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iveuniba-my.sharepoint.com/personal/priehoda2_uniba_sk/Documents/Dokumenty/_TAJOMNIK/_Otazky v ramci VO Vajanskeho/2024_09_06_Vajanského 10 _ úprava rozpočtu a výkazu výmer č.3/uzamknute/"/>
    </mc:Choice>
  </mc:AlternateContent>
  <xr:revisionPtr revIDLastSave="60" documentId="14_{1B8D8A52-6DF1-4736-98D9-944FB77144E8}" xr6:coauthVersionLast="47" xr6:coauthVersionMax="47" xr10:uidLastSave="{3A1C3152-CE81-41A8-AB62-3AD20B140ABA}"/>
  <bookViews>
    <workbookView xWindow="-120" yWindow="-120" windowWidth="20730" windowHeight="11160" xr2:uid="{00000000-000D-0000-FFFF-FFFF00000000}"/>
  </bookViews>
  <sheets>
    <sheet name="Rekapitulácia stavby" sheetId="1" r:id="rId1"/>
    <sheet name="Poznámky" sheetId="20" r:id="rId2"/>
    <sheet name="E01 - Stavebná časť" sheetId="2" r:id="rId3"/>
    <sheet name="E04 - Vzduchotechnika" sheetId="3" r:id="rId4"/>
    <sheet name="E06 - Vykurovanie" sheetId="4" r:id="rId5"/>
    <sheet name="E07 - Zdravotechnika" sheetId="5" r:id="rId6"/>
    <sheet name="E08 - Plynoinštalácia" sheetId="6" r:id="rId7"/>
    <sheet name="E09.1 - Elektroinštalácie..." sheetId="7" r:id="rId8"/>
    <sheet name="E09.2 - Uzemnenie merania..." sheetId="8" r:id="rId9"/>
    <sheet name="E10.2 - EPS" sheetId="9" r:id="rId10"/>
    <sheet name="E10.3 - HSP" sheetId="10" r:id="rId11"/>
    <sheet name="E12 - Krajinná architektúra" sheetId="11" r:id="rId12"/>
    <sheet name="E12b - Závlahy" sheetId="12" r:id="rId13"/>
    <sheet name="E01_1 - Stavebná časť" sheetId="13" r:id="rId14"/>
    <sheet name="E04_1 - Vzduchotechnika" sheetId="14" r:id="rId15"/>
    <sheet name="E06_1 - Vykurovanie" sheetId="15" r:id="rId16"/>
    <sheet name="E09.1_1 - Elektroinštalác..." sheetId="16" r:id="rId17"/>
    <sheet name="E10.3_1 - HSP" sheetId="17" r:id="rId18"/>
    <sheet name="E10-2_1 - EPS" sheetId="18" r:id="rId19"/>
    <sheet name="Zoznam figúr" sheetId="19" r:id="rId20"/>
  </sheets>
  <definedNames>
    <definedName name="_xlnm._FilterDatabase" localSheetId="2" hidden="1">'E01 - Stavebná časť'!$C$162:$K$8247</definedName>
    <definedName name="_xlnm._FilterDatabase" localSheetId="13" hidden="1">'E01_1 - Stavebná časť'!$C$149:$K$1096</definedName>
    <definedName name="_xlnm._FilterDatabase" localSheetId="3" hidden="1">'E04 - Vzduchotechnika'!$C$139:$K$444</definedName>
    <definedName name="_xlnm._FilterDatabase" localSheetId="14" hidden="1">'E04_1 - Vzduchotechnika'!$C$131:$K$196</definedName>
    <definedName name="_xlnm._FilterDatabase" localSheetId="4" hidden="1">'E06 - Vykurovanie'!$C$141:$K$414</definedName>
    <definedName name="_xlnm._FilterDatabase" localSheetId="15" hidden="1">'E06_1 - Vykurovanie'!$C$136:$K$189</definedName>
    <definedName name="_xlnm._FilterDatabase" localSheetId="5" hidden="1">'E07 - Zdravotechnika'!$C$145:$K$455</definedName>
    <definedName name="_xlnm._FilterDatabase" localSheetId="6" hidden="1">'E08 - Plynoinštalácia'!$C$141:$K$251</definedName>
    <definedName name="_xlnm._FilterDatabase" localSheetId="7" hidden="1">'E09.1 - Elektroinštalácie...'!$C$135:$K$477</definedName>
    <definedName name="_xlnm._FilterDatabase" localSheetId="16" hidden="1">'E09.1_1 - Elektroinštalác...'!$C$133:$K$260</definedName>
    <definedName name="_xlnm._FilterDatabase" localSheetId="8" hidden="1">'E09.2 - Uzemnenie merania...'!$C$131:$K$165</definedName>
    <definedName name="_xlnm._FilterDatabase" localSheetId="9" hidden="1">'E10.2 - EPS'!$C$131:$K$236</definedName>
    <definedName name="_xlnm._FilterDatabase" localSheetId="10" hidden="1">'E10.3 - HSP'!$C$131:$K$208</definedName>
    <definedName name="_xlnm._FilterDatabase" localSheetId="17" hidden="1">'E10.3_1 - HSP'!$C$131:$K$154</definedName>
    <definedName name="_xlnm._FilterDatabase" localSheetId="18" hidden="1">'E10-2_1 - EPS'!$C$131:$K$162</definedName>
    <definedName name="_xlnm._FilterDatabase" localSheetId="11" hidden="1">'E12 - Krajinná architektúra'!$C$133:$K$193</definedName>
    <definedName name="_xlnm._FilterDatabase" localSheetId="12" hidden="1">'E12b - Závlahy'!$C$139:$K$204</definedName>
    <definedName name="_xlnm.Print_Area" localSheetId="2">'E01 - Stavebná časť'!$C$4:$J$76,'E01 - Stavebná časť'!$C$82:$J$142,'E01 - Stavebná časť'!$C$148:$J$8247</definedName>
    <definedName name="_xlnm.Print_Area" localSheetId="13">'E01_1 - Stavebná časť'!$C$4:$J$76,'E01_1 - Stavebná časť'!$C$82:$J$129,'E01_1 - Stavebná časť'!$C$135:$J$1096</definedName>
    <definedName name="_xlnm.Print_Area" localSheetId="3">'E04 - Vzduchotechnika'!$C$4:$J$76,'E04 - Vzduchotechnika'!$C$82:$J$119,'E04 - Vzduchotechnika'!$C$125:$J$444</definedName>
    <definedName name="_xlnm.Print_Area" localSheetId="14">'E04_1 - Vzduchotechnika'!$C$4:$J$76,'E04_1 - Vzduchotechnika'!$C$82:$J$111,'E04_1 - Vzduchotechnika'!$C$117:$J$196</definedName>
    <definedName name="_xlnm.Print_Area" localSheetId="4">'E06 - Vykurovanie'!$C$4:$J$76,'E06 - Vykurovanie'!$C$82:$J$121,'E06 - Vykurovanie'!$C$127:$J$414</definedName>
    <definedName name="_xlnm.Print_Area" localSheetId="15">'E06_1 - Vykurovanie'!$C$4:$J$76,'E06_1 - Vykurovanie'!$C$82:$J$116,'E06_1 - Vykurovanie'!$C$122:$J$189</definedName>
    <definedName name="_xlnm.Print_Area" localSheetId="5">'E07 - Zdravotechnika'!$C$4:$J$76,'E07 - Zdravotechnika'!$C$82:$J$125,'E07 - Zdravotechnika'!$C$131:$J$455</definedName>
    <definedName name="_xlnm.Print_Area" localSheetId="6">'E08 - Plynoinštalácia'!$C$4:$J$76,'E08 - Plynoinštalácia'!$C$82:$J$121,'E08 - Plynoinštalácia'!$C$127:$J$251</definedName>
    <definedName name="_xlnm.Print_Area" localSheetId="7">'E09.1 - Elektroinštalácie...'!$C$4:$J$76,'E09.1 - Elektroinštalácie...'!$C$82:$J$115,'E09.1 - Elektroinštalácie...'!$C$121:$J$477</definedName>
    <definedName name="_xlnm.Print_Area" localSheetId="16">'E09.1_1 - Elektroinštalác...'!$C$4:$J$76,'E09.1_1 - Elektroinštalác...'!$C$82:$J$113,'E09.1_1 - Elektroinštalác...'!$C$119:$J$260</definedName>
    <definedName name="_xlnm.Print_Area" localSheetId="8">'E09.2 - Uzemnenie merania...'!$C$4:$J$76,'E09.2 - Uzemnenie merania...'!$C$82:$J$111,'E09.2 - Uzemnenie merania...'!$C$117:$J$165</definedName>
    <definedName name="_xlnm.Print_Area" localSheetId="9">'E10.2 - EPS'!$C$4:$J$76,'E10.2 - EPS'!$C$82:$J$111,'E10.2 - EPS'!$C$117:$J$236</definedName>
    <definedName name="_xlnm.Print_Area" localSheetId="10">'E10.3 - HSP'!$C$4:$J$76,'E10.3 - HSP'!$C$82:$J$111,'E10.3 - HSP'!$C$117:$J$208</definedName>
    <definedName name="_xlnm.Print_Area" localSheetId="17">'E10.3_1 - HSP'!$C$4:$J$76,'E10.3_1 - HSP'!$C$82:$J$111,'E10.3_1 - HSP'!$C$117:$J$154</definedName>
    <definedName name="_xlnm.Print_Area" localSheetId="18">'E10-2_1 - EPS'!$C$4:$J$76,'E10-2_1 - EPS'!$C$82:$J$111,'E10-2_1 - EPS'!$C$117:$J$162</definedName>
    <definedName name="_xlnm.Print_Area" localSheetId="11">'E12 - Krajinná architektúra'!$C$4:$J$76,'E12 - Krajinná architektúra'!$C$82:$J$113,'E12 - Krajinná architektúra'!$C$119:$J$193</definedName>
    <definedName name="_xlnm.Print_Area" localSheetId="12">'E12b - Závlahy'!$C$4:$J$76,'E12b - Závlahy'!$C$82:$J$119,'E12b - Závlahy'!$C$125:$J$204</definedName>
    <definedName name="_xlnm.Print_Area" localSheetId="0">'Rekapitulácia stavby'!$D$4:$AO$76,'Rekapitulácia stavby'!$C$82:$AQ$121</definedName>
    <definedName name="_xlnm.Print_Area" localSheetId="19">'Zoznam figúr'!$C$4:$G$3995</definedName>
    <definedName name="_xlnm.Print_Titles" localSheetId="2">'E01 - Stavebná časť'!$162:$162</definedName>
    <definedName name="_xlnm.Print_Titles" localSheetId="13">'E01_1 - Stavebná časť'!$149:$149</definedName>
    <definedName name="_xlnm.Print_Titles" localSheetId="3">'E04 - Vzduchotechnika'!$139:$139</definedName>
    <definedName name="_xlnm.Print_Titles" localSheetId="14">'E04_1 - Vzduchotechnika'!$131:$131</definedName>
    <definedName name="_xlnm.Print_Titles" localSheetId="4">'E06 - Vykurovanie'!$141:$141</definedName>
    <definedName name="_xlnm.Print_Titles" localSheetId="15">'E06_1 - Vykurovanie'!$136:$136</definedName>
    <definedName name="_xlnm.Print_Titles" localSheetId="5">'E07 - Zdravotechnika'!$145:$145</definedName>
    <definedName name="_xlnm.Print_Titles" localSheetId="6">'E08 - Plynoinštalácia'!$141:$141</definedName>
    <definedName name="_xlnm.Print_Titles" localSheetId="7">'E09.1 - Elektroinštalácie...'!$135:$135</definedName>
    <definedName name="_xlnm.Print_Titles" localSheetId="16">'E09.1_1 - Elektroinštalác...'!$133:$133</definedName>
    <definedName name="_xlnm.Print_Titles" localSheetId="8">'E09.2 - Uzemnenie merania...'!$131:$131</definedName>
    <definedName name="_xlnm.Print_Titles" localSheetId="9">'E10.2 - EPS'!$131:$131</definedName>
    <definedName name="_xlnm.Print_Titles" localSheetId="10">'E10.3 - HSP'!$131:$131</definedName>
    <definedName name="_xlnm.Print_Titles" localSheetId="17">'E10.3_1 - HSP'!$131:$131</definedName>
    <definedName name="_xlnm.Print_Titles" localSheetId="18">'E10-2_1 - EPS'!$131:$131</definedName>
    <definedName name="_xlnm.Print_Titles" localSheetId="11">'E12 - Krajinná architektúra'!$133:$133</definedName>
    <definedName name="_xlnm.Print_Titles" localSheetId="12">'E12b - Závlahy'!$139:$139</definedName>
    <definedName name="_xlnm.Print_Titles" localSheetId="0">'Rekapitulácia stavby'!$92:$92</definedName>
    <definedName name="_xlnm.Print_Titles" localSheetId="19">'Zoznam figúr'!$9:$9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9" l="1"/>
  <c r="J41" i="18"/>
  <c r="J40" i="18"/>
  <c r="AY113" i="1"/>
  <c r="J39" i="18"/>
  <c r="AX113" i="1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J129" i="18"/>
  <c r="F128" i="18"/>
  <c r="F126" i="18"/>
  <c r="E124" i="18"/>
  <c r="BI109" i="18"/>
  <c r="BH109" i="18"/>
  <c r="BG109" i="18"/>
  <c r="BE109" i="18"/>
  <c r="BI108" i="18"/>
  <c r="BH108" i="18"/>
  <c r="BG108" i="18"/>
  <c r="BF108" i="18"/>
  <c r="BE108" i="18"/>
  <c r="BI107" i="18"/>
  <c r="BH107" i="18"/>
  <c r="BG107" i="18"/>
  <c r="BF107" i="18"/>
  <c r="BE107" i="18"/>
  <c r="BI106" i="18"/>
  <c r="BH106" i="18"/>
  <c r="BG106" i="18"/>
  <c r="BF106" i="18"/>
  <c r="BE106" i="18"/>
  <c r="BI105" i="18"/>
  <c r="BH105" i="18"/>
  <c r="BG105" i="18"/>
  <c r="BF105" i="18"/>
  <c r="BE105" i="18"/>
  <c r="BI104" i="18"/>
  <c r="BH104" i="18"/>
  <c r="BG104" i="18"/>
  <c r="BF104" i="18"/>
  <c r="BE104" i="18"/>
  <c r="J94" i="18"/>
  <c r="F93" i="18"/>
  <c r="F91" i="18"/>
  <c r="E89" i="18"/>
  <c r="J23" i="18"/>
  <c r="E23" i="18"/>
  <c r="J128" i="18"/>
  <c r="J22" i="18"/>
  <c r="J20" i="18"/>
  <c r="E20" i="18"/>
  <c r="F94" i="18" s="1"/>
  <c r="J19" i="18"/>
  <c r="J14" i="18"/>
  <c r="J126" i="18"/>
  <c r="E7" i="18"/>
  <c r="E120" i="18" s="1"/>
  <c r="J41" i="17"/>
  <c r="J40" i="17"/>
  <c r="AY112" i="1" s="1"/>
  <c r="J39" i="17"/>
  <c r="AX112" i="1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J129" i="17"/>
  <c r="F128" i="17"/>
  <c r="F126" i="17"/>
  <c r="E124" i="17"/>
  <c r="BI109" i="17"/>
  <c r="BH109" i="17"/>
  <c r="BG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BI105" i="17"/>
  <c r="BH105" i="17"/>
  <c r="BG105" i="17"/>
  <c r="BF105" i="17"/>
  <c r="BE105" i="17"/>
  <c r="BI104" i="17"/>
  <c r="BH104" i="17"/>
  <c r="BG104" i="17"/>
  <c r="BF104" i="17"/>
  <c r="BE104" i="17"/>
  <c r="J94" i="17"/>
  <c r="F93" i="17"/>
  <c r="F91" i="17"/>
  <c r="E89" i="17"/>
  <c r="J23" i="17"/>
  <c r="E23" i="17"/>
  <c r="J128" i="17"/>
  <c r="J22" i="17"/>
  <c r="J20" i="17"/>
  <c r="E20" i="17"/>
  <c r="F94" i="17"/>
  <c r="J19" i="17"/>
  <c r="J14" i="17"/>
  <c r="J91" i="17" s="1"/>
  <c r="E7" i="17"/>
  <c r="E85" i="17" s="1"/>
  <c r="J41" i="16"/>
  <c r="J40" i="16"/>
  <c r="AY111" i="1"/>
  <c r="J39" i="16"/>
  <c r="AX111" i="1" s="1"/>
  <c r="BI260" i="16"/>
  <c r="BH260" i="16"/>
  <c r="BG260" i="16"/>
  <c r="BE260" i="16"/>
  <c r="T260" i="16"/>
  <c r="R260" i="16"/>
  <c r="P260" i="16"/>
  <c r="BI259" i="16"/>
  <c r="BH259" i="16"/>
  <c r="BG259" i="16"/>
  <c r="BE259" i="16"/>
  <c r="T259" i="16"/>
  <c r="R259" i="16"/>
  <c r="P259" i="16"/>
  <c r="BI258" i="16"/>
  <c r="BH258" i="16"/>
  <c r="BG258" i="16"/>
  <c r="BE258" i="16"/>
  <c r="T258" i="16"/>
  <c r="R258" i="16"/>
  <c r="P258" i="16"/>
  <c r="BI257" i="16"/>
  <c r="BH257" i="16"/>
  <c r="BG257" i="16"/>
  <c r="BE257" i="16"/>
  <c r="T257" i="16"/>
  <c r="R257" i="16"/>
  <c r="P257" i="16"/>
  <c r="BI256" i="16"/>
  <c r="BH256" i="16"/>
  <c r="BG256" i="16"/>
  <c r="BE256" i="16"/>
  <c r="T256" i="16"/>
  <c r="R256" i="16"/>
  <c r="P256" i="16"/>
  <c r="BI255" i="16"/>
  <c r="BH255" i="16"/>
  <c r="BG255" i="16"/>
  <c r="BE255" i="16"/>
  <c r="T255" i="16"/>
  <c r="R255" i="16"/>
  <c r="P255" i="16"/>
  <c r="BI254" i="16"/>
  <c r="BH254" i="16"/>
  <c r="BG254" i="16"/>
  <c r="BE254" i="16"/>
  <c r="T254" i="16"/>
  <c r="R254" i="16"/>
  <c r="P254" i="16"/>
  <c r="BI253" i="16"/>
  <c r="BH253" i="16"/>
  <c r="BG253" i="16"/>
  <c r="BE253" i="16"/>
  <c r="T253" i="16"/>
  <c r="R253" i="16"/>
  <c r="P253" i="16"/>
  <c r="BI252" i="16"/>
  <c r="BH252" i="16"/>
  <c r="BG252" i="16"/>
  <c r="BE252" i="16"/>
  <c r="T252" i="16"/>
  <c r="R252" i="16"/>
  <c r="P252" i="16"/>
  <c r="BI251" i="16"/>
  <c r="BH251" i="16"/>
  <c r="BG251" i="16"/>
  <c r="BE251" i="16"/>
  <c r="T251" i="16"/>
  <c r="R251" i="16"/>
  <c r="P251" i="16"/>
  <c r="BI250" i="16"/>
  <c r="BH250" i="16"/>
  <c r="BG250" i="16"/>
  <c r="BE250" i="16"/>
  <c r="T250" i="16"/>
  <c r="R250" i="16"/>
  <c r="P250" i="16"/>
  <c r="BI249" i="16"/>
  <c r="BH249" i="16"/>
  <c r="BG249" i="16"/>
  <c r="BE249" i="16"/>
  <c r="T249" i="16"/>
  <c r="R249" i="16"/>
  <c r="P249" i="16"/>
  <c r="BI248" i="16"/>
  <c r="BH248" i="16"/>
  <c r="BG248" i="16"/>
  <c r="BE248" i="16"/>
  <c r="T248" i="16"/>
  <c r="R248" i="16"/>
  <c r="P248" i="16"/>
  <c r="BI247" i="16"/>
  <c r="BH247" i="16"/>
  <c r="BG247" i="16"/>
  <c r="BE247" i="16"/>
  <c r="T247" i="16"/>
  <c r="R247" i="16"/>
  <c r="P247" i="16"/>
  <c r="BI246" i="16"/>
  <c r="BH246" i="16"/>
  <c r="BG246" i="16"/>
  <c r="BE246" i="16"/>
  <c r="T246" i="16"/>
  <c r="R246" i="16"/>
  <c r="P246" i="16"/>
  <c r="BI245" i="16"/>
  <c r="BH245" i="16"/>
  <c r="BG245" i="16"/>
  <c r="BE245" i="16"/>
  <c r="T245" i="16"/>
  <c r="R245" i="16"/>
  <c r="P245" i="16"/>
  <c r="BI244" i="16"/>
  <c r="BH244" i="16"/>
  <c r="BG244" i="16"/>
  <c r="BE244" i="16"/>
  <c r="T244" i="16"/>
  <c r="R244" i="16"/>
  <c r="P244" i="16"/>
  <c r="BI243" i="16"/>
  <c r="BH243" i="16"/>
  <c r="BG243" i="16"/>
  <c r="BE243" i="16"/>
  <c r="T243" i="16"/>
  <c r="R243" i="16"/>
  <c r="P243" i="16"/>
  <c r="BI242" i="16"/>
  <c r="BH242" i="16"/>
  <c r="BG242" i="16"/>
  <c r="BE242" i="16"/>
  <c r="T242" i="16"/>
  <c r="R242" i="16"/>
  <c r="P242" i="16"/>
  <c r="BI241" i="16"/>
  <c r="BH241" i="16"/>
  <c r="BG241" i="16"/>
  <c r="BE241" i="16"/>
  <c r="T241" i="16"/>
  <c r="R241" i="16"/>
  <c r="P241" i="16"/>
  <c r="BI240" i="16"/>
  <c r="BH240" i="16"/>
  <c r="BG240" i="16"/>
  <c r="BE240" i="16"/>
  <c r="T240" i="16"/>
  <c r="R240" i="16"/>
  <c r="P240" i="16"/>
  <c r="BI239" i="16"/>
  <c r="BH239" i="16"/>
  <c r="BG239" i="16"/>
  <c r="BE239" i="16"/>
  <c r="T239" i="16"/>
  <c r="R239" i="16"/>
  <c r="P239" i="16"/>
  <c r="BI238" i="16"/>
  <c r="BH238" i="16"/>
  <c r="BG238" i="16"/>
  <c r="BE238" i="16"/>
  <c r="T238" i="16"/>
  <c r="R238" i="16"/>
  <c r="P238" i="16"/>
  <c r="BI237" i="16"/>
  <c r="BH237" i="16"/>
  <c r="BG237" i="16"/>
  <c r="BE237" i="16"/>
  <c r="T237" i="16"/>
  <c r="R237" i="16"/>
  <c r="P237" i="16"/>
  <c r="BI236" i="16"/>
  <c r="BH236" i="16"/>
  <c r="BG236" i="16"/>
  <c r="BE236" i="16"/>
  <c r="T236" i="16"/>
  <c r="R236" i="16"/>
  <c r="P236" i="16"/>
  <c r="BI234" i="16"/>
  <c r="BH234" i="16"/>
  <c r="BG234" i="16"/>
  <c r="BE234" i="16"/>
  <c r="T234" i="16"/>
  <c r="R234" i="16"/>
  <c r="P234" i="16"/>
  <c r="BI233" i="16"/>
  <c r="BH233" i="16"/>
  <c r="BG233" i="16"/>
  <c r="BE233" i="16"/>
  <c r="T233" i="16"/>
  <c r="R233" i="16"/>
  <c r="P233" i="16"/>
  <c r="BI232" i="16"/>
  <c r="BH232" i="16"/>
  <c r="BG232" i="16"/>
  <c r="BE232" i="16"/>
  <c r="T232" i="16"/>
  <c r="R232" i="16"/>
  <c r="P232" i="16"/>
  <c r="BI231" i="16"/>
  <c r="BH231" i="16"/>
  <c r="BG231" i="16"/>
  <c r="BE231" i="16"/>
  <c r="T231" i="16"/>
  <c r="R231" i="16"/>
  <c r="P231" i="16"/>
  <c r="BI230" i="16"/>
  <c r="BH230" i="16"/>
  <c r="BG230" i="16"/>
  <c r="BE230" i="16"/>
  <c r="T230" i="16"/>
  <c r="R230" i="16"/>
  <c r="P230" i="16"/>
  <c r="BI229" i="16"/>
  <c r="BH229" i="16"/>
  <c r="BG229" i="16"/>
  <c r="BE229" i="16"/>
  <c r="T229" i="16"/>
  <c r="R229" i="16"/>
  <c r="P229" i="16"/>
  <c r="BI228" i="16"/>
  <c r="BH228" i="16"/>
  <c r="BG228" i="16"/>
  <c r="BE228" i="16"/>
  <c r="T228" i="16"/>
  <c r="R228" i="16"/>
  <c r="P228" i="16"/>
  <c r="BI227" i="16"/>
  <c r="BH227" i="16"/>
  <c r="BG227" i="16"/>
  <c r="BE227" i="16"/>
  <c r="T227" i="16"/>
  <c r="R227" i="16"/>
  <c r="P227" i="16"/>
  <c r="BI226" i="16"/>
  <c r="BH226" i="16"/>
  <c r="BG226" i="16"/>
  <c r="BE226" i="16"/>
  <c r="T226" i="16"/>
  <c r="R226" i="16"/>
  <c r="P226" i="16"/>
  <c r="BI225" i="16"/>
  <c r="BH225" i="16"/>
  <c r="BG225" i="16"/>
  <c r="BE225" i="16"/>
  <c r="T225" i="16"/>
  <c r="R225" i="16"/>
  <c r="P225" i="16"/>
  <c r="BI224" i="16"/>
  <c r="BH224" i="16"/>
  <c r="BG224" i="16"/>
  <c r="BE224" i="16"/>
  <c r="T224" i="16"/>
  <c r="R224" i="16"/>
  <c r="P224" i="16"/>
  <c r="BI223" i="16"/>
  <c r="BH223" i="16"/>
  <c r="BG223" i="16"/>
  <c r="BE223" i="16"/>
  <c r="T223" i="16"/>
  <c r="R223" i="16"/>
  <c r="P223" i="16"/>
  <c r="BI222" i="16"/>
  <c r="BH222" i="16"/>
  <c r="BG222" i="16"/>
  <c r="BE222" i="16"/>
  <c r="T222" i="16"/>
  <c r="R222" i="16"/>
  <c r="P222" i="16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J131" i="16"/>
  <c r="F130" i="16"/>
  <c r="F128" i="16"/>
  <c r="E126" i="16"/>
  <c r="BI111" i="16"/>
  <c r="BH111" i="16"/>
  <c r="BG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J94" i="16"/>
  <c r="F93" i="16"/>
  <c r="F91" i="16"/>
  <c r="E89" i="16"/>
  <c r="J23" i="16"/>
  <c r="E23" i="16"/>
  <c r="J130" i="16"/>
  <c r="J22" i="16"/>
  <c r="J20" i="16"/>
  <c r="E20" i="16"/>
  <c r="F131" i="16"/>
  <c r="J19" i="16"/>
  <c r="J14" i="16"/>
  <c r="J128" i="16" s="1"/>
  <c r="E7" i="16"/>
  <c r="E122" i="16" s="1"/>
  <c r="J41" i="15"/>
  <c r="J40" i="15"/>
  <c r="AY110" i="1"/>
  <c r="J39" i="15"/>
  <c r="AX110" i="1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1" i="15"/>
  <c r="BH141" i="15"/>
  <c r="BG141" i="15"/>
  <c r="BE141" i="15"/>
  <c r="T141" i="15"/>
  <c r="T140" i="15" s="1"/>
  <c r="R141" i="15"/>
  <c r="R140" i="15" s="1"/>
  <c r="P141" i="15"/>
  <c r="P140" i="15" s="1"/>
  <c r="BI139" i="15"/>
  <c r="BH139" i="15"/>
  <c r="BG139" i="15"/>
  <c r="BE139" i="15"/>
  <c r="T139" i="15"/>
  <c r="T138" i="15" s="1"/>
  <c r="R139" i="15"/>
  <c r="R138" i="15"/>
  <c r="P139" i="15"/>
  <c r="P138" i="15" s="1"/>
  <c r="J134" i="15"/>
  <c r="F133" i="15"/>
  <c r="F131" i="15"/>
  <c r="E129" i="15"/>
  <c r="BI114" i="15"/>
  <c r="BH114" i="15"/>
  <c r="BG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BI110" i="15"/>
  <c r="BH110" i="15"/>
  <c r="BG110" i="15"/>
  <c r="BF110" i="15"/>
  <c r="BE110" i="15"/>
  <c r="BI109" i="15"/>
  <c r="BH109" i="15"/>
  <c r="BG109" i="15"/>
  <c r="BF109" i="15"/>
  <c r="BE109" i="15"/>
  <c r="J94" i="15"/>
  <c r="F93" i="15"/>
  <c r="F91" i="15"/>
  <c r="E89" i="15"/>
  <c r="J23" i="15"/>
  <c r="E23" i="15"/>
  <c r="J93" i="15" s="1"/>
  <c r="J22" i="15"/>
  <c r="J20" i="15"/>
  <c r="E20" i="15"/>
  <c r="F134" i="15" s="1"/>
  <c r="J19" i="15"/>
  <c r="J14" i="15"/>
  <c r="J91" i="15"/>
  <c r="E7" i="15"/>
  <c r="E125" i="15"/>
  <c r="J41" i="14"/>
  <c r="J40" i="14"/>
  <c r="AY109" i="1" s="1"/>
  <c r="J39" i="14"/>
  <c r="AX109" i="1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34" i="14"/>
  <c r="BH134" i="14"/>
  <c r="BG134" i="14"/>
  <c r="BE134" i="14"/>
  <c r="T134" i="14"/>
  <c r="R134" i="14"/>
  <c r="P134" i="14"/>
  <c r="J129" i="14"/>
  <c r="F128" i="14"/>
  <c r="F126" i="14"/>
  <c r="E124" i="14"/>
  <c r="BI109" i="14"/>
  <c r="BH109" i="14"/>
  <c r="BG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BI104" i="14"/>
  <c r="BH104" i="14"/>
  <c r="BG104" i="14"/>
  <c r="BF104" i="14"/>
  <c r="BE104" i="14"/>
  <c r="J94" i="14"/>
  <c r="F93" i="14"/>
  <c r="F91" i="14"/>
  <c r="E89" i="14"/>
  <c r="J23" i="14"/>
  <c r="E23" i="14"/>
  <c r="J93" i="14" s="1"/>
  <c r="J22" i="14"/>
  <c r="J20" i="14"/>
  <c r="E20" i="14"/>
  <c r="F129" i="14"/>
  <c r="J19" i="14"/>
  <c r="J14" i="14"/>
  <c r="J126" i="14" s="1"/>
  <c r="E7" i="14"/>
  <c r="E85" i="14" s="1"/>
  <c r="J41" i="13"/>
  <c r="J40" i="13"/>
  <c r="AY108" i="1"/>
  <c r="J39" i="13"/>
  <c r="AX108" i="1"/>
  <c r="BI1096" i="13"/>
  <c r="BH1096" i="13"/>
  <c r="BG1096" i="13"/>
  <c r="BE1096" i="13"/>
  <c r="T1096" i="13"/>
  <c r="R1096" i="13"/>
  <c r="P1096" i="13"/>
  <c r="BI1092" i="13"/>
  <c r="BH1092" i="13"/>
  <c r="BG1092" i="13"/>
  <c r="BE1092" i="13"/>
  <c r="T1092" i="13"/>
  <c r="R1092" i="13"/>
  <c r="P1092" i="13"/>
  <c r="BI1072" i="13"/>
  <c r="BH1072" i="13"/>
  <c r="BG1072" i="13"/>
  <c r="BE1072" i="13"/>
  <c r="T1072" i="13"/>
  <c r="R1072" i="13"/>
  <c r="P1072" i="13"/>
  <c r="BI1070" i="13"/>
  <c r="BH1070" i="13"/>
  <c r="BG1070" i="13"/>
  <c r="BE1070" i="13"/>
  <c r="T1070" i="13"/>
  <c r="R1070" i="13"/>
  <c r="P1070" i="13"/>
  <c r="BI1068" i="13"/>
  <c r="BH1068" i="13"/>
  <c r="BG1068" i="13"/>
  <c r="BE1068" i="13"/>
  <c r="T1068" i="13"/>
  <c r="R1068" i="13"/>
  <c r="P1068" i="13"/>
  <c r="BI1054" i="13"/>
  <c r="BH1054" i="13"/>
  <c r="BG1054" i="13"/>
  <c r="BE1054" i="13"/>
  <c r="T1054" i="13"/>
  <c r="R1054" i="13"/>
  <c r="P1054" i="13"/>
  <c r="BI1052" i="13"/>
  <c r="BH1052" i="13"/>
  <c r="BG1052" i="13"/>
  <c r="BE1052" i="13"/>
  <c r="T1052" i="13"/>
  <c r="R1052" i="13"/>
  <c r="P1052" i="13"/>
  <c r="BI1050" i="13"/>
  <c r="BH1050" i="13"/>
  <c r="BG1050" i="13"/>
  <c r="BE1050" i="13"/>
  <c r="T1050" i="13"/>
  <c r="R1050" i="13"/>
  <c r="P1050" i="13"/>
  <c r="BI1046" i="13"/>
  <c r="BH1046" i="13"/>
  <c r="BG1046" i="13"/>
  <c r="BE1046" i="13"/>
  <c r="T1046" i="13"/>
  <c r="R1046" i="13"/>
  <c r="P1046" i="13"/>
  <c r="BI1042" i="13"/>
  <c r="BH1042" i="13"/>
  <c r="BG1042" i="13"/>
  <c r="BE1042" i="13"/>
  <c r="T1042" i="13"/>
  <c r="R1042" i="13"/>
  <c r="P1042" i="13"/>
  <c r="BI1038" i="13"/>
  <c r="BH1038" i="13"/>
  <c r="BG1038" i="13"/>
  <c r="BE1038" i="13"/>
  <c r="T1038" i="13"/>
  <c r="R1038" i="13"/>
  <c r="P1038" i="13"/>
  <c r="BI1037" i="13"/>
  <c r="BH1037" i="13"/>
  <c r="BG1037" i="13"/>
  <c r="BE1037" i="13"/>
  <c r="T1037" i="13"/>
  <c r="R1037" i="13"/>
  <c r="P1037" i="13"/>
  <c r="BI1033" i="13"/>
  <c r="BH1033" i="13"/>
  <c r="BG1033" i="13"/>
  <c r="BE1033" i="13"/>
  <c r="T1033" i="13"/>
  <c r="R1033" i="13"/>
  <c r="P1033" i="13"/>
  <c r="BI1031" i="13"/>
  <c r="BH1031" i="13"/>
  <c r="BG1031" i="13"/>
  <c r="BE1031" i="13"/>
  <c r="T1031" i="13"/>
  <c r="R1031" i="13"/>
  <c r="P1031" i="13"/>
  <c r="BI1027" i="13"/>
  <c r="BH1027" i="13"/>
  <c r="BG1027" i="13"/>
  <c r="BE1027" i="13"/>
  <c r="T1027" i="13"/>
  <c r="R1027" i="13"/>
  <c r="P1027" i="13"/>
  <c r="BI1025" i="13"/>
  <c r="BH1025" i="13"/>
  <c r="BG1025" i="13"/>
  <c r="BE1025" i="13"/>
  <c r="T1025" i="13"/>
  <c r="R1025" i="13"/>
  <c r="P1025" i="13"/>
  <c r="BI1021" i="13"/>
  <c r="BH1021" i="13"/>
  <c r="BG1021" i="13"/>
  <c r="BE1021" i="13"/>
  <c r="T1021" i="13"/>
  <c r="R1021" i="13"/>
  <c r="P1021" i="13"/>
  <c r="BI1019" i="13"/>
  <c r="BH1019" i="13"/>
  <c r="BG1019" i="13"/>
  <c r="BE1019" i="13"/>
  <c r="T1019" i="13"/>
  <c r="R1019" i="13"/>
  <c r="P1019" i="13"/>
  <c r="BI1016" i="13"/>
  <c r="BH1016" i="13"/>
  <c r="BG1016" i="13"/>
  <c r="BE1016" i="13"/>
  <c r="T1016" i="13"/>
  <c r="R1016" i="13"/>
  <c r="P1016" i="13"/>
  <c r="BI1014" i="13"/>
  <c r="BH1014" i="13"/>
  <c r="BG1014" i="13"/>
  <c r="BE1014" i="13"/>
  <c r="T1014" i="13"/>
  <c r="R1014" i="13"/>
  <c r="P1014" i="13"/>
  <c r="BI1010" i="13"/>
  <c r="BH1010" i="13"/>
  <c r="BG1010" i="13"/>
  <c r="BE1010" i="13"/>
  <c r="T1010" i="13"/>
  <c r="R1010" i="13"/>
  <c r="P1010" i="13"/>
  <c r="BI1008" i="13"/>
  <c r="BH1008" i="13"/>
  <c r="BG1008" i="13"/>
  <c r="BE1008" i="13"/>
  <c r="T1008" i="13"/>
  <c r="R1008" i="13"/>
  <c r="P1008" i="13"/>
  <c r="BI1004" i="13"/>
  <c r="BH1004" i="13"/>
  <c r="BG1004" i="13"/>
  <c r="BE1004" i="13"/>
  <c r="T1004" i="13"/>
  <c r="R1004" i="13"/>
  <c r="P1004" i="13"/>
  <c r="BI1001" i="13"/>
  <c r="BH1001" i="13"/>
  <c r="BG1001" i="13"/>
  <c r="BE1001" i="13"/>
  <c r="T1001" i="13"/>
  <c r="R1001" i="13"/>
  <c r="P1001" i="13"/>
  <c r="BI998" i="13"/>
  <c r="BH998" i="13"/>
  <c r="BG998" i="13"/>
  <c r="BE998" i="13"/>
  <c r="T998" i="13"/>
  <c r="R998" i="13"/>
  <c r="P998" i="13"/>
  <c r="BI994" i="13"/>
  <c r="BH994" i="13"/>
  <c r="BG994" i="13"/>
  <c r="BE994" i="13"/>
  <c r="T994" i="13"/>
  <c r="R994" i="13"/>
  <c r="P994" i="13"/>
  <c r="BI992" i="13"/>
  <c r="BH992" i="13"/>
  <c r="BG992" i="13"/>
  <c r="BE992" i="13"/>
  <c r="T992" i="13"/>
  <c r="R992" i="13"/>
  <c r="P992" i="13"/>
  <c r="BI990" i="13"/>
  <c r="BH990" i="13"/>
  <c r="BG990" i="13"/>
  <c r="BE990" i="13"/>
  <c r="T990" i="13"/>
  <c r="R990" i="13"/>
  <c r="P990" i="13"/>
  <c r="BI988" i="13"/>
  <c r="BH988" i="13"/>
  <c r="BG988" i="13"/>
  <c r="BE988" i="13"/>
  <c r="T988" i="13"/>
  <c r="R988" i="13"/>
  <c r="P988" i="13"/>
  <c r="BI983" i="13"/>
  <c r="BH983" i="13"/>
  <c r="BG983" i="13"/>
  <c r="BE983" i="13"/>
  <c r="T983" i="13"/>
  <c r="R983" i="13"/>
  <c r="P983" i="13"/>
  <c r="BI981" i="13"/>
  <c r="BH981" i="13"/>
  <c r="BG981" i="13"/>
  <c r="BE981" i="13"/>
  <c r="T981" i="13"/>
  <c r="R981" i="13"/>
  <c r="P981" i="13"/>
  <c r="BI976" i="13"/>
  <c r="BH976" i="13"/>
  <c r="BG976" i="13"/>
  <c r="BE976" i="13"/>
  <c r="T976" i="13"/>
  <c r="R976" i="13"/>
  <c r="P976" i="13"/>
  <c r="BI974" i="13"/>
  <c r="BH974" i="13"/>
  <c r="BG974" i="13"/>
  <c r="BE974" i="13"/>
  <c r="T974" i="13"/>
  <c r="R974" i="13"/>
  <c r="P974" i="13"/>
  <c r="BI968" i="13"/>
  <c r="BH968" i="13"/>
  <c r="BG968" i="13"/>
  <c r="BE968" i="13"/>
  <c r="T968" i="13"/>
  <c r="R968" i="13"/>
  <c r="P968" i="13"/>
  <c r="BI966" i="13"/>
  <c r="BH966" i="13"/>
  <c r="BG966" i="13"/>
  <c r="BE966" i="13"/>
  <c r="T966" i="13"/>
  <c r="R966" i="13"/>
  <c r="P966" i="13"/>
  <c r="BI962" i="13"/>
  <c r="BH962" i="13"/>
  <c r="BG962" i="13"/>
  <c r="BE962" i="13"/>
  <c r="T962" i="13"/>
  <c r="R962" i="13"/>
  <c r="P962" i="13"/>
  <c r="BI958" i="13"/>
  <c r="BH958" i="13"/>
  <c r="BG958" i="13"/>
  <c r="BE958" i="13"/>
  <c r="T958" i="13"/>
  <c r="R958" i="13"/>
  <c r="P958" i="13"/>
  <c r="BI954" i="13"/>
  <c r="BH954" i="13"/>
  <c r="BG954" i="13"/>
  <c r="BE954" i="13"/>
  <c r="T954" i="13"/>
  <c r="R954" i="13"/>
  <c r="P954" i="13"/>
  <c r="BI950" i="13"/>
  <c r="BH950" i="13"/>
  <c r="BG950" i="13"/>
  <c r="BE950" i="13"/>
  <c r="T950" i="13"/>
  <c r="R950" i="13"/>
  <c r="P950" i="13"/>
  <c r="BI948" i="13"/>
  <c r="BH948" i="13"/>
  <c r="BG948" i="13"/>
  <c r="BE948" i="13"/>
  <c r="T948" i="13"/>
  <c r="R948" i="13"/>
  <c r="P948" i="13"/>
  <c r="BI944" i="13"/>
  <c r="BH944" i="13"/>
  <c r="BG944" i="13"/>
  <c r="BE944" i="13"/>
  <c r="T944" i="13"/>
  <c r="R944" i="13"/>
  <c r="P944" i="13"/>
  <c r="BI940" i="13"/>
  <c r="BH940" i="13"/>
  <c r="BG940" i="13"/>
  <c r="BE940" i="13"/>
  <c r="T940" i="13"/>
  <c r="R940" i="13"/>
  <c r="P940" i="13"/>
  <c r="BI935" i="13"/>
  <c r="BH935" i="13"/>
  <c r="BG935" i="13"/>
  <c r="BE935" i="13"/>
  <c r="T935" i="13"/>
  <c r="R935" i="13"/>
  <c r="P935" i="13"/>
  <c r="BI932" i="13"/>
  <c r="BH932" i="13"/>
  <c r="BG932" i="13"/>
  <c r="BE932" i="13"/>
  <c r="T932" i="13"/>
  <c r="R932" i="13"/>
  <c r="P932" i="13"/>
  <c r="BI930" i="13"/>
  <c r="BH930" i="13"/>
  <c r="BG930" i="13"/>
  <c r="BE930" i="13"/>
  <c r="T930" i="13"/>
  <c r="R930" i="13"/>
  <c r="P930" i="13"/>
  <c r="BI928" i="13"/>
  <c r="BH928" i="13"/>
  <c r="BG928" i="13"/>
  <c r="BE928" i="13"/>
  <c r="T928" i="13"/>
  <c r="R928" i="13"/>
  <c r="P928" i="13"/>
  <c r="BI922" i="13"/>
  <c r="BH922" i="13"/>
  <c r="BG922" i="13"/>
  <c r="BE922" i="13"/>
  <c r="T922" i="13"/>
  <c r="R922" i="13"/>
  <c r="P922" i="13"/>
  <c r="BI916" i="13"/>
  <c r="BH916" i="13"/>
  <c r="BG916" i="13"/>
  <c r="BE916" i="13"/>
  <c r="T916" i="13"/>
  <c r="R916" i="13"/>
  <c r="P916" i="13"/>
  <c r="BI914" i="13"/>
  <c r="BH914" i="13"/>
  <c r="BG914" i="13"/>
  <c r="BE914" i="13"/>
  <c r="T914" i="13"/>
  <c r="R914" i="13"/>
  <c r="P914" i="13"/>
  <c r="BI912" i="13"/>
  <c r="BH912" i="13"/>
  <c r="BG912" i="13"/>
  <c r="BE912" i="13"/>
  <c r="T912" i="13"/>
  <c r="R912" i="13"/>
  <c r="P912" i="13"/>
  <c r="BI910" i="13"/>
  <c r="BH910" i="13"/>
  <c r="BG910" i="13"/>
  <c r="BE910" i="13"/>
  <c r="T910" i="13"/>
  <c r="R910" i="13"/>
  <c r="P910" i="13"/>
  <c r="BI908" i="13"/>
  <c r="BH908" i="13"/>
  <c r="BG908" i="13"/>
  <c r="BE908" i="13"/>
  <c r="T908" i="13"/>
  <c r="R908" i="13"/>
  <c r="P908" i="13"/>
  <c r="BI905" i="13"/>
  <c r="BH905" i="13"/>
  <c r="BG905" i="13"/>
  <c r="BE905" i="13"/>
  <c r="T905" i="13"/>
  <c r="R905" i="13"/>
  <c r="P905" i="13"/>
  <c r="BI900" i="13"/>
  <c r="BH900" i="13"/>
  <c r="BG900" i="13"/>
  <c r="BE900" i="13"/>
  <c r="T900" i="13"/>
  <c r="R900" i="13"/>
  <c r="P900" i="13"/>
  <c r="BI895" i="13"/>
  <c r="BH895" i="13"/>
  <c r="BG895" i="13"/>
  <c r="BE895" i="13"/>
  <c r="T895" i="13"/>
  <c r="R895" i="13"/>
  <c r="P895" i="13"/>
  <c r="BI893" i="13"/>
  <c r="BH893" i="13"/>
  <c r="BG893" i="13"/>
  <c r="BE893" i="13"/>
  <c r="T893" i="13"/>
  <c r="R893" i="13"/>
  <c r="P893" i="13"/>
  <c r="BI891" i="13"/>
  <c r="BH891" i="13"/>
  <c r="BG891" i="13"/>
  <c r="BE891" i="13"/>
  <c r="T891" i="13"/>
  <c r="R891" i="13"/>
  <c r="P891" i="13"/>
  <c r="BI882" i="13"/>
  <c r="BH882" i="13"/>
  <c r="BG882" i="13"/>
  <c r="BE882" i="13"/>
  <c r="T882" i="13"/>
  <c r="R882" i="13"/>
  <c r="P882" i="13"/>
  <c r="BI872" i="13"/>
  <c r="BH872" i="13"/>
  <c r="BG872" i="13"/>
  <c r="BE872" i="13"/>
  <c r="T872" i="13"/>
  <c r="R872" i="13"/>
  <c r="P872" i="13"/>
  <c r="BI870" i="13"/>
  <c r="BH870" i="13"/>
  <c r="BG870" i="13"/>
  <c r="BE870" i="13"/>
  <c r="T870" i="13"/>
  <c r="R870" i="13"/>
  <c r="P870" i="13"/>
  <c r="BI868" i="13"/>
  <c r="BH868" i="13"/>
  <c r="BG868" i="13"/>
  <c r="BE868" i="13"/>
  <c r="T868" i="13"/>
  <c r="R868" i="13"/>
  <c r="P868" i="13"/>
  <c r="BI859" i="13"/>
  <c r="BH859" i="13"/>
  <c r="BG859" i="13"/>
  <c r="BE859" i="13"/>
  <c r="T859" i="13"/>
  <c r="R859" i="13"/>
  <c r="P859" i="13"/>
  <c r="BI856" i="13"/>
  <c r="BH856" i="13"/>
  <c r="BG856" i="13"/>
  <c r="BE856" i="13"/>
  <c r="T856" i="13"/>
  <c r="R856" i="13"/>
  <c r="P856" i="13"/>
  <c r="BI853" i="13"/>
  <c r="BH853" i="13"/>
  <c r="BG853" i="13"/>
  <c r="BE853" i="13"/>
  <c r="T853" i="13"/>
  <c r="R853" i="13"/>
  <c r="P853" i="13"/>
  <c r="BI848" i="13"/>
  <c r="BH848" i="13"/>
  <c r="BG848" i="13"/>
  <c r="BE848" i="13"/>
  <c r="T848" i="13"/>
  <c r="R848" i="13"/>
  <c r="P848" i="13"/>
  <c r="BI845" i="13"/>
  <c r="BH845" i="13"/>
  <c r="BG845" i="13"/>
  <c r="BE845" i="13"/>
  <c r="T845" i="13"/>
  <c r="T844" i="13" s="1"/>
  <c r="R845" i="13"/>
  <c r="R844" i="13" s="1"/>
  <c r="P845" i="13"/>
  <c r="P844" i="13"/>
  <c r="BI843" i="13"/>
  <c r="BH843" i="13"/>
  <c r="BG843" i="13"/>
  <c r="BE843" i="13"/>
  <c r="T843" i="13"/>
  <c r="R843" i="13"/>
  <c r="P843" i="13"/>
  <c r="BI840" i="13"/>
  <c r="BH840" i="13"/>
  <c r="BG840" i="13"/>
  <c r="BE840" i="13"/>
  <c r="T840" i="13"/>
  <c r="R840" i="13"/>
  <c r="P840" i="13"/>
  <c r="BI836" i="13"/>
  <c r="BH836" i="13"/>
  <c r="BG836" i="13"/>
  <c r="BE836" i="13"/>
  <c r="T836" i="13"/>
  <c r="R836" i="13"/>
  <c r="P836" i="13"/>
  <c r="BI830" i="13"/>
  <c r="BH830" i="13"/>
  <c r="BG830" i="13"/>
  <c r="BE830" i="13"/>
  <c r="T830" i="13"/>
  <c r="R830" i="13"/>
  <c r="P830" i="13"/>
  <c r="BI826" i="13"/>
  <c r="BH826" i="13"/>
  <c r="BG826" i="13"/>
  <c r="BE826" i="13"/>
  <c r="T826" i="13"/>
  <c r="R826" i="13"/>
  <c r="P826" i="13"/>
  <c r="BI824" i="13"/>
  <c r="BH824" i="13"/>
  <c r="BG824" i="13"/>
  <c r="BE824" i="13"/>
  <c r="T824" i="13"/>
  <c r="R824" i="13"/>
  <c r="P824" i="13"/>
  <c r="BI818" i="13"/>
  <c r="BH818" i="13"/>
  <c r="BG818" i="13"/>
  <c r="BE818" i="13"/>
  <c r="T818" i="13"/>
  <c r="R818" i="13"/>
  <c r="P818" i="13"/>
  <c r="BI814" i="13"/>
  <c r="BH814" i="13"/>
  <c r="BG814" i="13"/>
  <c r="BE814" i="13"/>
  <c r="T814" i="13"/>
  <c r="R814" i="13"/>
  <c r="P814" i="13"/>
  <c r="BI807" i="13"/>
  <c r="BH807" i="13"/>
  <c r="BG807" i="13"/>
  <c r="BE807" i="13"/>
  <c r="T807" i="13"/>
  <c r="R807" i="13"/>
  <c r="P807" i="13"/>
  <c r="BI801" i="13"/>
  <c r="BH801" i="13"/>
  <c r="BG801" i="13"/>
  <c r="BE801" i="13"/>
  <c r="T801" i="13"/>
  <c r="R801" i="13"/>
  <c r="P801" i="13"/>
  <c r="BI798" i="13"/>
  <c r="BH798" i="13"/>
  <c r="BG798" i="13"/>
  <c r="BE798" i="13"/>
  <c r="T798" i="13"/>
  <c r="R798" i="13"/>
  <c r="P798" i="13"/>
  <c r="BI795" i="13"/>
  <c r="BH795" i="13"/>
  <c r="BG795" i="13"/>
  <c r="BE795" i="13"/>
  <c r="T795" i="13"/>
  <c r="R795" i="13"/>
  <c r="P795" i="13"/>
  <c r="BI793" i="13"/>
  <c r="BH793" i="13"/>
  <c r="BG793" i="13"/>
  <c r="BE793" i="13"/>
  <c r="T793" i="13"/>
  <c r="R793" i="13"/>
  <c r="P793" i="13"/>
  <c r="BI792" i="13"/>
  <c r="BH792" i="13"/>
  <c r="BG792" i="13"/>
  <c r="BE792" i="13"/>
  <c r="T792" i="13"/>
  <c r="R792" i="13"/>
  <c r="P792" i="13"/>
  <c r="BI788" i="13"/>
  <c r="BH788" i="13"/>
  <c r="BG788" i="13"/>
  <c r="BE788" i="13"/>
  <c r="T788" i="13"/>
  <c r="R788" i="13"/>
  <c r="P788" i="13"/>
  <c r="BI784" i="13"/>
  <c r="BH784" i="13"/>
  <c r="BG784" i="13"/>
  <c r="BE784" i="13"/>
  <c r="T784" i="13"/>
  <c r="R784" i="13"/>
  <c r="P784" i="13"/>
  <c r="BI780" i="13"/>
  <c r="BH780" i="13"/>
  <c r="BG780" i="13"/>
  <c r="BE780" i="13"/>
  <c r="T780" i="13"/>
  <c r="R780" i="13"/>
  <c r="P780" i="13"/>
  <c r="BI779" i="13"/>
  <c r="BH779" i="13"/>
  <c r="BG779" i="13"/>
  <c r="BE779" i="13"/>
  <c r="T779" i="13"/>
  <c r="R779" i="13"/>
  <c r="P779" i="13"/>
  <c r="BI775" i="13"/>
  <c r="BH775" i="13"/>
  <c r="BG775" i="13"/>
  <c r="BE775" i="13"/>
  <c r="T775" i="13"/>
  <c r="R775" i="13"/>
  <c r="P775" i="13"/>
  <c r="BI773" i="13"/>
  <c r="BH773" i="13"/>
  <c r="BG773" i="13"/>
  <c r="BE773" i="13"/>
  <c r="T773" i="13"/>
  <c r="R773" i="13"/>
  <c r="P773" i="13"/>
  <c r="BI769" i="13"/>
  <c r="BH769" i="13"/>
  <c r="BG769" i="13"/>
  <c r="BE769" i="13"/>
  <c r="T769" i="13"/>
  <c r="R769" i="13"/>
  <c r="P769" i="13"/>
  <c r="BI766" i="13"/>
  <c r="BH766" i="13"/>
  <c r="BG766" i="13"/>
  <c r="BE766" i="13"/>
  <c r="T766" i="13"/>
  <c r="R766" i="13"/>
  <c r="P766" i="13"/>
  <c r="BI753" i="13"/>
  <c r="BH753" i="13"/>
  <c r="BG753" i="13"/>
  <c r="BE753" i="13"/>
  <c r="T753" i="13"/>
  <c r="R753" i="13"/>
  <c r="P753" i="13"/>
  <c r="BI751" i="13"/>
  <c r="BH751" i="13"/>
  <c r="BG751" i="13"/>
  <c r="BE751" i="13"/>
  <c r="T751" i="13"/>
  <c r="R751" i="13"/>
  <c r="P751" i="13"/>
  <c r="BI735" i="13"/>
  <c r="BH735" i="13"/>
  <c r="BG735" i="13"/>
  <c r="BE735" i="13"/>
  <c r="T735" i="13"/>
  <c r="R735" i="13"/>
  <c r="P735" i="13"/>
  <c r="BI734" i="13"/>
  <c r="BH734" i="13"/>
  <c r="BG734" i="13"/>
  <c r="BE734" i="13"/>
  <c r="T734" i="13"/>
  <c r="R734" i="13"/>
  <c r="P734" i="13"/>
  <c r="BI714" i="13"/>
  <c r="BH714" i="13"/>
  <c r="BG714" i="13"/>
  <c r="BE714" i="13"/>
  <c r="T714" i="13"/>
  <c r="R714" i="13"/>
  <c r="P714" i="13"/>
  <c r="BI711" i="13"/>
  <c r="BH711" i="13"/>
  <c r="BG711" i="13"/>
  <c r="BE711" i="13"/>
  <c r="T711" i="13"/>
  <c r="R711" i="13"/>
  <c r="P711" i="13"/>
  <c r="BI703" i="13"/>
  <c r="BH703" i="13"/>
  <c r="BG703" i="13"/>
  <c r="BE703" i="13"/>
  <c r="T703" i="13"/>
  <c r="R703" i="13"/>
  <c r="P703" i="13"/>
  <c r="BI675" i="13"/>
  <c r="BH675" i="13"/>
  <c r="BG675" i="13"/>
  <c r="BE675" i="13"/>
  <c r="T675" i="13"/>
  <c r="R675" i="13"/>
  <c r="P675" i="13"/>
  <c r="BI646" i="13"/>
  <c r="BH646" i="13"/>
  <c r="BG646" i="13"/>
  <c r="BE646" i="13"/>
  <c r="T646" i="13"/>
  <c r="R646" i="13"/>
  <c r="P646" i="13"/>
  <c r="BI616" i="13"/>
  <c r="BH616" i="13"/>
  <c r="BG616" i="13"/>
  <c r="BE616" i="13"/>
  <c r="T616" i="13"/>
  <c r="R616" i="13"/>
  <c r="P616" i="13"/>
  <c r="BI613" i="13"/>
  <c r="BH613" i="13"/>
  <c r="BG613" i="13"/>
  <c r="BE613" i="13"/>
  <c r="T613" i="13"/>
  <c r="R613" i="13"/>
  <c r="P613" i="13"/>
  <c r="BI612" i="13"/>
  <c r="BH612" i="13"/>
  <c r="BG612" i="13"/>
  <c r="BE612" i="13"/>
  <c r="T612" i="13"/>
  <c r="R612" i="13"/>
  <c r="P612" i="13"/>
  <c r="BI611" i="13"/>
  <c r="BH611" i="13"/>
  <c r="BG611" i="13"/>
  <c r="BE611" i="13"/>
  <c r="T611" i="13"/>
  <c r="R611" i="13"/>
  <c r="P611" i="13"/>
  <c r="BI610" i="13"/>
  <c r="BH610" i="13"/>
  <c r="BG610" i="13"/>
  <c r="BE610" i="13"/>
  <c r="T610" i="13"/>
  <c r="R610" i="13"/>
  <c r="P610" i="13"/>
  <c r="BI595" i="13"/>
  <c r="BH595" i="13"/>
  <c r="BG595" i="13"/>
  <c r="BE595" i="13"/>
  <c r="T595" i="13"/>
  <c r="R595" i="13"/>
  <c r="P595" i="13"/>
  <c r="BI594" i="13"/>
  <c r="BH594" i="13"/>
  <c r="BG594" i="13"/>
  <c r="BE594" i="13"/>
  <c r="T594" i="13"/>
  <c r="R594" i="13"/>
  <c r="P594" i="13"/>
  <c r="BI588" i="13"/>
  <c r="BH588" i="13"/>
  <c r="BG588" i="13"/>
  <c r="BE588" i="13"/>
  <c r="T588" i="13"/>
  <c r="R588" i="13"/>
  <c r="P588" i="13"/>
  <c r="BI587" i="13"/>
  <c r="BH587" i="13"/>
  <c r="BG587" i="13"/>
  <c r="BE587" i="13"/>
  <c r="T587" i="13"/>
  <c r="R587" i="13"/>
  <c r="P587" i="13"/>
  <c r="BI546" i="13"/>
  <c r="BH546" i="13"/>
  <c r="BG546" i="13"/>
  <c r="BE546" i="13"/>
  <c r="T546" i="13"/>
  <c r="R546" i="13"/>
  <c r="P546" i="13"/>
  <c r="BI511" i="13"/>
  <c r="BH511" i="13"/>
  <c r="BG511" i="13"/>
  <c r="BE511" i="13"/>
  <c r="T511" i="13"/>
  <c r="R511" i="13"/>
  <c r="P511" i="13"/>
  <c r="BI507" i="13"/>
  <c r="BH507" i="13"/>
  <c r="BG507" i="13"/>
  <c r="BE507" i="13"/>
  <c r="T507" i="13"/>
  <c r="R507" i="13"/>
  <c r="P507" i="13"/>
  <c r="BI478" i="13"/>
  <c r="BH478" i="13"/>
  <c r="BG478" i="13"/>
  <c r="BE478" i="13"/>
  <c r="T478" i="13"/>
  <c r="R478" i="13"/>
  <c r="P478" i="13"/>
  <c r="BI476" i="13"/>
  <c r="BH476" i="13"/>
  <c r="BG476" i="13"/>
  <c r="BE476" i="13"/>
  <c r="T476" i="13"/>
  <c r="R476" i="13"/>
  <c r="P476" i="13"/>
  <c r="BI466" i="13"/>
  <c r="BH466" i="13"/>
  <c r="BG466" i="13"/>
  <c r="BE466" i="13"/>
  <c r="T466" i="13"/>
  <c r="R466" i="13"/>
  <c r="P466" i="13"/>
  <c r="BI456" i="13"/>
  <c r="BH456" i="13"/>
  <c r="BG456" i="13"/>
  <c r="BE456" i="13"/>
  <c r="T456" i="13"/>
  <c r="R456" i="13"/>
  <c r="P456" i="13"/>
  <c r="BI453" i="13"/>
  <c r="BH453" i="13"/>
  <c r="BG453" i="13"/>
  <c r="BE453" i="13"/>
  <c r="T453" i="13"/>
  <c r="R453" i="13"/>
  <c r="P453" i="13"/>
  <c r="BI450" i="13"/>
  <c r="BH450" i="13"/>
  <c r="BG450" i="13"/>
  <c r="BE450" i="13"/>
  <c r="T450" i="13"/>
  <c r="R450" i="13"/>
  <c r="P450" i="13"/>
  <c r="BI449" i="13"/>
  <c r="BH449" i="13"/>
  <c r="BG449" i="13"/>
  <c r="BE449" i="13"/>
  <c r="T449" i="13"/>
  <c r="R449" i="13"/>
  <c r="P449" i="13"/>
  <c r="BI448" i="13"/>
  <c r="BH448" i="13"/>
  <c r="BG448" i="13"/>
  <c r="BE448" i="13"/>
  <c r="T448" i="13"/>
  <c r="R448" i="13"/>
  <c r="P448" i="13"/>
  <c r="BI415" i="13"/>
  <c r="BH415" i="13"/>
  <c r="BG415" i="13"/>
  <c r="BE415" i="13"/>
  <c r="T415" i="13"/>
  <c r="R415" i="13"/>
  <c r="P415" i="13"/>
  <c r="BI414" i="13"/>
  <c r="BH414" i="13"/>
  <c r="BG414" i="13"/>
  <c r="BE414" i="13"/>
  <c r="T414" i="13"/>
  <c r="R414" i="13"/>
  <c r="P414" i="13"/>
  <c r="BI413" i="13"/>
  <c r="BH413" i="13"/>
  <c r="BG413" i="13"/>
  <c r="BE413" i="13"/>
  <c r="T413" i="13"/>
  <c r="R413" i="13"/>
  <c r="P413" i="13"/>
  <c r="BI407" i="13"/>
  <c r="BH407" i="13"/>
  <c r="BG407" i="13"/>
  <c r="BE407" i="13"/>
  <c r="T407" i="13"/>
  <c r="R407" i="13"/>
  <c r="P407" i="13"/>
  <c r="BI373" i="13"/>
  <c r="BH373" i="13"/>
  <c r="BG373" i="13"/>
  <c r="BE373" i="13"/>
  <c r="T373" i="13"/>
  <c r="R373" i="13"/>
  <c r="P373" i="13"/>
  <c r="BI370" i="13"/>
  <c r="BH370" i="13"/>
  <c r="BG370" i="13"/>
  <c r="BE370" i="13"/>
  <c r="T370" i="13"/>
  <c r="R370" i="13"/>
  <c r="P370" i="13"/>
  <c r="BI352" i="13"/>
  <c r="BH352" i="13"/>
  <c r="BG352" i="13"/>
  <c r="BE352" i="13"/>
  <c r="T352" i="13"/>
  <c r="R352" i="13"/>
  <c r="P352" i="13"/>
  <c r="BI307" i="13"/>
  <c r="BH307" i="13"/>
  <c r="BG307" i="13"/>
  <c r="BE307" i="13"/>
  <c r="T307" i="13"/>
  <c r="R307" i="13"/>
  <c r="P307" i="13"/>
  <c r="BI292" i="13"/>
  <c r="BH292" i="13"/>
  <c r="BG292" i="13"/>
  <c r="BE292" i="13"/>
  <c r="T292" i="13"/>
  <c r="R292" i="13"/>
  <c r="P292" i="13"/>
  <c r="BI277" i="13"/>
  <c r="BH277" i="13"/>
  <c r="BG277" i="13"/>
  <c r="BE277" i="13"/>
  <c r="T277" i="13"/>
  <c r="R277" i="13"/>
  <c r="P277" i="13"/>
  <c r="BI269" i="13"/>
  <c r="BH269" i="13"/>
  <c r="BG269" i="13"/>
  <c r="BE269" i="13"/>
  <c r="T269" i="13"/>
  <c r="R269" i="13"/>
  <c r="P269" i="13"/>
  <c r="BI268" i="13"/>
  <c r="BH268" i="13"/>
  <c r="BG268" i="13"/>
  <c r="BE268" i="13"/>
  <c r="T268" i="13"/>
  <c r="R268" i="13"/>
  <c r="P268" i="13"/>
  <c r="BI244" i="13"/>
  <c r="BH244" i="13"/>
  <c r="BG244" i="13"/>
  <c r="BE244" i="13"/>
  <c r="T244" i="13"/>
  <c r="R244" i="13"/>
  <c r="P244" i="13"/>
  <c r="BI240" i="13"/>
  <c r="BH240" i="13"/>
  <c r="BG240" i="13"/>
  <c r="BE240" i="13"/>
  <c r="T240" i="13"/>
  <c r="R240" i="13"/>
  <c r="P240" i="13"/>
  <c r="BI210" i="13"/>
  <c r="BH210" i="13"/>
  <c r="BG210" i="13"/>
  <c r="BE210" i="13"/>
  <c r="T210" i="13"/>
  <c r="R210" i="13"/>
  <c r="P210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6" i="13"/>
  <c r="BH186" i="13"/>
  <c r="BG186" i="13"/>
  <c r="BE186" i="13"/>
  <c r="T186" i="13"/>
  <c r="R186" i="13"/>
  <c r="P186" i="13"/>
  <c r="BI184" i="13"/>
  <c r="BH184" i="13"/>
  <c r="BG184" i="13"/>
  <c r="BE184" i="13"/>
  <c r="T184" i="13"/>
  <c r="R184" i="13"/>
  <c r="P184" i="13"/>
  <c r="BI181" i="13"/>
  <c r="BH181" i="13"/>
  <c r="BG181" i="13"/>
  <c r="BE181" i="13"/>
  <c r="T181" i="13"/>
  <c r="R181" i="13"/>
  <c r="P181" i="13"/>
  <c r="BI179" i="13"/>
  <c r="BH179" i="13"/>
  <c r="BG179" i="13"/>
  <c r="BE179" i="13"/>
  <c r="T179" i="13"/>
  <c r="R179" i="13"/>
  <c r="P179" i="13"/>
  <c r="BI174" i="13"/>
  <c r="BH174" i="13"/>
  <c r="BG174" i="13"/>
  <c r="BE174" i="13"/>
  <c r="T174" i="13"/>
  <c r="R174" i="13"/>
  <c r="P174" i="13"/>
  <c r="BI170" i="13"/>
  <c r="BH170" i="13"/>
  <c r="BG170" i="13"/>
  <c r="BE170" i="13"/>
  <c r="T170" i="13"/>
  <c r="R170" i="13"/>
  <c r="P170" i="13"/>
  <c r="BI153" i="13"/>
  <c r="BH153" i="13"/>
  <c r="BG153" i="13"/>
  <c r="BE153" i="13"/>
  <c r="T153" i="13"/>
  <c r="R153" i="13"/>
  <c r="P153" i="13"/>
  <c r="J147" i="13"/>
  <c r="F146" i="13"/>
  <c r="F144" i="13"/>
  <c r="E142" i="13"/>
  <c r="BI127" i="13"/>
  <c r="BH127" i="13"/>
  <c r="BG127" i="13"/>
  <c r="BE127" i="13"/>
  <c r="BI126" i="13"/>
  <c r="BH126" i="13"/>
  <c r="BG126" i="13"/>
  <c r="BF126" i="13"/>
  <c r="BE126" i="13"/>
  <c r="BI125" i="13"/>
  <c r="BH125" i="13"/>
  <c r="BG125" i="13"/>
  <c r="BF125" i="13"/>
  <c r="BE125" i="13"/>
  <c r="BI124" i="13"/>
  <c r="BH124" i="13"/>
  <c r="BG124" i="13"/>
  <c r="BF124" i="13"/>
  <c r="BE124" i="13"/>
  <c r="BI123" i="13"/>
  <c r="BH123" i="13"/>
  <c r="BG123" i="13"/>
  <c r="BF123" i="13"/>
  <c r="BE123" i="13"/>
  <c r="BI122" i="13"/>
  <c r="BH122" i="13"/>
  <c r="BG122" i="13"/>
  <c r="BF122" i="13"/>
  <c r="BE122" i="13"/>
  <c r="J94" i="13"/>
  <c r="F93" i="13"/>
  <c r="F91" i="13"/>
  <c r="E89" i="13"/>
  <c r="J23" i="13"/>
  <c r="E23" i="13"/>
  <c r="J93" i="13" s="1"/>
  <c r="J22" i="13"/>
  <c r="J20" i="13"/>
  <c r="E20" i="13"/>
  <c r="F147" i="13" s="1"/>
  <c r="J19" i="13"/>
  <c r="J14" i="13"/>
  <c r="J144" i="13" s="1"/>
  <c r="E7" i="13"/>
  <c r="E85" i="13"/>
  <c r="J41" i="12"/>
  <c r="J40" i="12"/>
  <c r="AY106" i="1"/>
  <c r="J39" i="12"/>
  <c r="AX106" i="1" s="1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J137" i="12"/>
  <c r="F136" i="12"/>
  <c r="F134" i="12"/>
  <c r="E132" i="12"/>
  <c r="BI117" i="12"/>
  <c r="BH117" i="12"/>
  <c r="BG117" i="12"/>
  <c r="BE117" i="12"/>
  <c r="BI116" i="12"/>
  <c r="BH116" i="12"/>
  <c r="BG116" i="12"/>
  <c r="BF116" i="12"/>
  <c r="BE116" i="12"/>
  <c r="BI115" i="12"/>
  <c r="BH115" i="12"/>
  <c r="BG115" i="12"/>
  <c r="BF115" i="12"/>
  <c r="BE115" i="12"/>
  <c r="BI114" i="12"/>
  <c r="BH114" i="12"/>
  <c r="BG114" i="12"/>
  <c r="BF114" i="12"/>
  <c r="BE114" i="12"/>
  <c r="BI113" i="12"/>
  <c r="BH113" i="12"/>
  <c r="BG113" i="12"/>
  <c r="BF113" i="12"/>
  <c r="BE113" i="12"/>
  <c r="BI112" i="12"/>
  <c r="BH112" i="12"/>
  <c r="BG112" i="12"/>
  <c r="BF112" i="12"/>
  <c r="BE112" i="12"/>
  <c r="J94" i="12"/>
  <c r="F93" i="12"/>
  <c r="F91" i="12"/>
  <c r="E89" i="12"/>
  <c r="J23" i="12"/>
  <c r="E23" i="12"/>
  <c r="J93" i="12"/>
  <c r="J22" i="12"/>
  <c r="J20" i="12"/>
  <c r="E20" i="12"/>
  <c r="F94" i="12"/>
  <c r="J19" i="12"/>
  <c r="J14" i="12"/>
  <c r="J134" i="12" s="1"/>
  <c r="E7" i="12"/>
  <c r="E128" i="12"/>
  <c r="J41" i="11"/>
  <c r="J40" i="11"/>
  <c r="AY105" i="1"/>
  <c r="J39" i="11"/>
  <c r="AX105" i="1" s="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J131" i="11"/>
  <c r="F130" i="11"/>
  <c r="F128" i="11"/>
  <c r="E126" i="11"/>
  <c r="BI111" i="11"/>
  <c r="BH111" i="11"/>
  <c r="BG111" i="11"/>
  <c r="BE111" i="11"/>
  <c r="BI110" i="11"/>
  <c r="BH110" i="11"/>
  <c r="BG110" i="11"/>
  <c r="BF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J94" i="11"/>
  <c r="F93" i="11"/>
  <c r="F91" i="11"/>
  <c r="E89" i="11"/>
  <c r="J23" i="11"/>
  <c r="E23" i="11"/>
  <c r="J93" i="11" s="1"/>
  <c r="J22" i="11"/>
  <c r="J20" i="11"/>
  <c r="E20" i="11"/>
  <c r="F94" i="11" s="1"/>
  <c r="J19" i="11"/>
  <c r="J14" i="11"/>
  <c r="J128" i="11" s="1"/>
  <c r="E7" i="11"/>
  <c r="E122" i="11" s="1"/>
  <c r="J41" i="10"/>
  <c r="J40" i="10"/>
  <c r="AY104" i="1"/>
  <c r="J39" i="10"/>
  <c r="AX104" i="1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J129" i="10"/>
  <c r="F128" i="10"/>
  <c r="F126" i="10"/>
  <c r="E124" i="10"/>
  <c r="BI109" i="10"/>
  <c r="BH109" i="10"/>
  <c r="BG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J94" i="10"/>
  <c r="F93" i="10"/>
  <c r="F91" i="10"/>
  <c r="E89" i="10"/>
  <c r="J23" i="10"/>
  <c r="E23" i="10"/>
  <c r="J128" i="10" s="1"/>
  <c r="J22" i="10"/>
  <c r="J20" i="10"/>
  <c r="E20" i="10"/>
  <c r="F94" i="10" s="1"/>
  <c r="J19" i="10"/>
  <c r="J14" i="10"/>
  <c r="J126" i="10" s="1"/>
  <c r="E7" i="10"/>
  <c r="E85" i="10" s="1"/>
  <c r="J41" i="9"/>
  <c r="J40" i="9"/>
  <c r="AY103" i="1" s="1"/>
  <c r="J39" i="9"/>
  <c r="AX103" i="1" s="1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J129" i="9"/>
  <c r="F128" i="9"/>
  <c r="F126" i="9"/>
  <c r="E124" i="9"/>
  <c r="BI109" i="9"/>
  <c r="BH109" i="9"/>
  <c r="BG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BI104" i="9"/>
  <c r="BH104" i="9"/>
  <c r="BG104" i="9"/>
  <c r="BF104" i="9"/>
  <c r="BE104" i="9"/>
  <c r="J94" i="9"/>
  <c r="F93" i="9"/>
  <c r="F91" i="9"/>
  <c r="E89" i="9"/>
  <c r="J23" i="9"/>
  <c r="E23" i="9"/>
  <c r="J128" i="9" s="1"/>
  <c r="J22" i="9"/>
  <c r="J20" i="9"/>
  <c r="E20" i="9"/>
  <c r="F129" i="9"/>
  <c r="J19" i="9"/>
  <c r="J14" i="9"/>
  <c r="J126" i="9"/>
  <c r="E7" i="9"/>
  <c r="E85" i="9" s="1"/>
  <c r="J41" i="8"/>
  <c r="J40" i="8"/>
  <c r="AY102" i="1"/>
  <c r="J39" i="8"/>
  <c r="AX102" i="1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J129" i="8"/>
  <c r="F128" i="8"/>
  <c r="F126" i="8"/>
  <c r="E124" i="8"/>
  <c r="BI109" i="8"/>
  <c r="BH109" i="8"/>
  <c r="BG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BI105" i="8"/>
  <c r="BH105" i="8"/>
  <c r="BG105" i="8"/>
  <c r="BF105" i="8"/>
  <c r="BE105" i="8"/>
  <c r="BI104" i="8"/>
  <c r="BH104" i="8"/>
  <c r="BG104" i="8"/>
  <c r="BF104" i="8"/>
  <c r="BE104" i="8"/>
  <c r="J94" i="8"/>
  <c r="F93" i="8"/>
  <c r="F91" i="8"/>
  <c r="E89" i="8"/>
  <c r="J23" i="8"/>
  <c r="E23" i="8"/>
  <c r="J128" i="8" s="1"/>
  <c r="J22" i="8"/>
  <c r="J20" i="8"/>
  <c r="E20" i="8"/>
  <c r="F94" i="8" s="1"/>
  <c r="J19" i="8"/>
  <c r="J14" i="8"/>
  <c r="J126" i="8"/>
  <c r="E7" i="8"/>
  <c r="E120" i="8" s="1"/>
  <c r="J41" i="7"/>
  <c r="J40" i="7"/>
  <c r="AY101" i="1" s="1"/>
  <c r="J39" i="7"/>
  <c r="AX101" i="1" s="1"/>
  <c r="BI477" i="7"/>
  <c r="BH477" i="7"/>
  <c r="BG477" i="7"/>
  <c r="BE477" i="7"/>
  <c r="T477" i="7"/>
  <c r="R477" i="7"/>
  <c r="P477" i="7"/>
  <c r="BI476" i="7"/>
  <c r="BH476" i="7"/>
  <c r="BG476" i="7"/>
  <c r="BE476" i="7"/>
  <c r="T476" i="7"/>
  <c r="R476" i="7"/>
  <c r="P476" i="7"/>
  <c r="BI475" i="7"/>
  <c r="BH475" i="7"/>
  <c r="BG475" i="7"/>
  <c r="BE475" i="7"/>
  <c r="T475" i="7"/>
  <c r="R475" i="7"/>
  <c r="P475" i="7"/>
  <c r="BI474" i="7"/>
  <c r="BH474" i="7"/>
  <c r="BG474" i="7"/>
  <c r="BE474" i="7"/>
  <c r="T474" i="7"/>
  <c r="R474" i="7"/>
  <c r="P474" i="7"/>
  <c r="BI473" i="7"/>
  <c r="BH473" i="7"/>
  <c r="BG473" i="7"/>
  <c r="BE473" i="7"/>
  <c r="T473" i="7"/>
  <c r="R473" i="7"/>
  <c r="P473" i="7"/>
  <c r="BI472" i="7"/>
  <c r="BH472" i="7"/>
  <c r="BG472" i="7"/>
  <c r="BE472" i="7"/>
  <c r="T472" i="7"/>
  <c r="R472" i="7"/>
  <c r="P472" i="7"/>
  <c r="BI471" i="7"/>
  <c r="BH471" i="7"/>
  <c r="BG471" i="7"/>
  <c r="BE471" i="7"/>
  <c r="T471" i="7"/>
  <c r="R471" i="7"/>
  <c r="P471" i="7"/>
  <c r="BI470" i="7"/>
  <c r="BH470" i="7"/>
  <c r="BG470" i="7"/>
  <c r="BE470" i="7"/>
  <c r="T470" i="7"/>
  <c r="R470" i="7"/>
  <c r="P470" i="7"/>
  <c r="BI469" i="7"/>
  <c r="BH469" i="7"/>
  <c r="BG469" i="7"/>
  <c r="BE469" i="7"/>
  <c r="T469" i="7"/>
  <c r="R469" i="7"/>
  <c r="P469" i="7"/>
  <c r="BI468" i="7"/>
  <c r="BH468" i="7"/>
  <c r="BG468" i="7"/>
  <c r="BE468" i="7"/>
  <c r="T468" i="7"/>
  <c r="R468" i="7"/>
  <c r="P468" i="7"/>
  <c r="BI467" i="7"/>
  <c r="BH467" i="7"/>
  <c r="BG467" i="7"/>
  <c r="BE467" i="7"/>
  <c r="T467" i="7"/>
  <c r="R467" i="7"/>
  <c r="P467" i="7"/>
  <c r="BI466" i="7"/>
  <c r="BH466" i="7"/>
  <c r="BG466" i="7"/>
  <c r="BE466" i="7"/>
  <c r="T466" i="7"/>
  <c r="R466" i="7"/>
  <c r="P466" i="7"/>
  <c r="BI465" i="7"/>
  <c r="BH465" i="7"/>
  <c r="BG465" i="7"/>
  <c r="BE465" i="7"/>
  <c r="T465" i="7"/>
  <c r="R465" i="7"/>
  <c r="P465" i="7"/>
  <c r="BI464" i="7"/>
  <c r="BH464" i="7"/>
  <c r="BG464" i="7"/>
  <c r="BE464" i="7"/>
  <c r="T464" i="7"/>
  <c r="R464" i="7"/>
  <c r="P464" i="7"/>
  <c r="BI463" i="7"/>
  <c r="BH463" i="7"/>
  <c r="BG463" i="7"/>
  <c r="BE463" i="7"/>
  <c r="T463" i="7"/>
  <c r="R463" i="7"/>
  <c r="P463" i="7"/>
  <c r="BI462" i="7"/>
  <c r="BH462" i="7"/>
  <c r="BG462" i="7"/>
  <c r="BE462" i="7"/>
  <c r="T462" i="7"/>
  <c r="R462" i="7"/>
  <c r="P462" i="7"/>
  <c r="BI461" i="7"/>
  <c r="BH461" i="7"/>
  <c r="BG461" i="7"/>
  <c r="BE461" i="7"/>
  <c r="T461" i="7"/>
  <c r="R461" i="7"/>
  <c r="P461" i="7"/>
  <c r="BI460" i="7"/>
  <c r="BH460" i="7"/>
  <c r="BG460" i="7"/>
  <c r="BE460" i="7"/>
  <c r="T460" i="7"/>
  <c r="R460" i="7"/>
  <c r="P460" i="7"/>
  <c r="BI459" i="7"/>
  <c r="BH459" i="7"/>
  <c r="BG459" i="7"/>
  <c r="BE459" i="7"/>
  <c r="T459" i="7"/>
  <c r="R459" i="7"/>
  <c r="P459" i="7"/>
  <c r="BI458" i="7"/>
  <c r="BH458" i="7"/>
  <c r="BG458" i="7"/>
  <c r="BE458" i="7"/>
  <c r="T458" i="7"/>
  <c r="R458" i="7"/>
  <c r="P458" i="7"/>
  <c r="BI457" i="7"/>
  <c r="BH457" i="7"/>
  <c r="BG457" i="7"/>
  <c r="BE457" i="7"/>
  <c r="T457" i="7"/>
  <c r="R457" i="7"/>
  <c r="P457" i="7"/>
  <c r="BI456" i="7"/>
  <c r="BH456" i="7"/>
  <c r="BG456" i="7"/>
  <c r="BE456" i="7"/>
  <c r="T456" i="7"/>
  <c r="R456" i="7"/>
  <c r="P456" i="7"/>
  <c r="BI455" i="7"/>
  <c r="BH455" i="7"/>
  <c r="BG455" i="7"/>
  <c r="BE455" i="7"/>
  <c r="T455" i="7"/>
  <c r="R455" i="7"/>
  <c r="P455" i="7"/>
  <c r="BI454" i="7"/>
  <c r="BH454" i="7"/>
  <c r="BG454" i="7"/>
  <c r="BE454" i="7"/>
  <c r="T454" i="7"/>
  <c r="R454" i="7"/>
  <c r="P454" i="7"/>
  <c r="BI453" i="7"/>
  <c r="BH453" i="7"/>
  <c r="BG453" i="7"/>
  <c r="BE453" i="7"/>
  <c r="T453" i="7"/>
  <c r="R453" i="7"/>
  <c r="P453" i="7"/>
  <c r="BI452" i="7"/>
  <c r="BH452" i="7"/>
  <c r="BG452" i="7"/>
  <c r="BE452" i="7"/>
  <c r="T452" i="7"/>
  <c r="R452" i="7"/>
  <c r="P452" i="7"/>
  <c r="BI450" i="7"/>
  <c r="BH450" i="7"/>
  <c r="BG450" i="7"/>
  <c r="BE450" i="7"/>
  <c r="T450" i="7"/>
  <c r="R450" i="7"/>
  <c r="P450" i="7"/>
  <c r="BI449" i="7"/>
  <c r="BH449" i="7"/>
  <c r="BG449" i="7"/>
  <c r="BE449" i="7"/>
  <c r="T449" i="7"/>
  <c r="R449" i="7"/>
  <c r="P449" i="7"/>
  <c r="BI448" i="7"/>
  <c r="BH448" i="7"/>
  <c r="BG448" i="7"/>
  <c r="BE448" i="7"/>
  <c r="T448" i="7"/>
  <c r="R448" i="7"/>
  <c r="P448" i="7"/>
  <c r="BI447" i="7"/>
  <c r="BH447" i="7"/>
  <c r="BG447" i="7"/>
  <c r="BE447" i="7"/>
  <c r="T447" i="7"/>
  <c r="R447" i="7"/>
  <c r="P447" i="7"/>
  <c r="BI446" i="7"/>
  <c r="BH446" i="7"/>
  <c r="BG446" i="7"/>
  <c r="BE446" i="7"/>
  <c r="T446" i="7"/>
  <c r="R446" i="7"/>
  <c r="P446" i="7"/>
  <c r="BI445" i="7"/>
  <c r="BH445" i="7"/>
  <c r="BG445" i="7"/>
  <c r="BE445" i="7"/>
  <c r="T445" i="7"/>
  <c r="R445" i="7"/>
  <c r="P445" i="7"/>
  <c r="BI444" i="7"/>
  <c r="BH444" i="7"/>
  <c r="BG444" i="7"/>
  <c r="BE444" i="7"/>
  <c r="T444" i="7"/>
  <c r="R444" i="7"/>
  <c r="P444" i="7"/>
  <c r="BI443" i="7"/>
  <c r="BH443" i="7"/>
  <c r="BG443" i="7"/>
  <c r="BE443" i="7"/>
  <c r="T443" i="7"/>
  <c r="R443" i="7"/>
  <c r="P443" i="7"/>
  <c r="BI442" i="7"/>
  <c r="BH442" i="7"/>
  <c r="BG442" i="7"/>
  <c r="BE442" i="7"/>
  <c r="T442" i="7"/>
  <c r="R442" i="7"/>
  <c r="P442" i="7"/>
  <c r="BI441" i="7"/>
  <c r="BH441" i="7"/>
  <c r="BG441" i="7"/>
  <c r="BE441" i="7"/>
  <c r="T441" i="7"/>
  <c r="R441" i="7"/>
  <c r="P441" i="7"/>
  <c r="BI440" i="7"/>
  <c r="BH440" i="7"/>
  <c r="BG440" i="7"/>
  <c r="BE440" i="7"/>
  <c r="T440" i="7"/>
  <c r="R440" i="7"/>
  <c r="P440" i="7"/>
  <c r="BI439" i="7"/>
  <c r="BH439" i="7"/>
  <c r="BG439" i="7"/>
  <c r="BE439" i="7"/>
  <c r="T439" i="7"/>
  <c r="R439" i="7"/>
  <c r="P439" i="7"/>
  <c r="BI438" i="7"/>
  <c r="BH438" i="7"/>
  <c r="BG438" i="7"/>
  <c r="BE438" i="7"/>
  <c r="T438" i="7"/>
  <c r="R438" i="7"/>
  <c r="P438" i="7"/>
  <c r="BI437" i="7"/>
  <c r="BH437" i="7"/>
  <c r="BG437" i="7"/>
  <c r="BE437" i="7"/>
  <c r="T437" i="7"/>
  <c r="R437" i="7"/>
  <c r="P437" i="7"/>
  <c r="BI436" i="7"/>
  <c r="BH436" i="7"/>
  <c r="BG436" i="7"/>
  <c r="BE436" i="7"/>
  <c r="T436" i="7"/>
  <c r="R436" i="7"/>
  <c r="P436" i="7"/>
  <c r="BI435" i="7"/>
  <c r="BH435" i="7"/>
  <c r="BG435" i="7"/>
  <c r="BE435" i="7"/>
  <c r="T435" i="7"/>
  <c r="R435" i="7"/>
  <c r="P435" i="7"/>
  <c r="BI434" i="7"/>
  <c r="BH434" i="7"/>
  <c r="BG434" i="7"/>
  <c r="BE434" i="7"/>
  <c r="T434" i="7"/>
  <c r="R434" i="7"/>
  <c r="P434" i="7"/>
  <c r="BI433" i="7"/>
  <c r="BH433" i="7"/>
  <c r="BG433" i="7"/>
  <c r="BE433" i="7"/>
  <c r="T433" i="7"/>
  <c r="R433" i="7"/>
  <c r="P433" i="7"/>
  <c r="BI432" i="7"/>
  <c r="BH432" i="7"/>
  <c r="BG432" i="7"/>
  <c r="BE432" i="7"/>
  <c r="T432" i="7"/>
  <c r="R432" i="7"/>
  <c r="P432" i="7"/>
  <c r="BI431" i="7"/>
  <c r="BH431" i="7"/>
  <c r="BG431" i="7"/>
  <c r="BE431" i="7"/>
  <c r="T431" i="7"/>
  <c r="R431" i="7"/>
  <c r="P431" i="7"/>
  <c r="BI430" i="7"/>
  <c r="BH430" i="7"/>
  <c r="BG430" i="7"/>
  <c r="BE430" i="7"/>
  <c r="T430" i="7"/>
  <c r="R430" i="7"/>
  <c r="P430" i="7"/>
  <c r="BI429" i="7"/>
  <c r="BH429" i="7"/>
  <c r="BG429" i="7"/>
  <c r="BE429" i="7"/>
  <c r="T429" i="7"/>
  <c r="R429" i="7"/>
  <c r="P429" i="7"/>
  <c r="BI428" i="7"/>
  <c r="BH428" i="7"/>
  <c r="BG428" i="7"/>
  <c r="BE428" i="7"/>
  <c r="T428" i="7"/>
  <c r="R428" i="7"/>
  <c r="P428" i="7"/>
  <c r="BI427" i="7"/>
  <c r="BH427" i="7"/>
  <c r="BG427" i="7"/>
  <c r="BE427" i="7"/>
  <c r="T427" i="7"/>
  <c r="R427" i="7"/>
  <c r="P427" i="7"/>
  <c r="BI426" i="7"/>
  <c r="BH426" i="7"/>
  <c r="BG426" i="7"/>
  <c r="BE426" i="7"/>
  <c r="T426" i="7"/>
  <c r="R426" i="7"/>
  <c r="P426" i="7"/>
  <c r="BI425" i="7"/>
  <c r="BH425" i="7"/>
  <c r="BG425" i="7"/>
  <c r="BE425" i="7"/>
  <c r="T425" i="7"/>
  <c r="R425" i="7"/>
  <c r="P425" i="7"/>
  <c r="BI424" i="7"/>
  <c r="BH424" i="7"/>
  <c r="BG424" i="7"/>
  <c r="BE424" i="7"/>
  <c r="T424" i="7"/>
  <c r="R424" i="7"/>
  <c r="P424" i="7"/>
  <c r="BI423" i="7"/>
  <c r="BH423" i="7"/>
  <c r="BG423" i="7"/>
  <c r="BE423" i="7"/>
  <c r="T423" i="7"/>
  <c r="R423" i="7"/>
  <c r="P423" i="7"/>
  <c r="BI422" i="7"/>
  <c r="BH422" i="7"/>
  <c r="BG422" i="7"/>
  <c r="BE422" i="7"/>
  <c r="T422" i="7"/>
  <c r="R422" i="7"/>
  <c r="P422" i="7"/>
  <c r="BI421" i="7"/>
  <c r="BH421" i="7"/>
  <c r="BG421" i="7"/>
  <c r="BE421" i="7"/>
  <c r="T421" i="7"/>
  <c r="R421" i="7"/>
  <c r="P421" i="7"/>
  <c r="BI420" i="7"/>
  <c r="BH420" i="7"/>
  <c r="BG420" i="7"/>
  <c r="BE420" i="7"/>
  <c r="T420" i="7"/>
  <c r="R420" i="7"/>
  <c r="P420" i="7"/>
  <c r="BI419" i="7"/>
  <c r="BH419" i="7"/>
  <c r="BG419" i="7"/>
  <c r="BE419" i="7"/>
  <c r="T419" i="7"/>
  <c r="R419" i="7"/>
  <c r="P419" i="7"/>
  <c r="BI418" i="7"/>
  <c r="BH418" i="7"/>
  <c r="BG418" i="7"/>
  <c r="BE418" i="7"/>
  <c r="T418" i="7"/>
  <c r="R418" i="7"/>
  <c r="P418" i="7"/>
  <c r="BI417" i="7"/>
  <c r="BH417" i="7"/>
  <c r="BG417" i="7"/>
  <c r="BE417" i="7"/>
  <c r="T417" i="7"/>
  <c r="R417" i="7"/>
  <c r="P417" i="7"/>
  <c r="BI416" i="7"/>
  <c r="BH416" i="7"/>
  <c r="BG416" i="7"/>
  <c r="BE416" i="7"/>
  <c r="T416" i="7"/>
  <c r="R416" i="7"/>
  <c r="P416" i="7"/>
  <c r="BI415" i="7"/>
  <c r="BH415" i="7"/>
  <c r="BG415" i="7"/>
  <c r="BE415" i="7"/>
  <c r="T415" i="7"/>
  <c r="R415" i="7"/>
  <c r="P415" i="7"/>
  <c r="BI414" i="7"/>
  <c r="BH414" i="7"/>
  <c r="BG414" i="7"/>
  <c r="BE414" i="7"/>
  <c r="T414" i="7"/>
  <c r="R414" i="7"/>
  <c r="P414" i="7"/>
  <c r="BI413" i="7"/>
  <c r="BH413" i="7"/>
  <c r="BG413" i="7"/>
  <c r="BE413" i="7"/>
  <c r="T413" i="7"/>
  <c r="R413" i="7"/>
  <c r="P413" i="7"/>
  <c r="BI412" i="7"/>
  <c r="BH412" i="7"/>
  <c r="BG412" i="7"/>
  <c r="BE412" i="7"/>
  <c r="T412" i="7"/>
  <c r="R412" i="7"/>
  <c r="P412" i="7"/>
  <c r="BI411" i="7"/>
  <c r="BH411" i="7"/>
  <c r="BG411" i="7"/>
  <c r="BE411" i="7"/>
  <c r="T411" i="7"/>
  <c r="R411" i="7"/>
  <c r="P411" i="7"/>
  <c r="BI410" i="7"/>
  <c r="BH410" i="7"/>
  <c r="BG410" i="7"/>
  <c r="BE410" i="7"/>
  <c r="T410" i="7"/>
  <c r="R410" i="7"/>
  <c r="P410" i="7"/>
  <c r="BI409" i="7"/>
  <c r="BH409" i="7"/>
  <c r="BG409" i="7"/>
  <c r="BE409" i="7"/>
  <c r="T409" i="7"/>
  <c r="R409" i="7"/>
  <c r="P409" i="7"/>
  <c r="BI408" i="7"/>
  <c r="BH408" i="7"/>
  <c r="BG408" i="7"/>
  <c r="BE408" i="7"/>
  <c r="T408" i="7"/>
  <c r="R408" i="7"/>
  <c r="P408" i="7"/>
  <c r="BI407" i="7"/>
  <c r="BH407" i="7"/>
  <c r="BG407" i="7"/>
  <c r="BE407" i="7"/>
  <c r="T407" i="7"/>
  <c r="R407" i="7"/>
  <c r="P407" i="7"/>
  <c r="BI406" i="7"/>
  <c r="BH406" i="7"/>
  <c r="BG406" i="7"/>
  <c r="BE406" i="7"/>
  <c r="T406" i="7"/>
  <c r="R406" i="7"/>
  <c r="P406" i="7"/>
  <c r="BI405" i="7"/>
  <c r="BH405" i="7"/>
  <c r="BG405" i="7"/>
  <c r="BE405" i="7"/>
  <c r="T405" i="7"/>
  <c r="R405" i="7"/>
  <c r="P405" i="7"/>
  <c r="BI404" i="7"/>
  <c r="BH404" i="7"/>
  <c r="BG404" i="7"/>
  <c r="BE404" i="7"/>
  <c r="T404" i="7"/>
  <c r="R404" i="7"/>
  <c r="P404" i="7"/>
  <c r="BI403" i="7"/>
  <c r="BH403" i="7"/>
  <c r="BG403" i="7"/>
  <c r="BE403" i="7"/>
  <c r="T403" i="7"/>
  <c r="R403" i="7"/>
  <c r="P403" i="7"/>
  <c r="BI402" i="7"/>
  <c r="BH402" i="7"/>
  <c r="BG402" i="7"/>
  <c r="BE402" i="7"/>
  <c r="T402" i="7"/>
  <c r="R402" i="7"/>
  <c r="P402" i="7"/>
  <c r="BI401" i="7"/>
  <c r="BH401" i="7"/>
  <c r="BG401" i="7"/>
  <c r="BE401" i="7"/>
  <c r="T401" i="7"/>
  <c r="R401" i="7"/>
  <c r="P401" i="7"/>
  <c r="BI400" i="7"/>
  <c r="BH400" i="7"/>
  <c r="BG400" i="7"/>
  <c r="BE400" i="7"/>
  <c r="T400" i="7"/>
  <c r="R400" i="7"/>
  <c r="P400" i="7"/>
  <c r="BI399" i="7"/>
  <c r="BH399" i="7"/>
  <c r="BG399" i="7"/>
  <c r="BE399" i="7"/>
  <c r="T399" i="7"/>
  <c r="R399" i="7"/>
  <c r="P399" i="7"/>
  <c r="BI398" i="7"/>
  <c r="BH398" i="7"/>
  <c r="BG398" i="7"/>
  <c r="BE398" i="7"/>
  <c r="T398" i="7"/>
  <c r="R398" i="7"/>
  <c r="P398" i="7"/>
  <c r="BI397" i="7"/>
  <c r="BH397" i="7"/>
  <c r="BG397" i="7"/>
  <c r="BE397" i="7"/>
  <c r="T397" i="7"/>
  <c r="R397" i="7"/>
  <c r="P397" i="7"/>
  <c r="BI396" i="7"/>
  <c r="BH396" i="7"/>
  <c r="BG396" i="7"/>
  <c r="BE396" i="7"/>
  <c r="T396" i="7"/>
  <c r="R396" i="7"/>
  <c r="P396" i="7"/>
  <c r="BI395" i="7"/>
  <c r="BH395" i="7"/>
  <c r="BG395" i="7"/>
  <c r="BE395" i="7"/>
  <c r="T395" i="7"/>
  <c r="R395" i="7"/>
  <c r="P395" i="7"/>
  <c r="BI393" i="7"/>
  <c r="BH393" i="7"/>
  <c r="BG393" i="7"/>
  <c r="BE393" i="7"/>
  <c r="T393" i="7"/>
  <c r="R393" i="7"/>
  <c r="P393" i="7"/>
  <c r="BI392" i="7"/>
  <c r="BH392" i="7"/>
  <c r="BG392" i="7"/>
  <c r="BE392" i="7"/>
  <c r="T392" i="7"/>
  <c r="R392" i="7"/>
  <c r="P392" i="7"/>
  <c r="BI391" i="7"/>
  <c r="BH391" i="7"/>
  <c r="BG391" i="7"/>
  <c r="BE391" i="7"/>
  <c r="T391" i="7"/>
  <c r="R391" i="7"/>
  <c r="P391" i="7"/>
  <c r="BI390" i="7"/>
  <c r="BH390" i="7"/>
  <c r="BG390" i="7"/>
  <c r="BE390" i="7"/>
  <c r="T390" i="7"/>
  <c r="R390" i="7"/>
  <c r="P390" i="7"/>
  <c r="BI389" i="7"/>
  <c r="BH389" i="7"/>
  <c r="BG389" i="7"/>
  <c r="BE389" i="7"/>
  <c r="T389" i="7"/>
  <c r="R389" i="7"/>
  <c r="P389" i="7"/>
  <c r="BI388" i="7"/>
  <c r="BH388" i="7"/>
  <c r="BG388" i="7"/>
  <c r="BE388" i="7"/>
  <c r="T388" i="7"/>
  <c r="R388" i="7"/>
  <c r="P388" i="7"/>
  <c r="BI387" i="7"/>
  <c r="BH387" i="7"/>
  <c r="BG387" i="7"/>
  <c r="BE387" i="7"/>
  <c r="T387" i="7"/>
  <c r="R387" i="7"/>
  <c r="P387" i="7"/>
  <c r="BI386" i="7"/>
  <c r="BH386" i="7"/>
  <c r="BG386" i="7"/>
  <c r="BE386" i="7"/>
  <c r="T386" i="7"/>
  <c r="R386" i="7"/>
  <c r="P386" i="7"/>
  <c r="BI385" i="7"/>
  <c r="BH385" i="7"/>
  <c r="BG385" i="7"/>
  <c r="BE385" i="7"/>
  <c r="T385" i="7"/>
  <c r="R385" i="7"/>
  <c r="P385" i="7"/>
  <c r="BI384" i="7"/>
  <c r="BH384" i="7"/>
  <c r="BG384" i="7"/>
  <c r="BE384" i="7"/>
  <c r="T384" i="7"/>
  <c r="R384" i="7"/>
  <c r="P384" i="7"/>
  <c r="BI383" i="7"/>
  <c r="BH383" i="7"/>
  <c r="BG383" i="7"/>
  <c r="BE383" i="7"/>
  <c r="T383" i="7"/>
  <c r="R383" i="7"/>
  <c r="P383" i="7"/>
  <c r="BI382" i="7"/>
  <c r="BH382" i="7"/>
  <c r="BG382" i="7"/>
  <c r="BE382" i="7"/>
  <c r="T382" i="7"/>
  <c r="R382" i="7"/>
  <c r="P382" i="7"/>
  <c r="BI381" i="7"/>
  <c r="BH381" i="7"/>
  <c r="BG381" i="7"/>
  <c r="BE381" i="7"/>
  <c r="T381" i="7"/>
  <c r="R381" i="7"/>
  <c r="P381" i="7"/>
  <c r="BI380" i="7"/>
  <c r="BH380" i="7"/>
  <c r="BG380" i="7"/>
  <c r="BE380" i="7"/>
  <c r="T380" i="7"/>
  <c r="R380" i="7"/>
  <c r="P380" i="7"/>
  <c r="BI379" i="7"/>
  <c r="BH379" i="7"/>
  <c r="BG379" i="7"/>
  <c r="BE379" i="7"/>
  <c r="T379" i="7"/>
  <c r="R379" i="7"/>
  <c r="P379" i="7"/>
  <c r="BI378" i="7"/>
  <c r="BH378" i="7"/>
  <c r="BG378" i="7"/>
  <c r="BE378" i="7"/>
  <c r="T378" i="7"/>
  <c r="R378" i="7"/>
  <c r="P378" i="7"/>
  <c r="BI377" i="7"/>
  <c r="BH377" i="7"/>
  <c r="BG377" i="7"/>
  <c r="BE377" i="7"/>
  <c r="T377" i="7"/>
  <c r="R377" i="7"/>
  <c r="P377" i="7"/>
  <c r="BI376" i="7"/>
  <c r="BH376" i="7"/>
  <c r="BG376" i="7"/>
  <c r="BE376" i="7"/>
  <c r="T376" i="7"/>
  <c r="R376" i="7"/>
  <c r="P376" i="7"/>
  <c r="BI375" i="7"/>
  <c r="BH375" i="7"/>
  <c r="BG375" i="7"/>
  <c r="BE375" i="7"/>
  <c r="T375" i="7"/>
  <c r="R375" i="7"/>
  <c r="P375" i="7"/>
  <c r="BI374" i="7"/>
  <c r="BH374" i="7"/>
  <c r="BG374" i="7"/>
  <c r="BE374" i="7"/>
  <c r="T374" i="7"/>
  <c r="R374" i="7"/>
  <c r="P374" i="7"/>
  <c r="BI373" i="7"/>
  <c r="BH373" i="7"/>
  <c r="BG373" i="7"/>
  <c r="BE373" i="7"/>
  <c r="T373" i="7"/>
  <c r="R373" i="7"/>
  <c r="P373" i="7"/>
  <c r="BI372" i="7"/>
  <c r="BH372" i="7"/>
  <c r="BG372" i="7"/>
  <c r="BE372" i="7"/>
  <c r="T372" i="7"/>
  <c r="R372" i="7"/>
  <c r="P372" i="7"/>
  <c r="BI371" i="7"/>
  <c r="BH371" i="7"/>
  <c r="BG371" i="7"/>
  <c r="BE371" i="7"/>
  <c r="T371" i="7"/>
  <c r="R371" i="7"/>
  <c r="P371" i="7"/>
  <c r="BI370" i="7"/>
  <c r="BH370" i="7"/>
  <c r="BG370" i="7"/>
  <c r="BE370" i="7"/>
  <c r="T370" i="7"/>
  <c r="R370" i="7"/>
  <c r="P370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4" i="7"/>
  <c r="BH364" i="7"/>
  <c r="BG364" i="7"/>
  <c r="BE364" i="7"/>
  <c r="T364" i="7"/>
  <c r="R364" i="7"/>
  <c r="P364" i="7"/>
  <c r="BI363" i="7"/>
  <c r="BH363" i="7"/>
  <c r="BG363" i="7"/>
  <c r="BE363" i="7"/>
  <c r="T363" i="7"/>
  <c r="R363" i="7"/>
  <c r="P363" i="7"/>
  <c r="BI361" i="7"/>
  <c r="BH361" i="7"/>
  <c r="BG361" i="7"/>
  <c r="BE361" i="7"/>
  <c r="T361" i="7"/>
  <c r="R361" i="7"/>
  <c r="P361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6" i="7"/>
  <c r="BH356" i="7"/>
  <c r="BG356" i="7"/>
  <c r="BE356" i="7"/>
  <c r="T356" i="7"/>
  <c r="R356" i="7"/>
  <c r="P356" i="7"/>
  <c r="BI355" i="7"/>
  <c r="BH355" i="7"/>
  <c r="BG355" i="7"/>
  <c r="BE355" i="7"/>
  <c r="T355" i="7"/>
  <c r="R355" i="7"/>
  <c r="P355" i="7"/>
  <c r="BI352" i="7"/>
  <c r="BH352" i="7"/>
  <c r="BG352" i="7"/>
  <c r="BE352" i="7"/>
  <c r="T352" i="7"/>
  <c r="R352" i="7"/>
  <c r="P352" i="7"/>
  <c r="BI351" i="7"/>
  <c r="BH351" i="7"/>
  <c r="BG351" i="7"/>
  <c r="BE351" i="7"/>
  <c r="T351" i="7"/>
  <c r="R351" i="7"/>
  <c r="P351" i="7"/>
  <c r="BI350" i="7"/>
  <c r="BH350" i="7"/>
  <c r="BG350" i="7"/>
  <c r="BE350" i="7"/>
  <c r="T350" i="7"/>
  <c r="R350" i="7"/>
  <c r="P350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6" i="7"/>
  <c r="BH346" i="7"/>
  <c r="BG346" i="7"/>
  <c r="BE346" i="7"/>
  <c r="T346" i="7"/>
  <c r="R346" i="7"/>
  <c r="P346" i="7"/>
  <c r="BI345" i="7"/>
  <c r="BH345" i="7"/>
  <c r="BG345" i="7"/>
  <c r="BE345" i="7"/>
  <c r="T345" i="7"/>
  <c r="R345" i="7"/>
  <c r="P345" i="7"/>
  <c r="BI344" i="7"/>
  <c r="BH344" i="7"/>
  <c r="BG344" i="7"/>
  <c r="BE344" i="7"/>
  <c r="T344" i="7"/>
  <c r="R344" i="7"/>
  <c r="P344" i="7"/>
  <c r="BI343" i="7"/>
  <c r="BH343" i="7"/>
  <c r="BG343" i="7"/>
  <c r="BE343" i="7"/>
  <c r="T343" i="7"/>
  <c r="R343" i="7"/>
  <c r="P343" i="7"/>
  <c r="BI342" i="7"/>
  <c r="BH342" i="7"/>
  <c r="BG342" i="7"/>
  <c r="BE342" i="7"/>
  <c r="T342" i="7"/>
  <c r="R342" i="7"/>
  <c r="P342" i="7"/>
  <c r="BI341" i="7"/>
  <c r="BH341" i="7"/>
  <c r="BG341" i="7"/>
  <c r="BE341" i="7"/>
  <c r="T341" i="7"/>
  <c r="R341" i="7"/>
  <c r="P341" i="7"/>
  <c r="BI340" i="7"/>
  <c r="BH340" i="7"/>
  <c r="BG340" i="7"/>
  <c r="BE340" i="7"/>
  <c r="T340" i="7"/>
  <c r="R340" i="7"/>
  <c r="P340" i="7"/>
  <c r="BI339" i="7"/>
  <c r="BH339" i="7"/>
  <c r="BG339" i="7"/>
  <c r="BE339" i="7"/>
  <c r="T339" i="7"/>
  <c r="R339" i="7"/>
  <c r="P339" i="7"/>
  <c r="BI338" i="7"/>
  <c r="BH338" i="7"/>
  <c r="BG338" i="7"/>
  <c r="BE338" i="7"/>
  <c r="T338" i="7"/>
  <c r="R338" i="7"/>
  <c r="P338" i="7"/>
  <c r="BI337" i="7"/>
  <c r="BH337" i="7"/>
  <c r="BG337" i="7"/>
  <c r="BE337" i="7"/>
  <c r="T337" i="7"/>
  <c r="R337" i="7"/>
  <c r="P337" i="7"/>
  <c r="BI336" i="7"/>
  <c r="BH336" i="7"/>
  <c r="BG336" i="7"/>
  <c r="BE336" i="7"/>
  <c r="T336" i="7"/>
  <c r="R336" i="7"/>
  <c r="P336" i="7"/>
  <c r="BI335" i="7"/>
  <c r="BH335" i="7"/>
  <c r="BG335" i="7"/>
  <c r="BE335" i="7"/>
  <c r="T335" i="7"/>
  <c r="R335" i="7"/>
  <c r="P335" i="7"/>
  <c r="BI332" i="7"/>
  <c r="BH332" i="7"/>
  <c r="BG332" i="7"/>
  <c r="BE332" i="7"/>
  <c r="T332" i="7"/>
  <c r="R332" i="7"/>
  <c r="P332" i="7"/>
  <c r="BI331" i="7"/>
  <c r="BH331" i="7"/>
  <c r="BG331" i="7"/>
  <c r="BE331" i="7"/>
  <c r="T331" i="7"/>
  <c r="R331" i="7"/>
  <c r="P331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0" i="7"/>
  <c r="BH320" i="7"/>
  <c r="BG320" i="7"/>
  <c r="BE320" i="7"/>
  <c r="T320" i="7"/>
  <c r="R320" i="7"/>
  <c r="P320" i="7"/>
  <c r="BI319" i="7"/>
  <c r="BH319" i="7"/>
  <c r="BG319" i="7"/>
  <c r="BE319" i="7"/>
  <c r="T319" i="7"/>
  <c r="R319" i="7"/>
  <c r="P319" i="7"/>
  <c r="BI316" i="7"/>
  <c r="BH316" i="7"/>
  <c r="BG316" i="7"/>
  <c r="BE316" i="7"/>
  <c r="T316" i="7"/>
  <c r="R316" i="7"/>
  <c r="P316" i="7"/>
  <c r="BI315" i="7"/>
  <c r="BH315" i="7"/>
  <c r="BG315" i="7"/>
  <c r="BE315" i="7"/>
  <c r="T315" i="7"/>
  <c r="R315" i="7"/>
  <c r="P315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2" i="7"/>
  <c r="BH292" i="7"/>
  <c r="BG292" i="7"/>
  <c r="BE292" i="7"/>
  <c r="T292" i="7"/>
  <c r="R292" i="7"/>
  <c r="P292" i="7"/>
  <c r="BI291" i="7"/>
  <c r="BH291" i="7"/>
  <c r="BG291" i="7"/>
  <c r="BE291" i="7"/>
  <c r="T291" i="7"/>
  <c r="R291" i="7"/>
  <c r="P291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J133" i="7"/>
  <c r="F132" i="7"/>
  <c r="F130" i="7"/>
  <c r="E128" i="7"/>
  <c r="BI113" i="7"/>
  <c r="BH113" i="7"/>
  <c r="BG113" i="7"/>
  <c r="BE113" i="7"/>
  <c r="BI112" i="7"/>
  <c r="BH112" i="7"/>
  <c r="BG112" i="7"/>
  <c r="BF112" i="7"/>
  <c r="BE112" i="7"/>
  <c r="BI111" i="7"/>
  <c r="BH111" i="7"/>
  <c r="BG111" i="7"/>
  <c r="BF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J94" i="7"/>
  <c r="F93" i="7"/>
  <c r="F91" i="7"/>
  <c r="E89" i="7"/>
  <c r="J23" i="7"/>
  <c r="E23" i="7"/>
  <c r="J132" i="7"/>
  <c r="J22" i="7"/>
  <c r="J20" i="7"/>
  <c r="E20" i="7"/>
  <c r="F94" i="7"/>
  <c r="J19" i="7"/>
  <c r="J14" i="7"/>
  <c r="J91" i="7"/>
  <c r="E7" i="7"/>
  <c r="E85" i="7" s="1"/>
  <c r="J41" i="6"/>
  <c r="J40" i="6"/>
  <c r="AY100" i="1"/>
  <c r="J39" i="6"/>
  <c r="AX100" i="1" s="1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6" i="6"/>
  <c r="BH216" i="6"/>
  <c r="BG216" i="6"/>
  <c r="BE216" i="6"/>
  <c r="T216" i="6"/>
  <c r="T215" i="6" s="1"/>
  <c r="R216" i="6"/>
  <c r="R215" i="6" s="1"/>
  <c r="P216" i="6"/>
  <c r="P215" i="6" s="1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4" i="6"/>
  <c r="BH154" i="6"/>
  <c r="BG154" i="6"/>
  <c r="BE154" i="6"/>
  <c r="T154" i="6"/>
  <c r="T153" i="6" s="1"/>
  <c r="R154" i="6"/>
  <c r="R153" i="6" s="1"/>
  <c r="P154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J139" i="6"/>
  <c r="F138" i="6"/>
  <c r="F136" i="6"/>
  <c r="E134" i="6"/>
  <c r="BI119" i="6"/>
  <c r="BH119" i="6"/>
  <c r="BG119" i="6"/>
  <c r="BE119" i="6"/>
  <c r="BI118" i="6"/>
  <c r="BH118" i="6"/>
  <c r="BG118" i="6"/>
  <c r="BF118" i="6"/>
  <c r="BE118" i="6"/>
  <c r="BI117" i="6"/>
  <c r="BH117" i="6"/>
  <c r="BG117" i="6"/>
  <c r="BF117" i="6"/>
  <c r="BE117" i="6"/>
  <c r="BI116" i="6"/>
  <c r="BH116" i="6"/>
  <c r="BG116" i="6"/>
  <c r="BF116" i="6"/>
  <c r="BE116" i="6"/>
  <c r="BI115" i="6"/>
  <c r="BH115" i="6"/>
  <c r="BG115" i="6"/>
  <c r="BF115" i="6"/>
  <c r="BE115" i="6"/>
  <c r="BI114" i="6"/>
  <c r="BH114" i="6"/>
  <c r="BG114" i="6"/>
  <c r="BF114" i="6"/>
  <c r="BE114" i="6"/>
  <c r="J94" i="6"/>
  <c r="F93" i="6"/>
  <c r="F91" i="6"/>
  <c r="E89" i="6"/>
  <c r="J23" i="6"/>
  <c r="E23" i="6"/>
  <c r="J93" i="6" s="1"/>
  <c r="J22" i="6"/>
  <c r="J20" i="6"/>
  <c r="E20" i="6"/>
  <c r="F139" i="6" s="1"/>
  <c r="J19" i="6"/>
  <c r="J14" i="6"/>
  <c r="J91" i="6" s="1"/>
  <c r="E7" i="6"/>
  <c r="E130" i="6"/>
  <c r="J41" i="5"/>
  <c r="J40" i="5"/>
  <c r="AY99" i="1" s="1"/>
  <c r="J39" i="5"/>
  <c r="AX99" i="1" s="1"/>
  <c r="BI455" i="5"/>
  <c r="BH455" i="5"/>
  <c r="BG455" i="5"/>
  <c r="BE455" i="5"/>
  <c r="T455" i="5"/>
  <c r="T454" i="5"/>
  <c r="R455" i="5"/>
  <c r="R454" i="5" s="1"/>
  <c r="P455" i="5"/>
  <c r="P454" i="5" s="1"/>
  <c r="BI453" i="5"/>
  <c r="BH453" i="5"/>
  <c r="BG453" i="5"/>
  <c r="BE453" i="5"/>
  <c r="T453" i="5"/>
  <c r="T452" i="5" s="1"/>
  <c r="R453" i="5"/>
  <c r="R452" i="5" s="1"/>
  <c r="P453" i="5"/>
  <c r="P452" i="5" s="1"/>
  <c r="BI451" i="5"/>
  <c r="BH451" i="5"/>
  <c r="BG451" i="5"/>
  <c r="BE451" i="5"/>
  <c r="T451" i="5"/>
  <c r="R451" i="5"/>
  <c r="P451" i="5"/>
  <c r="BI450" i="5"/>
  <c r="BH450" i="5"/>
  <c r="BG450" i="5"/>
  <c r="BE450" i="5"/>
  <c r="T450" i="5"/>
  <c r="R450" i="5"/>
  <c r="P450" i="5"/>
  <c r="BI449" i="5"/>
  <c r="BH449" i="5"/>
  <c r="BG449" i="5"/>
  <c r="BE449" i="5"/>
  <c r="T449" i="5"/>
  <c r="R449" i="5"/>
  <c r="P449" i="5"/>
  <c r="BI448" i="5"/>
  <c r="BH448" i="5"/>
  <c r="BG448" i="5"/>
  <c r="BE448" i="5"/>
  <c r="T448" i="5"/>
  <c r="R448" i="5"/>
  <c r="P448" i="5"/>
  <c r="BI447" i="5"/>
  <c r="BH447" i="5"/>
  <c r="BG447" i="5"/>
  <c r="BE447" i="5"/>
  <c r="T447" i="5"/>
  <c r="R447" i="5"/>
  <c r="P447" i="5"/>
  <c r="BI446" i="5"/>
  <c r="BH446" i="5"/>
  <c r="BG446" i="5"/>
  <c r="BE446" i="5"/>
  <c r="T446" i="5"/>
  <c r="R446" i="5"/>
  <c r="P446" i="5"/>
  <c r="BI445" i="5"/>
  <c r="BH445" i="5"/>
  <c r="BG445" i="5"/>
  <c r="BE445" i="5"/>
  <c r="T445" i="5"/>
  <c r="R445" i="5"/>
  <c r="P445" i="5"/>
  <c r="BI444" i="5"/>
  <c r="BH444" i="5"/>
  <c r="BG444" i="5"/>
  <c r="BE444" i="5"/>
  <c r="T444" i="5"/>
  <c r="R444" i="5"/>
  <c r="P444" i="5"/>
  <c r="BI441" i="5"/>
  <c r="BH441" i="5"/>
  <c r="BG441" i="5"/>
  <c r="BE441" i="5"/>
  <c r="T441" i="5"/>
  <c r="R441" i="5"/>
  <c r="P441" i="5"/>
  <c r="BI440" i="5"/>
  <c r="BH440" i="5"/>
  <c r="BG440" i="5"/>
  <c r="BE440" i="5"/>
  <c r="T440" i="5"/>
  <c r="R440" i="5"/>
  <c r="P440" i="5"/>
  <c r="BI439" i="5"/>
  <c r="BH439" i="5"/>
  <c r="BG439" i="5"/>
  <c r="BE439" i="5"/>
  <c r="T439" i="5"/>
  <c r="R439" i="5"/>
  <c r="P439" i="5"/>
  <c r="BI438" i="5"/>
  <c r="BH438" i="5"/>
  <c r="BG438" i="5"/>
  <c r="BE438" i="5"/>
  <c r="T438" i="5"/>
  <c r="R438" i="5"/>
  <c r="P438" i="5"/>
  <c r="BI437" i="5"/>
  <c r="BH437" i="5"/>
  <c r="BG437" i="5"/>
  <c r="BE437" i="5"/>
  <c r="T437" i="5"/>
  <c r="R437" i="5"/>
  <c r="P437" i="5"/>
  <c r="BI436" i="5"/>
  <c r="BH436" i="5"/>
  <c r="BG436" i="5"/>
  <c r="BE436" i="5"/>
  <c r="T436" i="5"/>
  <c r="R436" i="5"/>
  <c r="P436" i="5"/>
  <c r="BI435" i="5"/>
  <c r="BH435" i="5"/>
  <c r="BG435" i="5"/>
  <c r="BE435" i="5"/>
  <c r="T435" i="5"/>
  <c r="R435" i="5"/>
  <c r="P435" i="5"/>
  <c r="BI434" i="5"/>
  <c r="BH434" i="5"/>
  <c r="BG434" i="5"/>
  <c r="BE434" i="5"/>
  <c r="T434" i="5"/>
  <c r="R434" i="5"/>
  <c r="P434" i="5"/>
  <c r="BI433" i="5"/>
  <c r="BH433" i="5"/>
  <c r="BG433" i="5"/>
  <c r="BE433" i="5"/>
  <c r="T433" i="5"/>
  <c r="R433" i="5"/>
  <c r="P433" i="5"/>
  <c r="BI432" i="5"/>
  <c r="BH432" i="5"/>
  <c r="BG432" i="5"/>
  <c r="BE432" i="5"/>
  <c r="T432" i="5"/>
  <c r="R432" i="5"/>
  <c r="P432" i="5"/>
  <c r="BI431" i="5"/>
  <c r="BH431" i="5"/>
  <c r="BG431" i="5"/>
  <c r="BE431" i="5"/>
  <c r="T431" i="5"/>
  <c r="R431" i="5"/>
  <c r="P431" i="5"/>
  <c r="BI430" i="5"/>
  <c r="BH430" i="5"/>
  <c r="BG430" i="5"/>
  <c r="BE430" i="5"/>
  <c r="T430" i="5"/>
  <c r="R430" i="5"/>
  <c r="P430" i="5"/>
  <c r="BI429" i="5"/>
  <c r="BH429" i="5"/>
  <c r="BG429" i="5"/>
  <c r="BE429" i="5"/>
  <c r="T429" i="5"/>
  <c r="R429" i="5"/>
  <c r="P429" i="5"/>
  <c r="BI428" i="5"/>
  <c r="BH428" i="5"/>
  <c r="BG428" i="5"/>
  <c r="BE428" i="5"/>
  <c r="T428" i="5"/>
  <c r="R428" i="5"/>
  <c r="P428" i="5"/>
  <c r="BI427" i="5"/>
  <c r="BH427" i="5"/>
  <c r="BG427" i="5"/>
  <c r="BE427" i="5"/>
  <c r="T427" i="5"/>
  <c r="R427" i="5"/>
  <c r="P427" i="5"/>
  <c r="BI426" i="5"/>
  <c r="BH426" i="5"/>
  <c r="BG426" i="5"/>
  <c r="BE426" i="5"/>
  <c r="T426" i="5"/>
  <c r="R426" i="5"/>
  <c r="P426" i="5"/>
  <c r="BI424" i="5"/>
  <c r="BH424" i="5"/>
  <c r="BG424" i="5"/>
  <c r="BE424" i="5"/>
  <c r="T424" i="5"/>
  <c r="R424" i="5"/>
  <c r="P424" i="5"/>
  <c r="BI423" i="5"/>
  <c r="BH423" i="5"/>
  <c r="BG423" i="5"/>
  <c r="BE423" i="5"/>
  <c r="T423" i="5"/>
  <c r="R423" i="5"/>
  <c r="P423" i="5"/>
  <c r="BI422" i="5"/>
  <c r="BH422" i="5"/>
  <c r="BG422" i="5"/>
  <c r="BE422" i="5"/>
  <c r="T422" i="5"/>
  <c r="R422" i="5"/>
  <c r="P422" i="5"/>
  <c r="BI421" i="5"/>
  <c r="BH421" i="5"/>
  <c r="BG421" i="5"/>
  <c r="BE421" i="5"/>
  <c r="T421" i="5"/>
  <c r="R421" i="5"/>
  <c r="P421" i="5"/>
  <c r="BI420" i="5"/>
  <c r="BH420" i="5"/>
  <c r="BG420" i="5"/>
  <c r="BE420" i="5"/>
  <c r="T420" i="5"/>
  <c r="R420" i="5"/>
  <c r="P420" i="5"/>
  <c r="BI419" i="5"/>
  <c r="BH419" i="5"/>
  <c r="BG419" i="5"/>
  <c r="BE419" i="5"/>
  <c r="T419" i="5"/>
  <c r="R419" i="5"/>
  <c r="P419" i="5"/>
  <c r="BI418" i="5"/>
  <c r="BH418" i="5"/>
  <c r="BG418" i="5"/>
  <c r="BE418" i="5"/>
  <c r="T418" i="5"/>
  <c r="R418" i="5"/>
  <c r="P418" i="5"/>
  <c r="BI417" i="5"/>
  <c r="BH417" i="5"/>
  <c r="BG417" i="5"/>
  <c r="BE417" i="5"/>
  <c r="T417" i="5"/>
  <c r="R417" i="5"/>
  <c r="P417" i="5"/>
  <c r="BI416" i="5"/>
  <c r="BH416" i="5"/>
  <c r="BG416" i="5"/>
  <c r="BE416" i="5"/>
  <c r="T416" i="5"/>
  <c r="R416" i="5"/>
  <c r="P416" i="5"/>
  <c r="BI415" i="5"/>
  <c r="BH415" i="5"/>
  <c r="BG415" i="5"/>
  <c r="BE415" i="5"/>
  <c r="T415" i="5"/>
  <c r="R415" i="5"/>
  <c r="P415" i="5"/>
  <c r="BI414" i="5"/>
  <c r="BH414" i="5"/>
  <c r="BG414" i="5"/>
  <c r="BE414" i="5"/>
  <c r="T414" i="5"/>
  <c r="R414" i="5"/>
  <c r="P414" i="5"/>
  <c r="BI413" i="5"/>
  <c r="BH413" i="5"/>
  <c r="BG413" i="5"/>
  <c r="BE413" i="5"/>
  <c r="T413" i="5"/>
  <c r="R413" i="5"/>
  <c r="P413" i="5"/>
  <c r="BI412" i="5"/>
  <c r="BH412" i="5"/>
  <c r="BG412" i="5"/>
  <c r="BE412" i="5"/>
  <c r="T412" i="5"/>
  <c r="R412" i="5"/>
  <c r="P412" i="5"/>
  <c r="BI411" i="5"/>
  <c r="BH411" i="5"/>
  <c r="BG411" i="5"/>
  <c r="BE411" i="5"/>
  <c r="T411" i="5"/>
  <c r="R411" i="5"/>
  <c r="P411" i="5"/>
  <c r="BI409" i="5"/>
  <c r="BH409" i="5"/>
  <c r="BG409" i="5"/>
  <c r="BE409" i="5"/>
  <c r="T409" i="5"/>
  <c r="R409" i="5"/>
  <c r="P409" i="5"/>
  <c r="BI408" i="5"/>
  <c r="BH408" i="5"/>
  <c r="BG408" i="5"/>
  <c r="BE408" i="5"/>
  <c r="T408" i="5"/>
  <c r="R408" i="5"/>
  <c r="P408" i="5"/>
  <c r="BI407" i="5"/>
  <c r="BH407" i="5"/>
  <c r="BG407" i="5"/>
  <c r="BE407" i="5"/>
  <c r="T407" i="5"/>
  <c r="R407" i="5"/>
  <c r="P407" i="5"/>
  <c r="BI406" i="5"/>
  <c r="BH406" i="5"/>
  <c r="BG406" i="5"/>
  <c r="BE406" i="5"/>
  <c r="T406" i="5"/>
  <c r="R406" i="5"/>
  <c r="P406" i="5"/>
  <c r="BI405" i="5"/>
  <c r="BH405" i="5"/>
  <c r="BG405" i="5"/>
  <c r="BE405" i="5"/>
  <c r="T405" i="5"/>
  <c r="R405" i="5"/>
  <c r="P405" i="5"/>
  <c r="BI404" i="5"/>
  <c r="BH404" i="5"/>
  <c r="BG404" i="5"/>
  <c r="BE404" i="5"/>
  <c r="T404" i="5"/>
  <c r="R404" i="5"/>
  <c r="P404" i="5"/>
  <c r="BI403" i="5"/>
  <c r="BH403" i="5"/>
  <c r="BG403" i="5"/>
  <c r="BE403" i="5"/>
  <c r="T403" i="5"/>
  <c r="R403" i="5"/>
  <c r="P403" i="5"/>
  <c r="BI402" i="5"/>
  <c r="BH402" i="5"/>
  <c r="BG402" i="5"/>
  <c r="BE402" i="5"/>
  <c r="T402" i="5"/>
  <c r="R402" i="5"/>
  <c r="P402" i="5"/>
  <c r="BI401" i="5"/>
  <c r="BH401" i="5"/>
  <c r="BG401" i="5"/>
  <c r="BE401" i="5"/>
  <c r="T401" i="5"/>
  <c r="R401" i="5"/>
  <c r="P401" i="5"/>
  <c r="BI400" i="5"/>
  <c r="BH400" i="5"/>
  <c r="BG400" i="5"/>
  <c r="BE400" i="5"/>
  <c r="T400" i="5"/>
  <c r="R400" i="5"/>
  <c r="P400" i="5"/>
  <c r="BI399" i="5"/>
  <c r="BH399" i="5"/>
  <c r="BG399" i="5"/>
  <c r="BE399" i="5"/>
  <c r="T399" i="5"/>
  <c r="R399" i="5"/>
  <c r="P399" i="5"/>
  <c r="BI398" i="5"/>
  <c r="BH398" i="5"/>
  <c r="BG398" i="5"/>
  <c r="BE398" i="5"/>
  <c r="T398" i="5"/>
  <c r="R398" i="5"/>
  <c r="P398" i="5"/>
  <c r="BI397" i="5"/>
  <c r="BH397" i="5"/>
  <c r="BG397" i="5"/>
  <c r="BE397" i="5"/>
  <c r="T397" i="5"/>
  <c r="R397" i="5"/>
  <c r="P397" i="5"/>
  <c r="BI396" i="5"/>
  <c r="BH396" i="5"/>
  <c r="BG396" i="5"/>
  <c r="BE396" i="5"/>
  <c r="T396" i="5"/>
  <c r="R396" i="5"/>
  <c r="P396" i="5"/>
  <c r="BI395" i="5"/>
  <c r="BH395" i="5"/>
  <c r="BG395" i="5"/>
  <c r="BE395" i="5"/>
  <c r="T395" i="5"/>
  <c r="R395" i="5"/>
  <c r="P395" i="5"/>
  <c r="BI394" i="5"/>
  <c r="BH394" i="5"/>
  <c r="BG394" i="5"/>
  <c r="BE394" i="5"/>
  <c r="T394" i="5"/>
  <c r="R394" i="5"/>
  <c r="P394" i="5"/>
  <c r="BI393" i="5"/>
  <c r="BH393" i="5"/>
  <c r="BG393" i="5"/>
  <c r="BE393" i="5"/>
  <c r="T393" i="5"/>
  <c r="R393" i="5"/>
  <c r="P393" i="5"/>
  <c r="BI392" i="5"/>
  <c r="BH392" i="5"/>
  <c r="BG392" i="5"/>
  <c r="BE392" i="5"/>
  <c r="T392" i="5"/>
  <c r="R392" i="5"/>
  <c r="P392" i="5"/>
  <c r="BI391" i="5"/>
  <c r="BH391" i="5"/>
  <c r="BG391" i="5"/>
  <c r="BE391" i="5"/>
  <c r="T391" i="5"/>
  <c r="R391" i="5"/>
  <c r="P391" i="5"/>
  <c r="BI390" i="5"/>
  <c r="BH390" i="5"/>
  <c r="BG390" i="5"/>
  <c r="BE390" i="5"/>
  <c r="T390" i="5"/>
  <c r="R390" i="5"/>
  <c r="P390" i="5"/>
  <c r="BI389" i="5"/>
  <c r="BH389" i="5"/>
  <c r="BG389" i="5"/>
  <c r="BE389" i="5"/>
  <c r="T389" i="5"/>
  <c r="R389" i="5"/>
  <c r="P389" i="5"/>
  <c r="BI388" i="5"/>
  <c r="BH388" i="5"/>
  <c r="BG388" i="5"/>
  <c r="BE388" i="5"/>
  <c r="T388" i="5"/>
  <c r="R388" i="5"/>
  <c r="P388" i="5"/>
  <c r="BI387" i="5"/>
  <c r="BH387" i="5"/>
  <c r="BG387" i="5"/>
  <c r="BE387" i="5"/>
  <c r="T387" i="5"/>
  <c r="R387" i="5"/>
  <c r="P387" i="5"/>
  <c r="BI386" i="5"/>
  <c r="BH386" i="5"/>
  <c r="BG386" i="5"/>
  <c r="BE386" i="5"/>
  <c r="T386" i="5"/>
  <c r="R386" i="5"/>
  <c r="P386" i="5"/>
  <c r="BI385" i="5"/>
  <c r="BH385" i="5"/>
  <c r="BG385" i="5"/>
  <c r="BE385" i="5"/>
  <c r="T385" i="5"/>
  <c r="R385" i="5"/>
  <c r="P385" i="5"/>
  <c r="BI384" i="5"/>
  <c r="BH384" i="5"/>
  <c r="BG384" i="5"/>
  <c r="BE384" i="5"/>
  <c r="T384" i="5"/>
  <c r="R384" i="5"/>
  <c r="P384" i="5"/>
  <c r="BI383" i="5"/>
  <c r="BH383" i="5"/>
  <c r="BG383" i="5"/>
  <c r="BE383" i="5"/>
  <c r="T383" i="5"/>
  <c r="R383" i="5"/>
  <c r="P383" i="5"/>
  <c r="BI382" i="5"/>
  <c r="BH382" i="5"/>
  <c r="BG382" i="5"/>
  <c r="BE382" i="5"/>
  <c r="T382" i="5"/>
  <c r="R382" i="5"/>
  <c r="P382" i="5"/>
  <c r="BI381" i="5"/>
  <c r="BH381" i="5"/>
  <c r="BG381" i="5"/>
  <c r="BE381" i="5"/>
  <c r="T381" i="5"/>
  <c r="R381" i="5"/>
  <c r="P381" i="5"/>
  <c r="BI380" i="5"/>
  <c r="BH380" i="5"/>
  <c r="BG380" i="5"/>
  <c r="BE380" i="5"/>
  <c r="T380" i="5"/>
  <c r="R380" i="5"/>
  <c r="P380" i="5"/>
  <c r="BI379" i="5"/>
  <c r="BH379" i="5"/>
  <c r="BG379" i="5"/>
  <c r="BE379" i="5"/>
  <c r="T379" i="5"/>
  <c r="R379" i="5"/>
  <c r="P379" i="5"/>
  <c r="BI378" i="5"/>
  <c r="BH378" i="5"/>
  <c r="BG378" i="5"/>
  <c r="BE378" i="5"/>
  <c r="T378" i="5"/>
  <c r="R378" i="5"/>
  <c r="P378" i="5"/>
  <c r="BI377" i="5"/>
  <c r="BH377" i="5"/>
  <c r="BG377" i="5"/>
  <c r="BE377" i="5"/>
  <c r="T377" i="5"/>
  <c r="R377" i="5"/>
  <c r="P377" i="5"/>
  <c r="BI376" i="5"/>
  <c r="BH376" i="5"/>
  <c r="BG376" i="5"/>
  <c r="BE376" i="5"/>
  <c r="T376" i="5"/>
  <c r="R376" i="5"/>
  <c r="P376" i="5"/>
  <c r="BI375" i="5"/>
  <c r="BH375" i="5"/>
  <c r="BG375" i="5"/>
  <c r="BE375" i="5"/>
  <c r="T375" i="5"/>
  <c r="R375" i="5"/>
  <c r="P375" i="5"/>
  <c r="BI374" i="5"/>
  <c r="BH374" i="5"/>
  <c r="BG374" i="5"/>
  <c r="BE374" i="5"/>
  <c r="T374" i="5"/>
  <c r="R374" i="5"/>
  <c r="P374" i="5"/>
  <c r="BI373" i="5"/>
  <c r="BH373" i="5"/>
  <c r="BG373" i="5"/>
  <c r="BE373" i="5"/>
  <c r="T373" i="5"/>
  <c r="R373" i="5"/>
  <c r="P373" i="5"/>
  <c r="BI372" i="5"/>
  <c r="BH372" i="5"/>
  <c r="BG372" i="5"/>
  <c r="BE372" i="5"/>
  <c r="T372" i="5"/>
  <c r="R372" i="5"/>
  <c r="P372" i="5"/>
  <c r="BI371" i="5"/>
  <c r="BH371" i="5"/>
  <c r="BG371" i="5"/>
  <c r="BE371" i="5"/>
  <c r="T371" i="5"/>
  <c r="R371" i="5"/>
  <c r="P371" i="5"/>
  <c r="BI370" i="5"/>
  <c r="BH370" i="5"/>
  <c r="BG370" i="5"/>
  <c r="BE370" i="5"/>
  <c r="T370" i="5"/>
  <c r="R370" i="5"/>
  <c r="P370" i="5"/>
  <c r="BI369" i="5"/>
  <c r="BH369" i="5"/>
  <c r="BG369" i="5"/>
  <c r="BE369" i="5"/>
  <c r="T369" i="5"/>
  <c r="R369" i="5"/>
  <c r="P369" i="5"/>
  <c r="BI368" i="5"/>
  <c r="BH368" i="5"/>
  <c r="BG368" i="5"/>
  <c r="BE368" i="5"/>
  <c r="T368" i="5"/>
  <c r="R368" i="5"/>
  <c r="P368" i="5"/>
  <c r="BI367" i="5"/>
  <c r="BH367" i="5"/>
  <c r="BG367" i="5"/>
  <c r="BE367" i="5"/>
  <c r="T367" i="5"/>
  <c r="R367" i="5"/>
  <c r="P367" i="5"/>
  <c r="BI366" i="5"/>
  <c r="BH366" i="5"/>
  <c r="BG366" i="5"/>
  <c r="BE366" i="5"/>
  <c r="T366" i="5"/>
  <c r="R366" i="5"/>
  <c r="P366" i="5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3" i="5"/>
  <c r="BH363" i="5"/>
  <c r="BG363" i="5"/>
  <c r="BE363" i="5"/>
  <c r="T363" i="5"/>
  <c r="R363" i="5"/>
  <c r="P363" i="5"/>
  <c r="BI362" i="5"/>
  <c r="BH362" i="5"/>
  <c r="BG362" i="5"/>
  <c r="BE362" i="5"/>
  <c r="T362" i="5"/>
  <c r="R362" i="5"/>
  <c r="P362" i="5"/>
  <c r="BI361" i="5"/>
  <c r="BH361" i="5"/>
  <c r="BG361" i="5"/>
  <c r="BE361" i="5"/>
  <c r="T361" i="5"/>
  <c r="R361" i="5"/>
  <c r="P361" i="5"/>
  <c r="BI360" i="5"/>
  <c r="BH360" i="5"/>
  <c r="BG360" i="5"/>
  <c r="BE360" i="5"/>
  <c r="T360" i="5"/>
  <c r="R360" i="5"/>
  <c r="P360" i="5"/>
  <c r="BI359" i="5"/>
  <c r="BH359" i="5"/>
  <c r="BG359" i="5"/>
  <c r="BE359" i="5"/>
  <c r="T359" i="5"/>
  <c r="R359" i="5"/>
  <c r="P359" i="5"/>
  <c r="BI358" i="5"/>
  <c r="BH358" i="5"/>
  <c r="BG358" i="5"/>
  <c r="BE358" i="5"/>
  <c r="T358" i="5"/>
  <c r="R358" i="5"/>
  <c r="P358" i="5"/>
  <c r="BI357" i="5"/>
  <c r="BH357" i="5"/>
  <c r="BG357" i="5"/>
  <c r="BE357" i="5"/>
  <c r="T357" i="5"/>
  <c r="R357" i="5"/>
  <c r="P357" i="5"/>
  <c r="BI356" i="5"/>
  <c r="BH356" i="5"/>
  <c r="BG356" i="5"/>
  <c r="BE356" i="5"/>
  <c r="T356" i="5"/>
  <c r="R356" i="5"/>
  <c r="P356" i="5"/>
  <c r="BI355" i="5"/>
  <c r="BH355" i="5"/>
  <c r="BG355" i="5"/>
  <c r="BE355" i="5"/>
  <c r="T355" i="5"/>
  <c r="R355" i="5"/>
  <c r="P355" i="5"/>
  <c r="BI354" i="5"/>
  <c r="BH354" i="5"/>
  <c r="BG354" i="5"/>
  <c r="BE354" i="5"/>
  <c r="T354" i="5"/>
  <c r="R354" i="5"/>
  <c r="P354" i="5"/>
  <c r="BI353" i="5"/>
  <c r="BH353" i="5"/>
  <c r="BG353" i="5"/>
  <c r="BE353" i="5"/>
  <c r="T353" i="5"/>
  <c r="R353" i="5"/>
  <c r="P353" i="5"/>
  <c r="BI352" i="5"/>
  <c r="BH352" i="5"/>
  <c r="BG352" i="5"/>
  <c r="BE352" i="5"/>
  <c r="T352" i="5"/>
  <c r="R352" i="5"/>
  <c r="P352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8" i="5"/>
  <c r="BH348" i="5"/>
  <c r="BG348" i="5"/>
  <c r="BE348" i="5"/>
  <c r="T348" i="5"/>
  <c r="R348" i="5"/>
  <c r="P348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5" i="5"/>
  <c r="BH345" i="5"/>
  <c r="BG345" i="5"/>
  <c r="BE345" i="5"/>
  <c r="T345" i="5"/>
  <c r="R345" i="5"/>
  <c r="P345" i="5"/>
  <c r="BI343" i="5"/>
  <c r="BH343" i="5"/>
  <c r="BG343" i="5"/>
  <c r="BE343" i="5"/>
  <c r="T343" i="5"/>
  <c r="R343" i="5"/>
  <c r="P343" i="5"/>
  <c r="BI342" i="5"/>
  <c r="BH342" i="5"/>
  <c r="BG342" i="5"/>
  <c r="BE342" i="5"/>
  <c r="T342" i="5"/>
  <c r="R342" i="5"/>
  <c r="P342" i="5"/>
  <c r="BI340" i="5"/>
  <c r="BH340" i="5"/>
  <c r="BG340" i="5"/>
  <c r="BE340" i="5"/>
  <c r="T340" i="5"/>
  <c r="R340" i="5"/>
  <c r="P340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7" i="5"/>
  <c r="BH337" i="5"/>
  <c r="BG337" i="5"/>
  <c r="BE337" i="5"/>
  <c r="T337" i="5"/>
  <c r="R337" i="5"/>
  <c r="P337" i="5"/>
  <c r="BI336" i="5"/>
  <c r="BH336" i="5"/>
  <c r="BG336" i="5"/>
  <c r="BE336" i="5"/>
  <c r="T336" i="5"/>
  <c r="R336" i="5"/>
  <c r="P336" i="5"/>
  <c r="BI335" i="5"/>
  <c r="BH335" i="5"/>
  <c r="BG335" i="5"/>
  <c r="BE335" i="5"/>
  <c r="T335" i="5"/>
  <c r="R335" i="5"/>
  <c r="P335" i="5"/>
  <c r="BI334" i="5"/>
  <c r="BH334" i="5"/>
  <c r="BG334" i="5"/>
  <c r="BE334" i="5"/>
  <c r="T334" i="5"/>
  <c r="R334" i="5"/>
  <c r="P334" i="5"/>
  <c r="BI333" i="5"/>
  <c r="BH333" i="5"/>
  <c r="BG333" i="5"/>
  <c r="BE333" i="5"/>
  <c r="T333" i="5"/>
  <c r="R333" i="5"/>
  <c r="P333" i="5"/>
  <c r="BI332" i="5"/>
  <c r="BH332" i="5"/>
  <c r="BG332" i="5"/>
  <c r="BE332" i="5"/>
  <c r="T332" i="5"/>
  <c r="R332" i="5"/>
  <c r="P332" i="5"/>
  <c r="BI331" i="5"/>
  <c r="BH331" i="5"/>
  <c r="BG331" i="5"/>
  <c r="BE331" i="5"/>
  <c r="T331" i="5"/>
  <c r="R331" i="5"/>
  <c r="P331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8" i="5"/>
  <c r="BH328" i="5"/>
  <c r="BG328" i="5"/>
  <c r="BE328" i="5"/>
  <c r="T328" i="5"/>
  <c r="R328" i="5"/>
  <c r="P328" i="5"/>
  <c r="BI327" i="5"/>
  <c r="BH327" i="5"/>
  <c r="BG327" i="5"/>
  <c r="BE327" i="5"/>
  <c r="T327" i="5"/>
  <c r="R327" i="5"/>
  <c r="P327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24" i="5"/>
  <c r="BH324" i="5"/>
  <c r="BG324" i="5"/>
  <c r="BE324" i="5"/>
  <c r="T324" i="5"/>
  <c r="R324" i="5"/>
  <c r="P324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1" i="5"/>
  <c r="BH321" i="5"/>
  <c r="BG321" i="5"/>
  <c r="BE321" i="5"/>
  <c r="T321" i="5"/>
  <c r="R321" i="5"/>
  <c r="P321" i="5"/>
  <c r="BI320" i="5"/>
  <c r="BH320" i="5"/>
  <c r="BG320" i="5"/>
  <c r="BE320" i="5"/>
  <c r="T320" i="5"/>
  <c r="R320" i="5"/>
  <c r="P320" i="5"/>
  <c r="BI319" i="5"/>
  <c r="BH319" i="5"/>
  <c r="BG319" i="5"/>
  <c r="BE319" i="5"/>
  <c r="T319" i="5"/>
  <c r="R319" i="5"/>
  <c r="P319" i="5"/>
  <c r="BI318" i="5"/>
  <c r="BH318" i="5"/>
  <c r="BG318" i="5"/>
  <c r="BE318" i="5"/>
  <c r="T318" i="5"/>
  <c r="R318" i="5"/>
  <c r="P318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2" i="5"/>
  <c r="BH312" i="5"/>
  <c r="BG312" i="5"/>
  <c r="BE312" i="5"/>
  <c r="T312" i="5"/>
  <c r="R312" i="5"/>
  <c r="P312" i="5"/>
  <c r="BI311" i="5"/>
  <c r="BH311" i="5"/>
  <c r="BG311" i="5"/>
  <c r="BE311" i="5"/>
  <c r="T311" i="5"/>
  <c r="R311" i="5"/>
  <c r="P311" i="5"/>
  <c r="BI310" i="5"/>
  <c r="BH310" i="5"/>
  <c r="BG310" i="5"/>
  <c r="BE310" i="5"/>
  <c r="T310" i="5"/>
  <c r="R310" i="5"/>
  <c r="P310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301" i="5"/>
  <c r="BH301" i="5"/>
  <c r="BG301" i="5"/>
  <c r="BE301" i="5"/>
  <c r="T301" i="5"/>
  <c r="R301" i="5"/>
  <c r="P301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J143" i="5"/>
  <c r="F142" i="5"/>
  <c r="F140" i="5"/>
  <c r="E138" i="5"/>
  <c r="BI123" i="5"/>
  <c r="BH123" i="5"/>
  <c r="BG123" i="5"/>
  <c r="BE123" i="5"/>
  <c r="BI122" i="5"/>
  <c r="BH122" i="5"/>
  <c r="BG122" i="5"/>
  <c r="BF122" i="5"/>
  <c r="BE122" i="5"/>
  <c r="BI121" i="5"/>
  <c r="BH121" i="5"/>
  <c r="BG121" i="5"/>
  <c r="BF121" i="5"/>
  <c r="BE121" i="5"/>
  <c r="BI120" i="5"/>
  <c r="BH120" i="5"/>
  <c r="BG120" i="5"/>
  <c r="BF120" i="5"/>
  <c r="BE120" i="5"/>
  <c r="BI119" i="5"/>
  <c r="BH119" i="5"/>
  <c r="BG119" i="5"/>
  <c r="BF119" i="5"/>
  <c r="BE119" i="5"/>
  <c r="BI118" i="5"/>
  <c r="BH118" i="5"/>
  <c r="BG118" i="5"/>
  <c r="BF118" i="5"/>
  <c r="BE118" i="5"/>
  <c r="J94" i="5"/>
  <c r="F93" i="5"/>
  <c r="F91" i="5"/>
  <c r="E89" i="5"/>
  <c r="J23" i="5"/>
  <c r="E23" i="5"/>
  <c r="J93" i="5"/>
  <c r="J22" i="5"/>
  <c r="J20" i="5"/>
  <c r="E20" i="5"/>
  <c r="F143" i="5"/>
  <c r="J19" i="5"/>
  <c r="J14" i="5"/>
  <c r="J91" i="5" s="1"/>
  <c r="E7" i="5"/>
  <c r="E85" i="5" s="1"/>
  <c r="J41" i="4"/>
  <c r="J40" i="4"/>
  <c r="AY98" i="1"/>
  <c r="J39" i="4"/>
  <c r="AX98" i="1" s="1"/>
  <c r="BI414" i="4"/>
  <c r="BH414" i="4"/>
  <c r="BG414" i="4"/>
  <c r="BE414" i="4"/>
  <c r="T414" i="4"/>
  <c r="R414" i="4"/>
  <c r="P414" i="4"/>
  <c r="BI413" i="4"/>
  <c r="BH413" i="4"/>
  <c r="BG413" i="4"/>
  <c r="BE413" i="4"/>
  <c r="T413" i="4"/>
  <c r="R413" i="4"/>
  <c r="P413" i="4"/>
  <c r="BI412" i="4"/>
  <c r="BH412" i="4"/>
  <c r="BG412" i="4"/>
  <c r="BE412" i="4"/>
  <c r="T412" i="4"/>
  <c r="R412" i="4"/>
  <c r="P412" i="4"/>
  <c r="BI411" i="4"/>
  <c r="BH411" i="4"/>
  <c r="BG411" i="4"/>
  <c r="BE411" i="4"/>
  <c r="T411" i="4"/>
  <c r="R411" i="4"/>
  <c r="P411" i="4"/>
  <c r="BI410" i="4"/>
  <c r="BH410" i="4"/>
  <c r="BG410" i="4"/>
  <c r="BE410" i="4"/>
  <c r="T410" i="4"/>
  <c r="R410" i="4"/>
  <c r="P410" i="4"/>
  <c r="BI409" i="4"/>
  <c r="BH409" i="4"/>
  <c r="BG409" i="4"/>
  <c r="BE409" i="4"/>
  <c r="T409" i="4"/>
  <c r="R409" i="4"/>
  <c r="P409" i="4"/>
  <c r="BI408" i="4"/>
  <c r="BH408" i="4"/>
  <c r="BG408" i="4"/>
  <c r="BE408" i="4"/>
  <c r="T408" i="4"/>
  <c r="R408" i="4"/>
  <c r="P408" i="4"/>
  <c r="BI407" i="4"/>
  <c r="BH407" i="4"/>
  <c r="BG407" i="4"/>
  <c r="BE407" i="4"/>
  <c r="T407" i="4"/>
  <c r="R407" i="4"/>
  <c r="P407" i="4"/>
  <c r="BI406" i="4"/>
  <c r="BH406" i="4"/>
  <c r="BG406" i="4"/>
  <c r="BE406" i="4"/>
  <c r="T406" i="4"/>
  <c r="R406" i="4"/>
  <c r="P406" i="4"/>
  <c r="BI405" i="4"/>
  <c r="BH405" i="4"/>
  <c r="BG405" i="4"/>
  <c r="BE405" i="4"/>
  <c r="T405" i="4"/>
  <c r="R405" i="4"/>
  <c r="P405" i="4"/>
  <c r="BI404" i="4"/>
  <c r="BH404" i="4"/>
  <c r="BG404" i="4"/>
  <c r="BE404" i="4"/>
  <c r="T404" i="4"/>
  <c r="R404" i="4"/>
  <c r="P404" i="4"/>
  <c r="BI403" i="4"/>
  <c r="BH403" i="4"/>
  <c r="BG403" i="4"/>
  <c r="BE403" i="4"/>
  <c r="T403" i="4"/>
  <c r="R403" i="4"/>
  <c r="P403" i="4"/>
  <c r="BI402" i="4"/>
  <c r="BH402" i="4"/>
  <c r="BG402" i="4"/>
  <c r="BE402" i="4"/>
  <c r="T402" i="4"/>
  <c r="R402" i="4"/>
  <c r="P402" i="4"/>
  <c r="BI401" i="4"/>
  <c r="BH401" i="4"/>
  <c r="BG401" i="4"/>
  <c r="BE401" i="4"/>
  <c r="T401" i="4"/>
  <c r="R401" i="4"/>
  <c r="P401" i="4"/>
  <c r="BI400" i="4"/>
  <c r="BH400" i="4"/>
  <c r="BG400" i="4"/>
  <c r="BE400" i="4"/>
  <c r="T400" i="4"/>
  <c r="R400" i="4"/>
  <c r="P400" i="4"/>
  <c r="BI399" i="4"/>
  <c r="BH399" i="4"/>
  <c r="BG399" i="4"/>
  <c r="BE399" i="4"/>
  <c r="T399" i="4"/>
  <c r="R399" i="4"/>
  <c r="P399" i="4"/>
  <c r="BI398" i="4"/>
  <c r="BH398" i="4"/>
  <c r="BG398" i="4"/>
  <c r="BE398" i="4"/>
  <c r="T398" i="4"/>
  <c r="R398" i="4"/>
  <c r="P398" i="4"/>
  <c r="BI397" i="4"/>
  <c r="BH397" i="4"/>
  <c r="BG397" i="4"/>
  <c r="BE397" i="4"/>
  <c r="T397" i="4"/>
  <c r="R397" i="4"/>
  <c r="P397" i="4"/>
  <c r="BI395" i="4"/>
  <c r="BH395" i="4"/>
  <c r="BG395" i="4"/>
  <c r="BE395" i="4"/>
  <c r="T395" i="4"/>
  <c r="T394" i="4" s="1"/>
  <c r="R395" i="4"/>
  <c r="R394" i="4"/>
  <c r="P395" i="4"/>
  <c r="P394" i="4"/>
  <c r="BI393" i="4"/>
  <c r="BH393" i="4"/>
  <c r="BG393" i="4"/>
  <c r="BE393" i="4"/>
  <c r="T393" i="4"/>
  <c r="R393" i="4"/>
  <c r="P393" i="4"/>
  <c r="BI392" i="4"/>
  <c r="BH392" i="4"/>
  <c r="BG392" i="4"/>
  <c r="BE392" i="4"/>
  <c r="T392" i="4"/>
  <c r="R392" i="4"/>
  <c r="P392" i="4"/>
  <c r="BI391" i="4"/>
  <c r="BH391" i="4"/>
  <c r="BG391" i="4"/>
  <c r="BE391" i="4"/>
  <c r="T391" i="4"/>
  <c r="R391" i="4"/>
  <c r="P391" i="4"/>
  <c r="BI390" i="4"/>
  <c r="BH390" i="4"/>
  <c r="BG390" i="4"/>
  <c r="BE390" i="4"/>
  <c r="T390" i="4"/>
  <c r="R390" i="4"/>
  <c r="P390" i="4"/>
  <c r="BI389" i="4"/>
  <c r="BH389" i="4"/>
  <c r="BG389" i="4"/>
  <c r="BE389" i="4"/>
  <c r="T389" i="4"/>
  <c r="R389" i="4"/>
  <c r="P389" i="4"/>
  <c r="BI388" i="4"/>
  <c r="BH388" i="4"/>
  <c r="BG388" i="4"/>
  <c r="BE388" i="4"/>
  <c r="T388" i="4"/>
  <c r="R388" i="4"/>
  <c r="P388" i="4"/>
  <c r="BI387" i="4"/>
  <c r="BH387" i="4"/>
  <c r="BG387" i="4"/>
  <c r="BE387" i="4"/>
  <c r="T387" i="4"/>
  <c r="R387" i="4"/>
  <c r="P387" i="4"/>
  <c r="BI386" i="4"/>
  <c r="BH386" i="4"/>
  <c r="BG386" i="4"/>
  <c r="BE386" i="4"/>
  <c r="T386" i="4"/>
  <c r="R386" i="4"/>
  <c r="P386" i="4"/>
  <c r="BI385" i="4"/>
  <c r="BH385" i="4"/>
  <c r="BG385" i="4"/>
  <c r="BE385" i="4"/>
  <c r="T385" i="4"/>
  <c r="R385" i="4"/>
  <c r="P385" i="4"/>
  <c r="BI384" i="4"/>
  <c r="BH384" i="4"/>
  <c r="BG384" i="4"/>
  <c r="BE384" i="4"/>
  <c r="T384" i="4"/>
  <c r="R384" i="4"/>
  <c r="P384" i="4"/>
  <c r="BI383" i="4"/>
  <c r="BH383" i="4"/>
  <c r="BG383" i="4"/>
  <c r="BE383" i="4"/>
  <c r="T383" i="4"/>
  <c r="R383" i="4"/>
  <c r="P383" i="4"/>
  <c r="BI382" i="4"/>
  <c r="BH382" i="4"/>
  <c r="BG382" i="4"/>
  <c r="BE382" i="4"/>
  <c r="T382" i="4"/>
  <c r="R382" i="4"/>
  <c r="P382" i="4"/>
  <c r="BI381" i="4"/>
  <c r="BH381" i="4"/>
  <c r="BG381" i="4"/>
  <c r="BE381" i="4"/>
  <c r="T381" i="4"/>
  <c r="R381" i="4"/>
  <c r="P381" i="4"/>
  <c r="BI380" i="4"/>
  <c r="BH380" i="4"/>
  <c r="BG380" i="4"/>
  <c r="BE380" i="4"/>
  <c r="T380" i="4"/>
  <c r="R380" i="4"/>
  <c r="P380" i="4"/>
  <c r="BI379" i="4"/>
  <c r="BH379" i="4"/>
  <c r="BG379" i="4"/>
  <c r="BE379" i="4"/>
  <c r="T379" i="4"/>
  <c r="R379" i="4"/>
  <c r="P379" i="4"/>
  <c r="BI377" i="4"/>
  <c r="BH377" i="4"/>
  <c r="BG377" i="4"/>
  <c r="BE377" i="4"/>
  <c r="T377" i="4"/>
  <c r="R377" i="4"/>
  <c r="P377" i="4"/>
  <c r="BI376" i="4"/>
  <c r="BH376" i="4"/>
  <c r="BG376" i="4"/>
  <c r="BE376" i="4"/>
  <c r="T376" i="4"/>
  <c r="R376" i="4"/>
  <c r="P376" i="4"/>
  <c r="BI375" i="4"/>
  <c r="BH375" i="4"/>
  <c r="BG375" i="4"/>
  <c r="BE375" i="4"/>
  <c r="T375" i="4"/>
  <c r="R375" i="4"/>
  <c r="P375" i="4"/>
  <c r="BI374" i="4"/>
  <c r="BH374" i="4"/>
  <c r="BG374" i="4"/>
  <c r="BE374" i="4"/>
  <c r="T374" i="4"/>
  <c r="R374" i="4"/>
  <c r="P374" i="4"/>
  <c r="BI373" i="4"/>
  <c r="BH373" i="4"/>
  <c r="BG373" i="4"/>
  <c r="BE373" i="4"/>
  <c r="T373" i="4"/>
  <c r="R373" i="4"/>
  <c r="P373" i="4"/>
  <c r="BI368" i="4"/>
  <c r="BH368" i="4"/>
  <c r="BG368" i="4"/>
  <c r="BE368" i="4"/>
  <c r="T368" i="4"/>
  <c r="R368" i="4"/>
  <c r="P368" i="4"/>
  <c r="BI366" i="4"/>
  <c r="BH366" i="4"/>
  <c r="BG366" i="4"/>
  <c r="BE366" i="4"/>
  <c r="T366" i="4"/>
  <c r="R366" i="4"/>
  <c r="P366" i="4"/>
  <c r="BI365" i="4"/>
  <c r="BH365" i="4"/>
  <c r="BG365" i="4"/>
  <c r="BE365" i="4"/>
  <c r="T365" i="4"/>
  <c r="R365" i="4"/>
  <c r="P365" i="4"/>
  <c r="BI364" i="4"/>
  <c r="BH364" i="4"/>
  <c r="BG364" i="4"/>
  <c r="BE364" i="4"/>
  <c r="T364" i="4"/>
  <c r="R364" i="4"/>
  <c r="P364" i="4"/>
  <c r="BI363" i="4"/>
  <c r="BH363" i="4"/>
  <c r="BG363" i="4"/>
  <c r="BE363" i="4"/>
  <c r="T363" i="4"/>
  <c r="R363" i="4"/>
  <c r="P363" i="4"/>
  <c r="BI362" i="4"/>
  <c r="BH362" i="4"/>
  <c r="BG362" i="4"/>
  <c r="BE362" i="4"/>
  <c r="T362" i="4"/>
  <c r="R362" i="4"/>
  <c r="P362" i="4"/>
  <c r="BI361" i="4"/>
  <c r="BH361" i="4"/>
  <c r="BG361" i="4"/>
  <c r="BE361" i="4"/>
  <c r="T361" i="4"/>
  <c r="R361" i="4"/>
  <c r="P361" i="4"/>
  <c r="BI360" i="4"/>
  <c r="BH360" i="4"/>
  <c r="BG360" i="4"/>
  <c r="BE360" i="4"/>
  <c r="T360" i="4"/>
  <c r="R360" i="4"/>
  <c r="P360" i="4"/>
  <c r="BI359" i="4"/>
  <c r="BH359" i="4"/>
  <c r="BG359" i="4"/>
  <c r="BE359" i="4"/>
  <c r="T359" i="4"/>
  <c r="R359" i="4"/>
  <c r="P359" i="4"/>
  <c r="BI358" i="4"/>
  <c r="BH358" i="4"/>
  <c r="BG358" i="4"/>
  <c r="BE358" i="4"/>
  <c r="T358" i="4"/>
  <c r="R358" i="4"/>
  <c r="P358" i="4"/>
  <c r="BI357" i="4"/>
  <c r="BH357" i="4"/>
  <c r="BG357" i="4"/>
  <c r="BE357" i="4"/>
  <c r="T357" i="4"/>
  <c r="R357" i="4"/>
  <c r="P357" i="4"/>
  <c r="BI356" i="4"/>
  <c r="BH356" i="4"/>
  <c r="BG356" i="4"/>
  <c r="BE356" i="4"/>
  <c r="T356" i="4"/>
  <c r="R356" i="4"/>
  <c r="P356" i="4"/>
  <c r="BI355" i="4"/>
  <c r="BH355" i="4"/>
  <c r="BG355" i="4"/>
  <c r="BE355" i="4"/>
  <c r="T355" i="4"/>
  <c r="R355" i="4"/>
  <c r="P355" i="4"/>
  <c r="BI354" i="4"/>
  <c r="BH354" i="4"/>
  <c r="BG354" i="4"/>
  <c r="BE354" i="4"/>
  <c r="T354" i="4"/>
  <c r="R354" i="4"/>
  <c r="P354" i="4"/>
  <c r="BI353" i="4"/>
  <c r="BH353" i="4"/>
  <c r="BG353" i="4"/>
  <c r="BE353" i="4"/>
  <c r="T353" i="4"/>
  <c r="R353" i="4"/>
  <c r="P353" i="4"/>
  <c r="BI352" i="4"/>
  <c r="BH352" i="4"/>
  <c r="BG352" i="4"/>
  <c r="BE352" i="4"/>
  <c r="T352" i="4"/>
  <c r="R352" i="4"/>
  <c r="P352" i="4"/>
  <c r="BI351" i="4"/>
  <c r="BH351" i="4"/>
  <c r="BG351" i="4"/>
  <c r="BE351" i="4"/>
  <c r="T351" i="4"/>
  <c r="R351" i="4"/>
  <c r="P351" i="4"/>
  <c r="BI350" i="4"/>
  <c r="BH350" i="4"/>
  <c r="BG350" i="4"/>
  <c r="BE350" i="4"/>
  <c r="T350" i="4"/>
  <c r="R350" i="4"/>
  <c r="P350" i="4"/>
  <c r="BI349" i="4"/>
  <c r="BH349" i="4"/>
  <c r="BG349" i="4"/>
  <c r="BE349" i="4"/>
  <c r="T349" i="4"/>
  <c r="R349" i="4"/>
  <c r="P349" i="4"/>
  <c r="BI348" i="4"/>
  <c r="BH348" i="4"/>
  <c r="BG348" i="4"/>
  <c r="BE348" i="4"/>
  <c r="T348" i="4"/>
  <c r="R348" i="4"/>
  <c r="P348" i="4"/>
  <c r="BI347" i="4"/>
  <c r="BH347" i="4"/>
  <c r="BG347" i="4"/>
  <c r="BE347" i="4"/>
  <c r="T347" i="4"/>
  <c r="R347" i="4"/>
  <c r="P347" i="4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40" i="4"/>
  <c r="BH340" i="4"/>
  <c r="BG340" i="4"/>
  <c r="BE340" i="4"/>
  <c r="T340" i="4"/>
  <c r="R340" i="4"/>
  <c r="P340" i="4"/>
  <c r="BI339" i="4"/>
  <c r="BH339" i="4"/>
  <c r="BG339" i="4"/>
  <c r="BE339" i="4"/>
  <c r="T339" i="4"/>
  <c r="R339" i="4"/>
  <c r="P339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08" i="4"/>
  <c r="BH308" i="4"/>
  <c r="BG308" i="4"/>
  <c r="BE308" i="4"/>
  <c r="T308" i="4"/>
  <c r="R308" i="4"/>
  <c r="P308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88" i="4"/>
  <c r="BH288" i="4"/>
  <c r="BG288" i="4"/>
  <c r="BE288" i="4"/>
  <c r="T288" i="4"/>
  <c r="R288" i="4"/>
  <c r="P288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J139" i="4"/>
  <c r="F138" i="4"/>
  <c r="F136" i="4"/>
  <c r="E134" i="4"/>
  <c r="BI119" i="4"/>
  <c r="BH119" i="4"/>
  <c r="BG119" i="4"/>
  <c r="BE119" i="4"/>
  <c r="BI118" i="4"/>
  <c r="BH118" i="4"/>
  <c r="BG118" i="4"/>
  <c r="BF118" i="4"/>
  <c r="BE118" i="4"/>
  <c r="BI117" i="4"/>
  <c r="BH117" i="4"/>
  <c r="BG117" i="4"/>
  <c r="BF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J94" i="4"/>
  <c r="F93" i="4"/>
  <c r="F91" i="4"/>
  <c r="E89" i="4"/>
  <c r="J23" i="4"/>
  <c r="E23" i="4"/>
  <c r="J138" i="4" s="1"/>
  <c r="J22" i="4"/>
  <c r="J20" i="4"/>
  <c r="E20" i="4"/>
  <c r="F94" i="4"/>
  <c r="J19" i="4"/>
  <c r="J14" i="4"/>
  <c r="J91" i="4" s="1"/>
  <c r="E7" i="4"/>
  <c r="E85" i="4" s="1"/>
  <c r="J41" i="3"/>
  <c r="J40" i="3"/>
  <c r="AY97" i="1"/>
  <c r="J39" i="3"/>
  <c r="AX97" i="1"/>
  <c r="BI444" i="3"/>
  <c r="BH444" i="3"/>
  <c r="BG444" i="3"/>
  <c r="BE444" i="3"/>
  <c r="T444" i="3"/>
  <c r="R444" i="3"/>
  <c r="P444" i="3"/>
  <c r="BI443" i="3"/>
  <c r="BH443" i="3"/>
  <c r="BG443" i="3"/>
  <c r="BE443" i="3"/>
  <c r="T443" i="3"/>
  <c r="R443" i="3"/>
  <c r="P443" i="3"/>
  <c r="BI442" i="3"/>
  <c r="BH442" i="3"/>
  <c r="BG442" i="3"/>
  <c r="BE442" i="3"/>
  <c r="T442" i="3"/>
  <c r="R442" i="3"/>
  <c r="P442" i="3"/>
  <c r="BI440" i="3"/>
  <c r="BH440" i="3"/>
  <c r="BG440" i="3"/>
  <c r="BE440" i="3"/>
  <c r="T440" i="3"/>
  <c r="R440" i="3"/>
  <c r="P440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7" i="3"/>
  <c r="BH437" i="3"/>
  <c r="BG437" i="3"/>
  <c r="BE437" i="3"/>
  <c r="T437" i="3"/>
  <c r="R437" i="3"/>
  <c r="P437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55" i="3"/>
  <c r="BH255" i="3"/>
  <c r="BG255" i="3"/>
  <c r="BE255" i="3"/>
  <c r="T255" i="3"/>
  <c r="R255" i="3"/>
  <c r="P255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15" i="3"/>
  <c r="BH215" i="3"/>
  <c r="BG215" i="3"/>
  <c r="BE215" i="3"/>
  <c r="T215" i="3"/>
  <c r="R215" i="3"/>
  <c r="P215" i="3"/>
  <c r="BI192" i="3"/>
  <c r="BH192" i="3"/>
  <c r="BG192" i="3"/>
  <c r="BE192" i="3"/>
  <c r="T192" i="3"/>
  <c r="R192" i="3"/>
  <c r="P192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42" i="3"/>
  <c r="BH142" i="3"/>
  <c r="BG142" i="3"/>
  <c r="BE142" i="3"/>
  <c r="T142" i="3"/>
  <c r="R142" i="3"/>
  <c r="P142" i="3"/>
  <c r="J137" i="3"/>
  <c r="F136" i="3"/>
  <c r="F134" i="3"/>
  <c r="E132" i="3"/>
  <c r="BI117" i="3"/>
  <c r="BH117" i="3"/>
  <c r="BG117" i="3"/>
  <c r="BE117" i="3"/>
  <c r="BI116" i="3"/>
  <c r="BH116" i="3"/>
  <c r="BG116" i="3"/>
  <c r="BF116" i="3"/>
  <c r="BE116" i="3"/>
  <c r="BI115" i="3"/>
  <c r="BH115" i="3"/>
  <c r="BG115" i="3"/>
  <c r="BF115" i="3"/>
  <c r="BE115" i="3"/>
  <c r="BI114" i="3"/>
  <c r="BH114" i="3"/>
  <c r="BG114" i="3"/>
  <c r="BF114" i="3"/>
  <c r="BE114" i="3"/>
  <c r="BI113" i="3"/>
  <c r="BH113" i="3"/>
  <c r="BG113" i="3"/>
  <c r="BF113" i="3"/>
  <c r="BE113" i="3"/>
  <c r="BI112" i="3"/>
  <c r="BH112" i="3"/>
  <c r="BG112" i="3"/>
  <c r="BF112" i="3"/>
  <c r="BE112" i="3"/>
  <c r="J94" i="3"/>
  <c r="F93" i="3"/>
  <c r="F91" i="3"/>
  <c r="E89" i="3"/>
  <c r="J23" i="3"/>
  <c r="E23" i="3"/>
  <c r="J93" i="3" s="1"/>
  <c r="J22" i="3"/>
  <c r="J20" i="3"/>
  <c r="E20" i="3"/>
  <c r="F137" i="3"/>
  <c r="J19" i="3"/>
  <c r="J14" i="3"/>
  <c r="J134" i="3" s="1"/>
  <c r="E7" i="3"/>
  <c r="E85" i="3" s="1"/>
  <c r="J41" i="2"/>
  <c r="J40" i="2"/>
  <c r="AY96" i="1" s="1"/>
  <c r="J39" i="2"/>
  <c r="AX96" i="1"/>
  <c r="BI8241" i="2"/>
  <c r="BH8241" i="2"/>
  <c r="BG8241" i="2"/>
  <c r="BE8241" i="2"/>
  <c r="T8241" i="2"/>
  <c r="R8241" i="2"/>
  <c r="P8241" i="2"/>
  <c r="BI8237" i="2"/>
  <c r="BH8237" i="2"/>
  <c r="BG8237" i="2"/>
  <c r="BE8237" i="2"/>
  <c r="T8237" i="2"/>
  <c r="R8237" i="2"/>
  <c r="P8237" i="2"/>
  <c r="BI8233" i="2"/>
  <c r="BH8233" i="2"/>
  <c r="BG8233" i="2"/>
  <c r="BE8233" i="2"/>
  <c r="T8233" i="2"/>
  <c r="R8233" i="2"/>
  <c r="P8233" i="2"/>
  <c r="BI8229" i="2"/>
  <c r="BH8229" i="2"/>
  <c r="BG8229" i="2"/>
  <c r="BE8229" i="2"/>
  <c r="T8229" i="2"/>
  <c r="R8229" i="2"/>
  <c r="P8229" i="2"/>
  <c r="BI8225" i="2"/>
  <c r="BH8225" i="2"/>
  <c r="BG8225" i="2"/>
  <c r="BE8225" i="2"/>
  <c r="T8225" i="2"/>
  <c r="R8225" i="2"/>
  <c r="P8225" i="2"/>
  <c r="BI8221" i="2"/>
  <c r="BH8221" i="2"/>
  <c r="BG8221" i="2"/>
  <c r="BE8221" i="2"/>
  <c r="T8221" i="2"/>
  <c r="R8221" i="2"/>
  <c r="P8221" i="2"/>
  <c r="BI8217" i="2"/>
  <c r="BH8217" i="2"/>
  <c r="BG8217" i="2"/>
  <c r="BE8217" i="2"/>
  <c r="T8217" i="2"/>
  <c r="R8217" i="2"/>
  <c r="P8217" i="2"/>
  <c r="BI8213" i="2"/>
  <c r="BH8213" i="2"/>
  <c r="BG8213" i="2"/>
  <c r="BE8213" i="2"/>
  <c r="T8213" i="2"/>
  <c r="R8213" i="2"/>
  <c r="P8213" i="2"/>
  <c r="BI8209" i="2"/>
  <c r="BH8209" i="2"/>
  <c r="BG8209" i="2"/>
  <c r="BE8209" i="2"/>
  <c r="T8209" i="2"/>
  <c r="R8209" i="2"/>
  <c r="P8209" i="2"/>
  <c r="BI8205" i="2"/>
  <c r="BH8205" i="2"/>
  <c r="BG8205" i="2"/>
  <c r="BE8205" i="2"/>
  <c r="T8205" i="2"/>
  <c r="R8205" i="2"/>
  <c r="P8205" i="2"/>
  <c r="BI8201" i="2"/>
  <c r="BH8201" i="2"/>
  <c r="BG8201" i="2"/>
  <c r="BE8201" i="2"/>
  <c r="T8201" i="2"/>
  <c r="R8201" i="2"/>
  <c r="P8201" i="2"/>
  <c r="BI8197" i="2"/>
  <c r="BH8197" i="2"/>
  <c r="BG8197" i="2"/>
  <c r="BE8197" i="2"/>
  <c r="T8197" i="2"/>
  <c r="R8197" i="2"/>
  <c r="P8197" i="2"/>
  <c r="BI8193" i="2"/>
  <c r="BH8193" i="2"/>
  <c r="BG8193" i="2"/>
  <c r="BE8193" i="2"/>
  <c r="T8193" i="2"/>
  <c r="R8193" i="2"/>
  <c r="P8193" i="2"/>
  <c r="BI8190" i="2"/>
  <c r="BH8190" i="2"/>
  <c r="BG8190" i="2"/>
  <c r="BE8190" i="2"/>
  <c r="T8190" i="2"/>
  <c r="R8190" i="2"/>
  <c r="P8190" i="2"/>
  <c r="BI8187" i="2"/>
  <c r="BH8187" i="2"/>
  <c r="BG8187" i="2"/>
  <c r="BE8187" i="2"/>
  <c r="T8187" i="2"/>
  <c r="R8187" i="2"/>
  <c r="P8187" i="2"/>
  <c r="BI8182" i="2"/>
  <c r="BH8182" i="2"/>
  <c r="BG8182" i="2"/>
  <c r="BE8182" i="2"/>
  <c r="T8182" i="2"/>
  <c r="R8182" i="2"/>
  <c r="P8182" i="2"/>
  <c r="BI8178" i="2"/>
  <c r="BH8178" i="2"/>
  <c r="BG8178" i="2"/>
  <c r="BE8178" i="2"/>
  <c r="T8178" i="2"/>
  <c r="R8178" i="2"/>
  <c r="P8178" i="2"/>
  <c r="BI8177" i="2"/>
  <c r="BH8177" i="2"/>
  <c r="BG8177" i="2"/>
  <c r="BE8177" i="2"/>
  <c r="T8177" i="2"/>
  <c r="R8177" i="2"/>
  <c r="P8177" i="2"/>
  <c r="BI8167" i="2"/>
  <c r="BH8167" i="2"/>
  <c r="BG8167" i="2"/>
  <c r="BE8167" i="2"/>
  <c r="T8167" i="2"/>
  <c r="R8167" i="2"/>
  <c r="P8167" i="2"/>
  <c r="BI8131" i="2"/>
  <c r="BH8131" i="2"/>
  <c r="BG8131" i="2"/>
  <c r="BE8131" i="2"/>
  <c r="T8131" i="2"/>
  <c r="R8131" i="2"/>
  <c r="P8131" i="2"/>
  <c r="BI8129" i="2"/>
  <c r="BH8129" i="2"/>
  <c r="BG8129" i="2"/>
  <c r="BE8129" i="2"/>
  <c r="T8129" i="2"/>
  <c r="R8129" i="2"/>
  <c r="P8129" i="2"/>
  <c r="BI7276" i="2"/>
  <c r="BH7276" i="2"/>
  <c r="BG7276" i="2"/>
  <c r="BE7276" i="2"/>
  <c r="T7276" i="2"/>
  <c r="R7276" i="2"/>
  <c r="P7276" i="2"/>
  <c r="BI7272" i="2"/>
  <c r="BH7272" i="2"/>
  <c r="BG7272" i="2"/>
  <c r="BE7272" i="2"/>
  <c r="T7272" i="2"/>
  <c r="R7272" i="2"/>
  <c r="P7272" i="2"/>
  <c r="BI7270" i="2"/>
  <c r="BH7270" i="2"/>
  <c r="BG7270" i="2"/>
  <c r="BE7270" i="2"/>
  <c r="T7270" i="2"/>
  <c r="R7270" i="2"/>
  <c r="P7270" i="2"/>
  <c r="BI7268" i="2"/>
  <c r="BH7268" i="2"/>
  <c r="BG7268" i="2"/>
  <c r="BE7268" i="2"/>
  <c r="T7268" i="2"/>
  <c r="R7268" i="2"/>
  <c r="P7268" i="2"/>
  <c r="BI7265" i="2"/>
  <c r="BH7265" i="2"/>
  <c r="BG7265" i="2"/>
  <c r="BE7265" i="2"/>
  <c r="T7265" i="2"/>
  <c r="R7265" i="2"/>
  <c r="P7265" i="2"/>
  <c r="BI7262" i="2"/>
  <c r="BH7262" i="2"/>
  <c r="BG7262" i="2"/>
  <c r="BE7262" i="2"/>
  <c r="T7262" i="2"/>
  <c r="R7262" i="2"/>
  <c r="P7262" i="2"/>
  <c r="BI7259" i="2"/>
  <c r="BH7259" i="2"/>
  <c r="BG7259" i="2"/>
  <c r="BE7259" i="2"/>
  <c r="T7259" i="2"/>
  <c r="R7259" i="2"/>
  <c r="P7259" i="2"/>
  <c r="BI7257" i="2"/>
  <c r="BH7257" i="2"/>
  <c r="BG7257" i="2"/>
  <c r="BE7257" i="2"/>
  <c r="T7257" i="2"/>
  <c r="R7257" i="2"/>
  <c r="P7257" i="2"/>
  <c r="BI7255" i="2"/>
  <c r="BH7255" i="2"/>
  <c r="BG7255" i="2"/>
  <c r="BE7255" i="2"/>
  <c r="T7255" i="2"/>
  <c r="R7255" i="2"/>
  <c r="P7255" i="2"/>
  <c r="BI7118" i="2"/>
  <c r="BH7118" i="2"/>
  <c r="BG7118" i="2"/>
  <c r="BE7118" i="2"/>
  <c r="T7118" i="2"/>
  <c r="R7118" i="2"/>
  <c r="P7118" i="2"/>
  <c r="BI7116" i="2"/>
  <c r="BH7116" i="2"/>
  <c r="BG7116" i="2"/>
  <c r="BE7116" i="2"/>
  <c r="T7116" i="2"/>
  <c r="R7116" i="2"/>
  <c r="P7116" i="2"/>
  <c r="BI7110" i="2"/>
  <c r="BH7110" i="2"/>
  <c r="BG7110" i="2"/>
  <c r="BE7110" i="2"/>
  <c r="T7110" i="2"/>
  <c r="R7110" i="2"/>
  <c r="P7110" i="2"/>
  <c r="BI7104" i="2"/>
  <c r="BH7104" i="2"/>
  <c r="BG7104" i="2"/>
  <c r="BE7104" i="2"/>
  <c r="T7104" i="2"/>
  <c r="R7104" i="2"/>
  <c r="P7104" i="2"/>
  <c r="BI7102" i="2"/>
  <c r="BH7102" i="2"/>
  <c r="BG7102" i="2"/>
  <c r="BE7102" i="2"/>
  <c r="T7102" i="2"/>
  <c r="R7102" i="2"/>
  <c r="P7102" i="2"/>
  <c r="BI7096" i="2"/>
  <c r="BH7096" i="2"/>
  <c r="BG7096" i="2"/>
  <c r="BE7096" i="2"/>
  <c r="T7096" i="2"/>
  <c r="R7096" i="2"/>
  <c r="P7096" i="2"/>
  <c r="BI7090" i="2"/>
  <c r="BH7090" i="2"/>
  <c r="BG7090" i="2"/>
  <c r="BE7090" i="2"/>
  <c r="T7090" i="2"/>
  <c r="R7090" i="2"/>
  <c r="P7090" i="2"/>
  <c r="BI7083" i="2"/>
  <c r="BH7083" i="2"/>
  <c r="BG7083" i="2"/>
  <c r="BE7083" i="2"/>
  <c r="T7083" i="2"/>
  <c r="R7083" i="2"/>
  <c r="P7083" i="2"/>
  <c r="BI7077" i="2"/>
  <c r="BH7077" i="2"/>
  <c r="BG7077" i="2"/>
  <c r="BE7077" i="2"/>
  <c r="T7077" i="2"/>
  <c r="R7077" i="2"/>
  <c r="P7077" i="2"/>
  <c r="BI7072" i="2"/>
  <c r="BH7072" i="2"/>
  <c r="BG7072" i="2"/>
  <c r="BE7072" i="2"/>
  <c r="T7072" i="2"/>
  <c r="R7072" i="2"/>
  <c r="P7072" i="2"/>
  <c r="BI7070" i="2"/>
  <c r="BH7070" i="2"/>
  <c r="BG7070" i="2"/>
  <c r="BE7070" i="2"/>
  <c r="T7070" i="2"/>
  <c r="R7070" i="2"/>
  <c r="P7070" i="2"/>
  <c r="BI7068" i="2"/>
  <c r="BH7068" i="2"/>
  <c r="BG7068" i="2"/>
  <c r="BE7068" i="2"/>
  <c r="T7068" i="2"/>
  <c r="R7068" i="2"/>
  <c r="P7068" i="2"/>
  <c r="BI7058" i="2"/>
  <c r="BH7058" i="2"/>
  <c r="BG7058" i="2"/>
  <c r="BE7058" i="2"/>
  <c r="T7058" i="2"/>
  <c r="R7058" i="2"/>
  <c r="P7058" i="2"/>
  <c r="BI6977" i="2"/>
  <c r="BH6977" i="2"/>
  <c r="BG6977" i="2"/>
  <c r="BE6977" i="2"/>
  <c r="T6977" i="2"/>
  <c r="R6977" i="2"/>
  <c r="P6977" i="2"/>
  <c r="BI6975" i="2"/>
  <c r="BH6975" i="2"/>
  <c r="BG6975" i="2"/>
  <c r="BE6975" i="2"/>
  <c r="T6975" i="2"/>
  <c r="R6975" i="2"/>
  <c r="P6975" i="2"/>
  <c r="BI6969" i="2"/>
  <c r="BH6969" i="2"/>
  <c r="BG6969" i="2"/>
  <c r="BE6969" i="2"/>
  <c r="T6969" i="2"/>
  <c r="R6969" i="2"/>
  <c r="P6969" i="2"/>
  <c r="BI6964" i="2"/>
  <c r="BH6964" i="2"/>
  <c r="BG6964" i="2"/>
  <c r="BE6964" i="2"/>
  <c r="T6964" i="2"/>
  <c r="R6964" i="2"/>
  <c r="P6964" i="2"/>
  <c r="BI6960" i="2"/>
  <c r="BH6960" i="2"/>
  <c r="BG6960" i="2"/>
  <c r="BE6960" i="2"/>
  <c r="T6960" i="2"/>
  <c r="R6960" i="2"/>
  <c r="P6960" i="2"/>
  <c r="BI6956" i="2"/>
  <c r="BH6956" i="2"/>
  <c r="BG6956" i="2"/>
  <c r="BE6956" i="2"/>
  <c r="T6956" i="2"/>
  <c r="R6956" i="2"/>
  <c r="P6956" i="2"/>
  <c r="BI6932" i="2"/>
  <c r="BH6932" i="2"/>
  <c r="BG6932" i="2"/>
  <c r="BE6932" i="2"/>
  <c r="T6932" i="2"/>
  <c r="R6932" i="2"/>
  <c r="P6932" i="2"/>
  <c r="BI6917" i="2"/>
  <c r="BH6917" i="2"/>
  <c r="BG6917" i="2"/>
  <c r="BE6917" i="2"/>
  <c r="T6917" i="2"/>
  <c r="R6917" i="2"/>
  <c r="P6917" i="2"/>
  <c r="BI6890" i="2"/>
  <c r="BH6890" i="2"/>
  <c r="BG6890" i="2"/>
  <c r="BE6890" i="2"/>
  <c r="T6890" i="2"/>
  <c r="R6890" i="2"/>
  <c r="P6890" i="2"/>
  <c r="BI6888" i="2"/>
  <c r="BH6888" i="2"/>
  <c r="BG6888" i="2"/>
  <c r="BE6888" i="2"/>
  <c r="T6888" i="2"/>
  <c r="R6888" i="2"/>
  <c r="P6888" i="2"/>
  <c r="BI6879" i="2"/>
  <c r="BH6879" i="2"/>
  <c r="BG6879" i="2"/>
  <c r="BE6879" i="2"/>
  <c r="T6879" i="2"/>
  <c r="R6879" i="2"/>
  <c r="P6879" i="2"/>
  <c r="BI6848" i="2"/>
  <c r="BH6848" i="2"/>
  <c r="BG6848" i="2"/>
  <c r="BE6848" i="2"/>
  <c r="T6848" i="2"/>
  <c r="R6848" i="2"/>
  <c r="P6848" i="2"/>
  <c r="BI6846" i="2"/>
  <c r="BH6846" i="2"/>
  <c r="BG6846" i="2"/>
  <c r="BE6846" i="2"/>
  <c r="T6846" i="2"/>
  <c r="R6846" i="2"/>
  <c r="P6846" i="2"/>
  <c r="BI6844" i="2"/>
  <c r="BH6844" i="2"/>
  <c r="BG6844" i="2"/>
  <c r="BE6844" i="2"/>
  <c r="T6844" i="2"/>
  <c r="R6844" i="2"/>
  <c r="P6844" i="2"/>
  <c r="BI6840" i="2"/>
  <c r="BH6840" i="2"/>
  <c r="BG6840" i="2"/>
  <c r="BE6840" i="2"/>
  <c r="T6840" i="2"/>
  <c r="R6840" i="2"/>
  <c r="P6840" i="2"/>
  <c r="BI6836" i="2"/>
  <c r="BH6836" i="2"/>
  <c r="BG6836" i="2"/>
  <c r="BE6836" i="2"/>
  <c r="T6836" i="2"/>
  <c r="R6836" i="2"/>
  <c r="P6836" i="2"/>
  <c r="BI6832" i="2"/>
  <c r="BH6832" i="2"/>
  <c r="BG6832" i="2"/>
  <c r="BE6832" i="2"/>
  <c r="T6832" i="2"/>
  <c r="R6832" i="2"/>
  <c r="P6832" i="2"/>
  <c r="BI6828" i="2"/>
  <c r="BH6828" i="2"/>
  <c r="BG6828" i="2"/>
  <c r="BE6828" i="2"/>
  <c r="T6828" i="2"/>
  <c r="R6828" i="2"/>
  <c r="P6828" i="2"/>
  <c r="BI6824" i="2"/>
  <c r="BH6824" i="2"/>
  <c r="BG6824" i="2"/>
  <c r="BE6824" i="2"/>
  <c r="T6824" i="2"/>
  <c r="R6824" i="2"/>
  <c r="P6824" i="2"/>
  <c r="BI6820" i="2"/>
  <c r="BH6820" i="2"/>
  <c r="BG6820" i="2"/>
  <c r="BE6820" i="2"/>
  <c r="T6820" i="2"/>
  <c r="R6820" i="2"/>
  <c r="P6820" i="2"/>
  <c r="BI6816" i="2"/>
  <c r="BH6816" i="2"/>
  <c r="BG6816" i="2"/>
  <c r="BE6816" i="2"/>
  <c r="T6816" i="2"/>
  <c r="R6816" i="2"/>
  <c r="P6816" i="2"/>
  <c r="BI6812" i="2"/>
  <c r="BH6812" i="2"/>
  <c r="BG6812" i="2"/>
  <c r="BE6812" i="2"/>
  <c r="T6812" i="2"/>
  <c r="R6812" i="2"/>
  <c r="P6812" i="2"/>
  <c r="BI6808" i="2"/>
  <c r="BH6808" i="2"/>
  <c r="BG6808" i="2"/>
  <c r="BE6808" i="2"/>
  <c r="T6808" i="2"/>
  <c r="R6808" i="2"/>
  <c r="P6808" i="2"/>
  <c r="BI6806" i="2"/>
  <c r="BH6806" i="2"/>
  <c r="BG6806" i="2"/>
  <c r="BE6806" i="2"/>
  <c r="T6806" i="2"/>
  <c r="R6806" i="2"/>
  <c r="P6806" i="2"/>
  <c r="BI6805" i="2"/>
  <c r="BH6805" i="2"/>
  <c r="BG6805" i="2"/>
  <c r="BE6805" i="2"/>
  <c r="T6805" i="2"/>
  <c r="R6805" i="2"/>
  <c r="P6805" i="2"/>
  <c r="BI6804" i="2"/>
  <c r="BH6804" i="2"/>
  <c r="BG6804" i="2"/>
  <c r="BE6804" i="2"/>
  <c r="T6804" i="2"/>
  <c r="R6804" i="2"/>
  <c r="P6804" i="2"/>
  <c r="BI6803" i="2"/>
  <c r="BH6803" i="2"/>
  <c r="BG6803" i="2"/>
  <c r="BE6803" i="2"/>
  <c r="T6803" i="2"/>
  <c r="R6803" i="2"/>
  <c r="P6803" i="2"/>
  <c r="BI6798" i="2"/>
  <c r="BH6798" i="2"/>
  <c r="BG6798" i="2"/>
  <c r="BE6798" i="2"/>
  <c r="T6798" i="2"/>
  <c r="R6798" i="2"/>
  <c r="P6798" i="2"/>
  <c r="BI6793" i="2"/>
  <c r="BH6793" i="2"/>
  <c r="BG6793" i="2"/>
  <c r="BE6793" i="2"/>
  <c r="T6793" i="2"/>
  <c r="R6793" i="2"/>
  <c r="P6793" i="2"/>
  <c r="BI6789" i="2"/>
  <c r="BH6789" i="2"/>
  <c r="BG6789" i="2"/>
  <c r="BE6789" i="2"/>
  <c r="T6789" i="2"/>
  <c r="R6789" i="2"/>
  <c r="P6789" i="2"/>
  <c r="BI6785" i="2"/>
  <c r="BH6785" i="2"/>
  <c r="BG6785" i="2"/>
  <c r="BE6785" i="2"/>
  <c r="T6785" i="2"/>
  <c r="R6785" i="2"/>
  <c r="P6785" i="2"/>
  <c r="BI6781" i="2"/>
  <c r="BH6781" i="2"/>
  <c r="BG6781" i="2"/>
  <c r="BE6781" i="2"/>
  <c r="T6781" i="2"/>
  <c r="R6781" i="2"/>
  <c r="P6781" i="2"/>
  <c r="BI6777" i="2"/>
  <c r="BH6777" i="2"/>
  <c r="BG6777" i="2"/>
  <c r="BE6777" i="2"/>
  <c r="T6777" i="2"/>
  <c r="R6777" i="2"/>
  <c r="P6777" i="2"/>
  <c r="BI6773" i="2"/>
  <c r="BH6773" i="2"/>
  <c r="BG6773" i="2"/>
  <c r="BE6773" i="2"/>
  <c r="T6773" i="2"/>
  <c r="R6773" i="2"/>
  <c r="P6773" i="2"/>
  <c r="BI6769" i="2"/>
  <c r="BH6769" i="2"/>
  <c r="BG6769" i="2"/>
  <c r="BE6769" i="2"/>
  <c r="T6769" i="2"/>
  <c r="R6769" i="2"/>
  <c r="P6769" i="2"/>
  <c r="BI6765" i="2"/>
  <c r="BH6765" i="2"/>
  <c r="BG6765" i="2"/>
  <c r="BE6765" i="2"/>
  <c r="T6765" i="2"/>
  <c r="R6765" i="2"/>
  <c r="P6765" i="2"/>
  <c r="BI6761" i="2"/>
  <c r="BH6761" i="2"/>
  <c r="BG6761" i="2"/>
  <c r="BE6761" i="2"/>
  <c r="T6761" i="2"/>
  <c r="R6761" i="2"/>
  <c r="P6761" i="2"/>
  <c r="BI6757" i="2"/>
  <c r="BH6757" i="2"/>
  <c r="BG6757" i="2"/>
  <c r="BE6757" i="2"/>
  <c r="T6757" i="2"/>
  <c r="R6757" i="2"/>
  <c r="P6757" i="2"/>
  <c r="BI6753" i="2"/>
  <c r="BH6753" i="2"/>
  <c r="BG6753" i="2"/>
  <c r="BE6753" i="2"/>
  <c r="T6753" i="2"/>
  <c r="R6753" i="2"/>
  <c r="P6753" i="2"/>
  <c r="BI6749" i="2"/>
  <c r="BH6749" i="2"/>
  <c r="BG6749" i="2"/>
  <c r="BE6749" i="2"/>
  <c r="T6749" i="2"/>
  <c r="R6749" i="2"/>
  <c r="P6749" i="2"/>
  <c r="BI6745" i="2"/>
  <c r="BH6745" i="2"/>
  <c r="BG6745" i="2"/>
  <c r="BE6745" i="2"/>
  <c r="T6745" i="2"/>
  <c r="R6745" i="2"/>
  <c r="P6745" i="2"/>
  <c r="BI6741" i="2"/>
  <c r="BH6741" i="2"/>
  <c r="BG6741" i="2"/>
  <c r="BE6741" i="2"/>
  <c r="T6741" i="2"/>
  <c r="R6741" i="2"/>
  <c r="P6741" i="2"/>
  <c r="BI6737" i="2"/>
  <c r="BH6737" i="2"/>
  <c r="BG6737" i="2"/>
  <c r="BE6737" i="2"/>
  <c r="T6737" i="2"/>
  <c r="R6737" i="2"/>
  <c r="P6737" i="2"/>
  <c r="BI6733" i="2"/>
  <c r="BH6733" i="2"/>
  <c r="BG6733" i="2"/>
  <c r="BE6733" i="2"/>
  <c r="T6733" i="2"/>
  <c r="R6733" i="2"/>
  <c r="P6733" i="2"/>
  <c r="BI6729" i="2"/>
  <c r="BH6729" i="2"/>
  <c r="BG6729" i="2"/>
  <c r="BE6729" i="2"/>
  <c r="T6729" i="2"/>
  <c r="R6729" i="2"/>
  <c r="P6729" i="2"/>
  <c r="BI6725" i="2"/>
  <c r="BH6725" i="2"/>
  <c r="BG6725" i="2"/>
  <c r="BE6725" i="2"/>
  <c r="T6725" i="2"/>
  <c r="R6725" i="2"/>
  <c r="P6725" i="2"/>
  <c r="BI6721" i="2"/>
  <c r="BH6721" i="2"/>
  <c r="BG6721" i="2"/>
  <c r="BE6721" i="2"/>
  <c r="T6721" i="2"/>
  <c r="R6721" i="2"/>
  <c r="P6721" i="2"/>
  <c r="BI6717" i="2"/>
  <c r="BH6717" i="2"/>
  <c r="BG6717" i="2"/>
  <c r="BE6717" i="2"/>
  <c r="T6717" i="2"/>
  <c r="R6717" i="2"/>
  <c r="P6717" i="2"/>
  <c r="BI6713" i="2"/>
  <c r="BH6713" i="2"/>
  <c r="BG6713" i="2"/>
  <c r="BE6713" i="2"/>
  <c r="T6713" i="2"/>
  <c r="R6713" i="2"/>
  <c r="P6713" i="2"/>
  <c r="BI6709" i="2"/>
  <c r="BH6709" i="2"/>
  <c r="BG6709" i="2"/>
  <c r="BE6709" i="2"/>
  <c r="T6709" i="2"/>
  <c r="R6709" i="2"/>
  <c r="P6709" i="2"/>
  <c r="BI6705" i="2"/>
  <c r="BH6705" i="2"/>
  <c r="BG6705" i="2"/>
  <c r="BE6705" i="2"/>
  <c r="T6705" i="2"/>
  <c r="R6705" i="2"/>
  <c r="P6705" i="2"/>
  <c r="BI6701" i="2"/>
  <c r="BH6701" i="2"/>
  <c r="BG6701" i="2"/>
  <c r="BE6701" i="2"/>
  <c r="T6701" i="2"/>
  <c r="R6701" i="2"/>
  <c r="P6701" i="2"/>
  <c r="BI6697" i="2"/>
  <c r="BH6697" i="2"/>
  <c r="BG6697" i="2"/>
  <c r="BE6697" i="2"/>
  <c r="T6697" i="2"/>
  <c r="R6697" i="2"/>
  <c r="P6697" i="2"/>
  <c r="BI6693" i="2"/>
  <c r="BH6693" i="2"/>
  <c r="BG6693" i="2"/>
  <c r="BE6693" i="2"/>
  <c r="T6693" i="2"/>
  <c r="R6693" i="2"/>
  <c r="P6693" i="2"/>
  <c r="BI6689" i="2"/>
  <c r="BH6689" i="2"/>
  <c r="BG6689" i="2"/>
  <c r="BE6689" i="2"/>
  <c r="T6689" i="2"/>
  <c r="R6689" i="2"/>
  <c r="P6689" i="2"/>
  <c r="BI6685" i="2"/>
  <c r="BH6685" i="2"/>
  <c r="BG6685" i="2"/>
  <c r="BE6685" i="2"/>
  <c r="T6685" i="2"/>
  <c r="R6685" i="2"/>
  <c r="P6685" i="2"/>
  <c r="BI6681" i="2"/>
  <c r="BH6681" i="2"/>
  <c r="BG6681" i="2"/>
  <c r="BE6681" i="2"/>
  <c r="T6681" i="2"/>
  <c r="R6681" i="2"/>
  <c r="P6681" i="2"/>
  <c r="BI6677" i="2"/>
  <c r="BH6677" i="2"/>
  <c r="BG6677" i="2"/>
  <c r="BE6677" i="2"/>
  <c r="T6677" i="2"/>
  <c r="R6677" i="2"/>
  <c r="P6677" i="2"/>
  <c r="BI6673" i="2"/>
  <c r="BH6673" i="2"/>
  <c r="BG6673" i="2"/>
  <c r="BE6673" i="2"/>
  <c r="T6673" i="2"/>
  <c r="R6673" i="2"/>
  <c r="P6673" i="2"/>
  <c r="BI6669" i="2"/>
  <c r="BH6669" i="2"/>
  <c r="BG6669" i="2"/>
  <c r="BE6669" i="2"/>
  <c r="T6669" i="2"/>
  <c r="R6669" i="2"/>
  <c r="P6669" i="2"/>
  <c r="BI6668" i="2"/>
  <c r="BH6668" i="2"/>
  <c r="BG6668" i="2"/>
  <c r="BE6668" i="2"/>
  <c r="T6668" i="2"/>
  <c r="R6668" i="2"/>
  <c r="P6668" i="2"/>
  <c r="BI6662" i="2"/>
  <c r="BH6662" i="2"/>
  <c r="BG6662" i="2"/>
  <c r="BE6662" i="2"/>
  <c r="T6662" i="2"/>
  <c r="R6662" i="2"/>
  <c r="P6662" i="2"/>
  <c r="BI6661" i="2"/>
  <c r="BH6661" i="2"/>
  <c r="BG6661" i="2"/>
  <c r="BE6661" i="2"/>
  <c r="T6661" i="2"/>
  <c r="R6661" i="2"/>
  <c r="P6661" i="2"/>
  <c r="BI6655" i="2"/>
  <c r="BH6655" i="2"/>
  <c r="BG6655" i="2"/>
  <c r="BE6655" i="2"/>
  <c r="T6655" i="2"/>
  <c r="R6655" i="2"/>
  <c r="P6655" i="2"/>
  <c r="BI6651" i="2"/>
  <c r="BH6651" i="2"/>
  <c r="BG6651" i="2"/>
  <c r="BE6651" i="2"/>
  <c r="T6651" i="2"/>
  <c r="R6651" i="2"/>
  <c r="P6651" i="2"/>
  <c r="BI6647" i="2"/>
  <c r="BH6647" i="2"/>
  <c r="BG6647" i="2"/>
  <c r="BE6647" i="2"/>
  <c r="T6647" i="2"/>
  <c r="R6647" i="2"/>
  <c r="P6647" i="2"/>
  <c r="BI6643" i="2"/>
  <c r="BH6643" i="2"/>
  <c r="BG6643" i="2"/>
  <c r="BE6643" i="2"/>
  <c r="T6643" i="2"/>
  <c r="R6643" i="2"/>
  <c r="P6643" i="2"/>
  <c r="BI6639" i="2"/>
  <c r="BH6639" i="2"/>
  <c r="BG6639" i="2"/>
  <c r="BE6639" i="2"/>
  <c r="T6639" i="2"/>
  <c r="R6639" i="2"/>
  <c r="P6639" i="2"/>
  <c r="BI6629" i="2"/>
  <c r="BH6629" i="2"/>
  <c r="BG6629" i="2"/>
  <c r="BE6629" i="2"/>
  <c r="T6629" i="2"/>
  <c r="R6629" i="2"/>
  <c r="P6629" i="2"/>
  <c r="BI6625" i="2"/>
  <c r="BH6625" i="2"/>
  <c r="BG6625" i="2"/>
  <c r="BE6625" i="2"/>
  <c r="T6625" i="2"/>
  <c r="R6625" i="2"/>
  <c r="P6625" i="2"/>
  <c r="BI6621" i="2"/>
  <c r="BH6621" i="2"/>
  <c r="BG6621" i="2"/>
  <c r="BE6621" i="2"/>
  <c r="T6621" i="2"/>
  <c r="R6621" i="2"/>
  <c r="P6621" i="2"/>
  <c r="BI6617" i="2"/>
  <c r="BH6617" i="2"/>
  <c r="BG6617" i="2"/>
  <c r="BE6617" i="2"/>
  <c r="T6617" i="2"/>
  <c r="R6617" i="2"/>
  <c r="P6617" i="2"/>
  <c r="BI6613" i="2"/>
  <c r="BH6613" i="2"/>
  <c r="BG6613" i="2"/>
  <c r="BE6613" i="2"/>
  <c r="T6613" i="2"/>
  <c r="R6613" i="2"/>
  <c r="P6613" i="2"/>
  <c r="BI6609" i="2"/>
  <c r="BH6609" i="2"/>
  <c r="BG6609" i="2"/>
  <c r="BE6609" i="2"/>
  <c r="T6609" i="2"/>
  <c r="R6609" i="2"/>
  <c r="P6609" i="2"/>
  <c r="BI6603" i="2"/>
  <c r="BH6603" i="2"/>
  <c r="BG6603" i="2"/>
  <c r="BE6603" i="2"/>
  <c r="T6603" i="2"/>
  <c r="R6603" i="2"/>
  <c r="P6603" i="2"/>
  <c r="BI6601" i="2"/>
  <c r="BH6601" i="2"/>
  <c r="BG6601" i="2"/>
  <c r="BE6601" i="2"/>
  <c r="T6601" i="2"/>
  <c r="R6601" i="2"/>
  <c r="P6601" i="2"/>
  <c r="BI6597" i="2"/>
  <c r="BH6597" i="2"/>
  <c r="BG6597" i="2"/>
  <c r="BE6597" i="2"/>
  <c r="T6597" i="2"/>
  <c r="R6597" i="2"/>
  <c r="P6597" i="2"/>
  <c r="BI6593" i="2"/>
  <c r="BH6593" i="2"/>
  <c r="BG6593" i="2"/>
  <c r="BE6593" i="2"/>
  <c r="T6593" i="2"/>
  <c r="R6593" i="2"/>
  <c r="P6593" i="2"/>
  <c r="BI6589" i="2"/>
  <c r="BH6589" i="2"/>
  <c r="BG6589" i="2"/>
  <c r="BE6589" i="2"/>
  <c r="T6589" i="2"/>
  <c r="R6589" i="2"/>
  <c r="P6589" i="2"/>
  <c r="BI6585" i="2"/>
  <c r="BH6585" i="2"/>
  <c r="BG6585" i="2"/>
  <c r="BE6585" i="2"/>
  <c r="T6585" i="2"/>
  <c r="R6585" i="2"/>
  <c r="P6585" i="2"/>
  <c r="BI6581" i="2"/>
  <c r="BH6581" i="2"/>
  <c r="BG6581" i="2"/>
  <c r="BE6581" i="2"/>
  <c r="T6581" i="2"/>
  <c r="R6581" i="2"/>
  <c r="P6581" i="2"/>
  <c r="BI6577" i="2"/>
  <c r="BH6577" i="2"/>
  <c r="BG6577" i="2"/>
  <c r="BE6577" i="2"/>
  <c r="T6577" i="2"/>
  <c r="R6577" i="2"/>
  <c r="P6577" i="2"/>
  <c r="BI6573" i="2"/>
  <c r="BH6573" i="2"/>
  <c r="BG6573" i="2"/>
  <c r="BE6573" i="2"/>
  <c r="T6573" i="2"/>
  <c r="R6573" i="2"/>
  <c r="P6573" i="2"/>
  <c r="BI6569" i="2"/>
  <c r="BH6569" i="2"/>
  <c r="BG6569" i="2"/>
  <c r="BE6569" i="2"/>
  <c r="T6569" i="2"/>
  <c r="R6569" i="2"/>
  <c r="P6569" i="2"/>
  <c r="BI6565" i="2"/>
  <c r="BH6565" i="2"/>
  <c r="BG6565" i="2"/>
  <c r="BE6565" i="2"/>
  <c r="T6565" i="2"/>
  <c r="R6565" i="2"/>
  <c r="P6565" i="2"/>
  <c r="BI6543" i="2"/>
  <c r="BH6543" i="2"/>
  <c r="BG6543" i="2"/>
  <c r="BE6543" i="2"/>
  <c r="T6543" i="2"/>
  <c r="R6543" i="2"/>
  <c r="P6543" i="2"/>
  <c r="BI6539" i="2"/>
  <c r="BH6539" i="2"/>
  <c r="BG6539" i="2"/>
  <c r="BE6539" i="2"/>
  <c r="T6539" i="2"/>
  <c r="R6539" i="2"/>
  <c r="P6539" i="2"/>
  <c r="BI6535" i="2"/>
  <c r="BH6535" i="2"/>
  <c r="BG6535" i="2"/>
  <c r="BE6535" i="2"/>
  <c r="T6535" i="2"/>
  <c r="R6535" i="2"/>
  <c r="P6535" i="2"/>
  <c r="BI6531" i="2"/>
  <c r="BH6531" i="2"/>
  <c r="BG6531" i="2"/>
  <c r="BE6531" i="2"/>
  <c r="T6531" i="2"/>
  <c r="R6531" i="2"/>
  <c r="P6531" i="2"/>
  <c r="BI6527" i="2"/>
  <c r="BH6527" i="2"/>
  <c r="BG6527" i="2"/>
  <c r="BE6527" i="2"/>
  <c r="T6527" i="2"/>
  <c r="R6527" i="2"/>
  <c r="P6527" i="2"/>
  <c r="BI6523" i="2"/>
  <c r="BH6523" i="2"/>
  <c r="BG6523" i="2"/>
  <c r="BE6523" i="2"/>
  <c r="T6523" i="2"/>
  <c r="R6523" i="2"/>
  <c r="P6523" i="2"/>
  <c r="BI6519" i="2"/>
  <c r="BH6519" i="2"/>
  <c r="BG6519" i="2"/>
  <c r="BE6519" i="2"/>
  <c r="T6519" i="2"/>
  <c r="R6519" i="2"/>
  <c r="P6519" i="2"/>
  <c r="BI6515" i="2"/>
  <c r="BH6515" i="2"/>
  <c r="BG6515" i="2"/>
  <c r="BE6515" i="2"/>
  <c r="T6515" i="2"/>
  <c r="R6515" i="2"/>
  <c r="P6515" i="2"/>
  <c r="BI6511" i="2"/>
  <c r="BH6511" i="2"/>
  <c r="BG6511" i="2"/>
  <c r="BE6511" i="2"/>
  <c r="T6511" i="2"/>
  <c r="R6511" i="2"/>
  <c r="P6511" i="2"/>
  <c r="BI6507" i="2"/>
  <c r="BH6507" i="2"/>
  <c r="BG6507" i="2"/>
  <c r="BE6507" i="2"/>
  <c r="T6507" i="2"/>
  <c r="R6507" i="2"/>
  <c r="P6507" i="2"/>
  <c r="BI6503" i="2"/>
  <c r="BH6503" i="2"/>
  <c r="BG6503" i="2"/>
  <c r="BE6503" i="2"/>
  <c r="T6503" i="2"/>
  <c r="R6503" i="2"/>
  <c r="P6503" i="2"/>
  <c r="BI6499" i="2"/>
  <c r="BH6499" i="2"/>
  <c r="BG6499" i="2"/>
  <c r="BE6499" i="2"/>
  <c r="T6499" i="2"/>
  <c r="R6499" i="2"/>
  <c r="P6499" i="2"/>
  <c r="BI6495" i="2"/>
  <c r="BH6495" i="2"/>
  <c r="BG6495" i="2"/>
  <c r="BE6495" i="2"/>
  <c r="T6495" i="2"/>
  <c r="R6495" i="2"/>
  <c r="P6495" i="2"/>
  <c r="BI6491" i="2"/>
  <c r="BH6491" i="2"/>
  <c r="BG6491" i="2"/>
  <c r="BE6491" i="2"/>
  <c r="T6491" i="2"/>
  <c r="R6491" i="2"/>
  <c r="P6491" i="2"/>
  <c r="BI6487" i="2"/>
  <c r="BH6487" i="2"/>
  <c r="BG6487" i="2"/>
  <c r="BE6487" i="2"/>
  <c r="T6487" i="2"/>
  <c r="R6487" i="2"/>
  <c r="P6487" i="2"/>
  <c r="BI6483" i="2"/>
  <c r="BH6483" i="2"/>
  <c r="BG6483" i="2"/>
  <c r="BE6483" i="2"/>
  <c r="T6483" i="2"/>
  <c r="R6483" i="2"/>
  <c r="P6483" i="2"/>
  <c r="BI6479" i="2"/>
  <c r="BH6479" i="2"/>
  <c r="BG6479" i="2"/>
  <c r="BE6479" i="2"/>
  <c r="T6479" i="2"/>
  <c r="R6479" i="2"/>
  <c r="P6479" i="2"/>
  <c r="BI6475" i="2"/>
  <c r="BH6475" i="2"/>
  <c r="BG6475" i="2"/>
  <c r="BE6475" i="2"/>
  <c r="T6475" i="2"/>
  <c r="R6475" i="2"/>
  <c r="P6475" i="2"/>
  <c r="BI6471" i="2"/>
  <c r="BH6471" i="2"/>
  <c r="BG6471" i="2"/>
  <c r="BE6471" i="2"/>
  <c r="T6471" i="2"/>
  <c r="R6471" i="2"/>
  <c r="P6471" i="2"/>
  <c r="BI6467" i="2"/>
  <c r="BH6467" i="2"/>
  <c r="BG6467" i="2"/>
  <c r="BE6467" i="2"/>
  <c r="T6467" i="2"/>
  <c r="R6467" i="2"/>
  <c r="P6467" i="2"/>
  <c r="BI6463" i="2"/>
  <c r="BH6463" i="2"/>
  <c r="BG6463" i="2"/>
  <c r="BE6463" i="2"/>
  <c r="T6463" i="2"/>
  <c r="R6463" i="2"/>
  <c r="P6463" i="2"/>
  <c r="BI6459" i="2"/>
  <c r="BH6459" i="2"/>
  <c r="BG6459" i="2"/>
  <c r="BE6459" i="2"/>
  <c r="T6459" i="2"/>
  <c r="R6459" i="2"/>
  <c r="P6459" i="2"/>
  <c r="BI6455" i="2"/>
  <c r="BH6455" i="2"/>
  <c r="BG6455" i="2"/>
  <c r="BE6455" i="2"/>
  <c r="T6455" i="2"/>
  <c r="R6455" i="2"/>
  <c r="P6455" i="2"/>
  <c r="BI6451" i="2"/>
  <c r="BH6451" i="2"/>
  <c r="BG6451" i="2"/>
  <c r="BE6451" i="2"/>
  <c r="T6451" i="2"/>
  <c r="R6451" i="2"/>
  <c r="P6451" i="2"/>
  <c r="BI6447" i="2"/>
  <c r="BH6447" i="2"/>
  <c r="BG6447" i="2"/>
  <c r="BE6447" i="2"/>
  <c r="T6447" i="2"/>
  <c r="R6447" i="2"/>
  <c r="P6447" i="2"/>
  <c r="BI6443" i="2"/>
  <c r="BH6443" i="2"/>
  <c r="BG6443" i="2"/>
  <c r="BE6443" i="2"/>
  <c r="T6443" i="2"/>
  <c r="R6443" i="2"/>
  <c r="P6443" i="2"/>
  <c r="BI6439" i="2"/>
  <c r="BH6439" i="2"/>
  <c r="BG6439" i="2"/>
  <c r="BE6439" i="2"/>
  <c r="T6439" i="2"/>
  <c r="R6439" i="2"/>
  <c r="P6439" i="2"/>
  <c r="BI6435" i="2"/>
  <c r="BH6435" i="2"/>
  <c r="BG6435" i="2"/>
  <c r="BE6435" i="2"/>
  <c r="T6435" i="2"/>
  <c r="R6435" i="2"/>
  <c r="P6435" i="2"/>
  <c r="BI6431" i="2"/>
  <c r="BH6431" i="2"/>
  <c r="BG6431" i="2"/>
  <c r="BE6431" i="2"/>
  <c r="T6431" i="2"/>
  <c r="R6431" i="2"/>
  <c r="P6431" i="2"/>
  <c r="BI6427" i="2"/>
  <c r="BH6427" i="2"/>
  <c r="BG6427" i="2"/>
  <c r="BE6427" i="2"/>
  <c r="T6427" i="2"/>
  <c r="R6427" i="2"/>
  <c r="P6427" i="2"/>
  <c r="BI6423" i="2"/>
  <c r="BH6423" i="2"/>
  <c r="BG6423" i="2"/>
  <c r="BE6423" i="2"/>
  <c r="T6423" i="2"/>
  <c r="R6423" i="2"/>
  <c r="P6423" i="2"/>
  <c r="BI6419" i="2"/>
  <c r="BH6419" i="2"/>
  <c r="BG6419" i="2"/>
  <c r="BE6419" i="2"/>
  <c r="T6419" i="2"/>
  <c r="R6419" i="2"/>
  <c r="P6419" i="2"/>
  <c r="BI6415" i="2"/>
  <c r="BH6415" i="2"/>
  <c r="BG6415" i="2"/>
  <c r="BE6415" i="2"/>
  <c r="T6415" i="2"/>
  <c r="R6415" i="2"/>
  <c r="P6415" i="2"/>
  <c r="BI6411" i="2"/>
  <c r="BH6411" i="2"/>
  <c r="BG6411" i="2"/>
  <c r="BE6411" i="2"/>
  <c r="T6411" i="2"/>
  <c r="R6411" i="2"/>
  <c r="P6411" i="2"/>
  <c r="BI6407" i="2"/>
  <c r="BH6407" i="2"/>
  <c r="BG6407" i="2"/>
  <c r="BE6407" i="2"/>
  <c r="T6407" i="2"/>
  <c r="R6407" i="2"/>
  <c r="P6407" i="2"/>
  <c r="BI6403" i="2"/>
  <c r="BH6403" i="2"/>
  <c r="BG6403" i="2"/>
  <c r="BE6403" i="2"/>
  <c r="T6403" i="2"/>
  <c r="R6403" i="2"/>
  <c r="P6403" i="2"/>
  <c r="BI6399" i="2"/>
  <c r="BH6399" i="2"/>
  <c r="BG6399" i="2"/>
  <c r="BE6399" i="2"/>
  <c r="T6399" i="2"/>
  <c r="R6399" i="2"/>
  <c r="P6399" i="2"/>
  <c r="BI6395" i="2"/>
  <c r="BH6395" i="2"/>
  <c r="BG6395" i="2"/>
  <c r="BE6395" i="2"/>
  <c r="T6395" i="2"/>
  <c r="R6395" i="2"/>
  <c r="P6395" i="2"/>
  <c r="BI6391" i="2"/>
  <c r="BH6391" i="2"/>
  <c r="BG6391" i="2"/>
  <c r="BE6391" i="2"/>
  <c r="T6391" i="2"/>
  <c r="R6391" i="2"/>
  <c r="P6391" i="2"/>
  <c r="BI6387" i="2"/>
  <c r="BH6387" i="2"/>
  <c r="BG6387" i="2"/>
  <c r="BE6387" i="2"/>
  <c r="T6387" i="2"/>
  <c r="R6387" i="2"/>
  <c r="P6387" i="2"/>
  <c r="BI6383" i="2"/>
  <c r="BH6383" i="2"/>
  <c r="BG6383" i="2"/>
  <c r="BE6383" i="2"/>
  <c r="T6383" i="2"/>
  <c r="R6383" i="2"/>
  <c r="P6383" i="2"/>
  <c r="BI6379" i="2"/>
  <c r="BH6379" i="2"/>
  <c r="BG6379" i="2"/>
  <c r="BE6379" i="2"/>
  <c r="T6379" i="2"/>
  <c r="R6379" i="2"/>
  <c r="P6379" i="2"/>
  <c r="BI6375" i="2"/>
  <c r="BH6375" i="2"/>
  <c r="BG6375" i="2"/>
  <c r="BE6375" i="2"/>
  <c r="T6375" i="2"/>
  <c r="R6375" i="2"/>
  <c r="P6375" i="2"/>
  <c r="BI6371" i="2"/>
  <c r="BH6371" i="2"/>
  <c r="BG6371" i="2"/>
  <c r="BE6371" i="2"/>
  <c r="T6371" i="2"/>
  <c r="R6371" i="2"/>
  <c r="P6371" i="2"/>
  <c r="BI6367" i="2"/>
  <c r="BH6367" i="2"/>
  <c r="BG6367" i="2"/>
  <c r="BE6367" i="2"/>
  <c r="T6367" i="2"/>
  <c r="R6367" i="2"/>
  <c r="P6367" i="2"/>
  <c r="BI6363" i="2"/>
  <c r="BH6363" i="2"/>
  <c r="BG6363" i="2"/>
  <c r="BE6363" i="2"/>
  <c r="T6363" i="2"/>
  <c r="R6363" i="2"/>
  <c r="P6363" i="2"/>
  <c r="BI6359" i="2"/>
  <c r="BH6359" i="2"/>
  <c r="BG6359" i="2"/>
  <c r="BE6359" i="2"/>
  <c r="T6359" i="2"/>
  <c r="R6359" i="2"/>
  <c r="P6359" i="2"/>
  <c r="BI6355" i="2"/>
  <c r="BH6355" i="2"/>
  <c r="BG6355" i="2"/>
  <c r="BE6355" i="2"/>
  <c r="T6355" i="2"/>
  <c r="R6355" i="2"/>
  <c r="P6355" i="2"/>
  <c r="BI6351" i="2"/>
  <c r="BH6351" i="2"/>
  <c r="BG6351" i="2"/>
  <c r="BE6351" i="2"/>
  <c r="T6351" i="2"/>
  <c r="R6351" i="2"/>
  <c r="P6351" i="2"/>
  <c r="BI6347" i="2"/>
  <c r="BH6347" i="2"/>
  <c r="BG6347" i="2"/>
  <c r="BE6347" i="2"/>
  <c r="T6347" i="2"/>
  <c r="R6347" i="2"/>
  <c r="P6347" i="2"/>
  <c r="BI6343" i="2"/>
  <c r="BH6343" i="2"/>
  <c r="BG6343" i="2"/>
  <c r="BE6343" i="2"/>
  <c r="T6343" i="2"/>
  <c r="R6343" i="2"/>
  <c r="P6343" i="2"/>
  <c r="BI6339" i="2"/>
  <c r="BH6339" i="2"/>
  <c r="BG6339" i="2"/>
  <c r="BE6339" i="2"/>
  <c r="T6339" i="2"/>
  <c r="R6339" i="2"/>
  <c r="P6339" i="2"/>
  <c r="BI6335" i="2"/>
  <c r="BH6335" i="2"/>
  <c r="BG6335" i="2"/>
  <c r="BE6335" i="2"/>
  <c r="T6335" i="2"/>
  <c r="R6335" i="2"/>
  <c r="P6335" i="2"/>
  <c r="BI6331" i="2"/>
  <c r="BH6331" i="2"/>
  <c r="BG6331" i="2"/>
  <c r="BE6331" i="2"/>
  <c r="T6331" i="2"/>
  <c r="R6331" i="2"/>
  <c r="P6331" i="2"/>
  <c r="BI6327" i="2"/>
  <c r="BH6327" i="2"/>
  <c r="BG6327" i="2"/>
  <c r="BE6327" i="2"/>
  <c r="T6327" i="2"/>
  <c r="R6327" i="2"/>
  <c r="P6327" i="2"/>
  <c r="BI6323" i="2"/>
  <c r="BH6323" i="2"/>
  <c r="BG6323" i="2"/>
  <c r="BE6323" i="2"/>
  <c r="T6323" i="2"/>
  <c r="R6323" i="2"/>
  <c r="P6323" i="2"/>
  <c r="BI6319" i="2"/>
  <c r="BH6319" i="2"/>
  <c r="BG6319" i="2"/>
  <c r="BE6319" i="2"/>
  <c r="T6319" i="2"/>
  <c r="R6319" i="2"/>
  <c r="P6319" i="2"/>
  <c r="BI6315" i="2"/>
  <c r="BH6315" i="2"/>
  <c r="BG6315" i="2"/>
  <c r="BE6315" i="2"/>
  <c r="T6315" i="2"/>
  <c r="R6315" i="2"/>
  <c r="P6315" i="2"/>
  <c r="BI6311" i="2"/>
  <c r="BH6311" i="2"/>
  <c r="BG6311" i="2"/>
  <c r="BE6311" i="2"/>
  <c r="T6311" i="2"/>
  <c r="R6311" i="2"/>
  <c r="P6311" i="2"/>
  <c r="BI6307" i="2"/>
  <c r="BH6307" i="2"/>
  <c r="BG6307" i="2"/>
  <c r="BE6307" i="2"/>
  <c r="T6307" i="2"/>
  <c r="R6307" i="2"/>
  <c r="P6307" i="2"/>
  <c r="BI6303" i="2"/>
  <c r="BH6303" i="2"/>
  <c r="BG6303" i="2"/>
  <c r="BE6303" i="2"/>
  <c r="T6303" i="2"/>
  <c r="R6303" i="2"/>
  <c r="P6303" i="2"/>
  <c r="BI6299" i="2"/>
  <c r="BH6299" i="2"/>
  <c r="BG6299" i="2"/>
  <c r="BE6299" i="2"/>
  <c r="T6299" i="2"/>
  <c r="R6299" i="2"/>
  <c r="P6299" i="2"/>
  <c r="BI6295" i="2"/>
  <c r="BH6295" i="2"/>
  <c r="BG6295" i="2"/>
  <c r="BE6295" i="2"/>
  <c r="T6295" i="2"/>
  <c r="R6295" i="2"/>
  <c r="P6295" i="2"/>
  <c r="BI6291" i="2"/>
  <c r="BH6291" i="2"/>
  <c r="BG6291" i="2"/>
  <c r="BE6291" i="2"/>
  <c r="T6291" i="2"/>
  <c r="R6291" i="2"/>
  <c r="P6291" i="2"/>
  <c r="BI6287" i="2"/>
  <c r="BH6287" i="2"/>
  <c r="BG6287" i="2"/>
  <c r="BE6287" i="2"/>
  <c r="T6287" i="2"/>
  <c r="R6287" i="2"/>
  <c r="P6287" i="2"/>
  <c r="BI6283" i="2"/>
  <c r="BH6283" i="2"/>
  <c r="BG6283" i="2"/>
  <c r="BE6283" i="2"/>
  <c r="T6283" i="2"/>
  <c r="R6283" i="2"/>
  <c r="P6283" i="2"/>
  <c r="BI6279" i="2"/>
  <c r="BH6279" i="2"/>
  <c r="BG6279" i="2"/>
  <c r="BE6279" i="2"/>
  <c r="T6279" i="2"/>
  <c r="R6279" i="2"/>
  <c r="P6279" i="2"/>
  <c r="BI6275" i="2"/>
  <c r="BH6275" i="2"/>
  <c r="BG6275" i="2"/>
  <c r="BE6275" i="2"/>
  <c r="T6275" i="2"/>
  <c r="R6275" i="2"/>
  <c r="P6275" i="2"/>
  <c r="BI6271" i="2"/>
  <c r="BH6271" i="2"/>
  <c r="BG6271" i="2"/>
  <c r="BE6271" i="2"/>
  <c r="T6271" i="2"/>
  <c r="R6271" i="2"/>
  <c r="P6271" i="2"/>
  <c r="BI6267" i="2"/>
  <c r="BH6267" i="2"/>
  <c r="BG6267" i="2"/>
  <c r="BE6267" i="2"/>
  <c r="T6267" i="2"/>
  <c r="R6267" i="2"/>
  <c r="P6267" i="2"/>
  <c r="BI6263" i="2"/>
  <c r="BH6263" i="2"/>
  <c r="BG6263" i="2"/>
  <c r="BE6263" i="2"/>
  <c r="T6263" i="2"/>
  <c r="R6263" i="2"/>
  <c r="P6263" i="2"/>
  <c r="BI6259" i="2"/>
  <c r="BH6259" i="2"/>
  <c r="BG6259" i="2"/>
  <c r="BE6259" i="2"/>
  <c r="T6259" i="2"/>
  <c r="R6259" i="2"/>
  <c r="P6259" i="2"/>
  <c r="BI6255" i="2"/>
  <c r="BH6255" i="2"/>
  <c r="BG6255" i="2"/>
  <c r="BE6255" i="2"/>
  <c r="T6255" i="2"/>
  <c r="R6255" i="2"/>
  <c r="P6255" i="2"/>
  <c r="BI6251" i="2"/>
  <c r="BH6251" i="2"/>
  <c r="BG6251" i="2"/>
  <c r="BE6251" i="2"/>
  <c r="T6251" i="2"/>
  <c r="R6251" i="2"/>
  <c r="P6251" i="2"/>
  <c r="BI6247" i="2"/>
  <c r="BH6247" i="2"/>
  <c r="BG6247" i="2"/>
  <c r="BE6247" i="2"/>
  <c r="T6247" i="2"/>
  <c r="R6247" i="2"/>
  <c r="P6247" i="2"/>
  <c r="BI6243" i="2"/>
  <c r="BH6243" i="2"/>
  <c r="BG6243" i="2"/>
  <c r="BE6243" i="2"/>
  <c r="T6243" i="2"/>
  <c r="R6243" i="2"/>
  <c r="P6243" i="2"/>
  <c r="BI6239" i="2"/>
  <c r="BH6239" i="2"/>
  <c r="BG6239" i="2"/>
  <c r="BE6239" i="2"/>
  <c r="T6239" i="2"/>
  <c r="R6239" i="2"/>
  <c r="P6239" i="2"/>
  <c r="BI6235" i="2"/>
  <c r="BH6235" i="2"/>
  <c r="BG6235" i="2"/>
  <c r="BE6235" i="2"/>
  <c r="T6235" i="2"/>
  <c r="R6235" i="2"/>
  <c r="P6235" i="2"/>
  <c r="BI6231" i="2"/>
  <c r="BH6231" i="2"/>
  <c r="BG6231" i="2"/>
  <c r="BE6231" i="2"/>
  <c r="T6231" i="2"/>
  <c r="R6231" i="2"/>
  <c r="P6231" i="2"/>
  <c r="BI6227" i="2"/>
  <c r="BH6227" i="2"/>
  <c r="BG6227" i="2"/>
  <c r="BE6227" i="2"/>
  <c r="T6227" i="2"/>
  <c r="R6227" i="2"/>
  <c r="P6227" i="2"/>
  <c r="BI6223" i="2"/>
  <c r="BH6223" i="2"/>
  <c r="BG6223" i="2"/>
  <c r="BE6223" i="2"/>
  <c r="T6223" i="2"/>
  <c r="R6223" i="2"/>
  <c r="P6223" i="2"/>
  <c r="BI6219" i="2"/>
  <c r="BH6219" i="2"/>
  <c r="BG6219" i="2"/>
  <c r="BE6219" i="2"/>
  <c r="T6219" i="2"/>
  <c r="R6219" i="2"/>
  <c r="P6219" i="2"/>
  <c r="BI6215" i="2"/>
  <c r="BH6215" i="2"/>
  <c r="BG6215" i="2"/>
  <c r="BE6215" i="2"/>
  <c r="T6215" i="2"/>
  <c r="R6215" i="2"/>
  <c r="P6215" i="2"/>
  <c r="BI6211" i="2"/>
  <c r="BH6211" i="2"/>
  <c r="BG6211" i="2"/>
  <c r="BE6211" i="2"/>
  <c r="T6211" i="2"/>
  <c r="R6211" i="2"/>
  <c r="P6211" i="2"/>
  <c r="BI6207" i="2"/>
  <c r="BH6207" i="2"/>
  <c r="BG6207" i="2"/>
  <c r="BE6207" i="2"/>
  <c r="T6207" i="2"/>
  <c r="R6207" i="2"/>
  <c r="P6207" i="2"/>
  <c r="BI6203" i="2"/>
  <c r="BH6203" i="2"/>
  <c r="BG6203" i="2"/>
  <c r="BE6203" i="2"/>
  <c r="T6203" i="2"/>
  <c r="R6203" i="2"/>
  <c r="P6203" i="2"/>
  <c r="BI6199" i="2"/>
  <c r="BH6199" i="2"/>
  <c r="BG6199" i="2"/>
  <c r="BE6199" i="2"/>
  <c r="T6199" i="2"/>
  <c r="R6199" i="2"/>
  <c r="P6199" i="2"/>
  <c r="BI6195" i="2"/>
  <c r="BH6195" i="2"/>
  <c r="BG6195" i="2"/>
  <c r="BE6195" i="2"/>
  <c r="T6195" i="2"/>
  <c r="R6195" i="2"/>
  <c r="P6195" i="2"/>
  <c r="BI6191" i="2"/>
  <c r="BH6191" i="2"/>
  <c r="BG6191" i="2"/>
  <c r="BE6191" i="2"/>
  <c r="T6191" i="2"/>
  <c r="R6191" i="2"/>
  <c r="P6191" i="2"/>
  <c r="BI6187" i="2"/>
  <c r="BH6187" i="2"/>
  <c r="BG6187" i="2"/>
  <c r="BE6187" i="2"/>
  <c r="T6187" i="2"/>
  <c r="R6187" i="2"/>
  <c r="P6187" i="2"/>
  <c r="BI6183" i="2"/>
  <c r="BH6183" i="2"/>
  <c r="BG6183" i="2"/>
  <c r="BE6183" i="2"/>
  <c r="T6183" i="2"/>
  <c r="R6183" i="2"/>
  <c r="P6183" i="2"/>
  <c r="BI6182" i="2"/>
  <c r="BH6182" i="2"/>
  <c r="BG6182" i="2"/>
  <c r="BE6182" i="2"/>
  <c r="T6182" i="2"/>
  <c r="R6182" i="2"/>
  <c r="P6182" i="2"/>
  <c r="BI6178" i="2"/>
  <c r="BH6178" i="2"/>
  <c r="BG6178" i="2"/>
  <c r="BE6178" i="2"/>
  <c r="T6178" i="2"/>
  <c r="R6178" i="2"/>
  <c r="P6178" i="2"/>
  <c r="BI6174" i="2"/>
  <c r="BH6174" i="2"/>
  <c r="BG6174" i="2"/>
  <c r="BE6174" i="2"/>
  <c r="T6174" i="2"/>
  <c r="R6174" i="2"/>
  <c r="P6174" i="2"/>
  <c r="BI6173" i="2"/>
  <c r="BH6173" i="2"/>
  <c r="BG6173" i="2"/>
  <c r="BE6173" i="2"/>
  <c r="T6173" i="2"/>
  <c r="R6173" i="2"/>
  <c r="P6173" i="2"/>
  <c r="BI6169" i="2"/>
  <c r="BH6169" i="2"/>
  <c r="BG6169" i="2"/>
  <c r="BE6169" i="2"/>
  <c r="T6169" i="2"/>
  <c r="R6169" i="2"/>
  <c r="P6169" i="2"/>
  <c r="BI6165" i="2"/>
  <c r="BH6165" i="2"/>
  <c r="BG6165" i="2"/>
  <c r="BE6165" i="2"/>
  <c r="T6165" i="2"/>
  <c r="R6165" i="2"/>
  <c r="P6165" i="2"/>
  <c r="BI6161" i="2"/>
  <c r="BH6161" i="2"/>
  <c r="BG6161" i="2"/>
  <c r="BE6161" i="2"/>
  <c r="T6161" i="2"/>
  <c r="R6161" i="2"/>
  <c r="P6161" i="2"/>
  <c r="BI6160" i="2"/>
  <c r="BH6160" i="2"/>
  <c r="BG6160" i="2"/>
  <c r="BE6160" i="2"/>
  <c r="T6160" i="2"/>
  <c r="R6160" i="2"/>
  <c r="P6160" i="2"/>
  <c r="BI6155" i="2"/>
  <c r="BH6155" i="2"/>
  <c r="BG6155" i="2"/>
  <c r="BE6155" i="2"/>
  <c r="T6155" i="2"/>
  <c r="R6155" i="2"/>
  <c r="P6155" i="2"/>
  <c r="BI6154" i="2"/>
  <c r="BH6154" i="2"/>
  <c r="BG6154" i="2"/>
  <c r="BE6154" i="2"/>
  <c r="T6154" i="2"/>
  <c r="R6154" i="2"/>
  <c r="P6154" i="2"/>
  <c r="BI6150" i="2"/>
  <c r="BH6150" i="2"/>
  <c r="BG6150" i="2"/>
  <c r="BE6150" i="2"/>
  <c r="T6150" i="2"/>
  <c r="R6150" i="2"/>
  <c r="P6150" i="2"/>
  <c r="BI6125" i="2"/>
  <c r="BH6125" i="2"/>
  <c r="BG6125" i="2"/>
  <c r="BE6125" i="2"/>
  <c r="T6125" i="2"/>
  <c r="R6125" i="2"/>
  <c r="P6125" i="2"/>
  <c r="BI6123" i="2"/>
  <c r="BH6123" i="2"/>
  <c r="BG6123" i="2"/>
  <c r="BE6123" i="2"/>
  <c r="T6123" i="2"/>
  <c r="R6123" i="2"/>
  <c r="P6123" i="2"/>
  <c r="BI6117" i="2"/>
  <c r="BH6117" i="2"/>
  <c r="BG6117" i="2"/>
  <c r="BE6117" i="2"/>
  <c r="T6117" i="2"/>
  <c r="R6117" i="2"/>
  <c r="P6117" i="2"/>
  <c r="BI6111" i="2"/>
  <c r="BH6111" i="2"/>
  <c r="BG6111" i="2"/>
  <c r="BE6111" i="2"/>
  <c r="T6111" i="2"/>
  <c r="R6111" i="2"/>
  <c r="P6111" i="2"/>
  <c r="BI6107" i="2"/>
  <c r="BH6107" i="2"/>
  <c r="BG6107" i="2"/>
  <c r="BE6107" i="2"/>
  <c r="T6107" i="2"/>
  <c r="R6107" i="2"/>
  <c r="P6107" i="2"/>
  <c r="BI6104" i="2"/>
  <c r="BH6104" i="2"/>
  <c r="BG6104" i="2"/>
  <c r="BE6104" i="2"/>
  <c r="T6104" i="2"/>
  <c r="R6104" i="2"/>
  <c r="P6104" i="2"/>
  <c r="BI6102" i="2"/>
  <c r="BH6102" i="2"/>
  <c r="BG6102" i="2"/>
  <c r="BE6102" i="2"/>
  <c r="T6102" i="2"/>
  <c r="R6102" i="2"/>
  <c r="P6102" i="2"/>
  <c r="BI6100" i="2"/>
  <c r="BH6100" i="2"/>
  <c r="BG6100" i="2"/>
  <c r="BE6100" i="2"/>
  <c r="T6100" i="2"/>
  <c r="R6100" i="2"/>
  <c r="P6100" i="2"/>
  <c r="BI6099" i="2"/>
  <c r="BH6099" i="2"/>
  <c r="BG6099" i="2"/>
  <c r="BE6099" i="2"/>
  <c r="T6099" i="2"/>
  <c r="R6099" i="2"/>
  <c r="P6099" i="2"/>
  <c r="BI6098" i="2"/>
  <c r="BH6098" i="2"/>
  <c r="BG6098" i="2"/>
  <c r="BE6098" i="2"/>
  <c r="T6098" i="2"/>
  <c r="R6098" i="2"/>
  <c r="P6098" i="2"/>
  <c r="BI6097" i="2"/>
  <c r="BH6097" i="2"/>
  <c r="BG6097" i="2"/>
  <c r="BE6097" i="2"/>
  <c r="T6097" i="2"/>
  <c r="R6097" i="2"/>
  <c r="P6097" i="2"/>
  <c r="BI6096" i="2"/>
  <c r="BH6096" i="2"/>
  <c r="BG6096" i="2"/>
  <c r="BE6096" i="2"/>
  <c r="T6096" i="2"/>
  <c r="R6096" i="2"/>
  <c r="P6096" i="2"/>
  <c r="BI6095" i="2"/>
  <c r="BH6095" i="2"/>
  <c r="BG6095" i="2"/>
  <c r="BE6095" i="2"/>
  <c r="T6095" i="2"/>
  <c r="R6095" i="2"/>
  <c r="P6095" i="2"/>
  <c r="BI6094" i="2"/>
  <c r="BH6094" i="2"/>
  <c r="BG6094" i="2"/>
  <c r="BE6094" i="2"/>
  <c r="T6094" i="2"/>
  <c r="R6094" i="2"/>
  <c r="P6094" i="2"/>
  <c r="BI6093" i="2"/>
  <c r="BH6093" i="2"/>
  <c r="BG6093" i="2"/>
  <c r="BE6093" i="2"/>
  <c r="T6093" i="2"/>
  <c r="R6093" i="2"/>
  <c r="P6093" i="2"/>
  <c r="BI6092" i="2"/>
  <c r="BH6092" i="2"/>
  <c r="BG6092" i="2"/>
  <c r="BE6092" i="2"/>
  <c r="T6092" i="2"/>
  <c r="R6092" i="2"/>
  <c r="P6092" i="2"/>
  <c r="BI6091" i="2"/>
  <c r="BH6091" i="2"/>
  <c r="BG6091" i="2"/>
  <c r="BE6091" i="2"/>
  <c r="T6091" i="2"/>
  <c r="R6091" i="2"/>
  <c r="P6091" i="2"/>
  <c r="BI6090" i="2"/>
  <c r="BH6090" i="2"/>
  <c r="BG6090" i="2"/>
  <c r="BE6090" i="2"/>
  <c r="T6090" i="2"/>
  <c r="R6090" i="2"/>
  <c r="P6090" i="2"/>
  <c r="BI6089" i="2"/>
  <c r="BH6089" i="2"/>
  <c r="BG6089" i="2"/>
  <c r="BE6089" i="2"/>
  <c r="T6089" i="2"/>
  <c r="R6089" i="2"/>
  <c r="P6089" i="2"/>
  <c r="BI6088" i="2"/>
  <c r="BH6088" i="2"/>
  <c r="BG6088" i="2"/>
  <c r="BE6088" i="2"/>
  <c r="T6088" i="2"/>
  <c r="R6088" i="2"/>
  <c r="P6088" i="2"/>
  <c r="BI6087" i="2"/>
  <c r="BH6087" i="2"/>
  <c r="BG6087" i="2"/>
  <c r="BE6087" i="2"/>
  <c r="T6087" i="2"/>
  <c r="R6087" i="2"/>
  <c r="P6087" i="2"/>
  <c r="BI6086" i="2"/>
  <c r="BH6086" i="2"/>
  <c r="BG6086" i="2"/>
  <c r="BE6086" i="2"/>
  <c r="T6086" i="2"/>
  <c r="R6086" i="2"/>
  <c r="P6086" i="2"/>
  <c r="BI6085" i="2"/>
  <c r="BH6085" i="2"/>
  <c r="BG6085" i="2"/>
  <c r="BE6085" i="2"/>
  <c r="T6085" i="2"/>
  <c r="R6085" i="2"/>
  <c r="P6085" i="2"/>
  <c r="BI6084" i="2"/>
  <c r="BH6084" i="2"/>
  <c r="BG6084" i="2"/>
  <c r="BE6084" i="2"/>
  <c r="T6084" i="2"/>
  <c r="R6084" i="2"/>
  <c r="P6084" i="2"/>
  <c r="BI6083" i="2"/>
  <c r="BH6083" i="2"/>
  <c r="BG6083" i="2"/>
  <c r="BE6083" i="2"/>
  <c r="T6083" i="2"/>
  <c r="R6083" i="2"/>
  <c r="P6083" i="2"/>
  <c r="BI6082" i="2"/>
  <c r="BH6082" i="2"/>
  <c r="BG6082" i="2"/>
  <c r="BE6082" i="2"/>
  <c r="T6082" i="2"/>
  <c r="R6082" i="2"/>
  <c r="P6082" i="2"/>
  <c r="BI6081" i="2"/>
  <c r="BH6081" i="2"/>
  <c r="BG6081" i="2"/>
  <c r="BE6081" i="2"/>
  <c r="T6081" i="2"/>
  <c r="R6081" i="2"/>
  <c r="P6081" i="2"/>
  <c r="BI6080" i="2"/>
  <c r="BH6080" i="2"/>
  <c r="BG6080" i="2"/>
  <c r="BE6080" i="2"/>
  <c r="T6080" i="2"/>
  <c r="R6080" i="2"/>
  <c r="P6080" i="2"/>
  <c r="BI6078" i="2"/>
  <c r="BH6078" i="2"/>
  <c r="BG6078" i="2"/>
  <c r="BE6078" i="2"/>
  <c r="T6078" i="2"/>
  <c r="R6078" i="2"/>
  <c r="P6078" i="2"/>
  <c r="BI6077" i="2"/>
  <c r="BH6077" i="2"/>
  <c r="BG6077" i="2"/>
  <c r="BE6077" i="2"/>
  <c r="T6077" i="2"/>
  <c r="R6077" i="2"/>
  <c r="P6077" i="2"/>
  <c r="BI6076" i="2"/>
  <c r="BH6076" i="2"/>
  <c r="BG6076" i="2"/>
  <c r="BE6076" i="2"/>
  <c r="T6076" i="2"/>
  <c r="R6076" i="2"/>
  <c r="P6076" i="2"/>
  <c r="BI6075" i="2"/>
  <c r="BH6075" i="2"/>
  <c r="BG6075" i="2"/>
  <c r="BE6075" i="2"/>
  <c r="T6075" i="2"/>
  <c r="R6075" i="2"/>
  <c r="P6075" i="2"/>
  <c r="BI6074" i="2"/>
  <c r="BH6074" i="2"/>
  <c r="BG6074" i="2"/>
  <c r="BE6074" i="2"/>
  <c r="T6074" i="2"/>
  <c r="R6074" i="2"/>
  <c r="P6074" i="2"/>
  <c r="BI6073" i="2"/>
  <c r="BH6073" i="2"/>
  <c r="BG6073" i="2"/>
  <c r="BE6073" i="2"/>
  <c r="T6073" i="2"/>
  <c r="R6073" i="2"/>
  <c r="P6073" i="2"/>
  <c r="BI6071" i="2"/>
  <c r="BH6071" i="2"/>
  <c r="BG6071" i="2"/>
  <c r="BE6071" i="2"/>
  <c r="T6071" i="2"/>
  <c r="R6071" i="2"/>
  <c r="P6071" i="2"/>
  <c r="BI6070" i="2"/>
  <c r="BH6070" i="2"/>
  <c r="BG6070" i="2"/>
  <c r="BE6070" i="2"/>
  <c r="T6070" i="2"/>
  <c r="R6070" i="2"/>
  <c r="P6070" i="2"/>
  <c r="BI6066" i="2"/>
  <c r="BH6066" i="2"/>
  <c r="BG6066" i="2"/>
  <c r="BE6066" i="2"/>
  <c r="T6066" i="2"/>
  <c r="R6066" i="2"/>
  <c r="P6066" i="2"/>
  <c r="BI6063" i="2"/>
  <c r="BH6063" i="2"/>
  <c r="BG6063" i="2"/>
  <c r="BE6063" i="2"/>
  <c r="T6063" i="2"/>
  <c r="R6063" i="2"/>
  <c r="P6063" i="2"/>
  <c r="BI6061" i="2"/>
  <c r="BH6061" i="2"/>
  <c r="BG6061" i="2"/>
  <c r="BE6061" i="2"/>
  <c r="T6061" i="2"/>
  <c r="R6061" i="2"/>
  <c r="P6061" i="2"/>
  <c r="BI6059" i="2"/>
  <c r="BH6059" i="2"/>
  <c r="BG6059" i="2"/>
  <c r="BE6059" i="2"/>
  <c r="T6059" i="2"/>
  <c r="R6059" i="2"/>
  <c r="P6059" i="2"/>
  <c r="BI6057" i="2"/>
  <c r="BH6057" i="2"/>
  <c r="BG6057" i="2"/>
  <c r="BE6057" i="2"/>
  <c r="T6057" i="2"/>
  <c r="R6057" i="2"/>
  <c r="P6057" i="2"/>
  <c r="BI6055" i="2"/>
  <c r="BH6055" i="2"/>
  <c r="BG6055" i="2"/>
  <c r="BE6055" i="2"/>
  <c r="T6055" i="2"/>
  <c r="R6055" i="2"/>
  <c r="P6055" i="2"/>
  <c r="BI6035" i="2"/>
  <c r="BH6035" i="2"/>
  <c r="BG6035" i="2"/>
  <c r="BE6035" i="2"/>
  <c r="T6035" i="2"/>
  <c r="R6035" i="2"/>
  <c r="P6035" i="2"/>
  <c r="BI6029" i="2"/>
  <c r="BH6029" i="2"/>
  <c r="BG6029" i="2"/>
  <c r="BE6029" i="2"/>
  <c r="T6029" i="2"/>
  <c r="R6029" i="2"/>
  <c r="P6029" i="2"/>
  <c r="BI6026" i="2"/>
  <c r="BH6026" i="2"/>
  <c r="BG6026" i="2"/>
  <c r="BE6026" i="2"/>
  <c r="T6026" i="2"/>
  <c r="R6026" i="2"/>
  <c r="P6026" i="2"/>
  <c r="BI6020" i="2"/>
  <c r="BH6020" i="2"/>
  <c r="BG6020" i="2"/>
  <c r="BE6020" i="2"/>
  <c r="T6020" i="2"/>
  <c r="R6020" i="2"/>
  <c r="P6020" i="2"/>
  <c r="BI6017" i="2"/>
  <c r="BH6017" i="2"/>
  <c r="BG6017" i="2"/>
  <c r="BE6017" i="2"/>
  <c r="T6017" i="2"/>
  <c r="R6017" i="2"/>
  <c r="P6017" i="2"/>
  <c r="BI6011" i="2"/>
  <c r="BH6011" i="2"/>
  <c r="BG6011" i="2"/>
  <c r="BE6011" i="2"/>
  <c r="T6011" i="2"/>
  <c r="R6011" i="2"/>
  <c r="P6011" i="2"/>
  <c r="BI6007" i="2"/>
  <c r="BH6007" i="2"/>
  <c r="BG6007" i="2"/>
  <c r="BE6007" i="2"/>
  <c r="T6007" i="2"/>
  <c r="R6007" i="2"/>
  <c r="P6007" i="2"/>
  <c r="BI6005" i="2"/>
  <c r="BH6005" i="2"/>
  <c r="BG6005" i="2"/>
  <c r="BE6005" i="2"/>
  <c r="T6005" i="2"/>
  <c r="R6005" i="2"/>
  <c r="P6005" i="2"/>
  <c r="BI6004" i="2"/>
  <c r="BH6004" i="2"/>
  <c r="BG6004" i="2"/>
  <c r="BE6004" i="2"/>
  <c r="T6004" i="2"/>
  <c r="R6004" i="2"/>
  <c r="P6004" i="2"/>
  <c r="BI6002" i="2"/>
  <c r="BH6002" i="2"/>
  <c r="BG6002" i="2"/>
  <c r="BE6002" i="2"/>
  <c r="T6002" i="2"/>
  <c r="R6002" i="2"/>
  <c r="P6002" i="2"/>
  <c r="BI6000" i="2"/>
  <c r="BH6000" i="2"/>
  <c r="BG6000" i="2"/>
  <c r="BE6000" i="2"/>
  <c r="T6000" i="2"/>
  <c r="R6000" i="2"/>
  <c r="P6000" i="2"/>
  <c r="BI5999" i="2"/>
  <c r="BH5999" i="2"/>
  <c r="BG5999" i="2"/>
  <c r="BE5999" i="2"/>
  <c r="T5999" i="2"/>
  <c r="R5999" i="2"/>
  <c r="P5999" i="2"/>
  <c r="BI5998" i="2"/>
  <c r="BH5998" i="2"/>
  <c r="BG5998" i="2"/>
  <c r="BE5998" i="2"/>
  <c r="T5998" i="2"/>
  <c r="R5998" i="2"/>
  <c r="P5998" i="2"/>
  <c r="BI5986" i="2"/>
  <c r="BH5986" i="2"/>
  <c r="BG5986" i="2"/>
  <c r="BE5986" i="2"/>
  <c r="T5986" i="2"/>
  <c r="R5986" i="2"/>
  <c r="P5986" i="2"/>
  <c r="BI5983" i="2"/>
  <c r="BH5983" i="2"/>
  <c r="BG5983" i="2"/>
  <c r="BE5983" i="2"/>
  <c r="T5983" i="2"/>
  <c r="R5983" i="2"/>
  <c r="P5983" i="2"/>
  <c r="BI5965" i="2"/>
  <c r="BH5965" i="2"/>
  <c r="BG5965" i="2"/>
  <c r="BE5965" i="2"/>
  <c r="T5965" i="2"/>
  <c r="R5965" i="2"/>
  <c r="P5965" i="2"/>
  <c r="BI5963" i="2"/>
  <c r="BH5963" i="2"/>
  <c r="BG5963" i="2"/>
  <c r="BE5963" i="2"/>
  <c r="T5963" i="2"/>
  <c r="R5963" i="2"/>
  <c r="P5963" i="2"/>
  <c r="BI5961" i="2"/>
  <c r="BH5961" i="2"/>
  <c r="BG5961" i="2"/>
  <c r="BE5961" i="2"/>
  <c r="T5961" i="2"/>
  <c r="R5961" i="2"/>
  <c r="P5961" i="2"/>
  <c r="BI5941" i="2"/>
  <c r="BH5941" i="2"/>
  <c r="BG5941" i="2"/>
  <c r="BE5941" i="2"/>
  <c r="T5941" i="2"/>
  <c r="R5941" i="2"/>
  <c r="P5941" i="2"/>
  <c r="BI5939" i="2"/>
  <c r="BH5939" i="2"/>
  <c r="BG5939" i="2"/>
  <c r="BE5939" i="2"/>
  <c r="T5939" i="2"/>
  <c r="R5939" i="2"/>
  <c r="P5939" i="2"/>
  <c r="BI5922" i="2"/>
  <c r="BH5922" i="2"/>
  <c r="BG5922" i="2"/>
  <c r="BE5922" i="2"/>
  <c r="T5922" i="2"/>
  <c r="R5922" i="2"/>
  <c r="P5922" i="2"/>
  <c r="BI5918" i="2"/>
  <c r="BH5918" i="2"/>
  <c r="BG5918" i="2"/>
  <c r="BE5918" i="2"/>
  <c r="T5918" i="2"/>
  <c r="R5918" i="2"/>
  <c r="P5918" i="2"/>
  <c r="BI5910" i="2"/>
  <c r="BH5910" i="2"/>
  <c r="BG5910" i="2"/>
  <c r="BE5910" i="2"/>
  <c r="T5910" i="2"/>
  <c r="R5910" i="2"/>
  <c r="P5910" i="2"/>
  <c r="BI5896" i="2"/>
  <c r="BH5896" i="2"/>
  <c r="BG5896" i="2"/>
  <c r="BE5896" i="2"/>
  <c r="T5896" i="2"/>
  <c r="R5896" i="2"/>
  <c r="P5896" i="2"/>
  <c r="BI5880" i="2"/>
  <c r="BH5880" i="2"/>
  <c r="BG5880" i="2"/>
  <c r="BE5880" i="2"/>
  <c r="T5880" i="2"/>
  <c r="R5880" i="2"/>
  <c r="P5880" i="2"/>
  <c r="BI5870" i="2"/>
  <c r="BH5870" i="2"/>
  <c r="BG5870" i="2"/>
  <c r="BE5870" i="2"/>
  <c r="T5870" i="2"/>
  <c r="R5870" i="2"/>
  <c r="P5870" i="2"/>
  <c r="BI5856" i="2"/>
  <c r="BH5856" i="2"/>
  <c r="BG5856" i="2"/>
  <c r="BE5856" i="2"/>
  <c r="T5856" i="2"/>
  <c r="R5856" i="2"/>
  <c r="P5856" i="2"/>
  <c r="BI5832" i="2"/>
  <c r="BH5832" i="2"/>
  <c r="BG5832" i="2"/>
  <c r="BE5832" i="2"/>
  <c r="T5832" i="2"/>
  <c r="R5832" i="2"/>
  <c r="P5832" i="2"/>
  <c r="BI5819" i="2"/>
  <c r="BH5819" i="2"/>
  <c r="BG5819" i="2"/>
  <c r="BE5819" i="2"/>
  <c r="T5819" i="2"/>
  <c r="R5819" i="2"/>
  <c r="P5819" i="2"/>
  <c r="BI5800" i="2"/>
  <c r="BH5800" i="2"/>
  <c r="BG5800" i="2"/>
  <c r="BE5800" i="2"/>
  <c r="T5800" i="2"/>
  <c r="R5800" i="2"/>
  <c r="P5800" i="2"/>
  <c r="BI5776" i="2"/>
  <c r="BH5776" i="2"/>
  <c r="BG5776" i="2"/>
  <c r="BE5776" i="2"/>
  <c r="T5776" i="2"/>
  <c r="R5776" i="2"/>
  <c r="P5776" i="2"/>
  <c r="BI5750" i="2"/>
  <c r="BH5750" i="2"/>
  <c r="BG5750" i="2"/>
  <c r="BE5750" i="2"/>
  <c r="T5750" i="2"/>
  <c r="R5750" i="2"/>
  <c r="P5750" i="2"/>
  <c r="BI5711" i="2"/>
  <c r="BH5711" i="2"/>
  <c r="BG5711" i="2"/>
  <c r="BE5711" i="2"/>
  <c r="T5711" i="2"/>
  <c r="R5711" i="2"/>
  <c r="P5711" i="2"/>
  <c r="BI5690" i="2"/>
  <c r="BH5690" i="2"/>
  <c r="BG5690" i="2"/>
  <c r="BE5690" i="2"/>
  <c r="T5690" i="2"/>
  <c r="R5690" i="2"/>
  <c r="P5690" i="2"/>
  <c r="BI5688" i="2"/>
  <c r="BH5688" i="2"/>
  <c r="BG5688" i="2"/>
  <c r="BE5688" i="2"/>
  <c r="T5688" i="2"/>
  <c r="R5688" i="2"/>
  <c r="P5688" i="2"/>
  <c r="BI5686" i="2"/>
  <c r="BH5686" i="2"/>
  <c r="BG5686" i="2"/>
  <c r="BE5686" i="2"/>
  <c r="T5686" i="2"/>
  <c r="R5686" i="2"/>
  <c r="P5686" i="2"/>
  <c r="BI5683" i="2"/>
  <c r="BH5683" i="2"/>
  <c r="BG5683" i="2"/>
  <c r="BE5683" i="2"/>
  <c r="T5683" i="2"/>
  <c r="R5683" i="2"/>
  <c r="P5683" i="2"/>
  <c r="BI5679" i="2"/>
  <c r="BH5679" i="2"/>
  <c r="BG5679" i="2"/>
  <c r="BE5679" i="2"/>
  <c r="T5679" i="2"/>
  <c r="R5679" i="2"/>
  <c r="P5679" i="2"/>
  <c r="BI5677" i="2"/>
  <c r="BH5677" i="2"/>
  <c r="BG5677" i="2"/>
  <c r="BE5677" i="2"/>
  <c r="T5677" i="2"/>
  <c r="R5677" i="2"/>
  <c r="P5677" i="2"/>
  <c r="BI5669" i="2"/>
  <c r="BH5669" i="2"/>
  <c r="BG5669" i="2"/>
  <c r="BE5669" i="2"/>
  <c r="T5669" i="2"/>
  <c r="R5669" i="2"/>
  <c r="P5669" i="2"/>
  <c r="BI5664" i="2"/>
  <c r="BH5664" i="2"/>
  <c r="BG5664" i="2"/>
  <c r="BE5664" i="2"/>
  <c r="T5664" i="2"/>
  <c r="R5664" i="2"/>
  <c r="P5664" i="2"/>
  <c r="BI5658" i="2"/>
  <c r="BH5658" i="2"/>
  <c r="BG5658" i="2"/>
  <c r="BE5658" i="2"/>
  <c r="T5658" i="2"/>
  <c r="R5658" i="2"/>
  <c r="P5658" i="2"/>
  <c r="BI5656" i="2"/>
  <c r="BH5656" i="2"/>
  <c r="BG5656" i="2"/>
  <c r="BE5656" i="2"/>
  <c r="T5656" i="2"/>
  <c r="R5656" i="2"/>
  <c r="P5656" i="2"/>
  <c r="BI5655" i="2"/>
  <c r="BH5655" i="2"/>
  <c r="BG5655" i="2"/>
  <c r="BE5655" i="2"/>
  <c r="T5655" i="2"/>
  <c r="R5655" i="2"/>
  <c r="P5655" i="2"/>
  <c r="BI5651" i="2"/>
  <c r="BH5651" i="2"/>
  <c r="BG5651" i="2"/>
  <c r="BE5651" i="2"/>
  <c r="T5651" i="2"/>
  <c r="R5651" i="2"/>
  <c r="P5651" i="2"/>
  <c r="BI5650" i="2"/>
  <c r="BH5650" i="2"/>
  <c r="BG5650" i="2"/>
  <c r="BE5650" i="2"/>
  <c r="T5650" i="2"/>
  <c r="R5650" i="2"/>
  <c r="P5650" i="2"/>
  <c r="BI5646" i="2"/>
  <c r="BH5646" i="2"/>
  <c r="BG5646" i="2"/>
  <c r="BE5646" i="2"/>
  <c r="T5646" i="2"/>
  <c r="R5646" i="2"/>
  <c r="P5646" i="2"/>
  <c r="BI5641" i="2"/>
  <c r="BH5641" i="2"/>
  <c r="BG5641" i="2"/>
  <c r="BE5641" i="2"/>
  <c r="T5641" i="2"/>
  <c r="R5641" i="2"/>
  <c r="P5641" i="2"/>
  <c r="BI5637" i="2"/>
  <c r="BH5637" i="2"/>
  <c r="BG5637" i="2"/>
  <c r="BE5637" i="2"/>
  <c r="T5637" i="2"/>
  <c r="R5637" i="2"/>
  <c r="P5637" i="2"/>
  <c r="BI5633" i="2"/>
  <c r="BH5633" i="2"/>
  <c r="BG5633" i="2"/>
  <c r="BE5633" i="2"/>
  <c r="T5633" i="2"/>
  <c r="R5633" i="2"/>
  <c r="P5633" i="2"/>
  <c r="BI5632" i="2"/>
  <c r="BH5632" i="2"/>
  <c r="BG5632" i="2"/>
  <c r="BE5632" i="2"/>
  <c r="T5632" i="2"/>
  <c r="R5632" i="2"/>
  <c r="P5632" i="2"/>
  <c r="BI5628" i="2"/>
  <c r="BH5628" i="2"/>
  <c r="BG5628" i="2"/>
  <c r="BE5628" i="2"/>
  <c r="T5628" i="2"/>
  <c r="R5628" i="2"/>
  <c r="P5628" i="2"/>
  <c r="BI5626" i="2"/>
  <c r="BH5626" i="2"/>
  <c r="BG5626" i="2"/>
  <c r="BE5626" i="2"/>
  <c r="T5626" i="2"/>
  <c r="R5626" i="2"/>
  <c r="P5626" i="2"/>
  <c r="BI5625" i="2"/>
  <c r="BH5625" i="2"/>
  <c r="BG5625" i="2"/>
  <c r="BE5625" i="2"/>
  <c r="T5625" i="2"/>
  <c r="R5625" i="2"/>
  <c r="P5625" i="2"/>
  <c r="BI5622" i="2"/>
  <c r="BH5622" i="2"/>
  <c r="BG5622" i="2"/>
  <c r="BE5622" i="2"/>
  <c r="T5622" i="2"/>
  <c r="R5622" i="2"/>
  <c r="P5622" i="2"/>
  <c r="BI5621" i="2"/>
  <c r="BH5621" i="2"/>
  <c r="BG5621" i="2"/>
  <c r="BE5621" i="2"/>
  <c r="T5621" i="2"/>
  <c r="R5621" i="2"/>
  <c r="P5621" i="2"/>
  <c r="BI5617" i="2"/>
  <c r="BH5617" i="2"/>
  <c r="BG5617" i="2"/>
  <c r="BE5617" i="2"/>
  <c r="T5617" i="2"/>
  <c r="R5617" i="2"/>
  <c r="P5617" i="2"/>
  <c r="BI5615" i="2"/>
  <c r="BH5615" i="2"/>
  <c r="BG5615" i="2"/>
  <c r="BE5615" i="2"/>
  <c r="T5615" i="2"/>
  <c r="R5615" i="2"/>
  <c r="P5615" i="2"/>
  <c r="BI5597" i="2"/>
  <c r="BH5597" i="2"/>
  <c r="BG5597" i="2"/>
  <c r="BE5597" i="2"/>
  <c r="T5597" i="2"/>
  <c r="R5597" i="2"/>
  <c r="P5597" i="2"/>
  <c r="BI5594" i="2"/>
  <c r="BH5594" i="2"/>
  <c r="BG5594" i="2"/>
  <c r="BE5594" i="2"/>
  <c r="T5594" i="2"/>
  <c r="R5594" i="2"/>
  <c r="P5594" i="2"/>
  <c r="BI5576" i="2"/>
  <c r="BH5576" i="2"/>
  <c r="BG5576" i="2"/>
  <c r="BE5576" i="2"/>
  <c r="T5576" i="2"/>
  <c r="R5576" i="2"/>
  <c r="P5576" i="2"/>
  <c r="BI5558" i="2"/>
  <c r="BH5558" i="2"/>
  <c r="BG5558" i="2"/>
  <c r="BE5558" i="2"/>
  <c r="T5558" i="2"/>
  <c r="R5558" i="2"/>
  <c r="P5558" i="2"/>
  <c r="BI5540" i="2"/>
  <c r="BH5540" i="2"/>
  <c r="BG5540" i="2"/>
  <c r="BE5540" i="2"/>
  <c r="T5540" i="2"/>
  <c r="R5540" i="2"/>
  <c r="P5540" i="2"/>
  <c r="BI5538" i="2"/>
  <c r="BH5538" i="2"/>
  <c r="BG5538" i="2"/>
  <c r="BE5538" i="2"/>
  <c r="T5538" i="2"/>
  <c r="R5538" i="2"/>
  <c r="P5538" i="2"/>
  <c r="BI5536" i="2"/>
  <c r="BH5536" i="2"/>
  <c r="BG5536" i="2"/>
  <c r="BE5536" i="2"/>
  <c r="T5536" i="2"/>
  <c r="R5536" i="2"/>
  <c r="P5536" i="2"/>
  <c r="BI5532" i="2"/>
  <c r="BH5532" i="2"/>
  <c r="BG5532" i="2"/>
  <c r="BE5532" i="2"/>
  <c r="T5532" i="2"/>
  <c r="R5532" i="2"/>
  <c r="P5532" i="2"/>
  <c r="BI5525" i="2"/>
  <c r="BH5525" i="2"/>
  <c r="BG5525" i="2"/>
  <c r="BE5525" i="2"/>
  <c r="T5525" i="2"/>
  <c r="R5525" i="2"/>
  <c r="P5525" i="2"/>
  <c r="BI5518" i="2"/>
  <c r="BH5518" i="2"/>
  <c r="BG5518" i="2"/>
  <c r="BE5518" i="2"/>
  <c r="T5518" i="2"/>
  <c r="R5518" i="2"/>
  <c r="P5518" i="2"/>
  <c r="BI5512" i="2"/>
  <c r="BH5512" i="2"/>
  <c r="BG5512" i="2"/>
  <c r="BE5512" i="2"/>
  <c r="T5512" i="2"/>
  <c r="R5512" i="2"/>
  <c r="P5512" i="2"/>
  <c r="BI5503" i="2"/>
  <c r="BH5503" i="2"/>
  <c r="BG5503" i="2"/>
  <c r="BE5503" i="2"/>
  <c r="T5503" i="2"/>
  <c r="R5503" i="2"/>
  <c r="P5503" i="2"/>
  <c r="BI5499" i="2"/>
  <c r="BH5499" i="2"/>
  <c r="BG5499" i="2"/>
  <c r="BE5499" i="2"/>
  <c r="T5499" i="2"/>
  <c r="R5499" i="2"/>
  <c r="P5499" i="2"/>
  <c r="BI5495" i="2"/>
  <c r="BH5495" i="2"/>
  <c r="BG5495" i="2"/>
  <c r="BE5495" i="2"/>
  <c r="T5495" i="2"/>
  <c r="R5495" i="2"/>
  <c r="P5495" i="2"/>
  <c r="BI5491" i="2"/>
  <c r="BH5491" i="2"/>
  <c r="BG5491" i="2"/>
  <c r="BE5491" i="2"/>
  <c r="T5491" i="2"/>
  <c r="R5491" i="2"/>
  <c r="P5491" i="2"/>
  <c r="BI5489" i="2"/>
  <c r="BH5489" i="2"/>
  <c r="BG5489" i="2"/>
  <c r="BE5489" i="2"/>
  <c r="T5489" i="2"/>
  <c r="R5489" i="2"/>
  <c r="P5489" i="2"/>
  <c r="BI5487" i="2"/>
  <c r="BH5487" i="2"/>
  <c r="BG5487" i="2"/>
  <c r="BE5487" i="2"/>
  <c r="T5487" i="2"/>
  <c r="R5487" i="2"/>
  <c r="P5487" i="2"/>
  <c r="BI5485" i="2"/>
  <c r="BH5485" i="2"/>
  <c r="BG5485" i="2"/>
  <c r="BE5485" i="2"/>
  <c r="T5485" i="2"/>
  <c r="R5485" i="2"/>
  <c r="P5485" i="2"/>
  <c r="BI5473" i="2"/>
  <c r="BH5473" i="2"/>
  <c r="BG5473" i="2"/>
  <c r="BE5473" i="2"/>
  <c r="T5473" i="2"/>
  <c r="R5473" i="2"/>
  <c r="P5473" i="2"/>
  <c r="BI5471" i="2"/>
  <c r="BH5471" i="2"/>
  <c r="BG5471" i="2"/>
  <c r="BE5471" i="2"/>
  <c r="T5471" i="2"/>
  <c r="R5471" i="2"/>
  <c r="P5471" i="2"/>
  <c r="BI5469" i="2"/>
  <c r="BH5469" i="2"/>
  <c r="BG5469" i="2"/>
  <c r="BE5469" i="2"/>
  <c r="T5469" i="2"/>
  <c r="R5469" i="2"/>
  <c r="P5469" i="2"/>
  <c r="BI5465" i="2"/>
  <c r="BH5465" i="2"/>
  <c r="BG5465" i="2"/>
  <c r="BE5465" i="2"/>
  <c r="T5465" i="2"/>
  <c r="R5465" i="2"/>
  <c r="P5465" i="2"/>
  <c r="BI5463" i="2"/>
  <c r="BH5463" i="2"/>
  <c r="BG5463" i="2"/>
  <c r="BE5463" i="2"/>
  <c r="T5463" i="2"/>
  <c r="R5463" i="2"/>
  <c r="P5463" i="2"/>
  <c r="BI5455" i="2"/>
  <c r="BH5455" i="2"/>
  <c r="BG5455" i="2"/>
  <c r="BE5455" i="2"/>
  <c r="T5455" i="2"/>
  <c r="R5455" i="2"/>
  <c r="P5455" i="2"/>
  <c r="BI5401" i="2"/>
  <c r="BH5401" i="2"/>
  <c r="BG5401" i="2"/>
  <c r="BE5401" i="2"/>
  <c r="T5401" i="2"/>
  <c r="R5401" i="2"/>
  <c r="P5401" i="2"/>
  <c r="BI5390" i="2"/>
  <c r="BH5390" i="2"/>
  <c r="BG5390" i="2"/>
  <c r="BE5390" i="2"/>
  <c r="T5390" i="2"/>
  <c r="R5390" i="2"/>
  <c r="P5390" i="2"/>
  <c r="BI5381" i="2"/>
  <c r="BH5381" i="2"/>
  <c r="BG5381" i="2"/>
  <c r="BE5381" i="2"/>
  <c r="T5381" i="2"/>
  <c r="R5381" i="2"/>
  <c r="P5381" i="2"/>
  <c r="BI5377" i="2"/>
  <c r="BH5377" i="2"/>
  <c r="BG5377" i="2"/>
  <c r="BE5377" i="2"/>
  <c r="T5377" i="2"/>
  <c r="R5377" i="2"/>
  <c r="P5377" i="2"/>
  <c r="BI5373" i="2"/>
  <c r="BH5373" i="2"/>
  <c r="BG5373" i="2"/>
  <c r="BE5373" i="2"/>
  <c r="T5373" i="2"/>
  <c r="R5373" i="2"/>
  <c r="P5373" i="2"/>
  <c r="BI5371" i="2"/>
  <c r="BH5371" i="2"/>
  <c r="BG5371" i="2"/>
  <c r="BE5371" i="2"/>
  <c r="T5371" i="2"/>
  <c r="R5371" i="2"/>
  <c r="P5371" i="2"/>
  <c r="BI5367" i="2"/>
  <c r="BH5367" i="2"/>
  <c r="BG5367" i="2"/>
  <c r="BE5367" i="2"/>
  <c r="T5367" i="2"/>
  <c r="R5367" i="2"/>
  <c r="P5367" i="2"/>
  <c r="BI5340" i="2"/>
  <c r="BH5340" i="2"/>
  <c r="BG5340" i="2"/>
  <c r="BE5340" i="2"/>
  <c r="T5340" i="2"/>
  <c r="R5340" i="2"/>
  <c r="P5340" i="2"/>
  <c r="BI5335" i="2"/>
  <c r="BH5335" i="2"/>
  <c r="BG5335" i="2"/>
  <c r="BE5335" i="2"/>
  <c r="T5335" i="2"/>
  <c r="R5335" i="2"/>
  <c r="P5335" i="2"/>
  <c r="BI5332" i="2"/>
  <c r="BH5332" i="2"/>
  <c r="BG5332" i="2"/>
  <c r="BE5332" i="2"/>
  <c r="T5332" i="2"/>
  <c r="R5332" i="2"/>
  <c r="P5332" i="2"/>
  <c r="BI5329" i="2"/>
  <c r="BH5329" i="2"/>
  <c r="BG5329" i="2"/>
  <c r="BE5329" i="2"/>
  <c r="T5329" i="2"/>
  <c r="T5328" i="2" s="1"/>
  <c r="R5329" i="2"/>
  <c r="R5328" i="2"/>
  <c r="P5329" i="2"/>
  <c r="P5328" i="2"/>
  <c r="BI5326" i="2"/>
  <c r="BH5326" i="2"/>
  <c r="BG5326" i="2"/>
  <c r="BE5326" i="2"/>
  <c r="T5326" i="2"/>
  <c r="R5326" i="2"/>
  <c r="P5326" i="2"/>
  <c r="BI5325" i="2"/>
  <c r="BH5325" i="2"/>
  <c r="BG5325" i="2"/>
  <c r="BE5325" i="2"/>
  <c r="T5325" i="2"/>
  <c r="R5325" i="2"/>
  <c r="P5325" i="2"/>
  <c r="BI5324" i="2"/>
  <c r="BH5324" i="2"/>
  <c r="BG5324" i="2"/>
  <c r="BE5324" i="2"/>
  <c r="T5324" i="2"/>
  <c r="R5324" i="2"/>
  <c r="P5324" i="2"/>
  <c r="BI5323" i="2"/>
  <c r="BH5323" i="2"/>
  <c r="BG5323" i="2"/>
  <c r="BE5323" i="2"/>
  <c r="T5323" i="2"/>
  <c r="R5323" i="2"/>
  <c r="P5323" i="2"/>
  <c r="BI5321" i="2"/>
  <c r="BH5321" i="2"/>
  <c r="BG5321" i="2"/>
  <c r="BE5321" i="2"/>
  <c r="T5321" i="2"/>
  <c r="R5321" i="2"/>
  <c r="P5321" i="2"/>
  <c r="BI5320" i="2"/>
  <c r="BH5320" i="2"/>
  <c r="BG5320" i="2"/>
  <c r="BE5320" i="2"/>
  <c r="T5320" i="2"/>
  <c r="R5320" i="2"/>
  <c r="P5320" i="2"/>
  <c r="BI5316" i="2"/>
  <c r="BH5316" i="2"/>
  <c r="BG5316" i="2"/>
  <c r="BE5316" i="2"/>
  <c r="T5316" i="2"/>
  <c r="R5316" i="2"/>
  <c r="P5316" i="2"/>
  <c r="BI5315" i="2"/>
  <c r="BH5315" i="2"/>
  <c r="BG5315" i="2"/>
  <c r="BE5315" i="2"/>
  <c r="T5315" i="2"/>
  <c r="R5315" i="2"/>
  <c r="P5315" i="2"/>
  <c r="BI5313" i="2"/>
  <c r="BH5313" i="2"/>
  <c r="BG5313" i="2"/>
  <c r="BE5313" i="2"/>
  <c r="T5313" i="2"/>
  <c r="R5313" i="2"/>
  <c r="P5313" i="2"/>
  <c r="BI5312" i="2"/>
  <c r="BH5312" i="2"/>
  <c r="BG5312" i="2"/>
  <c r="BE5312" i="2"/>
  <c r="T5312" i="2"/>
  <c r="R5312" i="2"/>
  <c r="P5312" i="2"/>
  <c r="BI5302" i="2"/>
  <c r="BH5302" i="2"/>
  <c r="BG5302" i="2"/>
  <c r="BE5302" i="2"/>
  <c r="T5302" i="2"/>
  <c r="R5302" i="2"/>
  <c r="P5302" i="2"/>
  <c r="BI5292" i="2"/>
  <c r="BH5292" i="2"/>
  <c r="BG5292" i="2"/>
  <c r="BE5292" i="2"/>
  <c r="T5292" i="2"/>
  <c r="R5292" i="2"/>
  <c r="P5292" i="2"/>
  <c r="BI5284" i="2"/>
  <c r="BH5284" i="2"/>
  <c r="BG5284" i="2"/>
  <c r="BE5284" i="2"/>
  <c r="T5284" i="2"/>
  <c r="R5284" i="2"/>
  <c r="P5284" i="2"/>
  <c r="BI5102" i="2"/>
  <c r="BH5102" i="2"/>
  <c r="BG5102" i="2"/>
  <c r="BE5102" i="2"/>
  <c r="T5102" i="2"/>
  <c r="R5102" i="2"/>
  <c r="P5102" i="2"/>
  <c r="BI5101" i="2"/>
  <c r="BH5101" i="2"/>
  <c r="BG5101" i="2"/>
  <c r="BE5101" i="2"/>
  <c r="T5101" i="2"/>
  <c r="R5101" i="2"/>
  <c r="P5101" i="2"/>
  <c r="BI5098" i="2"/>
  <c r="BH5098" i="2"/>
  <c r="BG5098" i="2"/>
  <c r="BE5098" i="2"/>
  <c r="T5098" i="2"/>
  <c r="R5098" i="2"/>
  <c r="P5098" i="2"/>
  <c r="BI5097" i="2"/>
  <c r="BH5097" i="2"/>
  <c r="BG5097" i="2"/>
  <c r="BE5097" i="2"/>
  <c r="T5097" i="2"/>
  <c r="R5097" i="2"/>
  <c r="P5097" i="2"/>
  <c r="BI5094" i="2"/>
  <c r="BH5094" i="2"/>
  <c r="BG5094" i="2"/>
  <c r="BE5094" i="2"/>
  <c r="T5094" i="2"/>
  <c r="R5094" i="2"/>
  <c r="P5094" i="2"/>
  <c r="BI5043" i="2"/>
  <c r="BH5043" i="2"/>
  <c r="BG5043" i="2"/>
  <c r="BE5043" i="2"/>
  <c r="T5043" i="2"/>
  <c r="R5043" i="2"/>
  <c r="P5043" i="2"/>
  <c r="BI5010" i="2"/>
  <c r="BH5010" i="2"/>
  <c r="BG5010" i="2"/>
  <c r="BE5010" i="2"/>
  <c r="T5010" i="2"/>
  <c r="R5010" i="2"/>
  <c r="P5010" i="2"/>
  <c r="BI4989" i="2"/>
  <c r="BH4989" i="2"/>
  <c r="BG4989" i="2"/>
  <c r="BE4989" i="2"/>
  <c r="T4989" i="2"/>
  <c r="R4989" i="2"/>
  <c r="P4989" i="2"/>
  <c r="BI4759" i="2"/>
  <c r="BH4759" i="2"/>
  <c r="BG4759" i="2"/>
  <c r="BE4759" i="2"/>
  <c r="T4759" i="2"/>
  <c r="R4759" i="2"/>
  <c r="P4759" i="2"/>
  <c r="BI4756" i="2"/>
  <c r="BH4756" i="2"/>
  <c r="BG4756" i="2"/>
  <c r="BE4756" i="2"/>
  <c r="T4756" i="2"/>
  <c r="R4756" i="2"/>
  <c r="P4756" i="2"/>
  <c r="BI4752" i="2"/>
  <c r="BH4752" i="2"/>
  <c r="BG4752" i="2"/>
  <c r="BE4752" i="2"/>
  <c r="T4752" i="2"/>
  <c r="R4752" i="2"/>
  <c r="P4752" i="2"/>
  <c r="BI4748" i="2"/>
  <c r="BH4748" i="2"/>
  <c r="BG4748" i="2"/>
  <c r="BE4748" i="2"/>
  <c r="T4748" i="2"/>
  <c r="R4748" i="2"/>
  <c r="P4748" i="2"/>
  <c r="BI4746" i="2"/>
  <c r="BH4746" i="2"/>
  <c r="BG4746" i="2"/>
  <c r="BE4746" i="2"/>
  <c r="T4746" i="2"/>
  <c r="R4746" i="2"/>
  <c r="P4746" i="2"/>
  <c r="BI4733" i="2"/>
  <c r="BH4733" i="2"/>
  <c r="BG4733" i="2"/>
  <c r="BE4733" i="2"/>
  <c r="T4733" i="2"/>
  <c r="R4733" i="2"/>
  <c r="P4733" i="2"/>
  <c r="BI4729" i="2"/>
  <c r="BH4729" i="2"/>
  <c r="BG4729" i="2"/>
  <c r="BE4729" i="2"/>
  <c r="T4729" i="2"/>
  <c r="R4729" i="2"/>
  <c r="P4729" i="2"/>
  <c r="BI4713" i="2"/>
  <c r="BH4713" i="2"/>
  <c r="BG4713" i="2"/>
  <c r="BE4713" i="2"/>
  <c r="T4713" i="2"/>
  <c r="R4713" i="2"/>
  <c r="P4713" i="2"/>
  <c r="BI4693" i="2"/>
  <c r="BH4693" i="2"/>
  <c r="BG4693" i="2"/>
  <c r="BE4693" i="2"/>
  <c r="T4693" i="2"/>
  <c r="R4693" i="2"/>
  <c r="P4693" i="2"/>
  <c r="BI4648" i="2"/>
  <c r="BH4648" i="2"/>
  <c r="BG4648" i="2"/>
  <c r="BE4648" i="2"/>
  <c r="T4648" i="2"/>
  <c r="R4648" i="2"/>
  <c r="P4648" i="2"/>
  <c r="BI4639" i="2"/>
  <c r="BH4639" i="2"/>
  <c r="BG4639" i="2"/>
  <c r="BE4639" i="2"/>
  <c r="T4639" i="2"/>
  <c r="R4639" i="2"/>
  <c r="P4639" i="2"/>
  <c r="BI4636" i="2"/>
  <c r="BH4636" i="2"/>
  <c r="BG4636" i="2"/>
  <c r="BE4636" i="2"/>
  <c r="T4636" i="2"/>
  <c r="R4636" i="2"/>
  <c r="P4636" i="2"/>
  <c r="BI4622" i="2"/>
  <c r="BH4622" i="2"/>
  <c r="BG4622" i="2"/>
  <c r="BE4622" i="2"/>
  <c r="T4622" i="2"/>
  <c r="R4622" i="2"/>
  <c r="P4622" i="2"/>
  <c r="BI4618" i="2"/>
  <c r="BH4618" i="2"/>
  <c r="BG4618" i="2"/>
  <c r="BE4618" i="2"/>
  <c r="T4618" i="2"/>
  <c r="R4618" i="2"/>
  <c r="P4618" i="2"/>
  <c r="BI4614" i="2"/>
  <c r="BH4614" i="2"/>
  <c r="BG4614" i="2"/>
  <c r="BE4614" i="2"/>
  <c r="T4614" i="2"/>
  <c r="R4614" i="2"/>
  <c r="P4614" i="2"/>
  <c r="BI4610" i="2"/>
  <c r="BH4610" i="2"/>
  <c r="BG4610" i="2"/>
  <c r="BE4610" i="2"/>
  <c r="T4610" i="2"/>
  <c r="R4610" i="2"/>
  <c r="P4610" i="2"/>
  <c r="BI4605" i="2"/>
  <c r="BH4605" i="2"/>
  <c r="BG4605" i="2"/>
  <c r="BE4605" i="2"/>
  <c r="T4605" i="2"/>
  <c r="R4605" i="2"/>
  <c r="P4605" i="2"/>
  <c r="BI4600" i="2"/>
  <c r="BH4600" i="2"/>
  <c r="BG4600" i="2"/>
  <c r="BE4600" i="2"/>
  <c r="T4600" i="2"/>
  <c r="R4600" i="2"/>
  <c r="P4600" i="2"/>
  <c r="BI4595" i="2"/>
  <c r="BH4595" i="2"/>
  <c r="BG4595" i="2"/>
  <c r="BE4595" i="2"/>
  <c r="T4595" i="2"/>
  <c r="R4595" i="2"/>
  <c r="P4595" i="2"/>
  <c r="BI4580" i="2"/>
  <c r="BH4580" i="2"/>
  <c r="BG4580" i="2"/>
  <c r="BE4580" i="2"/>
  <c r="T4580" i="2"/>
  <c r="R4580" i="2"/>
  <c r="P4580" i="2"/>
  <c r="BI4570" i="2"/>
  <c r="BH4570" i="2"/>
  <c r="BG4570" i="2"/>
  <c r="BE4570" i="2"/>
  <c r="T4570" i="2"/>
  <c r="R4570" i="2"/>
  <c r="P4570" i="2"/>
  <c r="BI4561" i="2"/>
  <c r="BH4561" i="2"/>
  <c r="BG4561" i="2"/>
  <c r="BE4561" i="2"/>
  <c r="T4561" i="2"/>
  <c r="R4561" i="2"/>
  <c r="P4561" i="2"/>
  <c r="BI4555" i="2"/>
  <c r="BH4555" i="2"/>
  <c r="BG4555" i="2"/>
  <c r="BE4555" i="2"/>
  <c r="T4555" i="2"/>
  <c r="R4555" i="2"/>
  <c r="P4555" i="2"/>
  <c r="BI4551" i="2"/>
  <c r="BH4551" i="2"/>
  <c r="BG4551" i="2"/>
  <c r="BE4551" i="2"/>
  <c r="T4551" i="2"/>
  <c r="R4551" i="2"/>
  <c r="P4551" i="2"/>
  <c r="BI4543" i="2"/>
  <c r="BH4543" i="2"/>
  <c r="BG4543" i="2"/>
  <c r="BE4543" i="2"/>
  <c r="T4543" i="2"/>
  <c r="R4543" i="2"/>
  <c r="P4543" i="2"/>
  <c r="BI4520" i="2"/>
  <c r="BH4520" i="2"/>
  <c r="BG4520" i="2"/>
  <c r="BE4520" i="2"/>
  <c r="T4520" i="2"/>
  <c r="R4520" i="2"/>
  <c r="P4520" i="2"/>
  <c r="BI4512" i="2"/>
  <c r="BH4512" i="2"/>
  <c r="BG4512" i="2"/>
  <c r="BE4512" i="2"/>
  <c r="T4512" i="2"/>
  <c r="R4512" i="2"/>
  <c r="P4512" i="2"/>
  <c r="BI4492" i="2"/>
  <c r="BH4492" i="2"/>
  <c r="BG4492" i="2"/>
  <c r="BE4492" i="2"/>
  <c r="T4492" i="2"/>
  <c r="R4492" i="2"/>
  <c r="P4492" i="2"/>
  <c r="BI4483" i="2"/>
  <c r="BH4483" i="2"/>
  <c r="BG4483" i="2"/>
  <c r="BE4483" i="2"/>
  <c r="T4483" i="2"/>
  <c r="R4483" i="2"/>
  <c r="P4483" i="2"/>
  <c r="BI4477" i="2"/>
  <c r="BH4477" i="2"/>
  <c r="BG4477" i="2"/>
  <c r="BE4477" i="2"/>
  <c r="T4477" i="2"/>
  <c r="R4477" i="2"/>
  <c r="P4477" i="2"/>
  <c r="BI4474" i="2"/>
  <c r="BH4474" i="2"/>
  <c r="BG4474" i="2"/>
  <c r="BE4474" i="2"/>
  <c r="T4474" i="2"/>
  <c r="R4474" i="2"/>
  <c r="P4474" i="2"/>
  <c r="BI4470" i="2"/>
  <c r="BH4470" i="2"/>
  <c r="BG4470" i="2"/>
  <c r="BE4470" i="2"/>
  <c r="T4470" i="2"/>
  <c r="R4470" i="2"/>
  <c r="P4470" i="2"/>
  <c r="BI4457" i="2"/>
  <c r="BH4457" i="2"/>
  <c r="BG4457" i="2"/>
  <c r="BE4457" i="2"/>
  <c r="T4457" i="2"/>
  <c r="R4457" i="2"/>
  <c r="P4457" i="2"/>
  <c r="BI4453" i="2"/>
  <c r="BH4453" i="2"/>
  <c r="BG4453" i="2"/>
  <c r="BE4453" i="2"/>
  <c r="T4453" i="2"/>
  <c r="R4453" i="2"/>
  <c r="P4453" i="2"/>
  <c r="BI4447" i="2"/>
  <c r="BH4447" i="2"/>
  <c r="BG4447" i="2"/>
  <c r="BE4447" i="2"/>
  <c r="T4447" i="2"/>
  <c r="R4447" i="2"/>
  <c r="P4447" i="2"/>
  <c r="BI4434" i="2"/>
  <c r="BH4434" i="2"/>
  <c r="BG4434" i="2"/>
  <c r="BE4434" i="2"/>
  <c r="T4434" i="2"/>
  <c r="R4434" i="2"/>
  <c r="P4434" i="2"/>
  <c r="BI4430" i="2"/>
  <c r="BH4430" i="2"/>
  <c r="BG4430" i="2"/>
  <c r="BE4430" i="2"/>
  <c r="T4430" i="2"/>
  <c r="R4430" i="2"/>
  <c r="P4430" i="2"/>
  <c r="BI4422" i="2"/>
  <c r="BH4422" i="2"/>
  <c r="BG4422" i="2"/>
  <c r="BE4422" i="2"/>
  <c r="T4422" i="2"/>
  <c r="R4422" i="2"/>
  <c r="P4422" i="2"/>
  <c r="BI4414" i="2"/>
  <c r="BH4414" i="2"/>
  <c r="BG4414" i="2"/>
  <c r="BE4414" i="2"/>
  <c r="T4414" i="2"/>
  <c r="R4414" i="2"/>
  <c r="P4414" i="2"/>
  <c r="BI4396" i="2"/>
  <c r="BH4396" i="2"/>
  <c r="BG4396" i="2"/>
  <c r="BE4396" i="2"/>
  <c r="T4396" i="2"/>
  <c r="R4396" i="2"/>
  <c r="P4396" i="2"/>
  <c r="BI4391" i="2"/>
  <c r="BH4391" i="2"/>
  <c r="BG4391" i="2"/>
  <c r="BE4391" i="2"/>
  <c r="T4391" i="2"/>
  <c r="R4391" i="2"/>
  <c r="P4391" i="2"/>
  <c r="BI4386" i="2"/>
  <c r="BH4386" i="2"/>
  <c r="BG4386" i="2"/>
  <c r="BE4386" i="2"/>
  <c r="T4386" i="2"/>
  <c r="R4386" i="2"/>
  <c r="P4386" i="2"/>
  <c r="BI4379" i="2"/>
  <c r="BH4379" i="2"/>
  <c r="BG4379" i="2"/>
  <c r="BE4379" i="2"/>
  <c r="T4379" i="2"/>
  <c r="R4379" i="2"/>
  <c r="P4379" i="2"/>
  <c r="BI4347" i="2"/>
  <c r="BH4347" i="2"/>
  <c r="BG4347" i="2"/>
  <c r="BE4347" i="2"/>
  <c r="T4347" i="2"/>
  <c r="R4347" i="2"/>
  <c r="P4347" i="2"/>
  <c r="BI4342" i="2"/>
  <c r="BH4342" i="2"/>
  <c r="BG4342" i="2"/>
  <c r="BE4342" i="2"/>
  <c r="T4342" i="2"/>
  <c r="R4342" i="2"/>
  <c r="P4342" i="2"/>
  <c r="BI4337" i="2"/>
  <c r="BH4337" i="2"/>
  <c r="BG4337" i="2"/>
  <c r="BE4337" i="2"/>
  <c r="T4337" i="2"/>
  <c r="R4337" i="2"/>
  <c r="P4337" i="2"/>
  <c r="BI4332" i="2"/>
  <c r="BH4332" i="2"/>
  <c r="BG4332" i="2"/>
  <c r="BE4332" i="2"/>
  <c r="T4332" i="2"/>
  <c r="R4332" i="2"/>
  <c r="P4332" i="2"/>
  <c r="BI4318" i="2"/>
  <c r="BH4318" i="2"/>
  <c r="BG4318" i="2"/>
  <c r="BE4318" i="2"/>
  <c r="T4318" i="2"/>
  <c r="R4318" i="2"/>
  <c r="P4318" i="2"/>
  <c r="BI4310" i="2"/>
  <c r="BH4310" i="2"/>
  <c r="BG4310" i="2"/>
  <c r="BE4310" i="2"/>
  <c r="T4310" i="2"/>
  <c r="R4310" i="2"/>
  <c r="P4310" i="2"/>
  <c r="BI4302" i="2"/>
  <c r="BH4302" i="2"/>
  <c r="BG4302" i="2"/>
  <c r="BE4302" i="2"/>
  <c r="T4302" i="2"/>
  <c r="R4302" i="2"/>
  <c r="P4302" i="2"/>
  <c r="BI4272" i="2"/>
  <c r="BH4272" i="2"/>
  <c r="BG4272" i="2"/>
  <c r="BE4272" i="2"/>
  <c r="T4272" i="2"/>
  <c r="R4272" i="2"/>
  <c r="P4272" i="2"/>
  <c r="BI4268" i="2"/>
  <c r="BH4268" i="2"/>
  <c r="BG4268" i="2"/>
  <c r="BE4268" i="2"/>
  <c r="T4268" i="2"/>
  <c r="R4268" i="2"/>
  <c r="P4268" i="2"/>
  <c r="BI4259" i="2"/>
  <c r="BH4259" i="2"/>
  <c r="BG4259" i="2"/>
  <c r="BE4259" i="2"/>
  <c r="T4259" i="2"/>
  <c r="R4259" i="2"/>
  <c r="P4259" i="2"/>
  <c r="BI4247" i="2"/>
  <c r="BH4247" i="2"/>
  <c r="BG4247" i="2"/>
  <c r="BE4247" i="2"/>
  <c r="T4247" i="2"/>
  <c r="R4247" i="2"/>
  <c r="P4247" i="2"/>
  <c r="BI4237" i="2"/>
  <c r="BH4237" i="2"/>
  <c r="BG4237" i="2"/>
  <c r="BE4237" i="2"/>
  <c r="T4237" i="2"/>
  <c r="R4237" i="2"/>
  <c r="P4237" i="2"/>
  <c r="BI4211" i="2"/>
  <c r="BH4211" i="2"/>
  <c r="BG4211" i="2"/>
  <c r="BE4211" i="2"/>
  <c r="T4211" i="2"/>
  <c r="R4211" i="2"/>
  <c r="P4211" i="2"/>
  <c r="BI4201" i="2"/>
  <c r="BH4201" i="2"/>
  <c r="BG4201" i="2"/>
  <c r="BE4201" i="2"/>
  <c r="T4201" i="2"/>
  <c r="R4201" i="2"/>
  <c r="P4201" i="2"/>
  <c r="BI4191" i="2"/>
  <c r="BH4191" i="2"/>
  <c r="BG4191" i="2"/>
  <c r="BE4191" i="2"/>
  <c r="T4191" i="2"/>
  <c r="R4191" i="2"/>
  <c r="P4191" i="2"/>
  <c r="BI4184" i="2"/>
  <c r="BH4184" i="2"/>
  <c r="BG4184" i="2"/>
  <c r="BE4184" i="2"/>
  <c r="T4184" i="2"/>
  <c r="R4184" i="2"/>
  <c r="P4184" i="2"/>
  <c r="BI4155" i="2"/>
  <c r="BH4155" i="2"/>
  <c r="BG4155" i="2"/>
  <c r="BE4155" i="2"/>
  <c r="T4155" i="2"/>
  <c r="R4155" i="2"/>
  <c r="P4155" i="2"/>
  <c r="BI4059" i="2"/>
  <c r="BH4059" i="2"/>
  <c r="BG4059" i="2"/>
  <c r="BE4059" i="2"/>
  <c r="T4059" i="2"/>
  <c r="R4059" i="2"/>
  <c r="P4059" i="2"/>
  <c r="BI4052" i="2"/>
  <c r="BH4052" i="2"/>
  <c r="BG4052" i="2"/>
  <c r="BE4052" i="2"/>
  <c r="T4052" i="2"/>
  <c r="R4052" i="2"/>
  <c r="P4052" i="2"/>
  <c r="BI4025" i="2"/>
  <c r="BH4025" i="2"/>
  <c r="BG4025" i="2"/>
  <c r="BE4025" i="2"/>
  <c r="T4025" i="2"/>
  <c r="R4025" i="2"/>
  <c r="P4025" i="2"/>
  <c r="BI4011" i="2"/>
  <c r="BH4011" i="2"/>
  <c r="BG4011" i="2"/>
  <c r="BE4011" i="2"/>
  <c r="T4011" i="2"/>
  <c r="R4011" i="2"/>
  <c r="P4011" i="2"/>
  <c r="BI4008" i="2"/>
  <c r="BH4008" i="2"/>
  <c r="BG4008" i="2"/>
  <c r="BE4008" i="2"/>
  <c r="T4008" i="2"/>
  <c r="R4008" i="2"/>
  <c r="P4008" i="2"/>
  <c r="BI3998" i="2"/>
  <c r="BH3998" i="2"/>
  <c r="BG3998" i="2"/>
  <c r="BE3998" i="2"/>
  <c r="T3998" i="2"/>
  <c r="R3998" i="2"/>
  <c r="P3998" i="2"/>
  <c r="BI3991" i="2"/>
  <c r="BH3991" i="2"/>
  <c r="BG3991" i="2"/>
  <c r="BE3991" i="2"/>
  <c r="T3991" i="2"/>
  <c r="R3991" i="2"/>
  <c r="P3991" i="2"/>
  <c r="BI3985" i="2"/>
  <c r="BH3985" i="2"/>
  <c r="BG3985" i="2"/>
  <c r="BE3985" i="2"/>
  <c r="T3985" i="2"/>
  <c r="R3985" i="2"/>
  <c r="P3985" i="2"/>
  <c r="BI3978" i="2"/>
  <c r="BH3978" i="2"/>
  <c r="BG3978" i="2"/>
  <c r="BE3978" i="2"/>
  <c r="T3978" i="2"/>
  <c r="R3978" i="2"/>
  <c r="P3978" i="2"/>
  <c r="BI3974" i="2"/>
  <c r="BH3974" i="2"/>
  <c r="BG3974" i="2"/>
  <c r="BE3974" i="2"/>
  <c r="T3974" i="2"/>
  <c r="R3974" i="2"/>
  <c r="P3974" i="2"/>
  <c r="BI3964" i="2"/>
  <c r="BH3964" i="2"/>
  <c r="BG3964" i="2"/>
  <c r="BE3964" i="2"/>
  <c r="T3964" i="2"/>
  <c r="R3964" i="2"/>
  <c r="P3964" i="2"/>
  <c r="BI3960" i="2"/>
  <c r="BH3960" i="2"/>
  <c r="BG3960" i="2"/>
  <c r="BE3960" i="2"/>
  <c r="T3960" i="2"/>
  <c r="R3960" i="2"/>
  <c r="P3960" i="2"/>
  <c r="BI3951" i="2"/>
  <c r="BH3951" i="2"/>
  <c r="BG3951" i="2"/>
  <c r="BE3951" i="2"/>
  <c r="T3951" i="2"/>
  <c r="R3951" i="2"/>
  <c r="P3951" i="2"/>
  <c r="BI3851" i="2"/>
  <c r="BH3851" i="2"/>
  <c r="BG3851" i="2"/>
  <c r="BE3851" i="2"/>
  <c r="T3851" i="2"/>
  <c r="R3851" i="2"/>
  <c r="P3851" i="2"/>
  <c r="BI3805" i="2"/>
  <c r="BH3805" i="2"/>
  <c r="BG3805" i="2"/>
  <c r="BE3805" i="2"/>
  <c r="T3805" i="2"/>
  <c r="R3805" i="2"/>
  <c r="P3805" i="2"/>
  <c r="BI3795" i="2"/>
  <c r="BH3795" i="2"/>
  <c r="BG3795" i="2"/>
  <c r="BE3795" i="2"/>
  <c r="T3795" i="2"/>
  <c r="R3795" i="2"/>
  <c r="P3795" i="2"/>
  <c r="BI3791" i="2"/>
  <c r="BH3791" i="2"/>
  <c r="BG3791" i="2"/>
  <c r="BE3791" i="2"/>
  <c r="T3791" i="2"/>
  <c r="R3791" i="2"/>
  <c r="P3791" i="2"/>
  <c r="BI3765" i="2"/>
  <c r="BH3765" i="2"/>
  <c r="BG3765" i="2"/>
  <c r="BE3765" i="2"/>
  <c r="T3765" i="2"/>
  <c r="R3765" i="2"/>
  <c r="P3765" i="2"/>
  <c r="BI3752" i="2"/>
  <c r="BH3752" i="2"/>
  <c r="BG3752" i="2"/>
  <c r="BE3752" i="2"/>
  <c r="T3752" i="2"/>
  <c r="R3752" i="2"/>
  <c r="P3752" i="2"/>
  <c r="BI3750" i="2"/>
  <c r="BH3750" i="2"/>
  <c r="BG3750" i="2"/>
  <c r="BE3750" i="2"/>
  <c r="T3750" i="2"/>
  <c r="R3750" i="2"/>
  <c r="P3750" i="2"/>
  <c r="BI3742" i="2"/>
  <c r="BH3742" i="2"/>
  <c r="BG3742" i="2"/>
  <c r="BE3742" i="2"/>
  <c r="T3742" i="2"/>
  <c r="R3742" i="2"/>
  <c r="P3742" i="2"/>
  <c r="BI3734" i="2"/>
  <c r="BH3734" i="2"/>
  <c r="BG3734" i="2"/>
  <c r="BE3734" i="2"/>
  <c r="T3734" i="2"/>
  <c r="R3734" i="2"/>
  <c r="P3734" i="2"/>
  <c r="BI3732" i="2"/>
  <c r="BH3732" i="2"/>
  <c r="BG3732" i="2"/>
  <c r="BE3732" i="2"/>
  <c r="T3732" i="2"/>
  <c r="R3732" i="2"/>
  <c r="P3732" i="2"/>
  <c r="BI3730" i="2"/>
  <c r="BH3730" i="2"/>
  <c r="BG3730" i="2"/>
  <c r="BE3730" i="2"/>
  <c r="T3730" i="2"/>
  <c r="R3730" i="2"/>
  <c r="P3730" i="2"/>
  <c r="BI3729" i="2"/>
  <c r="BH3729" i="2"/>
  <c r="BG3729" i="2"/>
  <c r="BE3729" i="2"/>
  <c r="T3729" i="2"/>
  <c r="R3729" i="2"/>
  <c r="P3729" i="2"/>
  <c r="BI3725" i="2"/>
  <c r="BH3725" i="2"/>
  <c r="BG3725" i="2"/>
  <c r="BE3725" i="2"/>
  <c r="T3725" i="2"/>
  <c r="R3725" i="2"/>
  <c r="P3725" i="2"/>
  <c r="BI3724" i="2"/>
  <c r="BH3724" i="2"/>
  <c r="BG3724" i="2"/>
  <c r="BE3724" i="2"/>
  <c r="T3724" i="2"/>
  <c r="R3724" i="2"/>
  <c r="P3724" i="2"/>
  <c r="BI3720" i="2"/>
  <c r="BH3720" i="2"/>
  <c r="BG3720" i="2"/>
  <c r="BE3720" i="2"/>
  <c r="T3720" i="2"/>
  <c r="R3720" i="2"/>
  <c r="P3720" i="2"/>
  <c r="BI3706" i="2"/>
  <c r="BH3706" i="2"/>
  <c r="BG3706" i="2"/>
  <c r="BE3706" i="2"/>
  <c r="T3706" i="2"/>
  <c r="R3706" i="2"/>
  <c r="P3706" i="2"/>
  <c r="BI3699" i="2"/>
  <c r="BH3699" i="2"/>
  <c r="BG3699" i="2"/>
  <c r="BE3699" i="2"/>
  <c r="T3699" i="2"/>
  <c r="R3699" i="2"/>
  <c r="P3699" i="2"/>
  <c r="BI3692" i="2"/>
  <c r="BH3692" i="2"/>
  <c r="BG3692" i="2"/>
  <c r="BE3692" i="2"/>
  <c r="T3692" i="2"/>
  <c r="R3692" i="2"/>
  <c r="P3692" i="2"/>
  <c r="BI3679" i="2"/>
  <c r="BH3679" i="2"/>
  <c r="BG3679" i="2"/>
  <c r="BE3679" i="2"/>
  <c r="T3679" i="2"/>
  <c r="R3679" i="2"/>
  <c r="P3679" i="2"/>
  <c r="BI3673" i="2"/>
  <c r="BH3673" i="2"/>
  <c r="BG3673" i="2"/>
  <c r="BE3673" i="2"/>
  <c r="T3673" i="2"/>
  <c r="R3673" i="2"/>
  <c r="P3673" i="2"/>
  <c r="BI3671" i="2"/>
  <c r="BH3671" i="2"/>
  <c r="BG3671" i="2"/>
  <c r="BE3671" i="2"/>
  <c r="T3671" i="2"/>
  <c r="R3671" i="2"/>
  <c r="P3671" i="2"/>
  <c r="BI3668" i="2"/>
  <c r="BH3668" i="2"/>
  <c r="BG3668" i="2"/>
  <c r="BE3668" i="2"/>
  <c r="T3668" i="2"/>
  <c r="R3668" i="2"/>
  <c r="P3668" i="2"/>
  <c r="BI3656" i="2"/>
  <c r="BH3656" i="2"/>
  <c r="BG3656" i="2"/>
  <c r="BE3656" i="2"/>
  <c r="T3656" i="2"/>
  <c r="R3656" i="2"/>
  <c r="P3656" i="2"/>
  <c r="BI3653" i="2"/>
  <c r="BH3653" i="2"/>
  <c r="BG3653" i="2"/>
  <c r="BE3653" i="2"/>
  <c r="T3653" i="2"/>
  <c r="R3653" i="2"/>
  <c r="P3653" i="2"/>
  <c r="BI3650" i="2"/>
  <c r="BH3650" i="2"/>
  <c r="BG3650" i="2"/>
  <c r="BE3650" i="2"/>
  <c r="T3650" i="2"/>
  <c r="R3650" i="2"/>
  <c r="P3650" i="2"/>
  <c r="BI3624" i="2"/>
  <c r="BH3624" i="2"/>
  <c r="BG3624" i="2"/>
  <c r="BE3624" i="2"/>
  <c r="T3624" i="2"/>
  <c r="R3624" i="2"/>
  <c r="P3624" i="2"/>
  <c r="BI3620" i="2"/>
  <c r="BH3620" i="2"/>
  <c r="BG3620" i="2"/>
  <c r="BE3620" i="2"/>
  <c r="T3620" i="2"/>
  <c r="R3620" i="2"/>
  <c r="P3620" i="2"/>
  <c r="BI3616" i="2"/>
  <c r="BH3616" i="2"/>
  <c r="BG3616" i="2"/>
  <c r="BE3616" i="2"/>
  <c r="T3616" i="2"/>
  <c r="R3616" i="2"/>
  <c r="P3616" i="2"/>
  <c r="BI3611" i="2"/>
  <c r="BH3611" i="2"/>
  <c r="BG3611" i="2"/>
  <c r="BE3611" i="2"/>
  <c r="T3611" i="2"/>
  <c r="R3611" i="2"/>
  <c r="P3611" i="2"/>
  <c r="BI3610" i="2"/>
  <c r="BH3610" i="2"/>
  <c r="BG3610" i="2"/>
  <c r="BE3610" i="2"/>
  <c r="T3610" i="2"/>
  <c r="R3610" i="2"/>
  <c r="P3610" i="2"/>
  <c r="BI3607" i="2"/>
  <c r="BH3607" i="2"/>
  <c r="BG3607" i="2"/>
  <c r="BE3607" i="2"/>
  <c r="T3607" i="2"/>
  <c r="R3607" i="2"/>
  <c r="P3607" i="2"/>
  <c r="BI3603" i="2"/>
  <c r="BH3603" i="2"/>
  <c r="BG3603" i="2"/>
  <c r="BE3603" i="2"/>
  <c r="T3603" i="2"/>
  <c r="R3603" i="2"/>
  <c r="P3603" i="2"/>
  <c r="BI3599" i="2"/>
  <c r="BH3599" i="2"/>
  <c r="BG3599" i="2"/>
  <c r="BE3599" i="2"/>
  <c r="T3599" i="2"/>
  <c r="R3599" i="2"/>
  <c r="P3599" i="2"/>
  <c r="BI3595" i="2"/>
  <c r="BH3595" i="2"/>
  <c r="BG3595" i="2"/>
  <c r="BE3595" i="2"/>
  <c r="T3595" i="2"/>
  <c r="R3595" i="2"/>
  <c r="P3595" i="2"/>
  <c r="BI3590" i="2"/>
  <c r="BH3590" i="2"/>
  <c r="BG3590" i="2"/>
  <c r="BE3590" i="2"/>
  <c r="T3590" i="2"/>
  <c r="R3590" i="2"/>
  <c r="P3590" i="2"/>
  <c r="BI3583" i="2"/>
  <c r="BH3583" i="2"/>
  <c r="BG3583" i="2"/>
  <c r="BE3583" i="2"/>
  <c r="T3583" i="2"/>
  <c r="R3583" i="2"/>
  <c r="P3583" i="2"/>
  <c r="BI3578" i="2"/>
  <c r="BH3578" i="2"/>
  <c r="BG3578" i="2"/>
  <c r="BE3578" i="2"/>
  <c r="T3578" i="2"/>
  <c r="R3578" i="2"/>
  <c r="P3578" i="2"/>
  <c r="BI3570" i="2"/>
  <c r="BH3570" i="2"/>
  <c r="BG3570" i="2"/>
  <c r="BE3570" i="2"/>
  <c r="T3570" i="2"/>
  <c r="R3570" i="2"/>
  <c r="P3570" i="2"/>
  <c r="BI3566" i="2"/>
  <c r="BH3566" i="2"/>
  <c r="BG3566" i="2"/>
  <c r="BE3566" i="2"/>
  <c r="T3566" i="2"/>
  <c r="R3566" i="2"/>
  <c r="P3566" i="2"/>
  <c r="BI3559" i="2"/>
  <c r="BH3559" i="2"/>
  <c r="BG3559" i="2"/>
  <c r="BE3559" i="2"/>
  <c r="T3559" i="2"/>
  <c r="R3559" i="2"/>
  <c r="P3559" i="2"/>
  <c r="BI3558" i="2"/>
  <c r="BH3558" i="2"/>
  <c r="BG3558" i="2"/>
  <c r="BE3558" i="2"/>
  <c r="T3558" i="2"/>
  <c r="R3558" i="2"/>
  <c r="P3558" i="2"/>
  <c r="BI3548" i="2"/>
  <c r="BH3548" i="2"/>
  <c r="BG3548" i="2"/>
  <c r="BE3548" i="2"/>
  <c r="T3548" i="2"/>
  <c r="R3548" i="2"/>
  <c r="P3548" i="2"/>
  <c r="BI3546" i="2"/>
  <c r="BH3546" i="2"/>
  <c r="BG3546" i="2"/>
  <c r="BE3546" i="2"/>
  <c r="T3546" i="2"/>
  <c r="R3546" i="2"/>
  <c r="P3546" i="2"/>
  <c r="BI3532" i="2"/>
  <c r="BH3532" i="2"/>
  <c r="BG3532" i="2"/>
  <c r="BE3532" i="2"/>
  <c r="T3532" i="2"/>
  <c r="R3532" i="2"/>
  <c r="P3532" i="2"/>
  <c r="BI3528" i="2"/>
  <c r="BH3528" i="2"/>
  <c r="BG3528" i="2"/>
  <c r="BE3528" i="2"/>
  <c r="T3528" i="2"/>
  <c r="R3528" i="2"/>
  <c r="P3528" i="2"/>
  <c r="BI3497" i="2"/>
  <c r="BH3497" i="2"/>
  <c r="BG3497" i="2"/>
  <c r="BE3497" i="2"/>
  <c r="T3497" i="2"/>
  <c r="R3497" i="2"/>
  <c r="P3497" i="2"/>
  <c r="BI3495" i="2"/>
  <c r="BH3495" i="2"/>
  <c r="BG3495" i="2"/>
  <c r="BE3495" i="2"/>
  <c r="T3495" i="2"/>
  <c r="R3495" i="2"/>
  <c r="P3495" i="2"/>
  <c r="BI3491" i="2"/>
  <c r="BH3491" i="2"/>
  <c r="BG3491" i="2"/>
  <c r="BE3491" i="2"/>
  <c r="T3491" i="2"/>
  <c r="R3491" i="2"/>
  <c r="P3491" i="2"/>
  <c r="BI3490" i="2"/>
  <c r="BH3490" i="2"/>
  <c r="BG3490" i="2"/>
  <c r="BE3490" i="2"/>
  <c r="T3490" i="2"/>
  <c r="R3490" i="2"/>
  <c r="P3490" i="2"/>
  <c r="BI3489" i="2"/>
  <c r="BH3489" i="2"/>
  <c r="BG3489" i="2"/>
  <c r="BE3489" i="2"/>
  <c r="T3489" i="2"/>
  <c r="R3489" i="2"/>
  <c r="P3489" i="2"/>
  <c r="BI3485" i="2"/>
  <c r="BH3485" i="2"/>
  <c r="BG3485" i="2"/>
  <c r="BE3485" i="2"/>
  <c r="T3485" i="2"/>
  <c r="R3485" i="2"/>
  <c r="P3485" i="2"/>
  <c r="BI3469" i="2"/>
  <c r="BH3469" i="2"/>
  <c r="BG3469" i="2"/>
  <c r="BE3469" i="2"/>
  <c r="T3469" i="2"/>
  <c r="R3469" i="2"/>
  <c r="P3469" i="2"/>
  <c r="BI3468" i="2"/>
  <c r="BH3468" i="2"/>
  <c r="BG3468" i="2"/>
  <c r="BE3468" i="2"/>
  <c r="T3468" i="2"/>
  <c r="R3468" i="2"/>
  <c r="P3468" i="2"/>
  <c r="BI3464" i="2"/>
  <c r="BH3464" i="2"/>
  <c r="BG3464" i="2"/>
  <c r="BE3464" i="2"/>
  <c r="T3464" i="2"/>
  <c r="R3464" i="2"/>
  <c r="P3464" i="2"/>
  <c r="BI3440" i="2"/>
  <c r="BH3440" i="2"/>
  <c r="BG3440" i="2"/>
  <c r="BE3440" i="2"/>
  <c r="T3440" i="2"/>
  <c r="R3440" i="2"/>
  <c r="P3440" i="2"/>
  <c r="BI3414" i="2"/>
  <c r="BH3414" i="2"/>
  <c r="BG3414" i="2"/>
  <c r="BE3414" i="2"/>
  <c r="T3414" i="2"/>
  <c r="R3414" i="2"/>
  <c r="P3414" i="2"/>
  <c r="BI3403" i="2"/>
  <c r="BH3403" i="2"/>
  <c r="BG3403" i="2"/>
  <c r="BE3403" i="2"/>
  <c r="T3403" i="2"/>
  <c r="R3403" i="2"/>
  <c r="P3403" i="2"/>
  <c r="BI3397" i="2"/>
  <c r="BH3397" i="2"/>
  <c r="BG3397" i="2"/>
  <c r="BE3397" i="2"/>
  <c r="T3397" i="2"/>
  <c r="R3397" i="2"/>
  <c r="P3397" i="2"/>
  <c r="BI3394" i="2"/>
  <c r="BH3394" i="2"/>
  <c r="BG3394" i="2"/>
  <c r="BE3394" i="2"/>
  <c r="T3394" i="2"/>
  <c r="R3394" i="2"/>
  <c r="P3394" i="2"/>
  <c r="BI3393" i="2"/>
  <c r="BH3393" i="2"/>
  <c r="BG3393" i="2"/>
  <c r="BE3393" i="2"/>
  <c r="T3393" i="2"/>
  <c r="R3393" i="2"/>
  <c r="P3393" i="2"/>
  <c r="BI3392" i="2"/>
  <c r="BH3392" i="2"/>
  <c r="BG3392" i="2"/>
  <c r="BE3392" i="2"/>
  <c r="T3392" i="2"/>
  <c r="R3392" i="2"/>
  <c r="P3392" i="2"/>
  <c r="BI3390" i="2"/>
  <c r="BH3390" i="2"/>
  <c r="BG3390" i="2"/>
  <c r="BE3390" i="2"/>
  <c r="T3390" i="2"/>
  <c r="R3390" i="2"/>
  <c r="P3390" i="2"/>
  <c r="BI3388" i="2"/>
  <c r="BH3388" i="2"/>
  <c r="BG3388" i="2"/>
  <c r="BE3388" i="2"/>
  <c r="T3388" i="2"/>
  <c r="R3388" i="2"/>
  <c r="P3388" i="2"/>
  <c r="BI3387" i="2"/>
  <c r="BH3387" i="2"/>
  <c r="BG3387" i="2"/>
  <c r="BE3387" i="2"/>
  <c r="T3387" i="2"/>
  <c r="R3387" i="2"/>
  <c r="P3387" i="2"/>
  <c r="BI3386" i="2"/>
  <c r="BH3386" i="2"/>
  <c r="BG3386" i="2"/>
  <c r="BE3386" i="2"/>
  <c r="T3386" i="2"/>
  <c r="R3386" i="2"/>
  <c r="P3386" i="2"/>
  <c r="BI3385" i="2"/>
  <c r="BH3385" i="2"/>
  <c r="BG3385" i="2"/>
  <c r="BE3385" i="2"/>
  <c r="T3385" i="2"/>
  <c r="R3385" i="2"/>
  <c r="P3385" i="2"/>
  <c r="BI3383" i="2"/>
  <c r="BH3383" i="2"/>
  <c r="BG3383" i="2"/>
  <c r="BE3383" i="2"/>
  <c r="T3383" i="2"/>
  <c r="R3383" i="2"/>
  <c r="P3383" i="2"/>
  <c r="BI3381" i="2"/>
  <c r="BH3381" i="2"/>
  <c r="BG3381" i="2"/>
  <c r="BE3381" i="2"/>
  <c r="T3381" i="2"/>
  <c r="R3381" i="2"/>
  <c r="P3381" i="2"/>
  <c r="BI3379" i="2"/>
  <c r="BH3379" i="2"/>
  <c r="BG3379" i="2"/>
  <c r="BE3379" i="2"/>
  <c r="T3379" i="2"/>
  <c r="R3379" i="2"/>
  <c r="P3379" i="2"/>
  <c r="BI3377" i="2"/>
  <c r="BH3377" i="2"/>
  <c r="BG3377" i="2"/>
  <c r="BE3377" i="2"/>
  <c r="T3377" i="2"/>
  <c r="R3377" i="2"/>
  <c r="P3377" i="2"/>
  <c r="BI3376" i="2"/>
  <c r="BH3376" i="2"/>
  <c r="BG3376" i="2"/>
  <c r="BE3376" i="2"/>
  <c r="T3376" i="2"/>
  <c r="R3376" i="2"/>
  <c r="P3376" i="2"/>
  <c r="BI3375" i="2"/>
  <c r="BH3375" i="2"/>
  <c r="BG3375" i="2"/>
  <c r="BE3375" i="2"/>
  <c r="T3375" i="2"/>
  <c r="R3375" i="2"/>
  <c r="P3375" i="2"/>
  <c r="BI3373" i="2"/>
  <c r="BH3373" i="2"/>
  <c r="BG3373" i="2"/>
  <c r="BE3373" i="2"/>
  <c r="T3373" i="2"/>
  <c r="R3373" i="2"/>
  <c r="P3373" i="2"/>
  <c r="BI3371" i="2"/>
  <c r="BH3371" i="2"/>
  <c r="BG3371" i="2"/>
  <c r="BE3371" i="2"/>
  <c r="T3371" i="2"/>
  <c r="R3371" i="2"/>
  <c r="P3371" i="2"/>
  <c r="BI3367" i="2"/>
  <c r="BH3367" i="2"/>
  <c r="BG3367" i="2"/>
  <c r="BE3367" i="2"/>
  <c r="T3367" i="2"/>
  <c r="R3367" i="2"/>
  <c r="P3367" i="2"/>
  <c r="BI3364" i="2"/>
  <c r="BH3364" i="2"/>
  <c r="BG3364" i="2"/>
  <c r="BE3364" i="2"/>
  <c r="T3364" i="2"/>
  <c r="R3364" i="2"/>
  <c r="P3364" i="2"/>
  <c r="BI3361" i="2"/>
  <c r="BH3361" i="2"/>
  <c r="BG3361" i="2"/>
  <c r="BE3361" i="2"/>
  <c r="T3361" i="2"/>
  <c r="R3361" i="2"/>
  <c r="P3361" i="2"/>
  <c r="BI3357" i="2"/>
  <c r="BH3357" i="2"/>
  <c r="BG3357" i="2"/>
  <c r="BE3357" i="2"/>
  <c r="T3357" i="2"/>
  <c r="R3357" i="2"/>
  <c r="P3357" i="2"/>
  <c r="BI3354" i="2"/>
  <c r="BH3354" i="2"/>
  <c r="BG3354" i="2"/>
  <c r="BE3354" i="2"/>
  <c r="T3354" i="2"/>
  <c r="R3354" i="2"/>
  <c r="P3354" i="2"/>
  <c r="BI3346" i="2"/>
  <c r="BH3346" i="2"/>
  <c r="BG3346" i="2"/>
  <c r="BE3346" i="2"/>
  <c r="T3346" i="2"/>
  <c r="R3346" i="2"/>
  <c r="P3346" i="2"/>
  <c r="BI3340" i="2"/>
  <c r="BH3340" i="2"/>
  <c r="BG3340" i="2"/>
  <c r="BE3340" i="2"/>
  <c r="T3340" i="2"/>
  <c r="R3340" i="2"/>
  <c r="P3340" i="2"/>
  <c r="BI3328" i="2"/>
  <c r="BH3328" i="2"/>
  <c r="BG3328" i="2"/>
  <c r="BE3328" i="2"/>
  <c r="T3328" i="2"/>
  <c r="R3328" i="2"/>
  <c r="P3328" i="2"/>
  <c r="BI3322" i="2"/>
  <c r="BH3322" i="2"/>
  <c r="BG3322" i="2"/>
  <c r="BE3322" i="2"/>
  <c r="T3322" i="2"/>
  <c r="R3322" i="2"/>
  <c r="P3322" i="2"/>
  <c r="BI3290" i="2"/>
  <c r="BH3290" i="2"/>
  <c r="BG3290" i="2"/>
  <c r="BE3290" i="2"/>
  <c r="T3290" i="2"/>
  <c r="R3290" i="2"/>
  <c r="P3290" i="2"/>
  <c r="BI3288" i="2"/>
  <c r="BH3288" i="2"/>
  <c r="BG3288" i="2"/>
  <c r="BE3288" i="2"/>
  <c r="T3288" i="2"/>
  <c r="R3288" i="2"/>
  <c r="P3288" i="2"/>
  <c r="BI3283" i="2"/>
  <c r="BH3283" i="2"/>
  <c r="BG3283" i="2"/>
  <c r="BE3283" i="2"/>
  <c r="T3283" i="2"/>
  <c r="R3283" i="2"/>
  <c r="P3283" i="2"/>
  <c r="BI3281" i="2"/>
  <c r="BH3281" i="2"/>
  <c r="BG3281" i="2"/>
  <c r="BE3281" i="2"/>
  <c r="T3281" i="2"/>
  <c r="R3281" i="2"/>
  <c r="P3281" i="2"/>
  <c r="BI3277" i="2"/>
  <c r="BH3277" i="2"/>
  <c r="BG3277" i="2"/>
  <c r="BE3277" i="2"/>
  <c r="T3277" i="2"/>
  <c r="R3277" i="2"/>
  <c r="P3277" i="2"/>
  <c r="BI3275" i="2"/>
  <c r="BH3275" i="2"/>
  <c r="BG3275" i="2"/>
  <c r="BE3275" i="2"/>
  <c r="T3275" i="2"/>
  <c r="R3275" i="2"/>
  <c r="P3275" i="2"/>
  <c r="BI3271" i="2"/>
  <c r="BH3271" i="2"/>
  <c r="BG3271" i="2"/>
  <c r="BE3271" i="2"/>
  <c r="T3271" i="2"/>
  <c r="R3271" i="2"/>
  <c r="P3271" i="2"/>
  <c r="BI3267" i="2"/>
  <c r="BH3267" i="2"/>
  <c r="BG3267" i="2"/>
  <c r="BE3267" i="2"/>
  <c r="T3267" i="2"/>
  <c r="R3267" i="2"/>
  <c r="P3267" i="2"/>
  <c r="BI3263" i="2"/>
  <c r="BH3263" i="2"/>
  <c r="BG3263" i="2"/>
  <c r="BE3263" i="2"/>
  <c r="T3263" i="2"/>
  <c r="R3263" i="2"/>
  <c r="P3263" i="2"/>
  <c r="BI3261" i="2"/>
  <c r="BH3261" i="2"/>
  <c r="BG3261" i="2"/>
  <c r="BE3261" i="2"/>
  <c r="T3261" i="2"/>
  <c r="R3261" i="2"/>
  <c r="P3261" i="2"/>
  <c r="BI3259" i="2"/>
  <c r="BH3259" i="2"/>
  <c r="BG3259" i="2"/>
  <c r="BE3259" i="2"/>
  <c r="T3259" i="2"/>
  <c r="R3259" i="2"/>
  <c r="P3259" i="2"/>
  <c r="BI3257" i="2"/>
  <c r="BH3257" i="2"/>
  <c r="BG3257" i="2"/>
  <c r="BE3257" i="2"/>
  <c r="T3257" i="2"/>
  <c r="R3257" i="2"/>
  <c r="P3257" i="2"/>
  <c r="BI3242" i="2"/>
  <c r="BH3242" i="2"/>
  <c r="BG3242" i="2"/>
  <c r="BE3242" i="2"/>
  <c r="T3242" i="2"/>
  <c r="R3242" i="2"/>
  <c r="P3242" i="2"/>
  <c r="BI3060" i="2"/>
  <c r="BH3060" i="2"/>
  <c r="BG3060" i="2"/>
  <c r="BE3060" i="2"/>
  <c r="T3060" i="2"/>
  <c r="R3060" i="2"/>
  <c r="P3060" i="2"/>
  <c r="BI3035" i="2"/>
  <c r="BH3035" i="2"/>
  <c r="BG3035" i="2"/>
  <c r="BE3035" i="2"/>
  <c r="T3035" i="2"/>
  <c r="R3035" i="2"/>
  <c r="P3035" i="2"/>
  <c r="BI3011" i="2"/>
  <c r="BH3011" i="2"/>
  <c r="BG3011" i="2"/>
  <c r="BE3011" i="2"/>
  <c r="T3011" i="2"/>
  <c r="R3011" i="2"/>
  <c r="P3011" i="2"/>
  <c r="BI3008" i="2"/>
  <c r="BH3008" i="2"/>
  <c r="BG3008" i="2"/>
  <c r="BE3008" i="2"/>
  <c r="T3008" i="2"/>
  <c r="R3008" i="2"/>
  <c r="P3008" i="2"/>
  <c r="BI3004" i="2"/>
  <c r="BH3004" i="2"/>
  <c r="BG3004" i="2"/>
  <c r="BE3004" i="2"/>
  <c r="T3004" i="2"/>
  <c r="R3004" i="2"/>
  <c r="P3004" i="2"/>
  <c r="BI3000" i="2"/>
  <c r="BH3000" i="2"/>
  <c r="BG3000" i="2"/>
  <c r="BE3000" i="2"/>
  <c r="T3000" i="2"/>
  <c r="R3000" i="2"/>
  <c r="P3000" i="2"/>
  <c r="BI2962" i="2"/>
  <c r="BH2962" i="2"/>
  <c r="BG2962" i="2"/>
  <c r="BE2962" i="2"/>
  <c r="T2962" i="2"/>
  <c r="R2962" i="2"/>
  <c r="P2962" i="2"/>
  <c r="BI2712" i="2"/>
  <c r="BH2712" i="2"/>
  <c r="BG2712" i="2"/>
  <c r="BE2712" i="2"/>
  <c r="T2712" i="2"/>
  <c r="R2712" i="2"/>
  <c r="P2712" i="2"/>
  <c r="BI2372" i="2"/>
  <c r="BH2372" i="2"/>
  <c r="BG2372" i="2"/>
  <c r="BE2372" i="2"/>
  <c r="T2372" i="2"/>
  <c r="R2372" i="2"/>
  <c r="P2372" i="2"/>
  <c r="BI2364" i="2"/>
  <c r="BH2364" i="2"/>
  <c r="BG2364" i="2"/>
  <c r="BE2364" i="2"/>
  <c r="T2364" i="2"/>
  <c r="R2364" i="2"/>
  <c r="P2364" i="2"/>
  <c r="BI2197" i="2"/>
  <c r="BH2197" i="2"/>
  <c r="BG2197" i="2"/>
  <c r="BE2197" i="2"/>
  <c r="T2197" i="2"/>
  <c r="R2197" i="2"/>
  <c r="P2197" i="2"/>
  <c r="BI2075" i="2"/>
  <c r="BH2075" i="2"/>
  <c r="BG2075" i="2"/>
  <c r="BE2075" i="2"/>
  <c r="T2075" i="2"/>
  <c r="R2075" i="2"/>
  <c r="P2075" i="2"/>
  <c r="BI1880" i="2"/>
  <c r="BH1880" i="2"/>
  <c r="BG1880" i="2"/>
  <c r="BE1880" i="2"/>
  <c r="T1880" i="2"/>
  <c r="R1880" i="2"/>
  <c r="P1880" i="2"/>
  <c r="BI1751" i="2"/>
  <c r="BH1751" i="2"/>
  <c r="BG1751" i="2"/>
  <c r="BE1751" i="2"/>
  <c r="T1751" i="2"/>
  <c r="R1751" i="2"/>
  <c r="P1751" i="2"/>
  <c r="BI1724" i="2"/>
  <c r="BH1724" i="2"/>
  <c r="BG1724" i="2"/>
  <c r="BE1724" i="2"/>
  <c r="T1724" i="2"/>
  <c r="R1724" i="2"/>
  <c r="P1724" i="2"/>
  <c r="BI1709" i="2"/>
  <c r="BH1709" i="2"/>
  <c r="BG1709" i="2"/>
  <c r="BE1709" i="2"/>
  <c r="T1709" i="2"/>
  <c r="R1709" i="2"/>
  <c r="P1709" i="2"/>
  <c r="BI1705" i="2"/>
  <c r="BH1705" i="2"/>
  <c r="BG1705" i="2"/>
  <c r="BE1705" i="2"/>
  <c r="T1705" i="2"/>
  <c r="R1705" i="2"/>
  <c r="P1705" i="2"/>
  <c r="BI1702" i="2"/>
  <c r="BH1702" i="2"/>
  <c r="BG1702" i="2"/>
  <c r="BE1702" i="2"/>
  <c r="T1702" i="2"/>
  <c r="R1702" i="2"/>
  <c r="P1702" i="2"/>
  <c r="BI1698" i="2"/>
  <c r="BH1698" i="2"/>
  <c r="BG1698" i="2"/>
  <c r="BE1698" i="2"/>
  <c r="T1698" i="2"/>
  <c r="R1698" i="2"/>
  <c r="P1698" i="2"/>
  <c r="BI1695" i="2"/>
  <c r="BH1695" i="2"/>
  <c r="BG1695" i="2"/>
  <c r="BE1695" i="2"/>
  <c r="T1695" i="2"/>
  <c r="R1695" i="2"/>
  <c r="P1695" i="2"/>
  <c r="BI1692" i="2"/>
  <c r="BH1692" i="2"/>
  <c r="BG1692" i="2"/>
  <c r="BE1692" i="2"/>
  <c r="T1692" i="2"/>
  <c r="R1692" i="2"/>
  <c r="P1692" i="2"/>
  <c r="BI1689" i="2"/>
  <c r="BH1689" i="2"/>
  <c r="BG1689" i="2"/>
  <c r="BE1689" i="2"/>
  <c r="T1689" i="2"/>
  <c r="R1689" i="2"/>
  <c r="P1689" i="2"/>
  <c r="BI1686" i="2"/>
  <c r="BH1686" i="2"/>
  <c r="BG1686" i="2"/>
  <c r="BE1686" i="2"/>
  <c r="T1686" i="2"/>
  <c r="R1686" i="2"/>
  <c r="P1686" i="2"/>
  <c r="BI1684" i="2"/>
  <c r="BH1684" i="2"/>
  <c r="BG1684" i="2"/>
  <c r="BE1684" i="2"/>
  <c r="T1684" i="2"/>
  <c r="R1684" i="2"/>
  <c r="P1684" i="2"/>
  <c r="BI1682" i="2"/>
  <c r="BH1682" i="2"/>
  <c r="BG1682" i="2"/>
  <c r="BE1682" i="2"/>
  <c r="T1682" i="2"/>
  <c r="R1682" i="2"/>
  <c r="P1682" i="2"/>
  <c r="BI1674" i="2"/>
  <c r="BH1674" i="2"/>
  <c r="BG1674" i="2"/>
  <c r="BE1674" i="2"/>
  <c r="T1674" i="2"/>
  <c r="R1674" i="2"/>
  <c r="P1674" i="2"/>
  <c r="BI1672" i="2"/>
  <c r="BH1672" i="2"/>
  <c r="BG1672" i="2"/>
  <c r="BE1672" i="2"/>
  <c r="T1672" i="2"/>
  <c r="R1672" i="2"/>
  <c r="P1672" i="2"/>
  <c r="BI1670" i="2"/>
  <c r="BH1670" i="2"/>
  <c r="BG1670" i="2"/>
  <c r="BE1670" i="2"/>
  <c r="T1670" i="2"/>
  <c r="R1670" i="2"/>
  <c r="P1670" i="2"/>
  <c r="BI1668" i="2"/>
  <c r="BH1668" i="2"/>
  <c r="BG1668" i="2"/>
  <c r="BE1668" i="2"/>
  <c r="T1668" i="2"/>
  <c r="R1668" i="2"/>
  <c r="P1668" i="2"/>
  <c r="BI1666" i="2"/>
  <c r="BH1666" i="2"/>
  <c r="BG1666" i="2"/>
  <c r="BE1666" i="2"/>
  <c r="T1666" i="2"/>
  <c r="R1666" i="2"/>
  <c r="P1666" i="2"/>
  <c r="BI1662" i="2"/>
  <c r="BH1662" i="2"/>
  <c r="BG1662" i="2"/>
  <c r="BE1662" i="2"/>
  <c r="T1662" i="2"/>
  <c r="R1662" i="2"/>
  <c r="P1662" i="2"/>
  <c r="BI1661" i="2"/>
  <c r="BH1661" i="2"/>
  <c r="BG1661" i="2"/>
  <c r="BE1661" i="2"/>
  <c r="T1661" i="2"/>
  <c r="R1661" i="2"/>
  <c r="P1661" i="2"/>
  <c r="BI1660" i="2"/>
  <c r="BH1660" i="2"/>
  <c r="BG1660" i="2"/>
  <c r="BE1660" i="2"/>
  <c r="T1660" i="2"/>
  <c r="R1660" i="2"/>
  <c r="P1660" i="2"/>
  <c r="BI1659" i="2"/>
  <c r="BH1659" i="2"/>
  <c r="BG1659" i="2"/>
  <c r="BE1659" i="2"/>
  <c r="T1659" i="2"/>
  <c r="R1659" i="2"/>
  <c r="P1659" i="2"/>
  <c r="BI1658" i="2"/>
  <c r="BH1658" i="2"/>
  <c r="BG1658" i="2"/>
  <c r="BE1658" i="2"/>
  <c r="T1658" i="2"/>
  <c r="R1658" i="2"/>
  <c r="P1658" i="2"/>
  <c r="BI1657" i="2"/>
  <c r="BH1657" i="2"/>
  <c r="BG1657" i="2"/>
  <c r="BE1657" i="2"/>
  <c r="T1657" i="2"/>
  <c r="R1657" i="2"/>
  <c r="P1657" i="2"/>
  <c r="BI1654" i="2"/>
  <c r="BH1654" i="2"/>
  <c r="BG1654" i="2"/>
  <c r="BE1654" i="2"/>
  <c r="T1654" i="2"/>
  <c r="R1654" i="2"/>
  <c r="P1654" i="2"/>
  <c r="BI1653" i="2"/>
  <c r="BH1653" i="2"/>
  <c r="BG1653" i="2"/>
  <c r="BE1653" i="2"/>
  <c r="T1653" i="2"/>
  <c r="R1653" i="2"/>
  <c r="P1653" i="2"/>
  <c r="BI1646" i="2"/>
  <c r="BH1646" i="2"/>
  <c r="BG1646" i="2"/>
  <c r="BE1646" i="2"/>
  <c r="T1646" i="2"/>
  <c r="R1646" i="2"/>
  <c r="P1646" i="2"/>
  <c r="BI1645" i="2"/>
  <c r="BH1645" i="2"/>
  <c r="BG1645" i="2"/>
  <c r="BE1645" i="2"/>
  <c r="T1645" i="2"/>
  <c r="R1645" i="2"/>
  <c r="P1645" i="2"/>
  <c r="BI1634" i="2"/>
  <c r="BH1634" i="2"/>
  <c r="BG1634" i="2"/>
  <c r="BE1634" i="2"/>
  <c r="T1634" i="2"/>
  <c r="R1634" i="2"/>
  <c r="P1634" i="2"/>
  <c r="BI1631" i="2"/>
  <c r="BH1631" i="2"/>
  <c r="BG1631" i="2"/>
  <c r="BE1631" i="2"/>
  <c r="T1631" i="2"/>
  <c r="R1631" i="2"/>
  <c r="P1631" i="2"/>
  <c r="BI1628" i="2"/>
  <c r="BH1628" i="2"/>
  <c r="BG1628" i="2"/>
  <c r="BE1628" i="2"/>
  <c r="T1628" i="2"/>
  <c r="R1628" i="2"/>
  <c r="P1628" i="2"/>
  <c r="BI1624" i="2"/>
  <c r="BH1624" i="2"/>
  <c r="BG1624" i="2"/>
  <c r="BE1624" i="2"/>
  <c r="T1624" i="2"/>
  <c r="R1624" i="2"/>
  <c r="P1624" i="2"/>
  <c r="BI1610" i="2"/>
  <c r="BH1610" i="2"/>
  <c r="BG1610" i="2"/>
  <c r="BE1610" i="2"/>
  <c r="T1610" i="2"/>
  <c r="R1610" i="2"/>
  <c r="P1610" i="2"/>
  <c r="BI1608" i="2"/>
  <c r="BH1608" i="2"/>
  <c r="BG1608" i="2"/>
  <c r="BE1608" i="2"/>
  <c r="T1608" i="2"/>
  <c r="R1608" i="2"/>
  <c r="P1608" i="2"/>
  <c r="BI1596" i="2"/>
  <c r="BH1596" i="2"/>
  <c r="BG1596" i="2"/>
  <c r="BE1596" i="2"/>
  <c r="T1596" i="2"/>
  <c r="R1596" i="2"/>
  <c r="P1596" i="2"/>
  <c r="BI1594" i="2"/>
  <c r="BH1594" i="2"/>
  <c r="BG1594" i="2"/>
  <c r="BE1594" i="2"/>
  <c r="T1594" i="2"/>
  <c r="R1594" i="2"/>
  <c r="P1594" i="2"/>
  <c r="BI1585" i="2"/>
  <c r="BH1585" i="2"/>
  <c r="BG1585" i="2"/>
  <c r="BE1585" i="2"/>
  <c r="T1585" i="2"/>
  <c r="R1585" i="2"/>
  <c r="P1585" i="2"/>
  <c r="BI1576" i="2"/>
  <c r="BH1576" i="2"/>
  <c r="BG1576" i="2"/>
  <c r="BE1576" i="2"/>
  <c r="T1576" i="2"/>
  <c r="R1576" i="2"/>
  <c r="P1576" i="2"/>
  <c r="BI1573" i="2"/>
  <c r="BH1573" i="2"/>
  <c r="BG1573" i="2"/>
  <c r="BE1573" i="2"/>
  <c r="T1573" i="2"/>
  <c r="R1573" i="2"/>
  <c r="P1573" i="2"/>
  <c r="BI1570" i="2"/>
  <c r="BH1570" i="2"/>
  <c r="BG1570" i="2"/>
  <c r="BE1570" i="2"/>
  <c r="T1570" i="2"/>
  <c r="R1570" i="2"/>
  <c r="P1570" i="2"/>
  <c r="BI1564" i="2"/>
  <c r="BH1564" i="2"/>
  <c r="BG1564" i="2"/>
  <c r="BE1564" i="2"/>
  <c r="T1564" i="2"/>
  <c r="R1564" i="2"/>
  <c r="P1564" i="2"/>
  <c r="BI1560" i="2"/>
  <c r="BH1560" i="2"/>
  <c r="BG1560" i="2"/>
  <c r="BE1560" i="2"/>
  <c r="T1560" i="2"/>
  <c r="R1560" i="2"/>
  <c r="P1560" i="2"/>
  <c r="BI1552" i="2"/>
  <c r="BH1552" i="2"/>
  <c r="BG1552" i="2"/>
  <c r="BE1552" i="2"/>
  <c r="T1552" i="2"/>
  <c r="R1552" i="2"/>
  <c r="P1552" i="2"/>
  <c r="BI1548" i="2"/>
  <c r="BH1548" i="2"/>
  <c r="BG1548" i="2"/>
  <c r="BE1548" i="2"/>
  <c r="T1548" i="2"/>
  <c r="R1548" i="2"/>
  <c r="P1548" i="2"/>
  <c r="BI1540" i="2"/>
  <c r="BH1540" i="2"/>
  <c r="BG1540" i="2"/>
  <c r="BE1540" i="2"/>
  <c r="T1540" i="2"/>
  <c r="R1540" i="2"/>
  <c r="P1540" i="2"/>
  <c r="BI1537" i="2"/>
  <c r="BH1537" i="2"/>
  <c r="BG1537" i="2"/>
  <c r="BE1537" i="2"/>
  <c r="T1537" i="2"/>
  <c r="R1537" i="2"/>
  <c r="P1537" i="2"/>
  <c r="BI1445" i="2"/>
  <c r="BH1445" i="2"/>
  <c r="BG1445" i="2"/>
  <c r="BE1445" i="2"/>
  <c r="T1445" i="2"/>
  <c r="R1445" i="2"/>
  <c r="P1445" i="2"/>
  <c r="BI1418" i="2"/>
  <c r="BH1418" i="2"/>
  <c r="BG1418" i="2"/>
  <c r="BE1418" i="2"/>
  <c r="T1418" i="2"/>
  <c r="R1418" i="2"/>
  <c r="P1418" i="2"/>
  <c r="BI1410" i="2"/>
  <c r="BH1410" i="2"/>
  <c r="BG1410" i="2"/>
  <c r="BE1410" i="2"/>
  <c r="T1410" i="2"/>
  <c r="R1410" i="2"/>
  <c r="P1410" i="2"/>
  <c r="BI1402" i="2"/>
  <c r="BH1402" i="2"/>
  <c r="BG1402" i="2"/>
  <c r="BE1402" i="2"/>
  <c r="T1402" i="2"/>
  <c r="R1402" i="2"/>
  <c r="P1402" i="2"/>
  <c r="BI1379" i="2"/>
  <c r="BH1379" i="2"/>
  <c r="BG1379" i="2"/>
  <c r="BE1379" i="2"/>
  <c r="T1379" i="2"/>
  <c r="R1379" i="2"/>
  <c r="P1379" i="2"/>
  <c r="BI1378" i="2"/>
  <c r="BH1378" i="2"/>
  <c r="BG1378" i="2"/>
  <c r="BE1378" i="2"/>
  <c r="T1378" i="2"/>
  <c r="R1378" i="2"/>
  <c r="P1378" i="2"/>
  <c r="BI1311" i="2"/>
  <c r="BH1311" i="2"/>
  <c r="BG1311" i="2"/>
  <c r="BE1311" i="2"/>
  <c r="T1311" i="2"/>
  <c r="R1311" i="2"/>
  <c r="P1311" i="2"/>
  <c r="BI1310" i="2"/>
  <c r="BH1310" i="2"/>
  <c r="BG1310" i="2"/>
  <c r="BE1310" i="2"/>
  <c r="T1310" i="2"/>
  <c r="R1310" i="2"/>
  <c r="P1310" i="2"/>
  <c r="BI1223" i="2"/>
  <c r="BH1223" i="2"/>
  <c r="BG1223" i="2"/>
  <c r="BE1223" i="2"/>
  <c r="T1223" i="2"/>
  <c r="R1223" i="2"/>
  <c r="P1223" i="2"/>
  <c r="BI1222" i="2"/>
  <c r="BH1222" i="2"/>
  <c r="BG1222" i="2"/>
  <c r="BE1222" i="2"/>
  <c r="T1222" i="2"/>
  <c r="R1222" i="2"/>
  <c r="P1222" i="2"/>
  <c r="BI1074" i="2"/>
  <c r="BH1074" i="2"/>
  <c r="BG1074" i="2"/>
  <c r="BE1074" i="2"/>
  <c r="T1074" i="2"/>
  <c r="R1074" i="2"/>
  <c r="P1074" i="2"/>
  <c r="BI1072" i="2"/>
  <c r="BH1072" i="2"/>
  <c r="BG1072" i="2"/>
  <c r="BE1072" i="2"/>
  <c r="T1072" i="2"/>
  <c r="R1072" i="2"/>
  <c r="P1072" i="2"/>
  <c r="BI1054" i="2"/>
  <c r="BH1054" i="2"/>
  <c r="BG1054" i="2"/>
  <c r="BE1054" i="2"/>
  <c r="T1054" i="2"/>
  <c r="R1054" i="2"/>
  <c r="P1054" i="2"/>
  <c r="BI961" i="2"/>
  <c r="BH961" i="2"/>
  <c r="BG961" i="2"/>
  <c r="BE961" i="2"/>
  <c r="T961" i="2"/>
  <c r="R961" i="2"/>
  <c r="P961" i="2"/>
  <c r="BI948" i="2"/>
  <c r="BH948" i="2"/>
  <c r="BG948" i="2"/>
  <c r="BE948" i="2"/>
  <c r="T948" i="2"/>
  <c r="R948" i="2"/>
  <c r="P948" i="2"/>
  <c r="BI940" i="2"/>
  <c r="BH940" i="2"/>
  <c r="BG940" i="2"/>
  <c r="BE940" i="2"/>
  <c r="T940" i="2"/>
  <c r="R940" i="2"/>
  <c r="P940" i="2"/>
  <c r="BI924" i="2"/>
  <c r="BH924" i="2"/>
  <c r="BG924" i="2"/>
  <c r="BE924" i="2"/>
  <c r="T924" i="2"/>
  <c r="R924" i="2"/>
  <c r="P924" i="2"/>
  <c r="BI891" i="2"/>
  <c r="BH891" i="2"/>
  <c r="BG891" i="2"/>
  <c r="BE891" i="2"/>
  <c r="T891" i="2"/>
  <c r="R891" i="2"/>
  <c r="P891" i="2"/>
  <c r="BI883" i="2"/>
  <c r="BH883" i="2"/>
  <c r="BG883" i="2"/>
  <c r="BE883" i="2"/>
  <c r="T883" i="2"/>
  <c r="R883" i="2"/>
  <c r="P883" i="2"/>
  <c r="BI855" i="2"/>
  <c r="BH855" i="2"/>
  <c r="BG855" i="2"/>
  <c r="BE855" i="2"/>
  <c r="T855" i="2"/>
  <c r="R855" i="2"/>
  <c r="P855" i="2"/>
  <c r="BI806" i="2"/>
  <c r="BH806" i="2"/>
  <c r="BG806" i="2"/>
  <c r="BE806" i="2"/>
  <c r="T806" i="2"/>
  <c r="R806" i="2"/>
  <c r="P806" i="2"/>
  <c r="BI801" i="2"/>
  <c r="BH801" i="2"/>
  <c r="BG801" i="2"/>
  <c r="BE801" i="2"/>
  <c r="T801" i="2"/>
  <c r="R801" i="2"/>
  <c r="P801" i="2"/>
  <c r="BI797" i="2"/>
  <c r="BH797" i="2"/>
  <c r="BG797" i="2"/>
  <c r="BE797" i="2"/>
  <c r="T797" i="2"/>
  <c r="R797" i="2"/>
  <c r="P797" i="2"/>
  <c r="BI793" i="2"/>
  <c r="BH793" i="2"/>
  <c r="BG793" i="2"/>
  <c r="BE793" i="2"/>
  <c r="T793" i="2"/>
  <c r="R793" i="2"/>
  <c r="P793" i="2"/>
  <c r="BI783" i="2"/>
  <c r="BH783" i="2"/>
  <c r="BG783" i="2"/>
  <c r="BE783" i="2"/>
  <c r="T783" i="2"/>
  <c r="R783" i="2"/>
  <c r="P783" i="2"/>
  <c r="BI769" i="2"/>
  <c r="BH769" i="2"/>
  <c r="BG769" i="2"/>
  <c r="BE769" i="2"/>
  <c r="T769" i="2"/>
  <c r="R769" i="2"/>
  <c r="P769" i="2"/>
  <c r="BI751" i="2"/>
  <c r="BH751" i="2"/>
  <c r="BG751" i="2"/>
  <c r="BE751" i="2"/>
  <c r="T751" i="2"/>
  <c r="R751" i="2"/>
  <c r="P751" i="2"/>
  <c r="BI745" i="2"/>
  <c r="BH745" i="2"/>
  <c r="BG745" i="2"/>
  <c r="BE745" i="2"/>
  <c r="T745" i="2"/>
  <c r="R745" i="2"/>
  <c r="P745" i="2"/>
  <c r="BI739" i="2"/>
  <c r="BH739" i="2"/>
  <c r="BG739" i="2"/>
  <c r="BE739" i="2"/>
  <c r="T739" i="2"/>
  <c r="R739" i="2"/>
  <c r="P739" i="2"/>
  <c r="BI735" i="2"/>
  <c r="BH735" i="2"/>
  <c r="BG735" i="2"/>
  <c r="BE735" i="2"/>
  <c r="T735" i="2"/>
  <c r="R735" i="2"/>
  <c r="P735" i="2"/>
  <c r="BI728" i="2"/>
  <c r="BH728" i="2"/>
  <c r="BG728" i="2"/>
  <c r="BE728" i="2"/>
  <c r="T728" i="2"/>
  <c r="R728" i="2"/>
  <c r="P728" i="2"/>
  <c r="BI718" i="2"/>
  <c r="BH718" i="2"/>
  <c r="BG718" i="2"/>
  <c r="BE718" i="2"/>
  <c r="T718" i="2"/>
  <c r="R718" i="2"/>
  <c r="P718" i="2"/>
  <c r="BI708" i="2"/>
  <c r="BH708" i="2"/>
  <c r="BG708" i="2"/>
  <c r="BE708" i="2"/>
  <c r="T708" i="2"/>
  <c r="R708" i="2"/>
  <c r="P708" i="2"/>
  <c r="BI707" i="2"/>
  <c r="BH707" i="2"/>
  <c r="BG707" i="2"/>
  <c r="BE707" i="2"/>
  <c r="T707" i="2"/>
  <c r="R707" i="2"/>
  <c r="P707" i="2"/>
  <c r="BI605" i="2"/>
  <c r="BH605" i="2"/>
  <c r="BG605" i="2"/>
  <c r="BE605" i="2"/>
  <c r="T605" i="2"/>
  <c r="R605" i="2"/>
  <c r="P605" i="2"/>
  <c r="BI533" i="2"/>
  <c r="BH533" i="2"/>
  <c r="BG533" i="2"/>
  <c r="BE533" i="2"/>
  <c r="T533" i="2"/>
  <c r="R533" i="2"/>
  <c r="P533" i="2"/>
  <c r="BI519" i="2"/>
  <c r="BH519" i="2"/>
  <c r="BG519" i="2"/>
  <c r="BE519" i="2"/>
  <c r="T519" i="2"/>
  <c r="R519" i="2"/>
  <c r="P519" i="2"/>
  <c r="BI513" i="2"/>
  <c r="BH513" i="2"/>
  <c r="BG513" i="2"/>
  <c r="BE513" i="2"/>
  <c r="T513" i="2"/>
  <c r="R513" i="2"/>
  <c r="P513" i="2"/>
  <c r="BI507" i="2"/>
  <c r="BH507" i="2"/>
  <c r="BG507" i="2"/>
  <c r="BE507" i="2"/>
  <c r="T507" i="2"/>
  <c r="R507" i="2"/>
  <c r="P507" i="2"/>
  <c r="BI485" i="2"/>
  <c r="BH485" i="2"/>
  <c r="BG485" i="2"/>
  <c r="BE485" i="2"/>
  <c r="T485" i="2"/>
  <c r="R485" i="2"/>
  <c r="P485" i="2"/>
  <c r="BI468" i="2"/>
  <c r="BH468" i="2"/>
  <c r="BG468" i="2"/>
  <c r="BE468" i="2"/>
  <c r="T468" i="2"/>
  <c r="R468" i="2"/>
  <c r="P468" i="2"/>
  <c r="BI460" i="2"/>
  <c r="BH460" i="2"/>
  <c r="BG460" i="2"/>
  <c r="BE460" i="2"/>
  <c r="T460" i="2"/>
  <c r="R460" i="2"/>
  <c r="P460" i="2"/>
  <c r="BI452" i="2"/>
  <c r="BH452" i="2"/>
  <c r="BG452" i="2"/>
  <c r="BE452" i="2"/>
  <c r="T452" i="2"/>
  <c r="R452" i="2"/>
  <c r="P452" i="2"/>
  <c r="BI446" i="2"/>
  <c r="BH446" i="2"/>
  <c r="BG446" i="2"/>
  <c r="BE446" i="2"/>
  <c r="T446" i="2"/>
  <c r="R446" i="2"/>
  <c r="P446" i="2"/>
  <c r="BI438" i="2"/>
  <c r="BH438" i="2"/>
  <c r="BG438" i="2"/>
  <c r="BE438" i="2"/>
  <c r="T438" i="2"/>
  <c r="R438" i="2"/>
  <c r="P438" i="2"/>
  <c r="BI432" i="2"/>
  <c r="BH432" i="2"/>
  <c r="BG432" i="2"/>
  <c r="BE432" i="2"/>
  <c r="T432" i="2"/>
  <c r="R432" i="2"/>
  <c r="P432" i="2"/>
  <c r="BI426" i="2"/>
  <c r="BH426" i="2"/>
  <c r="BG426" i="2"/>
  <c r="BE426" i="2"/>
  <c r="T426" i="2"/>
  <c r="R426" i="2"/>
  <c r="P426" i="2"/>
  <c r="BI392" i="2"/>
  <c r="BH392" i="2"/>
  <c r="BG392" i="2"/>
  <c r="BE392" i="2"/>
  <c r="T392" i="2"/>
  <c r="R392" i="2"/>
  <c r="P392" i="2"/>
  <c r="BI382" i="2"/>
  <c r="BH382" i="2"/>
  <c r="BG382" i="2"/>
  <c r="BE382" i="2"/>
  <c r="T382" i="2"/>
  <c r="R382" i="2"/>
  <c r="P382" i="2"/>
  <c r="BI379" i="2"/>
  <c r="BH379" i="2"/>
  <c r="BG379" i="2"/>
  <c r="BE379" i="2"/>
  <c r="T379" i="2"/>
  <c r="R379" i="2"/>
  <c r="P379" i="2"/>
  <c r="BI377" i="2"/>
  <c r="BH377" i="2"/>
  <c r="BG377" i="2"/>
  <c r="BE377" i="2"/>
  <c r="T377" i="2"/>
  <c r="R377" i="2"/>
  <c r="P377" i="2"/>
  <c r="BI371" i="2"/>
  <c r="BH371" i="2"/>
  <c r="BG371" i="2"/>
  <c r="BE371" i="2"/>
  <c r="T371" i="2"/>
  <c r="R371" i="2"/>
  <c r="P371" i="2"/>
  <c r="BI365" i="2"/>
  <c r="BH365" i="2"/>
  <c r="BG365" i="2"/>
  <c r="BE365" i="2"/>
  <c r="T365" i="2"/>
  <c r="R365" i="2"/>
  <c r="P365" i="2"/>
  <c r="BI358" i="2"/>
  <c r="BH358" i="2"/>
  <c r="BG358" i="2"/>
  <c r="BE358" i="2"/>
  <c r="T358" i="2"/>
  <c r="R358" i="2"/>
  <c r="P358" i="2"/>
  <c r="BI355" i="2"/>
  <c r="BH355" i="2"/>
  <c r="BG355" i="2"/>
  <c r="BE355" i="2"/>
  <c r="T355" i="2"/>
  <c r="R355" i="2"/>
  <c r="P355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1" i="2"/>
  <c r="BH341" i="2"/>
  <c r="BG341" i="2"/>
  <c r="BE341" i="2"/>
  <c r="T341" i="2"/>
  <c r="R341" i="2"/>
  <c r="P341" i="2"/>
  <c r="BI323" i="2"/>
  <c r="BH323" i="2"/>
  <c r="BG323" i="2"/>
  <c r="BE323" i="2"/>
  <c r="T323" i="2"/>
  <c r="R323" i="2"/>
  <c r="P323" i="2"/>
  <c r="BI317" i="2"/>
  <c r="BH317" i="2"/>
  <c r="BG317" i="2"/>
  <c r="BE317" i="2"/>
  <c r="T317" i="2"/>
  <c r="R317" i="2"/>
  <c r="P317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2" i="2"/>
  <c r="BH302" i="2"/>
  <c r="BG302" i="2"/>
  <c r="BE302" i="2"/>
  <c r="T302" i="2"/>
  <c r="R302" i="2"/>
  <c r="P302" i="2"/>
  <c r="BI296" i="2"/>
  <c r="BH296" i="2"/>
  <c r="BG296" i="2"/>
  <c r="BE296" i="2"/>
  <c r="T296" i="2"/>
  <c r="R296" i="2"/>
  <c r="P296" i="2"/>
  <c r="BI289" i="2"/>
  <c r="BH289" i="2"/>
  <c r="BG289" i="2"/>
  <c r="BE289" i="2"/>
  <c r="T289" i="2"/>
  <c r="R289" i="2"/>
  <c r="P289" i="2"/>
  <c r="BI283" i="2"/>
  <c r="BH283" i="2"/>
  <c r="BG283" i="2"/>
  <c r="BE283" i="2"/>
  <c r="T283" i="2"/>
  <c r="R283" i="2"/>
  <c r="P283" i="2"/>
  <c r="BI278" i="2"/>
  <c r="BH278" i="2"/>
  <c r="BG278" i="2"/>
  <c r="BE278" i="2"/>
  <c r="T278" i="2"/>
  <c r="R278" i="2"/>
  <c r="P278" i="2"/>
  <c r="BI274" i="2"/>
  <c r="BH274" i="2"/>
  <c r="BG274" i="2"/>
  <c r="BE274" i="2"/>
  <c r="T274" i="2"/>
  <c r="R274" i="2"/>
  <c r="P274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0" i="2"/>
  <c r="BH260" i="2"/>
  <c r="BG260" i="2"/>
  <c r="BE260" i="2"/>
  <c r="T260" i="2"/>
  <c r="R260" i="2"/>
  <c r="P260" i="2"/>
  <c r="BI257" i="2"/>
  <c r="BH257" i="2"/>
  <c r="BG257" i="2"/>
  <c r="BE257" i="2"/>
  <c r="T257" i="2"/>
  <c r="R257" i="2"/>
  <c r="P257" i="2"/>
  <c r="BI255" i="2"/>
  <c r="BH255" i="2"/>
  <c r="BG255" i="2"/>
  <c r="BE255" i="2"/>
  <c r="T255" i="2"/>
  <c r="R255" i="2"/>
  <c r="P255" i="2"/>
  <c r="BI249" i="2"/>
  <c r="BH249" i="2"/>
  <c r="BG249" i="2"/>
  <c r="BE249" i="2"/>
  <c r="T249" i="2"/>
  <c r="R249" i="2"/>
  <c r="P249" i="2"/>
  <c r="BI246" i="2"/>
  <c r="BH246" i="2"/>
  <c r="BG246" i="2"/>
  <c r="BE246" i="2"/>
  <c r="T246" i="2"/>
  <c r="R246" i="2"/>
  <c r="P246" i="2"/>
  <c r="BI205" i="2"/>
  <c r="BH205" i="2"/>
  <c r="BG205" i="2"/>
  <c r="BE205" i="2"/>
  <c r="T205" i="2"/>
  <c r="R205" i="2"/>
  <c r="P205" i="2"/>
  <c r="BI198" i="2"/>
  <c r="BH198" i="2"/>
  <c r="BG198" i="2"/>
  <c r="BE198" i="2"/>
  <c r="T198" i="2"/>
  <c r="R198" i="2"/>
  <c r="P198" i="2"/>
  <c r="BI184" i="2"/>
  <c r="BH184" i="2"/>
  <c r="BG184" i="2"/>
  <c r="BE184" i="2"/>
  <c r="T184" i="2"/>
  <c r="R184" i="2"/>
  <c r="P184" i="2"/>
  <c r="BI178" i="2"/>
  <c r="BH178" i="2"/>
  <c r="BG178" i="2"/>
  <c r="BE178" i="2"/>
  <c r="T178" i="2"/>
  <c r="R178" i="2"/>
  <c r="P178" i="2"/>
  <c r="BI172" i="2"/>
  <c r="BH172" i="2"/>
  <c r="BG172" i="2"/>
  <c r="BE172" i="2"/>
  <c r="T172" i="2"/>
  <c r="R172" i="2"/>
  <c r="P172" i="2"/>
  <c r="BI166" i="2"/>
  <c r="BH166" i="2"/>
  <c r="BG166" i="2"/>
  <c r="BE166" i="2"/>
  <c r="T166" i="2"/>
  <c r="R166" i="2"/>
  <c r="P166" i="2"/>
  <c r="J160" i="2"/>
  <c r="F159" i="2"/>
  <c r="F157" i="2"/>
  <c r="E155" i="2"/>
  <c r="BI140" i="2"/>
  <c r="BH140" i="2"/>
  <c r="BG140" i="2"/>
  <c r="BE140" i="2"/>
  <c r="BI139" i="2"/>
  <c r="BH139" i="2"/>
  <c r="BG139" i="2"/>
  <c r="BF139" i="2"/>
  <c r="BE139" i="2"/>
  <c r="BI138" i="2"/>
  <c r="BH138" i="2"/>
  <c r="BG138" i="2"/>
  <c r="BF138" i="2"/>
  <c r="BE138" i="2"/>
  <c r="BI137" i="2"/>
  <c r="BH137" i="2"/>
  <c r="BG137" i="2"/>
  <c r="BF137" i="2"/>
  <c r="BE137" i="2"/>
  <c r="BI136" i="2"/>
  <c r="BH136" i="2"/>
  <c r="BG136" i="2"/>
  <c r="BF136" i="2"/>
  <c r="BE136" i="2"/>
  <c r="BI135" i="2"/>
  <c r="BH135" i="2"/>
  <c r="BG135" i="2"/>
  <c r="BF135" i="2"/>
  <c r="BE135" i="2"/>
  <c r="J94" i="2"/>
  <c r="F93" i="2"/>
  <c r="F91" i="2"/>
  <c r="E89" i="2"/>
  <c r="J23" i="2"/>
  <c r="E23" i="2"/>
  <c r="J93" i="2" s="1"/>
  <c r="J22" i="2"/>
  <c r="J20" i="2"/>
  <c r="E20" i="2"/>
  <c r="F160" i="2" s="1"/>
  <c r="J19" i="2"/>
  <c r="J14" i="2"/>
  <c r="J157" i="2" s="1"/>
  <c r="E7" i="2"/>
  <c r="E151" i="2"/>
  <c r="CK119" i="1"/>
  <c r="CJ119" i="1"/>
  <c r="CI119" i="1"/>
  <c r="CH119" i="1"/>
  <c r="CG119" i="1"/>
  <c r="CF119" i="1"/>
  <c r="BZ119" i="1"/>
  <c r="CE119" i="1"/>
  <c r="CK118" i="1"/>
  <c r="CJ118" i="1"/>
  <c r="CI118" i="1"/>
  <c r="CH118" i="1"/>
  <c r="CG118" i="1"/>
  <c r="CF118" i="1"/>
  <c r="BZ118" i="1"/>
  <c r="CE118" i="1"/>
  <c r="CK117" i="1"/>
  <c r="CJ117" i="1"/>
  <c r="CI117" i="1"/>
  <c r="CH117" i="1"/>
  <c r="CG117" i="1"/>
  <c r="CF117" i="1"/>
  <c r="BZ117" i="1"/>
  <c r="CE117" i="1"/>
  <c r="CK116" i="1"/>
  <c r="CJ116" i="1"/>
  <c r="CI116" i="1"/>
  <c r="CH116" i="1"/>
  <c r="CG116" i="1"/>
  <c r="CF116" i="1"/>
  <c r="BZ116" i="1"/>
  <c r="CE116" i="1"/>
  <c r="L90" i="1"/>
  <c r="AM90" i="1"/>
  <c r="AM89" i="1"/>
  <c r="L89" i="1"/>
  <c r="AM87" i="1"/>
  <c r="L87" i="1"/>
  <c r="L85" i="1"/>
  <c r="BK7077" i="2"/>
  <c r="BK6803" i="2"/>
  <c r="J6662" i="2"/>
  <c r="J6539" i="2"/>
  <c r="BK6431" i="2"/>
  <c r="BK6299" i="2"/>
  <c r="BK6090" i="2"/>
  <c r="BK6066" i="2"/>
  <c r="BK5711" i="2"/>
  <c r="J5628" i="2"/>
  <c r="J5465" i="2"/>
  <c r="BK5312" i="2"/>
  <c r="J4759" i="2"/>
  <c r="J4422" i="2"/>
  <c r="BK4059" i="2"/>
  <c r="J3742" i="2"/>
  <c r="BK3548" i="2"/>
  <c r="BK3375" i="2"/>
  <c r="BK1705" i="2"/>
  <c r="BK1658" i="2"/>
  <c r="BK783" i="2"/>
  <c r="J377" i="2"/>
  <c r="BK8233" i="2"/>
  <c r="J7255" i="2"/>
  <c r="J6828" i="2"/>
  <c r="BK6643" i="2"/>
  <c r="J6565" i="2"/>
  <c r="BK6399" i="2"/>
  <c r="BK6319" i="2"/>
  <c r="J3364" i="2"/>
  <c r="BK3060" i="2"/>
  <c r="J2197" i="2"/>
  <c r="J1646" i="2"/>
  <c r="J1311" i="2"/>
  <c r="BK485" i="2"/>
  <c r="J257" i="2"/>
  <c r="J8182" i="2"/>
  <c r="BK7257" i="2"/>
  <c r="J6975" i="2"/>
  <c r="BK6805" i="2"/>
  <c r="BK6733" i="2"/>
  <c r="BK6668" i="2"/>
  <c r="BK6581" i="2"/>
  <c r="BK6347" i="2"/>
  <c r="J6178" i="2"/>
  <c r="BK6097" i="2"/>
  <c r="BK6017" i="2"/>
  <c r="J5819" i="2"/>
  <c r="J5626" i="2"/>
  <c r="J4733" i="2"/>
  <c r="BK4422" i="2"/>
  <c r="BK4247" i="2"/>
  <c r="BK3650" i="2"/>
  <c r="BK3385" i="2"/>
  <c r="J3035" i="2"/>
  <c r="BK1880" i="2"/>
  <c r="BK1659" i="2"/>
  <c r="J1564" i="2"/>
  <c r="J751" i="2"/>
  <c r="BK513" i="2"/>
  <c r="J355" i="2"/>
  <c r="J7272" i="2"/>
  <c r="BK6960" i="2"/>
  <c r="BK6812" i="2"/>
  <c r="BK6717" i="2"/>
  <c r="BK6499" i="2"/>
  <c r="J6343" i="2"/>
  <c r="J6275" i="2"/>
  <c r="BK6231" i="2"/>
  <c r="BK6111" i="2"/>
  <c r="J6057" i="2"/>
  <c r="J5690" i="2"/>
  <c r="BK5576" i="2"/>
  <c r="J5469" i="2"/>
  <c r="BK4989" i="2"/>
  <c r="J4434" i="2"/>
  <c r="J4155" i="2"/>
  <c r="BK3610" i="2"/>
  <c r="J3385" i="2"/>
  <c r="J3257" i="2"/>
  <c r="BK2197" i="2"/>
  <c r="BK1653" i="2"/>
  <c r="J961" i="2"/>
  <c r="BK350" i="2"/>
  <c r="J7116" i="2"/>
  <c r="BK6844" i="2"/>
  <c r="BK6721" i="2"/>
  <c r="BK6403" i="2"/>
  <c r="BK6223" i="2"/>
  <c r="BK6089" i="2"/>
  <c r="BK5650" i="2"/>
  <c r="BK5313" i="2"/>
  <c r="J4636" i="2"/>
  <c r="J4337" i="2"/>
  <c r="BK3978" i="2"/>
  <c r="J3570" i="2"/>
  <c r="J3388" i="2"/>
  <c r="J1653" i="2"/>
  <c r="BK1402" i="2"/>
  <c r="BK739" i="2"/>
  <c r="BK274" i="2"/>
  <c r="BK8209" i="2"/>
  <c r="BK8182" i="2"/>
  <c r="BK6789" i="2"/>
  <c r="BK6609" i="2"/>
  <c r="BK6569" i="2"/>
  <c r="BK6495" i="2"/>
  <c r="J6439" i="2"/>
  <c r="BK6367" i="2"/>
  <c r="J6299" i="2"/>
  <c r="J6247" i="2"/>
  <c r="J6102" i="2"/>
  <c r="J6092" i="2"/>
  <c r="J6029" i="2"/>
  <c r="BK5880" i="2"/>
  <c r="J5617" i="2"/>
  <c r="BK5489" i="2"/>
  <c r="BK5321" i="2"/>
  <c r="J4470" i="2"/>
  <c r="BK4011" i="2"/>
  <c r="J3692" i="2"/>
  <c r="BK3559" i="2"/>
  <c r="BK3388" i="2"/>
  <c r="J3361" i="2"/>
  <c r="BK3277" i="2"/>
  <c r="J3267" i="2"/>
  <c r="BK1692" i="2"/>
  <c r="BK1570" i="2"/>
  <c r="BK961" i="2"/>
  <c r="J468" i="2"/>
  <c r="J310" i="2"/>
  <c r="J8225" i="2"/>
  <c r="J8187" i="2"/>
  <c r="BK7058" i="2"/>
  <c r="J6757" i="2"/>
  <c r="J6613" i="2"/>
  <c r="BK6507" i="2"/>
  <c r="J6367" i="2"/>
  <c r="BK6239" i="2"/>
  <c r="BK6178" i="2"/>
  <c r="J6088" i="2"/>
  <c r="J6017" i="2"/>
  <c r="J5625" i="2"/>
  <c r="BK5332" i="2"/>
  <c r="J4989" i="2"/>
  <c r="BK4595" i="2"/>
  <c r="BK4155" i="2"/>
  <c r="J3607" i="2"/>
  <c r="BK3392" i="2"/>
  <c r="J1751" i="2"/>
  <c r="J1310" i="2"/>
  <c r="J274" i="2"/>
  <c r="BK6729" i="2"/>
  <c r="J6685" i="2"/>
  <c r="BK6597" i="2"/>
  <c r="J6383" i="2"/>
  <c r="J6259" i="2"/>
  <c r="BK6173" i="2"/>
  <c r="J6111" i="2"/>
  <c r="BK6061" i="2"/>
  <c r="BK5965" i="2"/>
  <c r="BK5617" i="2"/>
  <c r="J5518" i="2"/>
  <c r="J4756" i="2"/>
  <c r="BK4555" i="2"/>
  <c r="J4447" i="2"/>
  <c r="BK3752" i="2"/>
  <c r="J3371" i="2"/>
  <c r="J1624" i="2"/>
  <c r="J924" i="2"/>
  <c r="J728" i="2"/>
  <c r="J349" i="2"/>
  <c r="BK205" i="2"/>
  <c r="J428" i="3"/>
  <c r="BK390" i="3"/>
  <c r="J363" i="3"/>
  <c r="J317" i="3"/>
  <c r="J289" i="3"/>
  <c r="J180" i="3"/>
  <c r="J430" i="3"/>
  <c r="J388" i="3"/>
  <c r="J364" i="3"/>
  <c r="J305" i="3"/>
  <c r="J281" i="3"/>
  <c r="BK230" i="3"/>
  <c r="BK438" i="3"/>
  <c r="J407" i="3"/>
  <c r="BK369" i="3"/>
  <c r="BK306" i="3"/>
  <c r="BK289" i="3"/>
  <c r="J247" i="3"/>
  <c r="BK181" i="3"/>
  <c r="J427" i="3"/>
  <c r="BK413" i="3"/>
  <c r="BK364" i="3"/>
  <c r="BK323" i="3"/>
  <c r="J286" i="3"/>
  <c r="J190" i="3"/>
  <c r="J399" i="3"/>
  <c r="J357" i="3"/>
  <c r="J327" i="3"/>
  <c r="BK293" i="3"/>
  <c r="BK224" i="3"/>
  <c r="J176" i="3"/>
  <c r="BK428" i="3"/>
  <c r="J383" i="3"/>
  <c r="BK361" i="3"/>
  <c r="BK324" i="3"/>
  <c r="BK297" i="3"/>
  <c r="BK251" i="3"/>
  <c r="J183" i="3"/>
  <c r="BK368" i="3"/>
  <c r="BK326" i="3"/>
  <c r="BK303" i="3"/>
  <c r="BK252" i="3"/>
  <c r="J238" i="3"/>
  <c r="BK173" i="3"/>
  <c r="BK371" i="3"/>
  <c r="J306" i="3"/>
  <c r="J287" i="3"/>
  <c r="BK238" i="3"/>
  <c r="J173" i="3"/>
  <c r="J165" i="3"/>
  <c r="BK395" i="4"/>
  <c r="BK303" i="4"/>
  <c r="J271" i="4"/>
  <c r="BK219" i="4"/>
  <c r="BK181" i="4"/>
  <c r="BK161" i="4"/>
  <c r="BK405" i="4"/>
  <c r="BK382" i="4"/>
  <c r="BK346" i="4"/>
  <c r="BK301" i="4"/>
  <c r="BK267" i="4"/>
  <c r="J241" i="4"/>
  <c r="BK203" i="4"/>
  <c r="BK158" i="4"/>
  <c r="BK338" i="4"/>
  <c r="BK320" i="4"/>
  <c r="BK275" i="4"/>
  <c r="J243" i="4"/>
  <c r="J211" i="4"/>
  <c r="J190" i="4"/>
  <c r="BK145" i="4"/>
  <c r="BK390" i="4"/>
  <c r="J350" i="4"/>
  <c r="BK306" i="4"/>
  <c r="J248" i="4"/>
  <c r="BK213" i="4"/>
  <c r="J180" i="4"/>
  <c r="J150" i="4"/>
  <c r="BK349" i="4"/>
  <c r="BK327" i="4"/>
  <c r="BK277" i="4"/>
  <c r="BK253" i="4"/>
  <c r="J224" i="4"/>
  <c r="J197" i="4"/>
  <c r="BK167" i="4"/>
  <c r="BK411" i="4"/>
  <c r="BK386" i="4"/>
  <c r="BK365" i="4"/>
  <c r="J344" i="4"/>
  <c r="BK313" i="4"/>
  <c r="BK272" i="4"/>
  <c r="BK216" i="4"/>
  <c r="BK193" i="4"/>
  <c r="BK175" i="4"/>
  <c r="J407" i="4"/>
  <c r="J389" i="4"/>
  <c r="J362" i="4"/>
  <c r="J325" i="4"/>
  <c r="BK281" i="4"/>
  <c r="J237" i="4"/>
  <c r="J213" i="4"/>
  <c r="BK186" i="4"/>
  <c r="J404" i="4"/>
  <c r="BK352" i="4"/>
  <c r="J326" i="4"/>
  <c r="J280" i="4"/>
  <c r="J253" i="4"/>
  <c r="J222" i="4"/>
  <c r="BK190" i="4"/>
  <c r="J156" i="4"/>
  <c r="BK448" i="5"/>
  <c r="BK429" i="5"/>
  <c r="BK406" i="5"/>
  <c r="J375" i="5"/>
  <c r="J345" i="5"/>
  <c r="J317" i="5"/>
  <c r="J281" i="5"/>
  <c r="J249" i="5"/>
  <c r="BK226" i="5"/>
  <c r="J205" i="5"/>
  <c r="J160" i="5"/>
  <c r="BK420" i="5"/>
  <c r="BK401" i="5"/>
  <c r="BK380" i="5"/>
  <c r="J352" i="5"/>
  <c r="J330" i="5"/>
  <c r="BK245" i="5"/>
  <c r="J239" i="5"/>
  <c r="BK230" i="5"/>
  <c r="BK223" i="5"/>
  <c r="J199" i="5"/>
  <c r="J164" i="5"/>
  <c r="BK444" i="5"/>
  <c r="BK395" i="5"/>
  <c r="J354" i="5"/>
  <c r="J292" i="5"/>
  <c r="BK262" i="5"/>
  <c r="J237" i="5"/>
  <c r="BK167" i="5"/>
  <c r="J422" i="5"/>
  <c r="J395" i="5"/>
  <c r="BK381" i="5"/>
  <c r="J355" i="5"/>
  <c r="BK329" i="5"/>
  <c r="BK303" i="5"/>
  <c r="BK279" i="5"/>
  <c r="BK261" i="5"/>
  <c r="J231" i="5"/>
  <c r="BK196" i="5"/>
  <c r="J154" i="5"/>
  <c r="J419" i="5"/>
  <c r="J367" i="5"/>
  <c r="BK340" i="5"/>
  <c r="BK306" i="5"/>
  <c r="BK273" i="5"/>
  <c r="J242" i="5"/>
  <c r="J210" i="5"/>
  <c r="J169" i="5"/>
  <c r="J438" i="5"/>
  <c r="J393" i="5"/>
  <c r="BK370" i="5"/>
  <c r="BK345" i="5"/>
  <c r="BK315" i="5"/>
  <c r="BK297" i="5"/>
  <c r="BK264" i="5"/>
  <c r="BK243" i="5"/>
  <c r="J202" i="5"/>
  <c r="J158" i="5"/>
  <c r="J420" i="5"/>
  <c r="BK391" i="5"/>
  <c r="BK364" i="5"/>
  <c r="J315" i="5"/>
  <c r="BK271" i="5"/>
  <c r="BK207" i="5"/>
  <c r="BK175" i="5"/>
  <c r="J382" i="5"/>
  <c r="BK363" i="5"/>
  <c r="J313" i="5"/>
  <c r="BK298" i="5"/>
  <c r="BK232" i="5"/>
  <c r="J201" i="5"/>
  <c r="J185" i="5"/>
  <c r="J250" i="6"/>
  <c r="J214" i="6"/>
  <c r="J179" i="6"/>
  <c r="J158" i="6"/>
  <c r="J227" i="6"/>
  <c r="J202" i="6"/>
  <c r="BK182" i="6"/>
  <c r="J157" i="6"/>
  <c r="J146" i="6"/>
  <c r="BK236" i="6"/>
  <c r="BK190" i="6"/>
  <c r="J246" i="6"/>
  <c r="BK216" i="6"/>
  <c r="BK189" i="6"/>
  <c r="J168" i="6"/>
  <c r="J149" i="6"/>
  <c r="BK231" i="6"/>
  <c r="BK203" i="6"/>
  <c r="BK162" i="6"/>
  <c r="J231" i="6"/>
  <c r="J197" i="6"/>
  <c r="BK169" i="6"/>
  <c r="BK238" i="6"/>
  <c r="BK222" i="6"/>
  <c r="BK187" i="6"/>
  <c r="J237" i="6"/>
  <c r="J173" i="6"/>
  <c r="J477" i="7"/>
  <c r="J454" i="7"/>
  <c r="BK419" i="7"/>
  <c r="J395" i="7"/>
  <c r="J368" i="7"/>
  <c r="J324" i="7"/>
  <c r="BK292" i="7"/>
  <c r="BK238" i="7"/>
  <c r="BK219" i="7"/>
  <c r="BK187" i="7"/>
  <c r="BK158" i="7"/>
  <c r="BK475" i="7"/>
  <c r="J445" i="7"/>
  <c r="J424" i="7"/>
  <c r="BK414" i="7"/>
  <c r="J396" i="7"/>
  <c r="J371" i="7"/>
  <c r="BK337" i="7"/>
  <c r="BK248" i="7"/>
  <c r="J215" i="7"/>
  <c r="J192" i="7"/>
  <c r="BK167" i="7"/>
  <c r="BK152" i="7"/>
  <c r="J472" i="7"/>
  <c r="J442" i="7"/>
  <c r="J415" i="7"/>
  <c r="BK324" i="7"/>
  <c r="J259" i="7"/>
  <c r="BK246" i="7"/>
  <c r="J188" i="7"/>
  <c r="BK164" i="7"/>
  <c r="BK442" i="7"/>
  <c r="BK380" i="7"/>
  <c r="BK361" i="7"/>
  <c r="J296" i="7"/>
  <c r="BK239" i="7"/>
  <c r="BK201" i="7"/>
  <c r="J159" i="7"/>
  <c r="BK471" i="7"/>
  <c r="J446" i="7"/>
  <c r="J406" i="7"/>
  <c r="BK375" i="7"/>
  <c r="J357" i="7"/>
  <c r="BK315" i="7"/>
  <c r="J246" i="7"/>
  <c r="BK222" i="7"/>
  <c r="J193" i="7"/>
  <c r="J153" i="7"/>
  <c r="BK457" i="7"/>
  <c r="J438" i="7"/>
  <c r="J378" i="7"/>
  <c r="J348" i="7"/>
  <c r="BK275" i="7"/>
  <c r="J250" i="7"/>
  <c r="BK224" i="7"/>
  <c r="J183" i="7"/>
  <c r="BK148" i="7"/>
  <c r="J455" i="7"/>
  <c r="BK431" i="7"/>
  <c r="BK387" i="7"/>
  <c r="J288" i="7"/>
  <c r="BK264" i="7"/>
  <c r="J218" i="7"/>
  <c r="BK192" i="7"/>
  <c r="BK154" i="7"/>
  <c r="J473" i="7"/>
  <c r="J429" i="7"/>
  <c r="BK379" i="7"/>
  <c r="BK355" i="7"/>
  <c r="J328" i="7"/>
  <c r="J258" i="7"/>
  <c r="BK231" i="7"/>
  <c r="J209" i="7"/>
  <c r="J174" i="7"/>
  <c r="J155" i="7"/>
  <c r="J153" i="8"/>
  <c r="J139" i="8"/>
  <c r="J145" i="8"/>
  <c r="BK158" i="8"/>
  <c r="BK147" i="8"/>
  <c r="J150" i="8"/>
  <c r="BK146" i="8"/>
  <c r="J143" i="8"/>
  <c r="J213" i="9"/>
  <c r="BK159" i="9"/>
  <c r="J135" i="9"/>
  <c r="J207" i="9"/>
  <c r="BK155" i="9"/>
  <c r="BK140" i="9"/>
  <c r="J215" i="9"/>
  <c r="J191" i="9"/>
  <c r="BK161" i="9"/>
  <c r="BK228" i="9"/>
  <c r="J192" i="9"/>
  <c r="J165" i="9"/>
  <c r="J145" i="9"/>
  <c r="J205" i="9"/>
  <c r="BK176" i="9"/>
  <c r="BK229" i="9"/>
  <c r="BK187" i="9"/>
  <c r="J150" i="9"/>
  <c r="J211" i="9"/>
  <c r="BK175" i="9"/>
  <c r="J154" i="9"/>
  <c r="J226" i="9"/>
  <c r="J196" i="9"/>
  <c r="J164" i="9"/>
  <c r="BK167" i="10"/>
  <c r="BK141" i="10"/>
  <c r="BK192" i="10"/>
  <c r="J173" i="10"/>
  <c r="J141" i="10"/>
  <c r="J194" i="10"/>
  <c r="BK178" i="10"/>
  <c r="BK165" i="10"/>
  <c r="J138" i="10"/>
  <c r="J182" i="10"/>
  <c r="J207" i="10"/>
  <c r="J167" i="10"/>
  <c r="J208" i="10"/>
  <c r="J187" i="10"/>
  <c r="J162" i="10"/>
  <c r="J203" i="10"/>
  <c r="J172" i="10"/>
  <c r="J144" i="10"/>
  <c r="J184" i="10"/>
  <c r="BK143" i="10"/>
  <c r="BK172" i="11"/>
  <c r="BK152" i="11"/>
  <c r="J140" i="11"/>
  <c r="BK1038" i="13"/>
  <c r="BK983" i="13"/>
  <c r="J848" i="13"/>
  <c r="J507" i="13"/>
  <c r="BK198" i="13"/>
  <c r="J990" i="13"/>
  <c r="J916" i="13"/>
  <c r="BK793" i="13"/>
  <c r="BK466" i="13"/>
  <c r="BK269" i="13"/>
  <c r="J966" i="13"/>
  <c r="BK859" i="13"/>
  <c r="BK775" i="13"/>
  <c r="J594" i="13"/>
  <c r="BK244" i="13"/>
  <c r="BK179" i="13"/>
  <c r="BK177" i="14"/>
  <c r="BK173" i="14"/>
  <c r="BK185" i="14"/>
  <c r="BK162" i="14"/>
  <c r="J195" i="14"/>
  <c r="J169" i="14"/>
  <c r="BK189" i="14"/>
  <c r="J158" i="14"/>
  <c r="J181" i="14"/>
  <c r="BK161" i="14"/>
  <c r="J178" i="14"/>
  <c r="J159" i="14"/>
  <c r="BK139" i="15"/>
  <c r="J168" i="15"/>
  <c r="BK147" i="15"/>
  <c r="BK161" i="15"/>
  <c r="BK177" i="15"/>
  <c r="BK181" i="15"/>
  <c r="BK160" i="15"/>
  <c r="BK152" i="15"/>
  <c r="BK176" i="15"/>
  <c r="J153" i="15"/>
  <c r="BK173" i="15"/>
  <c r="BK250" i="16"/>
  <c r="BK223" i="16"/>
  <c r="J205" i="16"/>
  <c r="BK167" i="16"/>
  <c r="BK258" i="16"/>
  <c r="BK219" i="16"/>
  <c r="J152" i="16"/>
  <c r="J251" i="16"/>
  <c r="BK232" i="16"/>
  <c r="J155" i="16"/>
  <c r="BK140" i="16"/>
  <c r="BK238" i="16"/>
  <c r="J207" i="16"/>
  <c r="BK144" i="16"/>
  <c r="BK239" i="16"/>
  <c r="BK191" i="16"/>
  <c r="J143" i="16"/>
  <c r="J196" i="16"/>
  <c r="BK139" i="16"/>
  <c r="BK231" i="16"/>
  <c r="BK185" i="16"/>
  <c r="J166" i="16"/>
  <c r="J147" i="16"/>
  <c r="J249" i="16"/>
  <c r="J231" i="16"/>
  <c r="J208" i="16"/>
  <c r="BK142" i="16"/>
  <c r="BK142" i="17"/>
  <c r="J148" i="17"/>
  <c r="BK149" i="17"/>
  <c r="BK137" i="17"/>
  <c r="J146" i="17"/>
  <c r="BK157" i="18"/>
  <c r="J156" i="18"/>
  <c r="BK147" i="18"/>
  <c r="BK159" i="18"/>
  <c r="BK142" i="18"/>
  <c r="BK156" i="18"/>
  <c r="BK150" i="18"/>
  <c r="BK6836" i="2"/>
  <c r="BK6804" i="2"/>
  <c r="BK6639" i="2"/>
  <c r="J6435" i="2"/>
  <c r="J6403" i="2"/>
  <c r="J6223" i="2"/>
  <c r="BK6035" i="2"/>
  <c r="J5776" i="2"/>
  <c r="J5621" i="2"/>
  <c r="BK5373" i="2"/>
  <c r="BK5101" i="2"/>
  <c r="BK4477" i="2"/>
  <c r="J4379" i="2"/>
  <c r="J4025" i="2"/>
  <c r="J3650" i="2"/>
  <c r="BK3440" i="2"/>
  <c r="BK3322" i="2"/>
  <c r="BK1560" i="2"/>
  <c r="J605" i="2"/>
  <c r="BK310" i="2"/>
  <c r="BK8221" i="2"/>
  <c r="J7104" i="2"/>
  <c r="J6804" i="2"/>
  <c r="J6629" i="2"/>
  <c r="J6523" i="2"/>
  <c r="J6443" i="2"/>
  <c r="J6359" i="2"/>
  <c r="BK6251" i="2"/>
  <c r="BK6125" i="2"/>
  <c r="BK6071" i="2"/>
  <c r="J5896" i="2"/>
  <c r="J5622" i="2"/>
  <c r="J5335" i="2"/>
  <c r="J4600" i="2"/>
  <c r="J4391" i="2"/>
  <c r="BK3998" i="2"/>
  <c r="BK3583" i="2"/>
  <c r="J3281" i="2"/>
  <c r="BK2962" i="2"/>
  <c r="BK1645" i="2"/>
  <c r="BK1222" i="2"/>
  <c r="J452" i="2"/>
  <c r="J8233" i="2"/>
  <c r="BK8187" i="2"/>
  <c r="BK7259" i="2"/>
  <c r="BK6879" i="2"/>
  <c r="J6761" i="2"/>
  <c r="J6519" i="2"/>
  <c r="BK6407" i="2"/>
  <c r="J6295" i="2"/>
  <c r="J6182" i="2"/>
  <c r="J6094" i="2"/>
  <c r="J6026" i="2"/>
  <c r="J5880" i="2"/>
  <c r="BK5655" i="2"/>
  <c r="J5485" i="2"/>
  <c r="BK4618" i="2"/>
  <c r="J4396" i="2"/>
  <c r="BK3974" i="2"/>
  <c r="BK3673" i="2"/>
  <c r="BK3489" i="2"/>
  <c r="J3387" i="2"/>
  <c r="J3060" i="2"/>
  <c r="J1686" i="2"/>
  <c r="BK1608" i="2"/>
  <c r="BK769" i="2"/>
  <c r="J485" i="2"/>
  <c r="J311" i="2"/>
  <c r="BK7270" i="2"/>
  <c r="BK6977" i="2"/>
  <c r="J6836" i="2"/>
  <c r="J6745" i="2"/>
  <c r="J6543" i="2"/>
  <c r="BK6391" i="2"/>
  <c r="BK6291" i="2"/>
  <c r="BK6187" i="2"/>
  <c r="BK6100" i="2"/>
  <c r="BK6000" i="2"/>
  <c r="BK5918" i="2"/>
  <c r="BK5512" i="2"/>
  <c r="BK5367" i="2"/>
  <c r="J4622" i="2"/>
  <c r="BK3960" i="2"/>
  <c r="BK3679" i="2"/>
  <c r="J3532" i="2"/>
  <c r="J3375" i="2"/>
  <c r="BK3008" i="2"/>
  <c r="J1709" i="2"/>
  <c r="BK1654" i="2"/>
  <c r="BK1074" i="2"/>
  <c r="BK7104" i="2"/>
  <c r="BK6840" i="2"/>
  <c r="J6701" i="2"/>
  <c r="BK6515" i="2"/>
  <c r="J6283" i="2"/>
  <c r="J6090" i="2"/>
  <c r="J6078" i="2"/>
  <c r="J5637" i="2"/>
  <c r="J5326" i="2"/>
  <c r="BK4729" i="2"/>
  <c r="BK4434" i="2"/>
  <c r="BK4191" i="2"/>
  <c r="J3765" i="2"/>
  <c r="J3583" i="2"/>
  <c r="J3489" i="2"/>
  <c r="J3340" i="2"/>
  <c r="BK1537" i="2"/>
  <c r="J745" i="2"/>
  <c r="BK323" i="2"/>
  <c r="BK8237" i="2"/>
  <c r="J8193" i="2"/>
  <c r="BK8131" i="2"/>
  <c r="J7083" i="2"/>
  <c r="BK6828" i="2"/>
  <c r="J6737" i="2"/>
  <c r="BK6601" i="2"/>
  <c r="BK1657" i="2"/>
  <c r="J891" i="2"/>
  <c r="J6207" i="2"/>
  <c r="BK6076" i="2"/>
  <c r="BK5986" i="2"/>
  <c r="J5683" i="2"/>
  <c r="J5576" i="2"/>
  <c r="J5499" i="2"/>
  <c r="J5313" i="2"/>
  <c r="J4570" i="2"/>
  <c r="BK3578" i="2"/>
  <c r="J3357" i="2"/>
  <c r="J2364" i="2"/>
  <c r="J1379" i="2"/>
  <c r="J533" i="2"/>
  <c r="J6789" i="2"/>
  <c r="J6693" i="2"/>
  <c r="BK6655" i="2"/>
  <c r="J6535" i="2"/>
  <c r="J6371" i="2"/>
  <c r="BK6243" i="2"/>
  <c r="J6123" i="2"/>
  <c r="J6093" i="2"/>
  <c r="J6011" i="2"/>
  <c r="BK5910" i="2"/>
  <c r="J5656" i="2"/>
  <c r="BK5401" i="2"/>
  <c r="BK4636" i="2"/>
  <c r="J4477" i="2"/>
  <c r="BK3851" i="2"/>
  <c r="BK3699" i="2"/>
  <c r="J3610" i="2"/>
  <c r="J3491" i="2"/>
  <c r="BK1660" i="2"/>
  <c r="J1402" i="2"/>
  <c r="J432" i="2"/>
  <c r="BK263" i="2"/>
  <c r="BK166" i="2"/>
  <c r="BK415" i="3"/>
  <c r="BK374" i="3"/>
  <c r="J336" i="3"/>
  <c r="J310" i="3"/>
  <c r="J250" i="3"/>
  <c r="BK168" i="3"/>
  <c r="J409" i="3"/>
  <c r="J384" i="3"/>
  <c r="J370" i="3"/>
  <c r="BK355" i="3"/>
  <c r="BK302" i="3"/>
  <c r="BK280" i="3"/>
  <c r="J236" i="3"/>
  <c r="BK414" i="3"/>
  <c r="BK402" i="3"/>
  <c r="BK362" i="3"/>
  <c r="BK304" i="3"/>
  <c r="J285" i="3"/>
  <c r="BK236" i="3"/>
  <c r="BK434" i="3"/>
  <c r="BK417" i="3"/>
  <c r="BK388" i="3"/>
  <c r="BK347" i="3"/>
  <c r="J294" i="3"/>
  <c r="BK244" i="3"/>
  <c r="BK167" i="3"/>
  <c r="BK422" i="3"/>
  <c r="BK407" i="3"/>
  <c r="BK395" i="3"/>
  <c r="BK367" i="3"/>
  <c r="J347" i="3"/>
  <c r="BK310" i="3"/>
  <c r="J225" i="3"/>
  <c r="J174" i="3"/>
  <c r="J433" i="3"/>
  <c r="J414" i="3"/>
  <c r="BK399" i="3"/>
  <c r="J378" i="3"/>
  <c r="J309" i="3"/>
  <c r="J291" i="3"/>
  <c r="J189" i="3"/>
  <c r="J424" i="3"/>
  <c r="J395" i="3"/>
  <c r="J367" i="3"/>
  <c r="BK286" i="3"/>
  <c r="BK215" i="3"/>
  <c r="J170" i="3"/>
  <c r="J369" i="3"/>
  <c r="J324" i="3"/>
  <c r="J303" i="3"/>
  <c r="J280" i="3"/>
  <c r="J215" i="3"/>
  <c r="J401" i="4"/>
  <c r="J386" i="4"/>
  <c r="J361" i="4"/>
  <c r="BK296" i="4"/>
  <c r="BK266" i="4"/>
  <c r="J232" i="4"/>
  <c r="BK154" i="4"/>
  <c r="J400" i="4"/>
  <c r="J375" i="4"/>
  <c r="BK335" i="4"/>
  <c r="J297" i="4"/>
  <c r="J261" i="4"/>
  <c r="BK234" i="4"/>
  <c r="BK187" i="4"/>
  <c r="J365" i="4"/>
  <c r="BK326" i="4"/>
  <c r="J301" i="4"/>
  <c r="J262" i="4"/>
  <c r="BK242" i="4"/>
  <c r="J207" i="4"/>
  <c r="BK178" i="4"/>
  <c r="BK148" i="4"/>
  <c r="J397" i="4"/>
  <c r="BK379" i="4"/>
  <c r="J339" i="4"/>
  <c r="BK334" i="4"/>
  <c r="J266" i="4"/>
  <c r="J233" i="4"/>
  <c r="J215" i="4"/>
  <c r="J183" i="4"/>
  <c r="J153" i="4"/>
  <c r="J374" i="4"/>
  <c r="J329" i="4"/>
  <c r="BK270" i="4"/>
  <c r="J236" i="4"/>
  <c r="J209" i="4"/>
  <c r="J172" i="4"/>
  <c r="J152" i="4"/>
  <c r="BK406" i="4"/>
  <c r="J383" i="4"/>
  <c r="BK353" i="4"/>
  <c r="BK325" i="4"/>
  <c r="J283" i="4"/>
  <c r="J252" i="4"/>
  <c r="J200" i="4"/>
  <c r="J189" i="4"/>
  <c r="J154" i="4"/>
  <c r="BK401" i="4"/>
  <c r="BK368" i="4"/>
  <c r="BK329" i="4"/>
  <c r="BK300" i="4"/>
  <c r="BK260" i="4"/>
  <c r="BK214" i="4"/>
  <c r="J199" i="4"/>
  <c r="BK412" i="4"/>
  <c r="J368" i="4"/>
  <c r="J346" i="4"/>
  <c r="BK331" i="4"/>
  <c r="J286" i="4"/>
  <c r="J249" i="4"/>
  <c r="BK199" i="4"/>
  <c r="BK168" i="4"/>
  <c r="J149" i="4"/>
  <c r="J441" i="5"/>
  <c r="BK405" i="5"/>
  <c r="J368" i="5"/>
  <c r="J325" i="5"/>
  <c r="BK289" i="5"/>
  <c r="J264" i="5"/>
  <c r="J229" i="5"/>
  <c r="J209" i="5"/>
  <c r="J175" i="5"/>
  <c r="J447" i="5"/>
  <c r="BK430" i="5"/>
  <c r="J391" i="5"/>
  <c r="J357" i="5"/>
  <c r="BK333" i="5"/>
  <c r="J301" i="5"/>
  <c r="J277" i="5"/>
  <c r="BK263" i="5"/>
  <c r="J219" i="5"/>
  <c r="BK206" i="5"/>
  <c r="J157" i="5"/>
  <c r="BK428" i="5"/>
  <c r="J404" i="5"/>
  <c r="J362" i="5"/>
  <c r="J319" i="5"/>
  <c r="J299" i="5"/>
  <c r="BK276" i="5"/>
  <c r="BK246" i="5"/>
  <c r="J200" i="5"/>
  <c r="BK162" i="5"/>
  <c r="J448" i="5"/>
  <c r="J400" i="5"/>
  <c r="BK390" i="5"/>
  <c r="BK371" i="5"/>
  <c r="BK332" i="5"/>
  <c r="BK295" i="5"/>
  <c r="BK254" i="5"/>
  <c r="BK224" i="5"/>
  <c r="BK194" i="5"/>
  <c r="BK438" i="5"/>
  <c r="J418" i="5"/>
  <c r="J377" i="5"/>
  <c r="BK354" i="5"/>
  <c r="BK325" i="5"/>
  <c r="BK277" i="5"/>
  <c r="BK249" i="5"/>
  <c r="J224" i="5"/>
  <c r="J174" i="5"/>
  <c r="BK441" i="5"/>
  <c r="J428" i="5"/>
  <c r="J385" i="5"/>
  <c r="BK351" i="5"/>
  <c r="BK311" i="5"/>
  <c r="BK283" i="5"/>
  <c r="J261" i="5"/>
  <c r="J236" i="5"/>
  <c r="J207" i="5"/>
  <c r="J161" i="5"/>
  <c r="BK424" i="5"/>
  <c r="J411" i="5"/>
  <c r="J373" i="5"/>
  <c r="BK324" i="5"/>
  <c r="J310" i="5"/>
  <c r="BK272" i="5"/>
  <c r="BK212" i="5"/>
  <c r="BK197" i="5"/>
  <c r="BK375" i="5"/>
  <c r="BK349" i="5"/>
  <c r="BK308" i="5"/>
  <c r="BK265" i="5"/>
  <c r="J233" i="5"/>
  <c r="BK214" i="5"/>
  <c r="BK199" i="5"/>
  <c r="BK161" i="5"/>
  <c r="BK235" i="6"/>
  <c r="J205" i="6"/>
  <c r="BK164" i="6"/>
  <c r="BK237" i="6"/>
  <c r="BK224" i="6"/>
  <c r="BK198" i="6"/>
  <c r="J170" i="6"/>
  <c r="J148" i="6"/>
  <c r="BK209" i="6"/>
  <c r="BK180" i="6"/>
  <c r="BK247" i="6"/>
  <c r="BK220" i="6"/>
  <c r="BK181" i="6"/>
  <c r="J159" i="6"/>
  <c r="BK228" i="6"/>
  <c r="BK201" i="6"/>
  <c r="BK176" i="6"/>
  <c r="BK239" i="6"/>
  <c r="J210" i="6"/>
  <c r="J184" i="6"/>
  <c r="J154" i="6"/>
  <c r="J244" i="6"/>
  <c r="J219" i="6"/>
  <c r="J185" i="6"/>
  <c r="J151" i="6"/>
  <c r="BK202" i="6"/>
  <c r="BK165" i="6"/>
  <c r="J467" i="7"/>
  <c r="J456" i="7"/>
  <c r="BK427" i="7"/>
  <c r="BK411" i="7"/>
  <c r="J386" i="7"/>
  <c r="J343" i="7"/>
  <c r="J300" i="7"/>
  <c r="J251" i="7"/>
  <c r="BK225" i="7"/>
  <c r="BK193" i="7"/>
  <c r="BK174" i="7"/>
  <c r="BK149" i="7"/>
  <c r="J462" i="7"/>
  <c r="J419" i="7"/>
  <c r="J401" i="7"/>
  <c r="BK374" i="7"/>
  <c r="J351" i="7"/>
  <c r="J311" i="7"/>
  <c r="J271" i="7"/>
  <c r="BK226" i="7"/>
  <c r="J196" i="7"/>
  <c r="BK180" i="7"/>
  <c r="J154" i="7"/>
  <c r="BK473" i="7"/>
  <c r="BK454" i="7"/>
  <c r="J420" i="7"/>
  <c r="BK403" i="7"/>
  <c r="J375" i="7"/>
  <c r="BK331" i="7"/>
  <c r="BK300" i="7"/>
  <c r="J256" i="7"/>
  <c r="J231" i="7"/>
  <c r="J180" i="7"/>
  <c r="BK151" i="7"/>
  <c r="BK453" i="7"/>
  <c r="J421" i="7"/>
  <c r="J388" i="7"/>
  <c r="J366" i="7"/>
  <c r="BK345" i="7"/>
  <c r="J292" i="7"/>
  <c r="J255" i="7"/>
  <c r="J195" i="7"/>
  <c r="J156" i="7"/>
  <c r="BK452" i="7"/>
  <c r="BK400" i="7"/>
  <c r="J356" i="7"/>
  <c r="J320" i="7"/>
  <c r="J273" i="7"/>
  <c r="J243" i="7"/>
  <c r="J217" i="7"/>
  <c r="J204" i="7"/>
  <c r="J166" i="7"/>
  <c r="BK467" i="7"/>
  <c r="J439" i="7"/>
  <c r="BK391" i="7"/>
  <c r="J374" i="7"/>
  <c r="J336" i="7"/>
  <c r="J284" i="7"/>
  <c r="BK262" i="7"/>
  <c r="BK229" i="7"/>
  <c r="BK194" i="7"/>
  <c r="J144" i="7"/>
  <c r="BK436" i="7"/>
  <c r="BK385" i="7"/>
  <c r="BK283" i="7"/>
  <c r="BK267" i="7"/>
  <c r="J239" i="7"/>
  <c r="BK217" i="7"/>
  <c r="BK202" i="7"/>
  <c r="BK449" i="7"/>
  <c r="BK405" i="7"/>
  <c r="J358" i="7"/>
  <c r="BK339" i="7"/>
  <c r="BK284" i="7"/>
  <c r="J237" i="7"/>
  <c r="J219" i="7"/>
  <c r="BK199" i="7"/>
  <c r="J161" i="7"/>
  <c r="J149" i="8"/>
  <c r="BK159" i="8"/>
  <c r="J146" i="8"/>
  <c r="BK165" i="8"/>
  <c r="BK142" i="8"/>
  <c r="BK134" i="8"/>
  <c r="J152" i="8"/>
  <c r="BK226" i="9"/>
  <c r="J200" i="9"/>
  <c r="BK168" i="9"/>
  <c r="BK227" i="9"/>
  <c r="J198" i="9"/>
  <c r="BK153" i="9"/>
  <c r="J143" i="9"/>
  <c r="J220" i="9"/>
  <c r="J181" i="9"/>
  <c r="BK158" i="9"/>
  <c r="J223" i="9"/>
  <c r="BK200" i="9"/>
  <c r="BK172" i="9"/>
  <c r="BK231" i="9"/>
  <c r="J184" i="9"/>
  <c r="BK152" i="9"/>
  <c r="BK222" i="9"/>
  <c r="J166" i="9"/>
  <c r="J137" i="9"/>
  <c r="BK205" i="9"/>
  <c r="J162" i="9"/>
  <c r="J142" i="9"/>
  <c r="J209" i="9"/>
  <c r="BK183" i="9"/>
  <c r="BK142" i="9"/>
  <c r="BK180" i="10"/>
  <c r="J199" i="10"/>
  <c r="BK152" i="10"/>
  <c r="J150" i="10"/>
  <c r="J177" i="10"/>
  <c r="J148" i="10"/>
  <c r="J195" i="10"/>
  <c r="BK163" i="10"/>
  <c r="J200" i="10"/>
  <c r="BK174" i="10"/>
  <c r="BK149" i="10"/>
  <c r="BK193" i="10"/>
  <c r="BK161" i="10"/>
  <c r="J137" i="10"/>
  <c r="BK177" i="11"/>
  <c r="J154" i="11"/>
  <c r="J352" i="13"/>
  <c r="BK1031" i="13"/>
  <c r="J928" i="13"/>
  <c r="J824" i="13"/>
  <c r="BK450" i="13"/>
  <c r="BK174" i="13"/>
  <c r="BK1027" i="13"/>
  <c r="J962" i="13"/>
  <c r="BK826" i="13"/>
  <c r="BK616" i="13"/>
  <c r="J415" i="13"/>
  <c r="J189" i="13"/>
  <c r="BK882" i="13"/>
  <c r="J840" i="13"/>
  <c r="BK646" i="13"/>
  <c r="J292" i="13"/>
  <c r="BK186" i="13"/>
  <c r="BK178" i="14"/>
  <c r="J156" i="14"/>
  <c r="BK165" i="14"/>
  <c r="BK194" i="14"/>
  <c r="J165" i="14"/>
  <c r="J184" i="14"/>
  <c r="BK134" i="14"/>
  <c r="J179" i="14"/>
  <c r="J167" i="14"/>
  <c r="BK184" i="14"/>
  <c r="BK188" i="15"/>
  <c r="J146" i="15"/>
  <c r="BK174" i="15"/>
  <c r="BK143" i="15"/>
  <c r="BK159" i="15"/>
  <c r="J144" i="15"/>
  <c r="J169" i="15"/>
  <c r="BK157" i="15"/>
  <c r="BK180" i="15"/>
  <c r="BK170" i="15"/>
  <c r="BK149" i="15"/>
  <c r="J141" i="15"/>
  <c r="BK241" i="16"/>
  <c r="J210" i="16"/>
  <c r="J168" i="16"/>
  <c r="J260" i="16"/>
  <c r="BK224" i="16"/>
  <c r="J160" i="16"/>
  <c r="J250" i="16"/>
  <c r="J219" i="16"/>
  <c r="BK169" i="16"/>
  <c r="J142" i="16"/>
  <c r="J230" i="16"/>
  <c r="BK186" i="16"/>
  <c r="J162" i="16"/>
  <c r="J248" i="16"/>
  <c r="BK209" i="16"/>
  <c r="J186" i="16"/>
  <c r="BK150" i="16"/>
  <c r="BK178" i="16"/>
  <c r="J138" i="16"/>
  <c r="BK208" i="16"/>
  <c r="BK171" i="16"/>
  <c r="BK157" i="16"/>
  <c r="BK138" i="16"/>
  <c r="BK236" i="16"/>
  <c r="BK205" i="16"/>
  <c r="BK164" i="16"/>
  <c r="J153" i="17"/>
  <c r="BK141" i="17"/>
  <c r="J142" i="17"/>
  <c r="J136" i="17"/>
  <c r="J141" i="17"/>
  <c r="BK149" i="18"/>
  <c r="BK161" i="18"/>
  <c r="BK136" i="18"/>
  <c r="J162" i="18"/>
  <c r="BK145" i="18"/>
  <c r="BK148" i="18"/>
  <c r="BK138" i="18"/>
  <c r="J7262" i="2"/>
  <c r="J6806" i="2"/>
  <c r="J6673" i="2"/>
  <c r="J6507" i="2"/>
  <c r="J6399" i="2"/>
  <c r="J6203" i="2"/>
  <c r="BK5941" i="2"/>
  <c r="BK5683" i="2"/>
  <c r="J5487" i="2"/>
  <c r="BK5324" i="2"/>
  <c r="J5098" i="2"/>
  <c r="J4543" i="2"/>
  <c r="BK4386" i="2"/>
  <c r="BK3991" i="2"/>
  <c r="J3611" i="2"/>
  <c r="BK3387" i="2"/>
  <c r="BK3290" i="2"/>
  <c r="BK1670" i="2"/>
  <c r="BK1223" i="2"/>
  <c r="BK452" i="2"/>
  <c r="J246" i="2"/>
  <c r="BK7276" i="2"/>
  <c r="BK6969" i="2"/>
  <c r="J6798" i="2"/>
  <c r="BK6613" i="2"/>
  <c r="BK6475" i="2"/>
  <c r="J6379" i="2"/>
  <c r="J6263" i="2"/>
  <c r="J6150" i="2"/>
  <c r="BK6074" i="2"/>
  <c r="BK5939" i="2"/>
  <c r="BK5658" i="2"/>
  <c r="J5455" i="2"/>
  <c r="BK5094" i="2"/>
  <c r="BK4492" i="2"/>
  <c r="J4310" i="2"/>
  <c r="J3706" i="2"/>
  <c r="J3393" i="2"/>
  <c r="BK3259" i="2"/>
  <c r="BK3004" i="2"/>
  <c r="J1705" i="2"/>
  <c r="J1576" i="2"/>
  <c r="J806" i="2"/>
  <c r="J249" i="2"/>
  <c r="J8197" i="2"/>
  <c r="BK7268" i="2"/>
  <c r="J6977" i="2"/>
  <c r="BK6781" i="2"/>
  <c r="BK6195" i="2"/>
  <c r="J6100" i="2"/>
  <c r="J6070" i="2"/>
  <c r="BK5856" i="2"/>
  <c r="BK5651" i="2"/>
  <c r="BK5465" i="2"/>
  <c r="BK4639" i="2"/>
  <c r="J4386" i="2"/>
  <c r="J3566" i="2"/>
  <c r="BK3328" i="2"/>
  <c r="J1692" i="2"/>
  <c r="BK1646" i="2"/>
  <c r="J1222" i="2"/>
  <c r="J718" i="2"/>
  <c r="BK379" i="2"/>
  <c r="J317" i="2"/>
  <c r="BK7096" i="2"/>
  <c r="BK6964" i="2"/>
  <c r="J6793" i="2"/>
  <c r="BK6662" i="2"/>
  <c r="BK6471" i="2"/>
  <c r="BK6339" i="2"/>
  <c r="BK6247" i="2"/>
  <c r="J6173" i="2"/>
  <c r="J6086" i="2"/>
  <c r="J5986" i="2"/>
  <c r="BK5622" i="2"/>
  <c r="BK5371" i="2"/>
  <c r="BK5284" i="2"/>
  <c r="J4555" i="2"/>
  <c r="J4191" i="2"/>
  <c r="J3750" i="2"/>
  <c r="BK3595" i="2"/>
  <c r="J3392" i="2"/>
  <c r="J3259" i="2"/>
  <c r="BK2364" i="2"/>
  <c r="BK1662" i="2"/>
  <c r="J1540" i="2"/>
  <c r="BK365" i="2"/>
  <c r="BK172" i="2"/>
  <c r="J7058" i="2"/>
  <c r="BK6820" i="2"/>
  <c r="BK6685" i="2"/>
  <c r="BK6565" i="2"/>
  <c r="J6351" i="2"/>
  <c r="J6155" i="2"/>
  <c r="BK6084" i="2"/>
  <c r="J6020" i="2"/>
  <c r="BK5469" i="2"/>
  <c r="BK5302" i="2"/>
  <c r="BK4520" i="2"/>
  <c r="BK4237" i="2"/>
  <c r="BK3964" i="2"/>
  <c r="J3616" i="2"/>
  <c r="J3546" i="2"/>
  <c r="BK3383" i="2"/>
  <c r="J1594" i="2"/>
  <c r="J1054" i="2"/>
  <c r="J365" i="2"/>
  <c r="BK8229" i="2"/>
  <c r="BK8190" i="2"/>
  <c r="J7268" i="2"/>
  <c r="BK6888" i="2"/>
  <c r="J6805" i="2"/>
  <c r="J6639" i="2"/>
  <c r="BK6523" i="2"/>
  <c r="BK6483" i="2"/>
  <c r="J6431" i="2"/>
  <c r="J6391" i="2"/>
  <c r="J6169" i="2"/>
  <c r="BK6073" i="2"/>
  <c r="BK5961" i="2"/>
  <c r="BK5641" i="2"/>
  <c r="J5390" i="2"/>
  <c r="J4453" i="2"/>
  <c r="BK4201" i="2"/>
  <c r="J3729" i="2"/>
  <c r="BK3267" i="2"/>
  <c r="BK1596" i="2"/>
  <c r="BK924" i="2"/>
  <c r="J371" i="2"/>
  <c r="BK262" i="2"/>
  <c r="J8213" i="2"/>
  <c r="J8177" i="2"/>
  <c r="BK7262" i="2"/>
  <c r="J6879" i="2"/>
  <c r="J6725" i="2"/>
  <c r="J6573" i="2"/>
  <c r="BK6383" i="2"/>
  <c r="BK6311" i="2"/>
  <c r="BK6211" i="2"/>
  <c r="BK6155" i="2"/>
  <c r="J6084" i="2"/>
  <c r="J5999" i="2"/>
  <c r="J5650" i="2"/>
  <c r="BK5532" i="2"/>
  <c r="BK5316" i="2"/>
  <c r="J4610" i="2"/>
  <c r="BK3720" i="2"/>
  <c r="BK3590" i="2"/>
  <c r="J3381" i="2"/>
  <c r="J1668" i="2"/>
  <c r="BK1072" i="2"/>
  <c r="BK708" i="2"/>
  <c r="BK6798" i="2"/>
  <c r="BK6709" i="2"/>
  <c r="BK6625" i="2"/>
  <c r="BK6415" i="2"/>
  <c r="BK6271" i="2"/>
  <c r="BK6203" i="2"/>
  <c r="BK6154" i="2"/>
  <c r="BK6081" i="2"/>
  <c r="J5961" i="2"/>
  <c r="J5655" i="2"/>
  <c r="J5525" i="2"/>
  <c r="J5010" i="2"/>
  <c r="BK4610" i="2"/>
  <c r="J4457" i="2"/>
  <c r="J3376" i="2"/>
  <c r="BK1689" i="2"/>
  <c r="BK1548" i="2"/>
  <c r="BK751" i="2"/>
  <c r="J350" i="2"/>
  <c r="J255" i="2"/>
  <c r="J438" i="3"/>
  <c r="J426" i="3"/>
  <c r="BK389" i="3"/>
  <c r="J373" i="3"/>
  <c r="BK325" i="3"/>
  <c r="J304" i="3"/>
  <c r="BK225" i="3"/>
  <c r="BK421" i="3"/>
  <c r="J412" i="3"/>
  <c r="J394" i="3"/>
  <c r="J377" i="3"/>
  <c r="J345" i="3"/>
  <c r="J316" i="3"/>
  <c r="BK250" i="3"/>
  <c r="J228" i="3"/>
  <c r="J177" i="3"/>
  <c r="BK440" i="3"/>
  <c r="J396" i="3"/>
  <c r="J358" i="3"/>
  <c r="J279" i="3"/>
  <c r="J231" i="3"/>
  <c r="BK177" i="3"/>
  <c r="BK443" i="3"/>
  <c r="J421" i="3"/>
  <c r="BK394" i="3"/>
  <c r="BK308" i="3"/>
  <c r="J181" i="3"/>
  <c r="BK432" i="3"/>
  <c r="J415" i="3"/>
  <c r="BK397" i="3"/>
  <c r="BK386" i="3"/>
  <c r="BK312" i="3"/>
  <c r="BK232" i="3"/>
  <c r="BK183" i="3"/>
  <c r="BK171" i="3"/>
  <c r="BK431" i="3"/>
  <c r="J406" i="3"/>
  <c r="J362" i="3"/>
  <c r="J299" i="3"/>
  <c r="BK282" i="3"/>
  <c r="J234" i="3"/>
  <c r="J179" i="3"/>
  <c r="BK423" i="3"/>
  <c r="BK337" i="3"/>
  <c r="J311" i="3"/>
  <c r="BK247" i="3"/>
  <c r="BK231" i="3"/>
  <c r="BK373" i="3"/>
  <c r="BK313" i="3"/>
  <c r="J290" i="3"/>
  <c r="BK235" i="3"/>
  <c r="J171" i="3"/>
  <c r="J409" i="4"/>
  <c r="J385" i="4"/>
  <c r="J282" i="4"/>
  <c r="BK254" i="4"/>
  <c r="J221" i="4"/>
  <c r="J194" i="4"/>
  <c r="BK413" i="4"/>
  <c r="BK407" i="4"/>
  <c r="BK392" i="4"/>
  <c r="BK358" i="4"/>
  <c r="J319" i="4"/>
  <c r="J285" i="4"/>
  <c r="BK256" i="4"/>
  <c r="BK233" i="4"/>
  <c r="J205" i="4"/>
  <c r="BK170" i="4"/>
  <c r="J348" i="4"/>
  <c r="J323" i="4"/>
  <c r="BK297" i="4"/>
  <c r="BK273" i="4"/>
  <c r="BK245" i="4"/>
  <c r="BK224" i="4"/>
  <c r="BK191" i="4"/>
  <c r="BK166" i="4"/>
  <c r="J412" i="4"/>
  <c r="BK380" i="4"/>
  <c r="J342" i="4"/>
  <c r="BK330" i="4"/>
  <c r="BK268" i="4"/>
  <c r="BK230" i="4"/>
  <c r="J214" i="4"/>
  <c r="J178" i="4"/>
  <c r="J148" i="4"/>
  <c r="J360" i="4"/>
  <c r="J330" i="4"/>
  <c r="BK305" i="4"/>
  <c r="J267" i="4"/>
  <c r="BK232" i="4"/>
  <c r="J201" i="4"/>
  <c r="J175" i="4"/>
  <c r="BK144" i="4"/>
  <c r="BK404" i="4"/>
  <c r="J381" i="4"/>
  <c r="J358" i="4"/>
  <c r="BK322" i="4"/>
  <c r="J277" i="4"/>
  <c r="BK262" i="4"/>
  <c r="BK202" i="4"/>
  <c r="J191" i="4"/>
  <c r="J162" i="4"/>
  <c r="BK397" i="4"/>
  <c r="J363" i="4"/>
  <c r="BK340" i="4"/>
  <c r="J304" i="4"/>
  <c r="J270" i="4"/>
  <c r="BK239" i="4"/>
  <c r="BK220" i="4"/>
  <c r="BK182" i="4"/>
  <c r="J159" i="4"/>
  <c r="J379" i="4"/>
  <c r="J351" i="4"/>
  <c r="J300" i="4"/>
  <c r="J260" i="4"/>
  <c r="BK244" i="4"/>
  <c r="J195" i="4"/>
  <c r="J171" i="4"/>
  <c r="J144" i="4"/>
  <c r="J434" i="5"/>
  <c r="BK403" i="5"/>
  <c r="BK374" i="5"/>
  <c r="J342" i="5"/>
  <c r="J291" i="5"/>
  <c r="J278" i="5"/>
  <c r="J232" i="5"/>
  <c r="BK219" i="5"/>
  <c r="J184" i="5"/>
  <c r="J166" i="5"/>
  <c r="J444" i="5"/>
  <c r="BK408" i="5"/>
  <c r="J370" i="5"/>
  <c r="J335" i="5"/>
  <c r="BK300" i="5"/>
  <c r="J240" i="5"/>
  <c r="J227" i="5"/>
  <c r="BK218" i="5"/>
  <c r="BK179" i="5"/>
  <c r="J149" i="5"/>
  <c r="BK426" i="5"/>
  <c r="J401" i="5"/>
  <c r="BK366" i="5"/>
  <c r="BK326" i="5"/>
  <c r="BK309" i="5"/>
  <c r="BK287" i="5"/>
  <c r="J253" i="5"/>
  <c r="J216" i="5"/>
  <c r="BK158" i="5"/>
  <c r="BK450" i="5"/>
  <c r="J412" i="5"/>
  <c r="J384" i="5"/>
  <c r="J360" i="5"/>
  <c r="BK331" i="5"/>
  <c r="J309" i="5"/>
  <c r="BK280" i="5"/>
  <c r="BK260" i="5"/>
  <c r="BK222" i="5"/>
  <c r="BK181" i="5"/>
  <c r="BK157" i="5"/>
  <c r="J424" i="5"/>
  <c r="BK394" i="5"/>
  <c r="J363" i="5"/>
  <c r="BK337" i="5"/>
  <c r="BK299" i="5"/>
  <c r="BK266" i="5"/>
  <c r="J234" i="5"/>
  <c r="BK193" i="5"/>
  <c r="BK154" i="5"/>
  <c r="J427" i="5"/>
  <c r="BK392" i="5"/>
  <c r="BK361" i="5"/>
  <c r="J347" i="5"/>
  <c r="BK313" i="5"/>
  <c r="BK293" i="5"/>
  <c r="J263" i="5"/>
  <c r="J218" i="5"/>
  <c r="BK187" i="5"/>
  <c r="BK169" i="5"/>
  <c r="J431" i="5"/>
  <c r="BK419" i="5"/>
  <c r="J402" i="5"/>
  <c r="J358" i="5"/>
  <c r="BK316" i="5"/>
  <c r="J284" i="5"/>
  <c r="J247" i="5"/>
  <c r="BK208" i="5"/>
  <c r="J172" i="5"/>
  <c r="J376" i="5"/>
  <c r="BK355" i="5"/>
  <c r="BK323" i="5"/>
  <c r="BK268" i="5"/>
  <c r="J235" i="5"/>
  <c r="J212" i="5"/>
  <c r="J193" i="5"/>
  <c r="J162" i="5"/>
  <c r="J240" i="6"/>
  <c r="BK212" i="6"/>
  <c r="J174" i="6"/>
  <c r="J236" i="6"/>
  <c r="BK211" i="6"/>
  <c r="J183" i="6"/>
  <c r="BK171" i="6"/>
  <c r="BK248" i="6"/>
  <c r="J199" i="6"/>
  <c r="J150" i="6"/>
  <c r="BK244" i="6"/>
  <c r="J212" i="6"/>
  <c r="BK177" i="6"/>
  <c r="BK146" i="6"/>
  <c r="J229" i="6"/>
  <c r="J193" i="6"/>
  <c r="J160" i="6"/>
  <c r="BK230" i="6"/>
  <c r="J195" i="6"/>
  <c r="BK173" i="6"/>
  <c r="BK250" i="6"/>
  <c r="J208" i="6"/>
  <c r="BK166" i="6"/>
  <c r="BK226" i="6"/>
  <c r="J178" i="6"/>
  <c r="BK154" i="6"/>
  <c r="BK458" i="7"/>
  <c r="BK417" i="7"/>
  <c r="J403" i="7"/>
  <c r="J370" i="7"/>
  <c r="BK311" i="7"/>
  <c r="J267" i="7"/>
  <c r="BK228" i="7"/>
  <c r="J198" i="7"/>
  <c r="BK179" i="7"/>
  <c r="BK153" i="7"/>
  <c r="J447" i="7"/>
  <c r="BK432" i="7"/>
  <c r="BK418" i="7"/>
  <c r="J402" i="7"/>
  <c r="BK341" i="7"/>
  <c r="J276" i="7"/>
  <c r="BK257" i="7"/>
  <c r="J216" i="7"/>
  <c r="J187" i="7"/>
  <c r="BK162" i="7"/>
  <c r="BK147" i="7"/>
  <c r="BK456" i="7"/>
  <c r="BK421" i="7"/>
  <c r="J397" i="7"/>
  <c r="J372" i="7"/>
  <c r="BK343" i="7"/>
  <c r="J263" i="7"/>
  <c r="J249" i="7"/>
  <c r="BK195" i="7"/>
  <c r="J170" i="7"/>
  <c r="BK477" i="7"/>
  <c r="J423" i="7"/>
  <c r="BK410" i="7"/>
  <c r="J379" i="7"/>
  <c r="BK364" i="7"/>
  <c r="J266" i="7"/>
  <c r="J228" i="7"/>
  <c r="BK190" i="7"/>
  <c r="BK144" i="7"/>
  <c r="J437" i="7"/>
  <c r="J399" i="7"/>
  <c r="BK368" i="7"/>
  <c r="J337" i="7"/>
  <c r="J280" i="7"/>
  <c r="BK261" i="7"/>
  <c r="BK218" i="7"/>
  <c r="J206" i="7"/>
  <c r="BK171" i="7"/>
  <c r="J476" i="7"/>
  <c r="BK447" i="7"/>
  <c r="J387" i="7"/>
  <c r="J352" i="7"/>
  <c r="J306" i="7"/>
  <c r="J257" i="7"/>
  <c r="J214" i="7"/>
  <c r="BK170" i="7"/>
  <c r="BK462" i="7"/>
  <c r="BK430" i="7"/>
  <c r="J400" i="7"/>
  <c r="BK328" i="7"/>
  <c r="J274" i="7"/>
  <c r="BK215" i="7"/>
  <c r="BK188" i="7"/>
  <c r="BK146" i="7"/>
  <c r="J443" i="7"/>
  <c r="BK397" i="7"/>
  <c r="BK347" i="7"/>
  <c r="J316" i="7"/>
  <c r="BK256" i="7"/>
  <c r="J226" i="7"/>
  <c r="J207" i="7"/>
  <c r="J169" i="7"/>
  <c r="BK164" i="8"/>
  <c r="J160" i="8"/>
  <c r="J162" i="8"/>
  <c r="BK143" i="8"/>
  <c r="J159" i="8"/>
  <c r="BK152" i="8"/>
  <c r="J136" i="8"/>
  <c r="BK155" i="8"/>
  <c r="J234" i="9"/>
  <c r="J202" i="9"/>
  <c r="J171" i="9"/>
  <c r="BK151" i="9"/>
  <c r="BK211" i="9"/>
  <c r="J175" i="9"/>
  <c r="BK145" i="9"/>
  <c r="BK236" i="9"/>
  <c r="BK213" i="9"/>
  <c r="BK182" i="9"/>
  <c r="J157" i="9"/>
  <c r="BK212" i="9"/>
  <c r="J180" i="9"/>
  <c r="BK147" i="9"/>
  <c r="J217" i="9"/>
  <c r="BK198" i="9"/>
  <c r="BK163" i="9"/>
  <c r="BK232" i="9"/>
  <c r="J219" i="9"/>
  <c r="J176" i="9"/>
  <c r="J199" i="9"/>
  <c r="J221" i="9"/>
  <c r="BK186" i="9"/>
  <c r="BK169" i="9"/>
  <c r="J192" i="10"/>
  <c r="BK159" i="10"/>
  <c r="BK208" i="10"/>
  <c r="BK186" i="10"/>
  <c r="BK172" i="10"/>
  <c r="BK144" i="10"/>
  <c r="BK182" i="10"/>
  <c r="BK142" i="10"/>
  <c r="J186" i="10"/>
  <c r="J135" i="10"/>
  <c r="BK168" i="10"/>
  <c r="J154" i="10"/>
  <c r="BK203" i="10"/>
  <c r="BK177" i="10"/>
  <c r="BK158" i="10"/>
  <c r="J201" i="10"/>
  <c r="BK170" i="10"/>
  <c r="J139" i="10"/>
  <c r="BK169" i="10"/>
  <c r="BK140" i="10"/>
  <c r="J183" i="11"/>
  <c r="BK173" i="11"/>
  <c r="J153" i="11"/>
  <c r="J146" i="11"/>
  <c r="BK140" i="11"/>
  <c r="J190" i="11"/>
  <c r="J181" i="11"/>
  <c r="BK146" i="11"/>
  <c r="BK193" i="11"/>
  <c r="J188" i="11"/>
  <c r="BK176" i="11"/>
  <c r="J158" i="11"/>
  <c r="BK141" i="11"/>
  <c r="J191" i="11"/>
  <c r="BK181" i="11"/>
  <c r="BK168" i="11"/>
  <c r="J147" i="11"/>
  <c r="BK191" i="11"/>
  <c r="BK178" i="11"/>
  <c r="J170" i="11"/>
  <c r="J166" i="11"/>
  <c r="BK154" i="11"/>
  <c r="BK187" i="11"/>
  <c r="BK153" i="11"/>
  <c r="J143" i="11"/>
  <c r="J179" i="11"/>
  <c r="J164" i="11"/>
  <c r="J161" i="11"/>
  <c r="BK144" i="11"/>
  <c r="J200" i="12"/>
  <c r="BK188" i="12"/>
  <c r="BK181" i="12"/>
  <c r="BK156" i="12"/>
  <c r="BK143" i="12"/>
  <c r="BK196" i="12"/>
  <c r="BK187" i="12"/>
  <c r="BK168" i="12"/>
  <c r="BK148" i="12"/>
  <c r="J175" i="12"/>
  <c r="BK170" i="12"/>
  <c r="J159" i="12"/>
  <c r="J198" i="12"/>
  <c r="J184" i="12"/>
  <c r="BK169" i="12"/>
  <c r="BK153" i="12"/>
  <c r="BK199" i="12"/>
  <c r="J188" i="12"/>
  <c r="J179" i="12"/>
  <c r="J161" i="12"/>
  <c r="BK147" i="12"/>
  <c r="BK191" i="12"/>
  <c r="J174" i="12"/>
  <c r="BK154" i="12"/>
  <c r="J150" i="12"/>
  <c r="J196" i="12"/>
  <c r="BK175" i="12"/>
  <c r="J166" i="12"/>
  <c r="J144" i="12"/>
  <c r="BK192" i="12"/>
  <c r="J168" i="12"/>
  <c r="BK150" i="12"/>
  <c r="BK1014" i="13"/>
  <c r="J1001" i="13"/>
  <c r="J958" i="13"/>
  <c r="J914" i="13"/>
  <c r="J900" i="13"/>
  <c r="J872" i="13"/>
  <c r="J818" i="13"/>
  <c r="J798" i="13"/>
  <c r="J788" i="13"/>
  <c r="J766" i="13"/>
  <c r="J646" i="13"/>
  <c r="J466" i="13"/>
  <c r="J240" i="13"/>
  <c r="BK1072" i="13"/>
  <c r="J1038" i="13"/>
  <c r="J1016" i="13"/>
  <c r="BK966" i="13"/>
  <c r="J905" i="13"/>
  <c r="BK853" i="13"/>
  <c r="J784" i="13"/>
  <c r="BK610" i="13"/>
  <c r="J307" i="13"/>
  <c r="BK181" i="13"/>
  <c r="BK1068" i="13"/>
  <c r="J994" i="13"/>
  <c r="BK944" i="13"/>
  <c r="BK910" i="13"/>
  <c r="BK845" i="13"/>
  <c r="J780" i="13"/>
  <c r="BK703" i="13"/>
  <c r="J588" i="13"/>
  <c r="J449" i="13"/>
  <c r="J277" i="13"/>
  <c r="J179" i="13"/>
  <c r="J1092" i="13"/>
  <c r="BK1025" i="13"/>
  <c r="J992" i="13"/>
  <c r="BK968" i="13"/>
  <c r="BK840" i="13"/>
  <c r="BK784" i="13"/>
  <c r="BK613" i="13"/>
  <c r="BK476" i="13"/>
  <c r="J414" i="13"/>
  <c r="BK1096" i="13"/>
  <c r="J1042" i="13"/>
  <c r="BK1016" i="13"/>
  <c r="J910" i="13"/>
  <c r="J753" i="13"/>
  <c r="J611" i="13"/>
  <c r="J587" i="13"/>
  <c r="J448" i="13"/>
  <c r="J184" i="13"/>
  <c r="BK974" i="13"/>
  <c r="BK872" i="13"/>
  <c r="J714" i="13"/>
  <c r="J407" i="13"/>
  <c r="J153" i="13"/>
  <c r="J976" i="13"/>
  <c r="J908" i="13"/>
  <c r="BK788" i="13"/>
  <c r="J244" i="13"/>
  <c r="J912" i="13"/>
  <c r="BK843" i="13"/>
  <c r="BK766" i="13"/>
  <c r="BK352" i="13"/>
  <c r="J174" i="13"/>
  <c r="J168" i="14"/>
  <c r="BK176" i="14"/>
  <c r="J186" i="14"/>
  <c r="BK172" i="14"/>
  <c r="BK170" i="14"/>
  <c r="BK195" i="14"/>
  <c r="BK168" i="14"/>
  <c r="BK158" i="14"/>
  <c r="J170" i="14"/>
  <c r="J184" i="15"/>
  <c r="BK153" i="15"/>
  <c r="J177" i="15"/>
  <c r="J148" i="15"/>
  <c r="BK166" i="15"/>
  <c r="BK178" i="15"/>
  <c r="J185" i="15"/>
  <c r="J159" i="15"/>
  <c r="J188" i="15"/>
  <c r="J161" i="15"/>
  <c r="BK185" i="15"/>
  <c r="J257" i="16"/>
  <c r="J243" i="16"/>
  <c r="BK206" i="16"/>
  <c r="J172" i="16"/>
  <c r="J145" i="16"/>
  <c r="J232" i="16"/>
  <c r="J180" i="16"/>
  <c r="J254" i="16"/>
  <c r="BK226" i="16"/>
  <c r="J179" i="16"/>
  <c r="BK148" i="16"/>
  <c r="J252" i="16"/>
  <c r="J225" i="16"/>
  <c r="BK182" i="16"/>
  <c r="BK154" i="16"/>
  <c r="J245" i="16"/>
  <c r="BK201" i="16"/>
  <c r="BK181" i="16"/>
  <c r="J148" i="16"/>
  <c r="BK214" i="16"/>
  <c r="BK163" i="16"/>
  <c r="BK249" i="16"/>
  <c r="J224" i="16"/>
  <c r="J174" i="16"/>
  <c r="J161" i="16"/>
  <c r="BK155" i="16"/>
  <c r="BK245" i="16"/>
  <c r="BK221" i="16"/>
  <c r="BK153" i="17"/>
  <c r="BK146" i="17"/>
  <c r="J149" i="17"/>
  <c r="J140" i="17"/>
  <c r="J138" i="17"/>
  <c r="BK146" i="18"/>
  <c r="J150" i="18"/>
  <c r="J158" i="18"/>
  <c r="BK155" i="18"/>
  <c r="J138" i="18"/>
  <c r="J151" i="18"/>
  <c r="BK6848" i="2"/>
  <c r="BK6697" i="2"/>
  <c r="J6601" i="2"/>
  <c r="J6475" i="2"/>
  <c r="J6419" i="2"/>
  <c r="BK6082" i="2"/>
  <c r="BK5983" i="2"/>
  <c r="J5750" i="2"/>
  <c r="J5491" i="2"/>
  <c r="BK5381" i="2"/>
  <c r="J5323" i="2"/>
  <c r="J4748" i="2"/>
  <c r="BK4391" i="2"/>
  <c r="J4259" i="2"/>
  <c r="BK3729" i="2"/>
  <c r="BK3528" i="2"/>
  <c r="BK3371" i="2"/>
  <c r="J1695" i="2"/>
  <c r="BK1610" i="2"/>
  <c r="J948" i="2"/>
  <c r="J426" i="2"/>
  <c r="BK249" i="2"/>
  <c r="J7257" i="2"/>
  <c r="BK6917" i="2"/>
  <c r="J6717" i="2"/>
  <c r="J6503" i="2"/>
  <c r="BK6395" i="2"/>
  <c r="J6315" i="2"/>
  <c r="J6235" i="2"/>
  <c r="J6085" i="2"/>
  <c r="BK5999" i="2"/>
  <c r="BK5632" i="2"/>
  <c r="BK5315" i="2"/>
  <c r="BK4570" i="2"/>
  <c r="BK4447" i="2"/>
  <c r="J3734" i="2"/>
  <c r="J3528" i="2"/>
  <c r="BK3357" i="2"/>
  <c r="J3008" i="2"/>
  <c r="BK1702" i="2"/>
  <c r="BK1540" i="2"/>
  <c r="BK728" i="2"/>
  <c r="J296" i="2"/>
  <c r="BK8201" i="2"/>
  <c r="J7096" i="2"/>
  <c r="J6960" i="2"/>
  <c r="BK6769" i="2"/>
  <c r="J6721" i="2"/>
  <c r="J6643" i="2"/>
  <c r="BK6511" i="2"/>
  <c r="BK6323" i="2"/>
  <c r="J6187" i="2"/>
  <c r="BK6117" i="2"/>
  <c r="J6059" i="2"/>
  <c r="J5963" i="2"/>
  <c r="BK5656" i="2"/>
  <c r="BK5495" i="2"/>
  <c r="J5463" i="2"/>
  <c r="BK4483" i="2"/>
  <c r="J4052" i="2"/>
  <c r="J3725" i="2"/>
  <c r="BK3532" i="2"/>
  <c r="BK3390" i="2"/>
  <c r="J3288" i="2"/>
  <c r="BK2075" i="2"/>
  <c r="J1684" i="2"/>
  <c r="J1631" i="2"/>
  <c r="J1560" i="2"/>
  <c r="J883" i="2"/>
  <c r="J708" i="2"/>
  <c r="BK358" i="2"/>
  <c r="BK283" i="2"/>
  <c r="BK7118" i="2"/>
  <c r="BK6932" i="2"/>
  <c r="BK6824" i="2"/>
  <c r="J6651" i="2"/>
  <c r="J6479" i="2"/>
  <c r="BK6363" i="2"/>
  <c r="BK6331" i="2"/>
  <c r="J6243" i="2"/>
  <c r="BK6169" i="2"/>
  <c r="J6089" i="2"/>
  <c r="BK5963" i="2"/>
  <c r="BK5540" i="2"/>
  <c r="J5381" i="2"/>
  <c r="BK5098" i="2"/>
  <c r="BK4600" i="2"/>
  <c r="J3991" i="2"/>
  <c r="BK3692" i="2"/>
  <c r="BK3558" i="2"/>
  <c r="J3367" i="2"/>
  <c r="J3011" i="2"/>
  <c r="J1689" i="2"/>
  <c r="BK1631" i="2"/>
  <c r="J1378" i="2"/>
  <c r="J507" i="2"/>
  <c r="J184" i="2"/>
  <c r="J7070" i="2"/>
  <c r="BK6793" i="2"/>
  <c r="J6697" i="2"/>
  <c r="BK6535" i="2"/>
  <c r="J6363" i="2"/>
  <c r="J6227" i="2"/>
  <c r="BK6083" i="2"/>
  <c r="J5870" i="2"/>
  <c r="J5371" i="2"/>
  <c r="J4746" i="2"/>
  <c r="J4551" i="2"/>
  <c r="BK4310" i="2"/>
  <c r="BK4052" i="2"/>
  <c r="J3656" i="2"/>
  <c r="J3548" i="2"/>
  <c r="BK3403" i="2"/>
  <c r="J1657" i="2"/>
  <c r="J769" i="2"/>
  <c r="J382" i="2"/>
  <c r="BK178" i="2"/>
  <c r="BK8205" i="2"/>
  <c r="BK7265" i="2"/>
  <c r="J7068" i="2"/>
  <c r="J6816" i="2"/>
  <c r="BK6757" i="2"/>
  <c r="BK6651" i="2"/>
  <c r="BK6585" i="2"/>
  <c r="J6511" i="2"/>
  <c r="J6459" i="2"/>
  <c r="J6427" i="2"/>
  <c r="BK6307" i="2"/>
  <c r="BK6279" i="2"/>
  <c r="BK6199" i="2"/>
  <c r="J6096" i="2"/>
  <c r="J6082" i="2"/>
  <c r="BK6005" i="2"/>
  <c r="J5658" i="2"/>
  <c r="J5538" i="2"/>
  <c r="BK5377" i="2"/>
  <c r="BK4622" i="2"/>
  <c r="J3998" i="2"/>
  <c r="BK3765" i="2"/>
  <c r="J3595" i="2"/>
  <c r="J3397" i="2"/>
  <c r="BK3354" i="2"/>
  <c r="BK3283" i="2"/>
  <c r="BK3275" i="2"/>
  <c r="BK3263" i="2"/>
  <c r="J1702" i="2"/>
  <c r="BK1661" i="2"/>
  <c r="BK1410" i="2"/>
  <c r="J793" i="2"/>
  <c r="BK446" i="2"/>
  <c r="BK296" i="2"/>
  <c r="J8221" i="2"/>
  <c r="J8190" i="2"/>
  <c r="BK7272" i="2"/>
  <c r="J6785" i="2"/>
  <c r="BK6621" i="2"/>
  <c r="J6495" i="2"/>
  <c r="J6347" i="2"/>
  <c r="BK6191" i="2"/>
  <c r="BK6093" i="2"/>
  <c r="BK6059" i="2"/>
  <c r="J5856" i="2"/>
  <c r="J5615" i="2"/>
  <c r="J5401" i="2"/>
  <c r="BK5097" i="2"/>
  <c r="J4618" i="2"/>
  <c r="J4211" i="2"/>
  <c r="BK3671" i="2"/>
  <c r="J3440" i="2"/>
  <c r="J3242" i="2"/>
  <c r="J1660" i="2"/>
  <c r="BK940" i="2"/>
  <c r="J379" i="2"/>
  <c r="J6781" i="2"/>
  <c r="BK6689" i="2"/>
  <c r="J6621" i="2"/>
  <c r="J6471" i="2"/>
  <c r="J6355" i="2"/>
  <c r="BK6160" i="2"/>
  <c r="J6099" i="2"/>
  <c r="J6063" i="2"/>
  <c r="J5983" i="2"/>
  <c r="BK5633" i="2"/>
  <c r="J5321" i="2"/>
  <c r="BK4746" i="2"/>
  <c r="J4512" i="2"/>
  <c r="BK4318" i="2"/>
  <c r="J4059" i="2"/>
  <c r="BK3730" i="2"/>
  <c r="J3624" i="2"/>
  <c r="J3495" i="2"/>
  <c r="BK1695" i="2"/>
  <c r="BK1576" i="2"/>
  <c r="BK883" i="2"/>
  <c r="BK438" i="2"/>
  <c r="J283" i="2"/>
  <c r="J198" i="2"/>
  <c r="J425" i="3"/>
  <c r="BK321" i="3"/>
  <c r="J185" i="3"/>
  <c r="BK437" i="3"/>
  <c r="J417" i="3"/>
  <c r="BK400" i="3"/>
  <c r="BK378" i="3"/>
  <c r="J346" i="3"/>
  <c r="BK290" i="3"/>
  <c r="J233" i="3"/>
  <c r="BK184" i="3"/>
  <c r="J410" i="3"/>
  <c r="J390" i="3"/>
  <c r="BK309" i="3"/>
  <c r="J248" i="3"/>
  <c r="BK190" i="3"/>
  <c r="BK166" i="3"/>
  <c r="BK435" i="3"/>
  <c r="BK418" i="3"/>
  <c r="J375" i="3"/>
  <c r="BK299" i="3"/>
  <c r="J243" i="3"/>
  <c r="J184" i="3"/>
  <c r="J444" i="3"/>
  <c r="J416" i="3"/>
  <c r="J379" i="3"/>
  <c r="BK348" i="3"/>
  <c r="BK314" i="3"/>
  <c r="BK242" i="3"/>
  <c r="J188" i="3"/>
  <c r="J442" i="3"/>
  <c r="J387" i="3"/>
  <c r="BK346" i="3"/>
  <c r="BK300" i="3"/>
  <c r="J252" i="3"/>
  <c r="BK229" i="3"/>
  <c r="BK439" i="3"/>
  <c r="BK357" i="3"/>
  <c r="J335" i="3"/>
  <c r="J322" i="3"/>
  <c r="J302" i="3"/>
  <c r="J251" i="3"/>
  <c r="BK237" i="3"/>
  <c r="BK380" i="3"/>
  <c r="J348" i="3"/>
  <c r="J314" i="3"/>
  <c r="J292" i="3"/>
  <c r="J255" i="3"/>
  <c r="J227" i="3"/>
  <c r="J175" i="3"/>
  <c r="BK399" i="4"/>
  <c r="J387" i="4"/>
  <c r="BK350" i="4"/>
  <c r="BK284" i="4"/>
  <c r="BK259" i="4"/>
  <c r="J217" i="4"/>
  <c r="J158" i="4"/>
  <c r="J406" i="4"/>
  <c r="J384" i="4"/>
  <c r="J340" i="4"/>
  <c r="J317" i="4"/>
  <c r="BK276" i="4"/>
  <c r="J254" i="4"/>
  <c r="J229" i="4"/>
  <c r="J176" i="4"/>
  <c r="J157" i="4"/>
  <c r="J322" i="4"/>
  <c r="J284" i="4"/>
  <c r="BK257" i="4"/>
  <c r="J230" i="4"/>
  <c r="J193" i="4"/>
  <c r="BK162" i="4"/>
  <c r="J402" i="4"/>
  <c r="BK385" i="4"/>
  <c r="J337" i="4"/>
  <c r="J324" i="4"/>
  <c r="J298" i="4"/>
  <c r="BK228" i="4"/>
  <c r="BK205" i="4"/>
  <c r="J163" i="4"/>
  <c r="J146" i="4"/>
  <c r="BK345" i="4"/>
  <c r="J320" i="4"/>
  <c r="J278" i="4"/>
  <c r="J251" i="4"/>
  <c r="J223" i="4"/>
  <c r="J196" i="4"/>
  <c r="J161" i="4"/>
  <c r="BK393" i="4"/>
  <c r="BK374" i="4"/>
  <c r="BK342" i="4"/>
  <c r="J295" i="4"/>
  <c r="BK229" i="4"/>
  <c r="BK196" i="4"/>
  <c r="BK185" i="4"/>
  <c r="BK410" i="4"/>
  <c r="J391" i="4"/>
  <c r="J357" i="4"/>
  <c r="J328" i="4"/>
  <c r="BK299" i="4"/>
  <c r="BK241" i="4"/>
  <c r="BK210" i="4"/>
  <c r="J181" i="4"/>
  <c r="J155" i="4"/>
  <c r="J376" i="4"/>
  <c r="BK339" i="4"/>
  <c r="J315" i="4"/>
  <c r="J281" i="4"/>
  <c r="BK258" i="4"/>
  <c r="J203" i="4"/>
  <c r="BK165" i="4"/>
  <c r="BK146" i="4"/>
  <c r="BK439" i="5"/>
  <c r="J407" i="5"/>
  <c r="J387" i="5"/>
  <c r="J328" i="5"/>
  <c r="BK286" i="5"/>
  <c r="J259" i="5"/>
  <c r="BK227" i="5"/>
  <c r="J195" i="5"/>
  <c r="J178" i="5"/>
  <c r="BK451" i="5"/>
  <c r="J433" i="5"/>
  <c r="J405" i="5"/>
  <c r="J361" i="5"/>
  <c r="J348" i="5"/>
  <c r="BK318" i="5"/>
  <c r="J293" i="5"/>
  <c r="BK270" i="5"/>
  <c r="J221" i="5"/>
  <c r="BK211" i="5"/>
  <c r="J151" i="5"/>
  <c r="BK432" i="5"/>
  <c r="BK402" i="5"/>
  <c r="J364" i="5"/>
  <c r="J324" i="5"/>
  <c r="BK294" i="5"/>
  <c r="J257" i="5"/>
  <c r="BK244" i="5"/>
  <c r="J192" i="5"/>
  <c r="BK152" i="5"/>
  <c r="BK449" i="5"/>
  <c r="BK413" i="5"/>
  <c r="BK399" i="5"/>
  <c r="BK383" i="5"/>
  <c r="BK343" i="5"/>
  <c r="J316" i="5"/>
  <c r="J283" i="5"/>
  <c r="J250" i="5"/>
  <c r="BK210" i="5"/>
  <c r="BK180" i="5"/>
  <c r="J450" i="5"/>
  <c r="J413" i="5"/>
  <c r="J380" i="5"/>
  <c r="BK360" i="5"/>
  <c r="J339" i="5"/>
  <c r="BK296" i="5"/>
  <c r="J272" i="5"/>
  <c r="BK229" i="5"/>
  <c r="J187" i="5"/>
  <c r="J440" i="5"/>
  <c r="BK400" i="5"/>
  <c r="J371" i="5"/>
  <c r="J343" i="5"/>
  <c r="BK327" i="5"/>
  <c r="BK282" i="5"/>
  <c r="BK257" i="5"/>
  <c r="BK231" i="5"/>
  <c r="BK195" i="5"/>
  <c r="J182" i="5"/>
  <c r="J437" i="5"/>
  <c r="J423" i="5"/>
  <c r="BK407" i="5"/>
  <c r="BK385" i="5"/>
  <c r="BK353" i="5"/>
  <c r="BK322" i="5"/>
  <c r="BK285" i="5"/>
  <c r="BK253" i="5"/>
  <c r="BK209" i="5"/>
  <c r="J180" i="5"/>
  <c r="J153" i="5"/>
  <c r="J365" i="5"/>
  <c r="BK330" i="5"/>
  <c r="BK288" i="5"/>
  <c r="J251" i="5"/>
  <c r="BK202" i="5"/>
  <c r="BK186" i="5"/>
  <c r="BK242" i="6"/>
  <c r="J228" i="6"/>
  <c r="J190" i="6"/>
  <c r="J172" i="6"/>
  <c r="BK145" i="6"/>
  <c r="BK214" i="6"/>
  <c r="BK168" i="6"/>
  <c r="J247" i="6"/>
  <c r="BK219" i="6"/>
  <c r="J192" i="6"/>
  <c r="BK150" i="6"/>
  <c r="BK234" i="6"/>
  <c r="J201" i="6"/>
  <c r="BK163" i="6"/>
  <c r="J233" i="6"/>
  <c r="BK197" i="6"/>
  <c r="J163" i="6"/>
  <c r="BK464" i="7"/>
  <c r="BK439" i="7"/>
  <c r="J412" i="7"/>
  <c r="BK381" i="7"/>
  <c r="BK332" i="7"/>
  <c r="J295" i="7"/>
  <c r="BK250" i="7"/>
  <c r="BK227" i="7"/>
  <c r="BK185" i="7"/>
  <c r="J168" i="7"/>
  <c r="BK141" i="7"/>
  <c r="J468" i="7"/>
  <c r="BK444" i="7"/>
  <c r="J428" i="7"/>
  <c r="J413" i="7"/>
  <c r="J377" i="7"/>
  <c r="BK352" i="7"/>
  <c r="J319" i="7"/>
  <c r="BK259" i="7"/>
  <c r="J201" i="7"/>
  <c r="BK169" i="7"/>
  <c r="J142" i="7"/>
  <c r="BK469" i="7"/>
  <c r="J444" i="7"/>
  <c r="BK416" i="7"/>
  <c r="J384" i="7"/>
  <c r="BK351" i="7"/>
  <c r="J335" i="7"/>
  <c r="BK271" i="7"/>
  <c r="J247" i="7"/>
  <c r="J220" i="7"/>
  <c r="BK140" i="7"/>
  <c r="J427" i="7"/>
  <c r="BK369" i="7"/>
  <c r="BK338" i="7"/>
  <c r="BK273" i="7"/>
  <c r="BK249" i="7"/>
  <c r="BK207" i="7"/>
  <c r="BK165" i="7"/>
  <c r="BK461" i="7"/>
  <c r="J426" i="7"/>
  <c r="J381" i="7"/>
  <c r="BK350" i="7"/>
  <c r="BK291" i="7"/>
  <c r="BK263" i="7"/>
  <c r="J236" i="7"/>
  <c r="BK216" i="7"/>
  <c r="J200" i="7"/>
  <c r="J152" i="7"/>
  <c r="BK465" i="7"/>
  <c r="J408" i="7"/>
  <c r="BK383" i="7"/>
  <c r="BK365" i="7"/>
  <c r="J291" i="7"/>
  <c r="BK251" i="7"/>
  <c r="J230" i="7"/>
  <c r="BK206" i="7"/>
  <c r="BK166" i="7"/>
  <c r="BK440" i="7"/>
  <c r="BK404" i="7"/>
  <c r="BK388" i="7"/>
  <c r="BK299" i="7"/>
  <c r="J268" i="7"/>
  <c r="BK240" i="7"/>
  <c r="BK204" i="7"/>
  <c r="BK175" i="7"/>
  <c r="BK460" i="7"/>
  <c r="J425" i="7"/>
  <c r="J361" i="7"/>
  <c r="J340" i="7"/>
  <c r="BK296" i="7"/>
  <c r="J248" i="7"/>
  <c r="J225" i="7"/>
  <c r="J202" i="7"/>
  <c r="BK163" i="7"/>
  <c r="BK142" i="7"/>
  <c r="BK139" i="8"/>
  <c r="J137" i="8"/>
  <c r="J144" i="8"/>
  <c r="BK136" i="8"/>
  <c r="J148" i="8"/>
  <c r="BK161" i="8"/>
  <c r="BK150" i="8"/>
  <c r="J235" i="9"/>
  <c r="J212" i="9"/>
  <c r="J231" i="9"/>
  <c r="BK201" i="9"/>
  <c r="J160" i="9"/>
  <c r="BK234" i="9"/>
  <c r="J210" i="9"/>
  <c r="BK189" i="9"/>
  <c r="J170" i="9"/>
  <c r="J136" i="9"/>
  <c r="BK210" i="9"/>
  <c r="BK181" i="9"/>
  <c r="BK156" i="9"/>
  <c r="BK235" i="9"/>
  <c r="J201" i="9"/>
  <c r="J158" i="9"/>
  <c r="BK139" i="9"/>
  <c r="BK209" i="9"/>
  <c r="J195" i="9"/>
  <c r="J186" i="9"/>
  <c r="BK167" i="9"/>
  <c r="J152" i="9"/>
  <c r="BK207" i="9"/>
  <c r="J167" i="9"/>
  <c r="J233" i="9"/>
  <c r="J216" i="9"/>
  <c r="BK170" i="9"/>
  <c r="J175" i="10"/>
  <c r="J152" i="10"/>
  <c r="J204" i="10"/>
  <c r="J183" i="10"/>
  <c r="J155" i="10"/>
  <c r="J143" i="10"/>
  <c r="J134" i="10"/>
  <c r="J169" i="10"/>
  <c r="J136" i="10"/>
  <c r="BK157" i="10"/>
  <c r="BK184" i="10"/>
  <c r="J147" i="10"/>
  <c r="BK191" i="10"/>
  <c r="BK173" i="10"/>
  <c r="J153" i="10"/>
  <c r="J181" i="10"/>
  <c r="J158" i="10"/>
  <c r="BK198" i="10"/>
  <c r="J166" i="10"/>
  <c r="BK138" i="10"/>
  <c r="BK180" i="11"/>
  <c r="BK159" i="11"/>
  <c r="J192" i="11"/>
  <c r="BK1042" i="13"/>
  <c r="BK988" i="13"/>
  <c r="BK922" i="13"/>
  <c r="BK753" i="13"/>
  <c r="BK307" i="13"/>
  <c r="J1031" i="13"/>
  <c r="J968" i="13"/>
  <c r="J895" i="13"/>
  <c r="J703" i="13"/>
  <c r="BK292" i="13"/>
  <c r="BK990" i="13"/>
  <c r="BK891" i="13"/>
  <c r="J751" i="13"/>
  <c r="BK240" i="13"/>
  <c r="J183" i="14"/>
  <c r="J163" i="14"/>
  <c r="BK182" i="14"/>
  <c r="BK182" i="15"/>
  <c r="BK189" i="15"/>
  <c r="BK165" i="15"/>
  <c r="J170" i="15"/>
  <c r="BK154" i="15"/>
  <c r="BK172" i="15"/>
  <c r="J187" i="15"/>
  <c r="J165" i="15"/>
  <c r="J143" i="15"/>
  <c r="J164" i="15"/>
  <c r="BK145" i="15"/>
  <c r="J259" i="16"/>
  <c r="BK244" i="16"/>
  <c r="J214" i="16"/>
  <c r="BK195" i="16"/>
  <c r="BK151" i="16"/>
  <c r="BK256" i="16"/>
  <c r="J212" i="16"/>
  <c r="BK145" i="16"/>
  <c r="J222" i="16"/>
  <c r="J177" i="16"/>
  <c r="J144" i="16"/>
  <c r="BK253" i="16"/>
  <c r="J229" i="16"/>
  <c r="BK183" i="16"/>
  <c r="BK173" i="16"/>
  <c r="J253" i="16"/>
  <c r="BK222" i="16"/>
  <c r="BK200" i="16"/>
  <c r="BK162" i="16"/>
  <c r="J223" i="16"/>
  <c r="J170" i="16"/>
  <c r="J255" i="16"/>
  <c r="J227" i="16"/>
  <c r="BK170" i="16"/>
  <c r="BK156" i="16"/>
  <c r="BK251" i="16"/>
  <c r="J234" i="16"/>
  <c r="J213" i="16"/>
  <c r="J165" i="16"/>
  <c r="J143" i="17"/>
  <c r="BK143" i="17"/>
  <c r="J154" i="17"/>
  <c r="J139" i="17"/>
  <c r="BK150" i="17"/>
  <c r="J159" i="18"/>
  <c r="J143" i="18"/>
  <c r="J140" i="18"/>
  <c r="J136" i="18"/>
  <c r="J148" i="18"/>
  <c r="BK137" i="18"/>
  <c r="J157" i="18"/>
  <c r="BK134" i="18"/>
  <c r="BK7110" i="2"/>
  <c r="BK6773" i="2"/>
  <c r="J6647" i="2"/>
  <c r="BK6443" i="2"/>
  <c r="BK6343" i="2"/>
  <c r="BK6095" i="2"/>
  <c r="BK6020" i="2"/>
  <c r="J5918" i="2"/>
  <c r="J5641" i="2"/>
  <c r="J5489" i="2"/>
  <c r="J5325" i="2"/>
  <c r="J5102" i="2"/>
  <c r="BK4470" i="2"/>
  <c r="J4011" i="2"/>
  <c r="J3752" i="2"/>
  <c r="BK3603" i="2"/>
  <c r="BK3379" i="2"/>
  <c r="J1674" i="2"/>
  <c r="J1552" i="2"/>
  <c r="BK468" i="2"/>
  <c r="BK260" i="2"/>
  <c r="J8229" i="2"/>
  <c r="J6932" i="2"/>
  <c r="BK6725" i="2"/>
  <c r="J6625" i="2"/>
  <c r="BK6519" i="2"/>
  <c r="J6415" i="2"/>
  <c r="BK6327" i="2"/>
  <c r="J6219" i="2"/>
  <c r="J6075" i="2"/>
  <c r="J6055" i="2"/>
  <c r="J5711" i="2"/>
  <c r="BK5340" i="2"/>
  <c r="J4693" i="2"/>
  <c r="J4483" i="2"/>
  <c r="J4201" i="2"/>
  <c r="BK3653" i="2"/>
  <c r="J3469" i="2"/>
  <c r="J3354" i="2"/>
  <c r="BK3000" i="2"/>
  <c r="J1654" i="2"/>
  <c r="J1445" i="2"/>
  <c r="BK426" i="2"/>
  <c r="BK8241" i="2"/>
  <c r="BK8177" i="2"/>
  <c r="J7090" i="2"/>
  <c r="BK6846" i="2"/>
  <c r="J6729" i="2"/>
  <c r="J6669" i="2"/>
  <c r="J6585" i="2"/>
  <c r="BK6459" i="2"/>
  <c r="J6319" i="2"/>
  <c r="BK6255" i="2"/>
  <c r="J6154" i="2"/>
  <c r="J6083" i="2"/>
  <c r="J6005" i="2"/>
  <c r="BK5628" i="2"/>
  <c r="J5373" i="2"/>
  <c r="BK4512" i="2"/>
  <c r="BK4302" i="2"/>
  <c r="BK3732" i="2"/>
  <c r="BK3495" i="2"/>
  <c r="BK3377" i="2"/>
  <c r="BK3011" i="2"/>
  <c r="BK1698" i="2"/>
  <c r="J1661" i="2"/>
  <c r="BK1311" i="2"/>
  <c r="BK507" i="2"/>
  <c r="J341" i="2"/>
  <c r="J260" i="2"/>
  <c r="BK7068" i="2"/>
  <c r="J6840" i="2"/>
  <c r="BK6785" i="2"/>
  <c r="BK6661" i="2"/>
  <c r="BK6467" i="2"/>
  <c r="J6307" i="2"/>
  <c r="BK6235" i="2"/>
  <c r="J6117" i="2"/>
  <c r="J6076" i="2"/>
  <c r="J5686" i="2"/>
  <c r="BK5485" i="2"/>
  <c r="BK5320" i="2"/>
  <c r="BK4733" i="2"/>
  <c r="BK4342" i="2"/>
  <c r="J3795" i="2"/>
  <c r="J3603" i="2"/>
  <c r="J3403" i="2"/>
  <c r="J3261" i="2"/>
  <c r="J2712" i="2"/>
  <c r="BK1666" i="2"/>
  <c r="J1537" i="2"/>
  <c r="BK533" i="2"/>
  <c r="J262" i="2"/>
  <c r="J7102" i="2"/>
  <c r="BK6749" i="2"/>
  <c r="BK6629" i="2"/>
  <c r="J6487" i="2"/>
  <c r="J6339" i="2"/>
  <c r="J6104" i="2"/>
  <c r="J6073" i="2"/>
  <c r="J5677" i="2"/>
  <c r="BK5455" i="2"/>
  <c r="BK5043" i="2"/>
  <c r="BK4396" i="2"/>
  <c r="BK4025" i="2"/>
  <c r="J3720" i="2"/>
  <c r="J3578" i="2"/>
  <c r="BK3469" i="2"/>
  <c r="J3373" i="2"/>
  <c r="J1596" i="2"/>
  <c r="BK801" i="2"/>
  <c r="J519" i="2"/>
  <c r="AS107" i="1"/>
  <c r="J6463" i="2"/>
  <c r="J6375" i="2"/>
  <c r="BK6267" i="2"/>
  <c r="J6160" i="2"/>
  <c r="BK6091" i="2"/>
  <c r="BK6070" i="2"/>
  <c r="BK5896" i="2"/>
  <c r="J5651" i="2"/>
  <c r="BK5525" i="2"/>
  <c r="BK5323" i="2"/>
  <c r="J4430" i="2"/>
  <c r="J3851" i="2"/>
  <c r="J3668" i="2"/>
  <c r="J3497" i="2"/>
  <c r="BK3386" i="2"/>
  <c r="BK3346" i="2"/>
  <c r="BK3271" i="2"/>
  <c r="J3263" i="2"/>
  <c r="J1672" i="2"/>
  <c r="J1072" i="2"/>
  <c r="J735" i="2"/>
  <c r="BK377" i="2"/>
  <c r="J302" i="2"/>
  <c r="J8237" i="2"/>
  <c r="J8131" i="2"/>
  <c r="BK6975" i="2"/>
  <c r="J6713" i="2"/>
  <c r="J6593" i="2"/>
  <c r="BK6439" i="2"/>
  <c r="BK6283" i="2"/>
  <c r="BK6182" i="2"/>
  <c r="BK6094" i="2"/>
  <c r="BK6063" i="2"/>
  <c r="BK5922" i="2"/>
  <c r="J5679" i="2"/>
  <c r="BK5536" i="2"/>
  <c r="BK5325" i="2"/>
  <c r="J5043" i="2"/>
  <c r="BK4614" i="2"/>
  <c r="BK4430" i="2"/>
  <c r="J3679" i="2"/>
  <c r="J3386" i="2"/>
  <c r="BK2712" i="2"/>
  <c r="BK1573" i="2"/>
  <c r="J783" i="2"/>
  <c r="J6846" i="2"/>
  <c r="BK6713" i="2"/>
  <c r="J6677" i="2"/>
  <c r="BK6527" i="2"/>
  <c r="BK6379" i="2"/>
  <c r="BK6263" i="2"/>
  <c r="J6191" i="2"/>
  <c r="BK6104" i="2"/>
  <c r="BK6007" i="2"/>
  <c r="BK5664" i="2"/>
  <c r="J5597" i="2"/>
  <c r="BK5102" i="2"/>
  <c r="J4648" i="2"/>
  <c r="BK4561" i="2"/>
  <c r="J4247" i="2"/>
  <c r="J3732" i="2"/>
  <c r="J3485" i="2"/>
  <c r="BK3261" i="2"/>
  <c r="J1608" i="2"/>
  <c r="J801" i="2"/>
  <c r="J358" i="2"/>
  <c r="BK257" i="2"/>
  <c r="J435" i="3"/>
  <c r="J418" i="3"/>
  <c r="BK385" i="3"/>
  <c r="J339" i="3"/>
  <c r="J315" i="3"/>
  <c r="BK281" i="3"/>
  <c r="BK164" i="3"/>
  <c r="BK406" i="3"/>
  <c r="BK381" i="3"/>
  <c r="J359" i="3"/>
  <c r="BK320" i="3"/>
  <c r="J301" i="3"/>
  <c r="BK255" i="3"/>
  <c r="BK180" i="3"/>
  <c r="J169" i="3"/>
  <c r="J397" i="3"/>
  <c r="J329" i="3"/>
  <c r="BK296" i="3"/>
  <c r="BK165" i="3"/>
  <c r="BK426" i="3"/>
  <c r="J376" i="3"/>
  <c r="J361" i="3"/>
  <c r="J319" i="3"/>
  <c r="BK287" i="3"/>
  <c r="BK179" i="3"/>
  <c r="J166" i="3"/>
  <c r="BK424" i="3"/>
  <c r="BK404" i="3"/>
  <c r="BK387" i="3"/>
  <c r="J354" i="3"/>
  <c r="BK249" i="3"/>
  <c r="J226" i="3"/>
  <c r="J142" i="3"/>
  <c r="J423" i="3"/>
  <c r="J393" i="3"/>
  <c r="BK335" i="3"/>
  <c r="J307" i="3"/>
  <c r="J244" i="3"/>
  <c r="BK187" i="3"/>
  <c r="J420" i="3"/>
  <c r="BK377" i="3"/>
  <c r="J308" i="3"/>
  <c r="J253" i="3"/>
  <c r="BK226" i="3"/>
  <c r="BK186" i="3"/>
  <c r="J372" i="3"/>
  <c r="J337" i="3"/>
  <c r="BK307" i="3"/>
  <c r="BK239" i="3"/>
  <c r="J182" i="3"/>
  <c r="J168" i="3"/>
  <c r="J410" i="4"/>
  <c r="J377" i="4"/>
  <c r="BK302" i="4"/>
  <c r="BK238" i="4"/>
  <c r="J198" i="4"/>
  <c r="J411" i="4"/>
  <c r="J399" i="4"/>
  <c r="BK359" i="4"/>
  <c r="J334" i="4"/>
  <c r="BK298" i="4"/>
  <c r="BK271" i="4"/>
  <c r="BK246" i="4"/>
  <c r="BK227" i="4"/>
  <c r="BK171" i="4"/>
  <c r="J356" i="4"/>
  <c r="BK308" i="4"/>
  <c r="J279" i="4"/>
  <c r="BK255" i="4"/>
  <c r="J235" i="4"/>
  <c r="BK208" i="4"/>
  <c r="J177" i="4"/>
  <c r="BK147" i="4"/>
  <c r="BK387" i="4"/>
  <c r="J343" i="4"/>
  <c r="J303" i="4"/>
  <c r="BK249" i="4"/>
  <c r="BK223" i="4"/>
  <c r="J202" i="4"/>
  <c r="BK156" i="4"/>
  <c r="J145" i="4"/>
  <c r="J341" i="4"/>
  <c r="BK317" i="4"/>
  <c r="BK288" i="4"/>
  <c r="J257" i="4"/>
  <c r="BK243" i="4"/>
  <c r="J212" i="4"/>
  <c r="BK184" i="4"/>
  <c r="J160" i="4"/>
  <c r="J392" i="4"/>
  <c r="J380" i="4"/>
  <c r="BK357" i="4"/>
  <c r="BK336" i="4"/>
  <c r="BK280" i="4"/>
  <c r="J234" i="4"/>
  <c r="BK201" i="4"/>
  <c r="J188" i="4"/>
  <c r="BK149" i="4"/>
  <c r="BK398" i="4"/>
  <c r="J366" i="4"/>
  <c r="BK354" i="4"/>
  <c r="BK321" i="4"/>
  <c r="BK264" i="4"/>
  <c r="BK231" i="4"/>
  <c r="BK207" i="4"/>
  <c r="J168" i="4"/>
  <c r="J393" i="4"/>
  <c r="J359" i="4"/>
  <c r="J335" i="4"/>
  <c r="J314" i="4"/>
  <c r="J273" i="4"/>
  <c r="BK251" i="4"/>
  <c r="BK206" i="4"/>
  <c r="BK172" i="4"/>
  <c r="BK150" i="4"/>
  <c r="J445" i="5"/>
  <c r="BK415" i="5"/>
  <c r="J399" i="5"/>
  <c r="J359" i="5"/>
  <c r="J306" i="5"/>
  <c r="J273" i="5"/>
  <c r="J211" i="5"/>
  <c r="J186" i="5"/>
  <c r="J152" i="5"/>
  <c r="J436" i="5"/>
  <c r="J398" i="5"/>
  <c r="BK359" i="5"/>
  <c r="J340" i="5"/>
  <c r="BK312" i="5"/>
  <c r="J296" i="5"/>
  <c r="J258" i="5"/>
  <c r="J214" i="5"/>
  <c r="BK172" i="5"/>
  <c r="BK153" i="5"/>
  <c r="BK437" i="5"/>
  <c r="J406" i="5"/>
  <c r="BK386" i="5"/>
  <c r="J329" i="5"/>
  <c r="BK304" i="5"/>
  <c r="J274" i="5"/>
  <c r="J252" i="5"/>
  <c r="BK235" i="5"/>
  <c r="J168" i="5"/>
  <c r="BK455" i="5"/>
  <c r="J203" i="5"/>
  <c r="BK168" i="5"/>
  <c r="BK436" i="5"/>
  <c r="J383" i="5"/>
  <c r="J356" i="5"/>
  <c r="BK321" i="5"/>
  <c r="J280" i="5"/>
  <c r="BK247" i="5"/>
  <c r="J220" i="5"/>
  <c r="J181" i="5"/>
  <c r="J449" i="5"/>
  <c r="J414" i="5"/>
  <c r="J378" i="5"/>
  <c r="BK348" i="5"/>
  <c r="J332" i="5"/>
  <c r="BK302" i="5"/>
  <c r="J265" i="5"/>
  <c r="BK250" i="5"/>
  <c r="J215" i="5"/>
  <c r="BK176" i="5"/>
  <c r="BK435" i="5"/>
  <c r="J415" i="5"/>
  <c r="J389" i="5"/>
  <c r="BK339" i="5"/>
  <c r="J318" i="5"/>
  <c r="BK274" i="5"/>
  <c r="J241" i="5"/>
  <c r="J170" i="5"/>
  <c r="BK368" i="5"/>
  <c r="BK336" i="5"/>
  <c r="J303" i="5"/>
  <c r="BK278" i="5"/>
  <c r="J248" i="5"/>
  <c r="BK220" i="5"/>
  <c r="BK200" i="5"/>
  <c r="BK174" i="5"/>
  <c r="BK245" i="6"/>
  <c r="J216" i="6"/>
  <c r="J180" i="6"/>
  <c r="BK246" i="6"/>
  <c r="J213" i="6"/>
  <c r="J176" i="6"/>
  <c r="J152" i="6"/>
  <c r="J241" i="6"/>
  <c r="J186" i="6"/>
  <c r="BK147" i="6"/>
  <c r="BK229" i="6"/>
  <c r="BK210" i="6"/>
  <c r="J187" i="6"/>
  <c r="BK161" i="6"/>
  <c r="J238" i="6"/>
  <c r="J209" i="6"/>
  <c r="BK188" i="6"/>
  <c r="J235" i="6"/>
  <c r="BK206" i="6"/>
  <c r="BK179" i="6"/>
  <c r="BK151" i="6"/>
  <c r="J226" i="6"/>
  <c r="BK194" i="6"/>
  <c r="J243" i="6"/>
  <c r="BK199" i="6"/>
  <c r="J164" i="6"/>
  <c r="J466" i="7"/>
  <c r="J409" i="7"/>
  <c r="BK349" i="7"/>
  <c r="BK314" i="7"/>
  <c r="J254" i="7"/>
  <c r="BK220" i="7"/>
  <c r="J189" i="7"/>
  <c r="J173" i="7"/>
  <c r="J146" i="7"/>
  <c r="BK466" i="7"/>
  <c r="BK437" i="7"/>
  <c r="BK423" i="7"/>
  <c r="BK412" i="7"/>
  <c r="J376" i="7"/>
  <c r="J350" i="7"/>
  <c r="BK280" i="7"/>
  <c r="J240" i="7"/>
  <c r="BK213" i="7"/>
  <c r="BK183" i="7"/>
  <c r="J158" i="7"/>
  <c r="BK143" i="7"/>
  <c r="J463" i="7"/>
  <c r="J436" i="7"/>
  <c r="BK413" i="7"/>
  <c r="J383" i="7"/>
  <c r="J338" i="7"/>
  <c r="J313" i="7"/>
  <c r="BK255" i="7"/>
  <c r="BK233" i="7"/>
  <c r="J186" i="7"/>
  <c r="J160" i="7"/>
  <c r="J471" i="7"/>
  <c r="BK392" i="7"/>
  <c r="J367" i="7"/>
  <c r="BK327" i="7"/>
  <c r="J265" i="7"/>
  <c r="BK236" i="7"/>
  <c r="BK189" i="7"/>
  <c r="BK138" i="7"/>
  <c r="J453" i="7"/>
  <c r="J431" i="7"/>
  <c r="J391" i="7"/>
  <c r="BK363" i="7"/>
  <c r="BK336" i="7"/>
  <c r="J269" i="7"/>
  <c r="J241" i="7"/>
  <c r="BK182" i="7"/>
  <c r="J140" i="7"/>
  <c r="J450" i="7"/>
  <c r="J404" i="7"/>
  <c r="J382" i="7"/>
  <c r="BK356" i="7"/>
  <c r="J314" i="7"/>
  <c r="BK265" i="7"/>
  <c r="BK234" i="7"/>
  <c r="J213" i="7"/>
  <c r="BK172" i="7"/>
  <c r="J147" i="7"/>
  <c r="J448" i="7"/>
  <c r="BK407" i="7"/>
  <c r="BK398" i="7"/>
  <c r="J315" i="7"/>
  <c r="BK266" i="7"/>
  <c r="J234" i="7"/>
  <c r="BK198" i="7"/>
  <c r="J151" i="7"/>
  <c r="J461" i="7"/>
  <c r="J434" i="7"/>
  <c r="BK370" i="7"/>
  <c r="J332" i="7"/>
  <c r="J283" i="7"/>
  <c r="J232" i="7"/>
  <c r="BK212" i="7"/>
  <c r="J176" i="7"/>
  <c r="BK160" i="7"/>
  <c r="J165" i="8"/>
  <c r="J163" i="8"/>
  <c r="J135" i="8"/>
  <c r="BK138" i="8"/>
  <c r="BK163" i="8"/>
  <c r="BK135" i="8"/>
  <c r="BK154" i="8"/>
  <c r="J228" i="9"/>
  <c r="J189" i="9"/>
  <c r="BK162" i="9"/>
  <c r="BK138" i="9"/>
  <c r="BK219" i="9"/>
  <c r="BK196" i="9"/>
  <c r="J151" i="9"/>
  <c r="BK134" i="9"/>
  <c r="BK221" i="9"/>
  <c r="J190" i="9"/>
  <c r="J174" i="9"/>
  <c r="BK230" i="9"/>
  <c r="BK184" i="9"/>
  <c r="BK157" i="9"/>
  <c r="J230" i="9"/>
  <c r="BK188" i="9"/>
  <c r="BK143" i="9"/>
  <c r="BK220" i="9"/>
  <c r="J197" i="9"/>
  <c r="BK190" i="9"/>
  <c r="BK177" i="9"/>
  <c r="J159" i="9"/>
  <c r="J236" i="9"/>
  <c r="J172" i="9"/>
  <c r="BK148" i="9"/>
  <c r="BK225" i="9"/>
  <c r="BK195" i="9"/>
  <c r="J178" i="9"/>
  <c r="BK146" i="9"/>
  <c r="BK189" i="10"/>
  <c r="BK156" i="10"/>
  <c r="J202" i="10"/>
  <c r="BK179" i="10"/>
  <c r="BK145" i="10"/>
  <c r="BK135" i="10"/>
  <c r="J185" i="10"/>
  <c r="J168" i="10"/>
  <c r="BK134" i="10"/>
  <c r="J164" i="10"/>
  <c r="BK195" i="10"/>
  <c r="BK160" i="10"/>
  <c r="BK137" i="10"/>
  <c r="J198" i="10"/>
  <c r="BK176" i="10"/>
  <c r="J145" i="10"/>
  <c r="J180" i="10"/>
  <c r="BK153" i="10"/>
  <c r="BK206" i="10"/>
  <c r="BK175" i="10"/>
  <c r="J151" i="10"/>
  <c r="BK186" i="11"/>
  <c r="BK169" i="11"/>
  <c r="J142" i="11"/>
  <c r="BK1070" i="13"/>
  <c r="BK958" i="13"/>
  <c r="BK856" i="13"/>
  <c r="J616" i="13"/>
  <c r="BK193" i="13"/>
  <c r="BK1033" i="13"/>
  <c r="J974" i="13"/>
  <c r="BK836" i="13"/>
  <c r="J775" i="13"/>
  <c r="BK407" i="13"/>
  <c r="J170" i="13"/>
  <c r="J932" i="13"/>
  <c r="J830" i="13"/>
  <c r="BK735" i="13"/>
  <c r="J453" i="13"/>
  <c r="J196" i="14"/>
  <c r="BK167" i="14"/>
  <c r="BK186" i="14"/>
  <c r="J189" i="14"/>
  <c r="J166" i="14"/>
  <c r="J164" i="14"/>
  <c r="J180" i="14"/>
  <c r="J190" i="14"/>
  <c r="BK175" i="14"/>
  <c r="J191" i="14"/>
  <c r="BK171" i="14"/>
  <c r="J187" i="14"/>
  <c r="J172" i="14"/>
  <c r="BK169" i="15"/>
  <c r="BK187" i="15"/>
  <c r="BK163" i="15"/>
  <c r="J173" i="15"/>
  <c r="J150" i="15"/>
  <c r="J183" i="15"/>
  <c r="J156" i="15"/>
  <c r="J189" i="15"/>
  <c r="J174" i="15"/>
  <c r="BK151" i="15"/>
  <c r="J149" i="15"/>
  <c r="BK247" i="16"/>
  <c r="J217" i="16"/>
  <c r="J201" i="16"/>
  <c r="BK165" i="16"/>
  <c r="BK243" i="16"/>
  <c r="BK210" i="16"/>
  <c r="J150" i="16"/>
  <c r="BK217" i="16"/>
  <c r="J167" i="16"/>
  <c r="J141" i="16"/>
  <c r="J246" i="16"/>
  <c r="J209" i="16"/>
  <c r="BK177" i="16"/>
  <c r="J258" i="16"/>
  <c r="J221" i="16"/>
  <c r="BK190" i="16"/>
  <c r="BK161" i="16"/>
  <c r="J218" i="16"/>
  <c r="J173" i="16"/>
  <c r="BK137" i="16"/>
  <c r="J215" i="16"/>
  <c r="J169" i="16"/>
  <c r="J158" i="16"/>
  <c r="J139" i="16"/>
  <c r="J241" i="16"/>
  <c r="J220" i="16"/>
  <c r="BK141" i="16"/>
  <c r="BK147" i="17"/>
  <c r="J150" i="17"/>
  <c r="J147" i="17"/>
  <c r="BK134" i="17"/>
  <c r="BK136" i="17"/>
  <c r="BK151" i="18"/>
  <c r="BK162" i="18"/>
  <c r="J144" i="18"/>
  <c r="BK140" i="18"/>
  <c r="J147" i="18"/>
  <c r="J135" i="18"/>
  <c r="J160" i="18"/>
  <c r="BK141" i="18"/>
  <c r="J6824" i="2"/>
  <c r="J6705" i="2"/>
  <c r="BK6463" i="2"/>
  <c r="J6407" i="2"/>
  <c r="J6165" i="2"/>
  <c r="J6071" i="2"/>
  <c r="BK5832" i="2"/>
  <c r="BK5538" i="2"/>
  <c r="BK5463" i="2"/>
  <c r="BK5292" i="2"/>
  <c r="J4729" i="2"/>
  <c r="BK4332" i="2"/>
  <c r="BK3795" i="2"/>
  <c r="J3620" i="2"/>
  <c r="BK3361" i="2"/>
  <c r="BK1686" i="2"/>
  <c r="BK1564" i="2"/>
  <c r="J797" i="2"/>
  <c r="BK311" i="2"/>
  <c r="J8241" i="2"/>
  <c r="J8178" i="2"/>
  <c r="BK7102" i="2"/>
  <c r="J6820" i="2"/>
  <c r="BK6673" i="2"/>
  <c r="J6581" i="2"/>
  <c r="BK6447" i="2"/>
  <c r="BK6371" i="2"/>
  <c r="J6267" i="2"/>
  <c r="BK6207" i="2"/>
  <c r="J6091" i="2"/>
  <c r="BK6057" i="2"/>
  <c r="J5800" i="2"/>
  <c r="J5633" i="2"/>
  <c r="J5540" i="2"/>
  <c r="BK5326" i="2"/>
  <c r="J4639" i="2"/>
  <c r="BK4453" i="2"/>
  <c r="BK4379" i="2"/>
  <c r="BK3742" i="2"/>
  <c r="J3558" i="2"/>
  <c r="J3379" i="2"/>
  <c r="BK3257" i="2"/>
  <c r="BK1751" i="2"/>
  <c r="BK1634" i="2"/>
  <c r="J1074" i="2"/>
  <c r="BK278" i="2"/>
  <c r="BK8193" i="2"/>
  <c r="J7265" i="2"/>
  <c r="J6917" i="2"/>
  <c r="BK6777" i="2"/>
  <c r="BK6753" i="2"/>
  <c r="BK6705" i="2"/>
  <c r="J6655" i="2"/>
  <c r="J6569" i="2"/>
  <c r="J6455" i="2"/>
  <c r="BK6315" i="2"/>
  <c r="BK6219" i="2"/>
  <c r="BK6150" i="2"/>
  <c r="J6077" i="2"/>
  <c r="BK5688" i="2"/>
  <c r="BK5615" i="2"/>
  <c r="J5377" i="2"/>
  <c r="BK4543" i="2"/>
  <c r="BK4268" i="2"/>
  <c r="J3730" i="2"/>
  <c r="J3590" i="2"/>
  <c r="BK3281" i="2"/>
  <c r="J3004" i="2"/>
  <c r="J1662" i="2"/>
  <c r="BK1628" i="2"/>
  <c r="BK735" i="2"/>
  <c r="BK382" i="2"/>
  <c r="J278" i="2"/>
  <c r="J7077" i="2"/>
  <c r="J6890" i="2"/>
  <c r="BK6806" i="2"/>
  <c r="BK6741" i="2"/>
  <c r="J6577" i="2"/>
  <c r="J6411" i="2"/>
  <c r="J6251" i="2"/>
  <c r="J6211" i="2"/>
  <c r="BK6092" i="2"/>
  <c r="J5998" i="2"/>
  <c r="BK5646" i="2"/>
  <c r="BK5499" i="2"/>
  <c r="J5324" i="2"/>
  <c r="BK4756" i="2"/>
  <c r="BK4414" i="2"/>
  <c r="J3978" i="2"/>
  <c r="BK3620" i="2"/>
  <c r="J3383" i="2"/>
  <c r="J3000" i="2"/>
  <c r="J1670" i="2"/>
  <c r="J1573" i="2"/>
  <c r="J940" i="2"/>
  <c r="J460" i="2"/>
  <c r="J7118" i="2"/>
  <c r="J6888" i="2"/>
  <c r="BK6745" i="2"/>
  <c r="BK6589" i="2"/>
  <c r="BK6419" i="2"/>
  <c r="BK6259" i="2"/>
  <c r="BK6102" i="2"/>
  <c r="J6066" i="2"/>
  <c r="J5503" i="2"/>
  <c r="J5101" i="2"/>
  <c r="J4580" i="2"/>
  <c r="J4318" i="2"/>
  <c r="BK3725" i="2"/>
  <c r="BK3611" i="2"/>
  <c r="BK3464" i="2"/>
  <c r="BK3367" i="2"/>
  <c r="J1548" i="2"/>
  <c r="BK793" i="2"/>
  <c r="BK432" i="2"/>
  <c r="J264" i="2"/>
  <c r="J8167" i="2"/>
  <c r="J7259" i="2"/>
  <c r="J6956" i="2"/>
  <c r="J6812" i="2"/>
  <c r="J6709" i="2"/>
  <c r="J6597" i="2"/>
  <c r="J6531" i="2"/>
  <c r="J6499" i="2"/>
  <c r="J6447" i="2"/>
  <c r="BK6303" i="2"/>
  <c r="J6271" i="2"/>
  <c r="BK6098" i="2"/>
  <c r="J6087" i="2"/>
  <c r="J6035" i="2"/>
  <c r="J5965" i="2"/>
  <c r="BK5750" i="2"/>
  <c r="BK5491" i="2"/>
  <c r="J5340" i="2"/>
  <c r="BK4748" i="2"/>
  <c r="J4237" i="2"/>
  <c r="J3974" i="2"/>
  <c r="J3599" i="2"/>
  <c r="J3468" i="2"/>
  <c r="BK3376" i="2"/>
  <c r="J3277" i="2"/>
  <c r="J3271" i="2"/>
  <c r="J1724" i="2"/>
  <c r="J1610" i="2"/>
  <c r="BK1054" i="2"/>
  <c r="J513" i="2"/>
  <c r="BK317" i="2"/>
  <c r="BK184" i="2"/>
  <c r="BK8197" i="2"/>
  <c r="J7072" i="2"/>
  <c r="J6777" i="2"/>
  <c r="J6603" i="2"/>
  <c r="J6491" i="2"/>
  <c r="J6335" i="2"/>
  <c r="BK6215" i="2"/>
  <c r="J6174" i="2"/>
  <c r="BK6075" i="2"/>
  <c r="BK5998" i="2"/>
  <c r="BK5776" i="2"/>
  <c r="BK5597" i="2"/>
  <c r="J5512" i="2"/>
  <c r="J5320" i="2"/>
  <c r="BK4648" i="2"/>
  <c r="BK3805" i="2"/>
  <c r="J3559" i="2"/>
  <c r="BK3340" i="2"/>
  <c r="BK1724" i="2"/>
  <c r="J1223" i="2"/>
  <c r="BK198" i="2"/>
  <c r="J6741" i="2"/>
  <c r="J6681" i="2"/>
  <c r="J6589" i="2"/>
  <c r="BK6427" i="2"/>
  <c r="J6323" i="2"/>
  <c r="J6183" i="2"/>
  <c r="BK6088" i="2"/>
  <c r="J6000" i="2"/>
  <c r="BK5690" i="2"/>
  <c r="BK5625" i="2"/>
  <c r="J5532" i="2"/>
  <c r="BK4580" i="2"/>
  <c r="BK4337" i="2"/>
  <c r="BK4211" i="2"/>
  <c r="BK3750" i="2"/>
  <c r="BK3668" i="2"/>
  <c r="BK3566" i="2"/>
  <c r="BK3393" i="2"/>
  <c r="J1698" i="2"/>
  <c r="J1585" i="2"/>
  <c r="BK891" i="2"/>
  <c r="J446" i="2"/>
  <c r="BK302" i="2"/>
  <c r="BK246" i="2"/>
  <c r="BK401" i="3"/>
  <c r="BK327" i="3"/>
  <c r="BK305" i="3"/>
  <c r="BK228" i="3"/>
  <c r="BK163" i="3"/>
  <c r="J366" i="3"/>
  <c r="BK317" i="3"/>
  <c r="BK291" i="3"/>
  <c r="J237" i="3"/>
  <c r="J186" i="3"/>
  <c r="J172" i="3"/>
  <c r="J408" i="3"/>
  <c r="BK366" i="3"/>
  <c r="J288" i="3"/>
  <c r="J239" i="3"/>
  <c r="BK178" i="3"/>
  <c r="J163" i="3"/>
  <c r="BK429" i="3"/>
  <c r="BK410" i="3"/>
  <c r="BK336" i="3"/>
  <c r="J297" i="3"/>
  <c r="J245" i="3"/>
  <c r="J229" i="3"/>
  <c r="BK174" i="3"/>
  <c r="J431" i="3"/>
  <c r="J398" i="3"/>
  <c r="J365" i="3"/>
  <c r="BK339" i="3"/>
  <c r="J283" i="3"/>
  <c r="J235" i="3"/>
  <c r="BK182" i="3"/>
  <c r="BK425" i="3"/>
  <c r="BK409" i="3"/>
  <c r="J386" i="3"/>
  <c r="BK370" i="3"/>
  <c r="BK311" i="3"/>
  <c r="BK294" i="3"/>
  <c r="J437" i="3"/>
  <c r="J405" i="3"/>
  <c r="BK379" i="3"/>
  <c r="BK329" i="3"/>
  <c r="BK318" i="3"/>
  <c r="BK295" i="3"/>
  <c r="J224" i="3"/>
  <c r="J164" i="3"/>
  <c r="J355" i="3"/>
  <c r="BK319" i="3"/>
  <c r="BK301" i="3"/>
  <c r="J249" i="3"/>
  <c r="J167" i="3"/>
  <c r="J398" i="4"/>
  <c r="J364" i="4"/>
  <c r="J299" i="4"/>
  <c r="BK279" i="4"/>
  <c r="J265" i="4"/>
  <c r="BK200" i="4"/>
  <c r="J327" i="4"/>
  <c r="J264" i="4"/>
  <c r="J238" i="4"/>
  <c r="BK218" i="4"/>
  <c r="BK360" i="4"/>
  <c r="BK318" i="4"/>
  <c r="BK286" i="4"/>
  <c r="BK261" i="4"/>
  <c r="J239" i="4"/>
  <c r="J210" i="4"/>
  <c r="J186" i="4"/>
  <c r="BK157" i="4"/>
  <c r="J405" i="4"/>
  <c r="J352" i="4"/>
  <c r="J336" i="4"/>
  <c r="BK314" i="4"/>
  <c r="J250" i="4"/>
  <c r="J225" i="4"/>
  <c r="BK189" i="4"/>
  <c r="BK160" i="4"/>
  <c r="BK375" i="4"/>
  <c r="BK333" i="4"/>
  <c r="BK304" i="4"/>
  <c r="J256" i="4"/>
  <c r="J227" i="4"/>
  <c r="BK211" i="4"/>
  <c r="BK188" i="4"/>
  <c r="BK414" i="4"/>
  <c r="BK391" i="4"/>
  <c r="BK377" i="4"/>
  <c r="J347" i="4"/>
  <c r="J308" i="4"/>
  <c r="J275" i="4"/>
  <c r="J244" i="4"/>
  <c r="BK198" i="4"/>
  <c r="J187" i="4"/>
  <c r="J403" i="4"/>
  <c r="J388" i="4"/>
  <c r="J349" i="4"/>
  <c r="BK319" i="4"/>
  <c r="J294" i="4"/>
  <c r="J245" i="4"/>
  <c r="BK225" i="4"/>
  <c r="J206" i="4"/>
  <c r="BK174" i="4"/>
  <c r="BK383" i="4"/>
  <c r="BK356" i="4"/>
  <c r="J321" i="4"/>
  <c r="BK278" i="4"/>
  <c r="BK252" i="4"/>
  <c r="J218" i="4"/>
  <c r="J184" i="4"/>
  <c r="BK151" i="4"/>
  <c r="J435" i="5"/>
  <c r="BK398" i="5"/>
  <c r="BK365" i="5"/>
  <c r="J321" i="5"/>
  <c r="BK238" i="5"/>
  <c r="BK215" i="5"/>
  <c r="J194" i="5"/>
  <c r="J156" i="5"/>
  <c r="J439" i="5"/>
  <c r="BK409" i="5"/>
  <c r="BK382" i="5"/>
  <c r="BK342" i="5"/>
  <c r="J308" i="5"/>
  <c r="J288" i="5"/>
  <c r="J268" i="5"/>
  <c r="J246" i="5"/>
  <c r="J197" i="5"/>
  <c r="J453" i="5"/>
  <c r="J421" i="5"/>
  <c r="BK388" i="5"/>
  <c r="BK357" i="5"/>
  <c r="BK317" i="5"/>
  <c r="J297" i="5"/>
  <c r="BK281" i="5"/>
  <c r="BK248" i="5"/>
  <c r="J225" i="5"/>
  <c r="BK165" i="5"/>
  <c r="J451" i="5"/>
  <c r="BK421" i="5"/>
  <c r="J394" i="5"/>
  <c r="BK378" i="5"/>
  <c r="J333" i="5"/>
  <c r="BK314" i="5"/>
  <c r="BK291" i="5"/>
  <c r="BK267" i="5"/>
  <c r="J238" i="5"/>
  <c r="J204" i="5"/>
  <c r="BK171" i="5"/>
  <c r="BK433" i="5"/>
  <c r="BK393" i="5"/>
  <c r="J369" i="5"/>
  <c r="J353" i="5"/>
  <c r="BK334" i="5"/>
  <c r="J285" i="5"/>
  <c r="BK240" i="5"/>
  <c r="BK201" i="5"/>
  <c r="J167" i="5"/>
  <c r="J430" i="5"/>
  <c r="BK397" i="5"/>
  <c r="BK376" i="5"/>
  <c r="BK338" i="5"/>
  <c r="BK305" i="5"/>
  <c r="BK275" i="5"/>
  <c r="BK252" i="5"/>
  <c r="J222" i="5"/>
  <c r="J191" i="5"/>
  <c r="J179" i="5"/>
  <c r="BK427" i="5"/>
  <c r="BK412" i="5"/>
  <c r="J381" i="5"/>
  <c r="J327" i="5"/>
  <c r="BK301" i="5"/>
  <c r="J275" i="5"/>
  <c r="J243" i="5"/>
  <c r="BK198" i="5"/>
  <c r="BK362" i="5"/>
  <c r="J322" i="5"/>
  <c r="J295" i="5"/>
  <c r="J254" i="5"/>
  <c r="BK228" i="5"/>
  <c r="J198" i="5"/>
  <c r="BK160" i="5"/>
  <c r="J196" i="6"/>
  <c r="BK225" i="6"/>
  <c r="BK205" i="6"/>
  <c r="BK174" i="6"/>
  <c r="BK149" i="6"/>
  <c r="J206" i="6"/>
  <c r="J175" i="6"/>
  <c r="J230" i="6"/>
  <c r="J207" i="6"/>
  <c r="BK185" i="6"/>
  <c r="BK160" i="6"/>
  <c r="BK240" i="6"/>
  <c r="BK195" i="6"/>
  <c r="J166" i="6"/>
  <c r="J203" i="6"/>
  <c r="BK175" i="6"/>
  <c r="BK148" i="6"/>
  <c r="J220" i="6"/>
  <c r="BK183" i="6"/>
  <c r="J242" i="6"/>
  <c r="J194" i="6"/>
  <c r="J162" i="6"/>
  <c r="J460" i="7"/>
  <c r="BK445" i="7"/>
  <c r="BK408" i="7"/>
  <c r="BK382" i="7"/>
  <c r="J341" i="7"/>
  <c r="J305" i="7"/>
  <c r="J277" i="7"/>
  <c r="BK230" i="7"/>
  <c r="BK197" i="7"/>
  <c r="J171" i="7"/>
  <c r="J145" i="7"/>
  <c r="BK463" i="7"/>
  <c r="J441" i="7"/>
  <c r="BK425" i="7"/>
  <c r="J417" i="7"/>
  <c r="J393" i="7"/>
  <c r="BK367" i="7"/>
  <c r="BK340" i="7"/>
  <c r="BK277" i="7"/>
  <c r="J227" i="7"/>
  <c r="J194" i="7"/>
  <c r="J177" i="7"/>
  <c r="J458" i="7"/>
  <c r="J430" i="7"/>
  <c r="J392" i="7"/>
  <c r="BK366" i="7"/>
  <c r="BK323" i="7"/>
  <c r="BK258" i="7"/>
  <c r="BK243" i="7"/>
  <c r="J184" i="7"/>
  <c r="J150" i="7"/>
  <c r="BK433" i="7"/>
  <c r="J405" i="7"/>
  <c r="BK372" i="7"/>
  <c r="J342" i="7"/>
  <c r="J287" i="7"/>
  <c r="BK205" i="7"/>
  <c r="J149" i="7"/>
  <c r="J464" i="7"/>
  <c r="BK429" i="7"/>
  <c r="J398" i="7"/>
  <c r="J364" i="7"/>
  <c r="J339" i="7"/>
  <c r="BK287" i="7"/>
  <c r="J262" i="7"/>
  <c r="J224" i="7"/>
  <c r="BK196" i="7"/>
  <c r="J163" i="7"/>
  <c r="BK470" i="7"/>
  <c r="BK435" i="7"/>
  <c r="BK389" i="7"/>
  <c r="BK376" i="7"/>
  <c r="J323" i="7"/>
  <c r="BK270" i="7"/>
  <c r="BK232" i="7"/>
  <c r="J197" i="7"/>
  <c r="BK161" i="7"/>
  <c r="J452" i="7"/>
  <c r="J416" i="7"/>
  <c r="BK395" i="7"/>
  <c r="BK313" i="7"/>
  <c r="J278" i="7"/>
  <c r="BK247" i="7"/>
  <c r="BK210" i="7"/>
  <c r="BK178" i="7"/>
  <c r="BK474" i="7"/>
  <c r="J435" i="7"/>
  <c r="BK424" i="7"/>
  <c r="J363" i="7"/>
  <c r="BK344" i="7"/>
  <c r="J331" i="7"/>
  <c r="BK254" i="7"/>
  <c r="J222" i="7"/>
  <c r="BK181" i="7"/>
  <c r="BK159" i="7"/>
  <c r="J142" i="8"/>
  <c r="BK141" i="8"/>
  <c r="J147" i="8"/>
  <c r="BK137" i="8"/>
  <c r="J157" i="8"/>
  <c r="J164" i="8"/>
  <c r="BK145" i="8"/>
  <c r="BK162" i="8"/>
  <c r="BK144" i="8"/>
  <c r="BK223" i="9"/>
  <c r="BK199" i="9"/>
  <c r="BK165" i="9"/>
  <c r="J155" i="9"/>
  <c r="J225" i="9"/>
  <c r="BK193" i="9"/>
  <c r="BK150" i="9"/>
  <c r="BK136" i="9"/>
  <c r="BK214" i="9"/>
  <c r="J187" i="9"/>
  <c r="J169" i="9"/>
  <c r="J232" i="9"/>
  <c r="BK203" i="9"/>
  <c r="BK164" i="9"/>
  <c r="J144" i="9"/>
  <c r="BK185" i="9"/>
  <c r="BK144" i="9"/>
  <c r="BK192" i="9"/>
  <c r="BK178" i="9"/>
  <c r="BK160" i="9"/>
  <c r="J139" i="9"/>
  <c r="BK202" i="9"/>
  <c r="BK166" i="9"/>
  <c r="BK217" i="9"/>
  <c r="J173" i="9"/>
  <c r="BK141" i="9"/>
  <c r="BK187" i="10"/>
  <c r="J149" i="10"/>
  <c r="J197" i="10"/>
  <c r="BK151" i="10"/>
  <c r="BK139" i="10"/>
  <c r="BK201" i="10"/>
  <c r="J176" i="10"/>
  <c r="BK162" i="10"/>
  <c r="J193" i="10"/>
  <c r="BK171" i="10"/>
  <c r="BK204" i="10"/>
  <c r="J157" i="10"/>
  <c r="J206" i="10"/>
  <c r="BK185" i="10"/>
  <c r="J171" i="10"/>
  <c r="BK146" i="10"/>
  <c r="J196" i="10"/>
  <c r="J161" i="10"/>
  <c r="BK197" i="10"/>
  <c r="J163" i="10"/>
  <c r="BK164" i="11"/>
  <c r="J184" i="11"/>
  <c r="J172" i="11"/>
  <c r="BK155" i="11"/>
  <c r="J149" i="11"/>
  <c r="BK145" i="11"/>
  <c r="J139" i="11"/>
  <c r="BK189" i="11"/>
  <c r="J185" i="11"/>
  <c r="BK165" i="11"/>
  <c r="BK142" i="11"/>
  <c r="J189" i="11"/>
  <c r="BK184" i="11"/>
  <c r="J175" i="11"/>
  <c r="J167" i="11"/>
  <c r="J155" i="11"/>
  <c r="BK139" i="11"/>
  <c r="BK137" i="11"/>
  <c r="J186" i="11"/>
  <c r="J174" i="11"/>
  <c r="BK163" i="11"/>
  <c r="J151" i="11"/>
  <c r="J145" i="11"/>
  <c r="J187" i="11"/>
  <c r="J180" i="11"/>
  <c r="J173" i="11"/>
  <c r="J169" i="11"/>
  <c r="BK162" i="11"/>
  <c r="J159" i="11"/>
  <c r="J193" i="11"/>
  <c r="BK183" i="11"/>
  <c r="J148" i="11"/>
  <c r="BK192" i="11"/>
  <c r="BK175" i="11"/>
  <c r="BK166" i="11"/>
  <c r="J162" i="11"/>
  <c r="J152" i="11"/>
  <c r="BK143" i="11"/>
  <c r="J203" i="12"/>
  <c r="J199" i="12"/>
  <c r="J187" i="12"/>
  <c r="J178" i="12"/>
  <c r="J172" i="12"/>
  <c r="BK151" i="12"/>
  <c r="J204" i="12"/>
  <c r="BK195" i="12"/>
  <c r="BK183" i="12"/>
  <c r="BK178" i="12"/>
  <c r="J154" i="12"/>
  <c r="J183" i="12"/>
  <c r="J173" i="12"/>
  <c r="J171" i="12"/>
  <c r="J160" i="12"/>
  <c r="J156" i="12"/>
  <c r="BK144" i="12"/>
  <c r="J195" i="12"/>
  <c r="J170" i="12"/>
  <c r="J164" i="12"/>
  <c r="J149" i="12"/>
  <c r="BK200" i="12"/>
  <c r="J194" i="12"/>
  <c r="BK185" i="12"/>
  <c r="J167" i="12"/>
  <c r="J158" i="12"/>
  <c r="J148" i="12"/>
  <c r="BK198" i="12"/>
  <c r="BK184" i="12"/>
  <c r="J169" i="12"/>
  <c r="BK157" i="12"/>
  <c r="J151" i="12"/>
  <c r="BK149" i="12"/>
  <c r="BK201" i="12"/>
  <c r="J180" i="12"/>
  <c r="J176" i="12"/>
  <c r="BK173" i="12"/>
  <c r="BK163" i="12"/>
  <c r="BK161" i="12"/>
  <c r="BK142" i="12"/>
  <c r="BK197" i="12"/>
  <c r="BK189" i="12"/>
  <c r="BK174" i="12"/>
  <c r="J153" i="12"/>
  <c r="J142" i="12"/>
  <c r="BK1019" i="13"/>
  <c r="J1008" i="13"/>
  <c r="J998" i="13"/>
  <c r="BK954" i="13"/>
  <c r="BK916" i="13"/>
  <c r="BK905" i="13"/>
  <c r="J891" i="13"/>
  <c r="J868" i="13"/>
  <c r="BK807" i="13"/>
  <c r="J795" i="13"/>
  <c r="J779" i="13"/>
  <c r="BK773" i="13"/>
  <c r="BK714" i="13"/>
  <c r="BK587" i="13"/>
  <c r="J413" i="13"/>
  <c r="J192" i="13"/>
  <c r="J1068" i="13"/>
  <c r="J1027" i="13"/>
  <c r="J1025" i="13"/>
  <c r="BK976" i="13"/>
  <c r="BK932" i="13"/>
  <c r="BK900" i="13"/>
  <c r="BK848" i="13"/>
  <c r="J843" i="13"/>
  <c r="BK769" i="13"/>
  <c r="J612" i="13"/>
  <c r="BK507" i="13"/>
  <c r="J269" i="13"/>
  <c r="BK1092" i="13"/>
  <c r="J1046" i="13"/>
  <c r="J1014" i="13"/>
  <c r="BK981" i="13"/>
  <c r="J930" i="13"/>
  <c r="BK914" i="13"/>
  <c r="BK893" i="13"/>
  <c r="BK814" i="13"/>
  <c r="BK798" i="13"/>
  <c r="J711" i="13"/>
  <c r="BK611" i="13"/>
  <c r="BK595" i="13"/>
  <c r="J476" i="13"/>
  <c r="BK210" i="13"/>
  <c r="J193" i="13"/>
  <c r="J190" i="13"/>
  <c r="J1096" i="13"/>
  <c r="BK1052" i="13"/>
  <c r="BK1010" i="13"/>
  <c r="J988" i="13"/>
  <c r="J935" i="13"/>
  <c r="J859" i="13"/>
  <c r="BK818" i="13"/>
  <c r="BK780" i="13"/>
  <c r="J675" i="13"/>
  <c r="J595" i="13"/>
  <c r="BK449" i="13"/>
  <c r="J370" i="13"/>
  <c r="J181" i="13"/>
  <c r="J1072" i="13"/>
  <c r="BK1037" i="13"/>
  <c r="BK1021" i="13"/>
  <c r="J954" i="13"/>
  <c r="BK868" i="13"/>
  <c r="J793" i="13"/>
  <c r="J613" i="13"/>
  <c r="BK594" i="13"/>
  <c r="J511" i="13"/>
  <c r="BK415" i="13"/>
  <c r="BK189" i="13"/>
  <c r="J1019" i="13"/>
  <c r="J893" i="13"/>
  <c r="BK795" i="13"/>
  <c r="BK370" i="13"/>
  <c r="J1050" i="13"/>
  <c r="BK992" i="13"/>
  <c r="BK940" i="13"/>
  <c r="J814" i="13"/>
  <c r="BK546" i="13"/>
  <c r="J373" i="13"/>
  <c r="BK948" i="13"/>
  <c r="J826" i="13"/>
  <c r="BK511" i="13"/>
  <c r="BK191" i="13"/>
  <c r="J173" i="14"/>
  <c r="BK191" i="14"/>
  <c r="J160" i="14"/>
  <c r="BK174" i="14"/>
  <c r="J171" i="14"/>
  <c r="J185" i="14"/>
  <c r="J157" i="14"/>
  <c r="BK181" i="14"/>
  <c r="J177" i="14"/>
  <c r="BK156" i="14"/>
  <c r="BK169" i="14"/>
  <c r="J166" i="15"/>
  <c r="BK186" i="15"/>
  <c r="J160" i="15"/>
  <c r="BK183" i="15"/>
  <c r="J163" i="15"/>
  <c r="BK144" i="15"/>
  <c r="BK158" i="15"/>
  <c r="J139" i="15"/>
  <c r="J172" i="15"/>
  <c r="BK150" i="15"/>
  <c r="J145" i="15"/>
  <c r="BK240" i="16"/>
  <c r="BK218" i="16"/>
  <c r="BK180" i="16"/>
  <c r="J153" i="16"/>
  <c r="BK257" i="16"/>
  <c r="BK228" i="16"/>
  <c r="BK174" i="16"/>
  <c r="J140" i="16"/>
  <c r="J240" i="16"/>
  <c r="J185" i="16"/>
  <c r="J149" i="16"/>
  <c r="BK259" i="16"/>
  <c r="J236" i="16"/>
  <c r="J206" i="16"/>
  <c r="J175" i="16"/>
  <c r="BK255" i="16"/>
  <c r="BK213" i="16"/>
  <c r="J163" i="16"/>
  <c r="BK225" i="16"/>
  <c r="J211" i="16"/>
  <c r="BK168" i="16"/>
  <c r="BK242" i="16"/>
  <c r="BK211" i="16"/>
  <c r="J176" i="16"/>
  <c r="J164" i="16"/>
  <c r="BK146" i="16"/>
  <c r="J239" i="16"/>
  <c r="J228" i="16"/>
  <c r="J171" i="16"/>
  <c r="BK136" i="16"/>
  <c r="BK138" i="17"/>
  <c r="BK154" i="17"/>
  <c r="BK144" i="17"/>
  <c r="J152" i="17"/>
  <c r="BK139" i="17"/>
  <c r="BK154" i="18"/>
  <c r="BK139" i="18"/>
  <c r="J149" i="18"/>
  <c r="J145" i="18"/>
  <c r="J154" i="18"/>
  <c r="J139" i="18"/>
  <c r="J161" i="18"/>
  <c r="J7270" i="2"/>
  <c r="BK6737" i="2"/>
  <c r="BK6603" i="2"/>
  <c r="BK6451" i="2"/>
  <c r="BK6287" i="2"/>
  <c r="J6080" i="2"/>
  <c r="BK6004" i="2"/>
  <c r="BK5870" i="2"/>
  <c r="BK5637" i="2"/>
  <c r="J5367" i="2"/>
  <c r="J5094" i="2"/>
  <c r="J4474" i="2"/>
  <c r="J4272" i="2"/>
  <c r="J3985" i="2"/>
  <c r="J3653" i="2"/>
  <c r="BK3485" i="2"/>
  <c r="J3346" i="2"/>
  <c r="BK1672" i="2"/>
  <c r="BK1418" i="2"/>
  <c r="BK460" i="2"/>
  <c r="BK255" i="2"/>
  <c r="J8209" i="2"/>
  <c r="BK7116" i="2"/>
  <c r="BK6890" i="2"/>
  <c r="BK6693" i="2"/>
  <c r="BK6573" i="2"/>
  <c r="J6451" i="2"/>
  <c r="BK6355" i="2"/>
  <c r="J6239" i="2"/>
  <c r="J6095" i="2"/>
  <c r="BK6029" i="2"/>
  <c r="J5669" i="2"/>
  <c r="BK5594" i="2"/>
  <c r="BK5329" i="2"/>
  <c r="J4342" i="2"/>
  <c r="J3960" i="2"/>
  <c r="J3414" i="2"/>
  <c r="BK3242" i="2"/>
  <c r="BK1709" i="2"/>
  <c r="BK1585" i="2"/>
  <c r="BK707" i="2"/>
  <c r="BK289" i="2"/>
  <c r="BK8217" i="2"/>
  <c r="BK8167" i="2"/>
  <c r="BK7072" i="2"/>
  <c r="BK6816" i="2"/>
  <c r="J6765" i="2"/>
  <c r="BK6701" i="2"/>
  <c r="J6609" i="2"/>
  <c r="J6467" i="2"/>
  <c r="J6303" i="2"/>
  <c r="BK6183" i="2"/>
  <c r="J6125" i="2"/>
  <c r="BK6161" i="2"/>
  <c r="J5939" i="2"/>
  <c r="J5594" i="2"/>
  <c r="BK5471" i="2"/>
  <c r="J5312" i="2"/>
  <c r="J4605" i="2"/>
  <c r="BK4259" i="2"/>
  <c r="BK3791" i="2"/>
  <c r="BK3570" i="2"/>
  <c r="BK3288" i="2"/>
  <c r="J2962" i="2"/>
  <c r="BK1668" i="2"/>
  <c r="J1570" i="2"/>
  <c r="BK855" i="2"/>
  <c r="J205" i="2"/>
  <c r="J6832" i="2"/>
  <c r="J6733" i="2"/>
  <c r="BK6577" i="2"/>
  <c r="J6387" i="2"/>
  <c r="J6199" i="2"/>
  <c r="BK6087" i="2"/>
  <c r="J5646" i="2"/>
  <c r="J5332" i="2"/>
  <c r="BK4693" i="2"/>
  <c r="J4268" i="2"/>
  <c r="J4008" i="2"/>
  <c r="J3671" i="2"/>
  <c r="BK3497" i="2"/>
  <c r="BK3381" i="2"/>
  <c r="J1659" i="2"/>
  <c r="J1410" i="2"/>
  <c r="BK371" i="2"/>
  <c r="AS95" i="1"/>
  <c r="J6004" i="2"/>
  <c r="BK5669" i="2"/>
  <c r="J5473" i="2"/>
  <c r="J5302" i="2"/>
  <c r="J4332" i="2"/>
  <c r="J3805" i="2"/>
  <c r="J8205" i="2"/>
  <c r="J6803" i="2"/>
  <c r="BK6669" i="2"/>
  <c r="J6527" i="2"/>
  <c r="BK6423" i="2"/>
  <c r="BK6295" i="2"/>
  <c r="J6161" i="2"/>
  <c r="BK6085" i="2"/>
  <c r="BK6002" i="2"/>
  <c r="BK5819" i="2"/>
  <c r="BK5626" i="2"/>
  <c r="BK5518" i="2"/>
  <c r="BK4759" i="2"/>
  <c r="J4561" i="2"/>
  <c r="J3699" i="2"/>
  <c r="BK3414" i="2"/>
  <c r="J3290" i="2"/>
  <c r="BK1682" i="2"/>
  <c r="J855" i="2"/>
  <c r="J166" i="2"/>
  <c r="BK6761" i="2"/>
  <c r="J6661" i="2"/>
  <c r="BK6479" i="2"/>
  <c r="J6327" i="2"/>
  <c r="J6215" i="2"/>
  <c r="J6107" i="2"/>
  <c r="J6074" i="2"/>
  <c r="BK5800" i="2"/>
  <c r="J5558" i="2"/>
  <c r="J5316" i="2"/>
  <c r="J4614" i="2"/>
  <c r="J4492" i="2"/>
  <c r="BK4272" i="2"/>
  <c r="BK4184" i="2"/>
  <c r="BK3706" i="2"/>
  <c r="BK3546" i="2"/>
  <c r="J3490" i="2"/>
  <c r="J1634" i="2"/>
  <c r="BK1445" i="2"/>
  <c r="J707" i="2"/>
  <c r="BK264" i="2"/>
  <c r="BK444" i="3"/>
  <c r="J413" i="3"/>
  <c r="BK383" i="3"/>
  <c r="BK338" i="3"/>
  <c r="J312" i="3"/>
  <c r="BK253" i="3"/>
  <c r="BK172" i="3"/>
  <c r="J422" i="3"/>
  <c r="BK376" i="3"/>
  <c r="BK356" i="3"/>
  <c r="J338" i="3"/>
  <c r="BK315" i="3"/>
  <c r="BK285" i="3"/>
  <c r="J232" i="3"/>
  <c r="J439" i="3"/>
  <c r="J391" i="3"/>
  <c r="J326" i="3"/>
  <c r="BK292" i="3"/>
  <c r="J240" i="3"/>
  <c r="BK185" i="3"/>
  <c r="BK433" i="3"/>
  <c r="BK416" i="3"/>
  <c r="J374" i="3"/>
  <c r="J313" i="3"/>
  <c r="J282" i="3"/>
  <c r="BK234" i="3"/>
  <c r="J440" i="3"/>
  <c r="BK411" i="3"/>
  <c r="BK391" i="3"/>
  <c r="J356" i="3"/>
  <c r="J320" i="3"/>
  <c r="BK241" i="3"/>
  <c r="J178" i="3"/>
  <c r="J432" i="3"/>
  <c r="J411" i="3"/>
  <c r="BK398" i="3"/>
  <c r="J380" i="3"/>
  <c r="BK358" i="3"/>
  <c r="J295" i="3"/>
  <c r="BK246" i="3"/>
  <c r="BK170" i="3"/>
  <c r="J401" i="3"/>
  <c r="J389" i="3"/>
  <c r="BK359" i="3"/>
  <c r="J325" i="3"/>
  <c r="BK284" i="3"/>
  <c r="J246" i="3"/>
  <c r="BK188" i="3"/>
  <c r="J385" i="3"/>
  <c r="BK354" i="3"/>
  <c r="J300" i="3"/>
  <c r="BK245" i="3"/>
  <c r="J187" i="3"/>
  <c r="J414" i="4"/>
  <c r="BK389" i="4"/>
  <c r="BK363" i="4"/>
  <c r="BK247" i="4"/>
  <c r="BK215" i="4"/>
  <c r="J170" i="4"/>
  <c r="BK347" i="4"/>
  <c r="BK294" i="4"/>
  <c r="BK248" i="4"/>
  <c r="J228" i="4"/>
  <c r="BK159" i="4"/>
  <c r="J332" i="4"/>
  <c r="J296" i="4"/>
  <c r="J268" i="4"/>
  <c r="J240" i="4"/>
  <c r="BK197" i="4"/>
  <c r="J174" i="4"/>
  <c r="J413" i="4"/>
  <c r="J353" i="4"/>
  <c r="J338" i="4"/>
  <c r="J333" i="4"/>
  <c r="BK282" i="4"/>
  <c r="BK236" i="4"/>
  <c r="BK217" i="4"/>
  <c r="J182" i="4"/>
  <c r="J151" i="4"/>
  <c r="J354" i="4"/>
  <c r="J331" i="4"/>
  <c r="J316" i="4"/>
  <c r="BK263" i="4"/>
  <c r="BK222" i="4"/>
  <c r="J192" i="4"/>
  <c r="BK163" i="4"/>
  <c r="BK408" i="4"/>
  <c r="BK384" i="4"/>
  <c r="BK361" i="4"/>
  <c r="BK337" i="4"/>
  <c r="J288" i="4"/>
  <c r="BK265" i="4"/>
  <c r="BK212" i="4"/>
  <c r="BK192" i="4"/>
  <c r="BK176" i="4"/>
  <c r="BK402" i="4"/>
  <c r="J373" i="4"/>
  <c r="BK351" i="4"/>
  <c r="J318" i="4"/>
  <c r="J259" i="4"/>
  <c r="BK221" i="4"/>
  <c r="J204" i="4"/>
  <c r="J165" i="4"/>
  <c r="BK381" i="4"/>
  <c r="BK355" i="4"/>
  <c r="BK332" i="4"/>
  <c r="J305" i="4"/>
  <c r="J272" i="4"/>
  <c r="J246" i="4"/>
  <c r="BK204" i="4"/>
  <c r="BK179" i="4"/>
  <c r="BK447" i="5"/>
  <c r="J416" i="5"/>
  <c r="J390" i="5"/>
  <c r="J331" i="5"/>
  <c r="BK290" i="5"/>
  <c r="J230" i="5"/>
  <c r="J206" i="5"/>
  <c r="J171" i="5"/>
  <c r="J446" i="5"/>
  <c r="BK418" i="5"/>
  <c r="BK389" i="5"/>
  <c r="BK358" i="5"/>
  <c r="J338" i="5"/>
  <c r="BK307" i="5"/>
  <c r="J244" i="5"/>
  <c r="BK234" i="5"/>
  <c r="BK225" i="5"/>
  <c r="BK213" i="5"/>
  <c r="BK166" i="5"/>
  <c r="BK150" i="5"/>
  <c r="J417" i="5"/>
  <c r="BK379" i="5"/>
  <c r="BK328" i="5"/>
  <c r="BK310" i="5"/>
  <c r="J282" i="5"/>
  <c r="J256" i="5"/>
  <c r="BK239" i="5"/>
  <c r="BK184" i="5"/>
  <c r="BK151" i="5"/>
  <c r="BK445" i="5"/>
  <c r="BK404" i="5"/>
  <c r="BK387" i="5"/>
  <c r="J374" i="5"/>
  <c r="J346" i="5"/>
  <c r="J320" i="5"/>
  <c r="J298" i="5"/>
  <c r="J270" i="5"/>
  <c r="BK242" i="5"/>
  <c r="BK205" i="5"/>
  <c r="J176" i="5"/>
  <c r="J432" i="5"/>
  <c r="J403" i="5"/>
  <c r="BK373" i="5"/>
  <c r="BK346" i="5"/>
  <c r="J307" i="5"/>
  <c r="J289" i="5"/>
  <c r="BK256" i="5"/>
  <c r="J228" i="5"/>
  <c r="BK182" i="5"/>
  <c r="BK453" i="5"/>
  <c r="J426" i="5"/>
  <c r="J386" i="5"/>
  <c r="BK350" i="5"/>
  <c r="BK335" i="5"/>
  <c r="J300" i="5"/>
  <c r="J267" i="5"/>
  <c r="J226" i="5"/>
  <c r="BK185" i="5"/>
  <c r="BK440" i="5"/>
  <c r="BK417" i="5"/>
  <c r="J396" i="5"/>
  <c r="J334" i="5"/>
  <c r="J294" i="5"/>
  <c r="BK255" i="5"/>
  <c r="BK204" i="5"/>
  <c r="BK156" i="5"/>
  <c r="J366" i="5"/>
  <c r="J305" i="5"/>
  <c r="BK292" i="5"/>
  <c r="J245" i="5"/>
  <c r="J208" i="5"/>
  <c r="BK192" i="5"/>
  <c r="J173" i="5"/>
  <c r="BK233" i="6"/>
  <c r="J181" i="6"/>
  <c r="J161" i="6"/>
  <c r="J232" i="6"/>
  <c r="BK207" i="6"/>
  <c r="BK192" i="6"/>
  <c r="J167" i="6"/>
  <c r="J222" i="6"/>
  <c r="BK184" i="6"/>
  <c r="J145" i="6"/>
  <c r="J221" i="6"/>
  <c r="J198" i="6"/>
  <c r="J171" i="6"/>
  <c r="BK158" i="6"/>
  <c r="J234" i="6"/>
  <c r="J200" i="6"/>
  <c r="BK167" i="6"/>
  <c r="BK221" i="6"/>
  <c r="BK186" i="6"/>
  <c r="BK157" i="6"/>
  <c r="J251" i="6"/>
  <c r="J188" i="6"/>
  <c r="BK152" i="6"/>
  <c r="BK241" i="6"/>
  <c r="J169" i="6"/>
  <c r="J465" i="7"/>
  <c r="BK446" i="7"/>
  <c r="BK415" i="7"/>
  <c r="J390" i="7"/>
  <c r="J345" i="7"/>
  <c r="BK278" i="7"/>
  <c r="BK235" i="7"/>
  <c r="J203" i="7"/>
  <c r="J178" i="7"/>
  <c r="J157" i="7"/>
  <c r="J469" i="7"/>
  <c r="BK443" i="7"/>
  <c r="BK426" i="7"/>
  <c r="J410" i="7"/>
  <c r="J349" i="7"/>
  <c r="BK288" i="7"/>
  <c r="J242" i="7"/>
  <c r="J205" i="7"/>
  <c r="J181" i="7"/>
  <c r="BK157" i="7"/>
  <c r="J141" i="7"/>
  <c r="J457" i="7"/>
  <c r="BK434" i="7"/>
  <c r="J411" i="7"/>
  <c r="J369" i="7"/>
  <c r="J327" i="7"/>
  <c r="BK260" i="7"/>
  <c r="J244" i="7"/>
  <c r="J210" i="7"/>
  <c r="J175" i="7"/>
  <c r="J138" i="7"/>
  <c r="BK422" i="7"/>
  <c r="BK390" i="7"/>
  <c r="BK378" i="7"/>
  <c r="BK348" i="7"/>
  <c r="BK276" i="7"/>
  <c r="BK245" i="7"/>
  <c r="BK200" i="7"/>
  <c r="J167" i="7"/>
  <c r="BK476" i="7"/>
  <c r="BK448" i="7"/>
  <c r="BK409" i="7"/>
  <c r="J380" i="7"/>
  <c r="BK346" i="7"/>
  <c r="BK295" i="7"/>
  <c r="J270" i="7"/>
  <c r="BK237" i="7"/>
  <c r="J211" i="7"/>
  <c r="BK186" i="7"/>
  <c r="BK145" i="7"/>
  <c r="J459" i="7"/>
  <c r="BK406" i="7"/>
  <c r="BK386" i="7"/>
  <c r="J373" i="7"/>
  <c r="BK312" i="7"/>
  <c r="J264" i="7"/>
  <c r="J245" i="7"/>
  <c r="J221" i="7"/>
  <c r="J191" i="7"/>
  <c r="BK472" i="7"/>
  <c r="BK438" i="7"/>
  <c r="BK401" i="7"/>
  <c r="BK306" i="7"/>
  <c r="J275" i="7"/>
  <c r="J261" i="7"/>
  <c r="J235" i="7"/>
  <c r="BK209" i="7"/>
  <c r="BK168" i="7"/>
  <c r="BK468" i="7"/>
  <c r="BK428" i="7"/>
  <c r="BK373" i="7"/>
  <c r="J346" i="7"/>
  <c r="J312" i="7"/>
  <c r="J238" i="7"/>
  <c r="BK214" i="7"/>
  <c r="J185" i="7"/>
  <c r="BK173" i="7"/>
  <c r="BK156" i="7"/>
  <c r="J156" i="8"/>
  <c r="BK149" i="8"/>
  <c r="J154" i="8"/>
  <c r="J134" i="8"/>
  <c r="BK153" i="8"/>
  <c r="J138" i="8"/>
  <c r="BK160" i="8"/>
  <c r="BK148" i="8"/>
  <c r="J214" i="9"/>
  <c r="BK194" i="9"/>
  <c r="J141" i="9"/>
  <c r="J161" i="9"/>
  <c r="BK233" i="9"/>
  <c r="BK197" i="9"/>
  <c r="J177" i="9"/>
  <c r="J146" i="9"/>
  <c r="J206" i="9"/>
  <c r="BK179" i="9"/>
  <c r="J208" i="9"/>
  <c r="BK180" i="9"/>
  <c r="J148" i="9"/>
  <c r="BK206" i="9"/>
  <c r="J188" i="9"/>
  <c r="BK174" i="9"/>
  <c r="J153" i="9"/>
  <c r="J134" i="9"/>
  <c r="J204" i="9"/>
  <c r="J168" i="9"/>
  <c r="J138" i="9"/>
  <c r="BK208" i="9"/>
  <c r="BK171" i="9"/>
  <c r="BK200" i="10"/>
  <c r="J160" i="10"/>
  <c r="BK205" i="10"/>
  <c r="BK181" i="10"/>
  <c r="BK147" i="10"/>
  <c r="J170" i="10"/>
  <c r="BK150" i="10"/>
  <c r="BK202" i="10"/>
  <c r="BK183" i="10"/>
  <c r="J156" i="10"/>
  <c r="J178" i="10"/>
  <c r="J142" i="10"/>
  <c r="J191" i="10"/>
  <c r="J159" i="10"/>
  <c r="J178" i="11"/>
  <c r="J156" i="11"/>
  <c r="BK190" i="13"/>
  <c r="J1010" i="13"/>
  <c r="J940" i="13"/>
  <c r="J853" i="13"/>
  <c r="BK456" i="13"/>
  <c r="BK184" i="13"/>
  <c r="BK1001" i="13"/>
  <c r="BK950" i="13"/>
  <c r="BK801" i="13"/>
  <c r="J450" i="13"/>
  <c r="BK197" i="13"/>
  <c r="BK895" i="13"/>
  <c r="BK779" i="13"/>
  <c r="BK711" i="13"/>
  <c r="BK414" i="13"/>
  <c r="J198" i="13"/>
  <c r="BK187" i="14"/>
  <c r="BK163" i="14"/>
  <c r="J161" i="14"/>
  <c r="BK183" i="14"/>
  <c r="J182" i="14"/>
  <c r="BK190" i="14"/>
  <c r="J134" i="14"/>
  <c r="BK196" i="14"/>
  <c r="J175" i="14"/>
  <c r="BK160" i="14"/>
  <c r="BK180" i="14"/>
  <c r="J162" i="14"/>
  <c r="J180" i="15"/>
  <c r="J182" i="15"/>
  <c r="BK156" i="15"/>
  <c r="BK168" i="15"/>
  <c r="J151" i="15"/>
  <c r="J158" i="15"/>
  <c r="J176" i="15"/>
  <c r="J155" i="15"/>
  <c r="BK141" i="15"/>
  <c r="BK167" i="15"/>
  <c r="BK184" i="15"/>
  <c r="BK246" i="16"/>
  <c r="BK227" i="16"/>
  <c r="J191" i="16"/>
  <c r="BK147" i="16"/>
  <c r="BK237" i="16"/>
  <c r="J154" i="16"/>
  <c r="J247" i="16"/>
  <c r="J195" i="16"/>
  <c r="BK158" i="16"/>
  <c r="BK248" i="16"/>
  <c r="BK220" i="16"/>
  <c r="J178" i="16"/>
  <c r="J156" i="16"/>
  <c r="J244" i="16"/>
  <c r="BK196" i="16"/>
  <c r="J226" i="16"/>
  <c r="BK172" i="16"/>
  <c r="BK143" i="16"/>
  <c r="BK229" i="16"/>
  <c r="J183" i="16"/>
  <c r="BK159" i="16"/>
  <c r="J136" i="16"/>
  <c r="J233" i="16"/>
  <c r="BK175" i="16"/>
  <c r="J151" i="16"/>
  <c r="J137" i="17"/>
  <c r="BK151" i="17"/>
  <c r="BK148" i="17"/>
  <c r="J144" i="17"/>
  <c r="BK135" i="17"/>
  <c r="J142" i="18"/>
  <c r="J146" i="18"/>
  <c r="J137" i="18"/>
  <c r="BK152" i="18"/>
  <c r="J134" i="18"/>
  <c r="J152" i="18"/>
  <c r="BK7090" i="2"/>
  <c r="BK6765" i="2"/>
  <c r="BK6543" i="2"/>
  <c r="BK6455" i="2"/>
  <c r="BK6411" i="2"/>
  <c r="J6279" i="2"/>
  <c r="BK6078" i="2"/>
  <c r="J6002" i="2"/>
  <c r="BK5686" i="2"/>
  <c r="BK5473" i="2"/>
  <c r="BK5335" i="2"/>
  <c r="J5284" i="2"/>
  <c r="J4595" i="2"/>
  <c r="J4347" i="2"/>
  <c r="J3951" i="2"/>
  <c r="BK3616" i="2"/>
  <c r="BK3394" i="2"/>
  <c r="J1880" i="2"/>
  <c r="BK1624" i="2"/>
  <c r="BK718" i="2"/>
  <c r="BK341" i="2"/>
  <c r="J178" i="2"/>
  <c r="J8201" i="2"/>
  <c r="J6964" i="2"/>
  <c r="J6753" i="2"/>
  <c r="J6617" i="2"/>
  <c r="J6483" i="2"/>
  <c r="BK6387" i="2"/>
  <c r="J6311" i="2"/>
  <c r="J6097" i="2"/>
  <c r="J6061" i="2"/>
  <c r="BK5679" i="2"/>
  <c r="BK5503" i="2"/>
  <c r="J5292" i="2"/>
  <c r="BK4551" i="2"/>
  <c r="J4414" i="2"/>
  <c r="J3791" i="2"/>
  <c r="BK3491" i="2"/>
  <c r="J3328" i="2"/>
  <c r="BK2372" i="2"/>
  <c r="J1682" i="2"/>
  <c r="BK1379" i="2"/>
  <c r="BK519" i="2"/>
  <c r="BK266" i="2"/>
  <c r="BK8213" i="2"/>
  <c r="J7276" i="2"/>
  <c r="BK7083" i="2"/>
  <c r="BK6832" i="2"/>
  <c r="J6749" i="2"/>
  <c r="J6689" i="2"/>
  <c r="BK6531" i="2"/>
  <c r="BK6359" i="2"/>
  <c r="BK6275" i="2"/>
  <c r="BK6174" i="2"/>
  <c r="BK6086" i="2"/>
  <c r="J6007" i="2"/>
  <c r="J5664" i="2"/>
  <c r="BK5487" i="2"/>
  <c r="BK5010" i="2"/>
  <c r="BK4457" i="2"/>
  <c r="BK4008" i="2"/>
  <c r="BK3624" i="2"/>
  <c r="J3394" i="2"/>
  <c r="BK3364" i="2"/>
  <c r="J2372" i="2"/>
  <c r="BK1674" i="2"/>
  <c r="J1645" i="2"/>
  <c r="J1418" i="2"/>
  <c r="J739" i="2"/>
  <c r="BK392" i="2"/>
  <c r="BK349" i="2"/>
  <c r="J263" i="2"/>
  <c r="BK7070" i="2"/>
  <c r="J6848" i="2"/>
  <c r="J6773" i="2"/>
  <c r="BK6617" i="2"/>
  <c r="BK6487" i="2"/>
  <c r="BK6351" i="2"/>
  <c r="J6287" i="2"/>
  <c r="J6195" i="2"/>
  <c r="BK6107" i="2"/>
  <c r="BK6055" i="2"/>
  <c r="J5922" i="2"/>
  <c r="J5632" i="2"/>
  <c r="J5495" i="2"/>
  <c r="J5329" i="2"/>
  <c r="J4713" i="2"/>
  <c r="BK3951" i="2"/>
  <c r="BK3656" i="2"/>
  <c r="BK3468" i="2"/>
  <c r="BK3035" i="2"/>
  <c r="J2075" i="2"/>
  <c r="J1658" i="2"/>
  <c r="BK1552" i="2"/>
  <c r="BK605" i="2"/>
  <c r="J289" i="2"/>
  <c r="BK7255" i="2"/>
  <c r="BK6956" i="2"/>
  <c r="J6808" i="2"/>
  <c r="BK6647" i="2"/>
  <c r="J6423" i="2"/>
  <c r="BK6335" i="2"/>
  <c r="J6098" i="2"/>
  <c r="BK6080" i="2"/>
  <c r="J5941" i="2"/>
  <c r="BK5390" i="2"/>
  <c r="J4752" i="2"/>
  <c r="BK4474" i="2"/>
  <c r="J4184" i="2"/>
  <c r="BK3724" i="2"/>
  <c r="BK3607" i="2"/>
  <c r="J3390" i="2"/>
  <c r="J1628" i="2"/>
  <c r="BK948" i="2"/>
  <c r="J392" i="2"/>
  <c r="J266" i="2"/>
  <c r="BK8225" i="2"/>
  <c r="BK8178" i="2"/>
  <c r="BK8129" i="2"/>
  <c r="J7110" i="2"/>
  <c r="J6844" i="2"/>
  <c r="BK6808" i="2"/>
  <c r="BK6681" i="2"/>
  <c r="BK6593" i="2"/>
  <c r="J6515" i="2"/>
  <c r="BK6491" i="2"/>
  <c r="BK6435" i="2"/>
  <c r="J6331" i="2"/>
  <c r="J6291" i="2"/>
  <c r="BK6227" i="2"/>
  <c r="BK6099" i="2"/>
  <c r="BK6077" i="2"/>
  <c r="BK6011" i="2"/>
  <c r="J5832" i="2"/>
  <c r="BK5621" i="2"/>
  <c r="J5471" i="2"/>
  <c r="BK4752" i="2"/>
  <c r="BK4347" i="2"/>
  <c r="BK3985" i="2"/>
  <c r="J3673" i="2"/>
  <c r="BK3490" i="2"/>
  <c r="J3377" i="2"/>
  <c r="J3322" i="2"/>
  <c r="J3275" i="2"/>
  <c r="J1666" i="2"/>
  <c r="BK1310" i="2"/>
  <c r="BK806" i="2"/>
  <c r="J438" i="2"/>
  <c r="J172" i="2"/>
  <c r="J8217" i="2"/>
  <c r="J8129" i="2"/>
  <c r="J6969" i="2"/>
  <c r="BK6677" i="2"/>
  <c r="BK6503" i="2"/>
  <c r="BK6375" i="2"/>
  <c r="J6231" i="2"/>
  <c r="BK6123" i="2"/>
  <c r="J6081" i="2"/>
  <c r="J5910" i="2"/>
  <c r="BK5677" i="2"/>
  <c r="BK5558" i="2"/>
  <c r="J5315" i="2"/>
  <c r="BK4605" i="2"/>
  <c r="BK3734" i="2"/>
  <c r="BK3599" i="2"/>
  <c r="BK3397" i="2"/>
  <c r="J3283" i="2"/>
  <c r="BK1594" i="2"/>
  <c r="BK797" i="2"/>
  <c r="J323" i="2"/>
  <c r="J6769" i="2"/>
  <c r="J6668" i="2"/>
  <c r="BK6539" i="2"/>
  <c r="J6395" i="2"/>
  <c r="J6255" i="2"/>
  <c r="BK6165" i="2"/>
  <c r="BK6096" i="2"/>
  <c r="BK6026" i="2"/>
  <c r="J5688" i="2"/>
  <c r="J5536" i="2"/>
  <c r="J5097" i="2"/>
  <c r="BK4713" i="2"/>
  <c r="J4520" i="2"/>
  <c r="J4302" i="2"/>
  <c r="J3964" i="2"/>
  <c r="J3724" i="2"/>
  <c r="J3464" i="2"/>
  <c r="BK3373" i="2"/>
  <c r="BK1684" i="2"/>
  <c r="BK1378" i="2"/>
  <c r="BK745" i="2"/>
  <c r="BK355" i="2"/>
  <c r="J443" i="3"/>
  <c r="J429" i="3"/>
  <c r="BK412" i="3"/>
  <c r="BK375" i="3"/>
  <c r="BK322" i="3"/>
  <c r="J296" i="3"/>
  <c r="BK396" i="3"/>
  <c r="BK363" i="3"/>
  <c r="J321" i="3"/>
  <c r="BK298" i="3"/>
  <c r="J242" i="3"/>
  <c r="BK227" i="3"/>
  <c r="BK175" i="3"/>
  <c r="J404" i="3"/>
  <c r="BK360" i="3"/>
  <c r="J298" i="3"/>
  <c r="BK283" i="3"/>
  <c r="BK192" i="3"/>
  <c r="BK169" i="3"/>
  <c r="BK442" i="3"/>
  <c r="J402" i="3"/>
  <c r="J371" i="3"/>
  <c r="BK345" i="3"/>
  <c r="J293" i="3"/>
  <c r="J241" i="3"/>
  <c r="BK189" i="3"/>
  <c r="BK430" i="3"/>
  <c r="BK405" i="3"/>
  <c r="BK372" i="3"/>
  <c r="J323" i="3"/>
  <c r="J284" i="3"/>
  <c r="BK240" i="3"/>
  <c r="J434" i="3"/>
  <c r="BK420" i="3"/>
  <c r="J400" i="3"/>
  <c r="J381" i="3"/>
  <c r="J368" i="3"/>
  <c r="J318" i="3"/>
  <c r="BK248" i="3"/>
  <c r="J230" i="3"/>
  <c r="BK427" i="3"/>
  <c r="BK408" i="3"/>
  <c r="BK393" i="3"/>
  <c r="J360" i="3"/>
  <c r="BK316" i="3"/>
  <c r="BK279" i="3"/>
  <c r="BK243" i="3"/>
  <c r="J192" i="3"/>
  <c r="BK384" i="3"/>
  <c r="BK365" i="3"/>
  <c r="BK288" i="3"/>
  <c r="BK233" i="3"/>
  <c r="BK176" i="3"/>
  <c r="BK142" i="3"/>
  <c r="J390" i="4"/>
  <c r="BK373" i="4"/>
  <c r="BK283" i="4"/>
  <c r="J242" i="4"/>
  <c r="J166" i="4"/>
  <c r="BK152" i="4"/>
  <c r="BK403" i="4"/>
  <c r="J355" i="4"/>
  <c r="J306" i="4"/>
  <c r="BK274" i="4"/>
  <c r="BK240" i="4"/>
  <c r="J208" i="4"/>
  <c r="BK376" i="4"/>
  <c r="BK328" i="4"/>
  <c r="J313" i="4"/>
  <c r="J276" i="4"/>
  <c r="BK250" i="4"/>
  <c r="J220" i="4"/>
  <c r="BK180" i="4"/>
  <c r="BK155" i="4"/>
  <c r="BK400" i="4"/>
  <c r="J382" i="4"/>
  <c r="BK344" i="4"/>
  <c r="BK323" i="4"/>
  <c r="J255" i="4"/>
  <c r="BK235" i="4"/>
  <c r="J219" i="4"/>
  <c r="BK195" i="4"/>
  <c r="J167" i="4"/>
  <c r="J147" i="4"/>
  <c r="BK348" i="4"/>
  <c r="BK324" i="4"/>
  <c r="J302" i="4"/>
  <c r="J258" i="4"/>
  <c r="BK237" i="4"/>
  <c r="J216" i="4"/>
  <c r="J179" i="4"/>
  <c r="BK409" i="4"/>
  <c r="BK388" i="4"/>
  <c r="BK366" i="4"/>
  <c r="J345" i="4"/>
  <c r="BK316" i="4"/>
  <c r="J274" i="4"/>
  <c r="J247" i="4"/>
  <c r="BK194" i="4"/>
  <c r="BK177" i="4"/>
  <c r="J408" i="4"/>
  <c r="BK364" i="4"/>
  <c r="BK343" i="4"/>
  <c r="BK315" i="4"/>
  <c r="BK285" i="4"/>
  <c r="BK209" i="4"/>
  <c r="BK183" i="4"/>
  <c r="J395" i="4"/>
  <c r="BK362" i="4"/>
  <c r="BK341" i="4"/>
  <c r="BK295" i="4"/>
  <c r="J263" i="4"/>
  <c r="J231" i="4"/>
  <c r="J185" i="4"/>
  <c r="BK153" i="4"/>
  <c r="BK446" i="5"/>
  <c r="J409" i="5"/>
  <c r="BK384" i="5"/>
  <c r="J351" i="5"/>
  <c r="BK319" i="5"/>
  <c r="BK284" i="5"/>
  <c r="BK251" i="5"/>
  <c r="BK221" i="5"/>
  <c r="BK183" i="5"/>
  <c r="BK170" i="5"/>
  <c r="BK414" i="5"/>
  <c r="BK396" i="5"/>
  <c r="J372" i="5"/>
  <c r="J349" i="5"/>
  <c r="J326" i="5"/>
  <c r="J304" i="5"/>
  <c r="J279" i="5"/>
  <c r="J260" i="5"/>
  <c r="J183" i="5"/>
  <c r="J455" i="5"/>
  <c r="BK422" i="5"/>
  <c r="J397" i="5"/>
  <c r="J350" i="5"/>
  <c r="J311" i="5"/>
  <c r="J290" i="5"/>
  <c r="BK258" i="5"/>
  <c r="BK241" i="5"/>
  <c r="J196" i="5"/>
  <c r="J150" i="5"/>
  <c r="BK431" i="5"/>
  <c r="BK411" i="5"/>
  <c r="J392" i="5"/>
  <c r="J379" i="5"/>
  <c r="BK367" i="5"/>
  <c r="J337" i="5"/>
  <c r="J323" i="5"/>
  <c r="J302" i="5"/>
  <c r="J271" i="5"/>
  <c r="J262" i="5"/>
  <c r="BK237" i="5"/>
  <c r="J213" i="5"/>
  <c r="BK190" i="5"/>
  <c r="J165" i="5"/>
  <c r="BK423" i="5"/>
  <c r="J388" i="5"/>
  <c r="BK372" i="5"/>
  <c r="BK347" i="5"/>
  <c r="J314" i="5"/>
  <c r="J287" i="5"/>
  <c r="BK259" i="5"/>
  <c r="BK233" i="5"/>
  <c r="BK178" i="5"/>
  <c r="BK434" i="5"/>
  <c r="BK416" i="5"/>
  <c r="BK356" i="5"/>
  <c r="J336" i="5"/>
  <c r="J286" i="5"/>
  <c r="J255" i="5"/>
  <c r="J223" i="5"/>
  <c r="J190" i="5"/>
  <c r="BK173" i="5"/>
  <c r="J429" i="5"/>
  <c r="J408" i="5"/>
  <c r="BK377" i="5"/>
  <c r="BK320" i="5"/>
  <c r="J276" i="5"/>
  <c r="BK203" i="5"/>
  <c r="BK164" i="5"/>
  <c r="BK369" i="5"/>
  <c r="BK352" i="5"/>
  <c r="J312" i="5"/>
  <c r="J266" i="5"/>
  <c r="BK236" i="5"/>
  <c r="BK216" i="5"/>
  <c r="BK191" i="5"/>
  <c r="BK149" i="5"/>
  <c r="BK232" i="6"/>
  <c r="J165" i="6"/>
  <c r="J239" i="6"/>
  <c r="BK208" i="6"/>
  <c r="J189" i="6"/>
  <c r="BK172" i="6"/>
  <c r="BK243" i="6"/>
  <c r="BK193" i="6"/>
  <c r="BK159" i="6"/>
  <c r="J245" i="6"/>
  <c r="BK200" i="6"/>
  <c r="BK178" i="6"/>
  <c r="BK251" i="6"/>
  <c r="BK227" i="6"/>
  <c r="BK196" i="6"/>
  <c r="J248" i="6"/>
  <c r="J211" i="6"/>
  <c r="J182" i="6"/>
  <c r="J147" i="6"/>
  <c r="J224" i="6"/>
  <c r="BK213" i="6"/>
  <c r="BK170" i="6"/>
  <c r="J225" i="6"/>
  <c r="J177" i="6"/>
  <c r="J475" i="7"/>
  <c r="BK459" i="7"/>
  <c r="J432" i="7"/>
  <c r="J414" i="7"/>
  <c r="BK399" i="7"/>
  <c r="J355" i="7"/>
  <c r="BK319" i="7"/>
  <c r="BK242" i="7"/>
  <c r="J199" i="7"/>
  <c r="BK184" i="7"/>
  <c r="J162" i="7"/>
  <c r="J139" i="7"/>
  <c r="BK450" i="7"/>
  <c r="J433" i="7"/>
  <c r="J422" i="7"/>
  <c r="J407" i="7"/>
  <c r="J389" i="7"/>
  <c r="BK357" i="7"/>
  <c r="BK305" i="7"/>
  <c r="BK268" i="7"/>
  <c r="BK223" i="7"/>
  <c r="BK191" i="7"/>
  <c r="J165" i="7"/>
  <c r="J148" i="7"/>
  <c r="J470" i="7"/>
  <c r="BK393" i="7"/>
  <c r="BK371" i="7"/>
  <c r="J347" i="7"/>
  <c r="BK320" i="7"/>
  <c r="J252" i="7"/>
  <c r="BK221" i="7"/>
  <c r="J182" i="7"/>
  <c r="BK155" i="7"/>
  <c r="J449" i="7"/>
  <c r="BK420" i="7"/>
  <c r="J385" i="7"/>
  <c r="BK358" i="7"/>
  <c r="J299" i="7"/>
  <c r="J260" i="7"/>
  <c r="BK208" i="7"/>
  <c r="BK176" i="7"/>
  <c r="J474" i="7"/>
  <c r="J440" i="7"/>
  <c r="BK402" i="7"/>
  <c r="J365" i="7"/>
  <c r="J344" i="7"/>
  <c r="J279" i="7"/>
  <c r="BK244" i="7"/>
  <c r="J233" i="7"/>
  <c r="J208" i="7"/>
  <c r="J190" i="7"/>
  <c r="BK150" i="7"/>
  <c r="BK455" i="7"/>
  <c r="BK396" i="7"/>
  <c r="BK377" i="7"/>
  <c r="BK316" i="7"/>
  <c r="BK274" i="7"/>
  <c r="BK241" i="7"/>
  <c r="J212" i="7"/>
  <c r="J164" i="7"/>
  <c r="J418" i="7"/>
  <c r="BK335" i="7"/>
  <c r="BK279" i="7"/>
  <c r="BK252" i="7"/>
  <c r="J223" i="7"/>
  <c r="BK203" i="7"/>
  <c r="BK177" i="7"/>
  <c r="J143" i="7"/>
  <c r="BK441" i="7"/>
  <c r="BK384" i="7"/>
  <c r="BK342" i="7"/>
  <c r="BK269" i="7"/>
  <c r="J229" i="7"/>
  <c r="BK211" i="7"/>
  <c r="J179" i="7"/>
  <c r="J172" i="7"/>
  <c r="BK139" i="7"/>
  <c r="J161" i="8"/>
  <c r="J158" i="8"/>
  <c r="J140" i="8"/>
  <c r="J155" i="8"/>
  <c r="BK140" i="8"/>
  <c r="BK157" i="8"/>
  <c r="BK156" i="8"/>
  <c r="J141" i="8"/>
  <c r="J229" i="9"/>
  <c r="BK204" i="9"/>
  <c r="J183" i="9"/>
  <c r="J140" i="9"/>
  <c r="BK215" i="9"/>
  <c r="J182" i="9"/>
  <c r="J149" i="9"/>
  <c r="BK135" i="9"/>
  <c r="J224" i="9"/>
  <c r="J203" i="9"/>
  <c r="J179" i="9"/>
  <c r="BK154" i="9"/>
  <c r="BK216" i="9"/>
  <c r="BK191" i="9"/>
  <c r="J163" i="9"/>
  <c r="BK137" i="9"/>
  <c r="J194" i="9"/>
  <c r="J156" i="9"/>
  <c r="J227" i="9"/>
  <c r="BK173" i="9"/>
  <c r="BK224" i="9"/>
  <c r="J185" i="9"/>
  <c r="J147" i="9"/>
  <c r="J222" i="9"/>
  <c r="J193" i="9"/>
  <c r="BK149" i="9"/>
  <c r="BK199" i="10"/>
  <c r="BK166" i="10"/>
  <c r="J140" i="10"/>
  <c r="BK196" i="10"/>
  <c r="J174" i="10"/>
  <c r="J146" i="10"/>
  <c r="J205" i="10"/>
  <c r="BK164" i="10"/>
  <c r="J189" i="10"/>
  <c r="BK188" i="10"/>
  <c r="BK155" i="10"/>
  <c r="BK136" i="10"/>
  <c r="BK194" i="10"/>
  <c r="J165" i="10"/>
  <c r="BK207" i="10"/>
  <c r="J188" i="10"/>
  <c r="BK148" i="10"/>
  <c r="J179" i="10"/>
  <c r="BK154" i="10"/>
  <c r="BK185" i="11"/>
  <c r="BK170" i="11"/>
  <c r="J150" i="11"/>
  <c r="BK174" i="11"/>
  <c r="BK158" i="11"/>
  <c r="BK151" i="11"/>
  <c r="J144" i="11"/>
  <c r="J137" i="11"/>
  <c r="BK188" i="11"/>
  <c r="J176" i="11"/>
  <c r="J141" i="11"/>
  <c r="BK190" i="11"/>
  <c r="BK179" i="11"/>
  <c r="J171" i="11"/>
  <c r="BK149" i="11"/>
  <c r="J138" i="11"/>
  <c r="J182" i="11"/>
  <c r="BK171" i="11"/>
  <c r="BK156" i="11"/>
  <c r="BK138" i="11"/>
  <c r="BK182" i="11"/>
  <c r="J177" i="11"/>
  <c r="J168" i="11"/>
  <c r="BK161" i="11"/>
  <c r="BK150" i="11"/>
  <c r="J165" i="11"/>
  <c r="BK147" i="11"/>
  <c r="BK167" i="11"/>
  <c r="J163" i="11"/>
  <c r="BK148" i="11"/>
  <c r="BK204" i="12"/>
  <c r="BK194" i="12"/>
  <c r="J185" i="12"/>
  <c r="BK160" i="12"/>
  <c r="J145" i="12"/>
  <c r="J192" i="12"/>
  <c r="BK180" i="12"/>
  <c r="J163" i="12"/>
  <c r="J201" i="12"/>
  <c r="BK172" i="12"/>
  <c r="BK166" i="12"/>
  <c r="BK158" i="12"/>
  <c r="BK146" i="12"/>
  <c r="J197" i="12"/>
  <c r="J181" i="12"/>
  <c r="J157" i="12"/>
  <c r="J147" i="12"/>
  <c r="J191" i="12"/>
  <c r="BK171" i="12"/>
  <c r="BK152" i="12"/>
  <c r="J146" i="12"/>
  <c r="J189" i="12"/>
  <c r="BK159" i="12"/>
  <c r="J152" i="12"/>
  <c r="J143" i="12"/>
  <c r="BK179" i="12"/>
  <c r="BK167" i="12"/>
  <c r="BK145" i="12"/>
  <c r="BK203" i="12"/>
  <c r="BK176" i="12"/>
  <c r="BK164" i="12"/>
  <c r="BK1054" i="13"/>
  <c r="BK1008" i="13"/>
  <c r="J1004" i="13"/>
  <c r="BK994" i="13"/>
  <c r="J950" i="13"/>
  <c r="BK912" i="13"/>
  <c r="J882" i="13"/>
  <c r="BK824" i="13"/>
  <c r="J801" i="13"/>
  <c r="BK792" i="13"/>
  <c r="J769" i="13"/>
  <c r="BK675" i="13"/>
  <c r="J478" i="13"/>
  <c r="BK373" i="13"/>
  <c r="BK170" i="13"/>
  <c r="J1054" i="13"/>
  <c r="BK1004" i="13"/>
  <c r="J944" i="13"/>
  <c r="BK928" i="13"/>
  <c r="BK870" i="13"/>
  <c r="BK830" i="13"/>
  <c r="J735" i="13"/>
  <c r="J546" i="13"/>
  <c r="J191" i="13"/>
  <c r="J1070" i="13"/>
  <c r="J1021" i="13"/>
  <c r="J948" i="13"/>
  <c r="J922" i="13"/>
  <c r="BK908" i="13"/>
  <c r="J807" i="13"/>
  <c r="J773" i="13"/>
  <c r="BK612" i="13"/>
  <c r="BK478" i="13"/>
  <c r="BK413" i="13"/>
  <c r="BK268" i="13"/>
  <c r="BK192" i="13"/>
  <c r="BK153" i="13"/>
  <c r="J1037" i="13"/>
  <c r="BK998" i="13"/>
  <c r="J983" i="13"/>
  <c r="J870" i="13"/>
  <c r="J836" i="13"/>
  <c r="BK734" i="13"/>
  <c r="BK588" i="13"/>
  <c r="BK448" i="13"/>
  <c r="J186" i="13"/>
  <c r="J1052" i="13"/>
  <c r="J1033" i="13"/>
  <c r="BK935" i="13"/>
  <c r="J856" i="13"/>
  <c r="J610" i="13"/>
  <c r="BK453" i="13"/>
  <c r="J197" i="13"/>
  <c r="BK1050" i="13"/>
  <c r="BK962" i="13"/>
  <c r="BK751" i="13"/>
  <c r="J268" i="13"/>
  <c r="BK1046" i="13"/>
  <c r="BK930" i="13"/>
  <c r="J792" i="13"/>
  <c r="J456" i="13"/>
  <c r="J210" i="13"/>
  <c r="J981" i="13"/>
  <c r="J845" i="13"/>
  <c r="J734" i="13"/>
  <c r="BK277" i="13"/>
  <c r="BK188" i="14"/>
  <c r="J194" i="14"/>
  <c r="BK159" i="14"/>
  <c r="J176" i="14"/>
  <c r="BK179" i="14"/>
  <c r="BK192" i="14"/>
  <c r="J192" i="14"/>
  <c r="BK164" i="14"/>
  <c r="J188" i="14"/>
  <c r="BK166" i="14"/>
  <c r="BK157" i="14"/>
  <c r="J174" i="14"/>
  <c r="J186" i="15"/>
  <c r="BK155" i="15"/>
  <c r="J181" i="15"/>
  <c r="J152" i="15"/>
  <c r="BK164" i="15"/>
  <c r="BK146" i="15"/>
  <c r="J147" i="15"/>
  <c r="J167" i="15"/>
  <c r="J154" i="15"/>
  <c r="J178" i="15"/>
  <c r="J157" i="15"/>
  <c r="BK148" i="15"/>
  <c r="BK252" i="16"/>
  <c r="BK234" i="16"/>
  <c r="BK207" i="16"/>
  <c r="BK179" i="16"/>
  <c r="J146" i="16"/>
  <c r="J242" i="16"/>
  <c r="BK176" i="16"/>
  <c r="J256" i="16"/>
  <c r="J238" i="16"/>
  <c r="J181" i="16"/>
  <c r="BK153" i="16"/>
  <c r="J137" i="16"/>
  <c r="BK233" i="16"/>
  <c r="J190" i="16"/>
  <c r="BK152" i="16"/>
  <c r="BK215" i="16"/>
  <c r="BK166" i="16"/>
  <c r="BK260" i="16"/>
  <c r="J182" i="16"/>
  <c r="J157" i="16"/>
  <c r="J237" i="16"/>
  <c r="BK212" i="16"/>
  <c r="BK160" i="16"/>
  <c r="BK149" i="16"/>
  <c r="BK254" i="16"/>
  <c r="BK230" i="16"/>
  <c r="J200" i="16"/>
  <c r="J159" i="16"/>
  <c r="BK152" i="17"/>
  <c r="J135" i="17"/>
  <c r="J134" i="17"/>
  <c r="J151" i="17"/>
  <c r="BK140" i="17"/>
  <c r="BK144" i="18"/>
  <c r="J155" i="18"/>
  <c r="BK135" i="18"/>
  <c r="BK160" i="18"/>
  <c r="J141" i="18"/>
  <c r="BK158" i="18"/>
  <c r="BK143" i="18"/>
  <c r="P165" i="2" l="1"/>
  <c r="R273" i="2"/>
  <c r="T960" i="2"/>
  <c r="P1656" i="2"/>
  <c r="T3615" i="2"/>
  <c r="P5464" i="2"/>
  <c r="T5490" i="2"/>
  <c r="T5689" i="2"/>
  <c r="BK6124" i="2"/>
  <c r="J6124" i="2" s="1"/>
  <c r="J118" i="2" s="1"/>
  <c r="P6602" i="2"/>
  <c r="T6847" i="2"/>
  <c r="T6976" i="2"/>
  <c r="P7071" i="2"/>
  <c r="P7103" i="2"/>
  <c r="T7103" i="2"/>
  <c r="R7117" i="2"/>
  <c r="P7258" i="2"/>
  <c r="R8192" i="2"/>
  <c r="R8191" i="2"/>
  <c r="P191" i="3"/>
  <c r="BK328" i="3"/>
  <c r="J328" i="3"/>
  <c r="J102" i="3"/>
  <c r="BK382" i="3"/>
  <c r="J382" i="3"/>
  <c r="J103" i="3" s="1"/>
  <c r="T403" i="3"/>
  <c r="P436" i="3"/>
  <c r="R173" i="4"/>
  <c r="T269" i="4"/>
  <c r="R287" i="4"/>
  <c r="P367" i="4"/>
  <c r="BK396" i="4"/>
  <c r="J396" i="4" s="1"/>
  <c r="J110" i="4" s="1"/>
  <c r="R163" i="5"/>
  <c r="P217" i="5"/>
  <c r="T344" i="5"/>
  <c r="R425" i="5"/>
  <c r="R144" i="6"/>
  <c r="R143" i="6"/>
  <c r="R191" i="6"/>
  <c r="P223" i="6"/>
  <c r="T272" i="7"/>
  <c r="P394" i="7"/>
  <c r="P133" i="8"/>
  <c r="T133" i="9"/>
  <c r="BK133" i="10"/>
  <c r="J133" i="10"/>
  <c r="J99" i="10" s="1"/>
  <c r="P136" i="11"/>
  <c r="P157" i="11"/>
  <c r="P135" i="11" s="1"/>
  <c r="P134" i="11" s="1"/>
  <c r="AU105" i="1" s="1"/>
  <c r="P141" i="12"/>
  <c r="BK165" i="12"/>
  <c r="J165" i="12"/>
  <c r="J102" i="12" s="1"/>
  <c r="R177" i="12"/>
  <c r="T182" i="12"/>
  <c r="BK193" i="12"/>
  <c r="J193" i="12"/>
  <c r="J107" i="12" s="1"/>
  <c r="BK202" i="12"/>
  <c r="J202" i="12"/>
  <c r="J108" i="12" s="1"/>
  <c r="R152" i="13"/>
  <c r="P306" i="13"/>
  <c r="R752" i="13"/>
  <c r="BK847" i="13"/>
  <c r="BK846" i="13" s="1"/>
  <c r="J846" i="13" s="1"/>
  <c r="J107" i="13" s="1"/>
  <c r="R894" i="13"/>
  <c r="R993" i="13"/>
  <c r="BK1020" i="13"/>
  <c r="J1020" i="13" s="1"/>
  <c r="J114" i="13" s="1"/>
  <c r="R1032" i="13"/>
  <c r="R1053" i="13"/>
  <c r="R133" i="14"/>
  <c r="P162" i="15"/>
  <c r="BK175" i="15"/>
  <c r="J175" i="15"/>
  <c r="J104" i="15" s="1"/>
  <c r="T184" i="16"/>
  <c r="R235" i="16"/>
  <c r="R381" i="2"/>
  <c r="R1681" i="2"/>
  <c r="T5331" i="2"/>
  <c r="P5490" i="2"/>
  <c r="R5539" i="2"/>
  <c r="BK5616" i="2"/>
  <c r="J5616" i="2"/>
  <c r="J113" i="2"/>
  <c r="BK5627" i="2"/>
  <c r="J5627" i="2"/>
  <c r="J114" i="2" s="1"/>
  <c r="R5627" i="2"/>
  <c r="P5657" i="2"/>
  <c r="BK6001" i="2"/>
  <c r="J6001" i="2"/>
  <c r="J117" i="2"/>
  <c r="R6001" i="2"/>
  <c r="R6124" i="2"/>
  <c r="R6602" i="2"/>
  <c r="P6847" i="2"/>
  <c r="P6976" i="2"/>
  <c r="T7071" i="2"/>
  <c r="T7117" i="2"/>
  <c r="T7258" i="2"/>
  <c r="T8192" i="2"/>
  <c r="T8191" i="2"/>
  <c r="T191" i="3"/>
  <c r="T328" i="3"/>
  <c r="R382" i="3"/>
  <c r="R403" i="3"/>
  <c r="BK436" i="3"/>
  <c r="J436" i="3"/>
  <c r="J107" i="3" s="1"/>
  <c r="R143" i="4"/>
  <c r="T164" i="4"/>
  <c r="R169" i="4"/>
  <c r="T226" i="4"/>
  <c r="P307" i="4"/>
  <c r="BK378" i="4"/>
  <c r="J378" i="4"/>
  <c r="J108" i="4" s="1"/>
  <c r="R148" i="5"/>
  <c r="T177" i="5"/>
  <c r="T217" i="5"/>
  <c r="R344" i="5"/>
  <c r="BK425" i="5"/>
  <c r="J425" i="5"/>
  <c r="J110" i="5"/>
  <c r="P144" i="6"/>
  <c r="P143" i="6"/>
  <c r="T191" i="6"/>
  <c r="BK223" i="6"/>
  <c r="J223" i="6"/>
  <c r="J109" i="6" s="1"/>
  <c r="R272" i="7"/>
  <c r="R394" i="7"/>
  <c r="BK133" i="8"/>
  <c r="J133" i="8"/>
  <c r="J99" i="8" s="1"/>
  <c r="P133" i="9"/>
  <c r="R190" i="10"/>
  <c r="P160" i="11"/>
  <c r="T155" i="12"/>
  <c r="T188" i="13"/>
  <c r="BK306" i="13"/>
  <c r="J306" i="13" s="1"/>
  <c r="J102" i="13" s="1"/>
  <c r="BK752" i="13"/>
  <c r="J752" i="13"/>
  <c r="J104" i="13" s="1"/>
  <c r="R847" i="13"/>
  <c r="P894" i="13"/>
  <c r="P993" i="13"/>
  <c r="P1015" i="13"/>
  <c r="P1032" i="13"/>
  <c r="P1053" i="13"/>
  <c r="BK193" i="14"/>
  <c r="J193" i="14" s="1"/>
  <c r="J100" i="14" s="1"/>
  <c r="P142" i="15"/>
  <c r="BK171" i="15"/>
  <c r="J171" i="15" s="1"/>
  <c r="J103" i="15" s="1"/>
  <c r="R179" i="15"/>
  <c r="R184" i="16"/>
  <c r="T216" i="16"/>
  <c r="P133" i="17"/>
  <c r="T381" i="2"/>
  <c r="BK1681" i="2"/>
  <c r="J1681" i="2" s="1"/>
  <c r="J105" i="2" s="1"/>
  <c r="T6124" i="2"/>
  <c r="T6602" i="2"/>
  <c r="BK6847" i="2"/>
  <c r="J6847" i="2"/>
  <c r="J120" i="2" s="1"/>
  <c r="R6976" i="2"/>
  <c r="R7071" i="2"/>
  <c r="P7117" i="2"/>
  <c r="BK7258" i="2"/>
  <c r="J7258" i="2"/>
  <c r="J125" i="2" s="1"/>
  <c r="P8192" i="2"/>
  <c r="P8191" i="2" s="1"/>
  <c r="BK191" i="3"/>
  <c r="J191" i="3" s="1"/>
  <c r="J100" i="3" s="1"/>
  <c r="P328" i="3"/>
  <c r="T382" i="3"/>
  <c r="P403" i="3"/>
  <c r="R436" i="3"/>
  <c r="T143" i="4"/>
  <c r="T173" i="4"/>
  <c r="P269" i="4"/>
  <c r="P287" i="4"/>
  <c r="BK367" i="4"/>
  <c r="J367" i="4"/>
  <c r="J107" i="4" s="1"/>
  <c r="P378" i="4"/>
  <c r="T163" i="5"/>
  <c r="BK189" i="5"/>
  <c r="J189" i="5" s="1"/>
  <c r="J104" i="5" s="1"/>
  <c r="P269" i="5"/>
  <c r="T341" i="5"/>
  <c r="R410" i="5"/>
  <c r="T443" i="5"/>
  <c r="T442" i="5" s="1"/>
  <c r="T156" i="6"/>
  <c r="T155" i="6" s="1"/>
  <c r="T204" i="6"/>
  <c r="P218" i="6"/>
  <c r="P249" i="6"/>
  <c r="BK137" i="7"/>
  <c r="BK253" i="7"/>
  <c r="J253" i="7" s="1"/>
  <c r="J100" i="7" s="1"/>
  <c r="BK362" i="7"/>
  <c r="J362" i="7" s="1"/>
  <c r="J102" i="7" s="1"/>
  <c r="BK451" i="7"/>
  <c r="J451" i="7" s="1"/>
  <c r="J104" i="7" s="1"/>
  <c r="R151" i="8"/>
  <c r="BK133" i="9"/>
  <c r="BK132" i="9" s="1"/>
  <c r="J132" i="9" s="1"/>
  <c r="J98" i="9" s="1"/>
  <c r="BK218" i="9"/>
  <c r="J218" i="9"/>
  <c r="J100" i="9" s="1"/>
  <c r="T133" i="10"/>
  <c r="R160" i="11"/>
  <c r="T141" i="12"/>
  <c r="R165" i="12"/>
  <c r="P182" i="12"/>
  <c r="BK190" i="12"/>
  <c r="J190" i="12"/>
  <c r="J106" i="12" s="1"/>
  <c r="T193" i="12"/>
  <c r="R188" i="13"/>
  <c r="BK477" i="13"/>
  <c r="J477" i="13"/>
  <c r="J103" i="13"/>
  <c r="R794" i="13"/>
  <c r="BK931" i="13"/>
  <c r="J931" i="13" s="1"/>
  <c r="J110" i="13" s="1"/>
  <c r="BK1009" i="13"/>
  <c r="J1009" i="13"/>
  <c r="J112" i="13"/>
  <c r="T1015" i="13"/>
  <c r="BK1026" i="13"/>
  <c r="J1026" i="13"/>
  <c r="J115" i="13" s="1"/>
  <c r="R1071" i="13"/>
  <c r="T133" i="14"/>
  <c r="R142" i="15"/>
  <c r="T171" i="15"/>
  <c r="T175" i="15"/>
  <c r="T135" i="16"/>
  <c r="P216" i="16"/>
  <c r="T133" i="17"/>
  <c r="P381" i="2"/>
  <c r="T1681" i="2"/>
  <c r="R5331" i="2"/>
  <c r="BK5539" i="2"/>
  <c r="J5539" i="2"/>
  <c r="J112" i="2" s="1"/>
  <c r="P5689" i="2"/>
  <c r="P6001" i="2"/>
  <c r="T6001" i="2"/>
  <c r="P6124" i="2"/>
  <c r="BK6602" i="2"/>
  <c r="J6602" i="2"/>
  <c r="J119" i="2"/>
  <c r="R6847" i="2"/>
  <c r="BK6976" i="2"/>
  <c r="J6976" i="2" s="1"/>
  <c r="J121" i="2" s="1"/>
  <c r="BK7071" i="2"/>
  <c r="J7071" i="2" s="1"/>
  <c r="J122" i="2" s="1"/>
  <c r="BK7103" i="2"/>
  <c r="J7103" i="2" s="1"/>
  <c r="J123" i="2" s="1"/>
  <c r="R7103" i="2"/>
  <c r="BK7117" i="2"/>
  <c r="J7117" i="2"/>
  <c r="J124" i="2" s="1"/>
  <c r="R7258" i="2"/>
  <c r="BK8192" i="2"/>
  <c r="BK8191" i="2" s="1"/>
  <c r="J8191" i="2" s="1"/>
  <c r="J130" i="2" s="1"/>
  <c r="R141" i="3"/>
  <c r="P254" i="3"/>
  <c r="T392" i="3"/>
  <c r="T419" i="3"/>
  <c r="BK441" i="3"/>
  <c r="J441" i="3"/>
  <c r="J108" i="3" s="1"/>
  <c r="BK143" i="4"/>
  <c r="BK173" i="4"/>
  <c r="J173" i="4"/>
  <c r="J102" i="4"/>
  <c r="BK269" i="4"/>
  <c r="J269" i="4"/>
  <c r="J104" i="4"/>
  <c r="BK287" i="4"/>
  <c r="J287" i="4"/>
  <c r="J105" i="4" s="1"/>
  <c r="R367" i="4"/>
  <c r="T396" i="4"/>
  <c r="BK163" i="5"/>
  <c r="J163" i="5"/>
  <c r="J101" i="5"/>
  <c r="P189" i="5"/>
  <c r="BK269" i="5"/>
  <c r="J269" i="5" s="1"/>
  <c r="J106" i="5" s="1"/>
  <c r="BK341" i="5"/>
  <c r="J341" i="5" s="1"/>
  <c r="J107" i="5" s="1"/>
  <c r="BK410" i="5"/>
  <c r="J410" i="5" s="1"/>
  <c r="J109" i="5" s="1"/>
  <c r="R443" i="5"/>
  <c r="R442" i="5"/>
  <c r="T144" i="6"/>
  <c r="T143" i="6" s="1"/>
  <c r="BK191" i="6"/>
  <c r="J191" i="6"/>
  <c r="J104" i="6" s="1"/>
  <c r="R223" i="6"/>
  <c r="R137" i="7"/>
  <c r="R253" i="7"/>
  <c r="T362" i="7"/>
  <c r="T451" i="7"/>
  <c r="T151" i="8"/>
  <c r="BK190" i="10"/>
  <c r="BK132" i="10" s="1"/>
  <c r="J132" i="10" s="1"/>
  <c r="J98" i="10" s="1"/>
  <c r="J32" i="10" s="1"/>
  <c r="J109" i="10" s="1"/>
  <c r="BF109" i="10" s="1"/>
  <c r="J38" i="10" s="1"/>
  <c r="AW104" i="1" s="1"/>
  <c r="R136" i="11"/>
  <c r="R157" i="11"/>
  <c r="BK141" i="12"/>
  <c r="J141" i="12" s="1"/>
  <c r="J99" i="12" s="1"/>
  <c r="BK162" i="12"/>
  <c r="BK140" i="12" s="1"/>
  <c r="J140" i="12" s="1"/>
  <c r="J98" i="12" s="1"/>
  <c r="J32" i="12" s="1"/>
  <c r="J117" i="12" s="1"/>
  <c r="BF117" i="12" s="1"/>
  <c r="T162" i="12"/>
  <c r="P177" i="12"/>
  <c r="R186" i="12"/>
  <c r="R193" i="12"/>
  <c r="P188" i="13"/>
  <c r="R306" i="13"/>
  <c r="R151" i="13" s="1"/>
  <c r="P752" i="13"/>
  <c r="P847" i="13"/>
  <c r="T894" i="13"/>
  <c r="T993" i="13"/>
  <c r="R1015" i="13"/>
  <c r="BK1032" i="13"/>
  <c r="J1032" i="13"/>
  <c r="J116" i="13"/>
  <c r="BK1053" i="13"/>
  <c r="J1053" i="13"/>
  <c r="J117" i="13" s="1"/>
  <c r="BK162" i="15"/>
  <c r="J162" i="15"/>
  <c r="J102" i="15" s="1"/>
  <c r="T179" i="15"/>
  <c r="P135" i="16"/>
  <c r="BK235" i="16"/>
  <c r="J235" i="16"/>
  <c r="J102" i="16" s="1"/>
  <c r="R145" i="17"/>
  <c r="R165" i="2"/>
  <c r="P273" i="2"/>
  <c r="R960" i="2"/>
  <c r="T1656" i="2"/>
  <c r="BK3615" i="2"/>
  <c r="J3615" i="2" s="1"/>
  <c r="J106" i="2" s="1"/>
  <c r="P5331" i="2"/>
  <c r="T5464" i="2"/>
  <c r="P5539" i="2"/>
  <c r="P5616" i="2"/>
  <c r="T5616" i="2"/>
  <c r="T5627" i="2"/>
  <c r="R5657" i="2"/>
  <c r="P7275" i="2"/>
  <c r="P8176" i="2"/>
  <c r="R8186" i="2"/>
  <c r="P141" i="3"/>
  <c r="BK254" i="3"/>
  <c r="J254" i="3"/>
  <c r="J101" i="3" s="1"/>
  <c r="P392" i="3"/>
  <c r="BK403" i="3"/>
  <c r="J403" i="3" s="1"/>
  <c r="J105" i="3" s="1"/>
  <c r="P441" i="3"/>
  <c r="BK164" i="4"/>
  <c r="J164" i="4"/>
  <c r="J100" i="4" s="1"/>
  <c r="T169" i="4"/>
  <c r="R226" i="4"/>
  <c r="T307" i="4"/>
  <c r="T378" i="4"/>
  <c r="BK148" i="5"/>
  <c r="BK177" i="5"/>
  <c r="BK147" i="5" s="1"/>
  <c r="J147" i="5" s="1"/>
  <c r="J99" i="5" s="1"/>
  <c r="BK217" i="5"/>
  <c r="J217" i="5" s="1"/>
  <c r="J105" i="5" s="1"/>
  <c r="P344" i="5"/>
  <c r="T425" i="5"/>
  <c r="BK144" i="6"/>
  <c r="BK143" i="6" s="1"/>
  <c r="J143" i="6" s="1"/>
  <c r="J99" i="6" s="1"/>
  <c r="P191" i="6"/>
  <c r="T223" i="6"/>
  <c r="BK272" i="7"/>
  <c r="J272" i="7" s="1"/>
  <c r="J101" i="7" s="1"/>
  <c r="T394" i="7"/>
  <c r="R133" i="8"/>
  <c r="R132" i="8" s="1"/>
  <c r="R133" i="9"/>
  <c r="P190" i="10"/>
  <c r="BK136" i="11"/>
  <c r="J136" i="11" s="1"/>
  <c r="J100" i="11" s="1"/>
  <c r="BK157" i="11"/>
  <c r="BK135" i="11" s="1"/>
  <c r="BK134" i="11" s="1"/>
  <c r="J134" i="11" s="1"/>
  <c r="J98" i="11" s="1"/>
  <c r="BK155" i="12"/>
  <c r="J155" i="12" s="1"/>
  <c r="J100" i="12" s="1"/>
  <c r="R162" i="12"/>
  <c r="T177" i="12"/>
  <c r="P186" i="12"/>
  <c r="R190" i="12"/>
  <c r="R202" i="12"/>
  <c r="P152" i="13"/>
  <c r="T306" i="13"/>
  <c r="T752" i="13"/>
  <c r="T847" i="13"/>
  <c r="BK894" i="13"/>
  <c r="J894" i="13"/>
  <c r="J109" i="13" s="1"/>
  <c r="BK993" i="13"/>
  <c r="J993" i="13"/>
  <c r="J111" i="13" s="1"/>
  <c r="T1009" i="13"/>
  <c r="T1020" i="13"/>
  <c r="T1026" i="13"/>
  <c r="P1071" i="13"/>
  <c r="P133" i="14"/>
  <c r="T142" i="15"/>
  <c r="R171" i="15"/>
  <c r="R175" i="15"/>
  <c r="BK135" i="16"/>
  <c r="BK184" i="16"/>
  <c r="J184" i="16"/>
  <c r="J100" i="16"/>
  <c r="T235" i="16"/>
  <c r="P145" i="17"/>
  <c r="BK133" i="18"/>
  <c r="BK132" i="18" s="1"/>
  <c r="J132" i="18" s="1"/>
  <c r="J98" i="18" s="1"/>
  <c r="J32" i="18" s="1"/>
  <c r="BK153" i="18"/>
  <c r="J153" i="18" s="1"/>
  <c r="J100" i="18" s="1"/>
  <c r="BK381" i="2"/>
  <c r="J381" i="2" s="1"/>
  <c r="J102" i="2" s="1"/>
  <c r="P1681" i="2"/>
  <c r="BK5331" i="2"/>
  <c r="J5331" i="2"/>
  <c r="J109" i="2" s="1"/>
  <c r="BK5490" i="2"/>
  <c r="J5490" i="2"/>
  <c r="J111" i="2" s="1"/>
  <c r="T5539" i="2"/>
  <c r="R5616" i="2"/>
  <c r="P5627" i="2"/>
  <c r="BK5657" i="2"/>
  <c r="T5657" i="2"/>
  <c r="T7275" i="2"/>
  <c r="R8176" i="2"/>
  <c r="R8175" i="2" s="1"/>
  <c r="P8186" i="2"/>
  <c r="T141" i="3"/>
  <c r="T254" i="3"/>
  <c r="R392" i="3"/>
  <c r="R419" i="3"/>
  <c r="R441" i="3"/>
  <c r="P173" i="4"/>
  <c r="R269" i="4"/>
  <c r="T287" i="4"/>
  <c r="T367" i="4"/>
  <c r="R378" i="4"/>
  <c r="T148" i="5"/>
  <c r="T147" i="5"/>
  <c r="R177" i="5"/>
  <c r="R189" i="5"/>
  <c r="R269" i="5"/>
  <c r="P341" i="5"/>
  <c r="T410" i="5"/>
  <c r="P443" i="5"/>
  <c r="P442" i="5" s="1"/>
  <c r="R156" i="6"/>
  <c r="P204" i="6"/>
  <c r="R218" i="6"/>
  <c r="BK249" i="6"/>
  <c r="J249" i="6"/>
  <c r="J110" i="6"/>
  <c r="P272" i="7"/>
  <c r="BK394" i="7"/>
  <c r="J394" i="7"/>
  <c r="J103" i="7" s="1"/>
  <c r="P151" i="8"/>
  <c r="T218" i="9"/>
  <c r="R133" i="10"/>
  <c r="R132" i="10"/>
  <c r="T136" i="11"/>
  <c r="T135" i="11" s="1"/>
  <c r="T134" i="11" s="1"/>
  <c r="T157" i="11"/>
  <c r="R141" i="12"/>
  <c r="P165" i="12"/>
  <c r="BK182" i="12"/>
  <c r="J182" i="12" s="1"/>
  <c r="J104" i="12" s="1"/>
  <c r="T186" i="12"/>
  <c r="P193" i="12"/>
  <c r="BK152" i="13"/>
  <c r="J152" i="13"/>
  <c r="J100" i="13" s="1"/>
  <c r="T477" i="13"/>
  <c r="BK794" i="13"/>
  <c r="J794" i="13"/>
  <c r="J105" i="13"/>
  <c r="R931" i="13"/>
  <c r="R1009" i="13"/>
  <c r="R1020" i="13"/>
  <c r="R1026" i="13"/>
  <c r="BK1071" i="13"/>
  <c r="J1071" i="13" s="1"/>
  <c r="J118" i="13" s="1"/>
  <c r="BK133" i="14"/>
  <c r="J133" i="14" s="1"/>
  <c r="J99" i="14" s="1"/>
  <c r="P193" i="14"/>
  <c r="BK142" i="15"/>
  <c r="J142" i="15"/>
  <c r="J101" i="15"/>
  <c r="P171" i="15"/>
  <c r="P175" i="15"/>
  <c r="P184" i="16"/>
  <c r="BK216" i="16"/>
  <c r="J216" i="16"/>
  <c r="J101" i="16" s="1"/>
  <c r="BK133" i="17"/>
  <c r="J133" i="17"/>
  <c r="J99" i="17" s="1"/>
  <c r="BK145" i="17"/>
  <c r="J145" i="17"/>
  <c r="J100" i="17" s="1"/>
  <c r="T133" i="18"/>
  <c r="P153" i="18"/>
  <c r="T165" i="2"/>
  <c r="T273" i="2"/>
  <c r="T164" i="2" s="1"/>
  <c r="BK960" i="2"/>
  <c r="J960" i="2"/>
  <c r="J103" i="2" s="1"/>
  <c r="BK1656" i="2"/>
  <c r="J1656" i="2" s="1"/>
  <c r="J104" i="2" s="1"/>
  <c r="R3615" i="2"/>
  <c r="R5464" i="2"/>
  <c r="BK5689" i="2"/>
  <c r="J5689" i="2" s="1"/>
  <c r="J116" i="2" s="1"/>
  <c r="R7275" i="2"/>
  <c r="BK8176" i="2"/>
  <c r="J8176" i="2"/>
  <c r="J128" i="2"/>
  <c r="BK8186" i="2"/>
  <c r="J8186" i="2" s="1"/>
  <c r="J129" i="2" s="1"/>
  <c r="BK141" i="3"/>
  <c r="R254" i="3"/>
  <c r="BK392" i="3"/>
  <c r="J392" i="3"/>
  <c r="J104" i="3"/>
  <c r="BK419" i="3"/>
  <c r="J419" i="3" s="1"/>
  <c r="J106" i="3" s="1"/>
  <c r="T436" i="3"/>
  <c r="P143" i="4"/>
  <c r="R164" i="4"/>
  <c r="P169" i="4"/>
  <c r="BK226" i="4"/>
  <c r="J226" i="4" s="1"/>
  <c r="J103" i="4" s="1"/>
  <c r="R307" i="4"/>
  <c r="P396" i="4"/>
  <c r="P163" i="5"/>
  <c r="R217" i="5"/>
  <c r="BK344" i="5"/>
  <c r="J344" i="5"/>
  <c r="J108" i="5" s="1"/>
  <c r="P425" i="5"/>
  <c r="P156" i="6"/>
  <c r="P155" i="6" s="1"/>
  <c r="R204" i="6"/>
  <c r="T218" i="6"/>
  <c r="R249" i="6"/>
  <c r="T137" i="7"/>
  <c r="P253" i="7"/>
  <c r="R362" i="7"/>
  <c r="R451" i="7"/>
  <c r="T133" i="8"/>
  <c r="T132" i="8"/>
  <c r="P218" i="9"/>
  <c r="T190" i="10"/>
  <c r="BK160" i="11"/>
  <c r="J160" i="11" s="1"/>
  <c r="J102" i="11" s="1"/>
  <c r="P155" i="12"/>
  <c r="P162" i="12"/>
  <c r="BK177" i="12"/>
  <c r="J177" i="12" s="1"/>
  <c r="J103" i="12" s="1"/>
  <c r="R182" i="12"/>
  <c r="P190" i="12"/>
  <c r="P202" i="12"/>
  <c r="BK188" i="13"/>
  <c r="J188" i="13" s="1"/>
  <c r="J101" i="13" s="1"/>
  <c r="R477" i="13"/>
  <c r="T794" i="13"/>
  <c r="P931" i="13"/>
  <c r="P1009" i="13"/>
  <c r="P1020" i="13"/>
  <c r="P1026" i="13"/>
  <c r="T1071" i="13"/>
  <c r="R193" i="14"/>
  <c r="R162" i="15"/>
  <c r="BK179" i="15"/>
  <c r="J179" i="15" s="1"/>
  <c r="J105" i="15" s="1"/>
  <c r="P235" i="16"/>
  <c r="T145" i="17"/>
  <c r="R133" i="18"/>
  <c r="T153" i="18"/>
  <c r="BK165" i="2"/>
  <c r="J165" i="2"/>
  <c r="J100" i="2" s="1"/>
  <c r="BK273" i="2"/>
  <c r="P960" i="2"/>
  <c r="R1656" i="2"/>
  <c r="P3615" i="2"/>
  <c r="BK5464" i="2"/>
  <c r="J5464" i="2"/>
  <c r="J110" i="2"/>
  <c r="R5490" i="2"/>
  <c r="R5689" i="2"/>
  <c r="BK7275" i="2"/>
  <c r="J7275" i="2" s="1"/>
  <c r="J126" i="2" s="1"/>
  <c r="T8176" i="2"/>
  <c r="T8186" i="2"/>
  <c r="R191" i="3"/>
  <c r="R328" i="3"/>
  <c r="P382" i="3"/>
  <c r="P419" i="3"/>
  <c r="T441" i="3"/>
  <c r="P164" i="4"/>
  <c r="BK169" i="4"/>
  <c r="J169" i="4"/>
  <c r="J101" i="4"/>
  <c r="P226" i="4"/>
  <c r="BK307" i="4"/>
  <c r="J307" i="4"/>
  <c r="J106" i="4" s="1"/>
  <c r="R396" i="4"/>
  <c r="P148" i="5"/>
  <c r="P177" i="5"/>
  <c r="T189" i="5"/>
  <c r="T269" i="5"/>
  <c r="R341" i="5"/>
  <c r="P410" i="5"/>
  <c r="BK443" i="5"/>
  <c r="J443" i="5"/>
  <c r="J112" i="5" s="1"/>
  <c r="BK156" i="6"/>
  <c r="J156" i="6"/>
  <c r="J103" i="6" s="1"/>
  <c r="BK204" i="6"/>
  <c r="J204" i="6"/>
  <c r="J105" i="6" s="1"/>
  <c r="BK218" i="6"/>
  <c r="J218" i="6" s="1"/>
  <c r="J108" i="6" s="1"/>
  <c r="T249" i="6"/>
  <c r="P137" i="7"/>
  <c r="P136" i="7" s="1"/>
  <c r="AU101" i="1" s="1"/>
  <c r="T253" i="7"/>
  <c r="P362" i="7"/>
  <c r="P451" i="7"/>
  <c r="BK151" i="8"/>
  <c r="J151" i="8"/>
  <c r="J100" i="8" s="1"/>
  <c r="R218" i="9"/>
  <c r="P133" i="10"/>
  <c r="P132" i="10" s="1"/>
  <c r="AU104" i="1" s="1"/>
  <c r="T160" i="11"/>
  <c r="R155" i="12"/>
  <c r="T165" i="12"/>
  <c r="BK186" i="12"/>
  <c r="J186" i="12" s="1"/>
  <c r="J105" i="12" s="1"/>
  <c r="T190" i="12"/>
  <c r="T202" i="12"/>
  <c r="T152" i="13"/>
  <c r="T151" i="13" s="1"/>
  <c r="P477" i="13"/>
  <c r="P794" i="13"/>
  <c r="T931" i="13"/>
  <c r="BK1015" i="13"/>
  <c r="J1015" i="13" s="1"/>
  <c r="J113" i="13" s="1"/>
  <c r="T1032" i="13"/>
  <c r="T1053" i="13"/>
  <c r="T193" i="14"/>
  <c r="T162" i="15"/>
  <c r="P179" i="15"/>
  <c r="R135" i="16"/>
  <c r="R134" i="16" s="1"/>
  <c r="R216" i="16"/>
  <c r="R133" i="17"/>
  <c r="R132" i="17" s="1"/>
  <c r="P133" i="18"/>
  <c r="P132" i="18"/>
  <c r="AU113" i="1" s="1"/>
  <c r="R153" i="18"/>
  <c r="BK153" i="6"/>
  <c r="J153" i="6"/>
  <c r="J101" i="6"/>
  <c r="BK140" i="15"/>
  <c r="J140" i="15" s="1"/>
  <c r="J100" i="15" s="1"/>
  <c r="BK394" i="4"/>
  <c r="J394" i="4"/>
  <c r="J109" i="4" s="1"/>
  <c r="BK452" i="5"/>
  <c r="J452" i="5"/>
  <c r="J113" i="5" s="1"/>
  <c r="BK454" i="5"/>
  <c r="J454" i="5"/>
  <c r="J114" i="5" s="1"/>
  <c r="BK844" i="13"/>
  <c r="J844" i="13" s="1"/>
  <c r="J106" i="13" s="1"/>
  <c r="BK138" i="15"/>
  <c r="J138" i="15" s="1"/>
  <c r="J99" i="15" s="1"/>
  <c r="BK5328" i="2"/>
  <c r="J5328" i="2" s="1"/>
  <c r="J107" i="2" s="1"/>
  <c r="BK215" i="6"/>
  <c r="J215" i="6"/>
  <c r="J106" i="6"/>
  <c r="BF136" i="18"/>
  <c r="BF145" i="18"/>
  <c r="BF149" i="18"/>
  <c r="BF157" i="18"/>
  <c r="BK132" i="17"/>
  <c r="J132" i="17" s="1"/>
  <c r="J98" i="17" s="1"/>
  <c r="J32" i="17" s="1"/>
  <c r="J109" i="17" s="1"/>
  <c r="BF109" i="17" s="1"/>
  <c r="F38" i="17" s="1"/>
  <c r="BA112" i="1" s="1"/>
  <c r="J91" i="18"/>
  <c r="F129" i="18"/>
  <c r="BF140" i="18"/>
  <c r="BF159" i="18"/>
  <c r="BF143" i="18"/>
  <c r="BF150" i="18"/>
  <c r="E85" i="18"/>
  <c r="J93" i="18"/>
  <c r="BF134" i="18"/>
  <c r="BF138" i="18"/>
  <c r="BF142" i="18"/>
  <c r="BF148" i="18"/>
  <c r="BF151" i="18"/>
  <c r="BF154" i="18"/>
  <c r="BF162" i="18"/>
  <c r="BF144" i="18"/>
  <c r="BF158" i="18"/>
  <c r="BF160" i="18"/>
  <c r="BF135" i="18"/>
  <c r="BF137" i="18"/>
  <c r="BF139" i="18"/>
  <c r="BF141" i="18"/>
  <c r="BF146" i="18"/>
  <c r="BF147" i="18"/>
  <c r="BF152" i="18"/>
  <c r="BF155" i="18"/>
  <c r="BF156" i="18"/>
  <c r="BF161" i="18"/>
  <c r="BF144" i="17"/>
  <c r="J93" i="17"/>
  <c r="F129" i="17"/>
  <c r="BF142" i="17"/>
  <c r="BF153" i="17"/>
  <c r="BF138" i="17"/>
  <c r="BF148" i="17"/>
  <c r="BF149" i="17"/>
  <c r="BF150" i="17"/>
  <c r="J126" i="17"/>
  <c r="BF135" i="17"/>
  <c r="BF137" i="17"/>
  <c r="J135" i="16"/>
  <c r="J99" i="16" s="1"/>
  <c r="E120" i="17"/>
  <c r="BF134" i="17"/>
  <c r="BF139" i="17"/>
  <c r="BF146" i="17"/>
  <c r="BF152" i="17"/>
  <c r="BF136" i="17"/>
  <c r="BF140" i="17"/>
  <c r="BF143" i="17"/>
  <c r="BF141" i="17"/>
  <c r="BF147" i="17"/>
  <c r="BF151" i="17"/>
  <c r="BF154" i="17"/>
  <c r="E85" i="16"/>
  <c r="F94" i="16"/>
  <c r="BF157" i="16"/>
  <c r="BF168" i="16"/>
  <c r="BF169" i="16"/>
  <c r="BF181" i="16"/>
  <c r="BF185" i="16"/>
  <c r="BF186" i="16"/>
  <c r="BF190" i="16"/>
  <c r="BF208" i="16"/>
  <c r="BF209" i="16"/>
  <c r="BF226" i="16"/>
  <c r="BF242" i="16"/>
  <c r="BF256" i="16"/>
  <c r="J91" i="16"/>
  <c r="BF141" i="16"/>
  <c r="BF142" i="16"/>
  <c r="BF144" i="16"/>
  <c r="BF151" i="16"/>
  <c r="BF162" i="16"/>
  <c r="BF166" i="16"/>
  <c r="BF177" i="16"/>
  <c r="BF178" i="16"/>
  <c r="BF196" i="16"/>
  <c r="BF206" i="16"/>
  <c r="BF217" i="16"/>
  <c r="BF219" i="16"/>
  <c r="BF222" i="16"/>
  <c r="BF239" i="16"/>
  <c r="BF243" i="16"/>
  <c r="BF245" i="16"/>
  <c r="BF246" i="16"/>
  <c r="BF255" i="16"/>
  <c r="BF258" i="16"/>
  <c r="J93" i="16"/>
  <c r="BF140" i="16"/>
  <c r="BF148" i="16"/>
  <c r="BF149" i="16"/>
  <c r="BF150" i="16"/>
  <c r="BF153" i="16"/>
  <c r="BF159" i="16"/>
  <c r="BF160" i="16"/>
  <c r="BF175" i="16"/>
  <c r="BF176" i="16"/>
  <c r="BF180" i="16"/>
  <c r="BF183" i="16"/>
  <c r="BF221" i="16"/>
  <c r="BF228" i="16"/>
  <c r="BF231" i="16"/>
  <c r="BF136" i="16"/>
  <c r="BF138" i="16"/>
  <c r="BF146" i="16"/>
  <c r="BF152" i="16"/>
  <c r="BF154" i="16"/>
  <c r="BF155" i="16"/>
  <c r="BF156" i="16"/>
  <c r="BF164" i="16"/>
  <c r="BF173" i="16"/>
  <c r="BF174" i="16"/>
  <c r="BF179" i="16"/>
  <c r="BF218" i="16"/>
  <c r="BF224" i="16"/>
  <c r="BF229" i="16"/>
  <c r="BF232" i="16"/>
  <c r="BF233" i="16"/>
  <c r="BF237" i="16"/>
  <c r="BF250" i="16"/>
  <c r="BF259" i="16"/>
  <c r="BF145" i="16"/>
  <c r="BF147" i="16"/>
  <c r="BF165" i="16"/>
  <c r="BF167" i="16"/>
  <c r="BF170" i="16"/>
  <c r="BF191" i="16"/>
  <c r="BF195" i="16"/>
  <c r="BF200" i="16"/>
  <c r="BF210" i="16"/>
  <c r="BF211" i="16"/>
  <c r="BF214" i="16"/>
  <c r="BF215" i="16"/>
  <c r="BF223" i="16"/>
  <c r="BF227" i="16"/>
  <c r="BF240" i="16"/>
  <c r="BF241" i="16"/>
  <c r="BF161" i="16"/>
  <c r="BF171" i="16"/>
  <c r="BF172" i="16"/>
  <c r="BF201" i="16"/>
  <c r="BF234" i="16"/>
  <c r="BF244" i="16"/>
  <c r="BF251" i="16"/>
  <c r="BF252" i="16"/>
  <c r="BF257" i="16"/>
  <c r="BF137" i="16"/>
  <c r="BF143" i="16"/>
  <c r="BF158" i="16"/>
  <c r="BF182" i="16"/>
  <c r="BF205" i="16"/>
  <c r="BF207" i="16"/>
  <c r="BF213" i="16"/>
  <c r="BF230" i="16"/>
  <c r="BF238" i="16"/>
  <c r="BF247" i="16"/>
  <c r="BF253" i="16"/>
  <c r="BF254" i="16"/>
  <c r="BF139" i="16"/>
  <c r="BF163" i="16"/>
  <c r="BF212" i="16"/>
  <c r="BF220" i="16"/>
  <c r="BF225" i="16"/>
  <c r="BF236" i="16"/>
  <c r="BF248" i="16"/>
  <c r="BF249" i="16"/>
  <c r="BF260" i="16"/>
  <c r="J133" i="15"/>
  <c r="BF143" i="15"/>
  <c r="BF146" i="15"/>
  <c r="BF172" i="15"/>
  <c r="BF176" i="15"/>
  <c r="BF177" i="15"/>
  <c r="BF141" i="15"/>
  <c r="BF147" i="15"/>
  <c r="BF159" i="15"/>
  <c r="BF160" i="15"/>
  <c r="BF165" i="15"/>
  <c r="BF166" i="15"/>
  <c r="BF168" i="15"/>
  <c r="BF169" i="15"/>
  <c r="BF145" i="15"/>
  <c r="BF148" i="15"/>
  <c r="BF152" i="15"/>
  <c r="BF155" i="15"/>
  <c r="BF157" i="15"/>
  <c r="BF158" i="15"/>
  <c r="BF161" i="15"/>
  <c r="E85" i="15"/>
  <c r="F94" i="15"/>
  <c r="BF139" i="15"/>
  <c r="BF153" i="15"/>
  <c r="BF163" i="15"/>
  <c r="BF167" i="15"/>
  <c r="BF174" i="15"/>
  <c r="BF182" i="15"/>
  <c r="BF188" i="15"/>
  <c r="BF189" i="15"/>
  <c r="J131" i="15"/>
  <c r="BF180" i="15"/>
  <c r="BF181" i="15"/>
  <c r="BF144" i="15"/>
  <c r="BF154" i="15"/>
  <c r="BF164" i="15"/>
  <c r="BF170" i="15"/>
  <c r="BF178" i="15"/>
  <c r="BF183" i="15"/>
  <c r="BF184" i="15"/>
  <c r="BF185" i="15"/>
  <c r="BF149" i="15"/>
  <c r="BF150" i="15"/>
  <c r="BF151" i="15"/>
  <c r="BF156" i="15"/>
  <c r="BF173" i="15"/>
  <c r="BF186" i="15"/>
  <c r="BF187" i="15"/>
  <c r="BK151" i="13"/>
  <c r="J128" i="14"/>
  <c r="BF156" i="14"/>
  <c r="BF175" i="14"/>
  <c r="BF190" i="14"/>
  <c r="F94" i="14"/>
  <c r="E120" i="14"/>
  <c r="BF172" i="14"/>
  <c r="J91" i="14"/>
  <c r="BF159" i="14"/>
  <c r="BF165" i="14"/>
  <c r="BF168" i="14"/>
  <c r="BF176" i="14"/>
  <c r="BF178" i="14"/>
  <c r="BF179" i="14"/>
  <c r="BF187" i="14"/>
  <c r="BF161" i="14"/>
  <c r="BF162" i="14"/>
  <c r="BF166" i="14"/>
  <c r="BF167" i="14"/>
  <c r="BF173" i="14"/>
  <c r="BF174" i="14"/>
  <c r="BF177" i="14"/>
  <c r="BF184" i="14"/>
  <c r="BF186" i="14"/>
  <c r="BF188" i="14"/>
  <c r="BF194" i="14"/>
  <c r="BF195" i="14"/>
  <c r="BF134" i="14"/>
  <c r="BF157" i="14"/>
  <c r="BF158" i="14"/>
  <c r="BF160" i="14"/>
  <c r="BF163" i="14"/>
  <c r="BF189" i="14"/>
  <c r="BF191" i="14"/>
  <c r="BF196" i="14"/>
  <c r="BF164" i="14"/>
  <c r="BF169" i="14"/>
  <c r="BF170" i="14"/>
  <c r="BF171" i="14"/>
  <c r="BF180" i="14"/>
  <c r="BF181" i="14"/>
  <c r="BF182" i="14"/>
  <c r="BF183" i="14"/>
  <c r="BF185" i="14"/>
  <c r="BF192" i="14"/>
  <c r="BF153" i="13"/>
  <c r="BF193" i="13"/>
  <c r="BF587" i="13"/>
  <c r="BF613" i="13"/>
  <c r="BF870" i="13"/>
  <c r="BF905" i="13"/>
  <c r="BF940" i="13"/>
  <c r="BF958" i="13"/>
  <c r="BF981" i="13"/>
  <c r="F94" i="13"/>
  <c r="J146" i="13"/>
  <c r="BF170" i="13"/>
  <c r="BF191" i="13"/>
  <c r="BF192" i="13"/>
  <c r="BF448" i="13"/>
  <c r="BF610" i="13"/>
  <c r="BF714" i="13"/>
  <c r="BF780" i="13"/>
  <c r="BF843" i="13"/>
  <c r="BF853" i="13"/>
  <c r="BF868" i="13"/>
  <c r="BF872" i="13"/>
  <c r="BF932" i="13"/>
  <c r="BF1014" i="13"/>
  <c r="BF1016" i="13"/>
  <c r="BF1052" i="13"/>
  <c r="BF1054" i="13"/>
  <c r="BF1072" i="13"/>
  <c r="BF179" i="13"/>
  <c r="BF190" i="13"/>
  <c r="BF413" i="13"/>
  <c r="BF414" i="13"/>
  <c r="BF511" i="13"/>
  <c r="BF546" i="13"/>
  <c r="BF595" i="13"/>
  <c r="BF675" i="13"/>
  <c r="BF703" i="13"/>
  <c r="BF769" i="13"/>
  <c r="BF788" i="13"/>
  <c r="BF807" i="13"/>
  <c r="BF814" i="13"/>
  <c r="BF840" i="13"/>
  <c r="BF882" i="13"/>
  <c r="BF900" i="13"/>
  <c r="BF910" i="13"/>
  <c r="BF950" i="13"/>
  <c r="BF994" i="13"/>
  <c r="BF998" i="13"/>
  <c r="BF1001" i="13"/>
  <c r="BF1021" i="13"/>
  <c r="BF1033" i="13"/>
  <c r="BF1092" i="13"/>
  <c r="E138" i="13"/>
  <c r="BF198" i="13"/>
  <c r="BF210" i="13"/>
  <c r="BF407" i="13"/>
  <c r="BF466" i="13"/>
  <c r="BF646" i="13"/>
  <c r="BF711" i="13"/>
  <c r="BF766" i="13"/>
  <c r="BF773" i="13"/>
  <c r="BF779" i="13"/>
  <c r="BF826" i="13"/>
  <c r="BF848" i="13"/>
  <c r="BF893" i="13"/>
  <c r="BF914" i="13"/>
  <c r="BF968" i="13"/>
  <c r="J91" i="13"/>
  <c r="BF240" i="13"/>
  <c r="BF244" i="13"/>
  <c r="BF269" i="13"/>
  <c r="BF277" i="13"/>
  <c r="BF478" i="13"/>
  <c r="BF507" i="13"/>
  <c r="BF792" i="13"/>
  <c r="BF795" i="13"/>
  <c r="BF798" i="13"/>
  <c r="BF895" i="13"/>
  <c r="BF908" i="13"/>
  <c r="BF912" i="13"/>
  <c r="BF922" i="13"/>
  <c r="BF930" i="13"/>
  <c r="BF954" i="13"/>
  <c r="BF976" i="13"/>
  <c r="BF1019" i="13"/>
  <c r="BF1027" i="13"/>
  <c r="BF1068" i="13"/>
  <c r="BF184" i="13"/>
  <c r="BF373" i="13"/>
  <c r="BF453" i="13"/>
  <c r="BF456" i="13"/>
  <c r="BF753" i="13"/>
  <c r="BF775" i="13"/>
  <c r="BF784" i="13"/>
  <c r="BF836" i="13"/>
  <c r="BF935" i="13"/>
  <c r="BF988" i="13"/>
  <c r="BF990" i="13"/>
  <c r="BF1004" i="13"/>
  <c r="BF1008" i="13"/>
  <c r="BF1025" i="13"/>
  <c r="BF1031" i="13"/>
  <c r="BF1037" i="13"/>
  <c r="BF1050" i="13"/>
  <c r="BF186" i="13"/>
  <c r="BF370" i="13"/>
  <c r="BF415" i="13"/>
  <c r="BF476" i="13"/>
  <c r="BF588" i="13"/>
  <c r="BF616" i="13"/>
  <c r="BF793" i="13"/>
  <c r="BF801" i="13"/>
  <c r="BF818" i="13"/>
  <c r="BF824" i="13"/>
  <c r="BF859" i="13"/>
  <c r="BF891" i="13"/>
  <c r="BF916" i="13"/>
  <c r="BF948" i="13"/>
  <c r="BF992" i="13"/>
  <c r="BF1010" i="13"/>
  <c r="BF1046" i="13"/>
  <c r="BF1096" i="13"/>
  <c r="BF174" i="13"/>
  <c r="BF181" i="13"/>
  <c r="BF189" i="13"/>
  <c r="BF197" i="13"/>
  <c r="BF268" i="13"/>
  <c r="BF292" i="13"/>
  <c r="BF307" i="13"/>
  <c r="BF352" i="13"/>
  <c r="BF449" i="13"/>
  <c r="BF450" i="13"/>
  <c r="BF594" i="13"/>
  <c r="BF611" i="13"/>
  <c r="BF612" i="13"/>
  <c r="BF734" i="13"/>
  <c r="BF735" i="13"/>
  <c r="BF751" i="13"/>
  <c r="BF830" i="13"/>
  <c r="BF845" i="13"/>
  <c r="BF856" i="13"/>
  <c r="BF928" i="13"/>
  <c r="BF944" i="13"/>
  <c r="BF962" i="13"/>
  <c r="BF966" i="13"/>
  <c r="BF974" i="13"/>
  <c r="BF983" i="13"/>
  <c r="BF1038" i="13"/>
  <c r="BF1042" i="13"/>
  <c r="BF1070" i="13"/>
  <c r="BF147" i="12"/>
  <c r="BF157" i="12"/>
  <c r="BF160" i="12"/>
  <c r="BF161" i="12"/>
  <c r="BF195" i="12"/>
  <c r="BF149" i="12"/>
  <c r="BF150" i="12"/>
  <c r="BF184" i="12"/>
  <c r="BF185" i="12"/>
  <c r="J91" i="12"/>
  <c r="F137" i="12"/>
  <c r="BF145" i="12"/>
  <c r="BF167" i="12"/>
  <c r="BF170" i="12"/>
  <c r="BF171" i="12"/>
  <c r="BF172" i="12"/>
  <c r="BF178" i="12"/>
  <c r="BF179" i="12"/>
  <c r="BF194" i="12"/>
  <c r="BF196" i="12"/>
  <c r="BF143" i="12"/>
  <c r="BF144" i="12"/>
  <c r="BF154" i="12"/>
  <c r="BF163" i="12"/>
  <c r="BF169" i="12"/>
  <c r="BF181" i="12"/>
  <c r="BF183" i="12"/>
  <c r="BF203" i="12"/>
  <c r="BF204" i="12"/>
  <c r="E85" i="12"/>
  <c r="J136" i="12"/>
  <c r="BF158" i="12"/>
  <c r="BF159" i="12"/>
  <c r="BF187" i="12"/>
  <c r="BF148" i="12"/>
  <c r="BF176" i="12"/>
  <c r="BF180" i="12"/>
  <c r="BF188" i="12"/>
  <c r="BF189" i="12"/>
  <c r="BF192" i="12"/>
  <c r="BF198" i="12"/>
  <c r="BF199" i="12"/>
  <c r="BF142" i="12"/>
  <c r="BF151" i="12"/>
  <c r="BF156" i="12"/>
  <c r="BF166" i="12"/>
  <c r="BF173" i="12"/>
  <c r="BF200" i="12"/>
  <c r="BF201" i="12"/>
  <c r="BF146" i="12"/>
  <c r="BF152" i="12"/>
  <c r="BF153" i="12"/>
  <c r="BF164" i="12"/>
  <c r="BF168" i="12"/>
  <c r="BF174" i="12"/>
  <c r="BF175" i="12"/>
  <c r="BF191" i="12"/>
  <c r="BF197" i="12"/>
  <c r="BF140" i="11"/>
  <c r="BF145" i="11"/>
  <c r="BF172" i="11"/>
  <c r="BF190" i="11"/>
  <c r="BF149" i="11"/>
  <c r="BF154" i="11"/>
  <c r="BF158" i="11"/>
  <c r="BF159" i="11"/>
  <c r="BF163" i="11"/>
  <c r="BF166" i="11"/>
  <c r="BF169" i="11"/>
  <c r="BF174" i="11"/>
  <c r="BF176" i="11"/>
  <c r="BF191" i="11"/>
  <c r="J91" i="11"/>
  <c r="F131" i="11"/>
  <c r="BF146" i="11"/>
  <c r="BF148" i="11"/>
  <c r="BF171" i="11"/>
  <c r="BF184" i="11"/>
  <c r="BF185" i="11"/>
  <c r="E85" i="11"/>
  <c r="BF141" i="11"/>
  <c r="BF152" i="11"/>
  <c r="BF179" i="11"/>
  <c r="BF187" i="11"/>
  <c r="BF188" i="11"/>
  <c r="BF142" i="11"/>
  <c r="BF150" i="11"/>
  <c r="BF153" i="11"/>
  <c r="BF161" i="11"/>
  <c r="J130" i="11"/>
  <c r="BF137" i="11"/>
  <c r="BF138" i="11"/>
  <c r="BF139" i="11"/>
  <c r="BF144" i="11"/>
  <c r="BF155" i="11"/>
  <c r="BF156" i="11"/>
  <c r="BF170" i="11"/>
  <c r="BF173" i="11"/>
  <c r="BF182" i="11"/>
  <c r="BF192" i="11"/>
  <c r="BF193" i="11"/>
  <c r="BF147" i="11"/>
  <c r="BF162" i="11"/>
  <c r="BF164" i="11"/>
  <c r="BF165" i="11"/>
  <c r="BF168" i="11"/>
  <c r="BF177" i="11"/>
  <c r="BF178" i="11"/>
  <c r="BF180" i="11"/>
  <c r="BF186" i="11"/>
  <c r="BF143" i="11"/>
  <c r="BF151" i="11"/>
  <c r="BF167" i="11"/>
  <c r="BF175" i="11"/>
  <c r="BF181" i="11"/>
  <c r="BF183" i="11"/>
  <c r="BF189" i="11"/>
  <c r="J133" i="9"/>
  <c r="J99" i="9" s="1"/>
  <c r="J93" i="10"/>
  <c r="BF154" i="10"/>
  <c r="BF156" i="10"/>
  <c r="BF171" i="10"/>
  <c r="BF176" i="10"/>
  <c r="BF177" i="10"/>
  <c r="BF181" i="10"/>
  <c r="BF182" i="10"/>
  <c r="BF185" i="10"/>
  <c r="BF187" i="10"/>
  <c r="BF202" i="10"/>
  <c r="BF203" i="10"/>
  <c r="BF204" i="10"/>
  <c r="BF208" i="10"/>
  <c r="E120" i="10"/>
  <c r="F129" i="10"/>
  <c r="BF135" i="10"/>
  <c r="BF137" i="10"/>
  <c r="BF139" i="10"/>
  <c r="BF159" i="10"/>
  <c r="BF165" i="10"/>
  <c r="BF175" i="10"/>
  <c r="BF191" i="10"/>
  <c r="BF193" i="10"/>
  <c r="BF205" i="10"/>
  <c r="BF136" i="10"/>
  <c r="BF143" i="10"/>
  <c r="BF149" i="10"/>
  <c r="BF151" i="10"/>
  <c r="BF169" i="10"/>
  <c r="BF200" i="10"/>
  <c r="BF140" i="10"/>
  <c r="BF164" i="10"/>
  <c r="BF178" i="10"/>
  <c r="BF186" i="10"/>
  <c r="BF189" i="10"/>
  <c r="BF196" i="10"/>
  <c r="BF197" i="10"/>
  <c r="BF198" i="10"/>
  <c r="BF199" i="10"/>
  <c r="J91" i="10"/>
  <c r="BF141" i="10"/>
  <c r="BF142" i="10"/>
  <c r="BF144" i="10"/>
  <c r="BF145" i="10"/>
  <c r="BF152" i="10"/>
  <c r="BF153" i="10"/>
  <c r="BF155" i="10"/>
  <c r="BF158" i="10"/>
  <c r="BF160" i="10"/>
  <c r="BF161" i="10"/>
  <c r="BF166" i="10"/>
  <c r="BF174" i="10"/>
  <c r="BF179" i="10"/>
  <c r="BF180" i="10"/>
  <c r="BF195" i="10"/>
  <c r="BF146" i="10"/>
  <c r="BF150" i="10"/>
  <c r="BF157" i="10"/>
  <c r="BF172" i="10"/>
  <c r="BF173" i="10"/>
  <c r="BF192" i="10"/>
  <c r="BF207" i="10"/>
  <c r="BF148" i="10"/>
  <c r="BF162" i="10"/>
  <c r="BF167" i="10"/>
  <c r="BF184" i="10"/>
  <c r="BF188" i="10"/>
  <c r="BF201" i="10"/>
  <c r="BF206" i="10"/>
  <c r="BF134" i="10"/>
  <c r="BF138" i="10"/>
  <c r="BF147" i="10"/>
  <c r="BF163" i="10"/>
  <c r="BF168" i="10"/>
  <c r="BF170" i="10"/>
  <c r="BF183" i="10"/>
  <c r="BF194" i="10"/>
  <c r="J93" i="9"/>
  <c r="BF139" i="9"/>
  <c r="BF155" i="9"/>
  <c r="BF156" i="9"/>
  <c r="BF159" i="9"/>
  <c r="BF160" i="9"/>
  <c r="BF176" i="9"/>
  <c r="BF198" i="9"/>
  <c r="BF200" i="9"/>
  <c r="BF202" i="9"/>
  <c r="BF211" i="9"/>
  <c r="BF228" i="9"/>
  <c r="BF150" i="9"/>
  <c r="BF177" i="9"/>
  <c r="BF178" i="9"/>
  <c r="BF179" i="9"/>
  <c r="BF180" i="9"/>
  <c r="BF189" i="9"/>
  <c r="BF191" i="9"/>
  <c r="BF192" i="9"/>
  <c r="BF195" i="9"/>
  <c r="BF196" i="9"/>
  <c r="BF220" i="9"/>
  <c r="BF221" i="9"/>
  <c r="BF226" i="9"/>
  <c r="E120" i="9"/>
  <c r="BF144" i="9"/>
  <c r="BF154" i="9"/>
  <c r="BF162" i="9"/>
  <c r="BF164" i="9"/>
  <c r="BF181" i="9"/>
  <c r="BF182" i="9"/>
  <c r="BF184" i="9"/>
  <c r="BF199" i="9"/>
  <c r="BF204" i="9"/>
  <c r="BF207" i="9"/>
  <c r="BF210" i="9"/>
  <c r="BF212" i="9"/>
  <c r="BF213" i="9"/>
  <c r="BF216" i="9"/>
  <c r="BF223" i="9"/>
  <c r="BF224" i="9"/>
  <c r="BF225" i="9"/>
  <c r="BF234" i="9"/>
  <c r="BK132" i="8"/>
  <c r="J132" i="8" s="1"/>
  <c r="J98" i="8" s="1"/>
  <c r="BF136" i="9"/>
  <c r="BF137" i="9"/>
  <c r="BF141" i="9"/>
  <c r="BF145" i="9"/>
  <c r="BF146" i="9"/>
  <c r="BF149" i="9"/>
  <c r="BF161" i="9"/>
  <c r="BF166" i="9"/>
  <c r="BF227" i="9"/>
  <c r="BF134" i="9"/>
  <c r="BF135" i="9"/>
  <c r="BF140" i="9"/>
  <c r="BF148" i="9"/>
  <c r="BF151" i="9"/>
  <c r="BF153" i="9"/>
  <c r="BF170" i="9"/>
  <c r="BF186" i="9"/>
  <c r="BF187" i="9"/>
  <c r="BF193" i="9"/>
  <c r="BF197" i="9"/>
  <c r="BF201" i="9"/>
  <c r="BF208" i="9"/>
  <c r="BF214" i="9"/>
  <c r="BF219" i="9"/>
  <c r="BF235" i="9"/>
  <c r="BF236" i="9"/>
  <c r="F94" i="9"/>
  <c r="BF142" i="9"/>
  <c r="BF165" i="9"/>
  <c r="BF185" i="9"/>
  <c r="BF194" i="9"/>
  <c r="BF205" i="9"/>
  <c r="BF206" i="9"/>
  <c r="BF215" i="9"/>
  <c r="BF217" i="9"/>
  <c r="BF230" i="9"/>
  <c r="J91" i="9"/>
  <c r="BF138" i="9"/>
  <c r="BF157" i="9"/>
  <c r="BF158" i="9"/>
  <c r="BF163" i="9"/>
  <c r="BF167" i="9"/>
  <c r="BF168" i="9"/>
  <c r="BF169" i="9"/>
  <c r="BF171" i="9"/>
  <c r="BF183" i="9"/>
  <c r="BF188" i="9"/>
  <c r="BF203" i="9"/>
  <c r="BF209" i="9"/>
  <c r="BF222" i="9"/>
  <c r="BF229" i="9"/>
  <c r="BF233" i="9"/>
  <c r="BF143" i="9"/>
  <c r="BF147" i="9"/>
  <c r="BF152" i="9"/>
  <c r="BF172" i="9"/>
  <c r="BF173" i="9"/>
  <c r="BF174" i="9"/>
  <c r="BF175" i="9"/>
  <c r="BF190" i="9"/>
  <c r="BF231" i="9"/>
  <c r="BF232" i="9"/>
  <c r="J137" i="7"/>
  <c r="J99" i="7"/>
  <c r="E85" i="8"/>
  <c r="BF140" i="8"/>
  <c r="BF146" i="8"/>
  <c r="BF155" i="8"/>
  <c r="BF162" i="8"/>
  <c r="J91" i="8"/>
  <c r="BF134" i="8"/>
  <c r="BF137" i="8"/>
  <c r="BF138" i="8"/>
  <c r="BF144" i="8"/>
  <c r="J93" i="8"/>
  <c r="BF142" i="8"/>
  <c r="BF143" i="8"/>
  <c r="BF153" i="8"/>
  <c r="BF154" i="8"/>
  <c r="BF139" i="8"/>
  <c r="BF148" i="8"/>
  <c r="BF159" i="8"/>
  <c r="BF164" i="8"/>
  <c r="BF163" i="8"/>
  <c r="BF141" i="8"/>
  <c r="BF149" i="8"/>
  <c r="BF150" i="8"/>
  <c r="BF152" i="8"/>
  <c r="F129" i="8"/>
  <c r="BF145" i="8"/>
  <c r="BF147" i="8"/>
  <c r="BF156" i="8"/>
  <c r="BF157" i="8"/>
  <c r="BF165" i="8"/>
  <c r="BF135" i="8"/>
  <c r="BF136" i="8"/>
  <c r="BF158" i="8"/>
  <c r="BF160" i="8"/>
  <c r="BF161" i="8"/>
  <c r="F133" i="7"/>
  <c r="BF140" i="7"/>
  <c r="BF146" i="7"/>
  <c r="BF149" i="7"/>
  <c r="BF150" i="7"/>
  <c r="BF151" i="7"/>
  <c r="BF167" i="7"/>
  <c r="BF189" i="7"/>
  <c r="BF192" i="7"/>
  <c r="BF195" i="7"/>
  <c r="BF196" i="7"/>
  <c r="BF205" i="7"/>
  <c r="BF217" i="7"/>
  <c r="BF234" i="7"/>
  <c r="BF251" i="7"/>
  <c r="BF252" i="7"/>
  <c r="BF264" i="7"/>
  <c r="BF267" i="7"/>
  <c r="BF273" i="7"/>
  <c r="BF288" i="7"/>
  <c r="BF305" i="7"/>
  <c r="BF312" i="7"/>
  <c r="BF314" i="7"/>
  <c r="BF319" i="7"/>
  <c r="BF323" i="7"/>
  <c r="BF348" i="7"/>
  <c r="BF364" i="7"/>
  <c r="BF371" i="7"/>
  <c r="BF377" i="7"/>
  <c r="BF381" i="7"/>
  <c r="BF382" i="7"/>
  <c r="BF389" i="7"/>
  <c r="BF398" i="7"/>
  <c r="BF400" i="7"/>
  <c r="BF409" i="7"/>
  <c r="BF410" i="7"/>
  <c r="BF413" i="7"/>
  <c r="BF416" i="7"/>
  <c r="BF426" i="7"/>
  <c r="BF437" i="7"/>
  <c r="BF446" i="7"/>
  <c r="BF455" i="7"/>
  <c r="BF463" i="7"/>
  <c r="BF464" i="7"/>
  <c r="BF465" i="7"/>
  <c r="BF469" i="7"/>
  <c r="BF156" i="7"/>
  <c r="BF157" i="7"/>
  <c r="BF158" i="7"/>
  <c r="BF169" i="7"/>
  <c r="BF172" i="7"/>
  <c r="BF173" i="7"/>
  <c r="BF180" i="7"/>
  <c r="BF183" i="7"/>
  <c r="BF194" i="7"/>
  <c r="BF212" i="7"/>
  <c r="BF230" i="7"/>
  <c r="BF231" i="7"/>
  <c r="BF242" i="7"/>
  <c r="BF245" i="7"/>
  <c r="BF254" i="7"/>
  <c r="BF255" i="7"/>
  <c r="BF256" i="7"/>
  <c r="BF257" i="7"/>
  <c r="BF259" i="7"/>
  <c r="BF271" i="7"/>
  <c r="BF324" i="7"/>
  <c r="BF336" i="7"/>
  <c r="BF338" i="7"/>
  <c r="BF392" i="7"/>
  <c r="BF405" i="7"/>
  <c r="BF412" i="7"/>
  <c r="BF419" i="7"/>
  <c r="BF420" i="7"/>
  <c r="BF423" i="7"/>
  <c r="BF429" i="7"/>
  <c r="BF442" i="7"/>
  <c r="BF445" i="7"/>
  <c r="BF468" i="7"/>
  <c r="BK155" i="6"/>
  <c r="J155" i="6" s="1"/>
  <c r="J102" i="6" s="1"/>
  <c r="J93" i="7"/>
  <c r="E124" i="7"/>
  <c r="BF138" i="7"/>
  <c r="BF139" i="7"/>
  <c r="BF174" i="7"/>
  <c r="BF179" i="7"/>
  <c r="BF181" i="7"/>
  <c r="BF185" i="7"/>
  <c r="BF199" i="7"/>
  <c r="BF200" i="7"/>
  <c r="BF202" i="7"/>
  <c r="BF209" i="7"/>
  <c r="BF227" i="7"/>
  <c r="BF239" i="7"/>
  <c r="BF246" i="7"/>
  <c r="BF247" i="7"/>
  <c r="BF258" i="7"/>
  <c r="BF260" i="7"/>
  <c r="BF268" i="7"/>
  <c r="BF287" i="7"/>
  <c r="BF295" i="7"/>
  <c r="BF300" i="7"/>
  <c r="BF328" i="7"/>
  <c r="BF341" i="7"/>
  <c r="BF343" i="7"/>
  <c r="BF346" i="7"/>
  <c r="BF349" i="7"/>
  <c r="BF350" i="7"/>
  <c r="BF361" i="7"/>
  <c r="BF366" i="7"/>
  <c r="BF380" i="7"/>
  <c r="BF393" i="7"/>
  <c r="BF399" i="7"/>
  <c r="BF401" i="7"/>
  <c r="BF411" i="7"/>
  <c r="BF421" i="7"/>
  <c r="BF431" i="7"/>
  <c r="BF432" i="7"/>
  <c r="BF433" i="7"/>
  <c r="BF441" i="7"/>
  <c r="BF453" i="7"/>
  <c r="BF471" i="7"/>
  <c r="BF474" i="7"/>
  <c r="BF476" i="7"/>
  <c r="BF477" i="7"/>
  <c r="J130" i="7"/>
  <c r="BF141" i="7"/>
  <c r="BF142" i="7"/>
  <c r="BF148" i="7"/>
  <c r="BF161" i="7"/>
  <c r="BF164" i="7"/>
  <c r="BF168" i="7"/>
  <c r="BF184" i="7"/>
  <c r="BF201" i="7"/>
  <c r="BF213" i="7"/>
  <c r="BF219" i="7"/>
  <c r="BF229" i="7"/>
  <c r="BF248" i="7"/>
  <c r="BF265" i="7"/>
  <c r="BF274" i="7"/>
  <c r="BF296" i="7"/>
  <c r="BF306" i="7"/>
  <c r="BF313" i="7"/>
  <c r="BF327" i="7"/>
  <c r="BF342" i="7"/>
  <c r="BF378" i="7"/>
  <c r="BF395" i="7"/>
  <c r="BF414" i="7"/>
  <c r="BF415" i="7"/>
  <c r="BF417" i="7"/>
  <c r="BF418" i="7"/>
  <c r="BF424" i="7"/>
  <c r="BF443" i="7"/>
  <c r="BF444" i="7"/>
  <c r="BF459" i="7"/>
  <c r="BF466" i="7"/>
  <c r="BK217" i="6"/>
  <c r="J217" i="6" s="1"/>
  <c r="J107" i="6" s="1"/>
  <c r="BF152" i="7"/>
  <c r="BF153" i="7"/>
  <c r="BF170" i="7"/>
  <c r="BF171" i="7"/>
  <c r="BF177" i="7"/>
  <c r="BF186" i="7"/>
  <c r="BF187" i="7"/>
  <c r="BF193" i="7"/>
  <c r="BF223" i="7"/>
  <c r="BF224" i="7"/>
  <c r="BF226" i="7"/>
  <c r="BF232" i="7"/>
  <c r="BF241" i="7"/>
  <c r="BF243" i="7"/>
  <c r="BF263" i="7"/>
  <c r="BF269" i="7"/>
  <c r="BF277" i="7"/>
  <c r="BF280" i="7"/>
  <c r="BF311" i="7"/>
  <c r="BF316" i="7"/>
  <c r="BF331" i="7"/>
  <c r="BF332" i="7"/>
  <c r="BF351" i="7"/>
  <c r="BF376" i="7"/>
  <c r="BF383" i="7"/>
  <c r="BF396" i="7"/>
  <c r="BF402" i="7"/>
  <c r="BF403" i="7"/>
  <c r="BF406" i="7"/>
  <c r="BF407" i="7"/>
  <c r="BF430" i="7"/>
  <c r="BF436" i="7"/>
  <c r="BF440" i="7"/>
  <c r="BF447" i="7"/>
  <c r="BF454" i="7"/>
  <c r="BF456" i="7"/>
  <c r="BF458" i="7"/>
  <c r="BF462" i="7"/>
  <c r="BF473" i="7"/>
  <c r="BF165" i="7"/>
  <c r="BF166" i="7"/>
  <c r="BF176" i="7"/>
  <c r="BF178" i="7"/>
  <c r="BF197" i="7"/>
  <c r="BF203" i="7"/>
  <c r="BF204" i="7"/>
  <c r="BF214" i="7"/>
  <c r="BF215" i="7"/>
  <c r="BF216" i="7"/>
  <c r="BF218" i="7"/>
  <c r="BF222" i="7"/>
  <c r="BF225" i="7"/>
  <c r="BF228" i="7"/>
  <c r="BF235" i="7"/>
  <c r="BF237" i="7"/>
  <c r="BF238" i="7"/>
  <c r="BF250" i="7"/>
  <c r="BF275" i="7"/>
  <c r="BF276" i="7"/>
  <c r="BF279" i="7"/>
  <c r="BF339" i="7"/>
  <c r="BF340" i="7"/>
  <c r="BF344" i="7"/>
  <c r="BF358" i="7"/>
  <c r="BF367" i="7"/>
  <c r="BF370" i="7"/>
  <c r="BF372" i="7"/>
  <c r="BF373" i="7"/>
  <c r="BF374" i="7"/>
  <c r="BF385" i="7"/>
  <c r="BF386" i="7"/>
  <c r="BF390" i="7"/>
  <c r="BF408" i="7"/>
  <c r="BF427" i="7"/>
  <c r="BF438" i="7"/>
  <c r="BF452" i="7"/>
  <c r="BF467" i="7"/>
  <c r="BF475" i="7"/>
  <c r="BF144" i="7"/>
  <c r="BF145" i="7"/>
  <c r="BF159" i="7"/>
  <c r="BF188" i="7"/>
  <c r="BF198" i="7"/>
  <c r="BF206" i="7"/>
  <c r="BF207" i="7"/>
  <c r="BF208" i="7"/>
  <c r="BF210" i="7"/>
  <c r="BF211" i="7"/>
  <c r="BF220" i="7"/>
  <c r="BF221" i="7"/>
  <c r="BF233" i="7"/>
  <c r="BF236" i="7"/>
  <c r="BF249" i="7"/>
  <c r="BF262" i="7"/>
  <c r="BF266" i="7"/>
  <c r="BF278" i="7"/>
  <c r="BF283" i="7"/>
  <c r="BF284" i="7"/>
  <c r="BF291" i="7"/>
  <c r="BF292" i="7"/>
  <c r="BF299" i="7"/>
  <c r="BF315" i="7"/>
  <c r="BF345" i="7"/>
  <c r="BF347" i="7"/>
  <c r="BF352" i="7"/>
  <c r="BF355" i="7"/>
  <c r="BF365" i="7"/>
  <c r="BF368" i="7"/>
  <c r="BF369" i="7"/>
  <c r="BF379" i="7"/>
  <c r="BF384" i="7"/>
  <c r="BF434" i="7"/>
  <c r="BF435" i="7"/>
  <c r="BF439" i="7"/>
  <c r="BF460" i="7"/>
  <c r="BF470" i="7"/>
  <c r="BF143" i="7"/>
  <c r="BF147" i="7"/>
  <c r="BF154" i="7"/>
  <c r="BF155" i="7"/>
  <c r="BF160" i="7"/>
  <c r="BF162" i="7"/>
  <c r="BF163" i="7"/>
  <c r="BF175" i="7"/>
  <c r="BF182" i="7"/>
  <c r="BF190" i="7"/>
  <c r="BF191" i="7"/>
  <c r="BF240" i="7"/>
  <c r="BF244" i="7"/>
  <c r="BF261" i="7"/>
  <c r="BF270" i="7"/>
  <c r="BF320" i="7"/>
  <c r="BF335" i="7"/>
  <c r="BF337" i="7"/>
  <c r="BF356" i="7"/>
  <c r="BF357" i="7"/>
  <c r="BF363" i="7"/>
  <c r="BF375" i="7"/>
  <c r="BF387" i="7"/>
  <c r="BF388" i="7"/>
  <c r="BF391" i="7"/>
  <c r="BF397" i="7"/>
  <c r="BF404" i="7"/>
  <c r="BF422" i="7"/>
  <c r="BF425" i="7"/>
  <c r="BF428" i="7"/>
  <c r="BF448" i="7"/>
  <c r="BF449" i="7"/>
  <c r="BF450" i="7"/>
  <c r="BF457" i="7"/>
  <c r="BF461" i="7"/>
  <c r="BF472" i="7"/>
  <c r="J138" i="6"/>
  <c r="BF171" i="6"/>
  <c r="BF179" i="6"/>
  <c r="BF183" i="6"/>
  <c r="BF189" i="6"/>
  <c r="BF192" i="6"/>
  <c r="BF216" i="6"/>
  <c r="BF221" i="6"/>
  <c r="BF229" i="6"/>
  <c r="BF231" i="6"/>
  <c r="BF234" i="6"/>
  <c r="BK442" i="5"/>
  <c r="J442" i="5"/>
  <c r="J111" i="5"/>
  <c r="BF146" i="6"/>
  <c r="BF149" i="6"/>
  <c r="BF157" i="6"/>
  <c r="BF158" i="6"/>
  <c r="BF172" i="6"/>
  <c r="BF176" i="6"/>
  <c r="BF177" i="6"/>
  <c r="BF196" i="6"/>
  <c r="BF197" i="6"/>
  <c r="BF199" i="6"/>
  <c r="BF203" i="6"/>
  <c r="BF206" i="6"/>
  <c r="BF209" i="6"/>
  <c r="BF211" i="6"/>
  <c r="BF236" i="6"/>
  <c r="BF242" i="6"/>
  <c r="BF245" i="6"/>
  <c r="BF247" i="6"/>
  <c r="BF159" i="6"/>
  <c r="BF160" i="6"/>
  <c r="BF161" i="6"/>
  <c r="BF163" i="6"/>
  <c r="BF165" i="6"/>
  <c r="BF167" i="6"/>
  <c r="BF193" i="6"/>
  <c r="BF201" i="6"/>
  <c r="BF213" i="6"/>
  <c r="BF214" i="6"/>
  <c r="BF224" i="6"/>
  <c r="BF226" i="6"/>
  <c r="BF232" i="6"/>
  <c r="BF243" i="6"/>
  <c r="BF251" i="6"/>
  <c r="J148" i="5"/>
  <c r="J100" i="5"/>
  <c r="J136" i="6"/>
  <c r="BF148" i="6"/>
  <c r="BF150" i="6"/>
  <c r="BF152" i="6"/>
  <c r="BF164" i="6"/>
  <c r="BF169" i="6"/>
  <c r="BF170" i="6"/>
  <c r="BF178" i="6"/>
  <c r="BF180" i="6"/>
  <c r="BF198" i="6"/>
  <c r="BF207" i="6"/>
  <c r="BF222" i="6"/>
  <c r="BF246" i="6"/>
  <c r="BF154" i="6"/>
  <c r="BF166" i="6"/>
  <c r="BF168" i="6"/>
  <c r="BF202" i="6"/>
  <c r="BF205" i="6"/>
  <c r="BF235" i="6"/>
  <c r="BF238" i="6"/>
  <c r="BF240" i="6"/>
  <c r="BF248" i="6"/>
  <c r="BF250" i="6"/>
  <c r="E85" i="6"/>
  <c r="BF173" i="6"/>
  <c r="BF181" i="6"/>
  <c r="BF195" i="6"/>
  <c r="BF212" i="6"/>
  <c r="BF225" i="6"/>
  <c r="BF233" i="6"/>
  <c r="BF237" i="6"/>
  <c r="BF239" i="6"/>
  <c r="BF162" i="6"/>
  <c r="BF175" i="6"/>
  <c r="BF186" i="6"/>
  <c r="BF194" i="6"/>
  <c r="BF200" i="6"/>
  <c r="BF220" i="6"/>
  <c r="BF230" i="6"/>
  <c r="BF241" i="6"/>
  <c r="BF244" i="6"/>
  <c r="F94" i="6"/>
  <c r="BF145" i="6"/>
  <c r="BF147" i="6"/>
  <c r="BF151" i="6"/>
  <c r="BF174" i="6"/>
  <c r="BF182" i="6"/>
  <c r="BF184" i="6"/>
  <c r="BF185" i="6"/>
  <c r="BF187" i="6"/>
  <c r="BF188" i="6"/>
  <c r="BF190" i="6"/>
  <c r="BF208" i="6"/>
  <c r="BF210" i="6"/>
  <c r="BF219" i="6"/>
  <c r="BF227" i="6"/>
  <c r="BF228" i="6"/>
  <c r="J140" i="5"/>
  <c r="BF152" i="5"/>
  <c r="BF158" i="5"/>
  <c r="BF164" i="5"/>
  <c r="BF166" i="5"/>
  <c r="BF169" i="5"/>
  <c r="BF170" i="5"/>
  <c r="BF179" i="5"/>
  <c r="BF183" i="5"/>
  <c r="BF194" i="5"/>
  <c r="BF203" i="5"/>
  <c r="BF206" i="5"/>
  <c r="BF210" i="5"/>
  <c r="BF224" i="5"/>
  <c r="BF226" i="5"/>
  <c r="BF230" i="5"/>
  <c r="BF259" i="5"/>
  <c r="BF275" i="5"/>
  <c r="BF283" i="5"/>
  <c r="BF284" i="5"/>
  <c r="BF316" i="5"/>
  <c r="BF320" i="5"/>
  <c r="BF324" i="5"/>
  <c r="BF325" i="5"/>
  <c r="BF326" i="5"/>
  <c r="BF333" i="5"/>
  <c r="BF334" i="5"/>
  <c r="BF337" i="5"/>
  <c r="BF343" i="5"/>
  <c r="BF346" i="5"/>
  <c r="BF350" i="5"/>
  <c r="BF379" i="5"/>
  <c r="BF380" i="5"/>
  <c r="J143" i="4"/>
  <c r="J99" i="4" s="1"/>
  <c r="BF150" i="5"/>
  <c r="BF173" i="5"/>
  <c r="BF178" i="5"/>
  <c r="BF181" i="5"/>
  <c r="BF187" i="5"/>
  <c r="BF199" i="5"/>
  <c r="BF216" i="5"/>
  <c r="BF220" i="5"/>
  <c r="BF223" i="5"/>
  <c r="BF225" i="5"/>
  <c r="BF228" i="5"/>
  <c r="BF229" i="5"/>
  <c r="BF238" i="5"/>
  <c r="BF244" i="5"/>
  <c r="BF249" i="5"/>
  <c r="BF250" i="5"/>
  <c r="BF256" i="5"/>
  <c r="BF258" i="5"/>
  <c r="BF260" i="5"/>
  <c r="BF280" i="5"/>
  <c r="BF281" i="5"/>
  <c r="BF292" i="5"/>
  <c r="BF296" i="5"/>
  <c r="BF298" i="5"/>
  <c r="BF299" i="5"/>
  <c r="BF303" i="5"/>
  <c r="BF305" i="5"/>
  <c r="BF345" i="5"/>
  <c r="BF351" i="5"/>
  <c r="BF355" i="5"/>
  <c r="BF360" i="5"/>
  <c r="BF361" i="5"/>
  <c r="BF366" i="5"/>
  <c r="BF375" i="5"/>
  <c r="BF393" i="5"/>
  <c r="BF400" i="5"/>
  <c r="BF405" i="5"/>
  <c r="BF421" i="5"/>
  <c r="BF444" i="5"/>
  <c r="BF445" i="5"/>
  <c r="BF453" i="5"/>
  <c r="F94" i="5"/>
  <c r="E134" i="5"/>
  <c r="J142" i="5"/>
  <c r="BF153" i="5"/>
  <c r="BF156" i="5"/>
  <c r="BF165" i="5"/>
  <c r="BF167" i="5"/>
  <c r="BF180" i="5"/>
  <c r="BF204" i="5"/>
  <c r="BF205" i="5"/>
  <c r="BF208" i="5"/>
  <c r="BF227" i="5"/>
  <c r="BF235" i="5"/>
  <c r="BF277" i="5"/>
  <c r="BF279" i="5"/>
  <c r="BF287" i="5"/>
  <c r="BF288" i="5"/>
  <c r="BF319" i="5"/>
  <c r="BF330" i="5"/>
  <c r="BF340" i="5"/>
  <c r="BF354" i="5"/>
  <c r="BF365" i="5"/>
  <c r="BF381" i="5"/>
  <c r="BF383" i="5"/>
  <c r="BF386" i="5"/>
  <c r="BF401" i="5"/>
  <c r="BF403" i="5"/>
  <c r="BF411" i="5"/>
  <c r="BF412" i="5"/>
  <c r="BF416" i="5"/>
  <c r="BF418" i="5"/>
  <c r="BF422" i="5"/>
  <c r="BF423" i="5"/>
  <c r="BF432" i="5"/>
  <c r="BF436" i="5"/>
  <c r="BF151" i="5"/>
  <c r="BF157" i="5"/>
  <c r="BF160" i="5"/>
  <c r="BF171" i="5"/>
  <c r="BF190" i="5"/>
  <c r="BF195" i="5"/>
  <c r="BF196" i="5"/>
  <c r="BF197" i="5"/>
  <c r="BF207" i="5"/>
  <c r="BF213" i="5"/>
  <c r="BF221" i="5"/>
  <c r="BF236" i="5"/>
  <c r="BF237" i="5"/>
  <c r="BF262" i="5"/>
  <c r="BF263" i="5"/>
  <c r="BF290" i="5"/>
  <c r="BF291" i="5"/>
  <c r="BF293" i="5"/>
  <c r="BF294" i="5"/>
  <c r="BF300" i="5"/>
  <c r="BF310" i="5"/>
  <c r="BF311" i="5"/>
  <c r="BF317" i="5"/>
  <c r="BF318" i="5"/>
  <c r="BF323" i="5"/>
  <c r="BF328" i="5"/>
  <c r="BF329" i="5"/>
  <c r="BF342" i="5"/>
  <c r="BF349" i="5"/>
  <c r="BF395" i="5"/>
  <c r="BF396" i="5"/>
  <c r="BF397" i="5"/>
  <c r="BF398" i="5"/>
  <c r="BF404" i="5"/>
  <c r="BF407" i="5"/>
  <c r="BF408" i="5"/>
  <c r="BF415" i="5"/>
  <c r="BF419" i="5"/>
  <c r="BF420" i="5"/>
  <c r="BF429" i="5"/>
  <c r="BF434" i="5"/>
  <c r="BF439" i="5"/>
  <c r="BF446" i="5"/>
  <c r="BF162" i="5"/>
  <c r="BF174" i="5"/>
  <c r="BF184" i="5"/>
  <c r="BF198" i="5"/>
  <c r="BF219" i="5"/>
  <c r="BF233" i="5"/>
  <c r="BF239" i="5"/>
  <c r="BF240" i="5"/>
  <c r="BF245" i="5"/>
  <c r="BF246" i="5"/>
  <c r="BF257" i="5"/>
  <c r="BF264" i="5"/>
  <c r="BF273" i="5"/>
  <c r="BF274" i="5"/>
  <c r="BF285" i="5"/>
  <c r="BF286" i="5"/>
  <c r="BF312" i="5"/>
  <c r="BF327" i="5"/>
  <c r="BF352" i="5"/>
  <c r="BF353" i="5"/>
  <c r="BF357" i="5"/>
  <c r="BF363" i="5"/>
  <c r="BF364" i="5"/>
  <c r="BF402" i="5"/>
  <c r="BF417" i="5"/>
  <c r="BF426" i="5"/>
  <c r="BF431" i="5"/>
  <c r="BF433" i="5"/>
  <c r="BF437" i="5"/>
  <c r="BF438" i="5"/>
  <c r="BF441" i="5"/>
  <c r="BF154" i="5"/>
  <c r="BF172" i="5"/>
  <c r="BF182" i="5"/>
  <c r="BF185" i="5"/>
  <c r="BF202" i="5"/>
  <c r="BF211" i="5"/>
  <c r="BF214" i="5"/>
  <c r="BF218" i="5"/>
  <c r="BF222" i="5"/>
  <c r="BF234" i="5"/>
  <c r="BF270" i="5"/>
  <c r="BF271" i="5"/>
  <c r="BF278" i="5"/>
  <c r="BF295" i="5"/>
  <c r="BF302" i="5"/>
  <c r="BF306" i="5"/>
  <c r="BF307" i="5"/>
  <c r="BF315" i="5"/>
  <c r="BF321" i="5"/>
  <c r="BF331" i="5"/>
  <c r="BF332" i="5"/>
  <c r="BF335" i="5"/>
  <c r="BF338" i="5"/>
  <c r="BF339" i="5"/>
  <c r="BF348" i="5"/>
  <c r="BF356" i="5"/>
  <c r="BF358" i="5"/>
  <c r="BF369" i="5"/>
  <c r="BF376" i="5"/>
  <c r="BF384" i="5"/>
  <c r="BF389" i="5"/>
  <c r="BF390" i="5"/>
  <c r="BF391" i="5"/>
  <c r="BF430" i="5"/>
  <c r="BF435" i="5"/>
  <c r="BF447" i="5"/>
  <c r="BF450" i="5"/>
  <c r="BF175" i="5"/>
  <c r="BF176" i="5"/>
  <c r="BF186" i="5"/>
  <c r="BF193" i="5"/>
  <c r="BF201" i="5"/>
  <c r="BF209" i="5"/>
  <c r="BF215" i="5"/>
  <c r="BF231" i="5"/>
  <c r="BF232" i="5"/>
  <c r="BF241" i="5"/>
  <c r="BF242" i="5"/>
  <c r="BF248" i="5"/>
  <c r="BF251" i="5"/>
  <c r="BF254" i="5"/>
  <c r="BF266" i="5"/>
  <c r="BF272" i="5"/>
  <c r="BF282" i="5"/>
  <c r="BF289" i="5"/>
  <c r="BF297" i="5"/>
  <c r="BF314" i="5"/>
  <c r="BF322" i="5"/>
  <c r="BF336" i="5"/>
  <c r="BF367" i="5"/>
  <c r="BF368" i="5"/>
  <c r="BF373" i="5"/>
  <c r="BF374" i="5"/>
  <c r="BF385" i="5"/>
  <c r="BF387" i="5"/>
  <c r="BF388" i="5"/>
  <c r="BF399" i="5"/>
  <c r="BF406" i="5"/>
  <c r="BF428" i="5"/>
  <c r="BF440" i="5"/>
  <c r="BF448" i="5"/>
  <c r="BF449" i="5"/>
  <c r="BF149" i="5"/>
  <c r="BF161" i="5"/>
  <c r="BF168" i="5"/>
  <c r="BF191" i="5"/>
  <c r="BF192" i="5"/>
  <c r="BF200" i="5"/>
  <c r="BF212" i="5"/>
  <c r="BF243" i="5"/>
  <c r="BF247" i="5"/>
  <c r="BF252" i="5"/>
  <c r="BF253" i="5"/>
  <c r="BF255" i="5"/>
  <c r="BF261" i="5"/>
  <c r="BF265" i="5"/>
  <c r="BF267" i="5"/>
  <c r="BF268" i="5"/>
  <c r="BF276" i="5"/>
  <c r="BF301" i="5"/>
  <c r="BF304" i="5"/>
  <c r="BF308" i="5"/>
  <c r="BF309" i="5"/>
  <c r="BF313" i="5"/>
  <c r="BF347" i="5"/>
  <c r="BF359" i="5"/>
  <c r="BF362" i="5"/>
  <c r="BF370" i="5"/>
  <c r="BF371" i="5"/>
  <c r="BF372" i="5"/>
  <c r="BF377" i="5"/>
  <c r="BF378" i="5"/>
  <c r="BF382" i="5"/>
  <c r="BF392" i="5"/>
  <c r="BF394" i="5"/>
  <c r="BF409" i="5"/>
  <c r="BF413" i="5"/>
  <c r="BF414" i="5"/>
  <c r="BF424" i="5"/>
  <c r="BF427" i="5"/>
  <c r="BF451" i="5"/>
  <c r="BF455" i="5"/>
  <c r="E130" i="4"/>
  <c r="BF160" i="4"/>
  <c r="BF161" i="4"/>
  <c r="BF181" i="4"/>
  <c r="BF186" i="4"/>
  <c r="BF193" i="4"/>
  <c r="BF208" i="4"/>
  <c r="BF225" i="4"/>
  <c r="BF227" i="4"/>
  <c r="BF234" i="4"/>
  <c r="BF235" i="4"/>
  <c r="BF241" i="4"/>
  <c r="BF242" i="4"/>
  <c r="BF261" i="4"/>
  <c r="BF276" i="4"/>
  <c r="BF306" i="4"/>
  <c r="BF344" i="4"/>
  <c r="BF374" i="4"/>
  <c r="BF380" i="4"/>
  <c r="BF384" i="4"/>
  <c r="BF385" i="4"/>
  <c r="BF389" i="4"/>
  <c r="BF391" i="4"/>
  <c r="BF392" i="4"/>
  <c r="BF398" i="4"/>
  <c r="F139" i="4"/>
  <c r="BF144" i="4"/>
  <c r="BF145" i="4"/>
  <c r="BF151" i="4"/>
  <c r="BF156" i="4"/>
  <c r="BF166" i="4"/>
  <c r="BF168" i="4"/>
  <c r="BF177" i="4"/>
  <c r="BF184" i="4"/>
  <c r="BF190" i="4"/>
  <c r="BF191" i="4"/>
  <c r="BF196" i="4"/>
  <c r="BF228" i="4"/>
  <c r="BF247" i="4"/>
  <c r="BF251" i="4"/>
  <c r="BF254" i="4"/>
  <c r="BF272" i="4"/>
  <c r="BF295" i="4"/>
  <c r="BF301" i="4"/>
  <c r="BF313" i="4"/>
  <c r="BF316" i="4"/>
  <c r="BF331" i="4"/>
  <c r="BF335" i="4"/>
  <c r="BF337" i="4"/>
  <c r="BF338" i="4"/>
  <c r="BF341" i="4"/>
  <c r="BF342" i="4"/>
  <c r="BF382" i="4"/>
  <c r="BF386" i="4"/>
  <c r="BF387" i="4"/>
  <c r="BF395" i="4"/>
  <c r="BF399" i="4"/>
  <c r="BF405" i="4"/>
  <c r="BF411" i="4"/>
  <c r="J136" i="4"/>
  <c r="BF147" i="4"/>
  <c r="BF152" i="4"/>
  <c r="BF157" i="4"/>
  <c r="BF165" i="4"/>
  <c r="BF209" i="4"/>
  <c r="BF223" i="4"/>
  <c r="BF224" i="4"/>
  <c r="BF232" i="4"/>
  <c r="BF238" i="4"/>
  <c r="BF249" i="4"/>
  <c r="BF250" i="4"/>
  <c r="BF255" i="4"/>
  <c r="BF268" i="4"/>
  <c r="BF284" i="4"/>
  <c r="BF297" i="4"/>
  <c r="BF298" i="4"/>
  <c r="BF300" i="4"/>
  <c r="BF302" i="4"/>
  <c r="BF317" i="4"/>
  <c r="BF326" i="4"/>
  <c r="BF327" i="4"/>
  <c r="BF328" i="4"/>
  <c r="BF333" i="4"/>
  <c r="BF334" i="4"/>
  <c r="BF343" i="4"/>
  <c r="BF350" i="4"/>
  <c r="BF356" i="4"/>
  <c r="BF401" i="4"/>
  <c r="BF146" i="4"/>
  <c r="BF150" i="4"/>
  <c r="BF153" i="4"/>
  <c r="BF158" i="4"/>
  <c r="BF176" i="4"/>
  <c r="BF198" i="4"/>
  <c r="BF204" i="4"/>
  <c r="BF205" i="4"/>
  <c r="BF212" i="4"/>
  <c r="BF217" i="4"/>
  <c r="BF219" i="4"/>
  <c r="BF229" i="4"/>
  <c r="BF240" i="4"/>
  <c r="BF245" i="4"/>
  <c r="BF246" i="4"/>
  <c r="BF273" i="4"/>
  <c r="BF274" i="4"/>
  <c r="BF279" i="4"/>
  <c r="BF282" i="4"/>
  <c r="BF294" i="4"/>
  <c r="BF296" i="4"/>
  <c r="BF318" i="4"/>
  <c r="BF339" i="4"/>
  <c r="BF340" i="4"/>
  <c r="BF346" i="4"/>
  <c r="BF352" i="4"/>
  <c r="BF355" i="4"/>
  <c r="BF362" i="4"/>
  <c r="BF363" i="4"/>
  <c r="BF364" i="4"/>
  <c r="BF368" i="4"/>
  <c r="J141" i="3"/>
  <c r="J99" i="3"/>
  <c r="BF170" i="4"/>
  <c r="BF175" i="4"/>
  <c r="BF187" i="4"/>
  <c r="BF199" i="4"/>
  <c r="BF200" i="4"/>
  <c r="BF206" i="4"/>
  <c r="BF207" i="4"/>
  <c r="BF211" i="4"/>
  <c r="BF220" i="4"/>
  <c r="BF239" i="4"/>
  <c r="BF253" i="4"/>
  <c r="BF256" i="4"/>
  <c r="BF257" i="4"/>
  <c r="BF258" i="4"/>
  <c r="BF259" i="4"/>
  <c r="BF262" i="4"/>
  <c r="BF270" i="4"/>
  <c r="BF275" i="4"/>
  <c r="BF278" i="4"/>
  <c r="BF280" i="4"/>
  <c r="BF285" i="4"/>
  <c r="BF319" i="4"/>
  <c r="BF321" i="4"/>
  <c r="BF322" i="4"/>
  <c r="BF325" i="4"/>
  <c r="BF360" i="4"/>
  <c r="BF361" i="4"/>
  <c r="BF365" i="4"/>
  <c r="BF366" i="4"/>
  <c r="BF376" i="4"/>
  <c r="BF403" i="4"/>
  <c r="BF407" i="4"/>
  <c r="BF408" i="4"/>
  <c r="BF409" i="4"/>
  <c r="BF410" i="4"/>
  <c r="BF414" i="4"/>
  <c r="J93" i="4"/>
  <c r="BF159" i="4"/>
  <c r="BF182" i="4"/>
  <c r="BF183" i="4"/>
  <c r="BF202" i="4"/>
  <c r="BF203" i="4"/>
  <c r="BF214" i="4"/>
  <c r="BF215" i="4"/>
  <c r="BF216" i="4"/>
  <c r="BF218" i="4"/>
  <c r="BF231" i="4"/>
  <c r="BF237" i="4"/>
  <c r="BF248" i="4"/>
  <c r="BF264" i="4"/>
  <c r="BF265" i="4"/>
  <c r="BF266" i="4"/>
  <c r="BF271" i="4"/>
  <c r="BF281" i="4"/>
  <c r="BF299" i="4"/>
  <c r="BF304" i="4"/>
  <c r="BF305" i="4"/>
  <c r="BF314" i="4"/>
  <c r="BF315" i="4"/>
  <c r="BF324" i="4"/>
  <c r="BF345" i="4"/>
  <c r="BF357" i="4"/>
  <c r="BF358" i="4"/>
  <c r="BF373" i="4"/>
  <c r="BF154" i="4"/>
  <c r="BF155" i="4"/>
  <c r="BF162" i="4"/>
  <c r="BF167" i="4"/>
  <c r="BF172" i="4"/>
  <c r="BF178" i="4"/>
  <c r="BF179" i="4"/>
  <c r="BF180" i="4"/>
  <c r="BF189" i="4"/>
  <c r="BF192" i="4"/>
  <c r="BF194" i="4"/>
  <c r="BF197" i="4"/>
  <c r="BF201" i="4"/>
  <c r="BF210" i="4"/>
  <c r="BF213" i="4"/>
  <c r="BF221" i="4"/>
  <c r="BF222" i="4"/>
  <c r="BF236" i="4"/>
  <c r="BF252" i="4"/>
  <c r="BF277" i="4"/>
  <c r="BF283" i="4"/>
  <c r="BF303" i="4"/>
  <c r="BF308" i="4"/>
  <c r="BF320" i="4"/>
  <c r="BF323" i="4"/>
  <c r="BF329" i="4"/>
  <c r="BF330" i="4"/>
  <c r="BF332" i="4"/>
  <c r="BF336" i="4"/>
  <c r="BF349" i="4"/>
  <c r="BF351" i="4"/>
  <c r="BF377" i="4"/>
  <c r="BF390" i="4"/>
  <c r="BF393" i="4"/>
  <c r="BF400" i="4"/>
  <c r="BF404" i="4"/>
  <c r="BF412" i="4"/>
  <c r="BF148" i="4"/>
  <c r="BF149" i="4"/>
  <c r="BF163" i="4"/>
  <c r="BF171" i="4"/>
  <c r="BF174" i="4"/>
  <c r="BF185" i="4"/>
  <c r="BF188" i="4"/>
  <c r="BF195" i="4"/>
  <c r="BF230" i="4"/>
  <c r="BF233" i="4"/>
  <c r="BF243" i="4"/>
  <c r="BF244" i="4"/>
  <c r="BF260" i="4"/>
  <c r="BF263" i="4"/>
  <c r="BF267" i="4"/>
  <c r="BF286" i="4"/>
  <c r="BF288" i="4"/>
  <c r="BF347" i="4"/>
  <c r="BF348" i="4"/>
  <c r="BF353" i="4"/>
  <c r="BF354" i="4"/>
  <c r="BF359" i="4"/>
  <c r="BF375" i="4"/>
  <c r="BF379" i="4"/>
  <c r="BF381" i="4"/>
  <c r="BF383" i="4"/>
  <c r="BF388" i="4"/>
  <c r="BF397" i="4"/>
  <c r="BF402" i="4"/>
  <c r="BF406" i="4"/>
  <c r="BF413" i="4"/>
  <c r="F94" i="3"/>
  <c r="BF177" i="3"/>
  <c r="BF179" i="3"/>
  <c r="BF228" i="3"/>
  <c r="BF230" i="3"/>
  <c r="BF240" i="3"/>
  <c r="BF279" i="3"/>
  <c r="BF294" i="3"/>
  <c r="BF297" i="3"/>
  <c r="BF298" i="3"/>
  <c r="BF304" i="3"/>
  <c r="BF309" i="3"/>
  <c r="BF311" i="3"/>
  <c r="BF320" i="3"/>
  <c r="BF322" i="3"/>
  <c r="BF346" i="3"/>
  <c r="BF358" i="3"/>
  <c r="BF362" i="3"/>
  <c r="BF376" i="3"/>
  <c r="BF378" i="3"/>
  <c r="BF175" i="3"/>
  <c r="BF178" i="3"/>
  <c r="BF180" i="3"/>
  <c r="BF227" i="3"/>
  <c r="BF244" i="3"/>
  <c r="BF248" i="3"/>
  <c r="BF249" i="3"/>
  <c r="BF289" i="3"/>
  <c r="BF290" i="3"/>
  <c r="BF300" i="3"/>
  <c r="BF306" i="3"/>
  <c r="BF313" i="3"/>
  <c r="BF339" i="3"/>
  <c r="BF345" i="3"/>
  <c r="BF370" i="3"/>
  <c r="BF385" i="3"/>
  <c r="BF397" i="3"/>
  <c r="BF406" i="3"/>
  <c r="BF413" i="3"/>
  <c r="BF414" i="3"/>
  <c r="BF415" i="3"/>
  <c r="BF428" i="3"/>
  <c r="BF429" i="3"/>
  <c r="BF431" i="3"/>
  <c r="BF434" i="3"/>
  <c r="BF442" i="3"/>
  <c r="J273" i="2"/>
  <c r="J101" i="2" s="1"/>
  <c r="BF163" i="3"/>
  <c r="BF165" i="3"/>
  <c r="BF168" i="3"/>
  <c r="BF174" i="3"/>
  <c r="BF232" i="3"/>
  <c r="BF237" i="3"/>
  <c r="BF239" i="3"/>
  <c r="BF286" i="3"/>
  <c r="BF287" i="3"/>
  <c r="BF288" i="3"/>
  <c r="BF301" i="3"/>
  <c r="BF303" i="3"/>
  <c r="BF326" i="3"/>
  <c r="BF327" i="3"/>
  <c r="BF337" i="3"/>
  <c r="BF364" i="3"/>
  <c r="BF384" i="3"/>
  <c r="BF389" i="3"/>
  <c r="BF404" i="3"/>
  <c r="BF409" i="3"/>
  <c r="BF412" i="3"/>
  <c r="BF417" i="3"/>
  <c r="BF435" i="3"/>
  <c r="E128" i="3"/>
  <c r="BF172" i="3"/>
  <c r="BF184" i="3"/>
  <c r="BF192" i="3"/>
  <c r="BF233" i="3"/>
  <c r="BF236" i="3"/>
  <c r="BF238" i="3"/>
  <c r="BF245" i="3"/>
  <c r="BF253" i="3"/>
  <c r="BF280" i="3"/>
  <c r="BF291" i="3"/>
  <c r="BF307" i="3"/>
  <c r="BF316" i="3"/>
  <c r="BF324" i="3"/>
  <c r="BF325" i="3"/>
  <c r="BF336" i="3"/>
  <c r="BF361" i="3"/>
  <c r="BF363" i="3"/>
  <c r="BF369" i="3"/>
  <c r="BF375" i="3"/>
  <c r="BF380" i="3"/>
  <c r="BF383" i="3"/>
  <c r="BF393" i="3"/>
  <c r="BF402" i="3"/>
  <c r="BF416" i="3"/>
  <c r="BF420" i="3"/>
  <c r="BF427" i="3"/>
  <c r="BF437" i="3"/>
  <c r="BF438" i="3"/>
  <c r="BF444" i="3"/>
  <c r="J136" i="3"/>
  <c r="BF164" i="3"/>
  <c r="BF176" i="3"/>
  <c r="BF185" i="3"/>
  <c r="BF186" i="3"/>
  <c r="BF215" i="3"/>
  <c r="BF224" i="3"/>
  <c r="BF225" i="3"/>
  <c r="BF226" i="3"/>
  <c r="BF231" i="3"/>
  <c r="BF250" i="3"/>
  <c r="BF284" i="3"/>
  <c r="BF305" i="3"/>
  <c r="BF314" i="3"/>
  <c r="BF317" i="3"/>
  <c r="BF329" i="3"/>
  <c r="BF338" i="3"/>
  <c r="BF355" i="3"/>
  <c r="BF359" i="3"/>
  <c r="BF366" i="3"/>
  <c r="BF367" i="3"/>
  <c r="BF368" i="3"/>
  <c r="BF377" i="3"/>
  <c r="BF381" i="3"/>
  <c r="BF394" i="3"/>
  <c r="BF395" i="3"/>
  <c r="BF398" i="3"/>
  <c r="BF407" i="3"/>
  <c r="BF421" i="3"/>
  <c r="BF422" i="3"/>
  <c r="BF439" i="3"/>
  <c r="BF440" i="3"/>
  <c r="BF171" i="3"/>
  <c r="BF241" i="3"/>
  <c r="BF251" i="3"/>
  <c r="BF281" i="3"/>
  <c r="BF302" i="3"/>
  <c r="BF312" i="3"/>
  <c r="BF315" i="3"/>
  <c r="BF319" i="3"/>
  <c r="BF321" i="3"/>
  <c r="BF323" i="3"/>
  <c r="BF335" i="3"/>
  <c r="BF347" i="3"/>
  <c r="BF354" i="3"/>
  <c r="BF356" i="3"/>
  <c r="BF373" i="3"/>
  <c r="BF374" i="3"/>
  <c r="BF387" i="3"/>
  <c r="BF388" i="3"/>
  <c r="BF408" i="3"/>
  <c r="BF410" i="3"/>
  <c r="BF411" i="3"/>
  <c r="BF426" i="3"/>
  <c r="BF443" i="3"/>
  <c r="BF142" i="3"/>
  <c r="BF167" i="3"/>
  <c r="BF173" i="3"/>
  <c r="BF181" i="3"/>
  <c r="BF182" i="3"/>
  <c r="BF190" i="3"/>
  <c r="BF243" i="3"/>
  <c r="BF246" i="3"/>
  <c r="BF247" i="3"/>
  <c r="BF252" i="3"/>
  <c r="BF292" i="3"/>
  <c r="BF295" i="3"/>
  <c r="BF296" i="3"/>
  <c r="BF308" i="3"/>
  <c r="BF310" i="3"/>
  <c r="BF318" i="3"/>
  <c r="BF348" i="3"/>
  <c r="BF372" i="3"/>
  <c r="BF390" i="3"/>
  <c r="BF391" i="3"/>
  <c r="BF399" i="3"/>
  <c r="BF400" i="3"/>
  <c r="BF401" i="3"/>
  <c r="BF418" i="3"/>
  <c r="BF423" i="3"/>
  <c r="BF424" i="3"/>
  <c r="BF425" i="3"/>
  <c r="BF432" i="3"/>
  <c r="BF433" i="3"/>
  <c r="J91" i="3"/>
  <c r="BF166" i="3"/>
  <c r="BF169" i="3"/>
  <c r="BF170" i="3"/>
  <c r="BF183" i="3"/>
  <c r="BF187" i="3"/>
  <c r="BF188" i="3"/>
  <c r="BF189" i="3"/>
  <c r="BF229" i="3"/>
  <c r="BF234" i="3"/>
  <c r="BF235" i="3"/>
  <c r="BF242" i="3"/>
  <c r="BF255" i="3"/>
  <c r="BF282" i="3"/>
  <c r="BF283" i="3"/>
  <c r="BF285" i="3"/>
  <c r="BF293" i="3"/>
  <c r="BF299" i="3"/>
  <c r="BF357" i="3"/>
  <c r="BF360" i="3"/>
  <c r="BF365" i="3"/>
  <c r="BF371" i="3"/>
  <c r="BF379" i="3"/>
  <c r="BF386" i="3"/>
  <c r="BF396" i="3"/>
  <c r="BF405" i="3"/>
  <c r="BF430" i="3"/>
  <c r="BF365" i="2"/>
  <c r="BF377" i="2"/>
  <c r="BF793" i="2"/>
  <c r="BF891" i="2"/>
  <c r="BF940" i="2"/>
  <c r="BF1054" i="2"/>
  <c r="BF1074" i="2"/>
  <c r="BF1310" i="2"/>
  <c r="BF1537" i="2"/>
  <c r="BF1552" i="2"/>
  <c r="BF1585" i="2"/>
  <c r="BF1646" i="2"/>
  <c r="BF1658" i="2"/>
  <c r="BF1670" i="2"/>
  <c r="BF1674" i="2"/>
  <c r="BF1724" i="2"/>
  <c r="BF3281" i="2"/>
  <c r="BF3288" i="2"/>
  <c r="BF3328" i="2"/>
  <c r="BF3354" i="2"/>
  <c r="BF3357" i="2"/>
  <c r="BF3379" i="2"/>
  <c r="BF3385" i="2"/>
  <c r="BF3386" i="2"/>
  <c r="BF3468" i="2"/>
  <c r="BF3489" i="2"/>
  <c r="BF3528" i="2"/>
  <c r="BF3548" i="2"/>
  <c r="BF3558" i="2"/>
  <c r="BF3583" i="2"/>
  <c r="BF3616" i="2"/>
  <c r="BF3765" i="2"/>
  <c r="BF3951" i="2"/>
  <c r="BF3974" i="2"/>
  <c r="BF3978" i="2"/>
  <c r="BF4011" i="2"/>
  <c r="BF4430" i="2"/>
  <c r="BF4618" i="2"/>
  <c r="BF4748" i="2"/>
  <c r="BF4752" i="2"/>
  <c r="BF4756" i="2"/>
  <c r="BF5302" i="2"/>
  <c r="BF5312" i="2"/>
  <c r="BF5325" i="2"/>
  <c r="BF5332" i="2"/>
  <c r="BF5377" i="2"/>
  <c r="BF5465" i="2"/>
  <c r="BF5487" i="2"/>
  <c r="BF5495" i="2"/>
  <c r="BF5499" i="2"/>
  <c r="BF5641" i="2"/>
  <c r="BF5918" i="2"/>
  <c r="BF5998" i="2"/>
  <c r="BF6002" i="2"/>
  <c r="BF6004" i="2"/>
  <c r="BF6055" i="2"/>
  <c r="BF6077" i="2"/>
  <c r="BF6097" i="2"/>
  <c r="BF6125" i="2"/>
  <c r="BF6173" i="2"/>
  <c r="BF6178" i="2"/>
  <c r="BF6227" i="2"/>
  <c r="BF6231" i="2"/>
  <c r="BF6295" i="2"/>
  <c r="BF6343" i="2"/>
  <c r="BF6483" i="2"/>
  <c r="BF6487" i="2"/>
  <c r="BF6507" i="2"/>
  <c r="BF6515" i="2"/>
  <c r="BF6573" i="2"/>
  <c r="BF6603" i="2"/>
  <c r="BF6639" i="2"/>
  <c r="BF6643" i="2"/>
  <c r="BF6669" i="2"/>
  <c r="BF6749" i="2"/>
  <c r="BF6806" i="2"/>
  <c r="BF6828" i="2"/>
  <c r="BF6832" i="2"/>
  <c r="BF6840" i="2"/>
  <c r="BF6879" i="2"/>
  <c r="BF6888" i="2"/>
  <c r="BF6890" i="2"/>
  <c r="BF178" i="2"/>
  <c r="BF260" i="2"/>
  <c r="BF263" i="2"/>
  <c r="BF264" i="2"/>
  <c r="BF283" i="2"/>
  <c r="BF302" i="2"/>
  <c r="BF311" i="2"/>
  <c r="BF382" i="2"/>
  <c r="BF426" i="2"/>
  <c r="BF432" i="2"/>
  <c r="BF605" i="2"/>
  <c r="BF718" i="2"/>
  <c r="BF735" i="2"/>
  <c r="BF739" i="2"/>
  <c r="BF961" i="2"/>
  <c r="BF1548" i="2"/>
  <c r="BF1564" i="2"/>
  <c r="BF1570" i="2"/>
  <c r="BF1631" i="2"/>
  <c r="BF1662" i="2"/>
  <c r="BF1698" i="2"/>
  <c r="BF2197" i="2"/>
  <c r="BF2372" i="2"/>
  <c r="BF3277" i="2"/>
  <c r="BF3346" i="2"/>
  <c r="BF3364" i="2"/>
  <c r="BF3376" i="2"/>
  <c r="BF3393" i="2"/>
  <c r="BF3464" i="2"/>
  <c r="BF3469" i="2"/>
  <c r="BF3495" i="2"/>
  <c r="BF3497" i="2"/>
  <c r="BF3650" i="2"/>
  <c r="BF3725" i="2"/>
  <c r="BF3791" i="2"/>
  <c r="BF3964" i="2"/>
  <c r="BF3991" i="2"/>
  <c r="BF4008" i="2"/>
  <c r="BF4318" i="2"/>
  <c r="BF4332" i="2"/>
  <c r="BF4337" i="2"/>
  <c r="BF4414" i="2"/>
  <c r="BF4474" i="2"/>
  <c r="BF4543" i="2"/>
  <c r="BF4600" i="2"/>
  <c r="BF4636" i="2"/>
  <c r="BF4729" i="2"/>
  <c r="BF4746" i="2"/>
  <c r="BF5102" i="2"/>
  <c r="BF5284" i="2"/>
  <c r="BF5321" i="2"/>
  <c r="BF5340" i="2"/>
  <c r="BF5455" i="2"/>
  <c r="BF5485" i="2"/>
  <c r="BF5489" i="2"/>
  <c r="BF5503" i="2"/>
  <c r="BF5538" i="2"/>
  <c r="BF5617" i="2"/>
  <c r="BF5621" i="2"/>
  <c r="BF5628" i="2"/>
  <c r="BF5633" i="2"/>
  <c r="BF5656" i="2"/>
  <c r="BF5664" i="2"/>
  <c r="BF5941" i="2"/>
  <c r="BF6073" i="2"/>
  <c r="BF6091" i="2"/>
  <c r="BF6099" i="2"/>
  <c r="BF6100" i="2"/>
  <c r="BF6102" i="2"/>
  <c r="BF6195" i="2"/>
  <c r="BF6219" i="2"/>
  <c r="BF6259" i="2"/>
  <c r="BF6339" i="2"/>
  <c r="BF6351" i="2"/>
  <c r="BF6355" i="2"/>
  <c r="BF6359" i="2"/>
  <c r="BF6399" i="2"/>
  <c r="BF6407" i="2"/>
  <c r="BF6427" i="2"/>
  <c r="BF6455" i="2"/>
  <c r="BF6463" i="2"/>
  <c r="BF6471" i="2"/>
  <c r="BF6581" i="2"/>
  <c r="BF6647" i="2"/>
  <c r="BF6733" i="2"/>
  <c r="BF6761" i="2"/>
  <c r="BF6932" i="2"/>
  <c r="BF6956" i="2"/>
  <c r="BF7090" i="2"/>
  <c r="BF7268" i="2"/>
  <c r="BF7276" i="2"/>
  <c r="BF8167" i="2"/>
  <c r="BF8182" i="2"/>
  <c r="BF8187" i="2"/>
  <c r="BF8201" i="2"/>
  <c r="E85" i="2"/>
  <c r="J159" i="2"/>
  <c r="BF257" i="2"/>
  <c r="BF274" i="2"/>
  <c r="BF349" i="2"/>
  <c r="BF350" i="2"/>
  <c r="BF392" i="2"/>
  <c r="BF485" i="2"/>
  <c r="BF745" i="2"/>
  <c r="BF769" i="2"/>
  <c r="BF1378" i="2"/>
  <c r="BF1445" i="2"/>
  <c r="BF1540" i="2"/>
  <c r="BF1653" i="2"/>
  <c r="BF1659" i="2"/>
  <c r="BF1684" i="2"/>
  <c r="BF1686" i="2"/>
  <c r="BF1880" i="2"/>
  <c r="BF3261" i="2"/>
  <c r="BF3263" i="2"/>
  <c r="BF3267" i="2"/>
  <c r="BF3271" i="2"/>
  <c r="BF3275" i="2"/>
  <c r="BF3367" i="2"/>
  <c r="BF3373" i="2"/>
  <c r="BF3381" i="2"/>
  <c r="BF3390" i="2"/>
  <c r="BF3392" i="2"/>
  <c r="BF3414" i="2"/>
  <c r="BF3485" i="2"/>
  <c r="BF3491" i="2"/>
  <c r="BF3570" i="2"/>
  <c r="BF3607" i="2"/>
  <c r="BF3653" i="2"/>
  <c r="BF3706" i="2"/>
  <c r="BF3720" i="2"/>
  <c r="BF3960" i="2"/>
  <c r="BF4184" i="2"/>
  <c r="BF4259" i="2"/>
  <c r="BF4310" i="2"/>
  <c r="BF4379" i="2"/>
  <c r="BF4391" i="2"/>
  <c r="BF4396" i="2"/>
  <c r="BF4512" i="2"/>
  <c r="BF4520" i="2"/>
  <c r="BF4551" i="2"/>
  <c r="BF4580" i="2"/>
  <c r="BF4595" i="2"/>
  <c r="BF4605" i="2"/>
  <c r="BF4610" i="2"/>
  <c r="BF4648" i="2"/>
  <c r="BF4693" i="2"/>
  <c r="BF5326" i="2"/>
  <c r="BF5329" i="2"/>
  <c r="BF5367" i="2"/>
  <c r="BF5371" i="2"/>
  <c r="BF5576" i="2"/>
  <c r="BF5625" i="2"/>
  <c r="BF5655" i="2"/>
  <c r="BF5683" i="2"/>
  <c r="BF5690" i="2"/>
  <c r="BF5776" i="2"/>
  <c r="BF5856" i="2"/>
  <c r="BF5922" i="2"/>
  <c r="BF5939" i="2"/>
  <c r="BF6063" i="2"/>
  <c r="BF6074" i="2"/>
  <c r="BF6083" i="2"/>
  <c r="BF6104" i="2"/>
  <c r="BF6111" i="2"/>
  <c r="BF6150" i="2"/>
  <c r="BF6161" i="2"/>
  <c r="BF6182" i="2"/>
  <c r="BF6187" i="2"/>
  <c r="BF6191" i="2"/>
  <c r="BF6215" i="2"/>
  <c r="BF6235" i="2"/>
  <c r="BF6319" i="2"/>
  <c r="BF6335" i="2"/>
  <c r="BF6419" i="2"/>
  <c r="BF6443" i="2"/>
  <c r="BF6475" i="2"/>
  <c r="BF6503" i="2"/>
  <c r="BF6617" i="2"/>
  <c r="BF6655" i="2"/>
  <c r="BF6685" i="2"/>
  <c r="BF6701" i="2"/>
  <c r="BF6725" i="2"/>
  <c r="BF6729" i="2"/>
  <c r="BF6820" i="2"/>
  <c r="BF6848" i="2"/>
  <c r="BF6960" i="2"/>
  <c r="BF6969" i="2"/>
  <c r="BF7096" i="2"/>
  <c r="BF8178" i="2"/>
  <c r="BF8197" i="2"/>
  <c r="BF8217" i="2"/>
  <c r="BF249" i="2"/>
  <c r="BF255" i="2"/>
  <c r="BF310" i="2"/>
  <c r="BF355" i="2"/>
  <c r="BF379" i="2"/>
  <c r="BF460" i="2"/>
  <c r="BF708" i="2"/>
  <c r="BF728" i="2"/>
  <c r="BF783" i="2"/>
  <c r="BF1311" i="2"/>
  <c r="BF1573" i="2"/>
  <c r="BF1608" i="2"/>
  <c r="BF1634" i="2"/>
  <c r="BF1661" i="2"/>
  <c r="BF1695" i="2"/>
  <c r="BF1702" i="2"/>
  <c r="BF1751" i="2"/>
  <c r="BF3394" i="2"/>
  <c r="BF3490" i="2"/>
  <c r="BF3673" i="2"/>
  <c r="BF3679" i="2"/>
  <c r="BF3750" i="2"/>
  <c r="BF3795" i="2"/>
  <c r="BF4059" i="2"/>
  <c r="BF4347" i="2"/>
  <c r="BF4386" i="2"/>
  <c r="BF4422" i="2"/>
  <c r="BF4453" i="2"/>
  <c r="BF4457" i="2"/>
  <c r="BF4483" i="2"/>
  <c r="BF4492" i="2"/>
  <c r="BF4555" i="2"/>
  <c r="BF4759" i="2"/>
  <c r="BF4989" i="2"/>
  <c r="BF5010" i="2"/>
  <c r="BF5094" i="2"/>
  <c r="BF5316" i="2"/>
  <c r="BF5323" i="2"/>
  <c r="BF5335" i="2"/>
  <c r="BF5463" i="2"/>
  <c r="BF5512" i="2"/>
  <c r="BF5518" i="2"/>
  <c r="BF5525" i="2"/>
  <c r="BF5532" i="2"/>
  <c r="BF5540" i="2"/>
  <c r="BF5594" i="2"/>
  <c r="BF5622" i="2"/>
  <c r="BF5819" i="2"/>
  <c r="BF5832" i="2"/>
  <c r="BF5880" i="2"/>
  <c r="BF5961" i="2"/>
  <c r="BF5965" i="2"/>
  <c r="BF5986" i="2"/>
  <c r="BF5999" i="2"/>
  <c r="BF6029" i="2"/>
  <c r="BF6035" i="2"/>
  <c r="BF6093" i="2"/>
  <c r="BF6095" i="2"/>
  <c r="BF6096" i="2"/>
  <c r="BF6165" i="2"/>
  <c r="BF6183" i="2"/>
  <c r="BF6211" i="2"/>
  <c r="BF6267" i="2"/>
  <c r="BF6271" i="2"/>
  <c r="BF6307" i="2"/>
  <c r="BF6315" i="2"/>
  <c r="BF6327" i="2"/>
  <c r="BF6375" i="2"/>
  <c r="BF6391" i="2"/>
  <c r="BF6411" i="2"/>
  <c r="BF6431" i="2"/>
  <c r="BF6435" i="2"/>
  <c r="BF6451" i="2"/>
  <c r="BF6479" i="2"/>
  <c r="BF6523" i="2"/>
  <c r="BF6527" i="2"/>
  <c r="BF6569" i="2"/>
  <c r="BF6593" i="2"/>
  <c r="BF6597" i="2"/>
  <c r="BF6601" i="2"/>
  <c r="BF6609" i="2"/>
  <c r="BF6613" i="2"/>
  <c r="BF6662" i="2"/>
  <c r="BF6677" i="2"/>
  <c r="BF6709" i="2"/>
  <c r="BF6765" i="2"/>
  <c r="BF6785" i="2"/>
  <c r="BF6805" i="2"/>
  <c r="BF6812" i="2"/>
  <c r="BF7072" i="2"/>
  <c r="BF7077" i="2"/>
  <c r="BF7083" i="2"/>
  <c r="BF7265" i="2"/>
  <c r="BF7270" i="2"/>
  <c r="BF7272" i="2"/>
  <c r="F94" i="2"/>
  <c r="BF246" i="2"/>
  <c r="BF266" i="2"/>
  <c r="BF296" i="2"/>
  <c r="BF323" i="2"/>
  <c r="BF341" i="2"/>
  <c r="BF446" i="2"/>
  <c r="BF468" i="2"/>
  <c r="BF513" i="2"/>
  <c r="BF707" i="2"/>
  <c r="BF801" i="2"/>
  <c r="BF883" i="2"/>
  <c r="BF1222" i="2"/>
  <c r="BF1223" i="2"/>
  <c r="BF1379" i="2"/>
  <c r="BF1418" i="2"/>
  <c r="BF1560" i="2"/>
  <c r="BF1610" i="2"/>
  <c r="BF1624" i="2"/>
  <c r="BF1672" i="2"/>
  <c r="BF2712" i="2"/>
  <c r="BF3004" i="2"/>
  <c r="BF3035" i="2"/>
  <c r="BF3242" i="2"/>
  <c r="BF3322" i="2"/>
  <c r="BF3340" i="2"/>
  <c r="BF3361" i="2"/>
  <c r="BF3377" i="2"/>
  <c r="BF3388" i="2"/>
  <c r="BF3440" i="2"/>
  <c r="BF3729" i="2"/>
  <c r="BF3752" i="2"/>
  <c r="BF3998" i="2"/>
  <c r="BF4025" i="2"/>
  <c r="BF4052" i="2"/>
  <c r="BF4639" i="2"/>
  <c r="BF5101" i="2"/>
  <c r="BF5315" i="2"/>
  <c r="BF5390" i="2"/>
  <c r="BF5536" i="2"/>
  <c r="BF5626" i="2"/>
  <c r="BF5650" i="2"/>
  <c r="BF5651" i="2"/>
  <c r="BF5658" i="2"/>
  <c r="BF5669" i="2"/>
  <c r="BF5679" i="2"/>
  <c r="BF5711" i="2"/>
  <c r="BF5750" i="2"/>
  <c r="BF6005" i="2"/>
  <c r="BF6020" i="2"/>
  <c r="BF6057" i="2"/>
  <c r="BF6059" i="2"/>
  <c r="BF6066" i="2"/>
  <c r="BF6070" i="2"/>
  <c r="BF6071" i="2"/>
  <c r="BF6082" i="2"/>
  <c r="BF6084" i="2"/>
  <c r="BF6090" i="2"/>
  <c r="BF6094" i="2"/>
  <c r="BF6154" i="2"/>
  <c r="BF6223" i="2"/>
  <c r="BF6279" i="2"/>
  <c r="BF6299" i="2"/>
  <c r="BF6311" i="2"/>
  <c r="BF6379" i="2"/>
  <c r="BF6383" i="2"/>
  <c r="BF6403" i="2"/>
  <c r="BF6415" i="2"/>
  <c r="BF6447" i="2"/>
  <c r="BF6459" i="2"/>
  <c r="BF6511" i="2"/>
  <c r="BF6519" i="2"/>
  <c r="BF6565" i="2"/>
  <c r="BF6629" i="2"/>
  <c r="BF6651" i="2"/>
  <c r="BF6673" i="2"/>
  <c r="BF6689" i="2"/>
  <c r="BF6693" i="2"/>
  <c r="BF6697" i="2"/>
  <c r="BF6757" i="2"/>
  <c r="BF6803" i="2"/>
  <c r="BF6804" i="2"/>
  <c r="BF7104" i="2"/>
  <c r="BF7257" i="2"/>
  <c r="BF7259" i="2"/>
  <c r="BF7262" i="2"/>
  <c r="J91" i="2"/>
  <c r="BF172" i="2"/>
  <c r="BF184" i="2"/>
  <c r="BF205" i="2"/>
  <c r="BF452" i="2"/>
  <c r="BF533" i="2"/>
  <c r="BF797" i="2"/>
  <c r="BF1666" i="2"/>
  <c r="BF1705" i="2"/>
  <c r="BF1709" i="2"/>
  <c r="BF2364" i="2"/>
  <c r="BF3000" i="2"/>
  <c r="BF3008" i="2"/>
  <c r="BF3259" i="2"/>
  <c r="BF3371" i="2"/>
  <c r="BF3397" i="2"/>
  <c r="BF3546" i="2"/>
  <c r="BF3578" i="2"/>
  <c r="BF3734" i="2"/>
  <c r="BF3742" i="2"/>
  <c r="BF3851" i="2"/>
  <c r="BF3985" i="2"/>
  <c r="BF4342" i="2"/>
  <c r="BF4447" i="2"/>
  <c r="BF4470" i="2"/>
  <c r="BF4570" i="2"/>
  <c r="BF4713" i="2"/>
  <c r="BF5043" i="2"/>
  <c r="BF5292" i="2"/>
  <c r="BF5313" i="2"/>
  <c r="BF5401" i="2"/>
  <c r="BF5677" i="2"/>
  <c r="BF5963" i="2"/>
  <c r="BF5983" i="2"/>
  <c r="BF6000" i="2"/>
  <c r="BF6075" i="2"/>
  <c r="BF6080" i="2"/>
  <c r="BF6081" i="2"/>
  <c r="BF6088" i="2"/>
  <c r="BF6155" i="2"/>
  <c r="BF6203" i="2"/>
  <c r="BF6247" i="2"/>
  <c r="BF6263" i="2"/>
  <c r="BF6395" i="2"/>
  <c r="BF6491" i="2"/>
  <c r="BF6495" i="2"/>
  <c r="BF6535" i="2"/>
  <c r="BF6543" i="2"/>
  <c r="BF6625" i="2"/>
  <c r="BF6741" i="2"/>
  <c r="BF6793" i="2"/>
  <c r="BF6798" i="2"/>
  <c r="BF6824" i="2"/>
  <c r="BF6836" i="2"/>
  <c r="BF6917" i="2"/>
  <c r="BF7102" i="2"/>
  <c r="BF7110" i="2"/>
  <c r="BF7116" i="2"/>
  <c r="BF8129" i="2"/>
  <c r="BF8190" i="2"/>
  <c r="BF8209" i="2"/>
  <c r="BF8213" i="2"/>
  <c r="BF8229" i="2"/>
  <c r="BF8233" i="2"/>
  <c r="BF8237" i="2"/>
  <c r="BF8241" i="2"/>
  <c r="BF166" i="2"/>
  <c r="BF262" i="2"/>
  <c r="BF371" i="2"/>
  <c r="BF507" i="2"/>
  <c r="BF924" i="2"/>
  <c r="BF948" i="2"/>
  <c r="BF1072" i="2"/>
  <c r="BF1402" i="2"/>
  <c r="BF1594" i="2"/>
  <c r="BF1596" i="2"/>
  <c r="BF1628" i="2"/>
  <c r="BF1657" i="2"/>
  <c r="BF1660" i="2"/>
  <c r="BF1689" i="2"/>
  <c r="BF1692" i="2"/>
  <c r="BF2075" i="2"/>
  <c r="BF2962" i="2"/>
  <c r="BF3011" i="2"/>
  <c r="BF3060" i="2"/>
  <c r="BF3257" i="2"/>
  <c r="BF3283" i="2"/>
  <c r="BF3290" i="2"/>
  <c r="BF3375" i="2"/>
  <c r="BF3387" i="2"/>
  <c r="BF3559" i="2"/>
  <c r="BF3566" i="2"/>
  <c r="BF3599" i="2"/>
  <c r="BF3603" i="2"/>
  <c r="BF3610" i="2"/>
  <c r="BF3611" i="2"/>
  <c r="BF3620" i="2"/>
  <c r="BF3624" i="2"/>
  <c r="BF3692" i="2"/>
  <c r="BF3730" i="2"/>
  <c r="BF3805" i="2"/>
  <c r="BF4155" i="2"/>
  <c r="BF4247" i="2"/>
  <c r="BF4268" i="2"/>
  <c r="BF4272" i="2"/>
  <c r="BF4477" i="2"/>
  <c r="BF4733" i="2"/>
  <c r="BF5097" i="2"/>
  <c r="BF5098" i="2"/>
  <c r="BF5324" i="2"/>
  <c r="BF5373" i="2"/>
  <c r="BF5381" i="2"/>
  <c r="BF5469" i="2"/>
  <c r="BF5471" i="2"/>
  <c r="BF5473" i="2"/>
  <c r="BF5491" i="2"/>
  <c r="BF5637" i="2"/>
  <c r="BF5686" i="2"/>
  <c r="BF5688" i="2"/>
  <c r="BF5870" i="2"/>
  <c r="BF5910" i="2"/>
  <c r="BF6017" i="2"/>
  <c r="BF6076" i="2"/>
  <c r="BF6078" i="2"/>
  <c r="BF6086" i="2"/>
  <c r="BF6089" i="2"/>
  <c r="BF6098" i="2"/>
  <c r="BF6107" i="2"/>
  <c r="BF6199" i="2"/>
  <c r="BF6239" i="2"/>
  <c r="BF6255" i="2"/>
  <c r="BF6275" i="2"/>
  <c r="BF6283" i="2"/>
  <c r="BF6287" i="2"/>
  <c r="BF6291" i="2"/>
  <c r="BF6303" i="2"/>
  <c r="BF6439" i="2"/>
  <c r="BF6467" i="2"/>
  <c r="BF6539" i="2"/>
  <c r="BF6585" i="2"/>
  <c r="BF6661" i="2"/>
  <c r="BF6668" i="2"/>
  <c r="BF6681" i="2"/>
  <c r="BF6705" i="2"/>
  <c r="BF6737" i="2"/>
  <c r="BF6769" i="2"/>
  <c r="BF6773" i="2"/>
  <c r="BF6789" i="2"/>
  <c r="BF6844" i="2"/>
  <c r="BF6846" i="2"/>
  <c r="BF6975" i="2"/>
  <c r="BF7058" i="2"/>
  <c r="BF7070" i="2"/>
  <c r="BF8131" i="2"/>
  <c r="BF8177" i="2"/>
  <c r="BF8193" i="2"/>
  <c r="BF8205" i="2"/>
  <c r="BF8221" i="2"/>
  <c r="BF8225" i="2"/>
  <c r="BF198" i="2"/>
  <c r="BF278" i="2"/>
  <c r="BF289" i="2"/>
  <c r="BF317" i="2"/>
  <c r="BF358" i="2"/>
  <c r="BF438" i="2"/>
  <c r="BF519" i="2"/>
  <c r="BF751" i="2"/>
  <c r="BF806" i="2"/>
  <c r="BF855" i="2"/>
  <c r="BF1410" i="2"/>
  <c r="BF1576" i="2"/>
  <c r="BF1645" i="2"/>
  <c r="BF1654" i="2"/>
  <c r="BF1668" i="2"/>
  <c r="BF1682" i="2"/>
  <c r="BF3383" i="2"/>
  <c r="BF3403" i="2"/>
  <c r="BF3532" i="2"/>
  <c r="BF3590" i="2"/>
  <c r="BF3595" i="2"/>
  <c r="BF3656" i="2"/>
  <c r="BF3668" i="2"/>
  <c r="BF3671" i="2"/>
  <c r="BF3699" i="2"/>
  <c r="BF3724" i="2"/>
  <c r="BF3732" i="2"/>
  <c r="BF4191" i="2"/>
  <c r="BF4201" i="2"/>
  <c r="BF4211" i="2"/>
  <c r="BF4237" i="2"/>
  <c r="BF4302" i="2"/>
  <c r="BF4434" i="2"/>
  <c r="BF4561" i="2"/>
  <c r="BF4614" i="2"/>
  <c r="BF4622" i="2"/>
  <c r="BF5320" i="2"/>
  <c r="BF5558" i="2"/>
  <c r="BF5597" i="2"/>
  <c r="BF5615" i="2"/>
  <c r="BF5632" i="2"/>
  <c r="BF5646" i="2"/>
  <c r="BF5800" i="2"/>
  <c r="BF5896" i="2"/>
  <c r="BF6007" i="2"/>
  <c r="BF6011" i="2"/>
  <c r="BF6026" i="2"/>
  <c r="BF6061" i="2"/>
  <c r="BF6085" i="2"/>
  <c r="BF6087" i="2"/>
  <c r="BF6092" i="2"/>
  <c r="BF6117" i="2"/>
  <c r="BF6123" i="2"/>
  <c r="BF6160" i="2"/>
  <c r="BF6169" i="2"/>
  <c r="BF6174" i="2"/>
  <c r="BF6207" i="2"/>
  <c r="BF6243" i="2"/>
  <c r="BF6251" i="2"/>
  <c r="BF6323" i="2"/>
  <c r="BF6331" i="2"/>
  <c r="BF6347" i="2"/>
  <c r="BF6363" i="2"/>
  <c r="BF6367" i="2"/>
  <c r="BF6371" i="2"/>
  <c r="BF6387" i="2"/>
  <c r="BF6423" i="2"/>
  <c r="BF6499" i="2"/>
  <c r="BF6531" i="2"/>
  <c r="BF6577" i="2"/>
  <c r="BF6589" i="2"/>
  <c r="BF6621" i="2"/>
  <c r="BF6713" i="2"/>
  <c r="BF6717" i="2"/>
  <c r="BF6721" i="2"/>
  <c r="BF6745" i="2"/>
  <c r="BF6753" i="2"/>
  <c r="BF6777" i="2"/>
  <c r="BF6781" i="2"/>
  <c r="BF6808" i="2"/>
  <c r="BF6816" i="2"/>
  <c r="BF6964" i="2"/>
  <c r="BF6977" i="2"/>
  <c r="BF7068" i="2"/>
  <c r="BF7118" i="2"/>
  <c r="BF7255" i="2"/>
  <c r="F41" i="2"/>
  <c r="BD96" i="1" s="1"/>
  <c r="F40" i="3"/>
  <c r="BC97" i="1" s="1"/>
  <c r="F41" i="3"/>
  <c r="BD97" i="1"/>
  <c r="F41" i="4"/>
  <c r="BD98" i="1" s="1"/>
  <c r="J37" i="5"/>
  <c r="AV99" i="1" s="1"/>
  <c r="F41" i="5"/>
  <c r="BD99" i="1" s="1"/>
  <c r="J37" i="6"/>
  <c r="AV100" i="1"/>
  <c r="F41" i="6"/>
  <c r="BD100" i="1" s="1"/>
  <c r="F40" i="7"/>
  <c r="BC101" i="1" s="1"/>
  <c r="J37" i="7"/>
  <c r="AV101" i="1" s="1"/>
  <c r="F39" i="9"/>
  <c r="BB103" i="1"/>
  <c r="J37" i="9"/>
  <c r="AV103" i="1" s="1"/>
  <c r="J37" i="10"/>
  <c r="AV104" i="1" s="1"/>
  <c r="F39" i="11"/>
  <c r="BB105" i="1" s="1"/>
  <c r="F41" i="11"/>
  <c r="BD105" i="1" s="1"/>
  <c r="F41" i="12"/>
  <c r="BD106" i="1" s="1"/>
  <c r="F37" i="12"/>
  <c r="AZ106" i="1" s="1"/>
  <c r="F40" i="13"/>
  <c r="BC108" i="1" s="1"/>
  <c r="F41" i="13"/>
  <c r="BD108" i="1" s="1"/>
  <c r="F37" i="15"/>
  <c r="AZ110" i="1" s="1"/>
  <c r="F41" i="16"/>
  <c r="BD111" i="1" s="1"/>
  <c r="F37" i="16"/>
  <c r="AZ111" i="1" s="1"/>
  <c r="F39" i="18"/>
  <c r="BB113" i="1" s="1"/>
  <c r="F41" i="17"/>
  <c r="BD112" i="1" s="1"/>
  <c r="J37" i="17"/>
  <c r="AV112" i="1" s="1"/>
  <c r="AS94" i="1"/>
  <c r="J37" i="3"/>
  <c r="AV97" i="1"/>
  <c r="F37" i="3"/>
  <c r="AZ97" i="1" s="1"/>
  <c r="F37" i="4"/>
  <c r="AZ98" i="1"/>
  <c r="F40" i="4"/>
  <c r="BC98" i="1"/>
  <c r="F37" i="5"/>
  <c r="AZ99" i="1"/>
  <c r="F39" i="5"/>
  <c r="BB99" i="1" s="1"/>
  <c r="F40" i="6"/>
  <c r="BC100" i="1"/>
  <c r="F39" i="7"/>
  <c r="BB101" i="1"/>
  <c r="F37" i="8"/>
  <c r="AZ102" i="1"/>
  <c r="F41" i="8"/>
  <c r="BD102" i="1" s="1"/>
  <c r="J37" i="8"/>
  <c r="AV102" i="1"/>
  <c r="F40" i="8"/>
  <c r="BC102" i="1"/>
  <c r="F39" i="8"/>
  <c r="BB102" i="1"/>
  <c r="F40" i="9"/>
  <c r="BC103" i="1"/>
  <c r="F37" i="9"/>
  <c r="AZ103" i="1" s="1"/>
  <c r="F37" i="10"/>
  <c r="AZ104" i="1" s="1"/>
  <c r="F41" i="10"/>
  <c r="BD104" i="1" s="1"/>
  <c r="F37" i="11"/>
  <c r="AZ105" i="1"/>
  <c r="F40" i="12"/>
  <c r="BC106" i="1" s="1"/>
  <c r="J37" i="12"/>
  <c r="AV106" i="1"/>
  <c r="F39" i="13"/>
  <c r="BB108" i="1"/>
  <c r="F37" i="13"/>
  <c r="AZ108" i="1"/>
  <c r="J37" i="14"/>
  <c r="AV109" i="1" s="1"/>
  <c r="F37" i="14"/>
  <c r="AZ109" i="1"/>
  <c r="J37" i="15"/>
  <c r="AV110" i="1"/>
  <c r="F41" i="15"/>
  <c r="BD110" i="1"/>
  <c r="F39" i="16"/>
  <c r="BB111" i="1"/>
  <c r="J37" i="16"/>
  <c r="AV111" i="1"/>
  <c r="J37" i="18"/>
  <c r="AV113" i="1"/>
  <c r="F37" i="17"/>
  <c r="AZ112" i="1" s="1"/>
  <c r="F40" i="17"/>
  <c r="BC112" i="1"/>
  <c r="F39" i="2"/>
  <c r="BB96" i="1" s="1"/>
  <c r="F37" i="2"/>
  <c r="AZ96" i="1" s="1"/>
  <c r="F39" i="3"/>
  <c r="BB97" i="1"/>
  <c r="J37" i="4"/>
  <c r="AV98" i="1" s="1"/>
  <c r="F39" i="4"/>
  <c r="BB98" i="1" s="1"/>
  <c r="F40" i="5"/>
  <c r="BC99" i="1" s="1"/>
  <c r="F39" i="6"/>
  <c r="BB100" i="1"/>
  <c r="F37" i="6"/>
  <c r="AZ100" i="1"/>
  <c r="F41" i="7"/>
  <c r="BD101" i="1" s="1"/>
  <c r="F37" i="7"/>
  <c r="AZ101" i="1" s="1"/>
  <c r="F41" i="9"/>
  <c r="BD103" i="1"/>
  <c r="F39" i="10"/>
  <c r="BB104" i="1"/>
  <c r="F40" i="10"/>
  <c r="BC104" i="1" s="1"/>
  <c r="J37" i="11"/>
  <c r="AV105" i="1" s="1"/>
  <c r="F40" i="11"/>
  <c r="BC105" i="1"/>
  <c r="F39" i="12"/>
  <c r="BB106" i="1" s="1"/>
  <c r="J37" i="13"/>
  <c r="AV108" i="1" s="1"/>
  <c r="F39" i="14"/>
  <c r="BB109" i="1"/>
  <c r="F41" i="14"/>
  <c r="BD109" i="1"/>
  <c r="F40" i="14"/>
  <c r="BC109" i="1" s="1"/>
  <c r="F40" i="15"/>
  <c r="BC110" i="1" s="1"/>
  <c r="F39" i="15"/>
  <c r="BB110" i="1"/>
  <c r="F40" i="16"/>
  <c r="BC111" i="1"/>
  <c r="F37" i="18"/>
  <c r="AZ113" i="1" s="1"/>
  <c r="F40" i="18"/>
  <c r="BC113" i="1" s="1"/>
  <c r="F41" i="18"/>
  <c r="BD113" i="1"/>
  <c r="F39" i="17"/>
  <c r="BB112" i="1"/>
  <c r="J37" i="2"/>
  <c r="AV96" i="1" s="1"/>
  <c r="F40" i="2"/>
  <c r="BC96" i="1" s="1"/>
  <c r="BK5330" i="2" l="1"/>
  <c r="J5330" i="2" s="1"/>
  <c r="J108" i="2" s="1"/>
  <c r="J32" i="11"/>
  <c r="J111" i="11" s="1"/>
  <c r="J105" i="11" s="1"/>
  <c r="J113" i="11" s="1"/>
  <c r="J32" i="8"/>
  <c r="J109" i="8" s="1"/>
  <c r="J103" i="8" s="1"/>
  <c r="J111" i="8" s="1"/>
  <c r="J109" i="18"/>
  <c r="J103" i="18" s="1"/>
  <c r="J33" i="18" s="1"/>
  <c r="J34" i="18"/>
  <c r="AG113" i="1" s="1"/>
  <c r="J32" i="9"/>
  <c r="J109" i="9" s="1"/>
  <c r="J103" i="9" s="1"/>
  <c r="J33" i="9" s="1"/>
  <c r="BK188" i="5"/>
  <c r="J188" i="5" s="1"/>
  <c r="J103" i="5" s="1"/>
  <c r="BK137" i="15"/>
  <c r="J137" i="15" s="1"/>
  <c r="J98" i="15" s="1"/>
  <c r="J32" i="15" s="1"/>
  <c r="J114" i="15" s="1"/>
  <c r="BF114" i="15" s="1"/>
  <c r="BK132" i="14"/>
  <c r="J132" i="14" s="1"/>
  <c r="J98" i="14" s="1"/>
  <c r="J5657" i="2"/>
  <c r="J115" i="2" s="1"/>
  <c r="J157" i="11"/>
  <c r="J101" i="11" s="1"/>
  <c r="J144" i="6"/>
  <c r="J100" i="6" s="1"/>
  <c r="J177" i="5"/>
  <c r="J102" i="5" s="1"/>
  <c r="J162" i="12"/>
  <c r="J101" i="12" s="1"/>
  <c r="J190" i="10"/>
  <c r="J100" i="10" s="1"/>
  <c r="J8192" i="2"/>
  <c r="J131" i="2" s="1"/>
  <c r="J847" i="13"/>
  <c r="J108" i="13" s="1"/>
  <c r="P5330" i="2"/>
  <c r="R136" i="7"/>
  <c r="R5330" i="2"/>
  <c r="T132" i="17"/>
  <c r="R142" i="4"/>
  <c r="P140" i="12"/>
  <c r="AU106" i="1"/>
  <c r="P147" i="5"/>
  <c r="T8175" i="2"/>
  <c r="R188" i="5"/>
  <c r="R140" i="12"/>
  <c r="T132" i="14"/>
  <c r="P132" i="9"/>
  <c r="AU103" i="1" s="1"/>
  <c r="R147" i="5"/>
  <c r="R146" i="5" s="1"/>
  <c r="R155" i="6"/>
  <c r="BK134" i="16"/>
  <c r="J134" i="16"/>
  <c r="J98" i="16"/>
  <c r="J32" i="16"/>
  <c r="J111" i="16" s="1"/>
  <c r="J105" i="16" s="1"/>
  <c r="R132" i="9"/>
  <c r="T217" i="6"/>
  <c r="P140" i="3"/>
  <c r="AU97" i="1"/>
  <c r="P134" i="16"/>
  <c r="AU111" i="1"/>
  <c r="R137" i="15"/>
  <c r="BK136" i="7"/>
  <c r="J136" i="7" s="1"/>
  <c r="J98" i="7" s="1"/>
  <c r="J32" i="7" s="1"/>
  <c r="J113" i="7" s="1"/>
  <c r="BF113" i="7" s="1"/>
  <c r="J38" i="7" s="1"/>
  <c r="AW101" i="1" s="1"/>
  <c r="AT101" i="1" s="1"/>
  <c r="T188" i="5"/>
  <c r="T146" i="5" s="1"/>
  <c r="T132" i="9"/>
  <c r="P217" i="6"/>
  <c r="P142" i="6"/>
  <c r="AU100" i="1" s="1"/>
  <c r="BK164" i="2"/>
  <c r="J164" i="2" s="1"/>
  <c r="J99" i="2" s="1"/>
  <c r="T136" i="7"/>
  <c r="P151" i="13"/>
  <c r="T132" i="10"/>
  <c r="P137" i="15"/>
  <c r="AU110" i="1" s="1"/>
  <c r="P142" i="4"/>
  <c r="AU98" i="1"/>
  <c r="BK140" i="3"/>
  <c r="J140" i="3" s="1"/>
  <c r="J98" i="3" s="1"/>
  <c r="J32" i="3" s="1"/>
  <c r="P132" i="14"/>
  <c r="AU109" i="1" s="1"/>
  <c r="T846" i="13"/>
  <c r="T150" i="13"/>
  <c r="R846" i="13"/>
  <c r="R150" i="13" s="1"/>
  <c r="T132" i="18"/>
  <c r="R135" i="11"/>
  <c r="R134" i="11"/>
  <c r="R132" i="14"/>
  <c r="T137" i="15"/>
  <c r="P8175" i="2"/>
  <c r="P846" i="13"/>
  <c r="R217" i="6"/>
  <c r="R132" i="18"/>
  <c r="T140" i="3"/>
  <c r="P164" i="2"/>
  <c r="R164" i="2"/>
  <c r="BK142" i="4"/>
  <c r="J142" i="4" s="1"/>
  <c r="J98" i="4" s="1"/>
  <c r="J32" i="4" s="1"/>
  <c r="J119" i="4" s="1"/>
  <c r="BF119" i="4" s="1"/>
  <c r="J38" i="4" s="1"/>
  <c r="AW98" i="1" s="1"/>
  <c r="AT98" i="1" s="1"/>
  <c r="R140" i="3"/>
  <c r="T134" i="16"/>
  <c r="T140" i="12"/>
  <c r="T142" i="6"/>
  <c r="T142" i="4"/>
  <c r="P132" i="17"/>
  <c r="AU112" i="1"/>
  <c r="T5330" i="2"/>
  <c r="T163" i="2" s="1"/>
  <c r="P132" i="8"/>
  <c r="AU102" i="1"/>
  <c r="P188" i="5"/>
  <c r="BF109" i="18"/>
  <c r="J133" i="18"/>
  <c r="J99" i="18"/>
  <c r="BK8175" i="2"/>
  <c r="BK150" i="13"/>
  <c r="J150" i="13"/>
  <c r="J98" i="13"/>
  <c r="J32" i="13" s="1"/>
  <c r="J127" i="13" s="1"/>
  <c r="BF127" i="13" s="1"/>
  <c r="F38" i="13" s="1"/>
  <c r="BA108" i="1" s="1"/>
  <c r="J151" i="13"/>
  <c r="J99" i="13"/>
  <c r="J33" i="11"/>
  <c r="BF111" i="11"/>
  <c r="J135" i="11"/>
  <c r="J99" i="11"/>
  <c r="J33" i="8"/>
  <c r="J34" i="8" s="1"/>
  <c r="AG102" i="1" s="1"/>
  <c r="BF109" i="8"/>
  <c r="BK142" i="6"/>
  <c r="J142" i="6"/>
  <c r="J98" i="6" s="1"/>
  <c r="J32" i="6" s="1"/>
  <c r="BK146" i="5"/>
  <c r="J146" i="5"/>
  <c r="J98" i="5"/>
  <c r="J32" i="5" s="1"/>
  <c r="J123" i="5" s="1"/>
  <c r="J117" i="5" s="1"/>
  <c r="J33" i="5" s="1"/>
  <c r="AT104" i="1"/>
  <c r="BD95" i="1"/>
  <c r="BB95" i="1"/>
  <c r="AX95" i="1" s="1"/>
  <c r="J108" i="15"/>
  <c r="J33" i="15"/>
  <c r="J34" i="15" s="1"/>
  <c r="AG110" i="1" s="1"/>
  <c r="F38" i="15"/>
  <c r="BA110" i="1" s="1"/>
  <c r="AZ107" i="1"/>
  <c r="AV107" i="1"/>
  <c r="J38" i="17"/>
  <c r="AW112" i="1" s="1"/>
  <c r="AT112" i="1" s="1"/>
  <c r="J103" i="10"/>
  <c r="J111" i="10"/>
  <c r="J38" i="11"/>
  <c r="AW105" i="1"/>
  <c r="AT105" i="1" s="1"/>
  <c r="J38" i="18"/>
  <c r="AW113" i="1"/>
  <c r="AT113" i="1" s="1"/>
  <c r="F38" i="8"/>
  <c r="BA102" i="1"/>
  <c r="F38" i="12"/>
  <c r="BA106" i="1"/>
  <c r="BB107" i="1"/>
  <c r="AX107" i="1"/>
  <c r="BC107" i="1"/>
  <c r="AY107" i="1" s="1"/>
  <c r="BD107" i="1"/>
  <c r="F38" i="11"/>
  <c r="BA105" i="1"/>
  <c r="F38" i="18"/>
  <c r="BA113" i="1" s="1"/>
  <c r="J34" i="11"/>
  <c r="AG105" i="1" s="1"/>
  <c r="J111" i="12"/>
  <c r="J33" i="12"/>
  <c r="J34" i="12" s="1"/>
  <c r="AG106" i="1" s="1"/>
  <c r="AZ95" i="1"/>
  <c r="AV95" i="1"/>
  <c r="BC95" i="1"/>
  <c r="J38" i="15"/>
  <c r="AW110" i="1"/>
  <c r="AT110" i="1"/>
  <c r="J111" i="18"/>
  <c r="F38" i="10"/>
  <c r="BA104" i="1" s="1"/>
  <c r="J38" i="12"/>
  <c r="AW106" i="1"/>
  <c r="AT106" i="1" s="1"/>
  <c r="J103" i="17"/>
  <c r="J111" i="17"/>
  <c r="BK163" i="2" l="1"/>
  <c r="J163" i="2" s="1"/>
  <c r="J98" i="2" s="1"/>
  <c r="J32" i="2" s="1"/>
  <c r="J140" i="2" s="1"/>
  <c r="J134" i="2" s="1"/>
  <c r="J33" i="2" s="1"/>
  <c r="J34" i="2" s="1"/>
  <c r="AG96" i="1" s="1"/>
  <c r="P163" i="2"/>
  <c r="AU96" i="1" s="1"/>
  <c r="AU95" i="1" s="1"/>
  <c r="AU94" i="1" s="1"/>
  <c r="J117" i="3"/>
  <c r="J111" i="3" s="1"/>
  <c r="J33" i="3" s="1"/>
  <c r="J34" i="3" s="1"/>
  <c r="AG97" i="1" s="1"/>
  <c r="J119" i="6"/>
  <c r="J113" i="6" s="1"/>
  <c r="J33" i="6" s="1"/>
  <c r="J34" i="6" s="1"/>
  <c r="AG100" i="1" s="1"/>
  <c r="J113" i="16"/>
  <c r="J111" i="9"/>
  <c r="J34" i="9"/>
  <c r="AG103" i="1" s="1"/>
  <c r="J8175" i="2"/>
  <c r="J127" i="2" s="1"/>
  <c r="BF109" i="9"/>
  <c r="J32" i="14"/>
  <c r="R142" i="6"/>
  <c r="R163" i="2"/>
  <c r="P150" i="13"/>
  <c r="AU108" i="1"/>
  <c r="P146" i="5"/>
  <c r="AU99" i="1"/>
  <c r="BF111" i="16"/>
  <c r="J33" i="16"/>
  <c r="BF117" i="3"/>
  <c r="J43" i="18"/>
  <c r="J33" i="17"/>
  <c r="J43" i="15"/>
  <c r="J43" i="12"/>
  <c r="J43" i="11"/>
  <c r="J33" i="10"/>
  <c r="BF119" i="6"/>
  <c r="BF123" i="5"/>
  <c r="J38" i="5" s="1"/>
  <c r="AW99" i="1" s="1"/>
  <c r="AT99" i="1" s="1"/>
  <c r="AN105" i="1"/>
  <c r="AN106" i="1"/>
  <c r="AN110" i="1"/>
  <c r="AN113" i="1"/>
  <c r="J34" i="16"/>
  <c r="AG111" i="1" s="1"/>
  <c r="J119" i="3"/>
  <c r="J107" i="7"/>
  <c r="J115" i="7"/>
  <c r="AU107" i="1"/>
  <c r="J113" i="4"/>
  <c r="J121" i="4"/>
  <c r="J38" i="6"/>
  <c r="AW100" i="1" s="1"/>
  <c r="AT100" i="1" s="1"/>
  <c r="F38" i="16"/>
  <c r="BA111" i="1"/>
  <c r="F38" i="4"/>
  <c r="BA98" i="1" s="1"/>
  <c r="F38" i="7"/>
  <c r="BA101" i="1" s="1"/>
  <c r="F38" i="3"/>
  <c r="BA97" i="1" s="1"/>
  <c r="J125" i="5"/>
  <c r="F38" i="6"/>
  <c r="BA100" i="1" s="1"/>
  <c r="J116" i="15"/>
  <c r="J34" i="17"/>
  <c r="AG112" i="1"/>
  <c r="AN112" i="1"/>
  <c r="BC94" i="1"/>
  <c r="W35" i="1" s="1"/>
  <c r="BB94" i="1"/>
  <c r="W34" i="1" s="1"/>
  <c r="AZ94" i="1"/>
  <c r="BD94" i="1"/>
  <c r="W36" i="1"/>
  <c r="J38" i="16"/>
  <c r="AW111" i="1"/>
  <c r="AT111" i="1" s="1"/>
  <c r="J38" i="3"/>
  <c r="AW97" i="1" s="1"/>
  <c r="AT97" i="1" s="1"/>
  <c r="J34" i="5"/>
  <c r="AG99" i="1"/>
  <c r="J121" i="6"/>
  <c r="J38" i="8"/>
  <c r="AW102" i="1"/>
  <c r="AT102" i="1" s="1"/>
  <c r="J34" i="10"/>
  <c r="AG104" i="1" s="1"/>
  <c r="AN104" i="1" s="1"/>
  <c r="J119" i="12"/>
  <c r="AY95" i="1"/>
  <c r="J121" i="13"/>
  <c r="J129" i="13"/>
  <c r="J38" i="13"/>
  <c r="AW108" i="1" s="1"/>
  <c r="AT108" i="1" s="1"/>
  <c r="AN97" i="1" l="1"/>
  <c r="J109" i="14"/>
  <c r="J38" i="9"/>
  <c r="F38" i="9"/>
  <c r="BA103" i="1" s="1"/>
  <c r="J142" i="2"/>
  <c r="BF140" i="2"/>
  <c r="J38" i="2" s="1"/>
  <c r="AW96" i="1" s="1"/>
  <c r="AT96" i="1" s="1"/>
  <c r="AN96" i="1" s="1"/>
  <c r="J43" i="16"/>
  <c r="J43" i="3"/>
  <c r="J33" i="4"/>
  <c r="J33" i="7"/>
  <c r="J43" i="17"/>
  <c r="J33" i="13"/>
  <c r="J43" i="10"/>
  <c r="J43" i="8"/>
  <c r="J43" i="5"/>
  <c r="J43" i="6"/>
  <c r="AN100" i="1"/>
  <c r="AN99" i="1"/>
  <c r="AN102" i="1"/>
  <c r="AN111" i="1"/>
  <c r="F38" i="5"/>
  <c r="BA99" i="1" s="1"/>
  <c r="J34" i="4"/>
  <c r="AG98" i="1" s="1"/>
  <c r="AN98" i="1" s="1"/>
  <c r="J34" i="13"/>
  <c r="AG108" i="1"/>
  <c r="AY94" i="1"/>
  <c r="J34" i="7"/>
  <c r="AG101" i="1"/>
  <c r="AN101" i="1"/>
  <c r="AV94" i="1"/>
  <c r="AX94" i="1"/>
  <c r="AW103" i="1" l="1"/>
  <c r="AT103" i="1" s="1"/>
  <c r="AN103" i="1" s="1"/>
  <c r="J43" i="9"/>
  <c r="J43" i="2"/>
  <c r="J103" i="14"/>
  <c r="BF109" i="14"/>
  <c r="F38" i="2"/>
  <c r="BA96" i="1" s="1"/>
  <c r="BA95" i="1" s="1"/>
  <c r="AW95" i="1" s="1"/>
  <c r="AT95" i="1" s="1"/>
  <c r="J43" i="7"/>
  <c r="J43" i="4"/>
  <c r="J43" i="13"/>
  <c r="AN108" i="1"/>
  <c r="AG95" i="1"/>
  <c r="J33" i="14" l="1"/>
  <c r="J34" i="14" s="1"/>
  <c r="J111" i="14"/>
  <c r="F38" i="14"/>
  <c r="BA109" i="1" s="1"/>
  <c r="BA107" i="1" s="1"/>
  <c r="AW107" i="1" s="1"/>
  <c r="AT107" i="1" s="1"/>
  <c r="J38" i="14"/>
  <c r="AW109" i="1" s="1"/>
  <c r="AT109" i="1" s="1"/>
  <c r="AN95" i="1"/>
  <c r="BA94" i="1" l="1"/>
  <c r="AW94" i="1" s="1"/>
  <c r="AK33" i="1" s="1"/>
  <c r="AG109" i="1"/>
  <c r="J43" i="14"/>
  <c r="W33" i="1" l="1"/>
  <c r="AT94" i="1"/>
  <c r="AN109" i="1"/>
  <c r="AG107" i="1"/>
  <c r="AN107" i="1" l="1"/>
  <c r="AG94" i="1"/>
  <c r="AG117" i="1" l="1"/>
  <c r="AG118" i="1"/>
  <c r="AG119" i="1"/>
  <c r="AG116" i="1"/>
  <c r="AK26" i="1"/>
  <c r="AN94" i="1"/>
  <c r="CD116" i="1" l="1"/>
  <c r="AV116" i="1"/>
  <c r="BY116" i="1" s="1"/>
  <c r="AG115" i="1"/>
  <c r="AV119" i="1"/>
  <c r="BY119" i="1" s="1"/>
  <c r="CD119" i="1"/>
  <c r="CD118" i="1"/>
  <c r="AV118" i="1"/>
  <c r="BY118" i="1" s="1"/>
  <c r="AV117" i="1"/>
  <c r="BY117" i="1" s="1"/>
  <c r="CD117" i="1"/>
  <c r="AN118" i="1" l="1"/>
  <c r="AN119" i="1"/>
  <c r="AK27" i="1"/>
  <c r="AK29" i="1" s="1"/>
  <c r="AG121" i="1"/>
  <c r="AK32" i="1"/>
  <c r="AN116" i="1"/>
  <c r="W32" i="1"/>
  <c r="AN117" i="1"/>
  <c r="AN115" i="1" l="1"/>
  <c r="AN121" i="1" s="1"/>
  <c r="AK38" i="1"/>
</calcChain>
</file>

<file path=xl/sharedStrings.xml><?xml version="1.0" encoding="utf-8"?>
<sst xmlns="http://schemas.openxmlformats.org/spreadsheetml/2006/main" count="129440" uniqueCount="11091">
  <si>
    <t>Export Komplet</t>
  </si>
  <si>
    <t/>
  </si>
  <si>
    <t>2.0</t>
  </si>
  <si>
    <t>False</t>
  </si>
  <si>
    <t>{1d60b649-6594-41ec-99a7-8de4d2b038fd}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</si>
  <si>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</si>
  <si>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</si>
  <si>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</si>
  <si>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</si>
  <si>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</si>
  <si>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</si>
  <si>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</si>
  <si>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</si>
  <si>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28_08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</si>
  <si>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</si>
  <si>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</si>
  <si>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OBJEKTU NA VAJANSKÉHO NÁBREŽÍ 10, BRATISLAVA, ADAPTÁCIA OBJEKTU PRE POTREBY VÝUČBY UK</t>
  </si>
  <si>
    <t>JKSO:</t>
  </si>
  <si>
    <t>KS:</t>
  </si>
  <si>
    <t>Miesto:</t>
  </si>
  <si>
    <t xml:space="preserve">Vajanského nábrežie 56/10 </t>
  </si>
  <si>
    <t>Dátum:</t>
  </si>
  <si>
    <t>30. 5. 2024</t>
  </si>
  <si>
    <t>Objednávateľ:</t>
  </si>
  <si>
    <t>IČO:</t>
  </si>
  <si>
    <t>Univerzita Komenského v Bratislave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</si>
  <si>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</si>
  <si>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</si>
  <si>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</si>
  <si>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</si>
  <si>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</si>
  <si>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</si>
  <si>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</si>
  <si>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precenil Rosoft,s.r.o.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</si>
  <si>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</si>
  <si>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</si>
  <si>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</si>
  <si>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</si>
  <si>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</si>
  <si>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</si>
  <si>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</si>
  <si>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</si>
  <si>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</si>
  <si>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</si>
  <si>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</si>
  <si>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</si>
  <si>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</si>
  <si>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</si>
  <si>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</si>
  <si>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</si>
  <si>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</si>
  <si>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</si>
  <si>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</si>
  <si>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</si>
  <si>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</si>
  <si>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</si>
  <si>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</si>
  <si>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</si>
  <si>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</si>
  <si>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</si>
  <si>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</si>
  <si>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</si>
  <si>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</si>
  <si>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</si>
  <si>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</si>
  <si>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</si>
  <si>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</si>
  <si>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</si>
  <si>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</si>
  <si>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</si>
  <si>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</si>
  <si>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</si>
  <si>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</si>
  <si>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</si>
  <si>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</si>
  <si>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</si>
  <si>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</si>
  <si>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</si>
  <si>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</si>
  <si>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</si>
  <si>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</si>
  <si>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SO01</t>
  </si>
  <si>
    <t>HLAVNÝ OBJEKT – pôvodná budova</t>
  </si>
  <si>
    <t>STA</t>
  </si>
  <si>
    <t>1</t>
  </si>
  <si>
    <t>{1456de17-88e1-41da-954a-bf03802ec965}</t>
  </si>
  <si>
    <t>/</t>
  </si>
  <si>
    <t>E01</t>
  </si>
  <si>
    <t>Stavebná časť</t>
  </si>
  <si>
    <t>Časť</t>
  </si>
  <si>
    <t>2</t>
  </si>
  <si>
    <t>{4970b927-bfea-4993-95a7-7398a51ff3e2}</t>
  </si>
  <si>
    <t>E04</t>
  </si>
  <si>
    <t>Vzduchotechnika</t>
  </si>
  <si>
    <t>{831222cd-2e31-4218-a6dd-10c88a001a2a}</t>
  </si>
  <si>
    <t>E06</t>
  </si>
  <si>
    <t>Vykurovanie</t>
  </si>
  <si>
    <t>{ff06289a-9142-45fe-8f29-9c31b4a7f2d3}</t>
  </si>
  <si>
    <t>E07</t>
  </si>
  <si>
    <t>Zdravotechnika</t>
  </si>
  <si>
    <t>{fc9db6cc-7d84-40e9-b759-2907725729a0}</t>
  </si>
  <si>
    <t>E08</t>
  </si>
  <si>
    <t>Plynoinštalácia</t>
  </si>
  <si>
    <t>{8e9ddc6c-644c-4e34-9b67-c1143da60d6d}</t>
  </si>
  <si>
    <t>E09.1</t>
  </si>
  <si>
    <t>Elektroinštalácie NN / E10.1 Elektroinštalácie SLP</t>
  </si>
  <si>
    <t>{b057435e-b081-414d-93bb-bcc2796d8a91}</t>
  </si>
  <si>
    <t>E09.2</t>
  </si>
  <si>
    <t>Uzemnenie merania plynu</t>
  </si>
  <si>
    <t>{73c1533f-b4d3-4b3b-adab-ab7faa5908ce}</t>
  </si>
  <si>
    <t>E10.2</t>
  </si>
  <si>
    <t>EPS</t>
  </si>
  <si>
    <t>{12e584c0-cb11-451d-8e7f-5c94093e1590}</t>
  </si>
  <si>
    <t>E10.3</t>
  </si>
  <si>
    <t>HSP</t>
  </si>
  <si>
    <t>{38c5f3b3-90d3-48e3-bc60-74c8050efb73}</t>
  </si>
  <si>
    <t>E12</t>
  </si>
  <si>
    <t>Krajinná architektúra</t>
  </si>
  <si>
    <t>{6b370114-903a-4b1d-b6c2-9adcec71b48e}</t>
  </si>
  <si>
    <t>E12b</t>
  </si>
  <si>
    <t>Závlahy</t>
  </si>
  <si>
    <t>{b89f50b2-e2bf-410f-a706-a559d5aab163}</t>
  </si>
  <si>
    <t>SO 02</t>
  </si>
  <si>
    <t xml:space="preserve">PODZEMNÁ PREDNÁŠKOVÁ MIESTNOSŤ </t>
  </si>
  <si>
    <t>{1e499845-2ad5-48f9-942f-7acec786a617}</t>
  </si>
  <si>
    <t>E01_1</t>
  </si>
  <si>
    <t>{0c1b2780-adf0-482e-95bd-31c33f6f7b3d}</t>
  </si>
  <si>
    <t>E04_1</t>
  </si>
  <si>
    <t>{ae5b2fc3-79c6-44b0-9300-e71b1fa6da4b}</t>
  </si>
  <si>
    <t>E06_1</t>
  </si>
  <si>
    <t>{ee0118ed-c794-43e3-b0c5-a8d839745235}</t>
  </si>
  <si>
    <t>E09.1_1</t>
  </si>
  <si>
    <t>Elektroinštalácie NN /  E10.1 Elektroinštalácie SLP</t>
  </si>
  <si>
    <t>{91e90a47-b274-4594-a625-e04448f0b256}</t>
  </si>
  <si>
    <t>E10.3_1</t>
  </si>
  <si>
    <t>{d78879d2-b4bc-4fca-8eef-28c958316f1f}</t>
  </si>
  <si>
    <t>E10-2_1</t>
  </si>
  <si>
    <t>{c5c8abbb-6a30-415e-8ab4-6ee88ab41392}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</si>
  <si>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</si>
  <si>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</si>
  <si>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</si>
  <si>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</si>
  <si>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</si>
  <si>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</si>
  <si>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</si>
  <si>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</si>
  <si>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</si>
  <si>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ci02</t>
  </si>
  <si>
    <t>49,28</t>
  </si>
  <si>
    <t>3</t>
  </si>
  <si>
    <t>ci03</t>
  </si>
  <si>
    <t>977,85</t>
  </si>
  <si>
    <t>KRYCÍ LIST ROZPOČTU</t>
  </si>
  <si>
    <t>ci04</t>
  </si>
  <si>
    <t>616,01</t>
  </si>
  <si>
    <t>ci05</t>
  </si>
  <si>
    <t>29,45</t>
  </si>
  <si>
    <t>ci06</t>
  </si>
  <si>
    <t>18,11</t>
  </si>
  <si>
    <t>ci07</t>
  </si>
  <si>
    <t>171,19</t>
  </si>
  <si>
    <t>Objekt:</t>
  </si>
  <si>
    <t>ci08</t>
  </si>
  <si>
    <t>42,47</t>
  </si>
  <si>
    <t>SO01 - HLAVNÝ OBJEKT – pôvodná budova</t>
  </si>
  <si>
    <t>ci09</t>
  </si>
  <si>
    <t>434,49</t>
  </si>
  <si>
    <t>Časť:</t>
  </si>
  <si>
    <t>ci10</t>
  </si>
  <si>
    <t>74,41</t>
  </si>
  <si>
    <t>E01 - Stavebná časť</t>
  </si>
  <si>
    <t>fe01</t>
  </si>
  <si>
    <t>38,27</t>
  </si>
  <si>
    <t>fe02</t>
  </si>
  <si>
    <t>132,2</t>
  </si>
  <si>
    <t>fe03</t>
  </si>
  <si>
    <t>120,03</t>
  </si>
  <si>
    <t>fe04</t>
  </si>
  <si>
    <t>6,51</t>
  </si>
  <si>
    <t>fi01</t>
  </si>
  <si>
    <t>68,94</t>
  </si>
  <si>
    <t>fi01b</t>
  </si>
  <si>
    <t>316,29</t>
  </si>
  <si>
    <t>Fi02_N</t>
  </si>
  <si>
    <t>51,548</t>
  </si>
  <si>
    <t>fi02b</t>
  </si>
  <si>
    <t>806,61</t>
  </si>
  <si>
    <t>fi03</t>
  </si>
  <si>
    <t>80,8</t>
  </si>
  <si>
    <t>fi03b</t>
  </si>
  <si>
    <t>94,9</t>
  </si>
  <si>
    <t>fi04</t>
  </si>
  <si>
    <t>52,45</t>
  </si>
  <si>
    <t>fi04b</t>
  </si>
  <si>
    <t>63,57</t>
  </si>
  <si>
    <t>fi05</t>
  </si>
  <si>
    <t>1012,84</t>
  </si>
  <si>
    <t>fi05bet</t>
  </si>
  <si>
    <t>147,32</t>
  </si>
  <si>
    <t>fi05kd</t>
  </si>
  <si>
    <t>341,31</t>
  </si>
  <si>
    <t>fi05pk</t>
  </si>
  <si>
    <t>Odpočet naslapnej vrstvy - kancelarie Fi05</t>
  </si>
  <si>
    <t>12,971</t>
  </si>
  <si>
    <t>fi06</t>
  </si>
  <si>
    <t>451,84</t>
  </si>
  <si>
    <t>fi07</t>
  </si>
  <si>
    <t>100,46</t>
  </si>
  <si>
    <t>fi10</t>
  </si>
  <si>
    <t>4,56</t>
  </si>
  <si>
    <t>fi100</t>
  </si>
  <si>
    <t>Hrubka bet. podlahy Fi/05 hr 100mm</t>
  </si>
  <si>
    <t>0,1</t>
  </si>
  <si>
    <t>fi11</t>
  </si>
  <si>
    <t>12,26</t>
  </si>
  <si>
    <t>Náklady z rozpočtu</t>
  </si>
  <si>
    <t>fi12</t>
  </si>
  <si>
    <t>175,3</t>
  </si>
  <si>
    <t>fi13</t>
  </si>
  <si>
    <t>88</t>
  </si>
  <si>
    <t>fi14</t>
  </si>
  <si>
    <t>20,68</t>
  </si>
  <si>
    <t>fi15</t>
  </si>
  <si>
    <t>28,89</t>
  </si>
  <si>
    <t>fi16</t>
  </si>
  <si>
    <t>249,33</t>
  </si>
  <si>
    <t>fi17</t>
  </si>
  <si>
    <t>7,48</t>
  </si>
  <si>
    <t>fi18</t>
  </si>
  <si>
    <t>17,57</t>
  </si>
  <si>
    <t>fi18sch</t>
  </si>
  <si>
    <t>Fi 18 zadné schodisko</t>
  </si>
  <si>
    <t>86,77</t>
  </si>
  <si>
    <t>fi19</t>
  </si>
  <si>
    <t>57,86</t>
  </si>
  <si>
    <t>fi20</t>
  </si>
  <si>
    <t>22,76</t>
  </si>
  <si>
    <t>jadrova</t>
  </si>
  <si>
    <t>458,734</t>
  </si>
  <si>
    <t>keramicky</t>
  </si>
  <si>
    <t>129,042</t>
  </si>
  <si>
    <t>ko</t>
  </si>
  <si>
    <t>278,821</t>
  </si>
  <si>
    <t>les</t>
  </si>
  <si>
    <t>2451,27</t>
  </si>
  <si>
    <t>malba</t>
  </si>
  <si>
    <t>8797,317</t>
  </si>
  <si>
    <t>nvbet</t>
  </si>
  <si>
    <t>Betonova naslapna vrstva</t>
  </si>
  <si>
    <t>m2</t>
  </si>
  <si>
    <t>62,08</t>
  </si>
  <si>
    <t>nvkd</t>
  </si>
  <si>
    <t>Keramicka dlazba - naslapna vrstva</t>
  </si>
  <si>
    <t>71,859</t>
  </si>
  <si>
    <t>nvlino</t>
  </si>
  <si>
    <t>Linoleum - naslapna vrstva</t>
  </si>
  <si>
    <t>37,77</t>
  </si>
  <si>
    <t>nvpark</t>
  </si>
  <si>
    <t>Parkety - naslapna vrstva</t>
  </si>
  <si>
    <t>46,3</t>
  </si>
  <si>
    <t>nvter</t>
  </si>
  <si>
    <t>Terazzo - naslapna vrstva</t>
  </si>
  <si>
    <t>404,31</t>
  </si>
  <si>
    <t>oci</t>
  </si>
  <si>
    <t>Dlzka oc. I profil</t>
  </si>
  <si>
    <t>m</t>
  </si>
  <si>
    <t>205,37</t>
  </si>
  <si>
    <t>odvoz_zem</t>
  </si>
  <si>
    <t>217,349</t>
  </si>
  <si>
    <t>sanacia</t>
  </si>
  <si>
    <t>san1</t>
  </si>
  <si>
    <t>1271,012</t>
  </si>
  <si>
    <t>so100</t>
  </si>
  <si>
    <t>Sokle pre gres 100x100</t>
  </si>
  <si>
    <t>81,619</t>
  </si>
  <si>
    <t>so6</t>
  </si>
  <si>
    <t>Sokle pre gres 6 uholnik</t>
  </si>
  <si>
    <t>32,298</t>
  </si>
  <si>
    <t>ssch100</t>
  </si>
  <si>
    <t>Soklik schodov 100</t>
  </si>
  <si>
    <t>112,042</t>
  </si>
  <si>
    <t>tehlovy</t>
  </si>
  <si>
    <t>73,063</t>
  </si>
  <si>
    <t>We01_profil</t>
  </si>
  <si>
    <t>924,033</t>
  </si>
  <si>
    <t>We01_rovne</t>
  </si>
  <si>
    <t>430,953</t>
  </si>
  <si>
    <t>We06</t>
  </si>
  <si>
    <t>362,148</t>
  </si>
  <si>
    <t>we3</t>
  </si>
  <si>
    <t>159,397</t>
  </si>
  <si>
    <t>We4</t>
  </si>
  <si>
    <t>97,664</t>
  </si>
  <si>
    <t>we5_sokel</t>
  </si>
  <si>
    <t>6,895</t>
  </si>
  <si>
    <t>We7_8</t>
  </si>
  <si>
    <t>422,123</t>
  </si>
  <si>
    <t>wi3</t>
  </si>
  <si>
    <t>2840,212</t>
  </si>
  <si>
    <t>wi4</t>
  </si>
  <si>
    <t>202,841</t>
  </si>
  <si>
    <t>wi6</t>
  </si>
  <si>
    <t>562,926</t>
  </si>
  <si>
    <t>wi6obkl</t>
  </si>
  <si>
    <t>3,588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</si>
  <si>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</si>
  <si>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</si>
  <si>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</si>
  <si>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</si>
  <si>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</si>
  <si>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</si>
  <si>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</si>
  <si>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</si>
  <si>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</si>
  <si>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</si>
  <si>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</si>
  <si>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</si>
  <si>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</si>
  <si>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</si>
  <si>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</si>
  <si>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</si>
  <si>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</si>
  <si>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</si>
  <si>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714 - Akustické a protiotrasové opatrenie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</si>
  <si>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</si>
  <si>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</si>
  <si>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</si>
  <si>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</si>
  <si>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</si>
  <si>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</si>
  <si>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</si>
  <si>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</si>
  <si>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</si>
  <si>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</si>
  <si>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</si>
  <si>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</si>
  <si>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</si>
  <si>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</si>
  <si>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</si>
  <si>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</si>
  <si>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 xml:space="preserve">    N00 - Demontáže profesií</t>
  </si>
  <si>
    <t>OST - Ostatné</t>
  </si>
  <si>
    <t xml:space="preserve">    O01 - Ostatné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</si>
  <si>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</si>
  <si>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</si>
  <si>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</si>
  <si>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</si>
  <si>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</si>
  <si>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</si>
  <si>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</si>
  <si>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</si>
  <si>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</si>
  <si>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</si>
  <si>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</si>
  <si>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</si>
  <si>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</si>
  <si>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</si>
  <si>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</si>
  <si>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</si>
  <si>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</si>
  <si>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</si>
  <si>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</si>
  <si>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</si>
  <si>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</si>
  <si>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</si>
  <si>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</si>
  <si>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</si>
  <si>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</si>
  <si>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</si>
  <si>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113106121.Sr</t>
  </si>
  <si>
    <t>Nedeštruktívne rozoberanie dlažby, z betónových alebo kamenin. dlaždíc, dosiek alebo tvaroviek</t>
  </si>
  <si>
    <t>4</t>
  </si>
  <si>
    <t>-299448392</t>
  </si>
  <si>
    <t>VV</t>
  </si>
  <si>
    <t>"persenova ulica</t>
  </si>
  <si>
    <t>0,5*32,19*1/3</t>
  </si>
  <si>
    <t>"vajanskeho ul</t>
  </si>
  <si>
    <t>0,5*26</t>
  </si>
  <si>
    <t>Súčet</t>
  </si>
  <si>
    <t>113107131.S</t>
  </si>
  <si>
    <t>Odstránenie krytu v ploche do 200 m2 z betónu prostého, hr. vrstvy do 150 mm,  -0,22500t</t>
  </si>
  <si>
    <t>-773159850</t>
  </si>
  <si>
    <t>"atrium</t>
  </si>
  <si>
    <t>78,03+0,426</t>
  </si>
  <si>
    <t>-sklobeton</t>
  </si>
  <si>
    <t>-1,025*15,47</t>
  </si>
  <si>
    <t>113107143.S</t>
  </si>
  <si>
    <t>Odstránenie krytu asfaltového v ploche do 200 m2, hr. nad 100 do 150 mm,  -0,37500t</t>
  </si>
  <si>
    <t>674275788</t>
  </si>
  <si>
    <t>89,3</t>
  </si>
  <si>
    <t>0,6*32,19*2/3</t>
  </si>
  <si>
    <t>113307131.S</t>
  </si>
  <si>
    <t>Odstránenie podkladu v ploche do 200 m2 z betónu prostého, hr. vrstvy do 150 mm,  -0,22500t</t>
  </si>
  <si>
    <t>-1747900711</t>
  </si>
  <si>
    <t>"pod dlazbu</t>
  </si>
  <si>
    <t>0,6*32,19*1/3</t>
  </si>
  <si>
    <t>0,6*26</t>
  </si>
  <si>
    <t>Medzisúčet</t>
  </si>
  <si>
    <t>"pod asfalt</t>
  </si>
  <si>
    <t>5</t>
  </si>
  <si>
    <t>130201001.S</t>
  </si>
  <si>
    <t>Výkop jamy a ryhy v obmedzenom priestore horn. tr.3 ručne</t>
  </si>
  <si>
    <t>m3</t>
  </si>
  <si>
    <t>-1589627383</t>
  </si>
  <si>
    <t>"persenova ulica - odkop po odstraneni krycich vrstiev</t>
  </si>
  <si>
    <t>(0,5-0,08)*0,6*32,19*1/3</t>
  </si>
  <si>
    <t>(0,5-0,12-0,15)*0,6*32,19*2/3</t>
  </si>
  <si>
    <t>(0,5-0,08-0,03-0,1)*0,6*26</t>
  </si>
  <si>
    <t>6</t>
  </si>
  <si>
    <t>139711101.S</t>
  </si>
  <si>
    <t>Výkop v uzavretých priestoroch s naložením výkopu na dopravný prostriedok v hornine 1 až 4</t>
  </si>
  <si>
    <t>1596378693</t>
  </si>
  <si>
    <t>"1pp</t>
  </si>
  <si>
    <t>(3,8-3,39-0,15)*(654,73-(4,26+8,33+1,057+3,81+15,87)-(3,41+17,24+20,42+35,47+42,47+12,62+79,53+14,58+8,72))</t>
  </si>
  <si>
    <t>"0.12</t>
  </si>
  <si>
    <t>(3,39-3,17)*3,41</t>
  </si>
  <si>
    <t>"0.05</t>
  </si>
  <si>
    <t>(4,15-3,765-0,15)*17,24</t>
  </si>
  <si>
    <t>"0.06</t>
  </si>
  <si>
    <t>(3,8-3,42-0,15)*20,42</t>
  </si>
  <si>
    <t>"0.07</t>
  </si>
  <si>
    <t>(4,15-3,17-0,15-0,2)*35,47</t>
  </si>
  <si>
    <t>"0.09</t>
  </si>
  <si>
    <t>(3,8-3,42-0,15)*42,47</t>
  </si>
  <si>
    <t>"0.03</t>
  </si>
  <si>
    <t>(3,8-3,42-0,15)*12,62</t>
  </si>
  <si>
    <t>"0,10</t>
  </si>
  <si>
    <t>(3,8-3,57-0,15)*79,53</t>
  </si>
  <si>
    <t>"0.11</t>
  </si>
  <si>
    <t>(3,8-3,5-0,15)*14,58</t>
  </si>
  <si>
    <t>"0,26</t>
  </si>
  <si>
    <t>(3,8-3,42-0,15)*8,72</t>
  </si>
  <si>
    <t>"výkop pre jímku</t>
  </si>
  <si>
    <t>(4,5-3,8)*0,5*0,5</t>
  </si>
  <si>
    <t>"prehlbenie v 0.23</t>
  </si>
  <si>
    <t>(4,15-3,8)*6,65*2,61</t>
  </si>
  <si>
    <t>(4,72-4,15)*0,85*2,61</t>
  </si>
  <si>
    <t>"prehlbenie v 0.05</t>
  </si>
  <si>
    <t>(4,5-4,15)*0,5*0,5</t>
  </si>
  <si>
    <t>(4,72-4,15)*0,85*2,457</t>
  </si>
  <si>
    <t>"prehlbenie v 0.06</t>
  </si>
  <si>
    <t>(4,72-3,8)*0,85*(0,654)</t>
  </si>
  <si>
    <t>"výtah</t>
  </si>
  <si>
    <t>(4,87-3,8)*2*2,138</t>
  </si>
  <si>
    <t>"angl dvorec</t>
  </si>
  <si>
    <t>(3,8-2,22)*7,69</t>
  </si>
  <si>
    <t>"0.10</t>
  </si>
  <si>
    <t>(6,42-3,8)*8,37</t>
  </si>
  <si>
    <t>(6,2-3,8)*1,55*(3,804-0,95+0,833)</t>
  </si>
  <si>
    <t>7</t>
  </si>
  <si>
    <t>161101501.S</t>
  </si>
  <si>
    <t>Zvislé premiestnenie výkopku z horniny I až IV, nosením za každé 3 m výšky</t>
  </si>
  <si>
    <t>-1043846798</t>
  </si>
  <si>
    <t>zhotovitel oceni pripadne iny zvoleny postup (mechanizaciu, kombinaciu s ručnou a pod.) bude zohladneny v jedn. cene tejto polozky</t>
  </si>
  <si>
    <t>8</t>
  </si>
  <si>
    <t>162201201.S</t>
  </si>
  <si>
    <t>Vodorovné premiestnenie výkopu nosením do 10 m horniny 1 až 4</t>
  </si>
  <si>
    <t>-1261054460</t>
  </si>
  <si>
    <t>217,349+10,189</t>
  </si>
  <si>
    <t>10,189</t>
  </si>
  <si>
    <t xml:space="preserve">zhotovitel oceni pripadne iny zvoleny postup (mechanizaciu, kombinaciu s ručnou a pod.) bude zohladneny v jedn. cene tejto polozky a podla </t>
  </si>
  <si>
    <t>POV zhotovitela v kombinacii s miestom pre odvoz, prenajom vrejnych ploch atd.</t>
  </si>
  <si>
    <t>9</t>
  </si>
  <si>
    <t>162201209.S</t>
  </si>
  <si>
    <t>Vodorovné premiestnenie výkopu nosením do 10 m horniny 1 až 4 - príplatok k cene za každých ďalších 10 m</t>
  </si>
  <si>
    <t>370061476</t>
  </si>
  <si>
    <t>234,331*2</t>
  </si>
  <si>
    <t>10</t>
  </si>
  <si>
    <t>162501122.S</t>
  </si>
  <si>
    <t>Vodorovné premiestnenie výkopku po spevnenej ceste z horniny tr.1-4, nad 100 do 1000 m3 na vzdialenosť do 3000 m</t>
  </si>
  <si>
    <t>-136399868</t>
  </si>
  <si>
    <t>11</t>
  </si>
  <si>
    <t>162501123.S</t>
  </si>
  <si>
    <t>Vodorovné premiestnenie výkopku po spevnenej ceste z horniny tr.1-4, nad 100 do 1000 m3, príplatok k cene za každých ďalšich a začatých 1000 m</t>
  </si>
  <si>
    <t>1170790970</t>
  </si>
  <si>
    <t>odvoz_zem*(15-3)</t>
  </si>
  <si>
    <t>12</t>
  </si>
  <si>
    <t>167101101.S</t>
  </si>
  <si>
    <t>Nakladanie neuľahnutého výkopku z hornín tr.1-4 do 100 m3</t>
  </si>
  <si>
    <t>1731410652</t>
  </si>
  <si>
    <t>13</t>
  </si>
  <si>
    <t>171201101.S</t>
  </si>
  <si>
    <t>Uloženie sypaniny do násypov s rozprestretím sypaniny vo vrstvách a s hrubým urovnaním nezhutnených</t>
  </si>
  <si>
    <t>-1666683173</t>
  </si>
  <si>
    <t>14</t>
  </si>
  <si>
    <t>171209002.S</t>
  </si>
  <si>
    <t>Poplatok za skládku - zemina a kamenivo (17 05) ostatné</t>
  </si>
  <si>
    <t>t</t>
  </si>
  <si>
    <t>-852849875</t>
  </si>
  <si>
    <t>odvoz_zem*1,8</t>
  </si>
  <si>
    <t>15</t>
  </si>
  <si>
    <t>174101102.S</t>
  </si>
  <si>
    <t>Zásyp sypaninou v uzavretých priestoroch s urovnaním povrchu zásypu</t>
  </si>
  <si>
    <t>1055168307</t>
  </si>
  <si>
    <t>Zakladanie</t>
  </si>
  <si>
    <t>16</t>
  </si>
  <si>
    <t>215901101.5</t>
  </si>
  <si>
    <t>Zhutnenie jestvujúceja zeminy (zhutnená min. 45Mpa)</t>
  </si>
  <si>
    <t>893743548</t>
  </si>
  <si>
    <t>"pôvodný terén pod násypom z kameniva</t>
  </si>
  <si>
    <t>(15,682+121,718+105,48+73,27+13,39+13,06+49,19+48,41+18,848+21,448+88,05)</t>
  </si>
  <si>
    <t>pozn. sucastou jedn. cien su aj VRN, sucastou su aj skusky vratane</t>
  </si>
  <si>
    <t>17</t>
  </si>
  <si>
    <t>216904411.S01</t>
  </si>
  <si>
    <t>Očistenie bet. ploch vysokotlakovým vodným lúčom - odstránenie nečistôt, machu a nesúrodých častí</t>
  </si>
  <si>
    <t>1753771943</t>
  </si>
  <si>
    <t>18</t>
  </si>
  <si>
    <t>271521111.5</t>
  </si>
  <si>
    <t>Vankúše zhutnené pod základy z kameniva hrubého drveného, frakcie 4-16 mm</t>
  </si>
  <si>
    <t>-356303503</t>
  </si>
  <si>
    <t xml:space="preserve">"pod IGLU </t>
  </si>
  <si>
    <t>"hr.100mm</t>
  </si>
  <si>
    <t>0,1*((15,682+121,718+105,48+73,27+13,39+13,06+49,19+48,41+18,848+21,448+88,05))</t>
  </si>
  <si>
    <t>fe04*0,3</t>
  </si>
  <si>
    <t>19</t>
  </si>
  <si>
    <t>273313521.S</t>
  </si>
  <si>
    <t>Betón základových dosiek, prostý tr. C 12/15</t>
  </si>
  <si>
    <t>-350546255</t>
  </si>
  <si>
    <t xml:space="preserve">"ZD05 </t>
  </si>
  <si>
    <t>0,07*2,2*2,34*1,035</t>
  </si>
  <si>
    <t>"VZT kanal2</t>
  </si>
  <si>
    <t>0,07*1,15*7,005*1,035</t>
  </si>
  <si>
    <t>"Pozn.:  uvažované stratné na betón priamo do terénu 3,5%</t>
  </si>
  <si>
    <t>273321511.S</t>
  </si>
  <si>
    <t>Betón základových dosiek, železový (bez výstuže), tr. C 30/37</t>
  </si>
  <si>
    <t>-845574610</t>
  </si>
  <si>
    <t>"ZD05 area 5,124</t>
  </si>
  <si>
    <t>0,3*2*2,14</t>
  </si>
  <si>
    <t>0,15*1,15*7,005</t>
  </si>
  <si>
    <t>21</t>
  </si>
  <si>
    <t>273351215.S</t>
  </si>
  <si>
    <t>Debnenie stien základových dosiek, zhotovenie-dielce</t>
  </si>
  <si>
    <t>1170144478</t>
  </si>
  <si>
    <t>"ZD05</t>
  </si>
  <si>
    <t>0,3*(2+2,14)*2</t>
  </si>
  <si>
    <t>0,07*(2,2+2,34)*2</t>
  </si>
  <si>
    <t>(0,15+0,07)*(1,15+7,005)*2</t>
  </si>
  <si>
    <t>22</t>
  </si>
  <si>
    <t>273351216.S</t>
  </si>
  <si>
    <t>Debnenie stien základových dosiek, odstránenie-dielce</t>
  </si>
  <si>
    <t>-1019807660</t>
  </si>
  <si>
    <t>23</t>
  </si>
  <si>
    <t>273361821.S</t>
  </si>
  <si>
    <t>Výstuž základových dosiek z ocele B500 (10505)</t>
  </si>
  <si>
    <t>-1352897880</t>
  </si>
  <si>
    <t>206,04/1000</t>
  </si>
  <si>
    <t>"VZT kanal 2</t>
  </si>
  <si>
    <t>(1544,981-1153,062)/1000</t>
  </si>
  <si>
    <t>24</t>
  </si>
  <si>
    <t>274321211.S</t>
  </si>
  <si>
    <t>Betón základových pásov, železový (bez výstuže), tr. C 12/15</t>
  </si>
  <si>
    <t>-1619787770</t>
  </si>
  <si>
    <t>"podkladný betón pod ZP2</t>
  </si>
  <si>
    <t>0,1*0,6*(1,4+0,3+3,86)</t>
  </si>
  <si>
    <t>0,334*1,035</t>
  </si>
  <si>
    <t>25</t>
  </si>
  <si>
    <t>274321511.S</t>
  </si>
  <si>
    <t>Betón základových pásov, železový (bez výstuže), tr. C 30/37</t>
  </si>
  <si>
    <t>-1655740440</t>
  </si>
  <si>
    <t>"ZP01</t>
  </si>
  <si>
    <t>0,3*0,4*1,46</t>
  </si>
  <si>
    <t>"ZP02</t>
  </si>
  <si>
    <t>0,4*0,4*(1,4+0,3+3,86)</t>
  </si>
  <si>
    <t>"ZP pod iglu</t>
  </si>
  <si>
    <t>0,2*1*3,51*2</t>
  </si>
  <si>
    <t>0,2*14,69</t>
  </si>
  <si>
    <t>0,2*2,82</t>
  </si>
  <si>
    <t>0,2*1*(1,505+1+2,325)</t>
  </si>
  <si>
    <t>0,2*0,882</t>
  </si>
  <si>
    <t>0,2*1*2,69</t>
  </si>
  <si>
    <t>0,2*1*(5,58+1,53+0,845+1+1,275)</t>
  </si>
  <si>
    <t>0,2*4,41</t>
  </si>
  <si>
    <t>10,579*0,035</t>
  </si>
  <si>
    <t>26</t>
  </si>
  <si>
    <t>274351215.S</t>
  </si>
  <si>
    <t>Debnenie stien základových pásov, zhotovenie-dielce</t>
  </si>
  <si>
    <t>1352535532</t>
  </si>
  <si>
    <t>2*0,4*(1,46+0,3)</t>
  </si>
  <si>
    <t>2*0,5*(1,4+0,3+3,86)</t>
  </si>
  <si>
    <t>0,2*(9,019*2+34,01+14,5+12,165+4+7,38+22,464+14,957)</t>
  </si>
  <si>
    <t>27</t>
  </si>
  <si>
    <t>274351216.S</t>
  </si>
  <si>
    <t>Debnenie stien základových pásov, odstránenie-dielce</t>
  </si>
  <si>
    <t>-2136728461</t>
  </si>
  <si>
    <t>28</t>
  </si>
  <si>
    <t>274361821.S</t>
  </si>
  <si>
    <t>Výstuž základových pásov z ocele B500 (10505)</t>
  </si>
  <si>
    <t>-114432472</t>
  </si>
  <si>
    <t>"ZP2,ZP3</t>
  </si>
  <si>
    <t>146,381/1000</t>
  </si>
  <si>
    <t>"ZP01 zarátané v Sch-101</t>
  </si>
  <si>
    <t>29</t>
  </si>
  <si>
    <t>274362021.S</t>
  </si>
  <si>
    <t>Výstuž základových pásov zo zvár. sietí KARI</t>
  </si>
  <si>
    <t>579502556</t>
  </si>
  <si>
    <t>"IGLU</t>
  </si>
  <si>
    <t>1142/1000</t>
  </si>
  <si>
    <t>30</t>
  </si>
  <si>
    <t>274362021.S1</t>
  </si>
  <si>
    <t>D+M Betónove dištančné prvky medzi debnenie a spodnú výstuž základovej dosky</t>
  </si>
  <si>
    <t>-947434890</t>
  </si>
  <si>
    <t>2*2,14</t>
  </si>
  <si>
    <t>1,15*7,005</t>
  </si>
  <si>
    <t>pozn. vsetky ostatne distancne podlozky (nie distancna vystuz) su sucastou poloziek vystuze 10505</t>
  </si>
  <si>
    <t>31</t>
  </si>
  <si>
    <t>274362021.S2</t>
  </si>
  <si>
    <t>D+M Dištančné prvky  výstuže základovej dosky</t>
  </si>
  <si>
    <t>1527491414</t>
  </si>
  <si>
    <t>32</t>
  </si>
  <si>
    <t>278381165.5</t>
  </si>
  <si>
    <t>Základ pod stroje VZT (ventilátory, čerpadlá, ohrievače, atď.), betón prostý ,vrátane debnenia,hydroizolácie, poteru, otvorov</t>
  </si>
  <si>
    <t>1727041024</t>
  </si>
  <si>
    <t>(3,7-3,35)*2,4*0,8</t>
  </si>
  <si>
    <t>(4,05-3,6)*4,91*1,5</t>
  </si>
  <si>
    <t>(3,7-3,35)*2,5*1,25</t>
  </si>
  <si>
    <t>33</t>
  </si>
  <si>
    <t>289971211.5</t>
  </si>
  <si>
    <t>Zhotovenie vrstvy z geotextílie na upravenom povrchu</t>
  </si>
  <si>
    <t>801935888</t>
  </si>
  <si>
    <t>568,546</t>
  </si>
  <si>
    <t>34</t>
  </si>
  <si>
    <t>M</t>
  </si>
  <si>
    <t>693110004500.S</t>
  </si>
  <si>
    <t>Geotextília polypropylénová netkaná 300 g/m2</t>
  </si>
  <si>
    <t>-1973900607</t>
  </si>
  <si>
    <t>568,546*1,15</t>
  </si>
  <si>
    <t>Zvislé a kompletné konštrukcie</t>
  </si>
  <si>
    <t>35</t>
  </si>
  <si>
    <t>310236261.5</t>
  </si>
  <si>
    <t>Zálievka otvoru po osadení HEA160 do jestv.muriva - expanzívnou cementovou zálievkovou maltou - ref.Baumit FillBeton alebo ekvivalent</t>
  </si>
  <si>
    <t>ks</t>
  </si>
  <si>
    <t>1529494913</t>
  </si>
  <si>
    <t>"1np</t>
  </si>
  <si>
    <t>"pre osadenie HEA 160</t>
  </si>
  <si>
    <t>"2np</t>
  </si>
  <si>
    <t>36</t>
  </si>
  <si>
    <t>310239211.S</t>
  </si>
  <si>
    <t>Zamurovanie otvoru s plochou nad 1 do 4 m2 v murive nadzákladného tehlami na maltu vápennocementovú</t>
  </si>
  <si>
    <t>1359472146</t>
  </si>
  <si>
    <t>"medzi SK-101 a SK-103</t>
  </si>
  <si>
    <t>0,676*0,72*2,15</t>
  </si>
  <si>
    <t>"1.PP</t>
  </si>
  <si>
    <t>"0.31</t>
  </si>
  <si>
    <t>0,95*1,24*0,25     "rez M-M</t>
  </si>
  <si>
    <t>0,95*1,917*0,15</t>
  </si>
  <si>
    <t>0,85*0,662   "šírka x plocha rezu nikou, rez D-D</t>
  </si>
  <si>
    <t>"0.32 zamurovnie niky, rez D-D</t>
  </si>
  <si>
    <t>4*0,85*0,533        "šírka x plocha rezu nikou</t>
  </si>
  <si>
    <t>0,85*1,587*0,816   " zamurovanie časti steny po vybúrných dverách</t>
  </si>
  <si>
    <t>0,843*0,533         "šírka x plocha rezu nikou</t>
  </si>
  <si>
    <t>1,08*0,533          "šírka x plocha rezu nikou</t>
  </si>
  <si>
    <t>"1.NP</t>
  </si>
  <si>
    <t>"1.09 a 1.10</t>
  </si>
  <si>
    <t>1,05*2,15*0,185</t>
  </si>
  <si>
    <t>"1.23 a 1.14</t>
  </si>
  <si>
    <t>0,8*2,15*0,15</t>
  </si>
  <si>
    <t>(0,875*2,15-0,9*0,6)*0,15</t>
  </si>
  <si>
    <t>"zamurovanie otvoru po el. rozvádzači - schodisko 1.NP  - 1.17</t>
  </si>
  <si>
    <t>1,0*1,0*0,15</t>
  </si>
  <si>
    <t>"2.NP</t>
  </si>
  <si>
    <t>"2.19 a 2.12</t>
  </si>
  <si>
    <t>0,875*2,15*0,145</t>
  </si>
  <si>
    <t>"3.NP</t>
  </si>
  <si>
    <t>"3.19 a 3.13</t>
  </si>
  <si>
    <t>0,85*2,15*0,15</t>
  </si>
  <si>
    <t>0,925*2,15*0,15</t>
  </si>
  <si>
    <t>37</t>
  </si>
  <si>
    <t>310239212.S1</t>
  </si>
  <si>
    <t>Zamurovanie otvoru s plochou do 4 m2 v murive (bez nosného materiálu) pálenými tehlami na maltu vápennocementovú - použije sa pálená tehla z búracích prác</t>
  </si>
  <si>
    <t>-1816045222</t>
  </si>
  <si>
    <t>"domurovka z tehly pálenej z búracích prác</t>
  </si>
  <si>
    <t>"0.20 a 0.47</t>
  </si>
  <si>
    <t>(5,26-1,6*2,1)*0,3</t>
  </si>
  <si>
    <t>38</t>
  </si>
  <si>
    <t>311208454.S0</t>
  </si>
  <si>
    <t>Dodatočná izolácia vlhkého muriva tlakovou injektážou AQUAFIN I 380 alebo ekvivalent, pre hrúbku muriva do 300 mm</t>
  </si>
  <si>
    <t>925624908</t>
  </si>
  <si>
    <t>5,592</t>
  </si>
  <si>
    <t>"0.19</t>
  </si>
  <si>
    <t>2,26+1,47</t>
  </si>
  <si>
    <t>39</t>
  </si>
  <si>
    <t>311208455.S0</t>
  </si>
  <si>
    <t>Dodatočná izolácia vlhkého muriva tlakovou injektážou AQUAFIN I 380 alebo ekvivalent, pre hrúbku muriva do 400 mm</t>
  </si>
  <si>
    <t>-1008239427</t>
  </si>
  <si>
    <t>"0.27</t>
  </si>
  <si>
    <t>2,41-0,88</t>
  </si>
  <si>
    <t>4,045</t>
  </si>
  <si>
    <t>"0,41</t>
  </si>
  <si>
    <t>15,53</t>
  </si>
  <si>
    <t>40</t>
  </si>
  <si>
    <t>311208456.S0</t>
  </si>
  <si>
    <t>Dodatočná izolácia vlhkého muriva tlakovou injektážou AQUAFIN I 380 alebo ekvivalent, pre hrúbku muriva do 500 mm</t>
  </si>
  <si>
    <t>-1777689850</t>
  </si>
  <si>
    <t>"0,27</t>
  </si>
  <si>
    <t>1,67</t>
  </si>
  <si>
    <t>"0.22</t>
  </si>
  <si>
    <t>2,925+2,91</t>
  </si>
  <si>
    <t>41</t>
  </si>
  <si>
    <t>311208457.S0</t>
  </si>
  <si>
    <t>Dodatočná izolácia vlhkého muriva tlakovou injektážou AQUAFIN I 380 alebo ekvivalent, pre hrúbku muriva do 600 mm</t>
  </si>
  <si>
    <t>1347552180</t>
  </si>
  <si>
    <t>"0,17</t>
  </si>
  <si>
    <t>2,535+5,74</t>
  </si>
  <si>
    <t>"0,47</t>
  </si>
  <si>
    <t>1,35+0,84</t>
  </si>
  <si>
    <t>"0,27+0,25</t>
  </si>
  <si>
    <t>2,855-1,67+2,115</t>
  </si>
  <si>
    <t>42</t>
  </si>
  <si>
    <t>311208458.S0</t>
  </si>
  <si>
    <t>Dodatočná izolácia vlhkého muriva tlakovou injektážou AQUAFIN I 380 alebo ekvivalent, pre hrúbku muriva do 800 mm</t>
  </si>
  <si>
    <t>-253827306</t>
  </si>
  <si>
    <t>1,58+0,83+0,53</t>
  </si>
  <si>
    <t>6,31+6,65</t>
  </si>
  <si>
    <t>"0,28</t>
  </si>
  <si>
    <t>2,23+1,3-0,625</t>
  </si>
  <si>
    <t>4,285-1,1+0,165+0,135</t>
  </si>
  <si>
    <t>43</t>
  </si>
  <si>
    <t>311208459.S0</t>
  </si>
  <si>
    <t>Dodatočná izolácia vlhkého muriva tlakovou injektážou AQUAFIN I 380 alebo ekvivalent, pre hrúbku muriva do 1100 mm</t>
  </si>
  <si>
    <t>1430405293</t>
  </si>
  <si>
    <t>"obvod</t>
  </si>
  <si>
    <t>23,17+19,422+2,57+8,217+6,76+3,1+5,3+17,7+16,18+3,46+5,55</t>
  </si>
  <si>
    <t>"0,18</t>
  </si>
  <si>
    <t>0,525+2,09+2+2,23+1,485+1,47+1,63+1,785</t>
  </si>
  <si>
    <t>"0.24</t>
  </si>
  <si>
    <t>0,55+3,695+1,815</t>
  </si>
  <si>
    <t>"0,31</t>
  </si>
  <si>
    <t>16,655-2</t>
  </si>
  <si>
    <t>0,65</t>
  </si>
  <si>
    <t>"0,19</t>
  </si>
  <si>
    <t>5,714</t>
  </si>
  <si>
    <t>"0,16</t>
  </si>
  <si>
    <t>4,9+0,755+1,625</t>
  </si>
  <si>
    <t>"0,44</t>
  </si>
  <si>
    <t>20,18</t>
  </si>
  <si>
    <t>44</t>
  </si>
  <si>
    <t>311231124.S</t>
  </si>
  <si>
    <t>Murivo nosné (m3) z tehál pálených plných, na maltu MVC 10MPa</t>
  </si>
  <si>
    <t>-775888008</t>
  </si>
  <si>
    <t>1PP</t>
  </si>
  <si>
    <t>0,72*2,15*0,675</t>
  </si>
  <si>
    <t>"0.15 a 0.14</t>
  </si>
  <si>
    <t>(1,21*3,45-0,9*2,15)*0,15</t>
  </si>
  <si>
    <t>"0.20 a 0.19</t>
  </si>
  <si>
    <t>0,9*1,28*0,15</t>
  </si>
  <si>
    <t xml:space="preserve">Medzisúčet </t>
  </si>
  <si>
    <t>1NP</t>
  </si>
  <si>
    <t>"1.21 - pri výťahu</t>
  </si>
  <si>
    <t>0,211*4,17    "plocha pôdorysu rezu steny x výška</t>
  </si>
  <si>
    <t>2NP</t>
  </si>
  <si>
    <t>"2.17 - pri výťahu</t>
  </si>
  <si>
    <t>0,146*4,48    "plocha pôdorysu rezu steny x výška</t>
  </si>
  <si>
    <t>3NP</t>
  </si>
  <si>
    <t>"3.17 - pri výťahu</t>
  </si>
  <si>
    <t>0,116*3,56    "plocha pôdorysu rezu steny x výška</t>
  </si>
  <si>
    <t>45</t>
  </si>
  <si>
    <t>311233041.S1</t>
  </si>
  <si>
    <t>Murivo nosné (m3) z tehál keramických hrúbky 300 mm, na maltu vápennocementovú 10MPa</t>
  </si>
  <si>
    <t>-1776112309</t>
  </si>
  <si>
    <t>"0.30 a 0.29</t>
  </si>
  <si>
    <t>1,955*3,2*0,3</t>
  </si>
  <si>
    <t>46</t>
  </si>
  <si>
    <t>311233061.S1</t>
  </si>
  <si>
    <t>Murivo nosné (m3) z keramických tehál  hrúbky 250 mm, P20, na vápennocementovú maltu  10MPa</t>
  </si>
  <si>
    <t>-2066188035</t>
  </si>
  <si>
    <t>"1.01 a 1.02</t>
  </si>
  <si>
    <t>5,82*4,17*0,25</t>
  </si>
  <si>
    <t>Medzisúčet - 1.NP</t>
  </si>
  <si>
    <t>47</t>
  </si>
  <si>
    <t>311233061.S2</t>
  </si>
  <si>
    <t>Murivo nosné (m3) z keramických tehál hrúbky 250 mm, na vápennocementovú maltu  10MPa</t>
  </si>
  <si>
    <t>1510371492</t>
  </si>
  <si>
    <t>"0.16</t>
  </si>
  <si>
    <t>2,06*3,449*0,25</t>
  </si>
  <si>
    <t>"0.12 a 0.13</t>
  </si>
  <si>
    <t>3,24*3,449*0,25</t>
  </si>
  <si>
    <t>"0.12 a 0.04</t>
  </si>
  <si>
    <t>1,7*2,3*0,25</t>
  </si>
  <si>
    <t>"0.04 a 0.03</t>
  </si>
  <si>
    <t>5,56*3,22*0,25</t>
  </si>
  <si>
    <t>"0.44</t>
  </si>
  <si>
    <t>3,51*3,22*0,25</t>
  </si>
  <si>
    <t>Medzisúčet -1.PP</t>
  </si>
  <si>
    <t>48</t>
  </si>
  <si>
    <t>311321511.S</t>
  </si>
  <si>
    <t>Betón nadzákladových múrov, železový (bez výstuže) tr. C 30/37</t>
  </si>
  <si>
    <t>1542414287</t>
  </si>
  <si>
    <t>0,15*0,45*(7,005+0,85+7,005)</t>
  </si>
  <si>
    <t>"výťahová šachta</t>
  </si>
  <si>
    <t>0,2*16,59*(2*2+1,74*2+0,26)</t>
  </si>
  <si>
    <t>"odpočet otvorov</t>
  </si>
  <si>
    <t>-0,2*(1,2*2,28*4)</t>
  </si>
  <si>
    <t>"St+105</t>
  </si>
  <si>
    <t>0,2*(0,13+4,04)*(0,2+1,05+4,345+0,15*2)</t>
  </si>
  <si>
    <t>-0,2*1,05*2,15</t>
  </si>
  <si>
    <t>"St+106</t>
  </si>
  <si>
    <t>0,2*(0,13+4,04)*(1,495+0,51+1,05+1,33+1,05+0,175+0,15*2)</t>
  </si>
  <si>
    <t>-0,2*(1,495*3,4+1,05*2,15+1,05*2,15)</t>
  </si>
  <si>
    <t>"St+205</t>
  </si>
  <si>
    <t>0,2*(8,74-4,26)*(2,455+1,055+2,43+0,15*2)</t>
  </si>
  <si>
    <t>-0,2*1,055*2,15</t>
  </si>
  <si>
    <t>"St+206</t>
  </si>
  <si>
    <t>0,2*(8,74-4,26)*(2,515+0,94+2,515+0,15*2)</t>
  </si>
  <si>
    <t>-0,2*0,94*2,15</t>
  </si>
  <si>
    <t>"St+207</t>
  </si>
  <si>
    <t>0,2*(8,72-4,26)*(2,8+1,35+2,81+0,15*2)</t>
  </si>
  <si>
    <t>-0,2*1,35*2,55</t>
  </si>
  <si>
    <t>"St+208</t>
  </si>
  <si>
    <t>"St+209</t>
  </si>
  <si>
    <t>0,2*(8,74-4,26)*(4,23+0,15)</t>
  </si>
  <si>
    <t>"St+210</t>
  </si>
  <si>
    <t>0,2*(8,74-4,26)*(1,49+0,79+1,06+1,35+1,05+0,15+0,15*2)</t>
  </si>
  <si>
    <t>-0,2*(1,49*3,35+1,06*2,15+1,05*2,15)</t>
  </si>
  <si>
    <t>"St+305</t>
  </si>
  <si>
    <t>0,2*3,56*(5,955+0,15*2)</t>
  </si>
  <si>
    <t>"St+306</t>
  </si>
  <si>
    <t>0,2*3,56*(5,975+0,15*2)</t>
  </si>
  <si>
    <t>"St+307</t>
  </si>
  <si>
    <t>0,2*3,56*(2,8+1,35+2,81+0,15*2)</t>
  </si>
  <si>
    <t>"St+308</t>
  </si>
  <si>
    <t>0,2*3,56*(2,81+1,35+2,81+0,15*2)</t>
  </si>
  <si>
    <t>"St+309</t>
  </si>
  <si>
    <t>0,2*3,56*(4,25+0,15)</t>
  </si>
  <si>
    <t>"St+310</t>
  </si>
  <si>
    <t>0,2*3,56*(1,52+0,795+1,06+1,38+1,05+0,15+0,15*2)</t>
  </si>
  <si>
    <t>-0,2*(1,52*2,45+1,06*2,15+1,05*2,15)</t>
  </si>
  <si>
    <t>49</t>
  </si>
  <si>
    <t>311351105.S</t>
  </si>
  <si>
    <t>Debnenie nadzákladových múrov obojstranné zhotovenie-dielce</t>
  </si>
  <si>
    <t>-1713568675</t>
  </si>
  <si>
    <t>2*0,45*(7,005+0,85+7,005)</t>
  </si>
  <si>
    <t>2*16,59*(2*2+1,74*2+0,26)</t>
  </si>
  <si>
    <t>-2*(1,2*2,28*4)</t>
  </si>
  <si>
    <t>"debnenie otvorov</t>
  </si>
  <si>
    <t>0,2*(0,3*4+1,2*4+2,28*2*4)</t>
  </si>
  <si>
    <t>2*(0,13+4,04)*(0,2+1,05+4,345)</t>
  </si>
  <si>
    <t>-2*1,05*2,15</t>
  </si>
  <si>
    <t>0,2*(1,05+2,15*2+3,14*0,26)</t>
  </si>
  <si>
    <t>2*(0,13+4,04)*(1,495+0,51+1,05+1,33+1,05+0,175)</t>
  </si>
  <si>
    <t>-2*(1,495*3,4+1,05*2,15+1,05*2,15)</t>
  </si>
  <si>
    <t>0,2*(1,495+3,4*2+1,05+2,15*2+1,05+2,15*2)</t>
  </si>
  <si>
    <t>2*(8,74-4,26)*(2,455+1,055+2,43)</t>
  </si>
  <si>
    <t>-2*1,055*2,15</t>
  </si>
  <si>
    <t>0,2*(1,055+2,15*2+3,14*0,3*2)</t>
  </si>
  <si>
    <t>2*(8,74-4,26)*(2,515+0,94+2,515)</t>
  </si>
  <si>
    <t>-2*0,94*2,15</t>
  </si>
  <si>
    <t>0,2*(0,94+2,15*2+3,14*0,26*2)</t>
  </si>
  <si>
    <t>2*(8,72-4,26)*(2,8+1,35+2,81)</t>
  </si>
  <si>
    <t>-2*1,35*2,55</t>
  </si>
  <si>
    <t>0,2*(1,35+2,55*2)</t>
  </si>
  <si>
    <t>2*(8,74-4,26)*4,23</t>
  </si>
  <si>
    <t>0,2*(3,14*0,26*2+(8,74-4,26))</t>
  </si>
  <si>
    <t>2*(8,74-4,26)*(1,49+0,79+1,06+1,35+1,05+0,15)</t>
  </si>
  <si>
    <t>-2*(1,49*3,35+1,06*2,15+1,05*2,15)</t>
  </si>
  <si>
    <t>0,2*(1,49+3,35*2+1,06+2,15*2+1,05+2,15*2)</t>
  </si>
  <si>
    <t>2*3,56*(5,955)</t>
  </si>
  <si>
    <t>0,2*3,14*0,3*2</t>
  </si>
  <si>
    <t>2*3,56*(5,975)</t>
  </si>
  <si>
    <t>0,2*3,14*0,26*2</t>
  </si>
  <si>
    <t>2*3,56*(2,8+1,35+2,81)</t>
  </si>
  <si>
    <t>2*3,56*(2,81+1,35+2,81)</t>
  </si>
  <si>
    <t>2*3,56*(4,25)</t>
  </si>
  <si>
    <t>0,2*(3,14*0,26*2+3,56)</t>
  </si>
  <si>
    <t>2*3,56*(1,52+0,795+1,06+1,38+1,05+0,15)</t>
  </si>
  <si>
    <t>-2*(1,52*2,45+1,06*2,15+1,05*2,15)</t>
  </si>
  <si>
    <t>0,2*(1,52+2,45*2+1,06+2,15*2+1,05+2,15*2)</t>
  </si>
  <si>
    <t>50</t>
  </si>
  <si>
    <t>311351106.S</t>
  </si>
  <si>
    <t>Debnenie nadzákladových múrov obojstranné odstránenie-dielce</t>
  </si>
  <si>
    <t>1829755589</t>
  </si>
  <si>
    <t>51</t>
  </si>
  <si>
    <t>311361821.S</t>
  </si>
  <si>
    <t>Výstuž nadzákladových múrov B500 (10505)</t>
  </si>
  <si>
    <t>-197008530</t>
  </si>
  <si>
    <t>"steny 1pp SO01</t>
  </si>
  <si>
    <t>425,683/1000</t>
  </si>
  <si>
    <t>"steny 1np</t>
  </si>
  <si>
    <t>762,331/1000</t>
  </si>
  <si>
    <t>"steny 2np</t>
  </si>
  <si>
    <t>1597,846/1000</t>
  </si>
  <si>
    <t>"steny 3np</t>
  </si>
  <si>
    <t>899,963/1000</t>
  </si>
  <si>
    <t>52</t>
  </si>
  <si>
    <t>311362021.S</t>
  </si>
  <si>
    <t>Výstuž nadzákladových múrov, stien a priečok zo zváraných sietí KARI</t>
  </si>
  <si>
    <t>1840426965</t>
  </si>
  <si>
    <t>259/1000</t>
  </si>
  <si>
    <t>881/1000</t>
  </si>
  <si>
    <t>2819/1000</t>
  </si>
  <si>
    <t>1782/1000</t>
  </si>
  <si>
    <t>53</t>
  </si>
  <si>
    <t>317160151.S</t>
  </si>
  <si>
    <t>Keramický preklad nenosný šírky 115 mm, výšky 71 mm, dĺžky 1000 mm - ozn. PR3</t>
  </si>
  <si>
    <t>-756163591</t>
  </si>
  <si>
    <t>"PR3</t>
  </si>
  <si>
    <t>"1.PP"    2</t>
  </si>
  <si>
    <t>"1.NP"    2</t>
  </si>
  <si>
    <t>"2.NP"    2</t>
  </si>
  <si>
    <t>"3.NP"    2</t>
  </si>
  <si>
    <t>54</t>
  </si>
  <si>
    <t>317160171.S</t>
  </si>
  <si>
    <t>Keramický preklad nenosný šírky 145 mm, výšky 71 mm, dĺžky 1000 mm - ozn. PR4</t>
  </si>
  <si>
    <t>-225940414</t>
  </si>
  <si>
    <t>"PR4</t>
  </si>
  <si>
    <t>55</t>
  </si>
  <si>
    <t>317160172.S</t>
  </si>
  <si>
    <t>Keramický preklad nenosný šírky 145 mm, výšky 71 mm, dĺžky 1250 mm - ozn. PR1</t>
  </si>
  <si>
    <t>-170938992</t>
  </si>
  <si>
    <t>"PR1</t>
  </si>
  <si>
    <t>"1.PP"     7</t>
  </si>
  <si>
    <t>"1.NP"     2</t>
  </si>
  <si>
    <t>"2.NP"     1</t>
  </si>
  <si>
    <t>56</t>
  </si>
  <si>
    <t>317160173.S</t>
  </si>
  <si>
    <t>Keramický preklad nenosný šírky 145 mm, výšky 71 mm, dĺžky 1500 mm - ozn. PR5</t>
  </si>
  <si>
    <t>-172720512</t>
  </si>
  <si>
    <t>"PR5</t>
  </si>
  <si>
    <t>"1.NP"    1</t>
  </si>
  <si>
    <t>"2.NP"    1</t>
  </si>
  <si>
    <t>57</t>
  </si>
  <si>
    <t>317160312.S</t>
  </si>
  <si>
    <t>Keramický preklad nosný šírky 70 mm, výšky 238 mm, dĺžky 1250 mm</t>
  </si>
  <si>
    <t>2052747548</t>
  </si>
  <si>
    <t>"P1</t>
  </si>
  <si>
    <t>"3np</t>
  </si>
  <si>
    <t>58</t>
  </si>
  <si>
    <t>317160313.S</t>
  </si>
  <si>
    <t>Keramický preklad nosný šírky 70 mm, výšky 238 mm, dĺžky 1500 mm</t>
  </si>
  <si>
    <t>800707727</t>
  </si>
  <si>
    <t>"P2</t>
  </si>
  <si>
    <t>"v architekture PR2</t>
  </si>
  <si>
    <t>"PR2</t>
  </si>
  <si>
    <t>59</t>
  </si>
  <si>
    <t>317160314.S</t>
  </si>
  <si>
    <t>Keramický preklad nosný šírky 70 mm, výšky 238 mm, dĺžky 1750 mm</t>
  </si>
  <si>
    <t>633883381</t>
  </si>
  <si>
    <t>"P3</t>
  </si>
  <si>
    <t>60</t>
  </si>
  <si>
    <t>317160317.S</t>
  </si>
  <si>
    <t>Keramický preklad nosný šírky 70 mm, výšky 238 mm, dĺžky 2500 mm</t>
  </si>
  <si>
    <t>619621544</t>
  </si>
  <si>
    <t>"P4</t>
  </si>
  <si>
    <t>61</t>
  </si>
  <si>
    <t>317160319.S</t>
  </si>
  <si>
    <t>Keramický preklad nosný šírky 70 mm, výšky 238 mm, dĺžky 3000 mm</t>
  </si>
  <si>
    <t>-1640434031</t>
  </si>
  <si>
    <t>"P5</t>
  </si>
  <si>
    <t>62</t>
  </si>
  <si>
    <t>340239227.S</t>
  </si>
  <si>
    <t>Zamurovanie otvorov plochy nad 1 do 4 m2 z tehál keramických hrúbky 250 mm, na vápennocementovú maltu 10MPa</t>
  </si>
  <si>
    <t>309472800</t>
  </si>
  <si>
    <t>"0.04 a 0.44</t>
  </si>
  <si>
    <t>1,49*(2,0+2,3)/2</t>
  </si>
  <si>
    <t>63</t>
  </si>
  <si>
    <t>342240061.S</t>
  </si>
  <si>
    <t>Priečky z tehál pálených dierovaných nebrúsených na pero a drážku hrúbky 140 mm, na klasickú vápennocementovú maltu 10MPa</t>
  </si>
  <si>
    <t>-560125181</t>
  </si>
  <si>
    <t xml:space="preserve">"0.45 a 0.31 </t>
  </si>
  <si>
    <t>5,31*1,89</t>
  </si>
  <si>
    <t>4,864</t>
  </si>
  <si>
    <t>-(1,02*2,1)</t>
  </si>
  <si>
    <t>"0.45 a 0.37</t>
  </si>
  <si>
    <t>4,225*3,57</t>
  </si>
  <si>
    <t>"0.28 a 0.29 a 0.30</t>
  </si>
  <si>
    <t>3,55*3,20</t>
  </si>
  <si>
    <t>-(1,02*2,15*2)</t>
  </si>
  <si>
    <t>"0.28 a 0.27</t>
  </si>
  <si>
    <t>5,58*3,35</t>
  </si>
  <si>
    <t>"0.27 a 0.46</t>
  </si>
  <si>
    <t>2,69*3,20</t>
  </si>
  <si>
    <t>"0.46 a 0.25</t>
  </si>
  <si>
    <t>0,8*3,20</t>
  </si>
  <si>
    <t>0,595*3,20</t>
  </si>
  <si>
    <t>"0.22 a 0.23</t>
  </si>
  <si>
    <t>2,168</t>
  </si>
  <si>
    <t>(PI*1,228*1,228)/2</t>
  </si>
  <si>
    <t>-(0,9*1,9)</t>
  </si>
  <si>
    <t>"0.23</t>
  </si>
  <si>
    <t>2,735*1,929</t>
  </si>
  <si>
    <t>"0.21 a 0.11</t>
  </si>
  <si>
    <t>6,655*3,167</t>
  </si>
  <si>
    <t>-(1,1*2,15+0,9*0,3*2+0,8*0,4+1,0*0,4)</t>
  </si>
  <si>
    <t>"0.11 a 0.10</t>
  </si>
  <si>
    <t>5,35</t>
  </si>
  <si>
    <t>(1,1+0,52+0,75)*2,87</t>
  </si>
  <si>
    <t>"0.01 až 0.03</t>
  </si>
  <si>
    <t>7,47</t>
  </si>
  <si>
    <t>1,325*2,163</t>
  </si>
  <si>
    <t>-(0,9*1,95)</t>
  </si>
  <si>
    <t xml:space="preserve">"0.12 až 0.16 </t>
  </si>
  <si>
    <t>3,510*3,02</t>
  </si>
  <si>
    <t>-(0,7*0,2)</t>
  </si>
  <si>
    <t>3,72*3,2</t>
  </si>
  <si>
    <t>-(0,9*2,15+1,0*2,15)</t>
  </si>
  <si>
    <t>2,75*3,2</t>
  </si>
  <si>
    <t>1,82*3,2</t>
  </si>
  <si>
    <t>1,21*(2,67+3,29)/2</t>
  </si>
  <si>
    <t>-(0,9*2,15)</t>
  </si>
  <si>
    <t>"0.33 prímurovka za nikou</t>
  </si>
  <si>
    <t>1,0*1,5</t>
  </si>
  <si>
    <t>"0.38 a 0.39</t>
  </si>
  <si>
    <t>3,774-1,0*2,15</t>
  </si>
  <si>
    <t>Medzisúčet - 1.PP</t>
  </si>
  <si>
    <t>64</t>
  </si>
  <si>
    <t>342948112.S</t>
  </si>
  <si>
    <t>Ukotvenie priečok k murovaným konštrukciám priskrutkovaním</t>
  </si>
  <si>
    <t>-2004246672</t>
  </si>
  <si>
    <t>2*1,89</t>
  </si>
  <si>
    <t>2*3,57</t>
  </si>
  <si>
    <t>3,20</t>
  </si>
  <si>
    <t>2*3,35</t>
  </si>
  <si>
    <t>2*3,20</t>
  </si>
  <si>
    <t>2*1,929</t>
  </si>
  <si>
    <t>2*1,0</t>
  </si>
  <si>
    <t>2*3,167</t>
  </si>
  <si>
    <t>2*2,87</t>
  </si>
  <si>
    <t>2*3,02</t>
  </si>
  <si>
    <t>6*3,2</t>
  </si>
  <si>
    <t>2*2,67</t>
  </si>
  <si>
    <t>65</t>
  </si>
  <si>
    <t>342948113.S</t>
  </si>
  <si>
    <t>Ukotvenie priečok k betónovým konštrukciám priskrutkovaním</t>
  </si>
  <si>
    <t>-292258214</t>
  </si>
  <si>
    <t>"0.25</t>
  </si>
  <si>
    <t>2*3,2</t>
  </si>
  <si>
    <t>"0.37</t>
  </si>
  <si>
    <t>1,89</t>
  </si>
  <si>
    <t>66</t>
  </si>
  <si>
    <t>342948116.S</t>
  </si>
  <si>
    <t>Ukončenie priečok hr. nad 100 mm ku konštrukciám polyuretánovou penou</t>
  </si>
  <si>
    <t>-4103679</t>
  </si>
  <si>
    <t>5,31</t>
  </si>
  <si>
    <t>4,225</t>
  </si>
  <si>
    <t>3,55</t>
  </si>
  <si>
    <t>5,58</t>
  </si>
  <si>
    <t>2,69</t>
  </si>
  <si>
    <t>0,8</t>
  </si>
  <si>
    <t>0,595</t>
  </si>
  <si>
    <t>2,455+2,735</t>
  </si>
  <si>
    <t>2,735</t>
  </si>
  <si>
    <t>6,655</t>
  </si>
  <si>
    <t>1,5</t>
  </si>
  <si>
    <t>(1,1+0,52+0,75)</t>
  </si>
  <si>
    <t>1,325</t>
  </si>
  <si>
    <t>3,510+3,72+2,75+1,82</t>
  </si>
  <si>
    <t>1,21</t>
  </si>
  <si>
    <t>67</t>
  </si>
  <si>
    <t>349231811.S1</t>
  </si>
  <si>
    <t>Primurovka ostenia s ozubom z tehál vo vybúraných otvoroch nad 80 do 150 mm</t>
  </si>
  <si>
    <t>-1716513334</t>
  </si>
  <si>
    <t>"0.15 a 0.16</t>
  </si>
  <si>
    <t>0,675*2,15</t>
  </si>
  <si>
    <t>"0.13</t>
  </si>
  <si>
    <t>0,685*3,2</t>
  </si>
  <si>
    <t>"1.24</t>
  </si>
  <si>
    <t>0,35*2,3</t>
  </si>
  <si>
    <t>"2.20</t>
  </si>
  <si>
    <t>0,16*2,3</t>
  </si>
  <si>
    <t>"3.20</t>
  </si>
  <si>
    <t>0,15*2,3</t>
  </si>
  <si>
    <t>68</t>
  </si>
  <si>
    <t>349231821.S</t>
  </si>
  <si>
    <t>Primurovka ostenia s ozubom z tehál vo vybúraných otvoroch nad 150 do 300 mm</t>
  </si>
  <si>
    <t>-1870428954</t>
  </si>
  <si>
    <t>"0.47 a 0.24</t>
  </si>
  <si>
    <t>0,79*2,15</t>
  </si>
  <si>
    <t>"1.01 a 1.10</t>
  </si>
  <si>
    <t>0,66*3,3</t>
  </si>
  <si>
    <t>69</t>
  </si>
  <si>
    <t>349234831.S1</t>
  </si>
  <si>
    <t xml:space="preserve">Doplnenie muriva (s dodaním hmôt) - primurovka so zaoblením, š. muriva 295 mm, zaoblenie R250, vrát. kotvenia </t>
  </si>
  <si>
    <t>1021680231</t>
  </si>
  <si>
    <t>"domurovky na chodbe pri výťahovej šachte</t>
  </si>
  <si>
    <t>"1.21</t>
  </si>
  <si>
    <t>4,17</t>
  </si>
  <si>
    <t>"2.17</t>
  </si>
  <si>
    <t>4,48</t>
  </si>
  <si>
    <t>"3.17</t>
  </si>
  <si>
    <t>3,56</t>
  </si>
  <si>
    <t>Vodorovné konštrukcie</t>
  </si>
  <si>
    <t>70</t>
  </si>
  <si>
    <t>411321616.S</t>
  </si>
  <si>
    <t>Betón stropov doskových a trámových,  železový tr. C 30/37 - XC3-XA1</t>
  </si>
  <si>
    <t>-250908579</t>
  </si>
  <si>
    <t>"VZT kanál 2</t>
  </si>
  <si>
    <t>"D-101</t>
  </si>
  <si>
    <t>"54,124 area</t>
  </si>
  <si>
    <t>0,22*54,124</t>
  </si>
  <si>
    <t>"D-110</t>
  </si>
  <si>
    <t>0,18*3,245*1,566</t>
  </si>
  <si>
    <t>"D+101 area 154,968</t>
  </si>
  <si>
    <t>0,22*154,968</t>
  </si>
  <si>
    <t>"výplň po klenbe "veniec"</t>
  </si>
  <si>
    <t>0,259*0,22*29,927 "polyline</t>
  </si>
  <si>
    <t>0,2*0,22*31,84 "polyline</t>
  </si>
  <si>
    <t>"D+102 area 122,101</t>
  </si>
  <si>
    <t>0,22*122,101</t>
  </si>
  <si>
    <t>0,2*0,2*38,976 "polyline</t>
  </si>
  <si>
    <t>0,248*0,2*26,511  "polyline</t>
  </si>
  <si>
    <t>"D+103 area 106,276</t>
  </si>
  <si>
    <t>0,24*106,276</t>
  </si>
  <si>
    <t>0,43*0,18*20,379 "polyline</t>
  </si>
  <si>
    <t>0,2*0,18*22,21 "polyline</t>
  </si>
  <si>
    <t>"D+104 area 65,073</t>
  </si>
  <si>
    <t>0,24*65,073</t>
  </si>
  <si>
    <t>0,43*0,18*15,52 "polyline</t>
  </si>
  <si>
    <t>0,2*0,18*15,67  "polyline</t>
  </si>
  <si>
    <t>"D+105 area 171,560</t>
  </si>
  <si>
    <t>0,22*171,56</t>
  </si>
  <si>
    <t>0,2*0,22*46,951 "polyline</t>
  </si>
  <si>
    <t>0,264*0,22*26,93  "polyline</t>
  </si>
  <si>
    <t>"D+106 area 4,141</t>
  </si>
  <si>
    <t>0,2*4,141</t>
  </si>
  <si>
    <t>"D+107 area 4,324</t>
  </si>
  <si>
    <t>0,2*4,324</t>
  </si>
  <si>
    <t>"PD+101 area 14,544</t>
  </si>
  <si>
    <t>0,2*14,544</t>
  </si>
  <si>
    <t>"PD+102 area  19,040</t>
  </si>
  <si>
    <t>0,2*19,04</t>
  </si>
  <si>
    <t>"PD+103 area 14,534</t>
  </si>
  <si>
    <t>0,2*14,534</t>
  </si>
  <si>
    <t>"PD+104 area 19,014</t>
  </si>
  <si>
    <t>0,2*19,014</t>
  </si>
  <si>
    <t>"D+201 area 155,390</t>
  </si>
  <si>
    <t>0,22*155,39</t>
  </si>
  <si>
    <t>0,2*0,22*29,856 "polyline</t>
  </si>
  <si>
    <t>0,2*0,14*31,288 "polyline</t>
  </si>
  <si>
    <t>"D+202 area 193,038</t>
  </si>
  <si>
    <t>0,24*193,038</t>
  </si>
  <si>
    <t>0,274*0,12*39,544 "polyline</t>
  </si>
  <si>
    <t>0,2*0,17*27,006 "polyline</t>
  </si>
  <si>
    <t>"D+203 area 171,387</t>
  </si>
  <si>
    <t>0,22*171,387</t>
  </si>
  <si>
    <t>0,2*0,16*42,092 "polyline</t>
  </si>
  <si>
    <t>0,2*0,17*(26,868+4,47) "polyline</t>
  </si>
  <si>
    <t>"D+204 area 4,171</t>
  </si>
  <si>
    <t>0,2*4,171</t>
  </si>
  <si>
    <t>"D+205 area 4,35</t>
  </si>
  <si>
    <t>0,2*4,35</t>
  </si>
  <si>
    <t>"PD+201 area 28,853</t>
  </si>
  <si>
    <t>0,2*28,853</t>
  </si>
  <si>
    <t>"PD+202 area 28,659</t>
  </si>
  <si>
    <t>0,2*28,659</t>
  </si>
  <si>
    <t>"D+301 area 4,277</t>
  </si>
  <si>
    <t>0,2*4,277</t>
  </si>
  <si>
    <t>-0,08*0,4*0,4*3</t>
  </si>
  <si>
    <t>71</t>
  </si>
  <si>
    <t>411323636.S</t>
  </si>
  <si>
    <t>Betón stropných klenieb, škrupín, železový tr. C 30/37 a súvisiace konštrukcie (pätkové a žľabové nosníky, tiahla, stužidlá, oblúkové rebrá)</t>
  </si>
  <si>
    <t>-183920680</t>
  </si>
  <si>
    <t xml:space="preserve">"spevnenie klenieb </t>
  </si>
  <si>
    <t>"SK-101 area 127,751</t>
  </si>
  <si>
    <t xml:space="preserve">(0,06+0,215)/2*127,751 </t>
  </si>
  <si>
    <t>"SK-102 area 99,266</t>
  </si>
  <si>
    <t>(0,06+0,215)/2*99,266</t>
  </si>
  <si>
    <t>"SK-103 area 99,113</t>
  </si>
  <si>
    <t>(0,08+0,235)/2*99,113</t>
  </si>
  <si>
    <t>"SK-104 area 58,390</t>
  </si>
  <si>
    <t>(0,08+0,235)/2*58,39</t>
  </si>
  <si>
    <t>"SK+201 area 122,347</t>
  </si>
  <si>
    <t>(0,05+0,211)/2*122,347</t>
  </si>
  <si>
    <t>72</t>
  </si>
  <si>
    <t>411323823.S</t>
  </si>
  <si>
    <t xml:space="preserve">Príplatok za pohľadový betón stropov a klenieb </t>
  </si>
  <si>
    <t>-499563966</t>
  </si>
  <si>
    <t>Ci02</t>
  </si>
  <si>
    <t>73</t>
  </si>
  <si>
    <t>411351101.S</t>
  </si>
  <si>
    <t>Debnenie stropov doskových zhotovenie-dielce</t>
  </si>
  <si>
    <t>-589269919</t>
  </si>
  <si>
    <t>"VZT kanál  2</t>
  </si>
  <si>
    <t>0,85*6,855</t>
  </si>
  <si>
    <t>"debnenie čela dosky</t>
  </si>
  <si>
    <t>0,15*(1,15+7,005)*2</t>
  </si>
  <si>
    <t>0,15*(0,45+0,85)*2*2</t>
  </si>
  <si>
    <t>54,124</t>
  </si>
  <si>
    <t>"odpočet drážky</t>
  </si>
  <si>
    <t>-0,15*(2,59+0,2*2+2,151+0,93+2,65+0,98+3,62+2,162+3,26+2,88+5,696)</t>
  </si>
  <si>
    <t>2,907*1,317</t>
  </si>
  <si>
    <t>0,248*1,22+0,2*1</t>
  </si>
  <si>
    <t>"D+101</t>
  </si>
  <si>
    <t>17,412+126,683 "polyline</t>
  </si>
  <si>
    <t>"pracovná škára</t>
  </si>
  <si>
    <t>0,22*5,819</t>
  </si>
  <si>
    <t>1*0,22*29,927 "polyline</t>
  </si>
  <si>
    <t>1*0,22*31,84 "polyline</t>
  </si>
  <si>
    <t>"D+102</t>
  </si>
  <si>
    <t>111,750 "polyline</t>
  </si>
  <si>
    <t>1*0,2*38,976 "polyline</t>
  </si>
  <si>
    <t>1*0,2*26,511  "polyline</t>
  </si>
  <si>
    <t>0,22*4,023</t>
  </si>
  <si>
    <t>0,22*(0,3*2+0,58*2)</t>
  </si>
  <si>
    <t>"D+103</t>
  </si>
  <si>
    <t>99,585 "polyline</t>
  </si>
  <si>
    <t>1*0,18*20,379 "polyline</t>
  </si>
  <si>
    <t>1*0,18*22,21 "polyline</t>
  </si>
  <si>
    <t>0,24*(0,415*4*3)</t>
  </si>
  <si>
    <t>"D+104</t>
  </si>
  <si>
    <t>59,189 "polylime</t>
  </si>
  <si>
    <t>1*0,18*15,52 "polyline</t>
  </si>
  <si>
    <t>1*0,18*15,67  "polyline</t>
  </si>
  <si>
    <t>0,24*(0,8*2+0,5*2)*2</t>
  </si>
  <si>
    <t>"D+105</t>
  </si>
  <si>
    <t>153,608</t>
  </si>
  <si>
    <t>"odpočet nosných stien</t>
  </si>
  <si>
    <t>-0,2*(4,345+1,05+0,2+0,175+1,05+1,33+1,05+0,51+1,495)</t>
  </si>
  <si>
    <t>1*0,22*46,951 "polyline</t>
  </si>
  <si>
    <t>1*0,22*26,93  "polyline</t>
  </si>
  <si>
    <t>0,22*(0,26*4*2)</t>
  </si>
  <si>
    <t>"D+106</t>
  </si>
  <si>
    <t>3,834</t>
  </si>
  <si>
    <t>0,2*1,855</t>
  </si>
  <si>
    <t>"D+107</t>
  </si>
  <si>
    <t>3,995</t>
  </si>
  <si>
    <t>0,2*1,785</t>
  </si>
  <si>
    <t>"PD+101</t>
  </si>
  <si>
    <t>12,224</t>
  </si>
  <si>
    <t>"PD+102</t>
  </si>
  <si>
    <t>19,04</t>
  </si>
  <si>
    <t xml:space="preserve">"čelo  dosky pri výškovovm rozdiely priľahlých dosiek </t>
  </si>
  <si>
    <t>0,2*(15,06+1,73)</t>
  </si>
  <si>
    <t>"PD+103</t>
  </si>
  <si>
    <t>12,41</t>
  </si>
  <si>
    <t>"PD+104</t>
  </si>
  <si>
    <t>19,014</t>
  </si>
  <si>
    <t>"D+201</t>
  </si>
  <si>
    <t>147,793 "polyline</t>
  </si>
  <si>
    <t>-0,2*(2,43+1,055+2,455+2,515+0,94+2,515)</t>
  </si>
  <si>
    <t>1*0,22*29,856 "polyline</t>
  </si>
  <si>
    <t>1*0,14*31,288 "polyline</t>
  </si>
  <si>
    <t>"D+202</t>
  </si>
  <si>
    <t>185,504 "polyline</t>
  </si>
  <si>
    <t>-0,2*(2,8+1,35+2,81+2,8+1,35+2,81)</t>
  </si>
  <si>
    <t>1*0,12*39,544 "polyline</t>
  </si>
  <si>
    <t>1*0,17*27,006 "polyline</t>
  </si>
  <si>
    <t>0,24*(0,34*4*6)</t>
  </si>
  <si>
    <t>"D+203</t>
  </si>
  <si>
    <t>161,409 "polyline</t>
  </si>
  <si>
    <t>-0,2*(4,23+1,49+0,79+1,06+1,35+1,05+0,15)</t>
  </si>
  <si>
    <t>1*0,16*42,092 "polyline</t>
  </si>
  <si>
    <t>1*0,17*(26,868+4,47) "polyline</t>
  </si>
  <si>
    <t>"D+204</t>
  </si>
  <si>
    <t>3,86</t>
  </si>
  <si>
    <t>0,2*1,908</t>
  </si>
  <si>
    <t>"D+205</t>
  </si>
  <si>
    <t>3,7</t>
  </si>
  <si>
    <t>0,2*1,82</t>
  </si>
  <si>
    <t>"PD+201</t>
  </si>
  <si>
    <t>28,013 "polyline</t>
  </si>
  <si>
    <t>0,2*19,019 "polyline</t>
  </si>
  <si>
    <t>"PD+202</t>
  </si>
  <si>
    <t>27,948 "polyline</t>
  </si>
  <si>
    <t>0,2*19,772 "polyline</t>
  </si>
  <si>
    <t>"D+301</t>
  </si>
  <si>
    <t>1,6*1,74</t>
  </si>
  <si>
    <t>0,2*(2,085*2+2*2)</t>
  </si>
  <si>
    <t>"priehlbeň</t>
  </si>
  <si>
    <t>0,08*0,4*4*3</t>
  </si>
  <si>
    <t>debnenie pod burane stropy (dodavatel v nezmenenej vymere naceni vlastny sposob ochrany konstrukcii pri buranii stropov:pripadne posuvne debnenie,...)</t>
  </si>
  <si>
    <t>51,28</t>
  </si>
  <si>
    <t>657,22-22-14,67-36,22-11,99-0,86-9,8</t>
  </si>
  <si>
    <t>27,76+27,78</t>
  </si>
  <si>
    <t>632,96-14,67-36,22-(100,5-0,12*(2,16+0,52+1,9)-0,075*(8,73+2,13*2))-11,99-0,86-9,8</t>
  </si>
  <si>
    <t>28,07+27,8</t>
  </si>
  <si>
    <t>74</t>
  </si>
  <si>
    <t>411351102.S</t>
  </si>
  <si>
    <t>Debnenie stropov doskových odstránenie-dielce</t>
  </si>
  <si>
    <t>1966470319</t>
  </si>
  <si>
    <t>75</t>
  </si>
  <si>
    <t>411354175.S</t>
  </si>
  <si>
    <t>Podporná konštrukcia stropov výšky do 4 m pre zaťaženie do 20 kPa zhotovenie</t>
  </si>
  <si>
    <t>-1382587670</t>
  </si>
  <si>
    <t>17,412+126,683</t>
  </si>
  <si>
    <t>76</t>
  </si>
  <si>
    <t>411354176.S</t>
  </si>
  <si>
    <t>Podporná konštrukcia stropov výšky do 4 m pre zaťaženie do 20 kPa odstránenie</t>
  </si>
  <si>
    <t>-1524402246</t>
  </si>
  <si>
    <t>77</t>
  </si>
  <si>
    <t>411354185.S</t>
  </si>
  <si>
    <t>Príplatok pre výšku nad 4 do 6 m podpornej konštrukcii stropov pre zaťaženie do 20kPa zhotovenie</t>
  </si>
  <si>
    <t>-1971151342</t>
  </si>
  <si>
    <t>59,189 "polyline</t>
  </si>
  <si>
    <t>78</t>
  </si>
  <si>
    <t>411354186.S</t>
  </si>
  <si>
    <t>Príplatok pre výšku nad 4 do 6 m podpornej konštrukcii stropov pre zaťaženie do 2okPa odstránenie</t>
  </si>
  <si>
    <t>1014499536</t>
  </si>
  <si>
    <t>79</t>
  </si>
  <si>
    <t>411361821.S</t>
  </si>
  <si>
    <t>Výstuž stropov doskových, trámových, vložkových,konzolových alebo balkónových, B500 (10505)</t>
  </si>
  <si>
    <t>-682823102</t>
  </si>
  <si>
    <t>1191,39/1000</t>
  </si>
  <si>
    <t>"D-110 - výstuž zarátaná vo výkaze schodiska Sch-101</t>
  </si>
  <si>
    <t>"D+101, D+102</t>
  </si>
  <si>
    <t>6354,728/1000</t>
  </si>
  <si>
    <t>"D+103, D+104</t>
  </si>
  <si>
    <t>5445,678/1000</t>
  </si>
  <si>
    <t>4313,791/1000</t>
  </si>
  <si>
    <t>"D+201,PD+201,K+201</t>
  </si>
  <si>
    <t>3831,951/1000</t>
  </si>
  <si>
    <t>6199,376/1000</t>
  </si>
  <si>
    <t>"D+203,PD+202,K+202,K+203</t>
  </si>
  <si>
    <t>4148,045/1000</t>
  </si>
  <si>
    <t>61,634/1000</t>
  </si>
  <si>
    <t>80</t>
  </si>
  <si>
    <t>411362021.K1</t>
  </si>
  <si>
    <t>D+M Tiahlo fi16 dl.2m so závitom, podložkou a maticou, vrátane roznášacej platne 200x200x10 a vyspávky pod platˇmou vápennou pamiatkarskou omietkou ref.Cemix 124</t>
  </si>
  <si>
    <t>-873733580</t>
  </si>
  <si>
    <t>"K1</t>
  </si>
  <si>
    <t>81</t>
  </si>
  <si>
    <t>411362021.K2</t>
  </si>
  <si>
    <t xml:space="preserve">D+M Tiahlo fi16 dl.3m </t>
  </si>
  <si>
    <t>-12548599</t>
  </si>
  <si>
    <t>"K2</t>
  </si>
  <si>
    <t>82</t>
  </si>
  <si>
    <t>411362021.S</t>
  </si>
  <si>
    <t>Výstuž stropov doskových, trámových, vložkových,konzolových alebo balkónových, zo zváraných sietí KARI</t>
  </si>
  <si>
    <t>435187003</t>
  </si>
  <si>
    <t>"1pp SK-101-104</t>
  </si>
  <si>
    <t>"S1 KH30</t>
  </si>
  <si>
    <t>2500,4/1000</t>
  </si>
  <si>
    <t>"2np SK+201</t>
  </si>
  <si>
    <t>798/1000</t>
  </si>
  <si>
    <t>"S1</t>
  </si>
  <si>
    <t>616/1000</t>
  </si>
  <si>
    <t>194/1000</t>
  </si>
  <si>
    <t>745/1000</t>
  </si>
  <si>
    <t>"D+201,PD+201, K+201</t>
  </si>
  <si>
    <t>555/1000</t>
  </si>
  <si>
    <t>713/1000</t>
  </si>
  <si>
    <t>65/1000</t>
  </si>
  <si>
    <t>83</t>
  </si>
  <si>
    <t>411362021.S0</t>
  </si>
  <si>
    <t>D+M Dištančné prvky výstuže v stropoch</t>
  </si>
  <si>
    <t>479140001</t>
  </si>
  <si>
    <t>3,245*1,566</t>
  </si>
  <si>
    <t>154,968</t>
  </si>
  <si>
    <t>0,22*29,927 "polyline</t>
  </si>
  <si>
    <t>0,22*31,84 "polyline</t>
  </si>
  <si>
    <t>122,101</t>
  </si>
  <si>
    <t>0,2*38,976 "polyline</t>
  </si>
  <si>
    <t>0,2*26,511  "polyline</t>
  </si>
  <si>
    <t>106,276</t>
  </si>
  <si>
    <t>0,18*20,379 "polyline</t>
  </si>
  <si>
    <t>0,18*22,21 "polyline</t>
  </si>
  <si>
    <t>65,073</t>
  </si>
  <si>
    <t>0,18*15,52 "polyline</t>
  </si>
  <si>
    <t>0,18*15,67  "polyline</t>
  </si>
  <si>
    <t>171,56</t>
  </si>
  <si>
    <t>0,22*46,951 "polyline</t>
  </si>
  <si>
    <t>0,22*26,93  "polyline</t>
  </si>
  <si>
    <t>4,141</t>
  </si>
  <si>
    <t>4,324</t>
  </si>
  <si>
    <t>14,544</t>
  </si>
  <si>
    <t>9,04</t>
  </si>
  <si>
    <t>14,534</t>
  </si>
  <si>
    <t>155,39</t>
  </si>
  <si>
    <t>0,22*29,856 "polyline</t>
  </si>
  <si>
    <t>0,14*31,288 "polyline</t>
  </si>
  <si>
    <t>193,038</t>
  </si>
  <si>
    <t>0,12*39,544 "polyline</t>
  </si>
  <si>
    <t>0,17*27,006 "polyline</t>
  </si>
  <si>
    <t>171,387</t>
  </si>
  <si>
    <t>0,16*42,092 "polyline</t>
  </si>
  <si>
    <t>0,17*(26,868+4,47) "polyline</t>
  </si>
  <si>
    <t>4,171</t>
  </si>
  <si>
    <t>4,35</t>
  </si>
  <si>
    <t>28,853</t>
  </si>
  <si>
    <t>28,659</t>
  </si>
  <si>
    <t>4,277</t>
  </si>
  <si>
    <t>84</t>
  </si>
  <si>
    <t>411361821.S0</t>
  </si>
  <si>
    <t>D+M Betónové dištančné prvky medzi debnenie a spodnú výstuž v pohľadových stropoch</t>
  </si>
  <si>
    <t>-242846394</t>
  </si>
  <si>
    <t>85</t>
  </si>
  <si>
    <t>411362021.S1</t>
  </si>
  <si>
    <t>D+M Spriahovací prvok pre ŽB dosku - HILTY X-HVB 40 alebo ekvivalent</t>
  </si>
  <si>
    <t>-1371538102</t>
  </si>
  <si>
    <t>"SK-101</t>
  </si>
  <si>
    <t>190</t>
  </si>
  <si>
    <t>"SK-103,SK-104</t>
  </si>
  <si>
    <t>138</t>
  </si>
  <si>
    <t>"SK+201</t>
  </si>
  <si>
    <t>86</t>
  </si>
  <si>
    <t>411362021.S2</t>
  </si>
  <si>
    <t>D+M Spriahovací prvok pre ŽB dosku - HILTY X-HVB 50 alebo ekvivalent</t>
  </si>
  <si>
    <t>-1002309523</t>
  </si>
  <si>
    <t>87</t>
  </si>
  <si>
    <t>411362021.S3</t>
  </si>
  <si>
    <t>D+M Spriahovací prvok pre ŽB dosku - HILTY X-HVB 80 alebo ekvivalent</t>
  </si>
  <si>
    <t>1080582819</t>
  </si>
  <si>
    <t>"SK-103, SK-104</t>
  </si>
  <si>
    <t>460</t>
  </si>
  <si>
    <t>135</t>
  </si>
  <si>
    <t>411362021.S31</t>
  </si>
  <si>
    <t>D+M Spriahovací prvok pre ŽB dosku - HILTY X-HVB 95 alebo ekvivalent</t>
  </si>
  <si>
    <t>-656273336</t>
  </si>
  <si>
    <t>89</t>
  </si>
  <si>
    <t>411362021.S4</t>
  </si>
  <si>
    <t>D+M Spriahovací prvok pre ŽB dosku - HILTY X-HVB 110 alebo ekvivalent</t>
  </si>
  <si>
    <t>1540520684</t>
  </si>
  <si>
    <t>"SK-102</t>
  </si>
  <si>
    <t>90</t>
  </si>
  <si>
    <t>411362021.S5</t>
  </si>
  <si>
    <t>D+M Spriahovací prvok pre ŽB dosku - HILTY X-HVB 125 alebo ekvivalent</t>
  </si>
  <si>
    <t>-1869183513</t>
  </si>
  <si>
    <t>91</t>
  </si>
  <si>
    <t>411362021.S6</t>
  </si>
  <si>
    <t>D+M Spriahovací prvok pre ŽB dosku - HILTY X-HVB 140 alebo ekvivalent</t>
  </si>
  <si>
    <t>-1180778673</t>
  </si>
  <si>
    <t>264</t>
  </si>
  <si>
    <t>92</t>
  </si>
  <si>
    <t>413941123.S</t>
  </si>
  <si>
    <t>Osadenie oceľových valcovaných nosníkov I, IE, U, UE, L č. 14-22, alebo výšky do 220 mm</t>
  </si>
  <si>
    <t>1738383387</t>
  </si>
  <si>
    <t>"HEA160 - uvažovaná hmotnosť 30,4kg/m</t>
  </si>
  <si>
    <t>(1,745*6+2,09)*2*30,4/1000</t>
  </si>
  <si>
    <t>(1,745*7+2,026+2,126+1,72*7+2,3)*30,4/1000</t>
  </si>
  <si>
    <t>sucastou je vytvorenie lozka pre osadenie</t>
  </si>
  <si>
    <t>93</t>
  </si>
  <si>
    <t>413941125.S</t>
  </si>
  <si>
    <t>Osadenie oceľových valcovaných nosníkov I, IE, U, UE, L č. 24 a vyššie, alebo výšky nad 220 mm</t>
  </si>
  <si>
    <t>677453715</t>
  </si>
  <si>
    <t>"U260 - uvažovaná hmotnosť 37,9kg/m</t>
  </si>
  <si>
    <t>(16,722+16,68)*37,9/1000</t>
  </si>
  <si>
    <t>(19,7+19,9)*37,9/1000</t>
  </si>
  <si>
    <t>94</t>
  </si>
  <si>
    <t>134840001100.5</t>
  </si>
  <si>
    <t>Oceľ S235, vrátane povrchovej úpravy</t>
  </si>
  <si>
    <t>-1477466434</t>
  </si>
  <si>
    <t>(1,697+2,767)*1,08</t>
  </si>
  <si>
    <t>95</t>
  </si>
  <si>
    <t>417391151.S</t>
  </si>
  <si>
    <t>Montáž obkladu betónových konštrukcií vykonaný súčasne s betónovaním extrudovaným polystyrénom</t>
  </si>
  <si>
    <t>-544189487</t>
  </si>
  <si>
    <t>0,2*1,85</t>
  </si>
  <si>
    <t>0,2*1,78</t>
  </si>
  <si>
    <t>0,2*1,86</t>
  </si>
  <si>
    <t>96</t>
  </si>
  <si>
    <t>283750001800.5</t>
  </si>
  <si>
    <t>Doska XPS hr. 50 mm</t>
  </si>
  <si>
    <t>1967508880</t>
  </si>
  <si>
    <t>1,454*1,1</t>
  </si>
  <si>
    <t>97</t>
  </si>
  <si>
    <t>430321616.S</t>
  </si>
  <si>
    <t>Schodiskové konštrukcie, betón železový tr. C 30/37</t>
  </si>
  <si>
    <t>830009910</t>
  </si>
  <si>
    <t>"Sch-101</t>
  </si>
  <si>
    <t>"ramená, medzipodesta</t>
  </si>
  <si>
    <t>0,3*0,104*1,459</t>
  </si>
  <si>
    <t>0,15*(1,459+0,15)*2,951</t>
  </si>
  <si>
    <t>0,18*(1,459+0,15)*(1,552+0,15)</t>
  </si>
  <si>
    <t>0,18*(1,474+0,15)*(1,338+0,15)</t>
  </si>
  <si>
    <t>0,15*(1,474+0,15)*3,48</t>
  </si>
  <si>
    <t>"horná podesta zarátaná vstrope ako strop D-110</t>
  </si>
  <si>
    <t>"stupne</t>
  </si>
  <si>
    <t>0,29*0,16/2*1,459*10</t>
  </si>
  <si>
    <t>0,29*0,163/2*1,449*11</t>
  </si>
  <si>
    <t>98</t>
  </si>
  <si>
    <t>430361821.S</t>
  </si>
  <si>
    <t>Výstuž schodiskových konštrukcií z betonárskej ocele B500 (10505)</t>
  </si>
  <si>
    <t>273643536</t>
  </si>
  <si>
    <t>192,639/1000</t>
  </si>
  <si>
    <t>99</t>
  </si>
  <si>
    <t>430362021.S</t>
  </si>
  <si>
    <t>Výstuž schodiskových konštrukcií zo zváraných sietí z drôtov typu KARI</t>
  </si>
  <si>
    <t>-1293892255</t>
  </si>
  <si>
    <t>292/1000</t>
  </si>
  <si>
    <t>100</t>
  </si>
  <si>
    <t>430362021.Sr</t>
  </si>
  <si>
    <t>M+D Kotevná platňa pre zábradlie PEIKKO WELDA 150x150-110 alebo ekvivalent</t>
  </si>
  <si>
    <t>573878048</t>
  </si>
  <si>
    <t>101</t>
  </si>
  <si>
    <t>431351121.S</t>
  </si>
  <si>
    <t>Debnenie do 4 m výšky - podest a podstupňových dosiek pôdorysne priamočiarych zhotovenie</t>
  </si>
  <si>
    <t>-1120272877</t>
  </si>
  <si>
    <t>2*0,104*1,459</t>
  </si>
  <si>
    <t>(1,459)*2,951</t>
  </si>
  <si>
    <t>(1,459)*(1,552)</t>
  </si>
  <si>
    <t>(1,474)*(1,338)</t>
  </si>
  <si>
    <t>(1,474)*3,48</t>
  </si>
  <si>
    <t>0,3*(2,951+3,48)</t>
  </si>
  <si>
    <t>102</t>
  </si>
  <si>
    <t>431351122.S</t>
  </si>
  <si>
    <t>Debnenie do 4 m výšky - podest a podstupňových dosiek pôdorysne priamočiarych odstránenie</t>
  </si>
  <si>
    <t>-992130217</t>
  </si>
  <si>
    <t>103</t>
  </si>
  <si>
    <t>434351141.S</t>
  </si>
  <si>
    <t>Debnenie stupňov na podstupňovej doske alebo na teréne pôdorysne priamočiarych zhotovenie</t>
  </si>
  <si>
    <t>-2034051478</t>
  </si>
  <si>
    <t>(0,29+0,16)*1,459*10</t>
  </si>
  <si>
    <t>(0,29+0,163)*1,449*11</t>
  </si>
  <si>
    <t>104</t>
  </si>
  <si>
    <t>434351142.S</t>
  </si>
  <si>
    <t>Debnenie stupňov na podstupňovej doske alebo na teréne pôdorysne priamočiarych odstránenie</t>
  </si>
  <si>
    <t>-1055609226</t>
  </si>
  <si>
    <t>105</t>
  </si>
  <si>
    <t>451577877.S</t>
  </si>
  <si>
    <t>Podklad pod dlažbu v ploche vodorovnej alebo v sklone do 1:5 hr. od 30 do 100 mm zo štrkopiesku</t>
  </si>
  <si>
    <t>-622115936</t>
  </si>
  <si>
    <t>Komunikácie</t>
  </si>
  <si>
    <t>106</t>
  </si>
  <si>
    <t>564851111.S</t>
  </si>
  <si>
    <t>Podklad zo štrkodrviny s rozprestretím a zhutnením, po zhutnení hr. 150 mm</t>
  </si>
  <si>
    <t>1766976085</t>
  </si>
  <si>
    <t>107</t>
  </si>
  <si>
    <t>567122114.S</t>
  </si>
  <si>
    <t>Podklad z kameniva stmeleného cementom s rozprestretím a zhutnením, CBGM C 8/10 (C 6/8), po zhutnení hr. 150 mm</t>
  </si>
  <si>
    <t>1973410250</t>
  </si>
  <si>
    <t>108</t>
  </si>
  <si>
    <t>573131101.S</t>
  </si>
  <si>
    <t>Postrek asfaltový infiltračný s posypom kamenivom z cestnej emulzie v množstve 0,60 kg/m2</t>
  </si>
  <si>
    <t>-844643170</t>
  </si>
  <si>
    <t>109</t>
  </si>
  <si>
    <t>573211106.SR</t>
  </si>
  <si>
    <t>Postrek asfaltový spojovací bez posypu kamenivom z asfaltu cestného v množstve 0,25 kg/m2</t>
  </si>
  <si>
    <t>-298074799</t>
  </si>
  <si>
    <t>110</t>
  </si>
  <si>
    <t>577144211.S</t>
  </si>
  <si>
    <t>Asfaltový betón vrstva obrusná AC 11 O v pruhu š. do 3 m z nemodifik. asfaltu tr. I, po zhutnení hr. 50 mm</t>
  </si>
  <si>
    <t>-804783871</t>
  </si>
  <si>
    <t>111</t>
  </si>
  <si>
    <t>577164411.S</t>
  </si>
  <si>
    <t>Asfaltový betón vrstva ložná AC 22 L v pruhu š. do 3 m z nemodifik. asfaltu tr. I, po zhutnení hr. 70 mm</t>
  </si>
  <si>
    <t>-567474063</t>
  </si>
  <si>
    <t>0,5*32,19*2/3</t>
  </si>
  <si>
    <t>112</t>
  </si>
  <si>
    <t>591141121.S</t>
  </si>
  <si>
    <t>Kladenie dlažby z kociek drobných do lôžka z  malty, vrátane lôžka z drenážnej trasovej vodopriepustnej škárovacej malty a škárovanie vodopriepustnou maltou, pieskovej farby</t>
  </si>
  <si>
    <t>1679514965</t>
  </si>
  <si>
    <t>113</t>
  </si>
  <si>
    <t>583810000200.r</t>
  </si>
  <si>
    <t>Kocka dlažobná pieskovcová žltá veľkosť 80-110 mm</t>
  </si>
  <si>
    <t>-1778867932</t>
  </si>
  <si>
    <t>fe02*1,02</t>
  </si>
  <si>
    <t>114</t>
  </si>
  <si>
    <t>596811320.S</t>
  </si>
  <si>
    <t>Kladenie betónovej dlažby s vyplnením škár do lôžka z kameniva, veľ. do 0,25 m2 plochy do 50 m2</t>
  </si>
  <si>
    <t>2059867192</t>
  </si>
  <si>
    <t>115</t>
  </si>
  <si>
    <t>592460016000.S01</t>
  </si>
  <si>
    <t>Dlažba betónová platne, rozmer 400x400x20 mm, farebná</t>
  </si>
  <si>
    <t>59492761</t>
  </si>
  <si>
    <t>fe04*1,02</t>
  </si>
  <si>
    <t>116</t>
  </si>
  <si>
    <t>596911141.S</t>
  </si>
  <si>
    <t>Opätovné položenie betónovej dlažby komunikácií pre peších hr. 60 mm pre peších do 50 m2 so zriadením lôžka z kameniva hr. 30 mm, vrátane prípadného doplnia dlažby v prípade deštrukcie pri vybúraní</t>
  </si>
  <si>
    <t>1917152967</t>
  </si>
  <si>
    <t>ôpouzije sa jestvujúca dlazba</t>
  </si>
  <si>
    <t>Úpravy povrchov, podlahy, osadenie</t>
  </si>
  <si>
    <t>117</t>
  </si>
  <si>
    <t>611421321.S</t>
  </si>
  <si>
    <t>Oprava vnútorných vápenných omietok stropov železobetónových rovných tvárnicových a klenieb, opravovaná plocha nad 10 do 30 % hladkých</t>
  </si>
  <si>
    <t>1165829795</t>
  </si>
  <si>
    <t>118</t>
  </si>
  <si>
    <t>611460121.S</t>
  </si>
  <si>
    <t>Príprava vnútorného podkladu stropov penetráciou základnou</t>
  </si>
  <si>
    <t>900937799</t>
  </si>
  <si>
    <t>119</t>
  </si>
  <si>
    <t>611460151.S</t>
  </si>
  <si>
    <t>Príprava vnútorného podkladu stropov cementovým prednástrekom, hr. 3 mm</t>
  </si>
  <si>
    <t>850338284</t>
  </si>
  <si>
    <t>120</t>
  </si>
  <si>
    <t>611460228.S0</t>
  </si>
  <si>
    <t>Vnútorná stierka stropov renovačná na preštukovanie stien  KlimaFino alebo ekvivalent, hr. 5 mm</t>
  </si>
  <si>
    <t>-479062843</t>
  </si>
  <si>
    <t>"vrátane vsetkých omietkovych profilov</t>
  </si>
  <si>
    <t>121</t>
  </si>
  <si>
    <t>611460364.S</t>
  </si>
  <si>
    <t>Vnútorná omietka stropov vápennocementová jednovrstvová, hr. 15 mm</t>
  </si>
  <si>
    <t>-730722617</t>
  </si>
  <si>
    <t>122</t>
  </si>
  <si>
    <t>611465113.S</t>
  </si>
  <si>
    <t>Sanačný systém stropov,cementový špric, THERMOPAL-SP alebo ekvivalent</t>
  </si>
  <si>
    <t>1081433908</t>
  </si>
  <si>
    <t>123</t>
  </si>
  <si>
    <t>611465163.S</t>
  </si>
  <si>
    <t>Vnútorný sanačný systém stropov,samačná omietka THERMOPAL-SR 24  alebo ekvivalent, hr. 20 mm</t>
  </si>
  <si>
    <t>-1213092750</t>
  </si>
  <si>
    <t>124</t>
  </si>
  <si>
    <t>611465204.S01</t>
  </si>
  <si>
    <t>Vnútorný sanačný systém stropov- jemná paropriepustná minerálna štuková omietka, THERMOPAL-FS33 alebo ekvivalent, hr.1mm</t>
  </si>
  <si>
    <t>538666348</t>
  </si>
  <si>
    <t>125</t>
  </si>
  <si>
    <t>612421321.S</t>
  </si>
  <si>
    <t>Oprava vnútorných vápenných omietok stien, v množstve opravenej plochy nad 10 do 30 % hladkých</t>
  </si>
  <si>
    <t>938154959</t>
  </si>
  <si>
    <t>"Wi3</t>
  </si>
  <si>
    <t>wi3-jadrova</t>
  </si>
  <si>
    <t>126</t>
  </si>
  <si>
    <t>612421421.S</t>
  </si>
  <si>
    <t>Oprava vnútorných vápenných omietok stien, v množstve opravenej plochy nad 30 do 50 % hladkých</t>
  </si>
  <si>
    <t>1246453650</t>
  </si>
  <si>
    <t xml:space="preserve">pod keramicky obklad </t>
  </si>
  <si>
    <t>1np</t>
  </si>
  <si>
    <t>m123</t>
  </si>
  <si>
    <t>1,73*(1,977+0,455+0,62)</t>
  </si>
  <si>
    <t>-1,3*0,015</t>
  </si>
  <si>
    <t>2np</t>
  </si>
  <si>
    <t>m219</t>
  </si>
  <si>
    <t>1,73*(0,435+0,775+2,145)</t>
  </si>
  <si>
    <t>3np</t>
  </si>
  <si>
    <t>m319</t>
  </si>
  <si>
    <t>1,6*(0,415+0,715+2,177)</t>
  </si>
  <si>
    <t>-1,06*0,35</t>
  </si>
  <si>
    <t>127</t>
  </si>
  <si>
    <t>612460151.S1</t>
  </si>
  <si>
    <t xml:space="preserve">Príprava vnútorného podkladu stien cementovým prednástrekom,vo vysekanej ryhe </t>
  </si>
  <si>
    <t>1331299705</t>
  </si>
  <si>
    <t>" v mieste uloženia novej žb.stropnej dosky do vysekanej drážky</t>
  </si>
  <si>
    <t>(0,15+0,22)*(2,59+0,2*2+2,151+0,93+2,65+0,98+3,62+2,162+3,26+2,88+5,696)</t>
  </si>
  <si>
    <t>(0,15+0,22)*(1,566+1,513+0,622)</t>
  </si>
  <si>
    <t>(0,15+0,22)*(1,767+1,852+1,817+1,848+1,843+1,836+1,82+1,11+1,09+0,25*2+1,08+2,63+4,193+2,239+2,6+2,025+4,128+6,25+0,33*10)</t>
  </si>
  <si>
    <t>(0,15+0,22)*(4,128+2,025+2,6+2,239+4,195+2,656+0,17+0,32*4+2,377+0,54+4,626+0,312+0,4*2+0,757+0,7+0,35+1,086+1,088+1,08*6+1,075+4,207)</t>
  </si>
  <si>
    <t>(0,15+0,24)*(2,496+0,28*2+2,296+2,47+0,38*2+3,5+0,265*4+1,434+0,54+2,298+0,327*4+2,349+1,89+0,25*2+0,97)</t>
  </si>
  <si>
    <t>(0,15+0,24)*(0,59+0,265*6+1,386*2+1+7,221+1,016+3,337+1,971+0,32*4)</t>
  </si>
  <si>
    <t>(0,15+0,22)*(0,525+0,9*9+0,38*2+2,58+0,59+2,65+0,32*2+0,995+3,856+2,372+3,1+3,09+23,95+0,422*2+6,2)</t>
  </si>
  <si>
    <t>(0,15+0,2)*(0,426+0,4+0,39+0,312+0,15*2+0,358)</t>
  </si>
  <si>
    <t>(0,15+0,2)*(0,348+0,17+0,4+0,555+0,457)</t>
  </si>
  <si>
    <t>(0,15+0,2)*(5,1+3,79+0,17+2,837)</t>
  </si>
  <si>
    <t>(0,15+0,2)*(3,74+5,01+2,78+0,38)</t>
  </si>
  <si>
    <t>128</t>
  </si>
  <si>
    <t>612460202.Sr</t>
  </si>
  <si>
    <t>Vyrovnávajúca stierka  Solocret-15 alebo ekvivalent, hr. 15 mm, vrátane penetračného náteru</t>
  </si>
  <si>
    <t>-755936487</t>
  </si>
  <si>
    <t>"We3</t>
  </si>
  <si>
    <t>"SEVERNA F.</t>
  </si>
  <si>
    <t>(2,038+2,107)/2*(26,7-1,97)</t>
  </si>
  <si>
    <t>-(0,84*0,84*2+1,115*0,84+1,06*0,84+1,115*0,89*3)</t>
  </si>
  <si>
    <t>0,132*(0,84*2+2*0,84*2+1,115+2*0,84+1,06+2*0,84+1,115*3+2*0,89*3)</t>
  </si>
  <si>
    <t>"ZAPADNA</t>
  </si>
  <si>
    <t>(2,107+2,209)/2*(31,86-2,336)</t>
  </si>
  <si>
    <t>-(1,06*0,89*5+1,057*0,89+0,84*0,89*2)</t>
  </si>
  <si>
    <t>0,17*(1,06*5+2*0,89*5+1,057+2*0,89+0,84*2+2*0,89*2)</t>
  </si>
  <si>
    <t>"NADVORIE</t>
  </si>
  <si>
    <t>0,825*(21,82-1,25)</t>
  </si>
  <si>
    <t>0,8*(14,135-1,25-1,21)</t>
  </si>
  <si>
    <t>0,8*(21,8-0,98)</t>
  </si>
  <si>
    <t>0,8*2,5*2</t>
  </si>
  <si>
    <t>-(0,83*0,39+1,015*0,39+0,83*0,39*5)</t>
  </si>
  <si>
    <t>-0,83*0,39*6</t>
  </si>
  <si>
    <t>"odkop ulicny</t>
  </si>
  <si>
    <t>0,5*(26,7+31,86)</t>
  </si>
  <si>
    <t>"dvorceky pod W07</t>
  </si>
  <si>
    <t>1*(1,746+8,965)</t>
  </si>
  <si>
    <t>"sokel pod We06</t>
  </si>
  <si>
    <t>0,85*13,104</t>
  </si>
  <si>
    <t>-0,35*0,912</t>
  </si>
  <si>
    <t>"wi6</t>
  </si>
  <si>
    <t xml:space="preserve">pod obklad </t>
  </si>
  <si>
    <t>1pp</t>
  </si>
  <si>
    <t>m029</t>
  </si>
  <si>
    <t>tp</t>
  </si>
  <si>
    <t>1,75*(2,05)</t>
  </si>
  <si>
    <t xml:space="preserve">pod malbu </t>
  </si>
  <si>
    <t>m001,002,003</t>
  </si>
  <si>
    <t>(3,12+0,15)*(1,36)</t>
  </si>
  <si>
    <t>(0,15+3,12+0,15)*(2,943+4,197)</t>
  </si>
  <si>
    <t>m004</t>
  </si>
  <si>
    <t>(0,15+2,87)*(19,97)+0,191*11+0,205</t>
  </si>
  <si>
    <t>-1,6*0,89*6</t>
  </si>
  <si>
    <t>0,212*(1,06+0,89*2)*6</t>
  </si>
  <si>
    <t>(0,15+2,87)*(14,431)+0,17*10</t>
  </si>
  <si>
    <t>m005,006,07,08,09,10,11</t>
  </si>
  <si>
    <t>(0,15+2,87)*(6,892+9,86)+0,194*8</t>
  </si>
  <si>
    <t>-1,96*0,89-1,96*0,84-1,115*0,84</t>
  </si>
  <si>
    <t>0,211*(1,96+0,89*2)+0,62*(1,96+1,526*2)</t>
  </si>
  <si>
    <t>0,211*(1,96+0,84*2)+0,62*(1,96+1,526*2)</t>
  </si>
  <si>
    <t>0,211*(1,115+0,84*2)+0,62*(1,115+1,526*2)</t>
  </si>
  <si>
    <t>m015</t>
  </si>
  <si>
    <t>(0,15+3,14)*(2,534)</t>
  </si>
  <si>
    <t>m017</t>
  </si>
  <si>
    <t>(0,03+2,3)*(4,9)</t>
  </si>
  <si>
    <t>-1,44*2,15</t>
  </si>
  <si>
    <t>0,262*(1,44+2,15*2)</t>
  </si>
  <si>
    <t>m020</t>
  </si>
  <si>
    <t>(0,15+2,525)*(1,928)</t>
  </si>
  <si>
    <t>m021</t>
  </si>
  <si>
    <t>(0,15+3,125+0,068)*2,605</t>
  </si>
  <si>
    <t>-1,06*0,84</t>
  </si>
  <si>
    <t>0,211*(1,06+0,84*2)+0,62*(1,06+1,526*2)</t>
  </si>
  <si>
    <t>m023</t>
  </si>
  <si>
    <t>(0,15+1,985)*1,93+0,597+0,615*(1,017+0,688)*2</t>
  </si>
  <si>
    <t>m024</t>
  </si>
  <si>
    <t>(0,15+3,23+0,1)*(6,81+8,226)</t>
  </si>
  <si>
    <t>-1,115*0,89*3</t>
  </si>
  <si>
    <t>0,171*(1,115*0,89*2)*3+0,732*(1,115+1,714*2)*3</t>
  </si>
  <si>
    <t>m025</t>
  </si>
  <si>
    <t>(0,15+3,05)*(2,115+3,1)</t>
  </si>
  <si>
    <t>-0,85*1,85</t>
  </si>
  <si>
    <t>0,266*(0,85+1,85*2)+0,333*(1+1,85*2)</t>
  </si>
  <si>
    <t>m027</t>
  </si>
  <si>
    <t>(0,15+3,05)*(1,777+2,202+0,175+0,68+1,248)</t>
  </si>
  <si>
    <t>-1,18*0,88</t>
  </si>
  <si>
    <t>0,408*(1,18+0,88*2)</t>
  </si>
  <si>
    <t>m028</t>
  </si>
  <si>
    <t>(0,15+3,05)*3,53</t>
  </si>
  <si>
    <t>-1,32*2,65</t>
  </si>
  <si>
    <t>0,48*(0,9+0,9)*2</t>
  </si>
  <si>
    <t>(3,05-1,6)*2,05</t>
  </si>
  <si>
    <t>m030</t>
  </si>
  <si>
    <t>(0,15+3,05)*1,195</t>
  </si>
  <si>
    <t>m031</t>
  </si>
  <si>
    <t>(0,15+1,59)*(13,37+11,62-0,9-0,95-0,9*3)</t>
  </si>
  <si>
    <t>1,216*8+0,9*(0,262)*4+2,411*(0,9)*3+0,9*0,43*4+0,18*2</t>
  </si>
  <si>
    <t>m037</t>
  </si>
  <si>
    <t>(0,15+1,59)*(4,225+3,06)+7,78</t>
  </si>
  <si>
    <t>-1*2,15</t>
  </si>
  <si>
    <t>0,661*(1+2,15*2)+1,216*2+0,888*(0,262)+2,411*(0,888)+0,888*0,43</t>
  </si>
  <si>
    <t>m038</t>
  </si>
  <si>
    <t>(0,15+2,29)*(2,39+0,233)+0,15*(1,48)+4,37</t>
  </si>
  <si>
    <t>m039</t>
  </si>
  <si>
    <t>3,4*(4,465)</t>
  </si>
  <si>
    <t>m041,42</t>
  </si>
  <si>
    <t>3,32*(0,18+0,394+2,72+0,97+2,95+0,97+3,5)</t>
  </si>
  <si>
    <t>m043</t>
  </si>
  <si>
    <t>2,895*(1,28+2,5)*2</t>
  </si>
  <si>
    <t>-0,9*2,15</t>
  </si>
  <si>
    <t>0,383*(0,9+2,15*2)</t>
  </si>
  <si>
    <t>m044</t>
  </si>
  <si>
    <t>(0,15+2,87)*(5,312+3,505)+0,221*4</t>
  </si>
  <si>
    <t>m045</t>
  </si>
  <si>
    <t>(0,15+1,59)*4,225</t>
  </si>
  <si>
    <t>0,15*(2,283)+5,33</t>
  </si>
  <si>
    <t>m046</t>
  </si>
  <si>
    <t>(0,15+3,05)*2,075</t>
  </si>
  <si>
    <t>-0,88*2,6</t>
  </si>
  <si>
    <t>0,36*(0,88+2,6*2)</t>
  </si>
  <si>
    <t>"wi6obkl</t>
  </si>
  <si>
    <t>"Wi6</t>
  </si>
  <si>
    <t>"1pp - zaizolovanie infuznej clony</t>
  </si>
  <si>
    <t>0,2*(34,72+57,19+5,639+0,83*2)</t>
  </si>
  <si>
    <t>0,2*(2*(0,86+2,09+0,86+1,75+0,86+2,23+0,86+1,485+0,86+1,47+0,86+1,63))</t>
  </si>
  <si>
    <t>0,2*(58,309+16,8+8,32+1,18)</t>
  </si>
  <si>
    <t>0,2*(104,2+2*(0,82+3,695)+9,527+4,3+2*(0,54+1,35)+1,8)</t>
  </si>
  <si>
    <t>0,2*(19,778+2,813)</t>
  </si>
  <si>
    <t>0,2*8,28</t>
  </si>
  <si>
    <t>0,2*(31,86+26,8)</t>
  </si>
  <si>
    <t>129</t>
  </si>
  <si>
    <t>612460241.S</t>
  </si>
  <si>
    <t>Vnútorná omietka stien vápennocementová jadrová (hrubá), hr. 10-25 mm</t>
  </si>
  <si>
    <t>1584694095</t>
  </si>
  <si>
    <t xml:space="preserve">po vyburanych prieckach </t>
  </si>
  <si>
    <t>m102</t>
  </si>
  <si>
    <t>(0,13+4,04)*0,2</t>
  </si>
  <si>
    <t>m105</t>
  </si>
  <si>
    <t>(0,13+4,04)*0,16*2</t>
  </si>
  <si>
    <t>m112</t>
  </si>
  <si>
    <t>(0,13+4,02+0,02)*(0,13*2+0,19*2)</t>
  </si>
  <si>
    <t>m114</t>
  </si>
  <si>
    <t>(0,035+4,02+0,02)*0,245*2</t>
  </si>
  <si>
    <t>m132</t>
  </si>
  <si>
    <t>(0,13+4,04)*(0,205+0,36+5,617+4,545+0,2)</t>
  </si>
  <si>
    <t>m129</t>
  </si>
  <si>
    <t>(0,13+4,04)*0,18</t>
  </si>
  <si>
    <t>(4,04-1,6)*(0,2)</t>
  </si>
  <si>
    <t>m110</t>
  </si>
  <si>
    <t>(0,13+4,04)*(0,2*2)</t>
  </si>
  <si>
    <t>m111</t>
  </si>
  <si>
    <t>(4,04+0,13)*(0,1+0,18+0,205)</t>
  </si>
  <si>
    <t>m202</t>
  </si>
  <si>
    <t>(0,13+4,35)*0,12*2</t>
  </si>
  <si>
    <t>m205</t>
  </si>
  <si>
    <t>m206</t>
  </si>
  <si>
    <t>m210</t>
  </si>
  <si>
    <t>(0,13+4,33+0,02)*(0,1*2)</t>
  </si>
  <si>
    <t>m211</t>
  </si>
  <si>
    <t>m212</t>
  </si>
  <si>
    <t>(0,13+4,33+0,02)*(0,18*2+0,12*2)</t>
  </si>
  <si>
    <t>m228</t>
  </si>
  <si>
    <t>(0,13+4,35)*(0,175*2)</t>
  </si>
  <si>
    <t>m227</t>
  </si>
  <si>
    <t>(0,13+4,35)*0,126</t>
  </si>
  <si>
    <t>m226</t>
  </si>
  <si>
    <t>(0,13+4,35)*0,13</t>
  </si>
  <si>
    <t>(4,35-1,6)*(0,165)</t>
  </si>
  <si>
    <t>m208</t>
  </si>
  <si>
    <t>(0,13+4,35)*(0,367+0,401)</t>
  </si>
  <si>
    <t>m209</t>
  </si>
  <si>
    <t>(0,13+4,21)*0,1*4</t>
  </si>
  <si>
    <t>m223</t>
  </si>
  <si>
    <t>(0,13+4,35)*0,18</t>
  </si>
  <si>
    <t>m302</t>
  </si>
  <si>
    <t>(0,13+3,485+0,1)*0,077*2</t>
  </si>
  <si>
    <t>m305</t>
  </si>
  <si>
    <t>(0,13+3,485+0,1)*0,103*2</t>
  </si>
  <si>
    <t>m311</t>
  </si>
  <si>
    <t>(0,13+3,275+0,1)*0,2*2</t>
  </si>
  <si>
    <t>m312</t>
  </si>
  <si>
    <t>(0,13+3,275+0,1)*0,15*2</t>
  </si>
  <si>
    <t>m313</t>
  </si>
  <si>
    <t>(0,13+3,275+0,1)*(0,19*2+0,054*2)</t>
  </si>
  <si>
    <t>m329</t>
  </si>
  <si>
    <t>(0,13+3,42+0,1)*(0,25*2)</t>
  </si>
  <si>
    <t>m328</t>
  </si>
  <si>
    <t>(0,13+3,42+0,1)*0,2</t>
  </si>
  <si>
    <t>m327</t>
  </si>
  <si>
    <t>(0,13+3,42+0,1)*0,03</t>
  </si>
  <si>
    <t>m326</t>
  </si>
  <si>
    <t>(0,13+3,42+0,1)*0,18</t>
  </si>
  <si>
    <t>m325</t>
  </si>
  <si>
    <t>(0,13+3,42+0,1)*0,15</t>
  </si>
  <si>
    <t>m308</t>
  </si>
  <si>
    <t>(0,13+3,465+0,1)*(0,25+0,55)</t>
  </si>
  <si>
    <t>m309</t>
  </si>
  <si>
    <t>(0,13+3,465+0,1)*0,18*2</t>
  </si>
  <si>
    <t>(3,275+0,1-1,6)*0,115</t>
  </si>
  <si>
    <t>m322</t>
  </si>
  <si>
    <t>(0,13+3,42+0,1)*(0,2)</t>
  </si>
  <si>
    <t xml:space="preserve">po vyburanych obkladoch </t>
  </si>
  <si>
    <t>m125</t>
  </si>
  <si>
    <t>0,05*(1,8+1,7)</t>
  </si>
  <si>
    <t>m124</t>
  </si>
  <si>
    <t>0,05*(0,225+0,915+0,73+0,72+1,22+1,295-0,72-0,9+0,31*2)</t>
  </si>
  <si>
    <t>0,05*(0,37+0,608)</t>
  </si>
  <si>
    <t>(0,13+2,1)*2,337*2</t>
  </si>
  <si>
    <t>-1,05*2,1-1,22*1,285</t>
  </si>
  <si>
    <t>0,51*2,1*2+0,25*1,285*2</t>
  </si>
  <si>
    <t>2,1*(1,924*2+2,738)</t>
  </si>
  <si>
    <t>-1,22*1,285*2</t>
  </si>
  <si>
    <t>0,25*1,285*2*2</t>
  </si>
  <si>
    <t>2,1*(3,882)</t>
  </si>
  <si>
    <t>0,4*1,285*2*2</t>
  </si>
  <si>
    <t>m221</t>
  </si>
  <si>
    <t>0,05*(1,845+1,78)</t>
  </si>
  <si>
    <t>m220</t>
  </si>
  <si>
    <t>0,05*(0,122+0,939+1,568+1,42+1,415-0,9-0,72-0,65+0,18*2+0,31*2)</t>
  </si>
  <si>
    <t>0,05*(0,318)</t>
  </si>
  <si>
    <t>(0,13+2,1)*(1,855+2,2+2,2+1,582+5,587)</t>
  </si>
  <si>
    <t>-1,32*1,37*2</t>
  </si>
  <si>
    <t>0,054*(1,37*2)*2+0,021*(1,37*2+0,73*2)*2</t>
  </si>
  <si>
    <t>m321</t>
  </si>
  <si>
    <t>0,05*(1,84+1,79)</t>
  </si>
  <si>
    <t>m320</t>
  </si>
  <si>
    <t>0,05*(1,535-0,8+1,375-0,9+0,206+1,012+1,4-0,675+0,237*2)</t>
  </si>
  <si>
    <t>0,05*(0,21+0,237*2+0,291)</t>
  </si>
  <si>
    <t xml:space="preserve">po osekanych omietkach a vyburanych obkladoch </t>
  </si>
  <si>
    <t>(0,13+2,1)*(5,7+2,116)+(0,13+3,42+0,1)*2,19</t>
  </si>
  <si>
    <t>-1,25*2,26</t>
  </si>
  <si>
    <t>0,097*(1,25+2,26*2+0,67*2)</t>
  </si>
  <si>
    <t>(0,13+3,42+0,1)*(4,05)</t>
  </si>
  <si>
    <t>-1,27*2,26*2</t>
  </si>
  <si>
    <t>0,097*(1,27+2,26*2+0,67*2)*2</t>
  </si>
  <si>
    <t>(0,13+3,42+0,1)*2,235</t>
  </si>
  <si>
    <t>(0,13+3,42+0,1)*4,25</t>
  </si>
  <si>
    <t>-1,7*2,26-1,27*2,26</t>
  </si>
  <si>
    <t>0,097*(1,7+2,26*2+0,67*2)+0,097*(1,27+2,26*2+0,67*2)</t>
  </si>
  <si>
    <t>(0,13+3,42+0,1)*3,955</t>
  </si>
  <si>
    <t>0,097*(1,27+2,26*2)*2</t>
  </si>
  <si>
    <t>m323</t>
  </si>
  <si>
    <t>(0,13+3,42+0,1)*2,3</t>
  </si>
  <si>
    <t>(0,13+4,35)*(4,42*2+5,9)</t>
  </si>
  <si>
    <t>-1,32*2,54*2</t>
  </si>
  <si>
    <t>0,09*(1,32+3,27*2)*2</t>
  </si>
  <si>
    <t>(0,13+2,1)*(1,855+2,2+2,2+1,582+5,587)*-1</t>
  </si>
  <si>
    <t>-1,32*1,37*2*-1</t>
  </si>
  <si>
    <t>-0,09*2,11*2</t>
  </si>
  <si>
    <t>(0,13+4,35)*4,25</t>
  </si>
  <si>
    <t>(0,13+4,35)*4,225</t>
  </si>
  <si>
    <t>-1,32*2,54-1,27*2,54</t>
  </si>
  <si>
    <t>0,09*(1,32+3,27*2)+0,09*(1,27+3,27*2)</t>
  </si>
  <si>
    <t>m225</t>
  </si>
  <si>
    <t>(0,13+4,35)*4,015</t>
  </si>
  <si>
    <t>(0,13+4,35)*2,285</t>
  </si>
  <si>
    <t>-1,32*2,54</t>
  </si>
  <si>
    <t>0,09*(1,32+3,57*2)</t>
  </si>
  <si>
    <t>(0,13+4,04)*(8,654*2+5,609)</t>
  </si>
  <si>
    <t>-1,22*2,53*4</t>
  </si>
  <si>
    <t>0,246*(1,22+2,53*2)*4</t>
  </si>
  <si>
    <t>2,1*(3,882)*-1</t>
  </si>
  <si>
    <t>-1,22*1,285*2*-1</t>
  </si>
  <si>
    <t>0,4*1,285*2*2*-1</t>
  </si>
  <si>
    <t>m131</t>
  </si>
  <si>
    <t>(0,13+4,04)*5,525</t>
  </si>
  <si>
    <t>-2,78*2,53</t>
  </si>
  <si>
    <t>0,246*(2,78+2,53*2)</t>
  </si>
  <si>
    <t>m130</t>
  </si>
  <si>
    <t>(0,13+4,04)*2,755</t>
  </si>
  <si>
    <t>-1,22*2,53</t>
  </si>
  <si>
    <t>0,246*(1,22+2,53*2)</t>
  </si>
  <si>
    <t>(0,13+4,04)*2</t>
  </si>
  <si>
    <t>m127</t>
  </si>
  <si>
    <t>(0,13+4,04)*2,095</t>
  </si>
  <si>
    <t>-1,22*2,43</t>
  </si>
  <si>
    <t>(0,046+0,438)*(1,22+2,43*2)</t>
  </si>
  <si>
    <t>(0,13+4,02+0,02)*(4,197+6,118)</t>
  </si>
  <si>
    <t>-2,45*2,53-1,355*2,53*2</t>
  </si>
  <si>
    <t>0,565*(2,45+2,53*2)+0,425*(1,355+2,53*2)*2</t>
  </si>
  <si>
    <t>130</t>
  </si>
  <si>
    <t>6124622099</t>
  </si>
  <si>
    <t xml:space="preserve">Vyspravenie pod obklad </t>
  </si>
  <si>
    <t>939100347</t>
  </si>
  <si>
    <t xml:space="preserve">"nove murovane steny a zb steny </t>
  </si>
  <si>
    <t>m012</t>
  </si>
  <si>
    <t>tn</t>
  </si>
  <si>
    <t>1,75*(1,55+1,045+2,748+1,66+0,27)</t>
  </si>
  <si>
    <t>-0,9*1,6</t>
  </si>
  <si>
    <t>m013</t>
  </si>
  <si>
    <t>1,75*(2,755+1,898+1,823+2,593)</t>
  </si>
  <si>
    <t>-1*1,6</t>
  </si>
  <si>
    <t>m016</t>
  </si>
  <si>
    <t>1,75*(1,94+2,06)</t>
  </si>
  <si>
    <t>1,75*(1,955*2+2,05)</t>
  </si>
  <si>
    <t>-1,02*2,15</t>
  </si>
  <si>
    <t>m104</t>
  </si>
  <si>
    <t>b</t>
  </si>
  <si>
    <t>(2,3-1,2)*2,1</t>
  </si>
  <si>
    <t>m128</t>
  </si>
  <si>
    <t>2,43*(1,505)</t>
  </si>
  <si>
    <t>-1,05*2,15</t>
  </si>
  <si>
    <t>1,73*(0,05+0,11)</t>
  </si>
  <si>
    <t>bn</t>
  </si>
  <si>
    <t>1,73*(2+1,928)</t>
  </si>
  <si>
    <t>1,73*(0,605+0,9+0,326)</t>
  </si>
  <si>
    <t>2 np</t>
  </si>
  <si>
    <t>1,73*(2,1+2,087)</t>
  </si>
  <si>
    <t>1,73*(0,875+0,784+0,25)</t>
  </si>
  <si>
    <t>1,73*(0,126)</t>
  </si>
  <si>
    <t>1,73*(0,925+0,783+0,213)</t>
  </si>
  <si>
    <t>1,73*(2+2,187)</t>
  </si>
  <si>
    <t xml:space="preserve">povodny podklad po otlceni obkladov </t>
  </si>
  <si>
    <t>1,73*(1,22+1,295+1,444+0,32+0,223+0,592-0,057-0,335)</t>
  </si>
  <si>
    <t>-1,048*1,6-0,72*0,53</t>
  </si>
  <si>
    <t>0,309*0,53*2</t>
  </si>
  <si>
    <t>po vyburani priecok</t>
  </si>
  <si>
    <t>1,73*(0,057+0,335)</t>
  </si>
  <si>
    <t>1,73*(0,61+1,797+1,995+0,62+0,455)</t>
  </si>
  <si>
    <t>-1,24*0,53-1,3*0,015</t>
  </si>
  <si>
    <t>1,73*(1,8+1,7-0,1)</t>
  </si>
  <si>
    <t>1,73*(0,1)</t>
  </si>
  <si>
    <t>1,73*(1,845+1,78-0,127)</t>
  </si>
  <si>
    <t>1,73*(0,127)</t>
  </si>
  <si>
    <t>1,73*(1,42+1,415+0,12+0,94+1,568+1,415-0,15-0,1)</t>
  </si>
  <si>
    <t>-0,66*0,25-0,9*1,6-0,1*1,6-0,72*0,365</t>
  </si>
  <si>
    <t>0,195*0,25*2+0,31*0,365*2</t>
  </si>
  <si>
    <t>1,73*(0,15+0,1)</t>
  </si>
  <si>
    <t>1,73*(1,455+2,145+2,087+0,312-0,115)</t>
  </si>
  <si>
    <t>-1,15*0,025-0,875*1,6</t>
  </si>
  <si>
    <t>0,025*0,166*2</t>
  </si>
  <si>
    <t>1,73*(0,115)</t>
  </si>
  <si>
    <t>1,73*(1,84+1,787-0,135-0,064-0,2*2)</t>
  </si>
  <si>
    <t>po vyburani priecky</t>
  </si>
  <si>
    <t>1,73*(0,135+0,064+0,2*2)</t>
  </si>
  <si>
    <t>1,73*(1,535+0,206+1,012+1,721+1,375-0,098-0,275)</t>
  </si>
  <si>
    <t>-0,8*0,55-0,9*1,6-0,126*1,6-0,675*0,365</t>
  </si>
  <si>
    <t>0,155*0,55*2+0,345*0,365*2</t>
  </si>
  <si>
    <t>1,73*(0,098+0,275)</t>
  </si>
  <si>
    <t>1,73*(1,385+2,208+0,415+0,75-0,115)</t>
  </si>
  <si>
    <t>-1,06*0,365-1,06*0,35</t>
  </si>
  <si>
    <t>0,217*0,365*2</t>
  </si>
  <si>
    <t xml:space="preserve">po vyburani priecky </t>
  </si>
  <si>
    <t xml:space="preserve">odpocet oprava povodnej omietky </t>
  </si>
  <si>
    <t>1,73*(1,977+0,455+0,62)*-1</t>
  </si>
  <si>
    <t>-1,3*0,015*-1</t>
  </si>
  <si>
    <t>1,73*(0,435+0,775+2,145)*-1</t>
  </si>
  <si>
    <t>1,6*(0,415+0,715+2,177)*-1</t>
  </si>
  <si>
    <t>-1,06*0,35*-1</t>
  </si>
  <si>
    <t>131</t>
  </si>
  <si>
    <t>612465110</t>
  </si>
  <si>
    <t>Príprava vnútorného podkladu stien, cementový Prednástrek, strojné nanášanie</t>
  </si>
  <si>
    <t>-75195325</t>
  </si>
  <si>
    <t>"Wi2</t>
  </si>
  <si>
    <t>(0,03+2,3)*(0,25*2)</t>
  </si>
  <si>
    <t>(0,15+3,05)*1,835</t>
  </si>
  <si>
    <t>(0,15+2,563)*(0,223+0,25)</t>
  </si>
  <si>
    <t>(0,15+3,05)*1,89</t>
  </si>
  <si>
    <t>m047</t>
  </si>
  <si>
    <t>(0,15+2,28)*1,5</t>
  </si>
  <si>
    <t>-1,2*2,28</t>
  </si>
  <si>
    <t>0,2*(12+2,28*2)</t>
  </si>
  <si>
    <t>(0,12+4,04)*2,52</t>
  </si>
  <si>
    <t>(0,12+4,04)*5,82</t>
  </si>
  <si>
    <t>m107</t>
  </si>
  <si>
    <t>(0,12+4,04)*5,815</t>
  </si>
  <si>
    <t>m108</t>
  </si>
  <si>
    <t>(0,13+4,04)*5,593</t>
  </si>
  <si>
    <t>(0,13+4,04)*3,92</t>
  </si>
  <si>
    <t>(0,13+4,04)*2,17</t>
  </si>
  <si>
    <t>m126</t>
  </si>
  <si>
    <t>(0,13+4,04)*(5,611+1,495)</t>
  </si>
  <si>
    <t>-1,05*2,15*2-1,495*2,15</t>
  </si>
  <si>
    <t>0,2*(1,495+2,15)</t>
  </si>
  <si>
    <t>m121</t>
  </si>
  <si>
    <t>(0,13+2,28)*1,5</t>
  </si>
  <si>
    <t>0,2*(1,2+2,28*2)</t>
  </si>
  <si>
    <t>(4,04-2,3)*2,1</t>
  </si>
  <si>
    <t>(4,04-2,3)*1,505</t>
  </si>
  <si>
    <t>(4,04-1,6)*(2+1,928)</t>
  </si>
  <si>
    <t>(0,13+4,35)*5,95</t>
  </si>
  <si>
    <t>-1,06*2,15</t>
  </si>
  <si>
    <t>m203,205,206</t>
  </si>
  <si>
    <t>(0,13+4,35)*5,95*3</t>
  </si>
  <si>
    <t>-1,06*2,15*3</t>
  </si>
  <si>
    <t>(0,13+4,33+0,02)*6,959</t>
  </si>
  <si>
    <t>-1,35*2,55</t>
  </si>
  <si>
    <t>(0,13+4,33+0,02)*6,959*2</t>
  </si>
  <si>
    <t>-1,35*2,55*2</t>
  </si>
  <si>
    <t>(0,13+4,33+0,05)*6,959</t>
  </si>
  <si>
    <t>(0,13+4,35)*4,24</t>
  </si>
  <si>
    <t>m224</t>
  </si>
  <si>
    <t>(0,13+4,35)*1,8</t>
  </si>
  <si>
    <t>(0,13+4,35)*2,185</t>
  </si>
  <si>
    <t>m222</t>
  </si>
  <si>
    <t>(0,13+4,35)*(1,465*2+1,485+5,89)</t>
  </si>
  <si>
    <t>-1,465*3,3*2-1,49*3,3*2-1,06*2,15*2</t>
  </si>
  <si>
    <t>0,2*(1,465)+0,2*(1,49+3,3)</t>
  </si>
  <si>
    <t>m217</t>
  </si>
  <si>
    <t>(0,13+2,3)*1,77</t>
  </si>
  <si>
    <t>(4,35-1,6)*(2,1+2,088)</t>
  </si>
  <si>
    <t>(0,13+3,485+0,1)*5,96</t>
  </si>
  <si>
    <t>m303</t>
  </si>
  <si>
    <t>(0,13+3,485+0,1)*5,975</t>
  </si>
  <si>
    <t>m306</t>
  </si>
  <si>
    <t>(0,13+3,275+0,1)*6,96</t>
  </si>
  <si>
    <t>(0,13+3,275+0,1)*(6,96+6,973)</t>
  </si>
  <si>
    <t>(0,13+3,275+0,1)*6,973</t>
  </si>
  <si>
    <t>(0,13+3,42+0,1)*2,215</t>
  </si>
  <si>
    <t>m324</t>
  </si>
  <si>
    <t>(0,13+3,42+0,1)*1,8</t>
  </si>
  <si>
    <t>m317</t>
  </si>
  <si>
    <t>(0,13+2,28)*1,668</t>
  </si>
  <si>
    <t>(3,275+0,1-1,6)*(2+2,187)</t>
  </si>
  <si>
    <t>(0,13+3,42+0,1)*(1,5*3+5,931)</t>
  </si>
  <si>
    <t>-1,5*2,5*4-1,06*2,15-1,05*2,15</t>
  </si>
  <si>
    <t>0,2*(2,5+1,5)+0,2*(1,5)</t>
  </si>
  <si>
    <t>132</t>
  </si>
  <si>
    <t>612465123.S1</t>
  </si>
  <si>
    <t>Povrchová úprava klenbového stropu pred zalievaním vápennou jadrovou omietkou hr.20mm - Cemix 2751 alebo ekvivalent</t>
  </si>
  <si>
    <t>-491060521</t>
  </si>
  <si>
    <t>"SK-101 - 104</t>
  </si>
  <si>
    <t>127,751+99,266+99,113+58,390</t>
  </si>
  <si>
    <t>122,347</t>
  </si>
  <si>
    <t>506,867*1,02</t>
  </si>
  <si>
    <t xml:space="preserve">"1,02  - koeficient zaoblenia </t>
  </si>
  <si>
    <t>133</t>
  </si>
  <si>
    <t>612465131</t>
  </si>
  <si>
    <t>Vnútorná omietka stien jednovrstvová, vápennocementová, strojné nanášanie, hr. 13 mm</t>
  </si>
  <si>
    <t>-1217404190</t>
  </si>
  <si>
    <t>m002,003</t>
  </si>
  <si>
    <t>(0,15+3,12)*1,36</t>
  </si>
  <si>
    <t>(0,15+3,12+0,15)*4,197</t>
  </si>
  <si>
    <t>(1,41+0,15)*0,15</t>
  </si>
  <si>
    <t>(0,15*2+1,41+3,12)/2*(0,3+2,979+0,418+1,239+0,564+1,74)</t>
  </si>
  <si>
    <t>-1,2*2,15</t>
  </si>
  <si>
    <t>(0,15+2,15)*(0,75+0,52+1,1+0,72)</t>
  </si>
  <si>
    <t>(0,15+2,3)*(1,7+0,86+1,49)</t>
  </si>
  <si>
    <t>(0,15+2,87)*(5,58+3,51*2)</t>
  </si>
  <si>
    <t>m005</t>
  </si>
  <si>
    <t>(0,15+2,15)*(0,9+0,525+0,95+0,72+1,543)</t>
  </si>
  <si>
    <t>(0,15+2,87)*(6,653)</t>
  </si>
  <si>
    <t>-1,1*2,15</t>
  </si>
  <si>
    <t>(3,05-1,6)*(1,55+1,045+2,748+1,66+0,27)</t>
  </si>
  <si>
    <t>-0,9*0,55</t>
  </si>
  <si>
    <t>(3,05-1,6)*(2,755+1,898+1,823+2,593)</t>
  </si>
  <si>
    <t>-1*0,55</t>
  </si>
  <si>
    <t>m014</t>
  </si>
  <si>
    <t>(0,15+2,87)*3,51</t>
  </si>
  <si>
    <t>(0,15+2,985)*3,1</t>
  </si>
  <si>
    <t>(0,15+2,3)*1,21</t>
  </si>
  <si>
    <t>-0,9*2,15-1*2,15-0,9*2,15</t>
  </si>
  <si>
    <t>(0,15+2,15)*0,1</t>
  </si>
  <si>
    <t>(0,15+2,3)*1,23</t>
  </si>
  <si>
    <t>(3,14-1,6)*(1,94+2,06)+(2,15-1,6)*0,1</t>
  </si>
  <si>
    <t>m019</t>
  </si>
  <si>
    <t>(0,15+1,6)*0,9</t>
  </si>
  <si>
    <t>1,7*(2,15+2,64)/2</t>
  </si>
  <si>
    <t>-1,7*2,15</t>
  </si>
  <si>
    <t>(0,15+3,125)*6,637</t>
  </si>
  <si>
    <t>m022</t>
  </si>
  <si>
    <t>(0,15+1,985)*2,457</t>
  </si>
  <si>
    <t>-0,99*1,9</t>
  </si>
  <si>
    <t>(0,15+1,985)*(2,735+1,904)</t>
  </si>
  <si>
    <t>-0,9*1,9</t>
  </si>
  <si>
    <t>(0,15+2,15)*(0,15+0,79)</t>
  </si>
  <si>
    <t>(0,15+3,05)*(0,8+0,595)</t>
  </si>
  <si>
    <t>(0,15+3,05)*(5,58+2,651)</t>
  </si>
  <si>
    <t>(0,15+3,05)*(3,55+3,48)</t>
  </si>
  <si>
    <t>-1,02*2,15*2</t>
  </si>
  <si>
    <t>(3,05-1,6)*(1,955*2+2,05)</t>
  </si>
  <si>
    <t>-1,02*0,55</t>
  </si>
  <si>
    <t>(3,05+0,15)*(1,195+1,955)</t>
  </si>
  <si>
    <t>0,95*(0,15+0,1+2,924)+0,9*(2,435)</t>
  </si>
  <si>
    <t>0,15*(5,318)+13,22</t>
  </si>
  <si>
    <t>-1,02*2,1</t>
  </si>
  <si>
    <t>(0,15+2,91)*(4,225+3,06)+7,78</t>
  </si>
  <si>
    <t>0,15*(1,48)+4,37</t>
  </si>
  <si>
    <t>(0,15+2,98)*3,51</t>
  </si>
  <si>
    <t>(2+2,3)/2*1,49+0,15*(1,49)</t>
  </si>
  <si>
    <t>(0,15+2,885)*4,225</t>
  </si>
  <si>
    <t>(0,15+3,05)*(2,69+0,8)</t>
  </si>
  <si>
    <t>(0,15+2,28)*0,438</t>
  </si>
  <si>
    <t>(0,15+2,15)*(2,085+0,15)+0,841</t>
  </si>
  <si>
    <t>(0,13+4,04)*3,495</t>
  </si>
  <si>
    <t>m103</t>
  </si>
  <si>
    <t>(2,15+0,13)*1,05</t>
  </si>
  <si>
    <t>(2,15+0,13)*0,8</t>
  </si>
  <si>
    <t>(0,13+2,28)*(0,692+0,427)</t>
  </si>
  <si>
    <t>(0,13+2,3)*0,065</t>
  </si>
  <si>
    <t>(0,13+3,3)*0,2</t>
  </si>
  <si>
    <t>m101</t>
  </si>
  <si>
    <t>(0,13+3,3)*0,205</t>
  </si>
  <si>
    <t>(0,13+4,04)*5,826</t>
  </si>
  <si>
    <t>0,7*(0,05+0,111)</t>
  </si>
  <si>
    <t>(4,04-1,6)*(0,605+0,321)</t>
  </si>
  <si>
    <t>(2,15-1,6)*0,9</t>
  </si>
  <si>
    <t>(0,13+2,15)*0,8</t>
  </si>
  <si>
    <t>(0,13+2,3)*(0,707+0,315)</t>
  </si>
  <si>
    <t>0,7*(0,1)</t>
  </si>
  <si>
    <t>(4,35-1,6)*(0,264+0,784)</t>
  </si>
  <si>
    <t>(2,15-1,6)*0,875</t>
  </si>
  <si>
    <t>0,67*(0,17+0,09+0,12*2)</t>
  </si>
  <si>
    <t>m301</t>
  </si>
  <si>
    <t>0,67*(0,12*2+0,12*2)</t>
  </si>
  <si>
    <t>0,67*(0,12*2+0,09*2)</t>
  </si>
  <si>
    <t>m307</t>
  </si>
  <si>
    <t>0,67*(0,18*2+0,12*2)</t>
  </si>
  <si>
    <t>0,67*(0,12*2+0,25*2)</t>
  </si>
  <si>
    <t>0,85*2,15+0,67*(0,25*2+0,12*2)</t>
  </si>
  <si>
    <t>0,74*2,15</t>
  </si>
  <si>
    <t>(0,13+2,28)*(0,617+0,39)</t>
  </si>
  <si>
    <t>(3,275+0,1-1,6)*(2,1+2,087)</t>
  </si>
  <si>
    <t>(3,275+0,1-1,6)*0,783</t>
  </si>
  <si>
    <t>(2,15-1,6)*0,925</t>
  </si>
  <si>
    <t>(2,28-1,6)*0,198</t>
  </si>
  <si>
    <t>134</t>
  </si>
  <si>
    <t>612465219r</t>
  </si>
  <si>
    <t>Vnútorná omietka stien renovačná na preštukovanie stien  KlimaFino alebo ekvivalent, hr. 5 mm</t>
  </si>
  <si>
    <t>448197193</t>
  </si>
  <si>
    <t>(0,13+4,04)*3,725</t>
  </si>
  <si>
    <t>-1,35*2,53</t>
  </si>
  <si>
    <t>0,23*(1,35+3,355*2)</t>
  </si>
  <si>
    <t>(0,13+4,04)*2,23</t>
  </si>
  <si>
    <t>(0,13+4,04)*3,04*2</t>
  </si>
  <si>
    <t>-1,05*2,15-1,3*2,35</t>
  </si>
  <si>
    <t>m106</t>
  </si>
  <si>
    <t>(0,13+4,04)*3,1*2</t>
  </si>
  <si>
    <t>-1,06*2,15-1,35*2,53</t>
  </si>
  <si>
    <t>(0,13+4,04)*3,065*2</t>
  </si>
  <si>
    <t>(0,13+4,04)*3,07</t>
  </si>
  <si>
    <t>m109</t>
  </si>
  <si>
    <t>(0,13+4,04)*(3,275+6,032+4,832)</t>
  </si>
  <si>
    <t>-1,06*2,15-0,9*0,6-2,985*3,85-1,35*2,53</t>
  </si>
  <si>
    <t>0,463*(3,355*2+3,501)+0,245*(2,985+3,85*2)+0,23*(1,35+3,355*2)</t>
  </si>
  <si>
    <t>(0,13+4,02+0,02)*(7,058+12,932+14,736+6,795)</t>
  </si>
  <si>
    <t>-2,465*2,53-2,45*2,53-1,355*2,53*2-1,35*2,55-1,35*2,55-1,05*2,28</t>
  </si>
  <si>
    <t>0,425*(2,465+3,355*2)+0,565*(2,45+2,53*2)+0,425*(1,355+2,53*2)*2</t>
  </si>
  <si>
    <t>(0,035+4,02+0,02)*(6,845+8,339+6,767+8,38)</t>
  </si>
  <si>
    <t>-1,355*2,53*3-0,8*2,185-1,35*2,55</t>
  </si>
  <si>
    <t>0,22*(1,355+3,355*2)*3</t>
  </si>
  <si>
    <t>(0,13+4,04)*(8,654+5,609)</t>
  </si>
  <si>
    <t>(4,04-1,6)*(1,22+1,295+1,444+0,32+0,223+0,592)</t>
  </si>
  <si>
    <t>-1,048*0,7-0,72*1,87-0,515*1,2</t>
  </si>
  <si>
    <t>0,446*(0,515+1,2*2)+0,31*(0,72+1,87*2)</t>
  </si>
  <si>
    <t>(4,04-1,6)*(1,487+0,48+0,875+0,62+1,805+1,98)</t>
  </si>
  <si>
    <t>-0,9*0,7-1,24*1,57-1,3*2-0,9*0,55</t>
  </si>
  <si>
    <t>(4,04-1,6)*(1,8+1,7)</t>
  </si>
  <si>
    <t>-0,515*1,2*2</t>
  </si>
  <si>
    <t>0,392*(0,515+1,2*2)*2</t>
  </si>
  <si>
    <t>(0,13+4,04)*(1,495+10,892+1,63+1,63)</t>
  </si>
  <si>
    <t>(2,15+0,13)*0,2</t>
  </si>
  <si>
    <t>-0,9*3,25-1,51*2,14-1,49*2,17*2</t>
  </si>
  <si>
    <t>0,325*(0,9+3,25*2)+0,254*(1,51+2,17*2)+0,254*(1,49+2,17*2)*2</t>
  </si>
  <si>
    <t>(3,84+0,13)*(5,783+2,085+4,056+2,078+2,167)+0,571+0,571</t>
  </si>
  <si>
    <t>-1,39*3,25-0,9*2,3-0,068*2,3-2,243*2,3-1,35*2,55-0,6*2,15-0,9*2,3</t>
  </si>
  <si>
    <t>0,296*(1,39+3,25*2)</t>
  </si>
  <si>
    <t>m122</t>
  </si>
  <si>
    <t>(0,13+4,04)*(0,667+1,422+0,274+1,535)</t>
  </si>
  <si>
    <t>-0,66*2,15</t>
  </si>
  <si>
    <t>m119,118,117,116</t>
  </si>
  <si>
    <t>4,13*(1,711+0,387+4,663+0,387+1,717)</t>
  </si>
  <si>
    <t>(4,13+0,44)*(4,68+0,4+4,662+0,45+2,189)</t>
  </si>
  <si>
    <t>-1,29*2,15-1,16*2,625*2-1,305*2,15-1*1-1,987*2,66</t>
  </si>
  <si>
    <t>0,123*(1,16+2,625*2)*2+2,66*(0,667+1,155)+1,75</t>
  </si>
  <si>
    <t>(0,13+4,04)*(5,23*2+3,76)</t>
  </si>
  <si>
    <t>-1,97*3,29-1,22*2,53-1,05*2,15-1,97*3,3-0,2*3,3</t>
  </si>
  <si>
    <t>0,381*(1,97+3,29*2)+0,265*(1,22+2,53*2)+0,511*(1,05+2,15*2)+0,563*(1,97+3,3)</t>
  </si>
  <si>
    <t>(4,04+0,13)*(19,358+6,586+21,034+2,616)</t>
  </si>
  <si>
    <t>-1,2*2,53-1,22*2,53*4-1,22*2,43-1,25*3,25-1,4*3,25-1,35*2,55-0,7*0,7-1,35*2,55-1,06*2,15*5</t>
  </si>
  <si>
    <t>0,293*(1,2+2,53*2)+0,293*(1,22+2,53*2)*4+1,22*0,423+(0,043+0,425)*2,43*2+0,497*(1,25+3,25*2)</t>
  </si>
  <si>
    <t>0,204*(1,4+3,25*2)+0,605*(2,55*2+2,355)+0,59*(1,595+2,55*2)+0,485*(1,06+2,15*2)*4</t>
  </si>
  <si>
    <t>(0,13+4,04)*(2,92*2+5,826)</t>
  </si>
  <si>
    <t>-2,33*3,407-1,97*3,3-0,205*3,3</t>
  </si>
  <si>
    <t>0,32*(2,33+3,407*2)+0,556*(1,97+3,3)</t>
  </si>
  <si>
    <t>m201</t>
  </si>
  <si>
    <t>(0,13+4,35)*(3,15*2+5,95)</t>
  </si>
  <si>
    <t>-1,36*2,88</t>
  </si>
  <si>
    <t>0,156*(3,642*2+1,36)</t>
  </si>
  <si>
    <t>(0,13+4,35)*3,775*2</t>
  </si>
  <si>
    <t>-1,36*2,88-1,05*2,15</t>
  </si>
  <si>
    <t>m203</t>
  </si>
  <si>
    <t>(0,13+4,35)*3,535*2</t>
  </si>
  <si>
    <t>-1,415*2,88-1,05*2,15</t>
  </si>
  <si>
    <t>0,156*(1,415+3,642*2)</t>
  </si>
  <si>
    <t>m204</t>
  </si>
  <si>
    <t>(0,13+4,35)*2,815*2</t>
  </si>
  <si>
    <t>-1,6*3,05-1,42*2,88</t>
  </si>
  <si>
    <t>0,156*(1,42+3,642*2)</t>
  </si>
  <si>
    <t>(0,13+4,35)*2,855*2</t>
  </si>
  <si>
    <t>-1,4*2,88-1,05*2,15</t>
  </si>
  <si>
    <t>0,156*(1,4+3,642*2)</t>
  </si>
  <si>
    <t>(0,13+4,35)*2,705*2</t>
  </si>
  <si>
    <t>-1,4*2,88</t>
  </si>
  <si>
    <t>m207</t>
  </si>
  <si>
    <t>(0,13+4,35)*(3,675+6,172+5,225)</t>
  </si>
  <si>
    <t>-1,06*3,05-1,2*0,6-3,9*3,85-1,42*2,88</t>
  </si>
  <si>
    <t>(0,13+4,33+0,02)*(7,213+7,862+9,71)</t>
  </si>
  <si>
    <t>-2,485*2,915-2,46*2,915-1,6*3,05</t>
  </si>
  <si>
    <t>0,266*(2,485+3,645*2)+0,266*(2,46+3,645*2)</t>
  </si>
  <si>
    <t>(0,13+4,33+0,02)*(7,94+7,941)</t>
  </si>
  <si>
    <t>-1,57*3,05-1,42*2,88-1,4*2,88*2</t>
  </si>
  <si>
    <t>0,266*(1,42+3,645*2)+0,266*(1,4+3,645*2)*2</t>
  </si>
  <si>
    <t>(0,13+4,33+0,02)*(8,64+6,923+8,6)</t>
  </si>
  <si>
    <t>-1,35*2,65-0,8*2,15-1,42*2,88*3</t>
  </si>
  <si>
    <t>0,266*(1,42+3,645*2)*3</t>
  </si>
  <si>
    <t>(0,13+4,35)*(4,42+5,9)</t>
  </si>
  <si>
    <t>(0,13+4,35)*(4,247+10,895+1,66*2)</t>
  </si>
  <si>
    <t>-0,92*2,45-1,51*2,17-1,49*2,17</t>
  </si>
  <si>
    <t>0,15*(0,92+2,54*2)+0,134*(1,51+2,17*2)+0,134*(1,49+2,17*2)+0,2*(3,3*2)+0,445*(2,15*2+2,027)</t>
  </si>
  <si>
    <t>(4,35-1,6)*(1,78+1,845)</t>
  </si>
  <si>
    <t>0,293*(0,515+1,2*2)*2</t>
  </si>
  <si>
    <t>(4,35-1,6)*(1,42+1,415+0,12+0,94+1,568+1,415)</t>
  </si>
  <si>
    <t>-0,515*1,2-0,72*2,18-0,9*0,7-0,1*0,7-0,66*0,7</t>
  </si>
  <si>
    <t>0,221*(0,515+1,2*2)+0,31*(0,7+2,18*2)+0,195*(0,66+0,7*2)</t>
  </si>
  <si>
    <t>(4,35-1,6)*(1,454+2,145+2,087+1,175)</t>
  </si>
  <si>
    <t>-1,15*2,125-1,06*2,15-0,875*0,7-0,9*0,7</t>
  </si>
  <si>
    <t>0,166*(1,15+2,125*2)</t>
  </si>
  <si>
    <t>(4,14+0,13)*(5,952+2,096+6,527+2,162)+1,32+1,32</t>
  </si>
  <si>
    <t>-1,36*3,25-0,66*0,95-0,9*2,3-0,9*2,3-2,3*(0,495+1,2+0,645)-1,35*2,65-0,66*2,15</t>
  </si>
  <si>
    <t>m218</t>
  </si>
  <si>
    <t>(0,13+4,35)*(0,707+1,388+0,321+1,463)</t>
  </si>
  <si>
    <t>m231</t>
  </si>
  <si>
    <t>(0,13+4,35)*(2,398+1,882)</t>
  </si>
  <si>
    <t>-1,27*2,575</t>
  </si>
  <si>
    <t>0,092*(1,325+3,3*2)</t>
  </si>
  <si>
    <t>(0,13+4,35)*(2,4+1,88)</t>
  </si>
  <si>
    <t>(0,13+4,21)*(22,451+6,588+24,135+2,465+0,227*6+0,637*2+0,27*3*2+0,22*2+0,332*4+0,11*2*2+0,05+0,25)</t>
  </si>
  <si>
    <t>-1,05*2,15*3-1,6*3,05*2-1,6*3,05-1,57*3,05-1,2*3,29-1,32*2,575*6</t>
  </si>
  <si>
    <t>(0,04+0,197)*(1,2+3,29*2)+0,074*(1,32+3,3*2)*5-1,25*3,25-1,32*2,575</t>
  </si>
  <si>
    <t>(0,041+0,09)*(1,32+2,575*2)+0,074*(1,3+3,3*2)+0,185*(1,25+3,25*2)+(0,27+0,04)*(1,32+2,575*2)</t>
  </si>
  <si>
    <t>m214,215</t>
  </si>
  <si>
    <t>4,44*(1,757+0,408+4,643+0,396+1,711)</t>
  </si>
  <si>
    <t>4,7*(4,64+4,64+4,648+0,45*2)</t>
  </si>
  <si>
    <t>-1,305*2,15-1,29*2,15-1,32*2,55*2</t>
  </si>
  <si>
    <t>0,06*(1,32+3,34*2)*2+0,052*(1,32+2,55*2)*2</t>
  </si>
  <si>
    <t>(0,13+3,485+0,1)*(3,19*2+5,96)</t>
  </si>
  <si>
    <t>-0,74*2,15-1,26*2,29-0,12*0,67*2</t>
  </si>
  <si>
    <t>0,12*(1,26+2,29*2)</t>
  </si>
  <si>
    <t>(0,13+3,485+0,1)*3,675*2</t>
  </si>
  <si>
    <t>-1,26*2,29-1,04*2,15</t>
  </si>
  <si>
    <t>0,12*(1,26+2,29*2+0,67*2)</t>
  </si>
  <si>
    <t>(0,13+3,485+0,1)*3,33*2</t>
  </si>
  <si>
    <t>-1,26*2,29-0,17*0,67-0,09*0,67</t>
  </si>
  <si>
    <t>m304</t>
  </si>
  <si>
    <t>(0,13+3,485+0,1)*2,925*2</t>
  </si>
  <si>
    <t>-1,05*2,15-1,25*2,29</t>
  </si>
  <si>
    <t>0,12*(1,25+2,29*2+0,67*2)</t>
  </si>
  <si>
    <t>(0,13+3,485+0,1)*2,945*2</t>
  </si>
  <si>
    <t>-1,04*2,15-1,25*2,29</t>
  </si>
  <si>
    <t>(0,13+3,485+0,1)*3,29*2</t>
  </si>
  <si>
    <t>0,12*(1,25+2,29*2)</t>
  </si>
  <si>
    <t>(0,13+3,485+0,1)*(3,29+4,888)</t>
  </si>
  <si>
    <t>-1,04*2,15-1,2*0,6-1,26*2,29-0,67*(0,18+0,18)</t>
  </si>
  <si>
    <t>(0,13+3,275+0,1)*(7,213+7,86+3,508)</t>
  </si>
  <si>
    <t>-1,35*2,55-2,37*2,34-2,385*2,34</t>
  </si>
  <si>
    <t>0,326*(2,385+2,34*2+0,67*2)+0,326*(2,37+2,34*2+0,67*2)</t>
  </si>
  <si>
    <t>(0,13+3,275+0,1)*(7,937+7,941)</t>
  </si>
  <si>
    <t>-1,35*2,55-1,33*2,29*2-1,32*2,29</t>
  </si>
  <si>
    <t>0,267*(1,33+2,29*2)+0,267*(1,33+2,29*2+0,67*2)+0,267*(1,32+2,29*2+0,67*2)</t>
  </si>
  <si>
    <t>(0,13+3,275+0,1)*(8,638+6,922+8,6)</t>
  </si>
  <si>
    <t>-1,35*2,55-1,2*0,6-0,85*2,15-1,32*2,29-1,32*2,29*2</t>
  </si>
  <si>
    <t>0,267*(1,32+2,29*2)+0,267*(1,32+2,29*2+0,67*2)*2</t>
  </si>
  <si>
    <t>(0,13+3,42+0,1)*(5,95+2,17)</t>
  </si>
  <si>
    <t>(0,13+3,465+0,1)*(2,433*2+3,904)</t>
  </si>
  <si>
    <t>-0,74*2,15-1,27*2,26</t>
  </si>
  <si>
    <t>0,075*(1,27+2,26*2+0,715*2)</t>
  </si>
  <si>
    <t>(0,13+3,465+0,1)*(5,615*2)</t>
  </si>
  <si>
    <t>-1,2*3,005-1,25*2,26</t>
  </si>
  <si>
    <t>0,497*(1,18+2,15*2)+0,303*(0,803+2,15*2)+(0,197+0,036)*(1,2+3,005*2)+0,075*(1,25+2,26*2+0,715*2)</t>
  </si>
  <si>
    <t>m310</t>
  </si>
  <si>
    <t>(0,13+3,465+0,1)*(16,62+6,765+18,346+2,608)</t>
  </si>
  <si>
    <t>-1*2,15-1,04*2,15-1,04*2,15*2-1,35*2,55-0,7*0,7-1,35*2,55-1,35*2,95-1,84*2,26-1,25*2,26*3-1,27*2,26*2</t>
  </si>
  <si>
    <t>0,5*(1,17+2,15*2)+0,503*(1,14+2,15*2)+0,503*(1,18+2,15*2)*2+0,204*(1,35+2,95*2)+0,075*(1,184+2,26*2+0,715*2)</t>
  </si>
  <si>
    <t>(0,022+0,186)*(1,25+2,26*2)+0,074*(1,25+2,26*2+0,715*2)+0,074*(1,25+2,26*2+0,715*2)*2</t>
  </si>
  <si>
    <t>0,075*(1,27+2,26*2+0,715*2)*2</t>
  </si>
  <si>
    <t>(0,13+3,275+0,1)*(5,91+2,281+6,532+2,304)</t>
  </si>
  <si>
    <t>-1,35*2,95-0,8*1,25-0,9*2,3*2-2,34*2,28-1,35*2,55-0,66*2,15</t>
  </si>
  <si>
    <t>0,297*(1,35+2,95*2)</t>
  </si>
  <si>
    <t>m318</t>
  </si>
  <si>
    <t>(0,13+3,425)*(0,656+1,21+0,321+1,325)</t>
  </si>
  <si>
    <t>m315</t>
  </si>
  <si>
    <t>(0,11+3,395+0,1)*(6,397*2+4,662*2+0,4+0,45+0,408+0,452)</t>
  </si>
  <si>
    <t>-1,3*2,15-1,27*2,25*2-1,29*2,15</t>
  </si>
  <si>
    <t>0,117*(1,27+2,25*2+0,79*2)</t>
  </si>
  <si>
    <t>(3,275+0,1-1,6)*(1,84+1,787)</t>
  </si>
  <si>
    <t>0,22*(0,515+1,2*2)*2</t>
  </si>
  <si>
    <t>(3,275+0,1-1,6)*(1,535+0,206+1,012+1,721+1,375)</t>
  </si>
  <si>
    <t>-0,8*0,7-0,515*1,2-0,675*1,635-0,9*0,7-0,7*0,1</t>
  </si>
  <si>
    <t>0,341*(0,8+0,7*2)+0,295*(0,515+1,2*2)+0,326*(0,675*2+1,635)</t>
  </si>
  <si>
    <t>(3,275+0,1-1,6)*(1,149+1,385+2,209+2,088)</t>
  </si>
  <si>
    <t>-0,925*0,55-1,06*1,65-1,06*1,625-0,9*0,7</t>
  </si>
  <si>
    <t>0,217*(1,06+1,625*2)</t>
  </si>
  <si>
    <t>(0,13+3,42+0,1)*(6,381+0,893+0,1655*2)</t>
  </si>
  <si>
    <t>-1,49*2,17*2-1,505*2,17-1,048*2,3</t>
  </si>
  <si>
    <t>(0,13+2,15)*0,2*2+0,485*(2,015+2,15*2)+0,149*(1,49+2,17*2)*2+0,149*(1,505+2,17*2)+0,15*(1,048+2,3*2)</t>
  </si>
  <si>
    <t>612465220.0</t>
  </si>
  <si>
    <t>Konsolidácia  zachovaných štukových prvkov, omietok a náterov a kosolidácia odkrytého muriva penetračným prostriedkom na minerálnej báze  Akurit GTM, alebo ekvivalent  (100% plochy)-  Reštaurovanie štukovej výzdoby vstupnej chodby</t>
  </si>
  <si>
    <t>1363670051</t>
  </si>
  <si>
    <t>"Wi4</t>
  </si>
  <si>
    <t>m120</t>
  </si>
  <si>
    <t>(0,13+4,125)*(1,738*2+1,886)</t>
  </si>
  <si>
    <t>-0,9*3,25-1,22*3,25-1,29*2,15</t>
  </si>
  <si>
    <t>0,3*(0,9+3,25*2)+0,18*(1,22+3,25*2)+0,53*(1,29+2,15*2)</t>
  </si>
  <si>
    <t>m113</t>
  </si>
  <si>
    <t>5,08*(2,593+2,223+7,398+7,34)</t>
  </si>
  <si>
    <t>-1,942*2,6-1,97*3,12</t>
  </si>
  <si>
    <t>0,22*(1,942+2,6*2)+0,375*3,12*2+0,817</t>
  </si>
  <si>
    <t>m115</t>
  </si>
  <si>
    <t>(0,13+4,125)*(1,725*2+1,893)</t>
  </si>
  <si>
    <t>-1,25*3,25-1,4*3,25-1,305*2,15</t>
  </si>
  <si>
    <t>0,28*(1,25+3,25*2)+0,236*(1,4+3,25*2)+0,509*(1,305+2,15*2)</t>
  </si>
  <si>
    <t>m216</t>
  </si>
  <si>
    <t>(0,13+4,44)*(1,608*2+1,886)</t>
  </si>
  <si>
    <t>-1,29*2,15-1,239*3,25-0,95*2,5</t>
  </si>
  <si>
    <t>0,53*(1,29+2,15*2)+0,185*(1,239+3,25*2)+0,295*(0,95+2,5*2)</t>
  </si>
  <si>
    <t>m213</t>
  </si>
  <si>
    <t>(0,13+4,44)*(1,736*2+1,9)</t>
  </si>
  <si>
    <t>-1,305*2,15-1,25*3,25-1,117*2,575</t>
  </si>
  <si>
    <t>0,53*(1,305+2,15*2)+0,271*(1,25+3,25*2)+0,182*(1,117+2,575*2)</t>
  </si>
  <si>
    <t>m314</t>
  </si>
  <si>
    <t>(0,13+3,395+0,1)*(1,621+1,892+1,627)</t>
  </si>
  <si>
    <t>-1,065*2,26-1,35*2,95-1,3*2,15</t>
  </si>
  <si>
    <t>0,203*(1,065+2,26*2)+0,273*(1,35+2,95*2)+0,5*(1,3+2,15*2)</t>
  </si>
  <si>
    <t>m316</t>
  </si>
  <si>
    <t>(0,13+3,395+0,1)*(1,608*2+1,916)</t>
  </si>
  <si>
    <t>-1,29*2,15-1,35*2,95-0,97*2,275</t>
  </si>
  <si>
    <t>0,5*(1,29+2,15*2)+0,18*(1,35+2,95*2)+0,297*(0,97+2,275*2)</t>
  </si>
  <si>
    <t>"Strop</t>
  </si>
  <si>
    <t>136</t>
  </si>
  <si>
    <t>612465220.1</t>
  </si>
  <si>
    <t>Doplnenie väčších výpadkov štukových prvkov a omietok jadrovou vápennou omietkou Baumit NHL Manu, alebo ekvivalent (26% plochy) - Reštaurovanie štukovej výzdoby vstupnej chodby</t>
  </si>
  <si>
    <t>1153385645</t>
  </si>
  <si>
    <t>wi4*0,26</t>
  </si>
  <si>
    <t>ci06*0,26</t>
  </si>
  <si>
    <t>137</t>
  </si>
  <si>
    <t>612465220.2</t>
  </si>
  <si>
    <t>Doplnenie výpadkov finálnej vrtsvy štukových prvkov a omietok vápennou stierkou Baumit NHL SuperFino, alebo ekvivalent  (77% plochy)</t>
  </si>
  <si>
    <t>-515237399</t>
  </si>
  <si>
    <t>wi4*0,77</t>
  </si>
  <si>
    <t>ci06*0,77</t>
  </si>
  <si>
    <t>612465220.3</t>
  </si>
  <si>
    <t>Úprava povrchu vápenným náterom KEIM Romanit, alebo ekvivalent - Farebnosť lomená biela (100% plochy) - Reštaurovanie štukovej výzdoby vstupnej chodby</t>
  </si>
  <si>
    <t>1084109999</t>
  </si>
  <si>
    <t>wi4+ci06</t>
  </si>
  <si>
    <t>139</t>
  </si>
  <si>
    <t>612466113.Sr</t>
  </si>
  <si>
    <t>Sanačný systém stien,cementový špric, THERMOPAL-SP alebo ekvivalent</t>
  </si>
  <si>
    <t>-1168311050</t>
  </si>
  <si>
    <t>"odkop ulicny - omietka uvazovana 15cm pod teren</t>
  </si>
  <si>
    <t>0,15*(26,7+31,86)</t>
  </si>
  <si>
    <t>140</t>
  </si>
  <si>
    <t>612466163.Sr</t>
  </si>
  <si>
    <t>Sanačný systém stien, sanačná paropriepustná minerálna omietka, THERMOPAL-SR24  alebo ekvivalent, hr.20mm</t>
  </si>
  <si>
    <t>1797767711</t>
  </si>
  <si>
    <t>141</t>
  </si>
  <si>
    <t>612466203.Sr</t>
  </si>
  <si>
    <t>Sanačný systém stien-jemná paropriepustná minerálna štuková omietka, THERMOPAL-FS33 alebo ekvivalent, hr.1mm</t>
  </si>
  <si>
    <t>1021727322</t>
  </si>
  <si>
    <t>"Wi07</t>
  </si>
  <si>
    <t>1,75*(0,935+0,685)</t>
  </si>
  <si>
    <t>1,75*(0,61+0,931)</t>
  </si>
  <si>
    <t>1,75*(1,333+0,816+2,817+0,257)</t>
  </si>
  <si>
    <t>"wi7</t>
  </si>
  <si>
    <t>(3,12+0,15)*(2,896)</t>
  </si>
  <si>
    <t>0,71*(1,2+2,15*2)</t>
  </si>
  <si>
    <t>(0,15+2,87)*(21,508+5,774)+0,191*13</t>
  </si>
  <si>
    <t>-1,85*2,15-2,565*2,15-2,7*2,3-1,92*2,3-1,91*2,3-1,89*2,3-1,095*2,3-1,49*2,3</t>
  </si>
  <si>
    <t>0,732*(1,06+1,714*2)*6+0,52*(0,75+2,15)+0,86*(1,2+2*2)+0,86*(2,22+2*2)</t>
  </si>
  <si>
    <t>0,86*(2,25*2*2)+0,86*(2,21+2*2)+0,86*(1,32+2*2)</t>
  </si>
  <si>
    <t>(0,15+2,87)*(14,477)+0,17*10</t>
  </si>
  <si>
    <t>-1,09*2,3-1,89*2,3-1,91*2,3-1,92*2,3</t>
  </si>
  <si>
    <t>(0,15+2,87)*11,609+0,194*8</t>
  </si>
  <si>
    <t>-1,598*2,15-1,82*2,15-1,85*2,15</t>
  </si>
  <si>
    <t>0,676*(1,1+2,15)+0,525*(0,95+2,15)</t>
  </si>
  <si>
    <t>(3,5-1,6)*(0,61+0,931)</t>
  </si>
  <si>
    <t>(3,05-1,6)*(0,935+0,685)</t>
  </si>
  <si>
    <t>(0,15+3,05)*(1,76+1,76+0,406)</t>
  </si>
  <si>
    <t>-1,21*2,3-1*2,3</t>
  </si>
  <si>
    <t>0,475*(1,21+2,3*2)</t>
  </si>
  <si>
    <t>(0,15+3,14)*(1,743+2,534)</t>
  </si>
  <si>
    <t>-1,23*2,3-0,9*2,15-0,1*2,15</t>
  </si>
  <si>
    <t>(3,14-1,6)*(0,596+2,053+2,817+0,257)</t>
  </si>
  <si>
    <t>0,675*(0,9+0,55)</t>
  </si>
  <si>
    <t>(0,03+2,3)*(0,048+3,213)</t>
  </si>
  <si>
    <t>-0,9*2,15-0,9*1,6</t>
  </si>
  <si>
    <t>0,165*(0,9+1,6)+0,365*(0,9+2,15)</t>
  </si>
  <si>
    <t>m018</t>
  </si>
  <si>
    <t>(2,488*2+0,05)*2,48/2</t>
  </si>
  <si>
    <t>(2,48+0,03)*1,44</t>
  </si>
  <si>
    <t>(0,15+1,76)*(4,543+4,907+4,91+4,546+0,51)+0,386*6+0,152</t>
  </si>
  <si>
    <t>-0,9*1,6-1,1*1,75</t>
  </si>
  <si>
    <t>0,465*(1,1+1,75*2)+0,5*(1,812+1,97*2)</t>
  </si>
  <si>
    <t>(0,15+2,525)*(0,052+2,531+1,77+0,616)+0,546+0,771*2</t>
  </si>
  <si>
    <t>-1,32*2,65-1,7*(2,15+2,64)/2</t>
  </si>
  <si>
    <t>0,536*(1,32+2,65*2)+0,62*(1,7+2,64*2)</t>
  </si>
  <si>
    <t>(0,15+3,125+0,068)*(2,605+6,637)</t>
  </si>
  <si>
    <t>(0,15+1,985)*(3,925*2+2,377)</t>
  </si>
  <si>
    <t>-1,002*1,5</t>
  </si>
  <si>
    <t>0,5*(1,002+1,5*2)</t>
  </si>
  <si>
    <t>(0,15+1,985)*(2,735)</t>
  </si>
  <si>
    <t>-0,99*1,9-0,9*2,15-1,3*2,15</t>
  </si>
  <si>
    <t>0,5*(0,9+2,15*2)</t>
  </si>
  <si>
    <t>(0,15+3,05)*(2,192)</t>
  </si>
  <si>
    <t>(0,15+3,05)*(2,8)</t>
  </si>
  <si>
    <t>(0,15+3,05)*3,55+2,45</t>
  </si>
  <si>
    <t>(0,15+3,05)*1,955+0,98</t>
  </si>
  <si>
    <t>0,15*(5,295)+13,203</t>
  </si>
  <si>
    <t>3,4*(1,154+1,009+0,28)</t>
  </si>
  <si>
    <t>-0,9*2,15*2</t>
  </si>
  <si>
    <t>m040,41,42</t>
  </si>
  <si>
    <t>3,32*(2,563+0,358+1,4+2,687+2,796)</t>
  </si>
  <si>
    <t>1,117*(1,18)*2</t>
  </si>
  <si>
    <t>(0,15+2,525)*(5,402+2,163+5,958)</t>
  </si>
  <si>
    <t>-1,1*1,75-0,7*0,7-1,3*2,15-1,77*2,28-1,2*2,15*2</t>
  </si>
  <si>
    <t>0,295*(1,77)+(0,15+2,28)*0,42</t>
  </si>
  <si>
    <t>(0,15+2,87)*5,312+0,221*4</t>
  </si>
  <si>
    <t>-1,2*2,15-1,49*(2+2,3)/2-0,15*1,49</t>
  </si>
  <si>
    <t>0,61*(1,49+2,15*2)</t>
  </si>
  <si>
    <t>"1NP</t>
  </si>
  <si>
    <t>(0,13+4,04)*(8,654)</t>
  </si>
  <si>
    <t>(0,13+4,35)*(4,42)</t>
  </si>
  <si>
    <t>(0,13+3,42+0,1)*(2,19)</t>
  </si>
  <si>
    <t>wi7_1</t>
  </si>
  <si>
    <t>142</t>
  </si>
  <si>
    <t>622460221.S1</t>
  </si>
  <si>
    <t>Bezcementová strojová omietka na baze prír. spojiva hr. 10mm, Baumit NHL MP alebo ekvivalent - nová bosáž</t>
  </si>
  <si>
    <t>1111652268</t>
  </si>
  <si>
    <t>"We06</t>
  </si>
  <si>
    <t>"B34</t>
  </si>
  <si>
    <t>16,119*(5,103+1,238+3,217+1,242+5)</t>
  </si>
  <si>
    <t>-1,1*2,67</t>
  </si>
  <si>
    <t>-1,3*2,67</t>
  </si>
  <si>
    <t>-1*2,02*2</t>
  </si>
  <si>
    <t>-1,07*1,425*5</t>
  </si>
  <si>
    <t>0,12*(1,1+2*2,67+1,3+2,67*2)</t>
  </si>
  <si>
    <t>0,25*(1+2,02*2)*2*2</t>
  </si>
  <si>
    <t>0,15*(1,07+1,425*2)*5</t>
  </si>
  <si>
    <t>"podhlady pavlací</t>
  </si>
  <si>
    <t>63,64+56,39</t>
  </si>
  <si>
    <t>143</t>
  </si>
  <si>
    <t>622460221.S2</t>
  </si>
  <si>
    <t>Vápenná jadrová omietka hr. 30mm,  Baumit nhl Manu alebo ekvivalent - nová bosáž</t>
  </si>
  <si>
    <t>-1222957501</t>
  </si>
  <si>
    <t>144</t>
  </si>
  <si>
    <t>622460221.S3</t>
  </si>
  <si>
    <t>Bezcementový prednástrek hr. 5mm,  Baumit nhl Pre alebo ekvivalent - nová bosáž</t>
  </si>
  <si>
    <t>-1538120971</t>
  </si>
  <si>
    <t>145</t>
  </si>
  <si>
    <t>622460221.S4</t>
  </si>
  <si>
    <t>Antisulfátový náter,  Epasit.nsf alebo ekvivalent - nová bosáž</t>
  </si>
  <si>
    <t>1435936999</t>
  </si>
  <si>
    <t>146</t>
  </si>
  <si>
    <t>622460221.Sr</t>
  </si>
  <si>
    <t>Konsolidácia  zachovaných plastických prvkov, omietok a náterov a kosolidácia odkrytého muriva penetračným prostriedkom na minerálnej báze  Akurit GTM, alebo ekvivalent  (100% celkovej plochy) - fasády</t>
  </si>
  <si>
    <t>-150608547</t>
  </si>
  <si>
    <t>147</t>
  </si>
  <si>
    <t>622460221.Sr1</t>
  </si>
  <si>
    <t>Domurovanie výpadkov muriva pálenou tehlou a vápennou maltou Baumit NHL Manu, alebo ekvivalent (8% celkovej plochy)</t>
  </si>
  <si>
    <t>-600314515</t>
  </si>
  <si>
    <t>We01_rovne*0,08</t>
  </si>
  <si>
    <t>We01_profil*0,08</t>
  </si>
  <si>
    <t>148</t>
  </si>
  <si>
    <t>622460221.Sr2</t>
  </si>
  <si>
    <t>Doplnenie výpadkov rovných plôch jadrovou vápennou omietkou Baumit NHL Manu, alebo ekvivalent (26% plochy rovných plôch)</t>
  </si>
  <si>
    <t>1642564475</t>
  </si>
  <si>
    <t>We01_rovne*0,26</t>
  </si>
  <si>
    <t>149</t>
  </si>
  <si>
    <t>622460221.Sr3</t>
  </si>
  <si>
    <t>Doplnenie výpadkov plastických plôch jadrovou vápennou omietkou Baumit NHL Manu, alebo ekvivalent (31% plochy plastických prvkov)</t>
  </si>
  <si>
    <t>393594583</t>
  </si>
  <si>
    <t>We01_profil*0,31</t>
  </si>
  <si>
    <t>150</t>
  </si>
  <si>
    <t>622460221.Sr4</t>
  </si>
  <si>
    <t>Doplnenie výpadkov finálnej vrtsvy a zjednotenie štruktúry povrchu rovných plôch jemnou vápennou omietkou Baumit NHL Fine a SuperFino, alebo ekvivalent (72% plochy rovných plôch)</t>
  </si>
  <si>
    <t>-47674404</t>
  </si>
  <si>
    <t>We01_rovne*0,72</t>
  </si>
  <si>
    <t>151</t>
  </si>
  <si>
    <t>622460221.Sr5</t>
  </si>
  <si>
    <t>Doplnenie výpadkov finálnej vrtsvy a zjednotenie štruktúry povrchu plastických prvkov jemnou vápennou omietkou Baumit NHL Fine a SuperFino, alebo ekvivalent (78% plochy plastických prvkov)</t>
  </si>
  <si>
    <t>94615149</t>
  </si>
  <si>
    <t>We01_profil*0,78</t>
  </si>
  <si>
    <t>152</t>
  </si>
  <si>
    <t>622460221.Sr6</t>
  </si>
  <si>
    <t>Úprava povrchu rovných plôch minerálnym Sol-silikátovým náterom KEIM soldalit, alebo ekvivalent - Farebnosť svetlookrová (100% plochy rovných plôch)</t>
  </si>
  <si>
    <t>903057736</t>
  </si>
  <si>
    <t>153</t>
  </si>
  <si>
    <t>622460221.Sr7</t>
  </si>
  <si>
    <t>Úprava povrchu plastických prvkov minerálnym Sol-silikátovým náterom KEIM soldalit, alebo ekvivalent - Farebnosť svetlookrová (100% plochy plastických plôch)</t>
  </si>
  <si>
    <t>-869010355</t>
  </si>
  <si>
    <t>We01_profil+We06</t>
  </si>
  <si>
    <t>154</t>
  </si>
  <si>
    <t>622468173</t>
  </si>
  <si>
    <t>Vonkajšia omietka stien tenkovrstvová, StoMiral alebo ekvivalent, hr. 5mm + adhézny mostík, vrátane potrebného príslušenstva</t>
  </si>
  <si>
    <t>-523933326</t>
  </si>
  <si>
    <t>"We05</t>
  </si>
  <si>
    <t>"pohl1</t>
  </si>
  <si>
    <t>3,06*(21,19)+2,11*1,84/2+0,168*1,84</t>
  </si>
  <si>
    <t>-0,515*1,2*3</t>
  </si>
  <si>
    <t>-0,605*1,15</t>
  </si>
  <si>
    <t>0,2*(1,18+0,88*2)</t>
  </si>
  <si>
    <t>0,2*(0,435+2*1,16)*3*3</t>
  </si>
  <si>
    <t>0,2*(0,605+1,15*2)</t>
  </si>
  <si>
    <t>"pohl2</t>
  </si>
  <si>
    <t>((20,833+22,66)/2-0,3)*1,985</t>
  </si>
  <si>
    <t>-(0,72*2,4+0,98*1,9)</t>
  </si>
  <si>
    <t>-(0,72*2,4+0,96*1,99)</t>
  </si>
  <si>
    <t>-(0,675*2+0,963*1,9)</t>
  </si>
  <si>
    <t>-(1*1,15+0,45*0,8)</t>
  </si>
  <si>
    <t>0,2*(0,88+2*2,6)</t>
  </si>
  <si>
    <t>0,2*(0,64+2*2,36+0,98+1,9*2)*2</t>
  </si>
  <si>
    <t>0,2*(0,675+2*2+0,963+1,9*2)</t>
  </si>
  <si>
    <t>0,2*(1+2*1,15+0,45+2*0,8)</t>
  </si>
  <si>
    <t>"pohl3</t>
  </si>
  <si>
    <t>(23,03-0,3)*2,8</t>
  </si>
  <si>
    <t>-0,817*2,05</t>
  </si>
  <si>
    <t>-1,1*0,6*2</t>
  </si>
  <si>
    <t>0,2*(0,85+2*1,85+0,817*3+2,02*2*3+1,1*2+0,6*2*2)</t>
  </si>
  <si>
    <t>155</t>
  </si>
  <si>
    <t>622468173r</t>
  </si>
  <si>
    <t>Renovačná stierka na preštukovanie stien  Baumit MultiRenova  alebo ekvivalent, hr. 5mm, vrátane potrebného príslušenstva</t>
  </si>
  <si>
    <t>-1749559997</t>
  </si>
  <si>
    <t>"We08</t>
  </si>
  <si>
    <t>2,05*9,25</t>
  </si>
  <si>
    <t>"We07</t>
  </si>
  <si>
    <t>375,1+28,06</t>
  </si>
  <si>
    <t>156</t>
  </si>
  <si>
    <t>622481119.S</t>
  </si>
  <si>
    <t>Potiahnutie vonkajších stien sklotextilnou mriežkou s celoplošným prilepením</t>
  </si>
  <si>
    <t>852410603</t>
  </si>
  <si>
    <t>"We05 - ostenia zarovnane</t>
  </si>
  <si>
    <t>0,2*(0,98+1,9*2)*2</t>
  </si>
  <si>
    <t>0,2*(0,963+1,9*2)</t>
  </si>
  <si>
    <t>157</t>
  </si>
  <si>
    <t>6224811200</t>
  </si>
  <si>
    <t>M+D Okenný parapet STO deco doska hr 15mm alebo ekvivalent, lepený do lep. malty, vrátane povrchovej úpravy minerálnym Sol-silikátovým náterom KEIM soldalit, alebo ekvivalent, okapového pásu a kotvenia - vid det 6</t>
  </si>
  <si>
    <t>-2034525930</t>
  </si>
  <si>
    <t>"okna v suterene do ulice</t>
  </si>
  <si>
    <t>0,2*1,1*15</t>
  </si>
  <si>
    <t>"okna do nadvoria</t>
  </si>
  <si>
    <t>0,1*0,85*13</t>
  </si>
  <si>
    <t>695</t>
  </si>
  <si>
    <t>622Fi002</t>
  </si>
  <si>
    <t>Fi 02 - Čistenie povrchu terazza prípravkom Bellinzoni LEM 3, alebo ekvivalent a odstránenie kovových prvkov na držanie koberca (100% plochy)</t>
  </si>
  <si>
    <t>-613314067</t>
  </si>
  <si>
    <t>"Fi02</t>
  </si>
  <si>
    <t>schodisko z 1NP na 2NP od stupna 18</t>
  </si>
  <si>
    <t>18,89+0,15*1,595*11+0,15*1,575*7+0,15*1,575*11</t>
  </si>
  <si>
    <t>schodisko z 2NP na 3NP</t>
  </si>
  <si>
    <t>696</t>
  </si>
  <si>
    <t>622Fi002_2</t>
  </si>
  <si>
    <t>Fi 02 - Doplnenie výpadkov a prasklín tmelom Remmers RM, alebo ekvivalent  (cca 12% plochy)</t>
  </si>
  <si>
    <t>1177351886</t>
  </si>
  <si>
    <t>Fi02_N*0,12</t>
  </si>
  <si>
    <t>158</t>
  </si>
  <si>
    <t>622Fi01-01</t>
  </si>
  <si>
    <t>Fi 01,02 - Čistenie povrchu terazza prípravkom Bellinzoni LEM 3, alebo ekvivalent a odstránenie nevhodných sekundárnych zásahov (100% plochy)</t>
  </si>
  <si>
    <t>1149312239</t>
  </si>
  <si>
    <t>159</t>
  </si>
  <si>
    <t>622Fi01-02</t>
  </si>
  <si>
    <t>Fi 01 - Doplnenie výpadkov a prasklín prifarbenou cementovou zmesou s kamenivom (cca 16% plochy)</t>
  </si>
  <si>
    <t>-1691952073</t>
  </si>
  <si>
    <t>fi01*0,16</t>
  </si>
  <si>
    <t>160</t>
  </si>
  <si>
    <t>622Fi01-03</t>
  </si>
  <si>
    <t>Fi 01 - Brúsenie doplnených častí a celoplošné preleštenie povrchu terazza  (100% plochy)</t>
  </si>
  <si>
    <t>-2126047571</t>
  </si>
  <si>
    <t>161</t>
  </si>
  <si>
    <t>622Fi01-04</t>
  </si>
  <si>
    <t>Fi 01,02 - Povrchová úprava kameňa spevňujúcim a leštiacim voskom Bellinzoni Dural Brill, alebo ekvivalent  (100% plochy)</t>
  </si>
  <si>
    <t>799569459</t>
  </si>
  <si>
    <t>162</t>
  </si>
  <si>
    <t>622KA01</t>
  </si>
  <si>
    <t>Kamenné schody KA 01, umelý kameň pieskovcovej farby, protišmyk R11, hydrofóbny náter, rozmery 450x300x2800+167x300x2000+167x430x1800mm</t>
  </si>
  <si>
    <t>1271834212</t>
  </si>
  <si>
    <t>163</t>
  </si>
  <si>
    <t>622KA02-01</t>
  </si>
  <si>
    <t>Kamenné schodiskové rameno 1NP: KA 02 - Odstránenie nášlapných plôch kamenných stupňov a očistenie zachovanej kamennej hmoty od depozitu a iných nevhodných zásahov (+ odstrániť z podstupníc držiaky na koberec) - rozmery 8x390x150x1600mm</t>
  </si>
  <si>
    <t>398008676</t>
  </si>
  <si>
    <t>164</t>
  </si>
  <si>
    <t>622KA02-02</t>
  </si>
  <si>
    <t>Kamenné schodiskové rameno 1NP: KA 02 - Rekonštrukcia nášlapných plôch v leštenom minerálnom kompozite s identickou farebnosťou s originálom a dotmelenie menších výpadkov zvyšných plôch</t>
  </si>
  <si>
    <t>-83564101</t>
  </si>
  <si>
    <t>165</t>
  </si>
  <si>
    <t>622KA02-03</t>
  </si>
  <si>
    <t>Kamenné schodiskové rameno 1NP: KA 02 - Povrchová úprava kameňa spevňujúcim a leštiacim voskom Bellinzoni Dural Brill, alebo ekvivalent</t>
  </si>
  <si>
    <t>285417331</t>
  </si>
  <si>
    <t>166</t>
  </si>
  <si>
    <t>622KA03a</t>
  </si>
  <si>
    <t xml:space="preserve">Kamenný obrubník KA 03a - umelý kameň pieskovcovej farby, hydrofóbny náter, zaoblený tvar, rozmery 300x350x1350mm - podrobnosti  vid PD </t>
  </si>
  <si>
    <t>-1075643231</t>
  </si>
  <si>
    <t>167</t>
  </si>
  <si>
    <t>622KA03b</t>
  </si>
  <si>
    <t xml:space="preserve">Kamenný obrubník KA 03b -rohový kus - umelý kameň pieskovcovej farby, hydrofóbny náter, zaoblený tvar, rozmery 300x350x1350+1350mm - podrobnosti  vid PD </t>
  </si>
  <si>
    <t>-6380701</t>
  </si>
  <si>
    <t>168</t>
  </si>
  <si>
    <t>622KA04</t>
  </si>
  <si>
    <t xml:space="preserve">Kamenný prah KA 04 - umelý kameň pieskovcovej farby, protišmyk R11, hydrofóbny náter, lepený, rozmery 320x180x2335mm, spád 2% - podrobnosti  vid PD </t>
  </si>
  <si>
    <t>972980213</t>
  </si>
  <si>
    <t>169</t>
  </si>
  <si>
    <t>622KA05ab</t>
  </si>
  <si>
    <t xml:space="preserve">Kamenný prah KA 05ab - umelý kameň pieskovcovej farby, protišmyk R11, hydrofóbny náter, lepený, rozmery 335x200x2045-2380mm, spád 2% - podrobnosti  vid PD </t>
  </si>
  <si>
    <t>-1626075420</t>
  </si>
  <si>
    <t>1+1</t>
  </si>
  <si>
    <t>170</t>
  </si>
  <si>
    <t>622KA06-01</t>
  </si>
  <si>
    <t>Kamenné schody KA 06 - Očistenie zachovanej kamennej hmoty kamenných stupňov od depozitu a odstránenie nevhodných sekundárnych zásahov, rozmery stupňov 3x400x165x1740+220*164*1740mm</t>
  </si>
  <si>
    <t>-1058636968</t>
  </si>
  <si>
    <t>171</t>
  </si>
  <si>
    <t>622KA06-02</t>
  </si>
  <si>
    <t>Kamenné schody KA 06 - Dotmelenie výpadkov kamenných stupňov prípravkom Remmers RM, alebo ekvivalent v identickej farebnosti s originálom, rozmery stupňov 3x400x165x1740+220*164*1740mm</t>
  </si>
  <si>
    <t>1999733939</t>
  </si>
  <si>
    <t>172</t>
  </si>
  <si>
    <t>622KA06-03</t>
  </si>
  <si>
    <t>Kamenné schody KA 06 - Povrchová úprava kameňa spevňujúcim a leštiacim voskom Bellinzoni Dural Brill, alebo ekvivalent, rozmery stupňov 3x400x165x1740+220*164*1740mm</t>
  </si>
  <si>
    <t>1553003298</t>
  </si>
  <si>
    <t>173</t>
  </si>
  <si>
    <t>622KA07</t>
  </si>
  <si>
    <t>Kamenné schody KA 07 - umelý kameň pieskovcovej farby, protišmyk R11, hydrofóbny náter, lepené, rozmery stupňov 3x400x165x1740+220*164*1740mm</t>
  </si>
  <si>
    <t>190419305</t>
  </si>
  <si>
    <t>174</t>
  </si>
  <si>
    <t>622KA08-01</t>
  </si>
  <si>
    <t>Kamenné schodiskové rameno 1PP: KA 08 - Očistenie zachovanej kamennej hmoty kamenných stupňov od depozitu a odstránenie nevhodných sekundárnych zásahov, rozmery 9x340x171x1445mm</t>
  </si>
  <si>
    <t>-1346815545</t>
  </si>
  <si>
    <t>175</t>
  </si>
  <si>
    <t>622KA08-02</t>
  </si>
  <si>
    <t>Kamenné schodiskové rameno 1PP: KA 08 - Dotmelenie výpadkov kamenných stupňov prípravkom Remmers RM, alebo ekvivalent v identickej farebnosti s originálom, rozmery 9x340x171x1445mm</t>
  </si>
  <si>
    <t>885323859</t>
  </si>
  <si>
    <t>176</t>
  </si>
  <si>
    <t>622KA08-03</t>
  </si>
  <si>
    <t>Kamenné schodiskové rameno 1PP: KA 08- Povrchová úprava kameňa spevňujúcim a leštiacim voskom Bellinzoni Dural Brill, alebo ekvivalent, rozmery 9x340x171x1445mm</t>
  </si>
  <si>
    <t>-1291667533</t>
  </si>
  <si>
    <t>177</t>
  </si>
  <si>
    <t>624401111.S</t>
  </si>
  <si>
    <t>Oprava poškodených hrán škáry z lešeňovej klietky (s dodaním hmôt) polymercementovou maltou</t>
  </si>
  <si>
    <t>1421201473</t>
  </si>
  <si>
    <t>oci*2</t>
  </si>
  <si>
    <t>178</t>
  </si>
  <si>
    <t>625250558.S</t>
  </si>
  <si>
    <t>Kontaktný zatepľovací systém soklovej alebo vodou namáhanej časti hr. 200 mm, mechanicky kotvený + armovacia sieťovina, vrátane potrebných prvkov zateplovacieho systému</t>
  </si>
  <si>
    <t>-817498153</t>
  </si>
  <si>
    <t>"sokel We5</t>
  </si>
  <si>
    <t>1*(3,265+2,375+2,945)</t>
  </si>
  <si>
    <t>-0,88*1</t>
  </si>
  <si>
    <t>-0,9*0,9</t>
  </si>
  <si>
    <t>179</t>
  </si>
  <si>
    <t>625250702.S</t>
  </si>
  <si>
    <t>Kontaktný zatepľovací systém z minerálnej vlny hr. 40 mm, mechanicky kotvený + armovacia sieťovina, vrátane potrebných prvkov zateplovacieho systému</t>
  </si>
  <si>
    <t>-1338326923</t>
  </si>
  <si>
    <t>0,2*(0,515+2*1,2)*3</t>
  </si>
  <si>
    <t>0,2*(0,6+2*1,15)*3</t>
  </si>
  <si>
    <t>0,2*(0,72+2*2,4)*2</t>
  </si>
  <si>
    <t>0,2*(0,675+2*2)</t>
  </si>
  <si>
    <t>180</t>
  </si>
  <si>
    <t>625250713.S</t>
  </si>
  <si>
    <t>Kontaktný zatepľovací systém z minerálnej vlny hr. 200 mm, mechanicky kotvený + armovacia sieťovina, vrátane potrebných prvkov zateplovacieho systému</t>
  </si>
  <si>
    <t>1655927227</t>
  </si>
  <si>
    <t>3,265*(21,19)+2,11*1,84/2+0,168*1,84</t>
  </si>
  <si>
    <t>((20,833+22,66)/2)*2,375</t>
  </si>
  <si>
    <t>(23,03-0,3)*2,945</t>
  </si>
  <si>
    <t>-we5_sokel</t>
  </si>
  <si>
    <t>181</t>
  </si>
  <si>
    <t>62745163154</t>
  </si>
  <si>
    <t>Sanácia klenby vyklinovaným dubovými klinmi, vrátane škárovania pamiatkarskou maltou v rozsahu cca 20% z celkovej plochy</t>
  </si>
  <si>
    <t>-1671375970</t>
  </si>
  <si>
    <t>"K-101</t>
  </si>
  <si>
    <t>5,885*17,827</t>
  </si>
  <si>
    <t>"K-102</t>
  </si>
  <si>
    <t>2,531*5,782</t>
  </si>
  <si>
    <t>"K-103</t>
  </si>
  <si>
    <t>2,1*2,75</t>
  </si>
  <si>
    <t>"K-104</t>
  </si>
  <si>
    <t>2,1*2,95</t>
  </si>
  <si>
    <t>"K-105</t>
  </si>
  <si>
    <t>2,86*4,52</t>
  </si>
  <si>
    <t>"K+101</t>
  </si>
  <si>
    <t>3,485*7,427</t>
  </si>
  <si>
    <t>"K+102</t>
  </si>
  <si>
    <t>2,64*6,93</t>
  </si>
  <si>
    <t>"K+203</t>
  </si>
  <si>
    <t>2,75*6,81</t>
  </si>
  <si>
    <t>182</t>
  </si>
  <si>
    <t>631315711.S</t>
  </si>
  <si>
    <t>Mazanina z betónu prostého (m3) tr. C 25/30 hr.nad 120 do 240 mm</t>
  </si>
  <si>
    <t>460000871</t>
  </si>
  <si>
    <t>"betonovy schod  0.21</t>
  </si>
  <si>
    <t>1,3*0,91*0,175</t>
  </si>
  <si>
    <t>183</t>
  </si>
  <si>
    <t>631319155.S</t>
  </si>
  <si>
    <t>Príplatok za prehlad. povrchu betónovej mazaniny min. tr.C 8/10 oceľ. hlad. hr. 120-240 mm</t>
  </si>
  <si>
    <t>-1561544029</t>
  </si>
  <si>
    <t>184</t>
  </si>
  <si>
    <t>631342521.5</t>
  </si>
  <si>
    <t>Mazanina z betónu ľahkého (m3) hr.nad 50 do 80 mm re.Liapor Mix Statik alebo ekvivalent</t>
  </si>
  <si>
    <t>1704601621</t>
  </si>
  <si>
    <t>"K-101 - K105</t>
  </si>
  <si>
    <t>"area</t>
  </si>
  <si>
    <t>100,552+14,929+4,792+5,164+11,578</t>
  </si>
  <si>
    <t>"K+101, K+102</t>
  </si>
  <si>
    <t>21,615+15,224</t>
  </si>
  <si>
    <t>17,836</t>
  </si>
  <si>
    <t>0,05*191,69</t>
  </si>
  <si>
    <t>185</t>
  </si>
  <si>
    <t>631351101.S</t>
  </si>
  <si>
    <t>Debnenie stien, rýh a otvorov v podlahách zhotovenie</t>
  </si>
  <si>
    <t>-2138228538</t>
  </si>
  <si>
    <t xml:space="preserve">"betonovy schod </t>
  </si>
  <si>
    <t>(1,3+2*0,91)*0,175</t>
  </si>
  <si>
    <t>186</t>
  </si>
  <si>
    <t>631351102.S</t>
  </si>
  <si>
    <t>Debnenie stien, rýh a otvorov v podlahách odstránenie</t>
  </si>
  <si>
    <t>1166858691</t>
  </si>
  <si>
    <t>187</t>
  </si>
  <si>
    <t>631362411.S</t>
  </si>
  <si>
    <t>Výstuž mazanín z betónov (z kameniva) a z ľahkých betónov zo sietí KARI, priemer drôtu 5/5 mm, veľkosť oka 100x100 mm</t>
  </si>
  <si>
    <t>383081228</t>
  </si>
  <si>
    <t>188</t>
  </si>
  <si>
    <t>631571013.Sr</t>
  </si>
  <si>
    <t>Násyp - drenážna vrstva z kameniva fr 16-32  pre zelené strechy do 5°</t>
  </si>
  <si>
    <t>-933354411</t>
  </si>
  <si>
    <t>"Fe01</t>
  </si>
  <si>
    <t>0,1*38,27</t>
  </si>
  <si>
    <t>189</t>
  </si>
  <si>
    <t>631571013.Sr1</t>
  </si>
  <si>
    <t xml:space="preserve">Násyp -  z kameniva fr 8-16 </t>
  </si>
  <si>
    <t>1165532451</t>
  </si>
  <si>
    <t>0,085*fe02</t>
  </si>
  <si>
    <t>631591111.5</t>
  </si>
  <si>
    <t>Ľahký betón na klenbách ref.Liapor Mix alebo ekvivalent</t>
  </si>
  <si>
    <t>1921878565</t>
  </si>
  <si>
    <t>"0,883*2=1,766 "area</t>
  </si>
  <si>
    <t>1,766*17,828</t>
  </si>
  <si>
    <t>"0,384 area</t>
  </si>
  <si>
    <t>0,384*6,728</t>
  </si>
  <si>
    <t>0,6*(0,663+0,274)/2*1,648</t>
  </si>
  <si>
    <t>0,6*0,295*(0,23+1,2+0,605)</t>
  </si>
  <si>
    <t>0,3*4,792 "priemer v x area</t>
  </si>
  <si>
    <t>0,3*5,164  "priemer v x area</t>
  </si>
  <si>
    <t>0,4*11,578 "priemer v x area</t>
  </si>
  <si>
    <t>0,4*21,615 "odhad v x area</t>
  </si>
  <si>
    <t>0,4*15,224  "odhad v x area</t>
  </si>
  <si>
    <t>0,4*17,836 "odhad v x area</t>
  </si>
  <si>
    <t>191</t>
  </si>
  <si>
    <t>631680014.S</t>
  </si>
  <si>
    <t>Násyp - vegetačná vrstva zo substrátu s utlačením a urovnaním povrchu pre zelené strechy do 5°</t>
  </si>
  <si>
    <t>-768706161</t>
  </si>
  <si>
    <t>0,35*38,27</t>
  </si>
  <si>
    <t>192</t>
  </si>
  <si>
    <t>632001011.S</t>
  </si>
  <si>
    <t>Zhotovenie separačnej fólie v podlahových vrstvách z PE</t>
  </si>
  <si>
    <t>-1928328565</t>
  </si>
  <si>
    <t>fi15+fi16+fi14+fi11+fi12+fi13+fi17</t>
  </si>
  <si>
    <t>fi10+fi05+fi07+fi06+fi04+fi03+fi20</t>
  </si>
  <si>
    <t>"pod prieckami</t>
  </si>
  <si>
    <t>"fi12-13</t>
  </si>
  <si>
    <t>0,15*(2,735+2,46+2,69+0,8+5,58+3,55+4,225+5,3)</t>
  </si>
  <si>
    <t>"Fi14-17</t>
  </si>
  <si>
    <t>0,15*(2,98+0,565+3,51+3,71+2,75+1,94+1,21+6,655+1,55+1,1+0,52+0,9)</t>
  </si>
  <si>
    <t>193</t>
  </si>
  <si>
    <t>283230007500.S</t>
  </si>
  <si>
    <t>Oddeľovacia fólia na potery</t>
  </si>
  <si>
    <t>2125315568</t>
  </si>
  <si>
    <t>2328,831*1,15</t>
  </si>
  <si>
    <t>194</t>
  </si>
  <si>
    <t>632001051.S</t>
  </si>
  <si>
    <t>Zhotovenie jednonásobného penetračného náteru pre potery a stierky - adhézny mostík</t>
  </si>
  <si>
    <t>1390301141</t>
  </si>
  <si>
    <t>fi15+fi11</t>
  </si>
  <si>
    <t>fi10+fi06+fi04</t>
  </si>
  <si>
    <t>"pavlace</t>
  </si>
  <si>
    <t>195</t>
  </si>
  <si>
    <t>585520000750.S</t>
  </si>
  <si>
    <t>Adhézny mostík</t>
  </si>
  <si>
    <t>kg</t>
  </si>
  <si>
    <t>724818630</t>
  </si>
  <si>
    <t>196</t>
  </si>
  <si>
    <t>632440131.S1</t>
  </si>
  <si>
    <t>Nivelizačný poter na baze cementu, pevnosti v tlaku 25 MPa, hr. 15 mm</t>
  </si>
  <si>
    <t>931184918</t>
  </si>
  <si>
    <t>"Fi9</t>
  </si>
  <si>
    <t>"0.01</t>
  </si>
  <si>
    <t>(1,47*2,92)+(2,33*0,338)</t>
  </si>
  <si>
    <t>197</t>
  </si>
  <si>
    <t>632440131.S10</t>
  </si>
  <si>
    <t>Nivelizačný poter na baze cementu, pevnosti v tlaku 25 MPa, hr. 13 mm</t>
  </si>
  <si>
    <t>119230984</t>
  </si>
  <si>
    <t>198</t>
  </si>
  <si>
    <t>632440138.S0</t>
  </si>
  <si>
    <t>Cementový poter CEMFLOW CF-C25-F5 alebo ekvivalent, pevnosti v tlaku 25 MPa, hr. 50 mm</t>
  </si>
  <si>
    <t>-700485554</t>
  </si>
  <si>
    <t>fi11+fi14+fi16+fi17</t>
  </si>
  <si>
    <t>"vrátane dilatovania</t>
  </si>
  <si>
    <t>199</t>
  </si>
  <si>
    <t>632440138.S10</t>
  </si>
  <si>
    <t>Cementový poter CEMFLOW CF-C25-F5 alebo ekvivalent, pevnosti v tlaku 25 MPa, hr. 55 mm</t>
  </si>
  <si>
    <t>-1142876423</t>
  </si>
  <si>
    <t>fi04+fi06+fi10</t>
  </si>
  <si>
    <t>200</t>
  </si>
  <si>
    <t>632440138.S20</t>
  </si>
  <si>
    <t>Cementový poter CEMFLOW CF-C25-F5 alebo ekvivalent, pevnosti v tlaku 25 MPa, hr. 57 mm</t>
  </si>
  <si>
    <t>-231915893</t>
  </si>
  <si>
    <t>fi12+fi13</t>
  </si>
  <si>
    <t>201</t>
  </si>
  <si>
    <t>632440138.S30</t>
  </si>
  <si>
    <t>Cementový poter CEMFLOW CF-C25-F5 alebo ekvivalent, pevnosti v tlaku 25 MPa, hr. 58 mm</t>
  </si>
  <si>
    <t>212075024</t>
  </si>
  <si>
    <t>fi03+fi05</t>
  </si>
  <si>
    <t>202</t>
  </si>
  <si>
    <t>632440138.S50</t>
  </si>
  <si>
    <t>Cementový poter CEMFLOW CF-C25-F5 alebo ekvivalent, pevnosti v tlaku 25 MPa, hr. 61 mm</t>
  </si>
  <si>
    <t>1685097261</t>
  </si>
  <si>
    <t>fi07+fi20</t>
  </si>
  <si>
    <t>203</t>
  </si>
  <si>
    <t>632440138.S60</t>
  </si>
  <si>
    <t>Cementový poterCEMFLOW CF-C25-F5 alebo ekvivalent, pevnosti v tlaku 25 MPa, hr. 62 mm</t>
  </si>
  <si>
    <t>1021146887</t>
  </si>
  <si>
    <t>204</t>
  </si>
  <si>
    <t>632440150.S100</t>
  </si>
  <si>
    <t>Drenážna trasová vodopriepustná malta Tubag TGM alebo ekvivalent , hr. 100 mm</t>
  </si>
  <si>
    <t>-1442604345</t>
  </si>
  <si>
    <t>205</t>
  </si>
  <si>
    <t>632450441.S01</t>
  </si>
  <si>
    <t>Opravný polymércementový poter, na opravu pavlačí pod hydroizoláciu, hr. 3 mm</t>
  </si>
  <si>
    <t>-546469244</t>
  </si>
  <si>
    <t>206</t>
  </si>
  <si>
    <t>632452222.5</t>
  </si>
  <si>
    <t xml:space="preserve">Betónový poter min.hr.50mm nad strateným debnením z HDPE tvaroviek "IGLU" vrátane zaliatia medzier </t>
  </si>
  <si>
    <t>1369990627</t>
  </si>
  <si>
    <t>207</t>
  </si>
  <si>
    <t>639991013.5</t>
  </si>
  <si>
    <t xml:space="preserve">Stratené debnenie z HDPE tvaroviek výšky 100 mm ref. IGLU tvarovky H10 </t>
  </si>
  <si>
    <t>-1152571179</t>
  </si>
  <si>
    <t>"IG01-IG10</t>
  </si>
  <si>
    <t>Ostatné konštrukcie a práce-búranie</t>
  </si>
  <si>
    <t>208</t>
  </si>
  <si>
    <t>919735111.S</t>
  </si>
  <si>
    <t>Rezanie existujúceho asfaltového krytu alebo podkladu hĺbky do 50 mm</t>
  </si>
  <si>
    <t>-866533953</t>
  </si>
  <si>
    <t>0,5*2+32,19*2/3</t>
  </si>
  <si>
    <t>209</t>
  </si>
  <si>
    <t>931981125.5</t>
  </si>
  <si>
    <t>Vložky do dilatačných škár vodorovné, spolu s dodaním, z dosiek izolačných PPS hr. 50 mm</t>
  </si>
  <si>
    <t>927640962</t>
  </si>
  <si>
    <t>(4,345+1,05+0,2)*0,2</t>
  </si>
  <si>
    <t>210</t>
  </si>
  <si>
    <t>936457111.S5</t>
  </si>
  <si>
    <t>Zálievka betónových stropov v mieste uloženia do vysekanej dážky, vrátane debnenia dreveným hranolom 100/100 a odrezania prebytočnej hmoty</t>
  </si>
  <si>
    <t>918541717</t>
  </si>
  <si>
    <t>2,59+0,2*2+2,151+0,93+2,65+0,98+3,62+2,162+3,26+2,88+5,696</t>
  </si>
  <si>
    <t>1,566+1,513+0,622</t>
  </si>
  <si>
    <t>1,767+1,852+1,817+1,848+1,843+1,836+1,82+1,11+1,09+0,25*2+1,08+2,63+4,193+2,239+2,6+2,025+4,128+6,25+0,33*10</t>
  </si>
  <si>
    <t>4,128+2,025+2,6+2,239+4,195+2,656+0,17+0,32*4+2,377+0,54+4,626+0,312+0,4*2+0,757+0,7+0,35+1,086+1,088+1,08*6+1,075+4,207</t>
  </si>
  <si>
    <t>2,496+0,28*2+2,296+2,47+0,38*2+3,5+0,265*4+1,434+0,54+2,298+0,327*4+2,349+1,89+0,25*2+0,97</t>
  </si>
  <si>
    <t>0,59+0,265*6+1,386*2+1+7,221+1,016+3,337+1,971+0,32*4</t>
  </si>
  <si>
    <t>0,525+0,9*9+0,38*2+2,58+0,59+2,65+0,32*2+0,995+3,856+2,372+3,1+3,09+23,95+0,422*2+6,2</t>
  </si>
  <si>
    <t>0,426+0,4+0,39+0,312+0,15*2+0,358</t>
  </si>
  <si>
    <t>0,348+0,17+0,4+0,555+0,457</t>
  </si>
  <si>
    <t>5,1+3,79+0,17+2,837</t>
  </si>
  <si>
    <t>3,74+5,01+2,78+0,38</t>
  </si>
  <si>
    <t>211</t>
  </si>
  <si>
    <t>938571031.S</t>
  </si>
  <si>
    <t>Otryskanie degradovaného betónu pieskom do 20 mm,  -0,10700t</t>
  </si>
  <si>
    <t>522960578</t>
  </si>
  <si>
    <t>212</t>
  </si>
  <si>
    <t>938902311.S</t>
  </si>
  <si>
    <t>Čistenie betónového podkladu vysokotlakovým vodným lúčom do hrúbky 5 mm - stropov</t>
  </si>
  <si>
    <t>-1038223838</t>
  </si>
  <si>
    <t>213</t>
  </si>
  <si>
    <t>941941042.S</t>
  </si>
  <si>
    <t>Montáž lešenia ľahkého pracovného radového s podlahami šírky nad 1,00 do 1,20 m, výšky nad 10 do 30 m</t>
  </si>
  <si>
    <t>-1391018941</t>
  </si>
  <si>
    <t>"ulicne fasady</t>
  </si>
  <si>
    <t>16,2*(32,2+1,2*2+26)</t>
  </si>
  <si>
    <t>36,2*2</t>
  </si>
  <si>
    <t>"dvor</t>
  </si>
  <si>
    <t>23*(3,08*2+2-1,2*2*2)</t>
  </si>
  <si>
    <t>2*9,25</t>
  </si>
  <si>
    <t>"we7</t>
  </si>
  <si>
    <t>375,14+28,06</t>
  </si>
  <si>
    <t>"nadvorie</t>
  </si>
  <si>
    <t>13*(21,9-1,2*2+13,98-1,2*2+21,9-1,2*2+2,485+5,1+1,24+3,215+1,235+5,1+2,535-1,2*2)</t>
  </si>
  <si>
    <t>214</t>
  </si>
  <si>
    <t>941941292.S</t>
  </si>
  <si>
    <t>Príplatok za prvý a každý ďalší i začatý mesiac použitia lešenia ľahkého pracovného radového s podlahami šírky nad 1,00 do 1,20 m, v. nad 10 do 30 m</t>
  </si>
  <si>
    <t>-1991854093</t>
  </si>
  <si>
    <t>les*4</t>
  </si>
  <si>
    <t>zhotovitel si zohlandi v jedn. cene podla svojich moznosti, kapacit, POV, bez zmeny mnozstva tejto polozky</t>
  </si>
  <si>
    <t>215</t>
  </si>
  <si>
    <t>941941842.S</t>
  </si>
  <si>
    <t>Demontáž lešenia ľahkého pracovného radového s podlahami šírky nad 1,00 do 1,20 m, výšky nad 10 do 30 m</t>
  </si>
  <si>
    <t>-1502907779</t>
  </si>
  <si>
    <t>216</t>
  </si>
  <si>
    <t>9419418430</t>
  </si>
  <si>
    <t>M+D+Dtz Podchod pre chodcov pod lešením</t>
  </si>
  <si>
    <t>-1624668722</t>
  </si>
  <si>
    <t>32,19+1,5</t>
  </si>
  <si>
    <t>217</t>
  </si>
  <si>
    <t>941955002.S</t>
  </si>
  <si>
    <t>Lešenie ľahké pracovné pomocné s výškou lešeňovej podlahy nad 1,20 do 1,90 m</t>
  </si>
  <si>
    <t>-2094153454</t>
  </si>
  <si>
    <t>772,72+6,51</t>
  </si>
  <si>
    <t>"so02</t>
  </si>
  <si>
    <t>-1*(98,56+12,07+7,31+6,1+14,74)</t>
  </si>
  <si>
    <t>"schodisko</t>
  </si>
  <si>
    <t>-1*(13,32+10,57)</t>
  </si>
  <si>
    <t>642,65</t>
  </si>
  <si>
    <t>-11,99</t>
  </si>
  <si>
    <t>218</t>
  </si>
  <si>
    <t>941955003.S</t>
  </si>
  <si>
    <t>Lešenie ľahké pracovné pomocné s výškou lešeňovej podlahy nad 1,90 do 2,50 m</t>
  </si>
  <si>
    <t>605207481</t>
  </si>
  <si>
    <t>648,24</t>
  </si>
  <si>
    <t>-1*(20,08+18,89+11,99)</t>
  </si>
  <si>
    <t>219</t>
  </si>
  <si>
    <t>941955004.S</t>
  </si>
  <si>
    <t>Lešenie ľahké pracovné pomocné s výškou lešeňovej podlahy nad 2,50 do 3,5 m</t>
  </si>
  <si>
    <t>1374401335</t>
  </si>
  <si>
    <t>662,58</t>
  </si>
  <si>
    <t>-1*(19,03+11,99)</t>
  </si>
  <si>
    <t>220</t>
  </si>
  <si>
    <t>941955102.S</t>
  </si>
  <si>
    <t>Lešenie ľahké pracovné v schodisku plochy do 6 m2, s výškou lešeňovej podlahy nad 1,50 do 3,5 m</t>
  </si>
  <si>
    <t>664890718</t>
  </si>
  <si>
    <t>13,32+10,57</t>
  </si>
  <si>
    <t>20,08+18,89+11,99</t>
  </si>
  <si>
    <t>19,03+11,99</t>
  </si>
  <si>
    <t>11,99</t>
  </si>
  <si>
    <t>221</t>
  </si>
  <si>
    <t>943943222.S</t>
  </si>
  <si>
    <t>Montáž lešenia priestorového ľahkého bez podláh pri zaťaženie do 2 kPa, výšky nad 10 do 22 m</t>
  </si>
  <si>
    <t>-4162511</t>
  </si>
  <si>
    <t>"vo vytahu</t>
  </si>
  <si>
    <t>1,6*1,74*(4,5+12,09)</t>
  </si>
  <si>
    <t>222</t>
  </si>
  <si>
    <t>943943822.S</t>
  </si>
  <si>
    <t>Demontáž lešenia priestorového ľahkého bez podláh pri zaťažení do 2 kPa, výšky nad 10 do 22 m</t>
  </si>
  <si>
    <t>1546711853</t>
  </si>
  <si>
    <t>223</t>
  </si>
  <si>
    <t>943955022.S</t>
  </si>
  <si>
    <t>Montáž lešeňovej podlahy s priečnikmi alebo pozdľžnikmi výšky nad 10 do 20 m</t>
  </si>
  <si>
    <t>1862821980</t>
  </si>
  <si>
    <t>1,6*1,74*8</t>
  </si>
  <si>
    <t>224</t>
  </si>
  <si>
    <t>943955822.S</t>
  </si>
  <si>
    <t>Demontáž lešeňovej podlahy s priečnikmi alebo pozdľžnikmi výšky nad 10 do 20 m</t>
  </si>
  <si>
    <t>2096582658</t>
  </si>
  <si>
    <t>225</t>
  </si>
  <si>
    <t>944944103.S</t>
  </si>
  <si>
    <t>Ochranná sieť na boku lešenia</t>
  </si>
  <si>
    <t>-1839867980</t>
  </si>
  <si>
    <t>226</t>
  </si>
  <si>
    <t>944944803.S</t>
  </si>
  <si>
    <t>Demontáž ochrannej siete na boku lešenia</t>
  </si>
  <si>
    <t>1317867815</t>
  </si>
  <si>
    <t>227</t>
  </si>
  <si>
    <t>952901111.S</t>
  </si>
  <si>
    <t>Vyčistenie budov pri výške podlaží do 4 m</t>
  </si>
  <si>
    <t>1663026037</t>
  </si>
  <si>
    <t>1006,5-158,472</t>
  </si>
  <si>
    <t>(1006,5-169,9)</t>
  </si>
  <si>
    <t>"pavlac</t>
  </si>
  <si>
    <t>(56,39)*2/3</t>
  </si>
  <si>
    <t>228</t>
  </si>
  <si>
    <t>952901114.S</t>
  </si>
  <si>
    <t>Vyčistenie budov pri výške podlaží nad 4 m</t>
  </si>
  <si>
    <t>-43534775</t>
  </si>
  <si>
    <t>(63,64)*2/3</t>
  </si>
  <si>
    <t>229</t>
  </si>
  <si>
    <t>95290199_R</t>
  </si>
  <si>
    <t>Odstránenie, dezinfekcia a likvidácia odpadu od holubov</t>
  </si>
  <si>
    <t>845670628</t>
  </si>
  <si>
    <t>950</t>
  </si>
  <si>
    <t>230</t>
  </si>
  <si>
    <t>95290199_R1</t>
  </si>
  <si>
    <t>Dezinfekcia podláh, stien stropov - uvažovaná na podlažnú plochu</t>
  </si>
  <si>
    <t>-1993941230</t>
  </si>
  <si>
    <t>"B06</t>
  </si>
  <si>
    <t>"0.24+.025</t>
  </si>
  <si>
    <t>10,04+7,67</t>
  </si>
  <si>
    <t>"1.10-1.16</t>
  </si>
  <si>
    <t>4,29+4,45+1,39+1,33+1,32+1,67+1,52</t>
  </si>
  <si>
    <t>"2.08-2.14</t>
  </si>
  <si>
    <t>3,64+6,08+1,41+1,73+1,66+1,84+1,5</t>
  </si>
  <si>
    <t>"3.08-3.14</t>
  </si>
  <si>
    <t>3,57+5,97+1,51+1,52+1,62+1,71+1,76</t>
  </si>
  <si>
    <t>"3.21</t>
  </si>
  <si>
    <t>14,03</t>
  </si>
  <si>
    <t>231</t>
  </si>
  <si>
    <t>952903011.Sr</t>
  </si>
  <si>
    <t>Čistenie fasád, odmastenie, vyspravene dier a odskokov, penetračný náter</t>
  </si>
  <si>
    <t>-1028667232</t>
  </si>
  <si>
    <t>3,29*(21,19)+2,11*1,84/2+0,168*1,84</t>
  </si>
  <si>
    <t>((20,833+22,66)/2-0,3)*2</t>
  </si>
  <si>
    <t>(23,03-0,3)*3,015</t>
  </si>
  <si>
    <t>232</t>
  </si>
  <si>
    <t>953941210.At01</t>
  </si>
  <si>
    <t>M+D Zapustený šachotvý poklop 570x570 mm, hr. 40 mm, odporučaný produkt VEVOR zapustený alebo ekvivalent, p.ú. pozinkovaná oceľ, slzičková protišmyková úprava - podrobnejšie viď. PD - At 01</t>
  </si>
  <si>
    <t>-1127194453</t>
  </si>
  <si>
    <t>At 01</t>
  </si>
  <si>
    <t>233</t>
  </si>
  <si>
    <t>961055111.S</t>
  </si>
  <si>
    <t>Búranie základov alebo vybúranie otvorov plochy nad 4 m2 v základoch železobetónových,  -2,40000t</t>
  </si>
  <si>
    <t>847782551</t>
  </si>
  <si>
    <t>0,15*(654,73-(4,26+8,33+1,057+3,81+15,87))</t>
  </si>
  <si>
    <t>0,2*1,534*0,887</t>
  </si>
  <si>
    <t>0,2*1,515*0,887</t>
  </si>
  <si>
    <t>0,2*0,816*1,504</t>
  </si>
  <si>
    <t>0,2*1,209</t>
  </si>
  <si>
    <t>"pod murik v atriu 1np</t>
  </si>
  <si>
    <t>0,6*0,8*(5,255+0,99)</t>
  </si>
  <si>
    <t>234</t>
  </si>
  <si>
    <t>962031132</t>
  </si>
  <si>
    <t>Búranie priečok alebo vybúranie otvorov plochy nad 4 m2 z tehál pálených, plných alebo dutých hr. do 150 mm,  -0,19600t</t>
  </si>
  <si>
    <t>-711862526</t>
  </si>
  <si>
    <t>3,06*(2,664+1,566+0,625+1,167+2,48+4,045)</t>
  </si>
  <si>
    <t>-2,02*0,7*2</t>
  </si>
  <si>
    <t>-1,65*0,7</t>
  </si>
  <si>
    <t>"0.20</t>
  </si>
  <si>
    <t>3,05*(2,8+1,5+0,6)</t>
  </si>
  <si>
    <t>3,05*1,55</t>
  </si>
  <si>
    <t>-0,8*2,02</t>
  </si>
  <si>
    <t>1,76*5,317+3,9</t>
  </si>
  <si>
    <t>3,61*(1,491+4,865)</t>
  </si>
  <si>
    <t>3,81*5,816*2</t>
  </si>
  <si>
    <t>3,81*6,811</t>
  </si>
  <si>
    <t>-1,35*2,5</t>
  </si>
  <si>
    <t>3,81*(2,904+1,762+2,785)</t>
  </si>
  <si>
    <t>-2,02*0,7*3</t>
  </si>
  <si>
    <t>3,82*3,94</t>
  </si>
  <si>
    <t>-1,16*2,02</t>
  </si>
  <si>
    <t>3,82*3,909</t>
  </si>
  <si>
    <t>"kup</t>
  </si>
  <si>
    <t>3,82*(3,849+1,663*2+1,38+1,26+2,8)</t>
  </si>
  <si>
    <t>-2,02*(0,7*4+0,95)</t>
  </si>
  <si>
    <t>4,18*(5,94*5)</t>
  </si>
  <si>
    <t>-1,06*2,1*3</t>
  </si>
  <si>
    <t>-0,94*2,1</t>
  </si>
  <si>
    <t>4,21*6,974</t>
  </si>
  <si>
    <t>4,15*(3,4+0,938+1,62+0,939+0,44+0,561)</t>
  </si>
  <si>
    <t>-0,7*2,02*2</t>
  </si>
  <si>
    <t>3,41*5,952</t>
  </si>
  <si>
    <t>3,305*5,96</t>
  </si>
  <si>
    <t>3,41*(2,81+0,845+0,68+0,56)</t>
  </si>
  <si>
    <t>3,41*4,233*2</t>
  </si>
  <si>
    <t>235</t>
  </si>
  <si>
    <t>962032231</t>
  </si>
  <si>
    <t>Búranie muriva alebo vybúranie otvorov plochy nad 4 m2 nadzákladového z tehál pálených, vápenopieskových, cementových na maltu,  -1,90500t</t>
  </si>
  <si>
    <t>394513358</t>
  </si>
  <si>
    <t>0,185*3,06*5,23</t>
  </si>
  <si>
    <t>0,16*3,06*3,51</t>
  </si>
  <si>
    <t>0,156*3,06*3,886</t>
  </si>
  <si>
    <t>0,2*3,06*(3,61+0,94)</t>
  </si>
  <si>
    <t>-0,2*0,895*2,02</t>
  </si>
  <si>
    <t>0,2*3,05*(6,662+1,55+6,659)</t>
  </si>
  <si>
    <t>-0,2*0,9*2,02</t>
  </si>
  <si>
    <t>-0,2*1*2,02</t>
  </si>
  <si>
    <t>0,16*2,882*6,774</t>
  </si>
  <si>
    <t>-0,16*0,95*2,02</t>
  </si>
  <si>
    <t>0,2*2,882*(2,687+1,012)</t>
  </si>
  <si>
    <t>0,35*2*2,51</t>
  </si>
  <si>
    <t>0,2*3,06*(3,187+1,84+1,43)</t>
  </si>
  <si>
    <t>-0,2*0,8*2,02</t>
  </si>
  <si>
    <t>0,554*2,882*(1,175+0,945)/2</t>
  </si>
  <si>
    <t>0,224*2,882*1,7</t>
  </si>
  <si>
    <t>-0,224*0,7*1,8</t>
  </si>
  <si>
    <t>0,1459*3,82</t>
  </si>
  <si>
    <t>0,184*3,81*5,814</t>
  </si>
  <si>
    <t>0,199*3,81*5,814</t>
  </si>
  <si>
    <t>0,16*3,81*5,814</t>
  </si>
  <si>
    <t>0,18*3,81*5,819</t>
  </si>
  <si>
    <t>0,189*3,81*6,802</t>
  </si>
  <si>
    <t>-0,189*1,35*2,5</t>
  </si>
  <si>
    <t>0,18*3,84*6,806</t>
  </si>
  <si>
    <t>-0,18*1,352*2,5</t>
  </si>
  <si>
    <t>0,201*3,82*2,696</t>
  </si>
  <si>
    <t>-0,21*0,9*2,02</t>
  </si>
  <si>
    <t>0,226*3,82*2,696</t>
  </si>
  <si>
    <t>0,2*3,82*1,74</t>
  </si>
  <si>
    <t>(0,223+0,18+0,2)*3,82*3,909</t>
  </si>
  <si>
    <t>0,2*3,82*11,43</t>
  </si>
  <si>
    <t>-0,2*1*2,1*3</t>
  </si>
  <si>
    <t>0,223*3,82*5,61</t>
  </si>
  <si>
    <t>-0,223*0,85*2,02</t>
  </si>
  <si>
    <t>0,2*3,81*3,768</t>
  </si>
  <si>
    <t>0,178*3,81*3,765</t>
  </si>
  <si>
    <t>-0,178*0,8*2,02</t>
  </si>
  <si>
    <t>0,203*3,81*3,764</t>
  </si>
  <si>
    <t>-0,203*1,07*2,15</t>
  </si>
  <si>
    <t>0,18*4,18*5,955</t>
  </si>
  <si>
    <t>-0,18*1,04*2,1</t>
  </si>
  <si>
    <t>0,18*4,21*6,944</t>
  </si>
  <si>
    <t>0,165*4,15*2,842</t>
  </si>
  <si>
    <t>0,2*4,15*1,745</t>
  </si>
  <si>
    <t>0,2*4,15*(5,92+1,14+1,287)</t>
  </si>
  <si>
    <t>-0,2*2,02*(0,89+0,7*3)</t>
  </si>
  <si>
    <t>(0,18+0,2+0,2+0,21)*4,15*4,224</t>
  </si>
  <si>
    <t>0,2*4,15*15,516</t>
  </si>
  <si>
    <t>-0,2*1,06*2,1*4</t>
  </si>
  <si>
    <t>0,18*4,15*5,898</t>
  </si>
  <si>
    <t>-0,18*0,8*2,02</t>
  </si>
  <si>
    <t>(0,177+0,183)/2*4,15*5,898</t>
  </si>
  <si>
    <t>-0,177*0,8*2,02</t>
  </si>
  <si>
    <t>0,169*4,35*3,919</t>
  </si>
  <si>
    <t>-0,169*1,062*2,1</t>
  </si>
  <si>
    <t>0,089*4,15</t>
  </si>
  <si>
    <t>0,18*3,41*5,96*3</t>
  </si>
  <si>
    <t>-0,18*(1,04*2,15+1,06*2,1)</t>
  </si>
  <si>
    <t>0,18*3,41*5,978*2</t>
  </si>
  <si>
    <t>-0,18*1,06*2,1</t>
  </si>
  <si>
    <t>0,18*3,305*6,204</t>
  </si>
  <si>
    <t>0,2*3,305*6,968</t>
  </si>
  <si>
    <t>-0,2*1,35*2,5</t>
  </si>
  <si>
    <t>3,35*0,532*0,625/2</t>
  </si>
  <si>
    <t>0,16*3,305*6,96</t>
  </si>
  <si>
    <t>-0,16*1,352*2,5</t>
  </si>
  <si>
    <t>0,155*3,305*6,973</t>
  </si>
  <si>
    <t>-0,155*1,353*2,5</t>
  </si>
  <si>
    <t>0,18*3,305*6,944</t>
  </si>
  <si>
    <t>-0,18*1,35*2,5</t>
  </si>
  <si>
    <t>0,2*3,41*(2,781+3,318+1,894+1,082+5,921)</t>
  </si>
  <si>
    <t>-0,2*2,02*(0,7*5+0,8)</t>
  </si>
  <si>
    <t>(0,19+0,18+0,183)*3,41*4,23</t>
  </si>
  <si>
    <t>0,2*3,41*(17,536+5,949)</t>
  </si>
  <si>
    <t>-0,2*0,875*2,02</t>
  </si>
  <si>
    <t>0,18*3,41*3,92*2</t>
  </si>
  <si>
    <t>-0,18*0,9*2,1*2</t>
  </si>
  <si>
    <t>0,175*3,41*3,94</t>
  </si>
  <si>
    <t>-0,175*1,041*2,1</t>
  </si>
  <si>
    <t>0,0715*3,41</t>
  </si>
  <si>
    <t>"stlpik medzi oknami</t>
  </si>
  <si>
    <t>0,192*0,226*2,53*2</t>
  </si>
  <si>
    <t>0,192*0,226*2,915*2</t>
  </si>
  <si>
    <t>0,192*0,226*2,34*2</t>
  </si>
  <si>
    <t>236</t>
  </si>
  <si>
    <t>962052211.S</t>
  </si>
  <si>
    <t>Búranie muriva alebo vybúranie otvorov plochy nad 4 m2 železobetonového nadzákladného,  -2,40000t</t>
  </si>
  <si>
    <t>-1351220259</t>
  </si>
  <si>
    <t>"muriva v atriu 0.31 1pp</t>
  </si>
  <si>
    <t>0,2*2,355*1,022</t>
  </si>
  <si>
    <t>(0,142+0,188)/2*2,335*15,87</t>
  </si>
  <si>
    <t>0,222*2,355*1,022</t>
  </si>
  <si>
    <t>0,2*2,38*(0,677+1,534+0,677+0,665+1,515+0,665+0,615+1,504+0,609)</t>
  </si>
  <si>
    <t>"murik v atriu 1np</t>
  </si>
  <si>
    <t>0,3*1,4*(5,255+0,99)</t>
  </si>
  <si>
    <t>237</t>
  </si>
  <si>
    <t>962081131.Sr</t>
  </si>
  <si>
    <t>Búranie stropu zo sklobetonu hr. do 100mm</t>
  </si>
  <si>
    <t>-395564932</t>
  </si>
  <si>
    <t>1,025*15,47</t>
  </si>
  <si>
    <t>238</t>
  </si>
  <si>
    <t>963013530.Sr</t>
  </si>
  <si>
    <t>Búranie klenbových stropov s výplňou akýchkoľvek hrúbok, vrátane odstránenia oceľových nosníkov</t>
  </si>
  <si>
    <t>-1661982066</t>
  </si>
  <si>
    <t>144+156,45+100,53+163,67+3,078+3,76</t>
  </si>
  <si>
    <t>146,23+179,15+164,67+3,078+3,76</t>
  </si>
  <si>
    <t>239</t>
  </si>
  <si>
    <t>963042819</t>
  </si>
  <si>
    <t>Búranie akýchkoľvek betónových schodiskových stupňov zhotovených na mieste,  -0,07000t</t>
  </si>
  <si>
    <t>-317275582</t>
  </si>
  <si>
    <t>"uliva Vajanského nabrezie</t>
  </si>
  <si>
    <t>2,367+2,521</t>
  </si>
  <si>
    <t>240</t>
  </si>
  <si>
    <t>963053935</t>
  </si>
  <si>
    <t>Búranie železobetónových schodiskových ramien monolitických,  -0,39200t</t>
  </si>
  <si>
    <t>621320118</t>
  </si>
  <si>
    <t>"0,16-0,14</t>
  </si>
  <si>
    <t>1,296*2,85</t>
  </si>
  <si>
    <t>1,273*2,85</t>
  </si>
  <si>
    <t>"0.17</t>
  </si>
  <si>
    <t>0,85*0,821</t>
  </si>
  <si>
    <t>241</t>
  </si>
  <si>
    <t>965041341.S</t>
  </si>
  <si>
    <t>Búranie podkladov pod dlažby, liatych dlažieb a mazanín, škvarobetón hr. do 100 mm, plochy nad 4 m2 -1,60000t</t>
  </si>
  <si>
    <t>-1926755823</t>
  </si>
  <si>
    <t>"maltova vrstva</t>
  </si>
  <si>
    <t>fi01b*0,100</t>
  </si>
  <si>
    <t>fi02b*0,100</t>
  </si>
  <si>
    <t>nvpark*0,1</t>
  </si>
  <si>
    <t>242</t>
  </si>
  <si>
    <t>965043321.S</t>
  </si>
  <si>
    <t>Búranie podkladov pod dlažby, liatych dlažieb a mazanín,betón s poterom,teracom hr.do 100 mm, plochy do 1 m2 -2,20000t</t>
  </si>
  <si>
    <t>-1005386301</t>
  </si>
  <si>
    <t>"kryty v atriu</t>
  </si>
  <si>
    <t>0,1*0,7*1,13</t>
  </si>
  <si>
    <t>0,1*0,68*1,11</t>
  </si>
  <si>
    <t>0,1*0,575*1,398</t>
  </si>
  <si>
    <t>0,1*0,619*1,1</t>
  </si>
  <si>
    <t>243</t>
  </si>
  <si>
    <t>965043341.S</t>
  </si>
  <si>
    <t>Búranie podkladov pod dlažby, liatych dlažieb a mazanín,betón s poterom,teracom hr.do 100 mm, plochy nad 4 m2  -2,20000t</t>
  </si>
  <si>
    <t>8466666</t>
  </si>
  <si>
    <t>fi05bet*fi100</t>
  </si>
  <si>
    <t>nvbet*fi100</t>
  </si>
  <si>
    <t>fi03b*0,06</t>
  </si>
  <si>
    <t>fi03b*0,09</t>
  </si>
  <si>
    <t>"0,07</t>
  </si>
  <si>
    <t>0,1*35,47</t>
  </si>
  <si>
    <t>nvter*0,06</t>
  </si>
  <si>
    <t>(nvlino+nvkd)*(0,06+0,09)</t>
  </si>
  <si>
    <t>244</t>
  </si>
  <si>
    <t>965043441.S</t>
  </si>
  <si>
    <t>Búranie podkladov pod dlažby, liatych dlažieb a mazanín,betón s poterom,teracom hr.do 150 mm,  plochy nad 4 m2 -2,20000t</t>
  </si>
  <si>
    <t>-738381431</t>
  </si>
  <si>
    <t>fi04b*0,12</t>
  </si>
  <si>
    <t>245</t>
  </si>
  <si>
    <t>965044201.S</t>
  </si>
  <si>
    <t>Brúsenie existujúcich betónových podláh, zbrúsenie hrúbky do 3 mm -0,00600t</t>
  </si>
  <si>
    <t>-1095127583</t>
  </si>
  <si>
    <t>246</t>
  </si>
  <si>
    <t>965081712.S</t>
  </si>
  <si>
    <t>Búranie dlažieb, bez podklad. lôžka z xylolit., alebo keramických dlaždíc hr. do 10 mm,  -0,02000t</t>
  </si>
  <si>
    <t>1713625946</t>
  </si>
  <si>
    <t>"0.29</t>
  </si>
  <si>
    <t>10,57</t>
  </si>
  <si>
    <t>8*1,18*0,173</t>
  </si>
  <si>
    <t>6*1,225*0,173</t>
  </si>
  <si>
    <t>6*1,235*0,173</t>
  </si>
  <si>
    <t>"1.43</t>
  </si>
  <si>
    <t>10*1,18*0,173</t>
  </si>
  <si>
    <t>"2.39</t>
  </si>
  <si>
    <t>13*1,185*0,18</t>
  </si>
  <si>
    <t>13*1,235*0,171</t>
  </si>
  <si>
    <t>13*1,19*0,171</t>
  </si>
  <si>
    <t>247</t>
  </si>
  <si>
    <t>965082930.Sr</t>
  </si>
  <si>
    <t xml:space="preserve">Odstránenie stavebnej sute pod podlahami alebo na strechách, hr.do 200 mm,  </t>
  </si>
  <si>
    <t>616822544</t>
  </si>
  <si>
    <t>fi01b*0,145</t>
  </si>
  <si>
    <t>fi02b*0,145</t>
  </si>
  <si>
    <t>fi03b*0,18</t>
  </si>
  <si>
    <t>nvpark*0,145</t>
  </si>
  <si>
    <t>(nvkd+nvlino+nvter)*0,18</t>
  </si>
  <si>
    <t>248</t>
  </si>
  <si>
    <t>967031132</t>
  </si>
  <si>
    <t>Prikresanie rovných ostení, bez odstupu, po hrubom vybúraní otvorov, v murive tehl. na maltu,  -0,05700t</t>
  </si>
  <si>
    <t>-1031593773</t>
  </si>
  <si>
    <t>"po vyburani okien</t>
  </si>
  <si>
    <t>0,367*(1,06+0,89*2)*6</t>
  </si>
  <si>
    <t>0,367*(1,96+0,89*2)</t>
  </si>
  <si>
    <t>0,4*(1,96+0,84*2)</t>
  </si>
  <si>
    <t>0,4*(1,115+0,84*2+1,06+0,84*2)</t>
  </si>
  <si>
    <t>0,4*(1,115+0,89*2)*3</t>
  </si>
  <si>
    <t>0,22*(0,877+0,84*2)</t>
  </si>
  <si>
    <t>0,357*(0,88+0,84*2)</t>
  </si>
  <si>
    <t>0,379*(1,178+0,88*2)</t>
  </si>
  <si>
    <t>0,668*(2,332+5*2)</t>
  </si>
  <si>
    <t>0,4*(1,35+2*2,53)*6</t>
  </si>
  <si>
    <t>0,66*(2,466+2,53*2)</t>
  </si>
  <si>
    <t>0,24*(2,466+2,53*2)</t>
  </si>
  <si>
    <t>0,24*(1,355+2*2,53)*2</t>
  </si>
  <si>
    <t>0,44*(1,355+2*2,53)*3</t>
  </si>
  <si>
    <t>0,45*(1,51+2*2,17)</t>
  </si>
  <si>
    <t>0,45*(1,49+2*2,17)*2</t>
  </si>
  <si>
    <t>0,48*(1,22+2*2,53)*2</t>
  </si>
  <si>
    <t>0,44*(0,45+1,15*2+0,475+1,15*2+0,515+1,15*2)</t>
  </si>
  <si>
    <t>0,226*(1,36+2*2,88)*2</t>
  </si>
  <si>
    <t>0,226*(1,412+2*2,88)*5</t>
  </si>
  <si>
    <t>0,226*(2,466+2,915*2)*2</t>
  </si>
  <si>
    <t>0,24*(1,42+2*2,88)*6</t>
  </si>
  <si>
    <t>0,22*(1,32+2*2,54)</t>
  </si>
  <si>
    <t>0,3*(1,32+2*2,575)*2</t>
  </si>
  <si>
    <t>0,36*(1,51+2*2,17+1,49*2+2,17*2*2)</t>
  </si>
  <si>
    <t>0,341*(0,515+1,15*2)*3</t>
  </si>
  <si>
    <t>0,355*(0,704+2,545*2)</t>
  </si>
  <si>
    <t>0,226*(1,26+2,29*2)*7</t>
  </si>
  <si>
    <t>0,226*(2,386+2,34*2)*2</t>
  </si>
  <si>
    <t>0,226*(1,32+2,29*2)*6</t>
  </si>
  <si>
    <t>0,33*(1,507+2*2,17+1,49*2+2,17*2*2)</t>
  </si>
  <si>
    <t>0,226*(1,227+2*2,26)*3</t>
  </si>
  <si>
    <t>0,34*(0,51+1,115*2)*2</t>
  </si>
  <si>
    <t>0,34*(0,475+1,115*2)</t>
  </si>
  <si>
    <t>0,39*(0,675+2*2+1,06+1,9*2)</t>
  </si>
  <si>
    <t>"zasklene steny</t>
  </si>
  <si>
    <t>0,543*(1,37+2*(2,5+0,75))</t>
  </si>
  <si>
    <t>0,25*(1,4+2*(2,5+0,75))</t>
  </si>
  <si>
    <t>0,458*(1,883+2*4,2)</t>
  </si>
  <si>
    <t>0,345*(1,39+2*(2,5+0,75))</t>
  </si>
  <si>
    <t>0,25*(1,884+2*4,2)</t>
  </si>
  <si>
    <t>0,363*(1,08+2*(2,5+0,75))</t>
  </si>
  <si>
    <t>0,3*(1,97+2*3,29)</t>
  </si>
  <si>
    <t>0,185*(1,17+2*2,525)</t>
  </si>
  <si>
    <t>0,25*(1,889+2*4,45)</t>
  </si>
  <si>
    <t>0,23*(1,33+2*(2,5+0,75))</t>
  </si>
  <si>
    <t>0,25*(1,883+2*4,45)</t>
  </si>
  <si>
    <t>0,342*(1,32+2*(2,5+0,75))</t>
  </si>
  <si>
    <t>0,235*(0,955+2*(2,5+0,7))</t>
  </si>
  <si>
    <t>0,25*(1,89+2*3,7)</t>
  </si>
  <si>
    <t>0,25*(1,35+2*(2,2+0,65))</t>
  </si>
  <si>
    <t>0,25*(1,913+2*3,7)</t>
  </si>
  <si>
    <t>0,343*(1,256+2*(2,2+0,65))</t>
  </si>
  <si>
    <t>0,2*(0,968+2*(2,2+0,65))</t>
  </si>
  <si>
    <t>"prikresanie otvorov</t>
  </si>
  <si>
    <t>0,15*(0,85+1,725)*2*5</t>
  </si>
  <si>
    <t>0,15*(1,08+1,725)*2</t>
  </si>
  <si>
    <t>0,19*(0,9+2*2,3)</t>
  </si>
  <si>
    <t>0,15*(1,06+0,89)*2</t>
  </si>
  <si>
    <t>0,423*(1,735+2*2,3)</t>
  </si>
  <si>
    <t>0,513*(1,455+2*2,2)</t>
  </si>
  <si>
    <t>0,428*(0,9+2*2,25)+0,246*2,25</t>
  </si>
  <si>
    <t>0,528*(1,2+2*2,15)*2</t>
  </si>
  <si>
    <t>0,357*(0,88+2*1,762)</t>
  </si>
  <si>
    <t>0,8*2,25</t>
  </si>
  <si>
    <t>0,2*(2,02+1,2+2,02)</t>
  </si>
  <si>
    <t>0,836*(0,95+3*2+1,5+2,55*2)</t>
  </si>
  <si>
    <t>0,35*(2+2,51*2)</t>
  </si>
  <si>
    <t>0,5*(0,9+2,3)</t>
  </si>
  <si>
    <t>0,5*(1,071+2*2,3)</t>
  </si>
  <si>
    <t>0,38*2*1</t>
  </si>
  <si>
    <t>0,508*(2,02+0,65)</t>
  </si>
  <si>
    <t>0,15*(2,02+0,65)</t>
  </si>
  <si>
    <t>0,666*(1,706+3,3*2)</t>
  </si>
  <si>
    <t>0,342*(0,9+2*2,3+2,3+0,9)</t>
  </si>
  <si>
    <t>0,54*0,76*2</t>
  </si>
  <si>
    <t>0,319*(0,9+2,3+0,9+2,3*2)</t>
  </si>
  <si>
    <t>0,51*0,715*2</t>
  </si>
  <si>
    <t>0,653*2,02*4</t>
  </si>
  <si>
    <t>249</t>
  </si>
  <si>
    <t>967031732.S</t>
  </si>
  <si>
    <t>Prikresanie plošné, muriva z akýchkoľvek tehál pálených na akúkoľvek maltu hr. do 100 mm,  -0,18300t</t>
  </si>
  <si>
    <t>1176914159</t>
  </si>
  <si>
    <t>"po vyburani muriv a priecok</t>
  </si>
  <si>
    <t>3,06*(0,185+0,15++0,15+0,156*2+0,156+0,2)</t>
  </si>
  <si>
    <t>3,05*(0,1+0,2*4)</t>
  </si>
  <si>
    <t>3,06*(0,2*2)</t>
  </si>
  <si>
    <t>2,882*(0,16*2+0,2)</t>
  </si>
  <si>
    <t>1,76*0,149*2+0,149*5,88</t>
  </si>
  <si>
    <t>2,38*(0,2*6+0,22+0,2)</t>
  </si>
  <si>
    <t>3,81*(0,15+0,184+0,199+0,16+0,12+0,12+0,18+0,13+0,189+0,2+0,178+0,2)*2</t>
  </si>
  <si>
    <t>3,81*(0,2+0,226+0,2)*2</t>
  </si>
  <si>
    <t>3,82*(0,223+0,18+0,15+0,2+0,223*2)</t>
  </si>
  <si>
    <t>4,18*(0,12+0,12+0,18+0,12*2+0,12)*2</t>
  </si>
  <si>
    <t>4,21*(0,12*2+0,18*2)</t>
  </si>
  <si>
    <t>4,15*(0,165+0,1+0,15+0,1*3+0,2*2+0,18+0,2*2+0,21+0,18*2+0,177+0,183)</t>
  </si>
  <si>
    <t>0,169*4,35*2</t>
  </si>
  <si>
    <t>3,41*(0,18*3+0,13+0,182+0,181+0,18)*2</t>
  </si>
  <si>
    <t>3,305*0,2</t>
  </si>
  <si>
    <t>3,305*(0,16+0,15+0,155+0,18)*2</t>
  </si>
  <si>
    <t>3,41*(0,114+0,2+0,126+0,23+0,1+0,135+0,2*2+0,19+0,15*2+0,18+0,183+0,2*2)</t>
  </si>
  <si>
    <t>3,41*(0,18+0,18+0,175)*2</t>
  </si>
  <si>
    <t>250</t>
  </si>
  <si>
    <t>967031733.S</t>
  </si>
  <si>
    <t>Prikresanie plošné, muriva z akýchkoľvek tehál pálených na akúkoľvek maltu hr. do 150 mm,  -0,27500t</t>
  </si>
  <si>
    <t>154091127</t>
  </si>
  <si>
    <t>"rozsirenie otvoru 3,26</t>
  </si>
  <si>
    <t>0,653*2,02*2</t>
  </si>
  <si>
    <t>"rozsirenie otvoru 3,27</t>
  </si>
  <si>
    <t>0,653*2,02</t>
  </si>
  <si>
    <t>0,15*2,02</t>
  </si>
  <si>
    <t>251</t>
  </si>
  <si>
    <t>967031734.S</t>
  </si>
  <si>
    <t>Prikresanie plošné, muriva z akýchkoľvek tehál pálených na akúkoľvek maltu hr. do 300 mm,  -0,55700t</t>
  </si>
  <si>
    <t>-1235370439</t>
  </si>
  <si>
    <t>"rozsirenie otvoru 0,10</t>
  </si>
  <si>
    <t>0,2*2,02*2</t>
  </si>
  <si>
    <t>"rozsirenie otvoru 1.41</t>
  </si>
  <si>
    <t>(0,15+0,508)*2,6</t>
  </si>
  <si>
    <t>"rozsirenie otvoru 2.15</t>
  </si>
  <si>
    <t>0,35*4,15</t>
  </si>
  <si>
    <t>252</t>
  </si>
  <si>
    <t>968061112.S</t>
  </si>
  <si>
    <t>Vyvesenie dreveného okenného krídla do suti plochy do 1,5 m2, -0,01200t</t>
  </si>
  <si>
    <t>1304739079</t>
  </si>
  <si>
    <t>(18+2)*4+2</t>
  </si>
  <si>
    <t>(20+3)*4</t>
  </si>
  <si>
    <t>"dvorceky</t>
  </si>
  <si>
    <t>253</t>
  </si>
  <si>
    <t>968061125.S</t>
  </si>
  <si>
    <t>Vyvesenie dreveného dverného krídla do suti plochy do 2 m2, -0,02400t</t>
  </si>
  <si>
    <t>-815733144</t>
  </si>
  <si>
    <t>"dvere v kokových zarubniach</t>
  </si>
  <si>
    <t>1+2+2+2</t>
  </si>
  <si>
    <t>(2+1+1+1+1)</t>
  </si>
  <si>
    <t>(1+1+1+1+1)</t>
  </si>
  <si>
    <t>(1+1+1)</t>
  </si>
  <si>
    <t>(1+1+1+1+1)+1+1</t>
  </si>
  <si>
    <t>(1+1+1)+1</t>
  </si>
  <si>
    <t>(1+1+1+1)</t>
  </si>
  <si>
    <t>(1+1+3)+1</t>
  </si>
  <si>
    <t>1+1+1+4+3+2+1+1</t>
  </si>
  <si>
    <t>"drevene zarubne</t>
  </si>
  <si>
    <t>254</t>
  </si>
  <si>
    <t>968061126.S</t>
  </si>
  <si>
    <t>Vyvesenie dreveného dverného krídla do suti plochy nad 2 m2, -0,02700t</t>
  </si>
  <si>
    <t>394286421</t>
  </si>
  <si>
    <t>1+1+1</t>
  </si>
  <si>
    <t>255</t>
  </si>
  <si>
    <t>968062244.S</t>
  </si>
  <si>
    <t>Vybúranie drevených rámov okien jednod. plochy do 1 m2,  -0,04100t</t>
  </si>
  <si>
    <t>-83707985</t>
  </si>
  <si>
    <t>0,445*1,15</t>
  </si>
  <si>
    <t>0,475*1,15</t>
  </si>
  <si>
    <t>0,515*1,15</t>
  </si>
  <si>
    <t>0,515*1,15*3</t>
  </si>
  <si>
    <t>0,51*1,15</t>
  </si>
  <si>
    <t>256</t>
  </si>
  <si>
    <t>968062245.S</t>
  </si>
  <si>
    <t>Vybúranie drevených rámov okien jednoduchých plochy do 2 m2,  -0,03100t</t>
  </si>
  <si>
    <t>698227960</t>
  </si>
  <si>
    <t>0,72*2,4</t>
  </si>
  <si>
    <t>1,115*1,438*2</t>
  </si>
  <si>
    <t>0,704*2,545</t>
  </si>
  <si>
    <t>0,675*2</t>
  </si>
  <si>
    <t>257</t>
  </si>
  <si>
    <t>968062246.S</t>
  </si>
  <si>
    <t>Vybúranie drevených rámov okien jednoduchých plochy do 4 m2,  -0,02700t</t>
  </si>
  <si>
    <t>1701872059</t>
  </si>
  <si>
    <t>1,06*1,9</t>
  </si>
  <si>
    <t>258</t>
  </si>
  <si>
    <t>968062356.S</t>
  </si>
  <si>
    <t>Vybúranie drevených rámov okien dvojitých alebo zdvojených, plochy do 4 m2,  -0,05400t</t>
  </si>
  <si>
    <t>-326957724</t>
  </si>
  <si>
    <t>1,35*2,53*6</t>
  </si>
  <si>
    <t>1,094*2,53*2*2</t>
  </si>
  <si>
    <t>1,35*2,53*5</t>
  </si>
  <si>
    <t>1,51*2,17</t>
  </si>
  <si>
    <t>1,49*2,17*2</t>
  </si>
  <si>
    <t>1,22*2,53*2</t>
  </si>
  <si>
    <t>1,36*2,88*2</t>
  </si>
  <si>
    <t>1,094*2,915*2*2</t>
  </si>
  <si>
    <t>1,32*2,54</t>
  </si>
  <si>
    <t>1,32*2,575</t>
  </si>
  <si>
    <t>1,49*2,17</t>
  </si>
  <si>
    <t>1,259*2,29</t>
  </si>
  <si>
    <t>1,26*2,29*(2+1)</t>
  </si>
  <si>
    <t>1,25*2,29*3</t>
  </si>
  <si>
    <t>1,054*2,34*2*2</t>
  </si>
  <si>
    <t>1,32*2,29</t>
  </si>
  <si>
    <t>1,33*2,29*2</t>
  </si>
  <si>
    <t>1,32*2,29*3</t>
  </si>
  <si>
    <t>1,507*2,17</t>
  </si>
  <si>
    <t>1,227*2,26*3</t>
  </si>
  <si>
    <t>259</t>
  </si>
  <si>
    <t>968062357.S</t>
  </si>
  <si>
    <t>Vybúranie drevených rámov okien dvojitých alebo zdvojených, plochy nad 4 m2,  -0,04700t</t>
  </si>
  <si>
    <t>-825108420</t>
  </si>
  <si>
    <t>1,414*2,88</t>
  </si>
  <si>
    <t>1,42*2,88</t>
  </si>
  <si>
    <t>1,4*2,88*2</t>
  </si>
  <si>
    <t>1,42*2,88*(2+3)</t>
  </si>
  <si>
    <t>260</t>
  </si>
  <si>
    <t>968062455.S</t>
  </si>
  <si>
    <t>Vybúranie drevených dverových zárubní plochy do 2 m2,  -0,08800t</t>
  </si>
  <si>
    <t>-95283075</t>
  </si>
  <si>
    <t>2,15*0,8</t>
  </si>
  <si>
    <t>2,15*0,85</t>
  </si>
  <si>
    <t>261</t>
  </si>
  <si>
    <t>968062456.S</t>
  </si>
  <si>
    <t>Vybúranie drevených dverových zárubní plochy nad 2 m2,  -0,06700t</t>
  </si>
  <si>
    <t>-1292638701</t>
  </si>
  <si>
    <t>2,15*1,051</t>
  </si>
  <si>
    <t>2,15*1,07</t>
  </si>
  <si>
    <t>2,15*1,05</t>
  </si>
  <si>
    <t>2,15*1,061</t>
  </si>
  <si>
    <t>1,059*2,15</t>
  </si>
  <si>
    <t>2,15*1,04</t>
  </si>
  <si>
    <t>2,5*1,353</t>
  </si>
  <si>
    <t>2,5*1,352</t>
  </si>
  <si>
    <t>262</t>
  </si>
  <si>
    <t>968071112.S</t>
  </si>
  <si>
    <t>Vyvesenie kovového okenného krídla do suti plochy do 1, 5 m2</t>
  </si>
  <si>
    <t>431920766</t>
  </si>
  <si>
    <t>"1pp - nadvorie</t>
  </si>
  <si>
    <t>263</t>
  </si>
  <si>
    <t>968071125.S</t>
  </si>
  <si>
    <t>Vyvesenie kovového dverného krídla do suti plochy do 2 m2</t>
  </si>
  <si>
    <t>1148110773</t>
  </si>
  <si>
    <t>"1.40</t>
  </si>
  <si>
    <t>968072244.S</t>
  </si>
  <si>
    <t>Vybúranie kovových rámov okien jednoduchých plochy do 1 m2,  -0,06500t</t>
  </si>
  <si>
    <t>1938776886</t>
  </si>
  <si>
    <t>0,39*(0,83+1,015+0,83*5)</t>
  </si>
  <si>
    <t>0,39*0,83*6</t>
  </si>
  <si>
    <t>265</t>
  </si>
  <si>
    <t>968072455.S</t>
  </si>
  <si>
    <t>Vybúranie kovových dverových zárubní plochy do 2 m2,  -0,07600t</t>
  </si>
  <si>
    <t>-1280715812</t>
  </si>
  <si>
    <t>0,7*1,65</t>
  </si>
  <si>
    <t>2,02*0,7*2</t>
  </si>
  <si>
    <t>2,02*0,9*(2)</t>
  </si>
  <si>
    <t>2,02*0,8*(2+1+1+1+1)</t>
  </si>
  <si>
    <t>2,02*0,797</t>
  </si>
  <si>
    <t>1,9*0,85</t>
  </si>
  <si>
    <t>1,8*0,96</t>
  </si>
  <si>
    <t>1,8*0,7</t>
  </si>
  <si>
    <t>1,85*0,9</t>
  </si>
  <si>
    <t>2,02*0,985</t>
  </si>
  <si>
    <t>2,02*0,9*(1+1+1+1+1)</t>
  </si>
  <si>
    <t>2,02*0,7*(1+1+1)</t>
  </si>
  <si>
    <t>2,02*0,8*(1+1+1+1+1)</t>
  </si>
  <si>
    <t>2,02*0,85</t>
  </si>
  <si>
    <t>2,02*0,95</t>
  </si>
  <si>
    <t>2,02*0,8*(1+1+1)</t>
  </si>
  <si>
    <t>2,02*0,881</t>
  </si>
  <si>
    <t>2,02*0,9*(1+1+1+1)</t>
  </si>
  <si>
    <t>2,02*0,7*(1+1+3)</t>
  </si>
  <si>
    <t>2,02*0,89</t>
  </si>
  <si>
    <t>2,02*0,9*(4)</t>
  </si>
  <si>
    <t>2,02*0,7*(3)</t>
  </si>
  <si>
    <t>2,02*0,78*2</t>
  </si>
  <si>
    <t>2,02*0,875</t>
  </si>
  <si>
    <t>2,05*0,65</t>
  </si>
  <si>
    <t>266</t>
  </si>
  <si>
    <t>968072456.S</t>
  </si>
  <si>
    <t>Vybúranie kovových dverových zárubní plochy nad 2 m2,  -0,06300t</t>
  </si>
  <si>
    <t>1538960106</t>
  </si>
  <si>
    <t>2,25*0,95*(1+1)</t>
  </si>
  <si>
    <t>2,67*1,24</t>
  </si>
  <si>
    <t>2,02*1,16</t>
  </si>
  <si>
    <t>267</t>
  </si>
  <si>
    <t>968072874.Sr1</t>
  </si>
  <si>
    <t>Odstránenie podlahového roštu,  -0,00600t</t>
  </si>
  <si>
    <t>959649943</t>
  </si>
  <si>
    <t>"1no</t>
  </si>
  <si>
    <t>1,2*0,85</t>
  </si>
  <si>
    <t>0,75*0,4</t>
  </si>
  <si>
    <t>268</t>
  </si>
  <si>
    <t>968072875.Sr</t>
  </si>
  <si>
    <t>Vybúranie mreží plochy do 2 m2,  -0,00600t -NA REPAS !!!!!!!!!!!!!!!!!!!!!!!!!!!!!!</t>
  </si>
  <si>
    <t>-2017361669</t>
  </si>
  <si>
    <t>"zapad</t>
  </si>
  <si>
    <t>2,336*1,36</t>
  </si>
  <si>
    <t>269</t>
  </si>
  <si>
    <t>968072876.5</t>
  </si>
  <si>
    <t>Vybúranie mreží plochy nad 2 m2,  -0,00200t</t>
  </si>
  <si>
    <t>40798588</t>
  </si>
  <si>
    <t>1,22*2,53</t>
  </si>
  <si>
    <t>1,219*2,53</t>
  </si>
  <si>
    <t>2,507*3,29</t>
  </si>
  <si>
    <t>1,27*2,575</t>
  </si>
  <si>
    <t>1,27*2,54</t>
  </si>
  <si>
    <t>1,32*2,54*2</t>
  </si>
  <si>
    <t>1,27*2,26</t>
  </si>
  <si>
    <t>1,2*2,26</t>
  </si>
  <si>
    <t>1,25*2,26</t>
  </si>
  <si>
    <t>1,35*(2,2+0,65)</t>
  </si>
  <si>
    <t>1,29*2,2</t>
  </si>
  <si>
    <t>270</t>
  </si>
  <si>
    <t>968081112.S</t>
  </si>
  <si>
    <t>Vyvesenie plastového okenného krídla do suti plochy do 1, 5 m2, -0,01400t</t>
  </si>
  <si>
    <t>-653491998</t>
  </si>
  <si>
    <t>(2+2)*3</t>
  </si>
  <si>
    <t>5+1+2+2+5</t>
  </si>
  <si>
    <t>"1np - nadsvetlík</t>
  </si>
  <si>
    <t>271</t>
  </si>
  <si>
    <t>968081125.S</t>
  </si>
  <si>
    <t>Vyvesenie plastového dverného krídla do suti plochy do 2 m2, -0,02600t</t>
  </si>
  <si>
    <t>903501838</t>
  </si>
  <si>
    <t>272</t>
  </si>
  <si>
    <t>968082354.S</t>
  </si>
  <si>
    <t>Vybúranie plastových rámov okien dvojitých, plochy do 1 m2,  -0,07400t</t>
  </si>
  <si>
    <t>-1258865753</t>
  </si>
  <si>
    <t>1,115*0,89*3</t>
  </si>
  <si>
    <t>273</t>
  </si>
  <si>
    <t>968082354.Sr</t>
  </si>
  <si>
    <t>Vybúranie plastových rámov okien jednoduchých, plochy do 1 m2,  -0,03700t</t>
  </si>
  <si>
    <t>800898608</t>
  </si>
  <si>
    <t>1,06*0,89*5</t>
  </si>
  <si>
    <t>1,057*0,89</t>
  </si>
  <si>
    <t>0,84*0,89*2*2</t>
  </si>
  <si>
    <t>1,115*0,84</t>
  </si>
  <si>
    <t>1,06*0,84</t>
  </si>
  <si>
    <t>1,178*0,88</t>
  </si>
  <si>
    <t>0,877*0,88</t>
  </si>
  <si>
    <t>0,88*0,88</t>
  </si>
  <si>
    <t>0,9*0,65</t>
  </si>
  <si>
    <t>274</t>
  </si>
  <si>
    <t>968082455.S</t>
  </si>
  <si>
    <t>Vybúranie plastových dverových zárubní plochy do 2 m2,  -0,08400t</t>
  </si>
  <si>
    <t>-1264006891</t>
  </si>
  <si>
    <t>2,02*0,9*2</t>
  </si>
  <si>
    <t>275</t>
  </si>
  <si>
    <t>968082456.S</t>
  </si>
  <si>
    <t>Vybúranie plastových dverových zárubní plochy nad 2 m2,  -0,06200t</t>
  </si>
  <si>
    <t>444498137</t>
  </si>
  <si>
    <t>1*2,02*2</t>
  </si>
  <si>
    <t>276</t>
  </si>
  <si>
    <t>971033361.S</t>
  </si>
  <si>
    <t>Vybúranie otvoru v murive tehl. plochy do 0,09 m2 hr. do 600 mm,  -0,10500t</t>
  </si>
  <si>
    <t>1561406829</t>
  </si>
  <si>
    <t>277</t>
  </si>
  <si>
    <t>971033461.S</t>
  </si>
  <si>
    <t>Vybúranie otvoru v murive tehl. plochy do 0,25 m2 hr. do 600 mm,  -0,29200t</t>
  </si>
  <si>
    <t>970967957</t>
  </si>
  <si>
    <t>"700x300</t>
  </si>
  <si>
    <t>278</t>
  </si>
  <si>
    <t>971033481.S</t>
  </si>
  <si>
    <t>Vybúranie otvoru v murive tehl. plochy do 0,25 m2 hr. do 900 mm,  -0,41300t</t>
  </si>
  <si>
    <t>-451699124</t>
  </si>
  <si>
    <t>"SK-101-102</t>
  </si>
  <si>
    <t>279</t>
  </si>
  <si>
    <t>971033561</t>
  </si>
  <si>
    <t>Vybúranie otvorov v murive tehl. plochy do 1 m2 hr. do 600 mm,  -1,87500t</t>
  </si>
  <si>
    <t>-2121109413</t>
  </si>
  <si>
    <t>"2.35</t>
  </si>
  <si>
    <t>0,54*1,2*0,76</t>
  </si>
  <si>
    <t>"3.34</t>
  </si>
  <si>
    <t>0,51*1,2*0,715</t>
  </si>
  <si>
    <t>280</t>
  </si>
  <si>
    <t>971033561.S</t>
  </si>
  <si>
    <t>1096746874</t>
  </si>
  <si>
    <t>0,4*1,3*0,35</t>
  </si>
  <si>
    <t>"SK-104</t>
  </si>
  <si>
    <t>0,5*1*0,4</t>
  </si>
  <si>
    <t>0,5*0,8*0,4</t>
  </si>
  <si>
    <t>281</t>
  </si>
  <si>
    <t>971033581.S</t>
  </si>
  <si>
    <t>Vybúranie otvorov v murive tehl. plochy do 1 m2 hr. do 900 mm,  -1,87500t</t>
  </si>
  <si>
    <t>-1222135121</t>
  </si>
  <si>
    <t>0,85*0,85*0,55</t>
  </si>
  <si>
    <t>"SK-103</t>
  </si>
  <si>
    <t>0,622*0,8*0,4*2</t>
  </si>
  <si>
    <t>0,98*0,4*1,1</t>
  </si>
  <si>
    <t>0,65*0,45*0,7</t>
  </si>
  <si>
    <t>"medzi D+201 a SK+201</t>
  </si>
  <si>
    <t>0,611*0,7*0,4</t>
  </si>
  <si>
    <t>0,644*0,83*0,4</t>
  </si>
  <si>
    <t>282</t>
  </si>
  <si>
    <t>971033631</t>
  </si>
  <si>
    <t>Vybúranie otvorov v murive tehl. plochy do 4 m2 hr. do 150 mm,  -0,27000t</t>
  </si>
  <si>
    <t>-1476501348</t>
  </si>
  <si>
    <t>0,85*1,725*4</t>
  </si>
  <si>
    <t>0,843*1,725</t>
  </si>
  <si>
    <t>1,08*1,725</t>
  </si>
  <si>
    <t>0,9*2,3</t>
  </si>
  <si>
    <t>1,06*0,89</t>
  </si>
  <si>
    <t>283</t>
  </si>
  <si>
    <t>971033651</t>
  </si>
  <si>
    <t>Vybúranie otvorov v murive tehl. plochy do 4 m2 hr. do 600 mm,  -1,87500t</t>
  </si>
  <si>
    <t>-180646320</t>
  </si>
  <si>
    <t>0,423*1,735*2,3</t>
  </si>
  <si>
    <t>0,513*1,455*2,2</t>
  </si>
  <si>
    <t>0,455*(1,1+1,546)/2*2,2</t>
  </si>
  <si>
    <t>0,428*0,9*2,25+0,23*0,246*2,25</t>
  </si>
  <si>
    <t>0,528*1,2*2,15*2</t>
  </si>
  <si>
    <t>0,357*0,88*1,762</t>
  </si>
  <si>
    <t>0,5*0,9*2,3</t>
  </si>
  <si>
    <t>0,5*1,071*2,3</t>
  </si>
  <si>
    <t>0,38*1,095*1</t>
  </si>
  <si>
    <t>0,342*0,9*2,3</t>
  </si>
  <si>
    <t>0,182*0,9*2,3+0,15*0,162*2,3</t>
  </si>
  <si>
    <t>0,319*0,9*2,3</t>
  </si>
  <si>
    <t>0,163*0,9*2,3+0,15*0,155*2,3</t>
  </si>
  <si>
    <t>0,85*1,85*0,58</t>
  </si>
  <si>
    <t>284</t>
  </si>
  <si>
    <t>971033681</t>
  </si>
  <si>
    <t>Vybúranie otvorov v murive tehl. plochy do 4 m2 hr. do 900 mm,  -1,87500t</t>
  </si>
  <si>
    <t>-1851245861</t>
  </si>
  <si>
    <t>0,835*0,95*3</t>
  </si>
  <si>
    <t>(0,833*1,5-0,854*0,631)*2,55</t>
  </si>
  <si>
    <t>0,666*1,076*3,3</t>
  </si>
  <si>
    <t>285</t>
  </si>
  <si>
    <t>971033691</t>
  </si>
  <si>
    <t>Vybúranie otvorov v murive tehl. plochy do 4 m2 hr. nad 900 mm,  -1,87500t</t>
  </si>
  <si>
    <t>-1534291725</t>
  </si>
  <si>
    <t>0,801*0,5*2,25</t>
  </si>
  <si>
    <t>286</t>
  </si>
  <si>
    <t>971036018.S</t>
  </si>
  <si>
    <t>Jadrové vrty diamantovými korunkami do D 200 mm do stien - murivo tehlové -0,00050t</t>
  </si>
  <si>
    <t>cm</t>
  </si>
  <si>
    <t>-1844809956</t>
  </si>
  <si>
    <t>287</t>
  </si>
  <si>
    <t>971036019.S</t>
  </si>
  <si>
    <t>Jadrové vrty diamantovými korunkami do D 225 mm do stien - murivo tehlové -0,00064t</t>
  </si>
  <si>
    <t>590400444</t>
  </si>
  <si>
    <t>"medzi K-102 a D-101</t>
  </si>
  <si>
    <t>54+64</t>
  </si>
  <si>
    <t>288</t>
  </si>
  <si>
    <t>971036021.S</t>
  </si>
  <si>
    <t>Jadrové vrty diamantovými korunkami do D 300 mm do stien - murivo tehlové -0,00113t</t>
  </si>
  <si>
    <t>1585406235</t>
  </si>
  <si>
    <t>"medzi D+101 a D+102 -2ks</t>
  </si>
  <si>
    <t>66*2</t>
  </si>
  <si>
    <t>47*2</t>
  </si>
  <si>
    <t>289</t>
  </si>
  <si>
    <t>971036022.S</t>
  </si>
  <si>
    <t>Jadrové vrty diamantovými korunkami do D 350 mm do stien - murivo tehlové -0,00117t</t>
  </si>
  <si>
    <t>1955344338</t>
  </si>
  <si>
    <t>48*4</t>
  </si>
  <si>
    <t>47*4</t>
  </si>
  <si>
    <t>48*2</t>
  </si>
  <si>
    <t>290</t>
  </si>
  <si>
    <t>972046019.S</t>
  </si>
  <si>
    <t>Jadrové vrty diamantovými korunkami do D 225 mm do stropov - betónových, dlažieb -0,00087t</t>
  </si>
  <si>
    <t>-1686042934</t>
  </si>
  <si>
    <t>"o225 3x</t>
  </si>
  <si>
    <t>50*3</t>
  </si>
  <si>
    <t>291</t>
  </si>
  <si>
    <t>972046023.S1</t>
  </si>
  <si>
    <t>Jadrové vrty diamantovými korunkami do D 600 mm do stropov - betónových, dlažieb</t>
  </si>
  <si>
    <t>497300880</t>
  </si>
  <si>
    <t>"o600</t>
  </si>
  <si>
    <t>292</t>
  </si>
  <si>
    <t>972046023.S2</t>
  </si>
  <si>
    <t>Jadrové vrty diamantovými korunkami otvor 700x300mm do stropov - betónových, dlažieb</t>
  </si>
  <si>
    <t>-1692095186</t>
  </si>
  <si>
    <t>293</t>
  </si>
  <si>
    <t>972046023.S21</t>
  </si>
  <si>
    <t>Jadrové vrty diamantovými korunkami otvor 730x350mm do stropov - betónových, dlažieb</t>
  </si>
  <si>
    <t>-394361272</t>
  </si>
  <si>
    <t>"SK-104 - 2ks</t>
  </si>
  <si>
    <t>33*2</t>
  </si>
  <si>
    <t>294</t>
  </si>
  <si>
    <t>972046023.S3</t>
  </si>
  <si>
    <t>Jadrové vrty diamantovými korunkami otvor 415x415 mm do stropov - betónových, dlažieb</t>
  </si>
  <si>
    <t>-1512307730</t>
  </si>
  <si>
    <t>295</t>
  </si>
  <si>
    <t>972046023.S4</t>
  </si>
  <si>
    <t>Jadrové vrty diamantovými korunkami otvor 415x830 mm do stropov - betónových, dlažieb</t>
  </si>
  <si>
    <t>-1654216079</t>
  </si>
  <si>
    <t>"SK-103 -2ks</t>
  </si>
  <si>
    <t>296</t>
  </si>
  <si>
    <t>973031151.S</t>
  </si>
  <si>
    <t>Vysekanie v murive z tehál výklenkov pohľadovej plochy väčších než 0,25 m2,  -1,80000t</t>
  </si>
  <si>
    <t>-1010466820</t>
  </si>
  <si>
    <t>0,2*0,7*0,7</t>
  </si>
  <si>
    <t>0,16*0,9*0,6</t>
  </si>
  <si>
    <t>0,2*0,706*0,7</t>
  </si>
  <si>
    <t>0,3*0,715*1</t>
  </si>
  <si>
    <t>0,16*1,2*0,6</t>
  </si>
  <si>
    <t>0,164*1,2*0,6</t>
  </si>
  <si>
    <t>297</t>
  </si>
  <si>
    <t>974031264.S</t>
  </si>
  <si>
    <t>Vysekanie rýh v murive tehlovom na akúkoľvek maltu v priestore priľahlom k stropnej konštrukcii do hĺbky 150 mm a š. do 150 mm,  -0,04000 t</t>
  </si>
  <si>
    <t>1584085323</t>
  </si>
  <si>
    <t>2,951+1,552+1,459+1,474+1,338+3,48</t>
  </si>
  <si>
    <t>298</t>
  </si>
  <si>
    <t>974031265.S</t>
  </si>
  <si>
    <t>Vysekanie rýh v murive tehlovom na akúkoľvek maltu v priestore priľahlom k stropnej konštrukcii do hĺbky 150 mm a š. do 200 mm,  -0,05400 t</t>
  </si>
  <si>
    <t>-1404876282</t>
  </si>
  <si>
    <t>"pre zapustenie žb.stien 2np a 3np</t>
  </si>
  <si>
    <t>(0,13+4,04)*4*2</t>
  </si>
  <si>
    <t>(8,74-4,26)*12</t>
  </si>
  <si>
    <t>3,56*12</t>
  </si>
  <si>
    <t>299</t>
  </si>
  <si>
    <t>974031267.S</t>
  </si>
  <si>
    <t>Vysekanie rýh v murive tehlovom na akúkoľvek maltu v priestore priľahlom k stropnej konštrukcii do hĺbky 150 mm a š. nad 200 mm,  -0,08100 t</t>
  </si>
  <si>
    <t>-1983960586</t>
  </si>
  <si>
    <t>3,38+5,99+2,89+2,418+1,95+1,74+0,63+2,31+0,72+4,67+2,61+0,71+1,075*8+1,16+4,375+0,32*17+0,1*2</t>
  </si>
  <si>
    <t>1,65+1,91*6+1,04+1,72+1,95+2,418+2,89+5,975+3,44+6,29+0,32*11</t>
  </si>
  <si>
    <t>2,49+0,28*2+2,336+2,59+0,38*2+3,475+1,5*5+1,045+0,265*12+7,22+1,018+3,31+7,24+2,36+1,13+0,32*8</t>
  </si>
  <si>
    <t>0,54+0,97*9+0,23*2+2,69+0,59+2,63+0,97+0,32*2+3,85+2,45+3,08+3,09+2,08+2,01*2+2,6+0,48*2+9,007+6,25</t>
  </si>
  <si>
    <t>5,338+0,6+0,32*2+0,73+0,59+0,54+0,44+0,26*2</t>
  </si>
  <si>
    <t>0,44+0,42+0,41+0,35+0,36</t>
  </si>
  <si>
    <t>1,98+2,017+0,455</t>
  </si>
  <si>
    <t>6,98</t>
  </si>
  <si>
    <t>300</t>
  </si>
  <si>
    <t>974031666.S</t>
  </si>
  <si>
    <t>Vysekávanie rýh v tehl. murive pre vťahov. nosníkov hĺbke do 250 mm,  -0,06500t</t>
  </si>
  <si>
    <t>-1343459447</t>
  </si>
  <si>
    <t>"P5 hr.muriva 450mm osadzovanie postupne z oboch strán</t>
  </si>
  <si>
    <t>3*2</t>
  </si>
  <si>
    <t>"P1 hr.muriva 500 mm osadzovanie postupne z oboch strán 2x</t>
  </si>
  <si>
    <t>1,25*2*2</t>
  </si>
  <si>
    <t xml:space="preserve">"P3 hr.muriva 500 mm osadzovanie postupne z oboch strán </t>
  </si>
  <si>
    <t>1,75*2</t>
  </si>
  <si>
    <t>"P1 hr.muriva 345 mm osadzovanie postupne z oboch strán  2x</t>
  </si>
  <si>
    <t>"P1 hr.muriva 320 mm osadzovanie postupne z oboch strán  2x</t>
  </si>
  <si>
    <t>301</t>
  </si>
  <si>
    <t>974031668.S</t>
  </si>
  <si>
    <t>Vysekávanie rýh v tehl. murive pre vťahov. nosníkov hĺbke do 350 mm,  -0,09700t</t>
  </si>
  <si>
    <t>267205967</t>
  </si>
  <si>
    <t>"P1 hr.muriva 670mm osadzovanie postupne z oboch strán</t>
  </si>
  <si>
    <t>1,25*2</t>
  </si>
  <si>
    <t>"P2 hr.muriva 530mm osadzovanie postupne z oboch strán - 2xotvor</t>
  </si>
  <si>
    <t>1,5*2*2</t>
  </si>
  <si>
    <t>"P4 hr.muriva 660mm osadzovanie postupne z oboch strán</t>
  </si>
  <si>
    <t>2,5*2</t>
  </si>
  <si>
    <t>"P2 hr.muriva 650mm osadzovanie postupne z oboch strán - 2xotvor</t>
  </si>
  <si>
    <t>302</t>
  </si>
  <si>
    <t>974031669.S</t>
  </si>
  <si>
    <t>Vysekávanie rýh v tehl. murive pre vťahov. nosníkov hĺbke do 450 mm,  -0,12900t</t>
  </si>
  <si>
    <t>488821971</t>
  </si>
  <si>
    <t>"P3 hr.muriva 807mm osadzovanie postupne z oboch strán</t>
  </si>
  <si>
    <t>303</t>
  </si>
  <si>
    <t>975043121.S1</t>
  </si>
  <si>
    <t xml:space="preserve">Jednoradové podchytenie  nosníkov </t>
  </si>
  <si>
    <t>926991011</t>
  </si>
  <si>
    <t>"2x stojka v tretinách rozpätia nosníka</t>
  </si>
  <si>
    <t>"SK-101-104</t>
  </si>
  <si>
    <t>5,56*12</t>
  </si>
  <si>
    <t>3,51*17</t>
  </si>
  <si>
    <t>6,655*9</t>
  </si>
  <si>
    <t>6,79*4</t>
  </si>
  <si>
    <t>3,935*11</t>
  </si>
  <si>
    <t>6,345*2</t>
  </si>
  <si>
    <t>304</t>
  </si>
  <si>
    <t>978011191.S</t>
  </si>
  <si>
    <t>Otlčenie omietok stropov vnútorných vápenných alebo vápennocementových, s vyškriabaním škár, očistením, v rozsahu do 100 %,  -0,05000t</t>
  </si>
  <si>
    <t>-133724799</t>
  </si>
  <si>
    <t>305</t>
  </si>
  <si>
    <t>978012191.S</t>
  </si>
  <si>
    <t>Otlčenie omietok stropov vnútorných rákosovaných vápenných alebo vápennocementových v rozsahu do 100 %,  -0,05000t</t>
  </si>
  <si>
    <t>-1078833759</t>
  </si>
  <si>
    <t>"3np -B27</t>
  </si>
  <si>
    <t>632,96-6,52</t>
  </si>
  <si>
    <t>306</t>
  </si>
  <si>
    <t>978013100r</t>
  </si>
  <si>
    <t>Očistenie povrchu jestv. stien po odstranení pôvodnych omietok, odstranenie prachu, nečistôt, príp.penetrácia,navlhčenie a pod.</t>
  </si>
  <si>
    <t>1922027317</t>
  </si>
  <si>
    <t>307</t>
  </si>
  <si>
    <t>978013141.Sw</t>
  </si>
  <si>
    <t>Odstranenie nevhodných sekundarnych naterov , omietok a inych zasahov</t>
  </si>
  <si>
    <t>775991946</t>
  </si>
  <si>
    <t>wi3+ci07</t>
  </si>
  <si>
    <t>308</t>
  </si>
  <si>
    <t>978013191.S</t>
  </si>
  <si>
    <t>Otlčenie omietok stien vnútorných vápenných alebo vápennocementových, s vyškriabaním škár, očistením muriv, v rozsahu do 100 %,  -0,04600t</t>
  </si>
  <si>
    <t>-687246640</t>
  </si>
  <si>
    <t>"Wi7</t>
  </si>
  <si>
    <t>(0,15+3,125+0,068)*(2,605*2+6,637)</t>
  </si>
  <si>
    <t>(0,15+1,985)*(2,735+1,93)+0,597+0,597+1*(1,017+0,688)</t>
  </si>
  <si>
    <t>-1*1,2</t>
  </si>
  <si>
    <t>(0,15+3,05)*(2,8+1,777+2,202+0,175+0,68+1,248)</t>
  </si>
  <si>
    <t>-1,2*2,15-1,18*0,88</t>
  </si>
  <si>
    <t>(0,15+3,05)*3,48</t>
  </si>
  <si>
    <t>(3,05+0,15)*(1,956+1,195)</t>
  </si>
  <si>
    <t>m31</t>
  </si>
  <si>
    <t>3,4*(1,93)</t>
  </si>
  <si>
    <t>3,32*(2,563+0,358+1,4+2,687+0,376)</t>
  </si>
  <si>
    <t>1,117*(1,18)</t>
  </si>
  <si>
    <t>(0,15+3,05)*2,075*2</t>
  </si>
  <si>
    <t>-0,88*2,6-1,2*2,15</t>
  </si>
  <si>
    <t>0,209*(0,88+2,6*2)</t>
  </si>
  <si>
    <t>(3,12+0,15)*(1,36+2,896)</t>
  </si>
  <si>
    <t>(0,15+2,87)*(19,97+21,508+5,774)+0,191*24+0,205</t>
  </si>
  <si>
    <t>-1,6*0,89*6-1,85*2,15-2,565*2,15-2,7*2,3-1,92*2,3-1,91*2,3-1,89*2,3-1,095*2,3-1,49*2,3</t>
  </si>
  <si>
    <t>0,212*(1,06+0,89*2)*6+0,732*(1,06+1,714*2)*6+0,52*(0,75+2,15)+0,86*(1,2+2*2)+0,86*(2,22+2*2)</t>
  </si>
  <si>
    <t>(0,15+2,87)*(14,477+14,431)+0,17*20</t>
  </si>
  <si>
    <t>(0,15+2,87)*(6,892+9,86+11,609)+0,194*16</t>
  </si>
  <si>
    <t>-1,96*0,89-1,96*0,84-1,115*0,84-1,598*2,15-1,82*2,15-1,85*2,15</t>
  </si>
  <si>
    <t>(0,15+3,14)*(1,743+2,534*2)</t>
  </si>
  <si>
    <t>(0,03+2,3)*(4,9+0,048+3,213)</t>
  </si>
  <si>
    <t>-1,44*2,15-0,9*2,15-0,9*1,6</t>
  </si>
  <si>
    <t>0,262*(1,44+2,15*2)+0,165*(0,9+1,6)+0,365*(0,9+2,15)</t>
  </si>
  <si>
    <t>(0,15+2,525)*(0,052+2,531+1,77+1,928+0,616)+0,546+0,771*2</t>
  </si>
  <si>
    <t>(0,15+3,23+0,1)*(6,81+8,226)*2</t>
  </si>
  <si>
    <t>-0,99*1,9-1,115*0,89*3-0,9*2,15-1,3*2,15-0,15*2,15</t>
  </si>
  <si>
    <t>0,171*(1,115*0,89*2)*3+0,732*(1,115+1,714*2)*3+0,82*(0,9+2,15*2)</t>
  </si>
  <si>
    <t>(0,15+3,05)*(2,115+3,1+2,192)</t>
  </si>
  <si>
    <t>-0,9*2,15-0,85*1,85</t>
  </si>
  <si>
    <t>(0,15+3,05)*3,55+1,21*2+0,285*0,85+2,423*(0,899)</t>
  </si>
  <si>
    <t>3,4*(4,465+1,154+1,009+0,28)</t>
  </si>
  <si>
    <t>3,32*(3,5+0,97+2,95+0,97+2,28)+2,895*(0,44+0,395+0,28+1,064)</t>
  </si>
  <si>
    <t>(0,15+2,87)*(5,312*2+3,505)+0,221*8</t>
  </si>
  <si>
    <t>0,61*(1,49+2+2,3/2*2)</t>
  </si>
  <si>
    <t xml:space="preserve">odpocet </t>
  </si>
  <si>
    <t>-tehlovy-keramicky</t>
  </si>
  <si>
    <t>(0,18+3,81)*4,197</t>
  </si>
  <si>
    <t>-2,448*2,53</t>
  </si>
  <si>
    <t>0,219*(2,448+2,53*2)+0,286*(2,448+3,355*2)</t>
  </si>
  <si>
    <t>(0,18+3,81)*6,132</t>
  </si>
  <si>
    <t>-1,355*2,53*2</t>
  </si>
  <si>
    <t>0,426*(1,355+3,355*2)</t>
  </si>
  <si>
    <t>(3,82+0,01)*3,882</t>
  </si>
  <si>
    <t>-1,22*2,53*2</t>
  </si>
  <si>
    <t>0,25*(1,22+2,53*2)*2</t>
  </si>
  <si>
    <t>(3,82+0,01)*3,94</t>
  </si>
  <si>
    <t>-1,219*2,53-1,22*2,53</t>
  </si>
  <si>
    <t>0,25*(1,219+2,53*2)+0,25*(1,22+2,53*2)</t>
  </si>
  <si>
    <t>(3,82+0,01)*3,675</t>
  </si>
  <si>
    <t>0,25*(2,78+2,53*2)</t>
  </si>
  <si>
    <t>m119</t>
  </si>
  <si>
    <t>(3,82+0,01)*2,905</t>
  </si>
  <si>
    <t>0,25*(1,22+2,53*2)</t>
  </si>
  <si>
    <t>m118</t>
  </si>
  <si>
    <t>(3,82+0,01)*4,115</t>
  </si>
  <si>
    <t>(0,01+4,16)*1,855</t>
  </si>
  <si>
    <t>0,05*(1,32+3,27*2)</t>
  </si>
  <si>
    <t>2,1*(1,885+1,582+5,587+2,2*2)*-1</t>
  </si>
  <si>
    <t>-1,32*1,37*-1</t>
  </si>
  <si>
    <t>-1*(0,054*1,37*2*2+0,021*(1,37*2+0,73*2)*2)</t>
  </si>
  <si>
    <t>(0,01+4,16)*2,2</t>
  </si>
  <si>
    <t>2,1*(2,2*2)*-1</t>
  </si>
  <si>
    <t>(0,053*(1,37+0,73)*2+0,05*1,37*2)*-1</t>
  </si>
  <si>
    <t>(0,01+4,16)*4,253</t>
  </si>
  <si>
    <t>0,05*(1,32+3,27*2)*2</t>
  </si>
  <si>
    <t>(0,01+4,16)*4,26</t>
  </si>
  <si>
    <t>0,05*(1,32+3,27*2)+0,05*(1,27+3,27*2)</t>
  </si>
  <si>
    <t>(0,01+4,16)*4,158</t>
  </si>
  <si>
    <t>-1,27*2,54-1,32*2,54</t>
  </si>
  <si>
    <t>0,05*(1,27+3,27*2)+0,05*(1,32+3,27*2)</t>
  </si>
  <si>
    <t>(0,01+4,16)*2,08</t>
  </si>
  <si>
    <t>(0,01+3,41)*2,34</t>
  </si>
  <si>
    <t>0,05*(1,25+2,93*2)</t>
  </si>
  <si>
    <t>2,1*(2,34+2,116+5,7)*-1</t>
  </si>
  <si>
    <t>-1,25*1,43*-1</t>
  </si>
  <si>
    <t>0,075*(1,43*2+0,67*2)*-1</t>
  </si>
  <si>
    <t>(0,01+3,41)*3,836</t>
  </si>
  <si>
    <t>0,05*(1,27+2,93*2)*2</t>
  </si>
  <si>
    <t>(0,01+3,41)*4,49</t>
  </si>
  <si>
    <t>-1,25*2,26-1,7*2,26</t>
  </si>
  <si>
    <t>0,05*(1,25+2,93*2)+0,05*(1,7+2,93*2)</t>
  </si>
  <si>
    <t>(0,01+3,41)*2,225</t>
  </si>
  <si>
    <t>-1,27*2,26</t>
  </si>
  <si>
    <t>0,05*(1,27+2,93*2)</t>
  </si>
  <si>
    <t>(0,01+3,41)*3,79</t>
  </si>
  <si>
    <t>(0,01+3,41)*2,364</t>
  </si>
  <si>
    <t>-1,227*2,26</t>
  </si>
  <si>
    <t>0,05*(1,227+2,93*2)</t>
  </si>
  <si>
    <t>309</t>
  </si>
  <si>
    <t>978015291.S</t>
  </si>
  <si>
    <t>Otlčenie omietok vonkajších priečelí jednoduchých, s vyškriabaním škár, očistením muriva, v rozsahu do 100 %,  -0,05900t</t>
  </si>
  <si>
    <t>1471121717</t>
  </si>
  <si>
    <t>"B32</t>
  </si>
  <si>
    <t>(2,055+2,317)/2*(26,7-1,97)</t>
  </si>
  <si>
    <t>310</t>
  </si>
  <si>
    <t>978015291.Sr</t>
  </si>
  <si>
    <t>Odstránenie nevhodných sekundárnych náterov, omietok a iných nevhodných zásahov z rovných plôch fasád (100% plochy rovných plôch)</t>
  </si>
  <si>
    <t>-2026478372</t>
  </si>
  <si>
    <t>"Severny pohlad</t>
  </si>
  <si>
    <t>0,87*26,89</t>
  </si>
  <si>
    <t>4,61*2+4,262*(0,933-0,884)+3,7+3,81*5+4,262*(0,733+0,643+0,677+0,737-0,687*4)+4,06</t>
  </si>
  <si>
    <t>3,26*2+2,7+2,97*5+2,671*(1,238+1,179+1,145+1,234-1,159*4)</t>
  </si>
  <si>
    <t>"zapadny pohlad</t>
  </si>
  <si>
    <t>0,87*31,863</t>
  </si>
  <si>
    <t>6,662+5,58*6+5,95+0,00752*5+4,66*2+4,262*(1,165+1,178+1,18+1,167+1,168-1,142*5)</t>
  </si>
  <si>
    <t>4,511+4,158*6+4,08+2*3,25+2,67*(1,625+1,639+1,641+1,627+1,628-1,6*5)</t>
  </si>
  <si>
    <t>"nadvorie vychodny poihlad</t>
  </si>
  <si>
    <t>0,565*21,9</t>
  </si>
  <si>
    <t>1,945*(0,953+0,839+0,787+0,826+0,78+0,8+0,79+0,786+0,719)  "medzi oknami</t>
  </si>
  <si>
    <t>0,879*21,9-0,332*9</t>
  </si>
  <si>
    <t>1,975*(1,046+0,836+0,847+0,886+0,839+0,865+0,85+0,846+0,852)</t>
  </si>
  <si>
    <t>4,45</t>
  </si>
  <si>
    <t>"nadvorie zapadny pohl.</t>
  </si>
  <si>
    <t>3,23*21,9-1,945*(1,453+1,59+1,62*8)</t>
  </si>
  <si>
    <t>0,879*21,9-0,332*10</t>
  </si>
  <si>
    <t>3,155*21,9-1,975*(1,466+1,505+1,56*7+1,965)-1,172*0,97-0,45*1,06*8-0,45*1,465</t>
  </si>
  <si>
    <t>4,66</t>
  </si>
  <si>
    <t>"nadvorie juzny pohlad</t>
  </si>
  <si>
    <t>6,955*(1,62+4,294+0,29)</t>
  </si>
  <si>
    <t>-0,53*1,12*2</t>
  </si>
  <si>
    <t>-1,925*1,62*2</t>
  </si>
  <si>
    <t>-0,641*2</t>
  </si>
  <si>
    <t>-(0,45*1,06+1,975*1,56)*2</t>
  </si>
  <si>
    <t>-0,142*2</t>
  </si>
  <si>
    <t>"nadvorie sever</t>
  </si>
  <si>
    <t>(4,44+3,35)*(2,52+2,5)</t>
  </si>
  <si>
    <t>-(0,48*1,12+1,945*1,62+0,64)</t>
  </si>
  <si>
    <t>-(1,56*1,975+0,38*1,06)*2</t>
  </si>
  <si>
    <t>311</t>
  </si>
  <si>
    <t>978015391.Sr</t>
  </si>
  <si>
    <t>Odstránenie nevhodných sekundárnych náterov, omietok a iných nevhodných zásahov z plastických prvkov fasád (100% plochy plastických prvkov)</t>
  </si>
  <si>
    <t>2005684024</t>
  </si>
  <si>
    <t>13,77*26,89+36,25</t>
  </si>
  <si>
    <t>-(2,2*2,44+1,11*2,446*5+1,796*2,46)</t>
  </si>
  <si>
    <t>-(2,248*2,728+1,17*2,713*6)</t>
  </si>
  <si>
    <t>-(2,13*2,115+1,08*2,115*6)</t>
  </si>
  <si>
    <t>-0,944*1,736</t>
  </si>
  <si>
    <t>"ostenia</t>
  </si>
  <si>
    <t>0,18*(2,2+2*2,44+1,11*5+2*2,446*5+1,796+2*2,46)</t>
  </si>
  <si>
    <t>0,195*(2,248+2*2,728+1,17*6+2*2,713*6)</t>
  </si>
  <si>
    <t>0,17*(2,13+2*2,115+1,08*6+2*2,115*6)</t>
  </si>
  <si>
    <t>0,17*(0,944+1,736*2)</t>
  </si>
  <si>
    <t>13,77*31,863+36,48</t>
  </si>
  <si>
    <t>-(2,2*2,44+1,1*2,446*6+2,33*2,88)</t>
  </si>
  <si>
    <t>-(2,248*2,713+1,17*2,713*7)</t>
  </si>
  <si>
    <t>-(2,13*2,115+1,08*2,115*7)</t>
  </si>
  <si>
    <t>0,245*(2,2+2*2,44+1,1*6+2*2,446*6+2,33+2*2,88)</t>
  </si>
  <si>
    <t>0,196*(2,248+2*2,713+1,17*7+2*2,713*7)</t>
  </si>
  <si>
    <t>0,16*(2,13+2*2,115+1,08*7+2*2,115*7)</t>
  </si>
  <si>
    <t>0,16*(0,944+1,736*2)</t>
  </si>
  <si>
    <t>12*21,9</t>
  </si>
  <si>
    <t>-(1,97*2,425+1,015*2,425*7+1,25*2,425)</t>
  </si>
  <si>
    <t>-(1,12*2,425+1,12*3,23+1,12*2,425*6+1,25*3,23)</t>
  </si>
  <si>
    <t>-(1,06*2,155+1,053*2,935+1,06*2,155*7)</t>
  </si>
  <si>
    <t>0,19*(1,97+2*2,425+1,015*7+2*2,425*7+1,25+2*2,425)</t>
  </si>
  <si>
    <t>0,185*(1,12+2*2,425+1,12+2*3,23+1,12*6+2*2,425*6+1,25+2*3,23)</t>
  </si>
  <si>
    <t>0,2*(1,06+2*2,155+1,053+2*2,935+1,06*7+2*2,155*7)</t>
  </si>
  <si>
    <t>-(0,98*2,425+1,015*2,425*7+2,584*2,425)</t>
  </si>
  <si>
    <t>-(0,953*3,23+1,12*2,425*9)</t>
  </si>
  <si>
    <t>-(0,97*2,935+1,06*2,155*8+1,465*2,155)</t>
  </si>
  <si>
    <t>0,19*(0,98+2*2,425+1,015*7+2*2,425*7+2,584+2*2,425)</t>
  </si>
  <si>
    <t>0,185*(0,953+2*3,23+1,12*9+2*2,425*9)</t>
  </si>
  <si>
    <t>0,2*(0,97+2*2,935+1,06*8+2*2,155*8+1,465+2*2,155)</t>
  </si>
  <si>
    <t>12*(1,62+4,294+0,29)</t>
  </si>
  <si>
    <t>-1,015*2,425*2</t>
  </si>
  <si>
    <t>-1,12*2,425*2</t>
  </si>
  <si>
    <t>-1,06*2,155*2</t>
  </si>
  <si>
    <t>0,15*(1,015+2*2,425)*2</t>
  </si>
  <si>
    <t>0,125*(1,12+2*2,425)*2</t>
  </si>
  <si>
    <t>0,15*(1,06+2*2,155)*2</t>
  </si>
  <si>
    <t>12,43*(2,52+2,5)</t>
  </si>
  <si>
    <t>-We01_rovne</t>
  </si>
  <si>
    <t>312</t>
  </si>
  <si>
    <t>978015391.Sr1</t>
  </si>
  <si>
    <t>Odstránenie nevhodných sekundárnych náterov, omietok a iných nevhodných zásahov (100% plochy) - Reštaurovanie štukovej výzdoby vstupnej chodby</t>
  </si>
  <si>
    <t>-1257915574</t>
  </si>
  <si>
    <t>313</t>
  </si>
  <si>
    <t>978059231.Sr0</t>
  </si>
  <si>
    <t>Demontáž drevenej búdky 1650x1873x2300, vrátane dverí, odvozu a likvidácie</t>
  </si>
  <si>
    <t>-1447836379</t>
  </si>
  <si>
    <t>314</t>
  </si>
  <si>
    <t>978059231.Sr1</t>
  </si>
  <si>
    <t>M+D Stavebné úpravy pre jednotlivé profesie, prierazy, prestupy, drážky v murive nevykázané v rozpočtoch profesií a PD statika</t>
  </si>
  <si>
    <t>hod</t>
  </si>
  <si>
    <t>-2116379119</t>
  </si>
  <si>
    <t>420</t>
  </si>
  <si>
    <t>"dodavka predstavuje aj material potrebny na vyspravenie otvoru</t>
  </si>
  <si>
    <t>315</t>
  </si>
  <si>
    <t>978059231.Sr2</t>
  </si>
  <si>
    <t>M+D Protipožiarne upchávky - syst. certifikované protip. upchávky pri prestupoch inštalácií (protipožiarne upchávky HILTI, Intumex, protip. tesniace betónové tmely, dobetónovanie, a pod.) v požiarnych úsekoch v zmysle PD podľa navrhovanej pož.odolnosti</t>
  </si>
  <si>
    <t>-1680602847</t>
  </si>
  <si>
    <t>316</t>
  </si>
  <si>
    <t>978059531.S</t>
  </si>
  <si>
    <t>Odsekanie a odobratie obkladov stien z obkladačiek vnútorných vrátane podkladovej omietky nad 2 m2,  -0,06800t</t>
  </si>
  <si>
    <t>2058765623</t>
  </si>
  <si>
    <t>3,0*(2,14+3,98)</t>
  </si>
  <si>
    <t>-1,85*2,15-0,77*2,15</t>
  </si>
  <si>
    <t>3*(6,22+6,891+4,487-0,1)</t>
  </si>
  <si>
    <t>-1,85*2,15-1,82*2,15-1,96*0,89*2</t>
  </si>
  <si>
    <t>0,675*(1,85+2,15*2)+0,24*(2,15+0,94)+0,675*(2,15+0,77)+1,96*0,834*2+1,96*2*(0,439+0,614+0,211)+1,043*2*2</t>
  </si>
  <si>
    <t>3*(2,67+1,315+0,75+0,5+2,13+3,83+0,256+0,38)</t>
  </si>
  <si>
    <t>-0,797*2,02</t>
  </si>
  <si>
    <t>0,58*2,15*2</t>
  </si>
  <si>
    <t>3*(0,303+2,975+0,211+3,39+0,317)</t>
  </si>
  <si>
    <t>-0,9*2,25</t>
  </si>
  <si>
    <t>1,65*(0,6+1,599+2,205+3,285+4,196)</t>
  </si>
  <si>
    <t>-1,295*0,58-1,3*0,065-0,8*1,65</t>
  </si>
  <si>
    <t>1,65*(1,73)</t>
  </si>
  <si>
    <t>1,65*(1,38)</t>
  </si>
  <si>
    <t>-0,72*0,58</t>
  </si>
  <si>
    <t>0,108*0,58*2</t>
  </si>
  <si>
    <t>1,65*(0,211+0,592)</t>
  </si>
  <si>
    <t>-0,515*0,5</t>
  </si>
  <si>
    <t>0,282*0,5*2</t>
  </si>
  <si>
    <t>1,65*(0,9)</t>
  </si>
  <si>
    <t>-0,475*0,5</t>
  </si>
  <si>
    <t>m116</t>
  </si>
  <si>
    <t>1,65*(1,665+0,911-0,17-0,2)</t>
  </si>
  <si>
    <t>-0,445*0,5</t>
  </si>
  <si>
    <t>m137</t>
  </si>
  <si>
    <t>3*(2,753)</t>
  </si>
  <si>
    <t>0,278*(1,22+2,53*2)</t>
  </si>
  <si>
    <t>m138</t>
  </si>
  <si>
    <t>1,6*(4,408*2)</t>
  </si>
  <si>
    <t>-1,22*0,785*2</t>
  </si>
  <si>
    <t>0,278*0,785*2*2</t>
  </si>
  <si>
    <t>2,1*(3,818)</t>
  </si>
  <si>
    <t>0,243*1,285*2*2</t>
  </si>
  <si>
    <t>1,65*(0,29+1,29)</t>
  </si>
  <si>
    <t>-1,15*0,1</t>
  </si>
  <si>
    <t>1,65*(3,2+0,16)</t>
  </si>
  <si>
    <t>-1,65*(0,9+0,16)</t>
  </si>
  <si>
    <t>1,65*(1,4)</t>
  </si>
  <si>
    <t>-0,704*0,415</t>
  </si>
  <si>
    <t>0,15*0,415*2</t>
  </si>
  <si>
    <t>1,65*(0,138)</t>
  </si>
  <si>
    <t>1,65*(0,143+0,76)</t>
  </si>
  <si>
    <t>1,65*(0,85)</t>
  </si>
  <si>
    <t>m214</t>
  </si>
  <si>
    <t>1,65*(0,715)</t>
  </si>
  <si>
    <t>2,1*(2,2*2)</t>
  </si>
  <si>
    <t>-1,32*1,37</t>
  </si>
  <si>
    <t>0,053*(1,37+0,73)*2+0,05*1,37*2</t>
  </si>
  <si>
    <t>2,1*(1,885+1,582+5,63)</t>
  </si>
  <si>
    <t>1,65*(0,27+1,27)</t>
  </si>
  <si>
    <t>-1,06*0,354</t>
  </si>
  <si>
    <t>0,482*0,354*2</t>
  </si>
  <si>
    <t>1,65*(1,413)</t>
  </si>
  <si>
    <t>-0,675*0,415</t>
  </si>
  <si>
    <t>0,354*0,415*2</t>
  </si>
  <si>
    <t>1,65*(0,72)</t>
  </si>
  <si>
    <t>1,65*(0,835+1,527)</t>
  </si>
  <si>
    <t>2,1*(2,34+2,116+5,7)</t>
  </si>
  <si>
    <t>-1,25*1,43</t>
  </si>
  <si>
    <t>0,075*(1,43*2+0,67*2)</t>
  </si>
  <si>
    <t>"na vyburanych prieckach</t>
  </si>
  <si>
    <t>3*(3,17+3,83)+2,15*(0,452+0,94)</t>
  </si>
  <si>
    <t>3*(2,8+2,8+1,5*2-0,1+0,1*2+6,662+0,6*2)</t>
  </si>
  <si>
    <t>-0,995*2,15</t>
  </si>
  <si>
    <t>2,15*(0,246+0,9)</t>
  </si>
  <si>
    <t>2,15*(0,9)+2,3*(1,735)</t>
  </si>
  <si>
    <t>1,65*(2,696*2+1-0,9)</t>
  </si>
  <si>
    <t>1,65*(1,591*2+2,8-0,9-0,8*2)</t>
  </si>
  <si>
    <t>1,65*(0,889*2+1,39-0,8)</t>
  </si>
  <si>
    <t>1,65*(0,889+1,38)*2</t>
  </si>
  <si>
    <t>-0,8*1,2</t>
  </si>
  <si>
    <t>1,65*(1,66+0,845+1,45+0,253-0,8)</t>
  </si>
  <si>
    <t>1,65*(0,9+1,662-0,9)</t>
  </si>
  <si>
    <t>1,65*(1,665+0,899+0,17*2-0,8)</t>
  </si>
  <si>
    <t>2,1*(0,3+5,056+4,14+0,464+0,101+5,472)</t>
  </si>
  <si>
    <t>-0,85*2,02</t>
  </si>
  <si>
    <t>m136</t>
  </si>
  <si>
    <t>3*(1,762+1,6)*2</t>
  </si>
  <si>
    <t>-0,7*2,02</t>
  </si>
  <si>
    <t>3*(0,76*2+2,783)</t>
  </si>
  <si>
    <t>1,6*(3,765*2-0,95-0,8)+1,2*0,6</t>
  </si>
  <si>
    <t>1,65*(2,875*2+0,995-0,9)</t>
  </si>
  <si>
    <t>1,65*(3,2+3,2+1,775-0,9*2+0,9+0,17)</t>
  </si>
  <si>
    <t>1,65*(1,4+0,938*2-0,7)</t>
  </si>
  <si>
    <t>1,65*(0,938*2+1,75*2-0,157-0,7)</t>
  </si>
  <si>
    <t>1,65*(1,73*2+0,948+0,235+0,041-0,7)</t>
  </si>
  <si>
    <t>1,65*(0,85+1,74*2-0,7*3)</t>
  </si>
  <si>
    <t>1,65*(1,71+0,911+0,17*2-0,7)</t>
  </si>
  <si>
    <t>2,1*(5,898*2-0,8-0,8)</t>
  </si>
  <si>
    <t>2,1*(5,898+0,27*2-0,8)</t>
  </si>
  <si>
    <t>1,65*(2,777*2-0,9+1)</t>
  </si>
  <si>
    <t>1,65*(3,388+1,585*2+0,06+0,9+0,155-0,8*3)</t>
  </si>
  <si>
    <t>1,65*(1,422+1,009*2-0,8)</t>
  </si>
  <si>
    <t>1,65*(1,792*2+0,845*2-0,7)</t>
  </si>
  <si>
    <t>1,65*(1,771*2+0,948*2-0,7-0,7)</t>
  </si>
  <si>
    <t>1,65*(0,85+1,771*2-0,8*3)</t>
  </si>
  <si>
    <t>1,65*(1,718+1,03+0,2*2-0,7)</t>
  </si>
  <si>
    <t>2,1*(0,25*2+5,95-0,9)</t>
  </si>
  <si>
    <t>317</t>
  </si>
  <si>
    <t>978059631.Sr</t>
  </si>
  <si>
    <t>Odsekanie a odobratie obkladov stien z obkladačiek tehlových vrátane podkladovej omietky nad 2 m2,  -0,08900t</t>
  </si>
  <si>
    <t>-1520521679</t>
  </si>
  <si>
    <t xml:space="preserve">tehlovy obklad </t>
  </si>
  <si>
    <t>(0,155+2,87)*(17,859)+0,228*11</t>
  </si>
  <si>
    <t>-1,06*0,89*5</t>
  </si>
  <si>
    <t>1,06*(0,832+0,439+0,635+0,175)*5+1,022*2*5</t>
  </si>
  <si>
    <t>318</t>
  </si>
  <si>
    <t>978065001.Sr</t>
  </si>
  <si>
    <t>Odstránenie bosáže vrátane povrchovej úpravy z polystyrénových dosiek</t>
  </si>
  <si>
    <t>1107498389</t>
  </si>
  <si>
    <t>-1,297*2,67</t>
  </si>
  <si>
    <t>-0,9*2,02*2</t>
  </si>
  <si>
    <t>319</t>
  </si>
  <si>
    <t>978065001.Sr1</t>
  </si>
  <si>
    <t>Očistenie povrchu, odmastenie, vyspravenie dier a odskokov, penetračný náter</t>
  </si>
  <si>
    <t>1340998191</t>
  </si>
  <si>
    <t>"We6</t>
  </si>
  <si>
    <t>320</t>
  </si>
  <si>
    <t>979011111.S</t>
  </si>
  <si>
    <t>Zvislá doprava sutiny a vybúraných hmôt za prvé podlažie nad alebo pod základným podlažím</t>
  </si>
  <si>
    <t>92847844</t>
  </si>
  <si>
    <t>321</t>
  </si>
  <si>
    <t>979011121.S</t>
  </si>
  <si>
    <t>Zvislá doprava sutiny a vybúraných hmôt za každé ďalšie podlažie</t>
  </si>
  <si>
    <t>-2115126763</t>
  </si>
  <si>
    <t>3100,174*2 'Prepočítané koeficientom množstva</t>
  </si>
  <si>
    <t>322</t>
  </si>
  <si>
    <t>979081111.S</t>
  </si>
  <si>
    <t>Odvoz sutiny a vybúraných hmôt na skládku do 1 km</t>
  </si>
  <si>
    <t>274157571</t>
  </si>
  <si>
    <t>323</t>
  </si>
  <si>
    <t>979081121.S</t>
  </si>
  <si>
    <t>Odvoz sutiny a vybúraných hmôt na skládku za každý ďalší 1 km</t>
  </si>
  <si>
    <t>-691948465</t>
  </si>
  <si>
    <t>43372,84</t>
  </si>
  <si>
    <t>dodavatel si zohladni pocet km podla svojich moznosti, v jednotkovej cene bez zmeny vymery</t>
  </si>
  <si>
    <t>43372,84*14 'Prepočítané koeficientom množstva</t>
  </si>
  <si>
    <t>324</t>
  </si>
  <si>
    <t>979082111.S</t>
  </si>
  <si>
    <t>Vnútrostavenisková doprava sutiny a vybúraných hmôt do 10 m</t>
  </si>
  <si>
    <t>857353564</t>
  </si>
  <si>
    <t>325</t>
  </si>
  <si>
    <t>979082121.S</t>
  </si>
  <si>
    <t>Vnútrostavenisková doprava sutiny a vybúraných hmôt za každých ďalších 5 m</t>
  </si>
  <si>
    <t>-2118754493</t>
  </si>
  <si>
    <t>3100,174*3 'Prepočítané koeficientom množstva</t>
  </si>
  <si>
    <t>326</t>
  </si>
  <si>
    <t>979089012.S</t>
  </si>
  <si>
    <t>Poplatok za skládku - betón, tehly, dlaždice (17 01) ostatné</t>
  </si>
  <si>
    <t>900831684</t>
  </si>
  <si>
    <t>327</t>
  </si>
  <si>
    <t>979089012.Sr</t>
  </si>
  <si>
    <t>Poplatok za skládku - betón vrátane armovania</t>
  </si>
  <si>
    <t>124687138</t>
  </si>
  <si>
    <t>328</t>
  </si>
  <si>
    <t>979089212.S</t>
  </si>
  <si>
    <t>Poplatok za skládku - bitúmenové zmesi, uholný decht, dechtové výrobky (17 03 ), ostatné</t>
  </si>
  <si>
    <t>-433278170</t>
  </si>
  <si>
    <t>329</t>
  </si>
  <si>
    <t>979089612.S1</t>
  </si>
  <si>
    <t>Poplatok za skládku-zmiešané odpady zo stavieb a demolácií, iné ako uvedené v 17 09 01, 17 09 02, 17 09 03 - môže obsahovať sadrokartón, izolačné materiály: polystyrén, nobasil, sklenú vatu</t>
  </si>
  <si>
    <t>-1079823882</t>
  </si>
  <si>
    <t>3100,174-(2461,026+490,539+38,316)</t>
  </si>
  <si>
    <t>Presun hmôt HSV</t>
  </si>
  <si>
    <t>330</t>
  </si>
  <si>
    <t>999281111.S</t>
  </si>
  <si>
    <t>Presun hmôt pre opravy a údržbu objektov vrátane vonkajších plášťov výšky do 25 m</t>
  </si>
  <si>
    <t>446921064</t>
  </si>
  <si>
    <t>PSV</t>
  </si>
  <si>
    <t>Práce a dodávky PSV</t>
  </si>
  <si>
    <t>711</t>
  </si>
  <si>
    <t>Izolácie proti vode a vlhkosti</t>
  </si>
  <si>
    <t>331</t>
  </si>
  <si>
    <t>711111001.S10</t>
  </si>
  <si>
    <t>Vodotesná impegnácia  betónu na brúsené betónové povrchy</t>
  </si>
  <si>
    <t>1957834263</t>
  </si>
  <si>
    <t>332</t>
  </si>
  <si>
    <t>711111020.S01</t>
  </si>
  <si>
    <t>Izolácia proti zemnej vlhkosti,povrchovej a tlakovej vode do 1,0 bar dvojzložkovou epoxidovou živicou, vodorovná, vrátane posypu z kremičitého piesku</t>
  </si>
  <si>
    <t>-1311226550</t>
  </si>
  <si>
    <t>333</t>
  </si>
  <si>
    <t>711113141.1V</t>
  </si>
  <si>
    <t>Izolácia proti zemnej vlhkosti a povrchovej vode na ploche zvislej hr. 2 mm, vr. penetrácie, AQUAFIN-RB400 alebo ekvivalent</t>
  </si>
  <si>
    <t>-1169477713</t>
  </si>
  <si>
    <t>334</t>
  </si>
  <si>
    <t>711131103.S</t>
  </si>
  <si>
    <t>Zhotovenie  izolácie proti zemnej vlhkosti vodorovne, separačná fólia na sucho</t>
  </si>
  <si>
    <t>731460788</t>
  </si>
  <si>
    <t>"podlaha 1pp</t>
  </si>
  <si>
    <t>590,259</t>
  </si>
  <si>
    <t>335</t>
  </si>
  <si>
    <t>-704498943</t>
  </si>
  <si>
    <t>590,259*1,15</t>
  </si>
  <si>
    <t>336</t>
  </si>
  <si>
    <t>711132107.S</t>
  </si>
  <si>
    <t>Zhotovenie izolácie proti zemnej vlhkosti nopovou fóloiu položenou voľne na ploche zvislej</t>
  </si>
  <si>
    <t>670704922</t>
  </si>
  <si>
    <t>337</t>
  </si>
  <si>
    <t>283230002700.S</t>
  </si>
  <si>
    <t>Nopová HDPE fólia hrúbky 0,5 mm, výška nopu 8 mm, proti zemnej vlhkosti s radónovou ochranou, pre spodnú stavbu</t>
  </si>
  <si>
    <t>-1501799161</t>
  </si>
  <si>
    <t>0,5*(26,7+31,86)*1,15</t>
  </si>
  <si>
    <t>338</t>
  </si>
  <si>
    <t>711462301.S</t>
  </si>
  <si>
    <t>Izolácia proti povrchovej a podpovrchovej tlakovej vode 2-zložkovou stierkou hydroizolačnou minerálnou pružnou  AQUAFIN-2K/PLUShr. 3mm alebo ekvivalent, na ploche vodorovnej, dvojnásobná</t>
  </si>
  <si>
    <t>2122093956</t>
  </si>
  <si>
    <t>(2*fi14)+fi11+(2*fi17)+(2*fi07)+(2*fi20)</t>
  </si>
  <si>
    <t>"1pp - na stratene debnenie</t>
  </si>
  <si>
    <t>"vzt kanal</t>
  </si>
  <si>
    <t>5,82</t>
  </si>
  <si>
    <t>"Pozn.: spotebu si dodavatel upresni podla technologickeho navrhu vyrobcu, vratane rohovych pasok dichtband</t>
  </si>
  <si>
    <t>339</t>
  </si>
  <si>
    <t>7114633010r</t>
  </si>
  <si>
    <t>Izolácia proti povrchovej a podpovrchovej tlakovej vode dvojnásobná AQUAFIN-1K alebo ekvivalent hr. 4 mm na ploche zvislej</t>
  </si>
  <si>
    <t>-561349332</t>
  </si>
  <si>
    <t>"1pp -nater pred infuznou clonou a obnovenie po infuznej clone</t>
  </si>
  <si>
    <t>0,2*(34,72+57,19+5,639+0,83*2)*2</t>
  </si>
  <si>
    <t>0,2*(2*(0,86+2,09+0,86+1,75+0,86+2,23+0,86+1,485+0,86+1,47+0,86+1,63))*2</t>
  </si>
  <si>
    <t>0,2*(58,309+16,8+8,32+1,18)*2</t>
  </si>
  <si>
    <t>0,2*(104,2+2*(0,82+3,695)+9,527+4,3+2*(0,54+1,35)+1,8)*2</t>
  </si>
  <si>
    <t>0,2*(19,778+2,813)*2</t>
  </si>
  <si>
    <t>wi6+wi6obkl</t>
  </si>
  <si>
    <t>340</t>
  </si>
  <si>
    <t>7114633010r1</t>
  </si>
  <si>
    <t>Izolácia proti povrchovej a podpovrchovej tlakovej vode 2-zložkovou stierkou hydroizolačnou minerálnou pružnou  AQUAFIN-2K/PLUShr. 3mm alebo ekvivalent, na ploche zvislej, dvojnásobná vrátane pružnej tesniacej pásky v rohoch</t>
  </si>
  <si>
    <t>-295050541</t>
  </si>
  <si>
    <t>"1pp - vytiahnutie izolacie na steny</t>
  </si>
  <si>
    <t>0,1*(34,72+57,19+5,639+0,83*2)</t>
  </si>
  <si>
    <t>0,1*(2*(0,86+2,09+0,86+1,75+0,86+2,23+0,86+1,485+0,86+1,47+0,86+1,63))</t>
  </si>
  <si>
    <t>0,1*(58,309+16,8+8,32+1,18)</t>
  </si>
  <si>
    <t>0,1*(104,2+2*(0,82+3,695)+9,527+4,3+2*(0,54+1,35)+1,8)</t>
  </si>
  <si>
    <t>0,1*(19,778+2,813)</t>
  </si>
  <si>
    <t>0,1*8,28</t>
  </si>
  <si>
    <t>0,1*(31,86+26,8)</t>
  </si>
  <si>
    <t>"okolo vytahu</t>
  </si>
  <si>
    <t>1,25*8,28</t>
  </si>
  <si>
    <t>0,775*15,4</t>
  </si>
  <si>
    <t>"jimka</t>
  </si>
  <si>
    <t>0,6*0,84*4*2</t>
  </si>
  <si>
    <t>"vo vlhkych miestnostiach pod obkladom</t>
  </si>
  <si>
    <t>0,15*(2,748*2+1,66*2-0,9)+0,6*1,45</t>
  </si>
  <si>
    <t>0,15*(2,765*2+2,599*2-1)+0,6*1,45</t>
  </si>
  <si>
    <t>0,15*(2,82*2+2,06*2-0,9)+0,6*1,45</t>
  </si>
  <si>
    <t>0,15*(2,05*2+1,955*2-1,02)</t>
  </si>
  <si>
    <t>0,15*(1,35*2+3*2-0,9)+0,6*1,45+1,85*(0,9*2+1,2)</t>
  </si>
  <si>
    <t>0,15*(2,095*2+1,505*2-1,05)+1,85*(0,9*2+1,505)</t>
  </si>
  <si>
    <t>0,6*1,45*2+0,15*(16,74-0,9)</t>
  </si>
  <si>
    <t>0,6*1,45*2+0,15*(18,015-0,9)</t>
  </si>
  <si>
    <t>0,6*1,46+0,15*(1,7*2+1,8*2-1)</t>
  </si>
  <si>
    <t>0,15*(1,845*2+1,78*2-1)+0,6*1,45</t>
  </si>
  <si>
    <t>0,6*1,45*2+0,15*(17,90-0,9)</t>
  </si>
  <si>
    <t>0,6*1,45*2+0,15*(18,21-0,9)</t>
  </si>
  <si>
    <t>0,6*1,45*2+0,15*(18,125-0,9)</t>
  </si>
  <si>
    <t>0,6*1,45*2+0,15*(18,614-0,9)</t>
  </si>
  <si>
    <t>0,6*1,45+0,15*(1,79*2+1,84*2-1)</t>
  </si>
  <si>
    <t>341</t>
  </si>
  <si>
    <t>7114633010r2</t>
  </si>
  <si>
    <t>M+D Bentonitový napučiavací pás, lepený</t>
  </si>
  <si>
    <t>-829995256</t>
  </si>
  <si>
    <t>"1pp - po obvode novej dosky</t>
  </si>
  <si>
    <t>(34,72+57,19+5,639+0,83*2)</t>
  </si>
  <si>
    <t>(2*(0,86+2,09+0,86+1,75+0,86+2,23+0,86+1,485+0,86+1,47+0,86+1,63))</t>
  </si>
  <si>
    <t>(58,309+16,8+8,32+1,18)</t>
  </si>
  <si>
    <t>(104,2+2*(0,82+3,695)+9,527+4,3+2*(0,54+1,35)+1,8)</t>
  </si>
  <si>
    <t>(19,778+2,813)</t>
  </si>
  <si>
    <t>342</t>
  </si>
  <si>
    <t>998711203.S</t>
  </si>
  <si>
    <t>Presun hmôt pre izoláciu proti vode v objektoch výšky nad 12 do 60 m</t>
  </si>
  <si>
    <t>%</t>
  </si>
  <si>
    <t>1845892196</t>
  </si>
  <si>
    <t>712</t>
  </si>
  <si>
    <t>Izolácie striech, povlakové krytiny</t>
  </si>
  <si>
    <t>343</t>
  </si>
  <si>
    <t>712300831.S</t>
  </si>
  <si>
    <t>Odstránenie povlakovej krytiny na strechách plochých 10° jednovrstvovej,  -0,00600t</t>
  </si>
  <si>
    <t>-140168894</t>
  </si>
  <si>
    <t>nvkd+nvlino+nvter</t>
  </si>
  <si>
    <t>344</t>
  </si>
  <si>
    <t>712370380.S</t>
  </si>
  <si>
    <t>Zhotovenie povlakovej krytiny striech plochých do 10° nopovou fóliou HDPE položenou voľne pre vegetačné strechy</t>
  </si>
  <si>
    <t>-1829894229</t>
  </si>
  <si>
    <t>345</t>
  </si>
  <si>
    <t>283230006400.Sr</t>
  </si>
  <si>
    <t>Profilovaná nopova fólia  pre vegetačné strechy, výška nopov 5 mm,</t>
  </si>
  <si>
    <t>940072205</t>
  </si>
  <si>
    <t>fe01*1,15</t>
  </si>
  <si>
    <t>346</t>
  </si>
  <si>
    <t>712990040.S</t>
  </si>
  <si>
    <t>Položenie geotextílie vodorovne alebo zvislo na strechy ploché do 10°</t>
  </si>
  <si>
    <t>1830562505</t>
  </si>
  <si>
    <t>"Fe02</t>
  </si>
  <si>
    <t>106,48+13,31+12,41</t>
  </si>
  <si>
    <t>geo 300g/m2</t>
  </si>
  <si>
    <t>2*fe02+fe01</t>
  </si>
  <si>
    <t>"aquadrain 550</t>
  </si>
  <si>
    <t>347</t>
  </si>
  <si>
    <t>693110005555</t>
  </si>
  <si>
    <t>Geotextília 300g/m2</t>
  </si>
  <si>
    <t>-794399659</t>
  </si>
  <si>
    <t>(2*fe02+fe01)*1,15</t>
  </si>
  <si>
    <t>348</t>
  </si>
  <si>
    <t>693110004710.S</t>
  </si>
  <si>
    <t>Polypropylénová drenážna, filtračná a ochranná vrstva, aquadrain 550, alebo ekvivalent</t>
  </si>
  <si>
    <t>1489181482</t>
  </si>
  <si>
    <t>349</t>
  </si>
  <si>
    <t>998712203.S</t>
  </si>
  <si>
    <t>Presun hmôt pre izoláciu povlakovej krytiny v objektoch výšky nad 12 do 24 m</t>
  </si>
  <si>
    <t>1372856997</t>
  </si>
  <si>
    <t>713</t>
  </si>
  <si>
    <t>Izolácie tepelné</t>
  </si>
  <si>
    <t>350</t>
  </si>
  <si>
    <t>713000022.S</t>
  </si>
  <si>
    <t>Odstránenie tepelnej izolácie podláh kladenej voľne z polystyrénu hr. do 10 cm -0,0045t</t>
  </si>
  <si>
    <t>1739026001</t>
  </si>
  <si>
    <t>35,47</t>
  </si>
  <si>
    <t>351</t>
  </si>
  <si>
    <t>713121121.S</t>
  </si>
  <si>
    <t>Montáž tepelnej izolácie podláh minerálnou vlnou, kladená voľne v dvoch vrstvách</t>
  </si>
  <si>
    <t>1879512688</t>
  </si>
  <si>
    <t>352</t>
  </si>
  <si>
    <t>631440023500.S</t>
  </si>
  <si>
    <t>Kročajová izolácia z minerálnej vlny hr. 25 mm</t>
  </si>
  <si>
    <t>-107202681</t>
  </si>
  <si>
    <t>2*(fi10+fi05+fi07+fi06+fi04+fi03+fi20)*1,02</t>
  </si>
  <si>
    <t>2*fi05pk*1,02</t>
  </si>
  <si>
    <t>353</t>
  </si>
  <si>
    <t>713122111.S</t>
  </si>
  <si>
    <t>Montáž tepelnej izolácie podláh polystyrénom, kladeným voľne v jednej vrstve</t>
  </si>
  <si>
    <t>-981828492</t>
  </si>
  <si>
    <t>354</t>
  </si>
  <si>
    <t>283720009800</t>
  </si>
  <si>
    <t>Doska EPS 200S hr. 60 mm, na zateplenie podláh a strešných terás</t>
  </si>
  <si>
    <t>1011260999</t>
  </si>
  <si>
    <t>"0.02</t>
  </si>
  <si>
    <t>fi15*1,02</t>
  </si>
  <si>
    <t>355</t>
  </si>
  <si>
    <t>283720009900</t>
  </si>
  <si>
    <t>Doska EPS 200S hr. 80 mm, na zateplenie podláh a strešných terás</t>
  </si>
  <si>
    <t>-616986949</t>
  </si>
  <si>
    <t>(fi16+fi14+fi17)*1,02</t>
  </si>
  <si>
    <t>0,15*(2,98+0,565+3,51+3,71+2,75+1,94+1,21+6,655+1,55+1,1+0,52+0,9)*1,02</t>
  </si>
  <si>
    <t>356</t>
  </si>
  <si>
    <t>283720009900.pc01</t>
  </si>
  <si>
    <t>Doska EPS 200S hr. 90 mm, na zateplenie podláh a strešných terás</t>
  </si>
  <si>
    <t>-1227375610</t>
  </si>
  <si>
    <t>(fi11+fi12+fi13)*1,02</t>
  </si>
  <si>
    <t>0,15*(2,735+2,46+2,69+0,8+5,58+3,55+4,225+5,3)*1,02</t>
  </si>
  <si>
    <t>357</t>
  </si>
  <si>
    <t>713132212.S</t>
  </si>
  <si>
    <t>Montáž tepelnej izolácie podzemných stien a základov xps položením voľne</t>
  </si>
  <si>
    <t>144570829</t>
  </si>
  <si>
    <t>358</t>
  </si>
  <si>
    <t>283750001600.S</t>
  </si>
  <si>
    <t>Doska XPS 300 hr. 30 mm, zakladanie stavieb, podlahy, obrátené ploché strechy</t>
  </si>
  <si>
    <t>-835176286</t>
  </si>
  <si>
    <t>29,28*1,1</t>
  </si>
  <si>
    <t>359</t>
  </si>
  <si>
    <t>998713203.S</t>
  </si>
  <si>
    <t>Presun hmôt pre izolácie tepelné v objektoch výšky nad 12 m do 24 m</t>
  </si>
  <si>
    <t>-1617678496</t>
  </si>
  <si>
    <t>714</t>
  </si>
  <si>
    <t>Akustické a protiotrasové opatrenie</t>
  </si>
  <si>
    <t>360</t>
  </si>
  <si>
    <t>714110100.0</t>
  </si>
  <si>
    <t>M+D Akustický obklad na stenu Artnovion Bass Trap Wall Range - Ulysses,  farba: snow white, alebo ekvivalent - AKU03</t>
  </si>
  <si>
    <t>1555416672</t>
  </si>
  <si>
    <t>"1.12</t>
  </si>
  <si>
    <t>23,7</t>
  </si>
  <si>
    <t>"1.14</t>
  </si>
  <si>
    <t>7,2</t>
  </si>
  <si>
    <t>"2.10</t>
  </si>
  <si>
    <t>11,5</t>
  </si>
  <si>
    <t>"2.11</t>
  </si>
  <si>
    <t>"2.12</t>
  </si>
  <si>
    <t>"3.11</t>
  </si>
  <si>
    <t>"3.12</t>
  </si>
  <si>
    <t>"3.13</t>
  </si>
  <si>
    <t>361</t>
  </si>
  <si>
    <t>714110100.1</t>
  </si>
  <si>
    <t>M+D Akustický obklad na stenu  Ecophon Akusto Wall C - Extra Bass,  farba: white frost, alebo ekvivalent - AKU04</t>
  </si>
  <si>
    <t>-497753053</t>
  </si>
  <si>
    <t>39,8</t>
  </si>
  <si>
    <t>15,9</t>
  </si>
  <si>
    <t>18,7</t>
  </si>
  <si>
    <t>18,3</t>
  </si>
  <si>
    <t>19,3</t>
  </si>
  <si>
    <t>362</t>
  </si>
  <si>
    <t>714110100.4</t>
  </si>
  <si>
    <t>M+D Akustický záves - Gerriets Absorber Light, dĺžka závesu: 4020mm, farba: béžová, alebo ekvivalent  - AKU05</t>
  </si>
  <si>
    <t>-2034366843</t>
  </si>
  <si>
    <t>25,5</t>
  </si>
  <si>
    <t>24,4</t>
  </si>
  <si>
    <t>18,4</t>
  </si>
  <si>
    <t>363</t>
  </si>
  <si>
    <t>714110100.5</t>
  </si>
  <si>
    <t>M+D Akustický záves s nízkou absorciou, dĺžka závesu: 4020mm, farba: béžová, alebo ekvivalent  - AKU06</t>
  </si>
  <si>
    <t>-1236005047</t>
  </si>
  <si>
    <t>27,6</t>
  </si>
  <si>
    <t>364</t>
  </si>
  <si>
    <t>714110200.1</t>
  </si>
  <si>
    <t>M+D Akustický podhľad - Ecophon Master B,  farba: white frost, hr. 40mm, alebo ekvivalent -AKU 01</t>
  </si>
  <si>
    <t>-2074717444</t>
  </si>
  <si>
    <t>51,3</t>
  </si>
  <si>
    <t>27,3</t>
  </si>
  <si>
    <t>30,1</t>
  </si>
  <si>
    <t>28,5</t>
  </si>
  <si>
    <t>28,8</t>
  </si>
  <si>
    <t>29,3</t>
  </si>
  <si>
    <t>365</t>
  </si>
  <si>
    <t>998714203.S</t>
  </si>
  <si>
    <t>Presun hmôt pre izolácie akustické a protiotrasové opatrenia v objektoch výšky (hĺbky) nad 12 do 24m</t>
  </si>
  <si>
    <t>788659236</t>
  </si>
  <si>
    <t>722</t>
  </si>
  <si>
    <t>Zdravotechnika - vnútorný vodovod</t>
  </si>
  <si>
    <t>366</t>
  </si>
  <si>
    <t>722250040.R1</t>
  </si>
  <si>
    <t xml:space="preserve">M+ D Hydrantové omietané dvierka 655x655 mm hr. 82 mm, skryté v stene s madlom, odporučaný produkt ECLISSE SYNTESIS® TECH alebo ekvivlent, p.ú. omietané, nafarbený bezpečnostný symbol, biele madlo- podrob. viď. PD At 02 </t>
  </si>
  <si>
    <t>167815860</t>
  </si>
  <si>
    <t>At 02</t>
  </si>
  <si>
    <t>367</t>
  </si>
  <si>
    <t>72225110</t>
  </si>
  <si>
    <t>M+D Práškový prenosný hasiaci prístroj min. 6kg, vrátane príslušenstva</t>
  </si>
  <si>
    <t>140482910</t>
  </si>
  <si>
    <t>368</t>
  </si>
  <si>
    <t>72225111</t>
  </si>
  <si>
    <t>M+D Grafické značenie smeru úniku, požiarne tabuľky a pod.</t>
  </si>
  <si>
    <t>1324411675</t>
  </si>
  <si>
    <t>v polozke nacenit cele znacenie stavby ako celku 1ks</t>
  </si>
  <si>
    <t>369</t>
  </si>
  <si>
    <t>72514233001</t>
  </si>
  <si>
    <t>M+D Hasiaci prístroj CO2 5kg,vrátane príslušenstva</t>
  </si>
  <si>
    <t>1842081207</t>
  </si>
  <si>
    <t>370</t>
  </si>
  <si>
    <t>998722203.S</t>
  </si>
  <si>
    <t>Presun hmôt pre vnútorný vodovod v objektoch výšky nad 12 do 24 m</t>
  </si>
  <si>
    <t>-1473041624</t>
  </si>
  <si>
    <t>725</t>
  </si>
  <si>
    <t>Zdravotechnika - zariaďovacie predmety</t>
  </si>
  <si>
    <t>371</t>
  </si>
  <si>
    <t>725219201.S1</t>
  </si>
  <si>
    <t>Montáž umývadla betónového na konzoly , bez výtokovej armatúry, vrát. montáže plech. obkladu</t>
  </si>
  <si>
    <t>475137238</t>
  </si>
  <si>
    <t>At04a</t>
  </si>
  <si>
    <t>372</t>
  </si>
  <si>
    <t>642At 04a</t>
  </si>
  <si>
    <t>Liate betónové umývadlo 640x365x170 mm, farba ružová , RAL 3014,  podrob. viď. PD - At 04a</t>
  </si>
  <si>
    <t>-695127009</t>
  </si>
  <si>
    <t>373</t>
  </si>
  <si>
    <t>642At 04b</t>
  </si>
  <si>
    <t>Závesná roštová konzola, pozváraná, pásový profil 30x5x1900mm, plech 250x600mm, podrob. viď. PD - At 04b</t>
  </si>
  <si>
    <t>360458284</t>
  </si>
  <si>
    <t>At04b</t>
  </si>
  <si>
    <t>374</t>
  </si>
  <si>
    <t>642At 04c</t>
  </si>
  <si>
    <t>Plechový práškovaný obklad, hr. 5mm,  podrob. viď. PD - At 04c</t>
  </si>
  <si>
    <t>1477952950</t>
  </si>
  <si>
    <t>At4c</t>
  </si>
  <si>
    <t>375</t>
  </si>
  <si>
    <t>725291116R</t>
  </si>
  <si>
    <t>M+D Sklápací prebaľovací pult 550x770 mm, ref. typ Bjork Baby Changing Station alebo ekvivalent, p.ú. polomatný v RAL 3014,  podrob. viď. PD - At 10</t>
  </si>
  <si>
    <t>-131732403</t>
  </si>
  <si>
    <t>At 10</t>
  </si>
  <si>
    <t>376</t>
  </si>
  <si>
    <t>725829201.S</t>
  </si>
  <si>
    <t>Montáž batérie umývadlovej a drezovej nástennej pákovej alebo klasickej s mechanickým ovládaním</t>
  </si>
  <si>
    <t>162728116</t>
  </si>
  <si>
    <t>At 04d</t>
  </si>
  <si>
    <t>377</t>
  </si>
  <si>
    <t>551450000200.S</t>
  </si>
  <si>
    <t xml:space="preserve">Umývadlová batéria pre podomietkovú nástennú inštaláciu, p.ú. brúsená mosadz,  odpor. produkt Axor One Art. no. 48112950 alebo ekvivalent, podrob. viď PD - At 04d </t>
  </si>
  <si>
    <t>-345271334</t>
  </si>
  <si>
    <t>378</t>
  </si>
  <si>
    <t>725869302.S</t>
  </si>
  <si>
    <t xml:space="preserve">Montáž zápachovej uzávierky pre zariaďovacie predmety, umývadlovej do D 50 mm </t>
  </si>
  <si>
    <t>1960322123</t>
  </si>
  <si>
    <t>At 04e</t>
  </si>
  <si>
    <t>379</t>
  </si>
  <si>
    <t>551At 04e</t>
  </si>
  <si>
    <t>Dizajnový úsporný sifón, p.ú. brúsená mosadz, odporúčaný produkt Axor Flowstar S Art. no. 51305950 alebo ekvivalent, podrob. viď PD - At 04e</t>
  </si>
  <si>
    <t>1297289223</t>
  </si>
  <si>
    <t>380</t>
  </si>
  <si>
    <t>998725203.S</t>
  </si>
  <si>
    <t>Presun hmôt pre zariaďovacie predmety v objektoch výšky nad 12 do 24 m</t>
  </si>
  <si>
    <t>-1661528408</t>
  </si>
  <si>
    <t>762</t>
  </si>
  <si>
    <t>Konštrukcie tesárske</t>
  </si>
  <si>
    <t>381</t>
  </si>
  <si>
    <t>762522811.Sr</t>
  </si>
  <si>
    <t>Demontáž podláh s  z dosiek hr. do 32 mm, vrátane podkladných roštov  -0,01800 t</t>
  </si>
  <si>
    <t>-609965318</t>
  </si>
  <si>
    <t>"demontáž podia</t>
  </si>
  <si>
    <t>12,996*2,7</t>
  </si>
  <si>
    <t>4,858*4,08</t>
  </si>
  <si>
    <t>17,258*3,509</t>
  </si>
  <si>
    <t>382</t>
  </si>
  <si>
    <t>762812811.S</t>
  </si>
  <si>
    <t>Demontáž záklopov stropov vrchných, zapustených z hobľovaných dosiek s olištovaním do 32 mm, -0,01400 t</t>
  </si>
  <si>
    <t>-1869189137</t>
  </si>
  <si>
    <t>383</t>
  </si>
  <si>
    <t>762841210.S</t>
  </si>
  <si>
    <t>Montáž podbíjania stropov a striech rovných z hobľovaných dosiek na zraz, vrátane olištovania škár</t>
  </si>
  <si>
    <t>186385154</t>
  </si>
  <si>
    <t>"Sever+zapad</t>
  </si>
  <si>
    <t>1*(31,863+26,737)</t>
  </si>
  <si>
    <t>0,8*17,826</t>
  </si>
  <si>
    <t>0,8*9,428+1,5*2</t>
  </si>
  <si>
    <t>384</t>
  </si>
  <si>
    <t>6051100001000</t>
  </si>
  <si>
    <t>Rezivo smrekové, hobľované - dosky</t>
  </si>
  <si>
    <t>-1501957499</t>
  </si>
  <si>
    <t>0,02*We4*1,1</t>
  </si>
  <si>
    <t>385</t>
  </si>
  <si>
    <t>762841811.S</t>
  </si>
  <si>
    <t>Demontáž podbíjania obkladov stropov a striech sklonu do 60° z dosiek hr.do 35 mm bez omietky, -0,01400 t</t>
  </si>
  <si>
    <t>1016991711</t>
  </si>
  <si>
    <t>386</t>
  </si>
  <si>
    <t>762841812.S</t>
  </si>
  <si>
    <t>Demontáž podbíjania obkladov stropov a striech sklonu do 60° z dosiek hr. do 35 mm s omietkou, -0,04000 t</t>
  </si>
  <si>
    <t>-49544365</t>
  </si>
  <si>
    <t>387</t>
  </si>
  <si>
    <t>762895000.S</t>
  </si>
  <si>
    <t>Spojovacie prostriedky pre záklop, stropnice, podbíjanie - klince, svorky</t>
  </si>
  <si>
    <t>895869805</t>
  </si>
  <si>
    <t>0,02*We4</t>
  </si>
  <si>
    <t>388</t>
  </si>
  <si>
    <t>998762203.S</t>
  </si>
  <si>
    <t>Presun hmôt pre konštrukcie tesárske v objektoch výšky od 12 do 24 m</t>
  </si>
  <si>
    <t>1340472194</t>
  </si>
  <si>
    <t>763</t>
  </si>
  <si>
    <t>Konštrukcie - drevostavby</t>
  </si>
  <si>
    <t>389</t>
  </si>
  <si>
    <t>763115613</t>
  </si>
  <si>
    <t>Priečka SDK hr. 125 mm dvojito opláštená doskami Rigips RF 2x12,5 mm alebo ekvivalent,  s minerálnou izoláciou hr. 75 mm, CW 75 - SDK 1 (3.40.05)  SK14 - ozn. SDK 1</t>
  </si>
  <si>
    <t>-445875745</t>
  </si>
  <si>
    <t>"2.01 a 2.02</t>
  </si>
  <si>
    <t>5,95*4,372</t>
  </si>
  <si>
    <t>-(1,06*2,15)</t>
  </si>
  <si>
    <t>"2.04 a 2.05</t>
  </si>
  <si>
    <t>5,955*4,372</t>
  </si>
  <si>
    <t>"2.06 a 2.07</t>
  </si>
  <si>
    <t>5,97*4,372</t>
  </si>
  <si>
    <t>"3.04 a 3.05</t>
  </si>
  <si>
    <t>5,96*3,662</t>
  </si>
  <si>
    <t xml:space="preserve">POZNAMKY PLATIA PRE VSETKY SDK KONSRUKCIE ::!   </t>
  </si>
  <si>
    <t>"Pozn.:  vrátane rohových a ukončovacích líšt, presieťkovania a prebrúsenia,prípadnych zosilení nosnych kcii mimo vykazaných samostatne</t>
  </si>
  <si>
    <t xml:space="preserve">vrátane silikónovania a akrylovania spojov         </t>
  </si>
  <si>
    <t>390</t>
  </si>
  <si>
    <t>763115614</t>
  </si>
  <si>
    <t>Priečka SDK hr. 150 mm dvojito opláštená doskami Rigips RF 2x12,5 mm  alebo ekvivalent, s minerálnou izoláciou hr. 100mm, CW 100 (3.40.06) SK14 - ozn. SDK 2</t>
  </si>
  <si>
    <t>-980753617</t>
  </si>
  <si>
    <t>"1.03</t>
  </si>
  <si>
    <t>2,23*4,17</t>
  </si>
  <si>
    <t>"1.05 a 1.06</t>
  </si>
  <si>
    <t>5,825*4,062</t>
  </si>
  <si>
    <t>"1.06 a 1.07</t>
  </si>
  <si>
    <t>"1.08 a 1.09</t>
  </si>
  <si>
    <t>"1.31 a 1.30</t>
  </si>
  <si>
    <t>3,91*4,062</t>
  </si>
  <si>
    <t>"1.29 a 1.30</t>
  </si>
  <si>
    <t>"1.10 a 1.11</t>
  </si>
  <si>
    <t>3,755*4,17</t>
  </si>
  <si>
    <t>-(1,05*2,15)</t>
  </si>
  <si>
    <t>"2.08 a 2.31</t>
  </si>
  <si>
    <t>2,4*4,34+0,298</t>
  </si>
  <si>
    <t>"2.25 a 2.26</t>
  </si>
  <si>
    <t>4,215*4,372</t>
  </si>
  <si>
    <t>"2.28 a 2.27 a 2.22</t>
  </si>
  <si>
    <t>5,9*4,48</t>
  </si>
  <si>
    <t>"3.25 a 3.26</t>
  </si>
  <si>
    <t>4,245*3,597</t>
  </si>
  <si>
    <t>"3.27 a 3.28</t>
  </si>
  <si>
    <t>4,255*3,597</t>
  </si>
  <si>
    <t>"3.28 a 3.22  3.29</t>
  </si>
  <si>
    <t>5,955*3,705</t>
  </si>
  <si>
    <t>-(1,015*2,15)</t>
  </si>
  <si>
    <t>391</t>
  </si>
  <si>
    <t>763115814</t>
  </si>
  <si>
    <t>Priečka SDK hr. 150 mm dvojito opláštená doskami Rigips RFI 2x12,5 mm alebo ekvivalent,  s minerálnou izoláciou hr. 100 mm, CW 100 (3.40.06) SK14 - ozn. SDK 5</t>
  </si>
  <si>
    <t>-1120943899</t>
  </si>
  <si>
    <t>"1.04</t>
  </si>
  <si>
    <t>(1,495+3,15)*4,17</t>
  </si>
  <si>
    <t>"1.26 a 1.25</t>
  </si>
  <si>
    <t>2,0*4,17</t>
  </si>
  <si>
    <t>-(1,0*2,3)</t>
  </si>
  <si>
    <t>1,875*4,17</t>
  </si>
  <si>
    <t>"2.19 a 2.20</t>
  </si>
  <si>
    <t>2,04*4,48</t>
  </si>
  <si>
    <t>"2.21 a 2.22</t>
  </si>
  <si>
    <t>2,145*4,48</t>
  </si>
  <si>
    <t>"3.19 a 3.20</t>
  </si>
  <si>
    <t>1,985*3,705</t>
  </si>
  <si>
    <t>"3.21 a 3.22</t>
  </si>
  <si>
    <t>2,14*3,705</t>
  </si>
  <si>
    <t>392</t>
  </si>
  <si>
    <t>763116215</t>
  </si>
  <si>
    <t>Priečka SDK hr. 175 mm trojito opláštená doskami Rigips RF 3x12,5 mm alebo ekvivalent, s minerálnou izoláciou hr. 100 mm, CW 100 (3.40.10) SK16 - ozn. SDK 3</t>
  </si>
  <si>
    <t>1258650658</t>
  </si>
  <si>
    <t>"2.09 a 2.08 a 2.31</t>
  </si>
  <si>
    <t>3,92*4,34</t>
  </si>
  <si>
    <t>"3.01 a 3.02</t>
  </si>
  <si>
    <t>5,965*3,662</t>
  </si>
  <si>
    <t>"3.03 a 3.04</t>
  </si>
  <si>
    <t>5,95*3,662</t>
  </si>
  <si>
    <t>"3.06 a 3.07</t>
  </si>
  <si>
    <t>5,985*3,662</t>
  </si>
  <si>
    <t>"3.08 a 3.09</t>
  </si>
  <si>
    <t>3,925*3,62</t>
  </si>
  <si>
    <t>"3.09 a 3.10</t>
  </si>
  <si>
    <t>3,94*3,515</t>
  </si>
  <si>
    <t>-(1,04*2,15)</t>
  </si>
  <si>
    <t>393</t>
  </si>
  <si>
    <t>763116511</t>
  </si>
  <si>
    <t>Priečka SDK hr. 205 mm dvojito opláštená doskami Rigips RF 2x12.5 mm alebo ekvivalent, s minerálnou izoláciou hr. 75 mm, pripojovacie tesnenie, dvojitá podkonštrukcia 2xCW 75 (3.41.02) SK24 - ozn. SDK 4</t>
  </si>
  <si>
    <t>-890071530</t>
  </si>
  <si>
    <t>"1.26</t>
  </si>
  <si>
    <t>8,58*4,17</t>
  </si>
  <si>
    <t>-(1,05*2,15*3)</t>
  </si>
  <si>
    <t>"2.22</t>
  </si>
  <si>
    <t>8,825*4,48</t>
  </si>
  <si>
    <t>-(1,06*2,15*3)</t>
  </si>
  <si>
    <t>"3.07 a 3.11</t>
  </si>
  <si>
    <t>6,19*3,452</t>
  </si>
  <si>
    <t>"3.22</t>
  </si>
  <si>
    <t>15,0*3,705</t>
  </si>
  <si>
    <t>-(1,06*2,15*4)</t>
  </si>
  <si>
    <t>394</t>
  </si>
  <si>
    <t>763116513</t>
  </si>
  <si>
    <t>Priečka SDK Rigips hr. 205 mm dvojito opláštená doskami RFI 2x12.5 mm s tep. izoláciou, dvojitá podkonštrukcia 2xCW 75 (3.41.02)  SK24 - ozn. SDK 6</t>
  </si>
  <si>
    <t>-890737972</t>
  </si>
  <si>
    <t>"1.28 a 1.26</t>
  </si>
  <si>
    <t>2,315*4,17</t>
  </si>
  <si>
    <t>"2.22 a 2.24</t>
  </si>
  <si>
    <t>2,505*4,48</t>
  </si>
  <si>
    <t>2,525*3,705</t>
  </si>
  <si>
    <t>395</t>
  </si>
  <si>
    <t>763116553.1</t>
  </si>
  <si>
    <t>Inštalačná SDK priečka hr. 220 mm dvojito opláštená doskami Rigips RFI 2x12.5 mm alebo ekvivalent , s minerálnou izoláciou hr. 50 mm, dvojitá podkonštrukcia 2xCW 50 s medzerou  (3.41.04) IK24  - ozn. SDK 7</t>
  </si>
  <si>
    <t>1724860980</t>
  </si>
  <si>
    <t>"1.24 a 1.23</t>
  </si>
  <si>
    <t>2,68*4,17</t>
  </si>
  <si>
    <t>"1.29 a 1.27 a 1.28</t>
  </si>
  <si>
    <t>(3,895+2,095)*4,17</t>
  </si>
  <si>
    <t>2,84*4,48</t>
  </si>
  <si>
    <t>"2.23 a 2.24</t>
  </si>
  <si>
    <t>2,285*4,48</t>
  </si>
  <si>
    <t>"2.23 a 2.24 a 2.25</t>
  </si>
  <si>
    <t>4,205*4,48</t>
  </si>
  <si>
    <t>2,785*3,705</t>
  </si>
  <si>
    <t>"3.24 a 3.23</t>
  </si>
  <si>
    <t>2,31*3,705</t>
  </si>
  <si>
    <t>"3.24 a 3.23 a 3.25</t>
  </si>
  <si>
    <t>4,235*3,705</t>
  </si>
  <si>
    <t>396</t>
  </si>
  <si>
    <t>763116553.2</t>
  </si>
  <si>
    <t>Inštalačná SDK priečka hr. 400 mm dvojito opláštená doskami Rigips RFI 2x12.5 mm alebo ekvivalent, s obojstarnnou minerál. izoláciou hr. 50 mm, dvojitá podkonštrukcia 2xCW 75 s medzerou  (3.41.04) IK24  - ozn. SDK 8</t>
  </si>
  <si>
    <t>1335160777</t>
  </si>
  <si>
    <t>"1.26 a 1.24</t>
  </si>
  <si>
    <t>3,59*4,17</t>
  </si>
  <si>
    <t>"2.20 a 2.22</t>
  </si>
  <si>
    <t>3,775*4,48</t>
  </si>
  <si>
    <t>"3.20 a 3.22</t>
  </si>
  <si>
    <t>3,78*3,705</t>
  </si>
  <si>
    <t>397</t>
  </si>
  <si>
    <t>763116563.2</t>
  </si>
  <si>
    <t>Inštalačná SDK priečka hr. 300 mm dvojito opláštená doskami Rigips RFI 2x12.5 mm alebo ekvivalent, s minerálnou izoláciou obojstrannou hr. 50 mm, dvojitá podkonštrukcia 2xCW 75 s medzerou (3.41.04) IK24 - ozn. SDK 9</t>
  </si>
  <si>
    <t>-325948259</t>
  </si>
  <si>
    <t>"2.20 a 2.21</t>
  </si>
  <si>
    <t>1,78*4,48</t>
  </si>
  <si>
    <t>"3.20 a 3.21</t>
  </si>
  <si>
    <t>1,79*3,705</t>
  </si>
  <si>
    <t>398</t>
  </si>
  <si>
    <t>763119521.S</t>
  </si>
  <si>
    <t>Demontáž sadrokartónovej priečky, jednoduchá nosná oceľová konštrukcia, jednoduché opláštenie, -0,03036t</t>
  </si>
  <si>
    <t>-833097253</t>
  </si>
  <si>
    <t>3,82*(1,097+0,514)</t>
  </si>
  <si>
    <t>4,35*(2,159+0,521+1,9+0,966+8,73+2,134*2)</t>
  </si>
  <si>
    <t>-1,059*2,15</t>
  </si>
  <si>
    <t>-0,88*2,02</t>
  </si>
  <si>
    <t>4,21*(6,964+6,08+6,964)</t>
  </si>
  <si>
    <t>-2,02*0,8*3</t>
  </si>
  <si>
    <t>3,41*(9,443+2,11*2)</t>
  </si>
  <si>
    <t>-2,02*0,8*2</t>
  </si>
  <si>
    <t>-0,9*(1,1+2+2,25*2+1,163+0,755+0,6+0,655)</t>
  </si>
  <si>
    <t>399</t>
  </si>
  <si>
    <t>763126663.1</t>
  </si>
  <si>
    <t>Predsadená SDK stena hr. 210 mm, dvojito opláštená doskou Rigips RFI 2x12.5 mm alebo ekvivalent,  podkonštrukciía,CW, UW 50, nastaviteľný strmeň dl. 135 mm, (3.80.10) OK 12 - ozn. SDK 10</t>
  </si>
  <si>
    <t>-1353844230</t>
  </si>
  <si>
    <t>"1.23</t>
  </si>
  <si>
    <t>3,225*4,17</t>
  </si>
  <si>
    <t>"2.19</t>
  </si>
  <si>
    <t>3,45*4,48</t>
  </si>
  <si>
    <t>"3.19</t>
  </si>
  <si>
    <t>3,45*3,705</t>
  </si>
  <si>
    <t>400</t>
  </si>
  <si>
    <t>763126663.2</t>
  </si>
  <si>
    <t>Predsadená akustická SDK stena hr. 70 mm, dvojito opláštená doskou Rigips RF 2x12.5 mm alebo ekvivalent, s minerálnou izoláciou hr. 40 mm, CD, UD profily  27, priamy záves, (3.80.10) OK 12 - ozn. SDK 11</t>
  </si>
  <si>
    <t>-545680494</t>
  </si>
  <si>
    <t>"1.09</t>
  </si>
  <si>
    <t>2,965*2,55</t>
  </si>
  <si>
    <t>"2.07</t>
  </si>
  <si>
    <t>4,0*3,9</t>
  </si>
  <si>
    <t>Medzisúčet - 2.NP</t>
  </si>
  <si>
    <t>401</t>
  </si>
  <si>
    <t>763126663.3</t>
  </si>
  <si>
    <t>Predsadená SDK stena hr. 150 mm, dvojito opláštená doskou RFI 2x12.5 mm podkonštrukciía,CW, UW 50, nastaviteľný strmeň dl. 75 mm, (3.80.10) OK 12 - ozn. SDK 12</t>
  </si>
  <si>
    <t>239499396</t>
  </si>
  <si>
    <t>(0,9+1,35)*4,17</t>
  </si>
  <si>
    <t>2,1*1,2</t>
  </si>
  <si>
    <t>402</t>
  </si>
  <si>
    <t>763129521.S</t>
  </si>
  <si>
    <t>Demontáž sadrokartónovej predsadenej alebo šachtovej steny, s jednoduchou oceľovou konštrukciou, jednoduché opláštenie, -0,01662t</t>
  </si>
  <si>
    <t>867973214</t>
  </si>
  <si>
    <t>(3,145+0,139)*1,45</t>
  </si>
  <si>
    <t>(3,05-1,5)*6,138</t>
  </si>
  <si>
    <t>-1,115*0,84*2</t>
  </si>
  <si>
    <t>0,852*(1,115+1,47*2)*2</t>
  </si>
  <si>
    <t>3,81*(0,4+0,281)</t>
  </si>
  <si>
    <t>3,82*(1,07+3,19+3,891+5,611+3,259)</t>
  </si>
  <si>
    <t>4,35*(0,35+0,43)</t>
  </si>
  <si>
    <t>4,15*(0,27+0,27)</t>
  </si>
  <si>
    <t>3,41*(0,25+0,55)</t>
  </si>
  <si>
    <t>3,41*(0,25+0,25)</t>
  </si>
  <si>
    <t>403</t>
  </si>
  <si>
    <t>763129521.Sr</t>
  </si>
  <si>
    <t>Demontáž sadrokartónoveho baru výšky 1200mm, dl. 4090+4858mm, š. 800mm, vrátane odvozu a likvidácie</t>
  </si>
  <si>
    <t>606865508</t>
  </si>
  <si>
    <t>404</t>
  </si>
  <si>
    <t>763135001</t>
  </si>
  <si>
    <t>UA profil / spevnenie dvere, sanita/</t>
  </si>
  <si>
    <t>-1077660723</t>
  </si>
  <si>
    <t>1.NP</t>
  </si>
  <si>
    <t>2*4,17*6</t>
  </si>
  <si>
    <t>2*4,062*1</t>
  </si>
  <si>
    <t>2*4,372*4</t>
  </si>
  <si>
    <t>2*4,48*7</t>
  </si>
  <si>
    <t>2*3,662*4</t>
  </si>
  <si>
    <t>2*3,515*1</t>
  </si>
  <si>
    <t>2*3,705*6</t>
  </si>
  <si>
    <t>Medzisúčet - dvere</t>
  </si>
  <si>
    <t>2*4,17*15</t>
  </si>
  <si>
    <t xml:space="preserve">"2.NP   </t>
  </si>
  <si>
    <t>2*4,48*14</t>
  </si>
  <si>
    <t>2*3,705*15</t>
  </si>
  <si>
    <t>Medzisúčet - sanita</t>
  </si>
  <si>
    <t>405</t>
  </si>
  <si>
    <t>763138201.S</t>
  </si>
  <si>
    <t>Podhľad SDK montovaný priamo na jednoúrovňovej oceľovej podkonštrukcií CD+UD, doska protipožiarna DF 12.5 mm, TI80mm</t>
  </si>
  <si>
    <t>-1032844441</t>
  </si>
  <si>
    <t>406</t>
  </si>
  <si>
    <t>763138203.S</t>
  </si>
  <si>
    <t>Podhľad SDK montovaný priamo na jednoúrovňovej oceľovej podkonštrukcií CD+UD, doska protipožiarna impregnovaná DFH2 12.5 mm, TI 80mm</t>
  </si>
  <si>
    <t>1280389573</t>
  </si>
  <si>
    <t>407</t>
  </si>
  <si>
    <t>763138210.S</t>
  </si>
  <si>
    <t>Podhľad SDK závesný na jednoúrovňovej oceľovej podkonštrukcií CD+UD, doska štandardná A 12.5 mm -AKU 02</t>
  </si>
  <si>
    <t>-389687836</t>
  </si>
  <si>
    <t>31,2</t>
  </si>
  <si>
    <t>26,7</t>
  </si>
  <si>
    <t>30,6</t>
  </si>
  <si>
    <t>26,6</t>
  </si>
  <si>
    <t>30.6</t>
  </si>
  <si>
    <t>408</t>
  </si>
  <si>
    <t>763138250.S100</t>
  </si>
  <si>
    <t>Protipožiarny podhľad SDK závesný na dvojúrovňovej oceľovej podkonštrukcií CD+UD, doska protipožiarna DF 12,5 mm, TI 100 mm</t>
  </si>
  <si>
    <t>922410690</t>
  </si>
  <si>
    <t>409</t>
  </si>
  <si>
    <t>763139531.S</t>
  </si>
  <si>
    <t>Demontáž sadrokartónového podhľadu s jednovrstvou nosnou konštrukciou z oceľových profilov, jednoduché opláštenie, -0,02106t</t>
  </si>
  <si>
    <t>-1297875459</t>
  </si>
  <si>
    <t>"b13</t>
  </si>
  <si>
    <t>33,22+0,35*(12,224+4,76+0,787+6,956+17,257)</t>
  </si>
  <si>
    <t>"B14</t>
  </si>
  <si>
    <t>13,57</t>
  </si>
  <si>
    <t>22,36</t>
  </si>
  <si>
    <t>"3,25</t>
  </si>
  <si>
    <t>2,577</t>
  </si>
  <si>
    <t>410</t>
  </si>
  <si>
    <t>763147111.Sr</t>
  </si>
  <si>
    <t>Prekrytie skrinky rozvádzača podlahového kúrenia SDK doskou 15 mm, vrátane rámu z oceľových L profilov L20x20x2 + L30x15x2, rozmer 1200x580mm  - bliž. špec. vid. PD - At20a</t>
  </si>
  <si>
    <t>1986993448</t>
  </si>
  <si>
    <t>411</t>
  </si>
  <si>
    <t>763147111.Sr1</t>
  </si>
  <si>
    <t>Prekrytie skrinky rozvádzača podlahového kúrenia SDK doskou 15 mm, vrátane rámu z oceľových L profilov L20x20x2 + L30x15x2, rozmer 900x580mm  - bliž. špec. vid. PD - At20b</t>
  </si>
  <si>
    <t>1721466441</t>
  </si>
  <si>
    <t>412</t>
  </si>
  <si>
    <t>998763403.S</t>
  </si>
  <si>
    <t>Presun hmôt pre sadrokartónové konštrukcie v stavbách (objektoch) výšky od 7 do 24 m</t>
  </si>
  <si>
    <t>1202610669</t>
  </si>
  <si>
    <t>764</t>
  </si>
  <si>
    <t>Konštrukcie klampiarske</t>
  </si>
  <si>
    <t>413</t>
  </si>
  <si>
    <t>764252220.05</t>
  </si>
  <si>
    <t>Žľabový historický hák : mech. odstránenie náterov, doplnenie úbytkov a poškodení, stabilizácia povrchu Chelade, alebo ekvivalent, Celoplošná povrchová úprava náterom Alkyton, alebo ekvivalent - farebnosť "kováčska čierna"</t>
  </si>
  <si>
    <t>-2019842417</t>
  </si>
  <si>
    <t>10+46+57</t>
  </si>
  <si>
    <t>414</t>
  </si>
  <si>
    <t>764252220.06</t>
  </si>
  <si>
    <t>Historický kotlík medený vrátane oceľového držiaku : mech. odstránenie náterov, doplnenie úbytkov a poškodení, stabilizácia povrchu Chelade, alebo ekvivalent, Celoplošná povrchová úprava náterom Alkyton, alebo ekvivalent - farebnosť "kováčska čierna"</t>
  </si>
  <si>
    <t>1714924531</t>
  </si>
  <si>
    <t>415</t>
  </si>
  <si>
    <t>764252220.07</t>
  </si>
  <si>
    <t>Zvodové objímky s motívon kvietku : mech. odstránenie náterov, doplnenie úbytkov a poškodení, stabilizácia povrchu Chelade, alebo ekvivalent, Celoplošná povrchová úprava náterom Alkyton, alebo ekvivalent - farebnosť "kováčska čierna"</t>
  </si>
  <si>
    <t>-1893200737</t>
  </si>
  <si>
    <t>12+8</t>
  </si>
  <si>
    <t>416</t>
  </si>
  <si>
    <t>764252227.S</t>
  </si>
  <si>
    <t>Žľaby z medeného Cu plechu hr. 0,55 mm, vrátane hákov, čiel, rohov a dilatácií pododkvapové polkruhové r.š. 330 mm</t>
  </si>
  <si>
    <t>752821265</t>
  </si>
  <si>
    <t>"KL1</t>
  </si>
  <si>
    <t>417</t>
  </si>
  <si>
    <t>764252229.S</t>
  </si>
  <si>
    <t>Žľaby z medeného Cu plechu hr. 0,55 mm, vrátane hákov, čiel, rohov a dilatácií pododkvapové polkruhové r.š. 400 mm</t>
  </si>
  <si>
    <t>-1514235464</t>
  </si>
  <si>
    <t>"KL2</t>
  </si>
  <si>
    <t>"KL3</t>
  </si>
  <si>
    <t>418</t>
  </si>
  <si>
    <t>764259211.S</t>
  </si>
  <si>
    <t>Kotlík kónický pre rúry s priemerom do 150 mm -333/100</t>
  </si>
  <si>
    <t>1416137761</t>
  </si>
  <si>
    <t>"kl1</t>
  </si>
  <si>
    <t>419</t>
  </si>
  <si>
    <t>764259211.S1</t>
  </si>
  <si>
    <t>Kotlík kónický pre rúry s priemerom do 150 mm -400/150</t>
  </si>
  <si>
    <t>1330706469</t>
  </si>
  <si>
    <t>"kl2</t>
  </si>
  <si>
    <t>764259241.0</t>
  </si>
  <si>
    <t>Nerezový zachytávač nečistôt strešných žľabov, DN120</t>
  </si>
  <si>
    <t>-825025794</t>
  </si>
  <si>
    <t>421</t>
  </si>
  <si>
    <t>764259241.1</t>
  </si>
  <si>
    <t>Nerezový zachytávač nečistôt strešných žľabov, DN150</t>
  </si>
  <si>
    <t>-916319782</t>
  </si>
  <si>
    <t>422</t>
  </si>
  <si>
    <t>764339810.S1</t>
  </si>
  <si>
    <t>Demontáž oplechovania okien,  ríms, parapetov, štítov</t>
  </si>
  <si>
    <t>-1005073437</t>
  </si>
  <si>
    <t>0,5*6,6</t>
  </si>
  <si>
    <t>0,46*(5,6+3,9)</t>
  </si>
  <si>
    <t>0,21*37</t>
  </si>
  <si>
    <t>0,4*57,5</t>
  </si>
  <si>
    <t>0,31*22,3+0,36*42,3</t>
  </si>
  <si>
    <t>0,32*3,1</t>
  </si>
  <si>
    <t>0,21*(27,4+6,3)</t>
  </si>
  <si>
    <t>0,31*4,96+0,36*6,4</t>
  </si>
  <si>
    <t>1,07*19,5</t>
  </si>
  <si>
    <t>0,3*3,86+0,2*2,74+0,3*5,92</t>
  </si>
  <si>
    <t>0,68*21+0,98*7</t>
  </si>
  <si>
    <t>0,24*3,78+0,2*5,7</t>
  </si>
  <si>
    <t>0,32*7,45</t>
  </si>
  <si>
    <t>0,295*1,7+0,305*4,06</t>
  </si>
  <si>
    <t>0,26*1,64</t>
  </si>
  <si>
    <t>0,275*0,9+0,46*1,79</t>
  </si>
  <si>
    <t>0,29*16,8</t>
  </si>
  <si>
    <t>0,33*60+0,34*6,5+0,54*9,7</t>
  </si>
  <si>
    <t>423</t>
  </si>
  <si>
    <t>764352810.S</t>
  </si>
  <si>
    <t>Demontáž žľabov pododkvapových polkruhových so sklonom do 30st. rš 330 mm, vrátane hákov, rohov, čiel a všetkého príslušenstva -0,00330t</t>
  </si>
  <si>
    <t>-39190758</t>
  </si>
  <si>
    <t>424</t>
  </si>
  <si>
    <t>764352820.S</t>
  </si>
  <si>
    <t>Demontáž žľabov pododkvapových polkruhových so sklonom do 30st. rš 400 a 500 mm, , vrátane hákov, rohov, čiel a všetkého príslušenstva -0,00445t</t>
  </si>
  <si>
    <t>1244335994</t>
  </si>
  <si>
    <t>45+59</t>
  </si>
  <si>
    <t>425</t>
  </si>
  <si>
    <t>764359810.S</t>
  </si>
  <si>
    <t>Demontáž žľabového kotlíka , so sklonom žľabu do 30st.,  -0,00110t</t>
  </si>
  <si>
    <t>2142082709</t>
  </si>
  <si>
    <t>2+4+1</t>
  </si>
  <si>
    <t>426</t>
  </si>
  <si>
    <t>764451804.S</t>
  </si>
  <si>
    <t>Demontáž odpadových rúr štvorcových so stranou od 120 do 150 mm,  -0,00418t</t>
  </si>
  <si>
    <t>350205359</t>
  </si>
  <si>
    <t>427</t>
  </si>
  <si>
    <t>764454801.S</t>
  </si>
  <si>
    <t>Demontáž odpadových rúr kruhových, s priemerom 75 a 100 mm, vrátane objímiek, kolien a všetkého príslušenstva  -0,00226t</t>
  </si>
  <si>
    <t>-884443045</t>
  </si>
  <si>
    <t>2*3</t>
  </si>
  <si>
    <t>428</t>
  </si>
  <si>
    <t>764454803.S</t>
  </si>
  <si>
    <t>Demontáž odpadových rúr kruhových, s priemerom 150 mm, vrátane objímiek, kolien a všetkého príslušenstva -0,00356t</t>
  </si>
  <si>
    <t>78222483</t>
  </si>
  <si>
    <t>4*10,5</t>
  </si>
  <si>
    <t>2*14</t>
  </si>
  <si>
    <t>429</t>
  </si>
  <si>
    <t>764510270.S</t>
  </si>
  <si>
    <t>Oplechovanie parapetov, rímsy do ulice Prešernova 1.NP z medeného Cu plechu, vrátane rohov r.š. 500 mm, kotvenia a potrebného príslušenstva - KL04</t>
  </si>
  <si>
    <t>-2048212878</t>
  </si>
  <si>
    <t>430</t>
  </si>
  <si>
    <t>764510270.S1</t>
  </si>
  <si>
    <t>Oplechovanie parapetov, rímsy okien do ulice Vajanského nábrežie 1.NP z medeného Cu plechu, vrátane rohov r.š. 460 mm, kotvenia a potrebného príslušenstva - KL05</t>
  </si>
  <si>
    <t>-777358127</t>
  </si>
  <si>
    <t>5,6+3,9</t>
  </si>
  <si>
    <t>431</t>
  </si>
  <si>
    <t>764510270.S2</t>
  </si>
  <si>
    <t>Oplechovanie parapetov, ríms z medeného Cu plechu, vrátane rohov r.š. 210 mm, kotvenia a potrebného príslušenstva - KL06</t>
  </si>
  <si>
    <t>-375658038</t>
  </si>
  <si>
    <t>432</t>
  </si>
  <si>
    <t>764510270.S3</t>
  </si>
  <si>
    <t>Oplechovanie rímsy uličnej fasády 2.NP z medeného Cu plechu, vrátane rohov r.š. 400 mm, kotvenia a potrebného príslušenstva - KL07</t>
  </si>
  <si>
    <t>1310518060</t>
  </si>
  <si>
    <t>433</t>
  </si>
  <si>
    <t>764510270.S4</t>
  </si>
  <si>
    <t>Oplechovanie tympanónu okien na uličných fasádach 2.NP z medeného Cu plechu, vrátane rohov r.š. 310 mm, kotvenia a potrebného príslušenstva - KL08a</t>
  </si>
  <si>
    <t>1038045755</t>
  </si>
  <si>
    <t>434</t>
  </si>
  <si>
    <t>764510270.S5</t>
  </si>
  <si>
    <t>Oplechovanie tympanónu okien na uličných fasádach 2.NP z medeného Cu plechu, vrátane rohov r.š. 360 mm, kotvenia a potrebného príslušenstva - KL08b</t>
  </si>
  <si>
    <t>1571915776</t>
  </si>
  <si>
    <t>435</t>
  </si>
  <si>
    <t>764510270.S6</t>
  </si>
  <si>
    <t>Oplechovanie rímsy nad hlavným vstupom z Vajanského nábrežia z medeného Cu plechu, vrátane rohov r.š. 320 mm, kotvenia a potrebného príslušenstva - KL09</t>
  </si>
  <si>
    <t>2062730879</t>
  </si>
  <si>
    <t>436</t>
  </si>
  <si>
    <t>764510270.S7</t>
  </si>
  <si>
    <t>Oplechovanie rímsy okien na 3NP z medeného Cu plechu, vrátane rohov r.š. 210 mm, kotvenia a potrebného príslušenstva - KL10</t>
  </si>
  <si>
    <t>-197308005</t>
  </si>
  <si>
    <t>27,4+6,3</t>
  </si>
  <si>
    <t>437</t>
  </si>
  <si>
    <t>764510270.S8</t>
  </si>
  <si>
    <t>Oplechovanie tympanónu okien na 2.NP z medeného Cu plechu, vrátane rohov r.š. 310 mm, kotvenia a potrebného príslušenstva - KL11a</t>
  </si>
  <si>
    <t>-177213204</t>
  </si>
  <si>
    <t>438</t>
  </si>
  <si>
    <t>764510270.S9</t>
  </si>
  <si>
    <t>Oplechovanie tympanónu okien na 2.NP z medeného Cu plechu, vrátane rohov r.š. 360 mm, kotvenia a potrebného príslušenstva - KL11b</t>
  </si>
  <si>
    <t>-929664374</t>
  </si>
  <si>
    <t>439</t>
  </si>
  <si>
    <t>764510270.S91</t>
  </si>
  <si>
    <t>Oplechovanie parapetov, ríms z medeného Cu plechu, vrátane rohov r.š. 1070 mm, kotvenia a potrebného príslušenstva - KL12</t>
  </si>
  <si>
    <t>-1636266130</t>
  </si>
  <si>
    <t>440</t>
  </si>
  <si>
    <t>764510271.S01</t>
  </si>
  <si>
    <t>Oplechovanie tympanónu a rímsy okien v štíte vikieru z medeného Cu plechu, vrátane rohov r.š. 300 mm, kotvenia a potrebného príslušenstva - KL13a</t>
  </si>
  <si>
    <t>1816506522</t>
  </si>
  <si>
    <t>441</t>
  </si>
  <si>
    <t>764510271.S02</t>
  </si>
  <si>
    <t>Oplechovanie tympanónu a rímsy okien v štíte vikieru z medeného Cu plechu, vrátane rohov r.š. 200 mm, kotvenia a potrebného príslušenstva - KL13b</t>
  </si>
  <si>
    <t>-366455672</t>
  </si>
  <si>
    <t>442</t>
  </si>
  <si>
    <t>764510271.S03</t>
  </si>
  <si>
    <t>Oplechovanie tympanónu a rímsy okien v štíte vikieru z medeného Cu plechu, vrátane rohov r.š. 300 mm, kotvenia a potrebného príslušenstva - KL13c</t>
  </si>
  <si>
    <t>1961960612</t>
  </si>
  <si>
    <t>443</t>
  </si>
  <si>
    <t>764510271.S04</t>
  </si>
  <si>
    <t>Oplechovanie vikiera z medeného Cu plechu, vrátane rohov r.š. 680 mm, kotvenia a potrebného príslušenstva - KL14a</t>
  </si>
  <si>
    <t>1729124746</t>
  </si>
  <si>
    <t>444</t>
  </si>
  <si>
    <t>764510271.S05</t>
  </si>
  <si>
    <t>Oplechovanie vikiera z medeného Cu plechu, vrátane rohov r.š. 980 mm, kotvenia a potrebného príslušenstva - KL14b</t>
  </si>
  <si>
    <t>1192653128</t>
  </si>
  <si>
    <t>445</t>
  </si>
  <si>
    <t>764510271.S06</t>
  </si>
  <si>
    <t>Oplechovanie vikiera z medeného Cu plechu, vrátane rohov r.š. 240 mm, kotvenia a potrebného príslušenstva - KL14c</t>
  </si>
  <si>
    <t>1384946639</t>
  </si>
  <si>
    <t>446</t>
  </si>
  <si>
    <t>764510271.S07</t>
  </si>
  <si>
    <t>Oplechovanie vikiera z medeného Cu plechu, vrátane rohov r.š. 200 mm, kotvenia a potrebného príslušenstva - KL14d</t>
  </si>
  <si>
    <t>-548415864</t>
  </si>
  <si>
    <t>447</t>
  </si>
  <si>
    <t>764510271.S08</t>
  </si>
  <si>
    <t>Oplechovanie rimsy z medeného Cu plechu, vrátane rohov r.š. 320 mm, kotvenia a potrebného príslušenstva - KL15</t>
  </si>
  <si>
    <t>1498490690</t>
  </si>
  <si>
    <t>448</t>
  </si>
  <si>
    <t>764510271.S09</t>
  </si>
  <si>
    <t>Oplechovanie okna na hlavnom schodisku 2.NP z medeného Cu plechu, vrátane rohov r.š. 295 mm, kotvenia a potrebného príslušenstva - KL16a</t>
  </si>
  <si>
    <t>663724918</t>
  </si>
  <si>
    <t>449</t>
  </si>
  <si>
    <t>764510271.S10</t>
  </si>
  <si>
    <t>Oplechovanie okna na hlavnom schodisku 2.NP z medeného Cu plechu, vrátane rohov r.š. 305 mm, kotvenia a potrebného príslušenstva - KL16b</t>
  </si>
  <si>
    <t>-1332397345</t>
  </si>
  <si>
    <t>450</t>
  </si>
  <si>
    <t>764510271.S11</t>
  </si>
  <si>
    <t>Oplechovanie okna na hlavnom schodisku 2.NP z medeného Cu plechu, vrátane rohov r.š. 260 mm, kotvenia a potrebného príslušenstva - KL17</t>
  </si>
  <si>
    <t>2045020258</t>
  </si>
  <si>
    <t>451</t>
  </si>
  <si>
    <t>764510271.S12</t>
  </si>
  <si>
    <t>Oplechovanie okna na vedľajšom schodisku 3.NP z medeného Cu plechu, vrátane rohov r.š. 275 mm, kotvenia a potrebného príslušenstva - KL18a</t>
  </si>
  <si>
    <t>711519172</t>
  </si>
  <si>
    <t>452</t>
  </si>
  <si>
    <t>764510271.S13</t>
  </si>
  <si>
    <t>Oplechovanie okna na vedľajšom schodisku 3.NP z medeného Cu plechu, vrátane rohov r.š. 460 mm, kotvenia a potrebného príslušenstva - KL18b</t>
  </si>
  <si>
    <t>-1160231605</t>
  </si>
  <si>
    <t>453</t>
  </si>
  <si>
    <t>764510271.S14</t>
  </si>
  <si>
    <t>Oplechovanie rímsy na vedľajšom schodisku z medeného Cu plechu, vrátane rohov r.š. 290 mm, kotvenia a potrebného príslušenstva - KL19</t>
  </si>
  <si>
    <t>717018518</t>
  </si>
  <si>
    <t>454</t>
  </si>
  <si>
    <t>764510271.S15</t>
  </si>
  <si>
    <t>Oplechovanie štítov strechy z medeného Cu plechu, vrátane rohov r.š. 330 mm, kotvenia a potrebného príslušenstva - KL20a</t>
  </si>
  <si>
    <t>-2079197419</t>
  </si>
  <si>
    <t>455</t>
  </si>
  <si>
    <t>764510271.S16</t>
  </si>
  <si>
    <t>Oplechovanie štítov strechy z medeného Cu plechu, vrátane rohov r.š. 340 mm, kotvenia a potrebného príslušenstva - KL20b</t>
  </si>
  <si>
    <t>633565473</t>
  </si>
  <si>
    <t>456</t>
  </si>
  <si>
    <t>764510271.S17</t>
  </si>
  <si>
    <t>Oplechovanie štítov strechy z medeného Cu plechu, vrátane rohov r.š. 540 mm, kotvenia a potrebného príslušenstva - KL20c</t>
  </si>
  <si>
    <t>-1834951262</t>
  </si>
  <si>
    <t>457</t>
  </si>
  <si>
    <t>764510271.S18</t>
  </si>
  <si>
    <t>Lineárny drenážny žľab v nádvorí ACO Profiline 130 alebo ekvivalen, nerezová oceľ, jednostranne perforovaný, kotvenia a potrebného príslušenstva, vrátane dielu s odtokom -2ks, čiel, líniového posuvného roštu  ACO Profiline Heelsafe alebo ekvivalent - KL22</t>
  </si>
  <si>
    <t>-2118544064</t>
  </si>
  <si>
    <t>20*1+2*1</t>
  </si>
  <si>
    <t>458</t>
  </si>
  <si>
    <t>764510271.S19</t>
  </si>
  <si>
    <t>Líniový poistný žľab v nádvorí ACO Multline V100  alebo ekvivalent, z polymér betónu a nerezovej ocel, kotvenia a potrebného príslušenstva, vrátane dielu s odtokom -2ks, čiel, nerezový rošt  ACO Multiline V/X100 - Heelsafe alebo ekvivalent - KL23</t>
  </si>
  <si>
    <t>-566157284</t>
  </si>
  <si>
    <t>2*1+2*1</t>
  </si>
  <si>
    <t>459</t>
  </si>
  <si>
    <t>764551204.S</t>
  </si>
  <si>
    <t>Zvodové rúry z medeného Cu plechu hr. 0,55 mm, vrátane lemov so zaústením, manžiet, kolien, vpustov vody a prechodových kusov, štvorcové, s dĺžkou strany 120X150 mm</t>
  </si>
  <si>
    <t>-528957880</t>
  </si>
  <si>
    <t>764554253.S</t>
  </si>
  <si>
    <t>Zvodové rúry z medeného Cu plechu hr. 0,55 mm, vrátane lemov so zaústením, manžiet, kolien, vpustov vody a prechodových kusov, kruhové, s priemerom 100 mm</t>
  </si>
  <si>
    <t>866217246</t>
  </si>
  <si>
    <t>461</t>
  </si>
  <si>
    <t>764554255.S</t>
  </si>
  <si>
    <t>Zvodové rúry z medeného Cu plechu hr. 0,55 mm, vrátane lemov so zaústením, manžiet, kolien, vpustov vody a prechodových kusov, kruhové, s priemerom 150 mm</t>
  </si>
  <si>
    <t>-1781512283</t>
  </si>
  <si>
    <t>462</t>
  </si>
  <si>
    <t>7645542700</t>
  </si>
  <si>
    <t>Ochranná liatinová rúra s revíznym otvorom, kováčska, čierna DN150</t>
  </si>
  <si>
    <t>-172427663</t>
  </si>
  <si>
    <t>4*2</t>
  </si>
  <si>
    <t>2*2</t>
  </si>
  <si>
    <t>463</t>
  </si>
  <si>
    <t>998764203.S</t>
  </si>
  <si>
    <t>Presun hmôt pre konštrukcie klampiarske v objektoch výšky nad 12 do 24 m</t>
  </si>
  <si>
    <t>-252380681</t>
  </si>
  <si>
    <t>766</t>
  </si>
  <si>
    <t>Konštrukcie stolárske</t>
  </si>
  <si>
    <t>464</t>
  </si>
  <si>
    <t>766112820.S</t>
  </si>
  <si>
    <t>Demontáž drevených stien zasklených, vrátane vyvesenia dverí -0,01638t</t>
  </si>
  <si>
    <t>-1565118883</t>
  </si>
  <si>
    <t>1,37*(2,5+0,75)</t>
  </si>
  <si>
    <t>1,4*(2,5+0,75)</t>
  </si>
  <si>
    <t>1,883*4,2</t>
  </si>
  <si>
    <t>1,39*(2,5+0,75)</t>
  </si>
  <si>
    <t>1,884*4,2</t>
  </si>
  <si>
    <t>1,08*(2,5+0,75)</t>
  </si>
  <si>
    <t>1,97*3,29</t>
  </si>
  <si>
    <t>1,17*2,525</t>
  </si>
  <si>
    <t>1,889*4,45</t>
  </si>
  <si>
    <t>1,33*(2,5+0,75)</t>
  </si>
  <si>
    <t>1,883*4,45</t>
  </si>
  <si>
    <t>1,32*(2,5+0,75)</t>
  </si>
  <si>
    <t>0,955*(2,5+0,7)</t>
  </si>
  <si>
    <t>1,89*3,7</t>
  </si>
  <si>
    <t>1,913*3,7</t>
  </si>
  <si>
    <t>1,256*(2,2+0,65)</t>
  </si>
  <si>
    <t>0,968*(2,2+0,65)</t>
  </si>
  <si>
    <t>"svetlíky B11</t>
  </si>
  <si>
    <t>0,9*(1,1+2+2,25*2+1,163+0,755+0,6+0,655)</t>
  </si>
  <si>
    <t>465</t>
  </si>
  <si>
    <t>766211500.Z16</t>
  </si>
  <si>
    <t>M+D drevené madlo schodiska (kópia histor.) p.ú. tvrdým voskovým olejom farba 3073 hnedá zem,  vr. kotvenia dlhé a krátke , bliž. špec. viď PD - Z 16a, Z16b, Z16c</t>
  </si>
  <si>
    <t>-637316624</t>
  </si>
  <si>
    <t>Z16a</t>
  </si>
  <si>
    <t>3,0</t>
  </si>
  <si>
    <t>466</t>
  </si>
  <si>
    <t>766211710.Z2b</t>
  </si>
  <si>
    <t>Demont.+reštaur+mont drevené madlo odstránenie nevhodných premalieb a zásahov, doplnenie absentujúcich častí drevom a dreveným tmelom, celoplošná povrchová  úprava tvrdým voskovým olejom odtieňu 3073 "hnedá zem"-  bliž. špec. vid. PD Z 02b</t>
  </si>
  <si>
    <t>-438678464</t>
  </si>
  <si>
    <t>467</t>
  </si>
  <si>
    <t>766411811.S</t>
  </si>
  <si>
    <t>Demontáž obloženia stien panelmi, veľ. do 1,5 m2,  -0,02465t</t>
  </si>
  <si>
    <t>-810586852</t>
  </si>
  <si>
    <t>1,5*6,138</t>
  </si>
  <si>
    <t>-(1,5-1,35)*1,115*2</t>
  </si>
  <si>
    <t>468</t>
  </si>
  <si>
    <t>766411822.S</t>
  </si>
  <si>
    <t>Demontáž obloženia stien podkladových roštov,  -0,00800t</t>
  </si>
  <si>
    <t>546239433</t>
  </si>
  <si>
    <t>469</t>
  </si>
  <si>
    <t>766621267.O 05</t>
  </si>
  <si>
    <t>M+D drev. okno 1180x880mm, otvár.-skl.,1-krid., rám+krídlo masív.drevo, RAL1013, izol. 2-sklo, Ug≤ 1,1 W/m2.K, číre, kužel.pánty, kľučka typ Alt Wien matná zlatá, hliník.okap., ext.par. meď hr.0,55mm, int.par.masív drevo RAL1013-bliž. viď PD - O 05, typCo</t>
  </si>
  <si>
    <t>-1243205850</t>
  </si>
  <si>
    <t>O 05</t>
  </si>
  <si>
    <t>470</t>
  </si>
  <si>
    <t>766621267.O 09</t>
  </si>
  <si>
    <t>M+D 4-kríd.kastl.okno s prieč. a stl. exter. stav.roz.1265x2465mm, otvár. rám+kríd. masív.drevo, RAL1013, izol. 2-sklo, číre, kužel.pánty, kľučka typ Alt Wien mat zlatá, hliník.okap.,vr. int.par.masív drevo RAL1013-bliž. viď PD- O 09, typ Bo</t>
  </si>
  <si>
    <t>-1137805843</t>
  </si>
  <si>
    <t>O 09</t>
  </si>
  <si>
    <t>471</t>
  </si>
  <si>
    <t>766621267.O 10</t>
  </si>
  <si>
    <t>M+D 4-kríd.kastl.okno s prieč. a stl. exter. stav.roz.2335x2465mm, otvár. rám+kríd. masív.drevo, RAL1013, izol. 2-sklo, číre, kužel.pánty, kľučka typ Alt Wien mat zlatá, hliník.okap.,vr. int.par.masív drevo RAL1013-bliž. viď PD- O 10, typ Bo</t>
  </si>
  <si>
    <t>-1352456650</t>
  </si>
  <si>
    <t>O 10</t>
  </si>
  <si>
    <t>472</t>
  </si>
  <si>
    <t>766621267.O 11</t>
  </si>
  <si>
    <t>Repasácia+demont+montáž 4-kríd.kastl.okno s prieč. a hor. stlpikom. exter. stav.roz.1145x1900mm, otvár. repas. drev.rámu a kridla, odstrán. malieb, nevhod. zásahov, hubenie drevokaz.hmyzu, výroba a sad. zasklenia krídel,  podrob.viď PD- O 11, typ Ao</t>
  </si>
  <si>
    <t>1213818534</t>
  </si>
  <si>
    <t>473</t>
  </si>
  <si>
    <t>766621267.O 12</t>
  </si>
  <si>
    <t>M+D drev. okno ex. st.otv. 640x2360mm, O-Skl, rám+krídlo masív.drevo, RAL1013, izol. 2-sklo, Ug≤ 1,1 W/m2.K, číre, kužel.pánty, kľučka typ Alt Wien matná zlatá, hliník.okap., ext.par. meď hr.0,55mm, int.par.masív drevo RAL1013-bliž. viď PD - O 12, typCo</t>
  </si>
  <si>
    <t>-2117212325</t>
  </si>
  <si>
    <t>O 12</t>
  </si>
  <si>
    <t>474</t>
  </si>
  <si>
    <t>766621267.O 13</t>
  </si>
  <si>
    <t>M+D drev. okno stav.otv. 515x1200mm, O-S, rám+krídlo masív.drevo, RAL1013, izol. 2-sklo, Ug≤ 1,1 W/m2.K, číre, kužel.pánty, kľučka typ Alt Wien matná zlatá, hliník.okap., ext.par. meď hr.0,55mm, int.par.masív drevo RAL1013-bliž. viď PD - O 13, typCo</t>
  </si>
  <si>
    <t>1531774913</t>
  </si>
  <si>
    <t>O 13</t>
  </si>
  <si>
    <t>475</t>
  </si>
  <si>
    <t>766621267.O 14</t>
  </si>
  <si>
    <t>Repasácia+demont+mont  4-kríd.kastlové okno s prieč. a hor. stlpikom. exter.stav.roz.1215x2060mm, otvár. repas. drev.rámu a kridla, odstrán. malieb, nevhod. zásahov, hubenie drevokaz.hmyzu, výroba a osad. zasklenia krídel,  podrob.viď PD- O 14, typ Ao</t>
  </si>
  <si>
    <t>-1837557000</t>
  </si>
  <si>
    <t>476</t>
  </si>
  <si>
    <t>766621267.O 15</t>
  </si>
  <si>
    <t>M+D 4-kríd.kastl.okno s prieč. a stl. exter. stav.roz.1420x1900mm, otvár. rám+kríd. masív.drevo, RAL1013, izol. 2-sklo, číre, kužel.pánty, kľučka typ Alt Wien mat zlatá, hliník.okap.,vr. ext. par. meď.,int.par.masív drevo RAL1013-bliž. viď PD- O 15, typBo</t>
  </si>
  <si>
    <t>2082383226</t>
  </si>
  <si>
    <t>O 15</t>
  </si>
  <si>
    <t>477</t>
  </si>
  <si>
    <t>766621267.O 17</t>
  </si>
  <si>
    <t>Demontáž+repas+montáž 2-kríd. histor. drev.dvere, stav.roz.1915x3060mm, otvár, dopr. repas. drev.rámu a kridla, odstrán. malieb, nevhod.zásahov, hubenie drevokaz.hmyzu, dopln. chýbaj. časti, rekonštr.p.ú., repas a dopl. kovaní, podrob.viď PD- O 17, typ Ad</t>
  </si>
  <si>
    <t>1436175156</t>
  </si>
  <si>
    <t>O 17</t>
  </si>
  <si>
    <t>478</t>
  </si>
  <si>
    <t>766621267.O 18</t>
  </si>
  <si>
    <t>Demontáž+repas+montáž drev.okno, stav.roz.19151x1045mm, otvár-výklop, dopr.,repas. drev.rámu a kridla, odstrán. malieb, nevhod.zásahov, hubenie drevokaz.hmyzu, dopln. chýbaj. časti, nové zaskl.rekonštr.p.ú.,repas a dopl. kovaní, podrob.viď PD-O 18, typ Ao</t>
  </si>
  <si>
    <t>-1200096126</t>
  </si>
  <si>
    <t>O 18</t>
  </si>
  <si>
    <t>479</t>
  </si>
  <si>
    <t>766621267.O 21</t>
  </si>
  <si>
    <t>Repas+demont+mont 4-kríd.kastlové okno s prieč. a hor. stlpikom. exter.stav.roz.1135x2430mm, repas. drev.rámu a kridla, odstrán. malieb, nevhod. zásahov, hubenie drevokaz.hmyzu, výr. a osad. zasklenia krídel,  podrob.viď PD-O 21-26,O 32-33,35-38,typ Ao</t>
  </si>
  <si>
    <t>1129483279</t>
  </si>
  <si>
    <t xml:space="preserve">O 21, 22,23,24,25,26,32,33,35,36,37, 38 </t>
  </si>
  <si>
    <t>480</t>
  </si>
  <si>
    <t>766621267.O 27</t>
  </si>
  <si>
    <t>M+D Protipož. drev. okno 1135x2430mm, fix, rám+krídlo masív.drevo, RAL1013, izol. 2-sklo,číre, kužel.pánty, kľučka typ Alt Wien matná zlatá, hliník.okap., ext.par. meď hr.0,55mm, int.par.masív drevo RAL1013, PO EW45/D3-bliž. viď PD - O 27, typ Co</t>
  </si>
  <si>
    <t>252576881</t>
  </si>
  <si>
    <t>O 27</t>
  </si>
  <si>
    <t>481</t>
  </si>
  <si>
    <t>766621267.O 28</t>
  </si>
  <si>
    <t>M+D Exter. drev. preskl. dvere 1880x4140mm, 2-kríd., rám+krídlo masív.drevo, RAL1013, izol. 2-sklo,číre, guľa+kľučka typ Alt Wien matná zlatá RAL1036, samozatv. s klz.lištou, elektromag. dver. zámok, podrob. viď PD - O 28, typ Bd</t>
  </si>
  <si>
    <t>-618868680</t>
  </si>
  <si>
    <t>O 28</t>
  </si>
  <si>
    <t>482</t>
  </si>
  <si>
    <t>766621267.O 29</t>
  </si>
  <si>
    <t>Repasácia+demont+montáž 4-kríd.kastlové okno s prieč. a hor. stlpikom. exter.stav.roz.1100x2535mm, repas. drev.rámu a kridla, odstrán. malieb, nevhod. zásahov, hubenie drevokaz.hmyzu, výr. a osad. zasklenia krídel,  podrob.viď PD-O 29,30,typ Ao</t>
  </si>
  <si>
    <t>-113966566</t>
  </si>
  <si>
    <t>O 29,30</t>
  </si>
  <si>
    <t>483</t>
  </si>
  <si>
    <t>766621267.O 31</t>
  </si>
  <si>
    <t>M+D Exter. drev. preskl. dvere 1880x4140mm, 2-kríd., rám+krídlo masív.drevo, RAL1013, izol. 2-sklo,číre, guľa+kľučka typ Alt Wien matná zlatá RAL1036, samozatv. s klz.lištou, elektromag. dver. zámok, podrob. viď PD - O 31, typ Bd</t>
  </si>
  <si>
    <t>981636044</t>
  </si>
  <si>
    <t>O 31</t>
  </si>
  <si>
    <t>484</t>
  </si>
  <si>
    <t>766621267.O 34</t>
  </si>
  <si>
    <t>Repasácia+demont+montáž zdvojené 4-kríd.kastlové okno s prieč. a hor. stlpikom. exter.stav.roz.2695x2430mm, repas. drev.rámu a kridla, odstrán. malieb, nevhod. zásahov, hubenie drevokaz.hmyzu, výr. a osad. zasklenia krídel,  podrob.viď PD-O 34, typ Ao</t>
  </si>
  <si>
    <t>-391286705</t>
  </si>
  <si>
    <t>O 34</t>
  </si>
  <si>
    <t>485</t>
  </si>
  <si>
    <t>766621267.O 39</t>
  </si>
  <si>
    <t>M+D Exter. drev. preskl. dvere 1970x3420mm, otvár./fix, rám+krídlo masív.drevo, RAL1013, rozšir.profil,  izol. 2-sklo,číre, k+k bezpeč. kov. ROSTEX RX802-40 EXCLUSIV al. ekviv, samozatv. s klz.lištou, elektromag. dver. zámok, podrob. viď PD - O 39, typ Bd</t>
  </si>
  <si>
    <t>-6586086</t>
  </si>
  <si>
    <t>O 39</t>
  </si>
  <si>
    <t>486</t>
  </si>
  <si>
    <t>766621267.O 40</t>
  </si>
  <si>
    <t>M+D 4-kríd.kastl.okno s prieč. a stl. exter. stav.roz.1270x2770mm, otvár. rám+kríd. masív.drevo, RAL1013, izol. 2-sklo, číre, kužel.pánty, kľučka typ Alt Wien mat zlatá, hliník.okap.,vr. ext. par. meď.,int.par.masív drevo RAL1013-bliž. viď PD- O 40, typBo</t>
  </si>
  <si>
    <t>801313689</t>
  </si>
  <si>
    <t>O 40</t>
  </si>
  <si>
    <t>487</t>
  </si>
  <si>
    <t>766621267.O 41</t>
  </si>
  <si>
    <t>M+D 2x4-kríd.kastl.okno s prieč. a stl. exter. stav.roz.2380x2770mm, otvár. rám+kríd. masív.drevo,RAL1013, izol. 2-sklo, číre, kužel.pánty, kľuč. typ Alt Wien mat zlatá, hliník.okap.,vr. ext. par. meď.,int.par.masív drevo RAL1013-bliž. viď PD- O 41, typBo</t>
  </si>
  <si>
    <t>-1276943388</t>
  </si>
  <si>
    <t>O 41</t>
  </si>
  <si>
    <t>488</t>
  </si>
  <si>
    <t>766621267.O 42</t>
  </si>
  <si>
    <t>Repasácia+demont+montáž 4-kríd.kastlové okno s prieč. a hor. stlpikom. exter.stav.roz.975x2070mm, repas. drev.rámu a kridla, odstrán. malieb, nevhod. zásahov, hubenie drevokaz.hmyzu, výr. a osad. zasklenia krídel,  podrob.viď PD-O 42, typ Ao</t>
  </si>
  <si>
    <t>123553824</t>
  </si>
  <si>
    <t>O 42</t>
  </si>
  <si>
    <t>489</t>
  </si>
  <si>
    <t>766621267.O 43</t>
  </si>
  <si>
    <t>Repasácia+demont+montáž 4-kríd.kastlové okno s prieč. a hor. stlpikom. exter.stav.roz.1065x2150mm, repas. drev.rámu a kridla, odstrán. malieb, nevhod. zásahov, hubenie drevokaz.hmyzu, výr. a osad. zasklenia krídel,  podrob.viď PD-O 43, typ Ao</t>
  </si>
  <si>
    <t>-177242171</t>
  </si>
  <si>
    <t>O 43</t>
  </si>
  <si>
    <t>490</t>
  </si>
  <si>
    <t>766621267.O 44</t>
  </si>
  <si>
    <t>Repasácia+demont+montáž 4-kríd.kastlové okno s prieč. a stlpikom. exter.stav.roz.1235x2470mm, repas. drev.rámu a kridla, odstrán. malieb, nevhod. zásahov, hubenie drevokaz.hmyzu, výr. a osad. zasklenia krídel,  viď PD-O 44,46-50,56-63, typ Ao</t>
  </si>
  <si>
    <t>-2122482956</t>
  </si>
  <si>
    <t>O 44, 46, 47, 48, 49, 50, 56, 57, 58, 59, 60, 61, 62, 63</t>
  </si>
  <si>
    <t>491</t>
  </si>
  <si>
    <t>766621267.O 45</t>
  </si>
  <si>
    <t>M+D Exter. drev. preskl. dvere 1200x3420mm, otvár, rám+krídlo masív.drevo, RAL1013, rozšir.profil,  izol. 2-sklo,číre,kľučka+guľa typ Alt Wien, matná zlatá, samozatv. s klz.lištou, elektromag. dver. zámok, podrob. viď PD - O 45, typ Bd</t>
  </si>
  <si>
    <t>-1387865249</t>
  </si>
  <si>
    <t>O 45</t>
  </si>
  <si>
    <t>492</t>
  </si>
  <si>
    <t>766621267.O 51</t>
  </si>
  <si>
    <t>M+D Protipož. drev. okno 1235x2480mm, fix, s prieč.,rám+krídlo masív.drevo, RAL1013, izol. 2-sklo,číre, kužel.pánty, kľučka typ Alt Wien matná zlatá, hliník.okap., ext.par. meď hr.0,55mm, int.par.masív drevo RAL1013, PO EW45/D3-bliž. viď PD - O 51, typ Co</t>
  </si>
  <si>
    <t>238035625</t>
  </si>
  <si>
    <t>O 51</t>
  </si>
  <si>
    <t>493</t>
  </si>
  <si>
    <t>766621267.O 52</t>
  </si>
  <si>
    <t>M+D Exter. drev. 2-kr. preskl. dvere 1890x4440mm,s nadsv. a pevným boč. kr., rám+krídlo masív.drevo, RAL1013, izol. 2-sklo,číre, guľa+kľučka typ Alt Wien matná zlatá , samozatv. s klz.lištou, elektromag. dver. zámok, podrob. viď PD - O 52, typ Bd</t>
  </si>
  <si>
    <t>771547443</t>
  </si>
  <si>
    <t>O 52</t>
  </si>
  <si>
    <t>494</t>
  </si>
  <si>
    <t>766621267.O 53</t>
  </si>
  <si>
    <t>Repasácia+demont+mont 4-kríd.kastlové okno s prieč. a hor. stlpikom. exter.stav.roz.1235x2480mm, repas. drev.rámu a kridla, odstrán. malieb, nevhod. zásahov, hubenie drevokaz.hmyzu, výr. a osad. zasklenia krídel,  podrob.viď PD-O 53, 54, typ Ao</t>
  </si>
  <si>
    <t>1591397543</t>
  </si>
  <si>
    <t>O 53, 54</t>
  </si>
  <si>
    <t>495</t>
  </si>
  <si>
    <t>766621267.O 55</t>
  </si>
  <si>
    <t>-1055552359</t>
  </si>
  <si>
    <t>O 55</t>
  </si>
  <si>
    <t>496</t>
  </si>
  <si>
    <t>766621267.O 66</t>
  </si>
  <si>
    <t>M+D 4-kríd.kastl.okno s prieč. a stl. exter. stav.roz.1175x2170mm, otvár. rám+kríd. masív.drevo, RAL1013, izol. 2-sklo, číre, kužel.pánty, kľučka typ Alt Wien mat zlatá, hliník.okap.,vr. ext. par. meď.,int.par.masív drevo RAL1013-bliž.viď PD- O 66, typ Bo</t>
  </si>
  <si>
    <t>-1440747645</t>
  </si>
  <si>
    <t>O 66</t>
  </si>
  <si>
    <t>497</t>
  </si>
  <si>
    <t>766621267.O 67</t>
  </si>
  <si>
    <t>M+D 2x4-kríd.kastl.okno s prieč. a stl. exter. stav.roz.2300x2170mm, otvár. rám+kríd. masív.drevo,RAL1013, izol. 2-sklo, číre, kužel.pánty, kľuč. typ Alt Wien mat zlatá, hliník.okap.,vr. ext. par. meď.,int.par.masív drevo RAL1013-bliž.viď PD- O 67, typ Bo</t>
  </si>
  <si>
    <t>907620109</t>
  </si>
  <si>
    <t>O 67</t>
  </si>
  <si>
    <t>498</t>
  </si>
  <si>
    <t>766621267.O 68</t>
  </si>
  <si>
    <t>Repasácia+demont+mont 4-kríd.kastlové okno s prieč. a hor. stlpikom. exter.stav.roz.975x1940mm, repas. drev.rámu a kridla, odstrán. malieb, nevhod. zásahov, hubenie drevokaz.hmyzu, výr. a osad. zasklenia krídel,  podrob.viď PD-O 68,  typ Ao</t>
  </si>
  <si>
    <t>2123593068</t>
  </si>
  <si>
    <t>O 68</t>
  </si>
  <si>
    <t>499</t>
  </si>
  <si>
    <t>766621267.O 69</t>
  </si>
  <si>
    <t>M+D 4-kríd.kastl.okno s prieč. a hor.stl. exter. stav.roz.975x1940mm, otvár. rám+kríd. masív.drevo,RAL1013, izol. 2-sklo, číre, kužel.pánty, kľuč. typ Alt Wien mat zlatá, hliník.okap.,vr. ext. par. meď.,int.par.masív drevo RAL1013-bliž.viď PD-O 69, typ Bo</t>
  </si>
  <si>
    <t>49430574</t>
  </si>
  <si>
    <t>O 69</t>
  </si>
  <si>
    <t>500</t>
  </si>
  <si>
    <t>766621267.O 70</t>
  </si>
  <si>
    <t>Repasácia+demont+mont 4-kríd.kastlové okno s prieč. a stlpikom. exter.stav.roz.1185x2160mm, repas. drev.rámu a kridla, odstrán. malieb, nevhod. zásahov, hubenie drevokaz.hmyzu, výr. a osad. zasklenia krídel,  viď PD-O 70,72-76,82-84,86-89 typ Ao</t>
  </si>
  <si>
    <t>1404446526</t>
  </si>
  <si>
    <t>O 70, 72, 73, 74, 75, 76,82, 83, 84,86, 87, 88, 89</t>
  </si>
  <si>
    <t>501</t>
  </si>
  <si>
    <t>766621267.O 71</t>
  </si>
  <si>
    <t>M+D  Historizujúce 1 krid. dvere 1200x3130mm,s nadsv., dekor.priečnik, rám+krídlo masív.drevo, RAL1013, izol. 2-sklo,číre, guľa+kľučka typ Alt Wien matná zlatá , samozatv. s klz.lištou, elektromag. dver. zámok, podrob. viď PD - O 71, typ Bd</t>
  </si>
  <si>
    <t>-2119960854</t>
  </si>
  <si>
    <t>O 71</t>
  </si>
  <si>
    <t>502</t>
  </si>
  <si>
    <t>766621267.O 77</t>
  </si>
  <si>
    <t>M+D Protipož. drev. okno 1185x2160mm, fix, s prieč.,rám+krídlo masív.drevo, RAL1013, izol. 2-sklo,číre, kužel.pánty, kľučka typ Alt Wien matná zlatá, hliník.okap., ext.par. meď hr.0,55mm, int.par.masív drevo RAL1013, PO EW45/D3-bliž. viď PD - O 77, typ Co</t>
  </si>
  <si>
    <t>-1108389386</t>
  </si>
  <si>
    <t>O 77</t>
  </si>
  <si>
    <t>503</t>
  </si>
  <si>
    <t>766621267.O 78</t>
  </si>
  <si>
    <t>M+D Exter. drev. 2-kr. preskl. dvere 1890x3720mm,s nadsv. a pevným boč. kr., rám+krídlo masív.drevo, RAL1013, izol. 2-sklo,číre, guľa+kľučka typ Alt Wien matná zlatá , samozatv. s klz.lištou, elektromag. dver. zámok, podrob. viď PD - O 78, typ Bd</t>
  </si>
  <si>
    <t>1953143241</t>
  </si>
  <si>
    <t>O 78</t>
  </si>
  <si>
    <t>504</t>
  </si>
  <si>
    <t>766621267.O 79</t>
  </si>
  <si>
    <t>Repasácia+demont+mont 4-kríd.kastlové okno s prieč. a hor. stlpikom. exter.stav.roz.1185x2190mm, repas. drev.rámu a kridla, odstrán. malieb, nevhod. zásahov, hubenie drevokaz.hmyzu, výr. a osad. zasklenia krídel,  podrob.viď PD-O 79, 80, typ Ao</t>
  </si>
  <si>
    <t>1661786927</t>
  </si>
  <si>
    <t>O 79, 80</t>
  </si>
  <si>
    <t>505</t>
  </si>
  <si>
    <t>766621267.O 81</t>
  </si>
  <si>
    <t>M+D Exter. drev. 2-kr. preskl. dvere 1915x3720mm,s nadsv. a pevným boč. kr., rám+krídlo masív.drevo, RAL1013, izol. 2-sklo,číre, guľa+kľučka typ Alt Wien matná zlatá , samozatv. s klz.lištou, elektromag. dver. zámok, podrob. viď PD - O 81, typ Bd</t>
  </si>
  <si>
    <t>-602413314</t>
  </si>
  <si>
    <t>O 81</t>
  </si>
  <si>
    <t>506</t>
  </si>
  <si>
    <t>766621267.O 85</t>
  </si>
  <si>
    <t>Repasácia+demont.+mont 6-kríd.kastlové okno s prieč. a hor. stlpikom. exter.stav.roz.1615x2160mm, repas. drev.rámu a kridla, odstrán. malieb, nevhod. zásahov, hubenie drevokaz.hmyzu, výr. a osad. zasklenia krídel,  podrob.viď PD-O 85, typ Ao</t>
  </si>
  <si>
    <t>905941430</t>
  </si>
  <si>
    <t>O 85</t>
  </si>
  <si>
    <t>507</t>
  </si>
  <si>
    <t>766621267.O 92</t>
  </si>
  <si>
    <t>M+D drev. okno ex. st.otv. 640x2510mm, O-Skl, rám+krídlo masív.drevo, RAL1013, izol. 2-sklo, Ug≤ 1,1 W/m2.K, číre, kužel.pánty, kľučka typ Alt Wien matná zlatá, hliník.okap., ext.par. meď hr.0,55mm, int.par.masív drevo RAL1013-bliž. viď PD - O 92, typCo</t>
  </si>
  <si>
    <t>161670794</t>
  </si>
  <si>
    <t>O 92</t>
  </si>
  <si>
    <t>508</t>
  </si>
  <si>
    <t>766621267.O 93</t>
  </si>
  <si>
    <t>M+D drev. okno ex. st.otv. 595x1930mm, O-Skl, rám+krídlo masív.drevo, RAL1013, izol. 2-sklo, Ug≤ 1,1 W/m2.K, číre, kužel.pánty, kľučka typ Alt Wien matná zlatá, hliník.okap., ext.par. meď hr.0,55mm, int.par.masív drevo RAL1013-bliž. viď PD - O 93, typCo</t>
  </si>
  <si>
    <t>2101453365</t>
  </si>
  <si>
    <t>O 93</t>
  </si>
  <si>
    <t>509</t>
  </si>
  <si>
    <t>766661422.D23</t>
  </si>
  <si>
    <t>M+D Bezpeč. 1-kríd. drev. dvere s nadsvet. a bočným svetlíkom 1970x3300mm,  drev. rám. zárubňa, izol. bezp. 2-sklo,vr.p.ú., elektromag.zámok, kľučka bezpeč.kovanie ROSTEX RX802-40 EXCLUSIVE al. ekviv., nerez, samozatvárač, padací prah-bliž. vid. PD - D 23</t>
  </si>
  <si>
    <t>-2026905837</t>
  </si>
  <si>
    <t>D23</t>
  </si>
  <si>
    <t>510</t>
  </si>
  <si>
    <t>766661422.D24</t>
  </si>
  <si>
    <t>M+D Bezpeč. 1-kríd. drev. dvere,plné,  950x2100mm,  oceľ. zárubňa do muriva hr. 150 mm, kľučka rozetová ROSTEX EXCLUSIVE /SNH al. ekviv., nerez matný, zámok PZ vložka,  samozatvárač, padací prah - bliž. vid. PD - D 24</t>
  </si>
  <si>
    <t>1933588646</t>
  </si>
  <si>
    <t>D24</t>
  </si>
  <si>
    <t>511</t>
  </si>
  <si>
    <t>766662112.D04</t>
  </si>
  <si>
    <t>M+D Drevené dvere plné 1000/2100mm, MDF výplň,  zárubeň oceľová do muriva hr. 150mm, vr. p.ú., kľučka-rozet. Rostex Exclusive/SNH nerez mat al. ekviv., zámok vložka, v rámci krídla padací prah prachotesný - bliž. špec. vid. PD - D 04</t>
  </si>
  <si>
    <t>1783737492</t>
  </si>
  <si>
    <t>D 04</t>
  </si>
  <si>
    <t>512</t>
  </si>
  <si>
    <t>766662112.D05</t>
  </si>
  <si>
    <t>M+D Drevené dvere plné 800/2100mm, MDF výplň,  zárubeň obložková do muriva hr. 150mm, vr. p.ú., kľučka-rozet. Rostex Exclusive/SNH nerez mat al. ekviv., zámok vložka - bliž. špec. vid. PD - D 05</t>
  </si>
  <si>
    <t>-17948075</t>
  </si>
  <si>
    <t>D 05</t>
  </si>
  <si>
    <t>513</t>
  </si>
  <si>
    <t>766662112.D06</t>
  </si>
  <si>
    <t>M+D Drevené dvere plné 900/2100mm, MDF výplň,  zárubeň obložková do muriva hr. 150mm, vr. p.ú., kľučka-rozet. Rostex Exclusive/SNH nerez mat al. ekviv., zámok vložka - bliž. špec. vid. PD - D 06</t>
  </si>
  <si>
    <t>-66647232</t>
  </si>
  <si>
    <t>D 06</t>
  </si>
  <si>
    <t>514</t>
  </si>
  <si>
    <t>766662112.D08</t>
  </si>
  <si>
    <t>M+D Drevené dvere plné 800/2100mm, MDF výplň,  zárubeň obložková do muriva hr. 670 mm, vr. p.ú., kľučka-rozet. Rostex Exclusive/SNH nerez mat al. ekviv., zámok vložka - bliž. špec. vid. PD - D 08</t>
  </si>
  <si>
    <t>-1943768790</t>
  </si>
  <si>
    <t>D 08</t>
  </si>
  <si>
    <t>515</t>
  </si>
  <si>
    <t>766662112.D15</t>
  </si>
  <si>
    <t>M+D Drevené dvere plné 900/2100mm, MDF výplň,  zárubeň skrytá zaomietaná, murivo hr. 150 mm, vr. p.ú., kľučka-rozet. Rostex Exclusive/SNH nerez mat al. ekviv., zámok WC vložka - bliž. špec. vid. PD - D 15</t>
  </si>
  <si>
    <t>946910966</t>
  </si>
  <si>
    <t>D 15</t>
  </si>
  <si>
    <t>516</t>
  </si>
  <si>
    <t>766662112.D16</t>
  </si>
  <si>
    <t>M+D Drevené dvere plné 900/2100mm, MDF výplň,  zárubeň skrytá zaomietaná, murivo hr. 150 mm, vr. p.ú., kľučka-rozet. Rostex Exclusive/SNH nerez mat al. ekviv., zámok PZ vložka - bliž. špec. vid. PD - D 16</t>
  </si>
  <si>
    <t>-209590591</t>
  </si>
  <si>
    <t>D 16</t>
  </si>
  <si>
    <t>517</t>
  </si>
  <si>
    <t>766662112.D17</t>
  </si>
  <si>
    <t>M+D Drevené dvere plné 1100/2100mm, MDF výplň,  zárubeň obložková, murivo hr. 200mm, vr. p.ú., kľučka-rozet. Rostex Exclusive/SNH nerez mat al. ekviv., zámok PZ vložka - bliž. špec. vid. PD - D 17</t>
  </si>
  <si>
    <t>1219094849</t>
  </si>
  <si>
    <t>D 17</t>
  </si>
  <si>
    <t>518</t>
  </si>
  <si>
    <t>766662112.D18</t>
  </si>
  <si>
    <t>M+D Drevené dvere plné 900/2040mm, MDF výplň,  zárubeň skrytá zaomietaná, murivo hr. 150 mm, vr. p.ú., kľučka-rozet. Rostex Exclusive/SNH nerez mat al. ekviv., zámok PZ vložka - bliž. špec. vid. PD - D 18</t>
  </si>
  <si>
    <t>-470344288</t>
  </si>
  <si>
    <t>D 18</t>
  </si>
  <si>
    <t>519</t>
  </si>
  <si>
    <t>766662112.D19</t>
  </si>
  <si>
    <t>M+D Drevené dvere plné 900/2100mm, MDF výplň,  zárubeň obložková, murivo hr. 175 mm, vr. p.ú., kľučka-rozet. Rostex Exclusive/SNH nerez mat al. ekviv., zámok PZ vložka - bliž. špec. vid. PD - D 19</t>
  </si>
  <si>
    <t>1376811137</t>
  </si>
  <si>
    <t>D 19</t>
  </si>
  <si>
    <t>520</t>
  </si>
  <si>
    <t>766662112.D25</t>
  </si>
  <si>
    <t>M+D Drevené dvere plné 800/2100mm, MDF výplň,  zárubeň obložková, SDK priečka hr. 150 mm, vr. p.ú., kľučka-rozet. Rostex Exclusive/SNH nerez mat al. ekviv., zámok WC vložka - bliž. špec. vid. PD - D 25</t>
  </si>
  <si>
    <t>-1532383907</t>
  </si>
  <si>
    <t>D 25</t>
  </si>
  <si>
    <t>521</t>
  </si>
  <si>
    <t>766662112.D26</t>
  </si>
  <si>
    <t>M+D Kazetové drev. dvere , replika, 950/2100mm, PO EI30/D3-C, zárubeň obložk. kazetová, replika, SDK priečka hr. 150 mm, vr. p.ú., olej. náter, kovanie Alt Wien, matná zlatá, zámok PZ vložka, samozatvar., padací vysuv.prah - bliž. špec. vid. PD - D 26</t>
  </si>
  <si>
    <t>1872564200</t>
  </si>
  <si>
    <t>D 26</t>
  </si>
  <si>
    <t>522</t>
  </si>
  <si>
    <t>766662112.D27</t>
  </si>
  <si>
    <t>M+D Kazet. 2-krídl. preskl. drev. dvere s nadsvet. , replika, 1370/3230 mm, PO EI30/D3-C-K, zárubňa rám.drev., murivo,  vr. p.ú., kovanie Alt Wien, matná zlatá, zámok PZ vložka, samozatvar., padací vysuv.prah požiar. - bliž. špec. vid. PD - D 27</t>
  </si>
  <si>
    <t>893499307</t>
  </si>
  <si>
    <t>D 27</t>
  </si>
  <si>
    <t>523</t>
  </si>
  <si>
    <t>766662112.D28</t>
  </si>
  <si>
    <t>M+D Drevené dvere plné 800/2250mm, MDF výplň,  zárubeň obložková, murivo hr. 500 mm, vr. p.ú., kľučka-rozet. Rostex Exclusive/SNH nerez mat al. ekviv., zámok PZ vložka, samozatvar. - bliž. špec. vid. PD - D 28</t>
  </si>
  <si>
    <t>1747388707</t>
  </si>
  <si>
    <t>D 28</t>
  </si>
  <si>
    <t>524</t>
  </si>
  <si>
    <t>766662112.D29</t>
  </si>
  <si>
    <t>M+D Kazet. 2-krídl. preskl. drev. dvere s nadsvet. , replika, 1080/3230 mm, PO EI30/D3-C, zárubňa rám.drev., murivo, protipož. sklo vr. p.ú., kov. Alt Wien, matná zlatá, zámok PZ vložka, samozatvar., padací vys.prah požiar. - bliž. špec. vid. PD - D 29</t>
  </si>
  <si>
    <t>174642988</t>
  </si>
  <si>
    <t>D 29</t>
  </si>
  <si>
    <t>525</t>
  </si>
  <si>
    <t>766662112.D30</t>
  </si>
  <si>
    <t>M+D Drevené dvere plné 900/2250mm, MDF výplň,  zárubeň obložková, SDK hr. 150 mm, vr. p.ú., kľučka-rozet. Rostex Exclusive/SNH nerez mat al. ekviv., zámok WC vložka, samozatvar. - bliž. špec. vid. PD - D 30</t>
  </si>
  <si>
    <t>-1912588751</t>
  </si>
  <si>
    <t>D 30</t>
  </si>
  <si>
    <t>526</t>
  </si>
  <si>
    <t>766662112.D31</t>
  </si>
  <si>
    <t>M+D Kazetové drev. dvere , replika, 950/2100mm, zárubeň obložk. kazetová, replika, žb a SDK hr. 200 mm, vr. p.ú., olej. náter, kovanie Alt Wien, matná zlatá, zámok PZ vložka, padací vysuv.prah - bliž. špec. vid. PD - D 31</t>
  </si>
  <si>
    <t>-2033254755</t>
  </si>
  <si>
    <t>D 31</t>
  </si>
  <si>
    <t>527</t>
  </si>
  <si>
    <t>766662112.D32</t>
  </si>
  <si>
    <t>M+D Kazet preskl.drev. dvere , replika, 950/2100mm, PO EW30/D3-C, zárubeň obložk. kazetová, replika, železobetón hr. 150 mm, vr. p.ú., olej. náter, kovanie Alt Wien, matná zlatá, zámok PZ vložka, samozatvar., padací vysuv.prah - bliž. špec. vid. PD - D 32</t>
  </si>
  <si>
    <t>-715750446</t>
  </si>
  <si>
    <t>D 32</t>
  </si>
  <si>
    <t>528</t>
  </si>
  <si>
    <t>766662112.D33</t>
  </si>
  <si>
    <t>M+D Drevené dvere plné 800/2100mm, MDF výplň,  zárubeň obložková, SDK hr. 150 mm, vr. p.ú., kľučka-rozet. Rostex Exclusive/SNH nerez mat al. ekviv., zámok PZ vložka - bliž. špec. vid. PD - D 33</t>
  </si>
  <si>
    <t>394232613</t>
  </si>
  <si>
    <t>D 33</t>
  </si>
  <si>
    <t>529</t>
  </si>
  <si>
    <t>766662112.D34</t>
  </si>
  <si>
    <t>M+D Kazetové drev. dvere , replika, 960/2100mm, zárubeň obložk. kazetová, replika, SDK hr. 120 mm, vr. p.ú., olej. náter, kovanie Alt Wien, matná zlatá, zámok PZ vložka, padací vysuv.prah - bliž. špec. vid. PD - D 34</t>
  </si>
  <si>
    <t>-814335245</t>
  </si>
  <si>
    <t>D 34</t>
  </si>
  <si>
    <t>530</t>
  </si>
  <si>
    <t>766662112.D35</t>
  </si>
  <si>
    <t>M+D Kazetové drev. dvere , replika, 960/2100mm, zárubeň obložk. kazetová, replika, železobetón hr. 200 mm, vr. p.ú., olej. náter, kovanie Alt Wien, matná zlatá, zámok PZ vložka, padací vysuv.prah - bliž. špec. vid. PD - D 35</t>
  </si>
  <si>
    <t>1527258208</t>
  </si>
  <si>
    <t>D 35</t>
  </si>
  <si>
    <t>531</t>
  </si>
  <si>
    <t>766662112.D36</t>
  </si>
  <si>
    <t>M+D Kazetové drev. dvere , replika, 940/2100mm, zárubeň obložk. kazetová, replika, železobetón hr. 200 mm, vr. p.ú., olej. náter, kovanie repas resp. doplnenie Alt Wien, matná zlatá, zámok PZ vložka, padací vysuv.prah - bliž. špec. vid. PD - D 36</t>
  </si>
  <si>
    <t>499191843</t>
  </si>
  <si>
    <t>D 36</t>
  </si>
  <si>
    <t>532</t>
  </si>
  <si>
    <t>766662112.D37</t>
  </si>
  <si>
    <t>M+D Protipož. drev. okno 1235x2540mm, replika, PO EW45/D3, fix, rám+krídlo masív.drevo, RAL1013,  protipož. sklo,číre, kov. typ Alt Wien matná zlatá, ext.par. meď hr.0,55mm, int.par.masív drevo RAL1013, bliž. viď PD -  D 37</t>
  </si>
  <si>
    <t>1401632120</t>
  </si>
  <si>
    <t>D 37</t>
  </si>
  <si>
    <t>533</t>
  </si>
  <si>
    <t>766662112.D38</t>
  </si>
  <si>
    <t>M+D Kazet. 2-krídl. obložk. dvere akustické, replika, 1250/2500 mm, zárubňa obložk., kazet. replika, betón hr. 200 mm,  vr. p.ú. olej. náter, kov. Alt Wien, matná zlatá, zámok PZ vložka, padací vysuv.prah, zvuk. izol. Rw 32dB- bliž. špec. vid. PD - D 38</t>
  </si>
  <si>
    <t>1421533600</t>
  </si>
  <si>
    <t>D 38</t>
  </si>
  <si>
    <t>534</t>
  </si>
  <si>
    <t>766662112.D39</t>
  </si>
  <si>
    <t>M+D Drev. oblož. dvere plné 800/2250mm, MDF výplň,  zárubeň obložková, murivo hr. 345 mm, vr. p.ú., kľučka-rozet. Rostex Exclusive/SNH nerez mat al. ekviv., zámok PZ vložka, samozatvar. - bliž. špec. vid. PD - D 39</t>
  </si>
  <si>
    <t>411456784</t>
  </si>
  <si>
    <t>D 39</t>
  </si>
  <si>
    <t>535</t>
  </si>
  <si>
    <t>766662112.D40</t>
  </si>
  <si>
    <t>M+D Kazet preskl.drev. dvere , replika, 950/2100mm, PO EW30/D3-C, zárubeň drev. kazetová, replika, SDK hr. 150 mm, vr. p.ú., olej. náter, kovanie Alt Wien, matná zlatá, zámok PZ vložka, samozatvar., padací vysuv.prah požiar.- bliž. špec. vid. PD - D 40</t>
  </si>
  <si>
    <t>-1454363506</t>
  </si>
  <si>
    <t>D 40</t>
  </si>
  <si>
    <t>536</t>
  </si>
  <si>
    <t>766662112.D41</t>
  </si>
  <si>
    <t>M+D Kazet obložk.drev. dvere , replika, 960/2100mm, zárubeň oblož. kazet. repas, SDK hr. 180 mm, vr. p.ú., olej. náter, kovanie Alt Wien, matná zlatá, zámok PZ vložka, padací vysuv.prah - bliž. špec. vid. PD - D 41</t>
  </si>
  <si>
    <t>-1592833016</t>
  </si>
  <si>
    <t>D 41</t>
  </si>
  <si>
    <t>537</t>
  </si>
  <si>
    <t>766662112.D42</t>
  </si>
  <si>
    <t>M+D Kazet obložk.drev. dvere , replika, 960/2100mm, zárubeň oblož. kazet. repas, SDK hr. 130 mm, vr. p.ú., olej. náter, kovanie Alt Wien, matná zlatá, zámok PZ vložka, padací vysuv.prah - bliž. špec. vid. PD - D 42</t>
  </si>
  <si>
    <t>-550523742</t>
  </si>
  <si>
    <t>D 42</t>
  </si>
  <si>
    <t>538</t>
  </si>
  <si>
    <t>766662112.D43</t>
  </si>
  <si>
    <t>M+D Kazet obložk.drev. dvere , replika, 960/2100mm, zárubeň oblož. kazet. replika, murivo hr. 150 mm, vr. p.ú., olej. náter, kovanie Alt Wien, matná zlatá, zámok PZ vložka, padací vysuv.prah - bliž. špec. vid. PD - D 43</t>
  </si>
  <si>
    <t>-487151475</t>
  </si>
  <si>
    <t>D 43</t>
  </si>
  <si>
    <t>539</t>
  </si>
  <si>
    <t>766662112.D44</t>
  </si>
  <si>
    <t>M+D Kazet obložk.drev. dvere , replika, 940/2100mm, zárubeň oblož. kazet. replika, murivo hr. 150 mm, vr. p.ú., olej. náter, kovanie Alt Wien, matná zlatá, zámok PZ vložka, padací vysuv.prah - bliž. špec. vid. PD - D 44</t>
  </si>
  <si>
    <t>1397557515</t>
  </si>
  <si>
    <t>D 44</t>
  </si>
  <si>
    <t>540</t>
  </si>
  <si>
    <t>766662112.D45</t>
  </si>
  <si>
    <t>M+D Kazet obložk.drev. dvere , replika, 940/2100mm, zárubeň oblož. kazet. replika, murivo hr. 150 mm, vr. p.ú., olej. náter, kovanie Alt Wien, matná zlatá, zámok PZ vložka, padací vysuv.prah - bliž. špec. vid. PD - D 45</t>
  </si>
  <si>
    <t>-1008082186</t>
  </si>
  <si>
    <t>D 45</t>
  </si>
  <si>
    <t>541</t>
  </si>
  <si>
    <t>766662112.D46</t>
  </si>
  <si>
    <t>M+D Protipož. drev. okno 1185x2190mm, replika, PO EW45/D3, fix, rám+krídlo masív.drevo, priečnik s dekórom,  RAL1013,  protipož. sklo,číre, kov. typ Alt Wien matná zlatá, ext.par. meď hr.0,55mm, int.par.masív drevo RAL1013, bliž. viď PD -  D 46</t>
  </si>
  <si>
    <t>-1229613943</t>
  </si>
  <si>
    <t>D 46</t>
  </si>
  <si>
    <t>542</t>
  </si>
  <si>
    <t>766662112.D47</t>
  </si>
  <si>
    <t>M+D Kazet. 2-krídl. preskl. drev. dvere s nadsvet. ,replika, 1350/2950mm, PO EI45/D3-C-K, protipož. sklo,zárubňa rám.drev., murivo,  vr. p.ú., kov. Alt Wien, matná zlatá, zámok PZ vložka, samozatvar., padací vysuv.prah požiar. - bliž. špec. vid. PD - D 47</t>
  </si>
  <si>
    <t>-1922198954</t>
  </si>
  <si>
    <t>D 47</t>
  </si>
  <si>
    <t>543</t>
  </si>
  <si>
    <t>766662112.D48</t>
  </si>
  <si>
    <t>M+D Drev. oblož. dvere plné 800/2250mm, MDF výplň,  zárubeň obložková, murivo hr. 320 mm, vr. p.ú., kľučka-rozet. Rostex Exclusive/SNH nerez mat al. ekviv., zámok PZ vložka, samozatvar. - bliž. špec. vid. PD - D 48</t>
  </si>
  <si>
    <t>1091345073</t>
  </si>
  <si>
    <t>D 48</t>
  </si>
  <si>
    <t>544</t>
  </si>
  <si>
    <t>766662112.D49</t>
  </si>
  <si>
    <t>M+D Kazet. 1-krídl. preskl. drev. dvere s nadsvet. ,replika, 1040/2950mm, PO EI30/D3-C, protipož. sklo,zárubňa rám.drev., murivo,  vr. p.ú., kov. Alt Wien, matná zlatá, zámok PZ vložka, samozatvar., padací vysuv.prah požiar. - bliž. špec. vid. PD - D 49</t>
  </si>
  <si>
    <t>-2130055038</t>
  </si>
  <si>
    <t>D 49</t>
  </si>
  <si>
    <t>545</t>
  </si>
  <si>
    <t>766662112.D50</t>
  </si>
  <si>
    <t>Demont+repasácia+montáž 1-kríd. otvar.okno 650x940, rám drevo repas, vr. p.ú. olejový náter, jednosklo, matné, kovanie Alt Wien, matná zlatá, bližšie.viď PD- D 50</t>
  </si>
  <si>
    <t>-1946577159</t>
  </si>
  <si>
    <t>D 50</t>
  </si>
  <si>
    <t>546</t>
  </si>
  <si>
    <t>766662112.D51</t>
  </si>
  <si>
    <t>Demont+repasácia+montáž 1-kríd. otvar.okno 950x1250 mm, rám drevo repas, vr. p.ú. olejový náter, jednosklo, matné, kovanie Alt Wien, matná zlatá, bližšie.viď PD- D 51</t>
  </si>
  <si>
    <t>2139283276</t>
  </si>
  <si>
    <t>D 51</t>
  </si>
  <si>
    <t>547</t>
  </si>
  <si>
    <t>766662115.Dr01</t>
  </si>
  <si>
    <t>Demont+repas+mont. 1-kríd. plné, kazet. dvere 950x2100 mm, repas. drev.zárub. a kridla, odstrán. malieb, nevhod. zásahov, hubenie drevokaz.hmyzu, olej. náter,kovanie repas. zachov.  dopl. chýb. Alt Wien, pad. prah, silikón.tesnenie -bližšie.viď PD- Dr 01</t>
  </si>
  <si>
    <t>1207191110</t>
  </si>
  <si>
    <t>Dr 01</t>
  </si>
  <si>
    <t>548</t>
  </si>
  <si>
    <t>766662115.Dr02</t>
  </si>
  <si>
    <t>Demomt+repas+mont. 1-kríd. plné, kazet. dvere 950x2100 mm, repas. drev.zárub. a kridla, odstrán. malieb, nevhod. zásahov, hubenie drevokaz.hmyzu,olej. náter,kovanie repas. zachov. dopl. chýb. Alt Wien, pad. prah, silikón.tesnenie-bližšie.viď PD- Dr 02</t>
  </si>
  <si>
    <t>1248151834</t>
  </si>
  <si>
    <t>Dr 02</t>
  </si>
  <si>
    <t>549</t>
  </si>
  <si>
    <t>766662115.Dr03</t>
  </si>
  <si>
    <t>Demont+repas+mont. 1-kríd. plné, kazet dvere 940x2100 mm, repas. drev.zárub. a kridla, odstrán. malieb, nevhod. zásahov, hubenie drevokaz.hmyzu, olej. náter,kovanie repas. zachov.  dopl. chýb. Alt Wien, pad. prah, silikón.tesnenie - bližšie.viď PD- Dr 03</t>
  </si>
  <si>
    <t>269071453</t>
  </si>
  <si>
    <t>Dr 03</t>
  </si>
  <si>
    <t>550</t>
  </si>
  <si>
    <t>766662115.Dr04</t>
  </si>
  <si>
    <t>Demont+repas+ mont. 1-kríd. plné, kazet. dvere 800x2100 mm, repas. drev.zárub. a kridla, odstrán. malieb, nevhod. zásahov, hubenie drevokaz.hmyzu, olej. náter,kovanie repas. zachov.  dopl. chýb. Alt Wien, pad. prah, silikón.tesnenie -bližšie.viď PD- Dr 04</t>
  </si>
  <si>
    <t>1017236325</t>
  </si>
  <si>
    <t>Dr 04</t>
  </si>
  <si>
    <t>551</t>
  </si>
  <si>
    <t>766662115.Dr05</t>
  </si>
  <si>
    <t>Demont+repasácia+mont. 1-kríd. plné, kazet. dvere 650x2050 mm, zárub. rám. hr. 100mm repas, murivo,  vr. p.ú. olejový náter, kovanie repas. zachov.  dopl. chýb. Alt Wien, zámok PZ vložka,padací prah, silikón. tesnenie - bližšie.viď PD- Dr 05</t>
  </si>
  <si>
    <t>-284595636</t>
  </si>
  <si>
    <t>Dr 05</t>
  </si>
  <si>
    <t>552</t>
  </si>
  <si>
    <t>766662115.Dr06</t>
  </si>
  <si>
    <t>Demont+repas+mont. 1-kríd. plné, kazet. dvere 950-960x2100 mm, repas. drev.zárub. a kridla, odstrán.malieb, nevhod. zásahov, hubenie drevokaz.hmyzu, olej. náter,kovanie repas. zachov.  dopl. chýb. Alt Wien, pad. prah, silikón.tesn.-bližšie.viď PD- Dr 06</t>
  </si>
  <si>
    <t>458738934</t>
  </si>
  <si>
    <t>Dr 06</t>
  </si>
  <si>
    <t>553</t>
  </si>
  <si>
    <t>766662115.Dr07</t>
  </si>
  <si>
    <t>Demont+repas+mont. 2-kríd. preskl. kazet. dvere, lietačky 1760x2600 mm, repas. drev.zárub. a kridla,odstrán. malieb, nevhod. zásahov, hubenie drevokaz.hmyzu, olej. náter,kov. repas. zachov.dopl. chýb. Alt Wien, pad. prah, silik.tes.-bližšie.viď PD- Dr 07</t>
  </si>
  <si>
    <t>15616768</t>
  </si>
  <si>
    <t>Dr 07</t>
  </si>
  <si>
    <t>554</t>
  </si>
  <si>
    <t>766662115.Dr08</t>
  </si>
  <si>
    <t>Demont+repas+mont. 1-kríd. plné, kazet dvere 950x2100 mm, repas. drev.zárub. a kridla, odstrán. malieb, nevhod. zásahov, hubenie drevokaz.hmyzu, olej. náter,kovanie repas. zachov.  dopl. chýb. Alt Wien, pad. prah, silikón.tesnenie - bližšie.viď PD- Dr 08</t>
  </si>
  <si>
    <t>1276209704</t>
  </si>
  <si>
    <t>Dr 08</t>
  </si>
  <si>
    <t>555</t>
  </si>
  <si>
    <t>766662115.Dr09</t>
  </si>
  <si>
    <t>Demont+repas+mont. 2-kríd. plné, kazet dvere 1500x3000 mm, repas. drev.zárub. a kridla, odstrán. malieb, nevhod. zásahov, hubenie drevokaz.hmyzu, olej. náter,kovanie repas. zachov. dopl. chýb. Alt Wien, pad. prah, silikón.tesnenie - bližšie.viď PD- Dr 09</t>
  </si>
  <si>
    <t>-184932938</t>
  </si>
  <si>
    <t>Dr 09</t>
  </si>
  <si>
    <t>556</t>
  </si>
  <si>
    <t>766662115.Dr10</t>
  </si>
  <si>
    <t>Demont+repas+mont. 2-kríd. plné, kazet dvere 1500x3000 mm, repas. drev.zárub. a kridla, odstrán. malieb, nevhod. zásahov, hubenie drevokaz.hmyzu, olej. náter,kovanie repas. zachov. dopl. chýb. Alt Wien, pad. prah, silikón.tesnenie - bližšie.viď PD- Dr 10</t>
  </si>
  <si>
    <t>1589527235</t>
  </si>
  <si>
    <t>Dr 10</t>
  </si>
  <si>
    <t>557</t>
  </si>
  <si>
    <t>766662115.Dr11</t>
  </si>
  <si>
    <t>Demont+repas+mont. 2-kríd. plné, kazet dvere 1470x3000 mm, repas. drev.zárub. a kridla, odstrán. malieb, nevhod. zásahov, hubenie drevokaz.hmyzu, olej. náter,kovanie repas. zachov. dopl. chýb. Alt Wien, pad. prah, silikón.tesnenie - bližšie.viď PD- Dr 11</t>
  </si>
  <si>
    <t>96884650</t>
  </si>
  <si>
    <t>Dr 11</t>
  </si>
  <si>
    <t>558</t>
  </si>
  <si>
    <t>766662115.Dr12</t>
  </si>
  <si>
    <t>Demont+repas+mont. 2-kríd. plné, kazet dvere 1250x2600 mm, repas. drev.zárub. a kridla, odstrán. malieb, nevhod. zásahov, hubenie drevokaz.hmyzu, olej. náter,kovanie repas. zachov. dopl. chýb. Alt Wien, pad. prah, silikón.tesnenie - bližšie.viď PD- Dr 12</t>
  </si>
  <si>
    <t>-716048272</t>
  </si>
  <si>
    <t>Dr 12</t>
  </si>
  <si>
    <t>559</t>
  </si>
  <si>
    <t>766662115.Dr13</t>
  </si>
  <si>
    <t>Demont+repas+mont. 1-kríd. plné, kazet dvere 960x2100 mm, repas. drev.zárub. a kridla, odstrán. malieb, nevhod. zásahov, hubenie drevokaz.hmyzu, olej. náter,kovanie repas. zachov.  dopl. chýb. Alt Wien, pad. prah, silikón.tesnenie - bližšie.viď PD- Dr 13</t>
  </si>
  <si>
    <t>-1373607152</t>
  </si>
  <si>
    <t>Dr 13</t>
  </si>
  <si>
    <t>560</t>
  </si>
  <si>
    <t>766662115.Dr14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</si>
  <si>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14</t>
  </si>
  <si>
    <t>-1173963591</t>
  </si>
  <si>
    <t>Dr 14</t>
  </si>
  <si>
    <t>561</t>
  </si>
  <si>
    <t>766662115.Dr15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</si>
  <si>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15</t>
  </si>
  <si>
    <t>-2079600846</t>
  </si>
  <si>
    <t>Dr 15</t>
  </si>
  <si>
    <t>562</t>
  </si>
  <si>
    <t>766662115.Dr16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</si>
  <si>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16</t>
  </si>
  <si>
    <t>-1745513988</t>
  </si>
  <si>
    <t>Dr 16</t>
  </si>
  <si>
    <t>563</t>
  </si>
  <si>
    <t>766662115.Dr17</t>
  </si>
  <si>
    <t>Demont+repas+mont. 2-kríd. plné, kazet dvere 560x2100 mm, repas. drev.zárub. a kridla, odstrán. malieb, nevhod. zásahov, hubenie drevokaz.hmyzu, olej. náter,kovanie repas. zachov. dopl. chýb. Alt Wien, pad. prah, silikón.tesnenie - bližšie.viď PD- Dr 17</t>
  </si>
  <si>
    <t>-1462585199</t>
  </si>
  <si>
    <t>Dr 17</t>
  </si>
  <si>
    <t>564</t>
  </si>
  <si>
    <t>766662115.Dr18</t>
  </si>
  <si>
    <t>Demont+repas+mont. 1-kríd. plné, kazet. dvere 950-960x2100 mm, repas. drev.zárub. a kridla, odstrán.malieb, nevhod. zásahov, hubenie drevokaz.hmyzu, olej. náter,kovanie repas. zachov.  dopl. chýb. Alt Wien, pad. prah, silikón.tesn.-bližšie.viď PD- Dr  18</t>
  </si>
  <si>
    <t>681943582</t>
  </si>
  <si>
    <t xml:space="preserve">Dr </t>
  </si>
  <si>
    <t>565</t>
  </si>
  <si>
    <t>766662115.Dr19</t>
  </si>
  <si>
    <t>Demont+repas+mont. sklad. kazet. oblož. dvere 3900x3850 mm, repas. drev.zárub. a kridla, odstrán.malieb, nevhod. zásahov, hubenie drevokaz.hmyzu, olej. náter,kovanie repas. zachov.  dopl. chýb. Alt Wien - bližšie.viď PD- Dr  19</t>
  </si>
  <si>
    <t>1815264834</t>
  </si>
  <si>
    <t>Dr 19</t>
  </si>
  <si>
    <t>566</t>
  </si>
  <si>
    <t>766694980.Sr</t>
  </si>
  <si>
    <t>Demontáž parapetnej dosky drevenej -0,003t</t>
  </si>
  <si>
    <t>1873518123</t>
  </si>
  <si>
    <t>1,35*6+2,466+2,448</t>
  </si>
  <si>
    <t>1,35*5</t>
  </si>
  <si>
    <t>0,445+0,475+0,515+0,72</t>
  </si>
  <si>
    <t>1,51+1,49*2</t>
  </si>
  <si>
    <t>1,22*2</t>
  </si>
  <si>
    <t>1,36*2+1,414+1,42+1,4*2+1,42+2,466+2,46+1,42+1,4*2+1,42*3</t>
  </si>
  <si>
    <t>0,515*3+0,704</t>
  </si>
  <si>
    <t>1,32*2+1,234</t>
  </si>
  <si>
    <t>1,259</t>
  </si>
  <si>
    <t>1,26*(2+1)</t>
  </si>
  <si>
    <t>1,25*3</t>
  </si>
  <si>
    <t>2,386+2,37</t>
  </si>
  <si>
    <t>1,32+1,33*2+1,32*3</t>
  </si>
  <si>
    <t>1,507+1,49*2</t>
  </si>
  <si>
    <t>0,515+0,475+0,515+0,675+1,06</t>
  </si>
  <si>
    <t>1,227*3</t>
  </si>
  <si>
    <t>567</t>
  </si>
  <si>
    <t>766699745.At12a</t>
  </si>
  <si>
    <t>M+D Sanitárna priečka do such. priestorov 1050x2020 mm s dverami 600x1850mm, p.ú. DTD doska lamin. hr. 30 mm, RAL 1015, ABS hrany, nerezový rám, kovanie, ref. typ Schäfer SVF30 alebo ekvivalent, podrob. viď. PD At 12a</t>
  </si>
  <si>
    <t>744040132</t>
  </si>
  <si>
    <t>"At12a"      1</t>
  </si>
  <si>
    <t>568</t>
  </si>
  <si>
    <t>766699745.At12b</t>
  </si>
  <si>
    <t>M+D Sanitárna priečka do such. priestorov lomená (900+1180)x2020 mm s dvomi dverami,  600x1850mm a 900x1850, p.ú. DTD doska lamin. hr. 30 mm, RAL 1015, ABS hrany, nerezový rám, kovanie, ref. typ Schäfer SVF30 alebo ekvivalent, podrob. viď. PD At 12b</t>
  </si>
  <si>
    <t>-1231161465</t>
  </si>
  <si>
    <t>"At12b"       1</t>
  </si>
  <si>
    <t>569</t>
  </si>
  <si>
    <t>766699745.At13a</t>
  </si>
  <si>
    <t>M+D Sanitárna priečka do such. priestorov 1220x2020 mm s dverami,  600x1850mm, p.ú. DTD doska lamin. hr. 30 mm, RAL 1015, ABS hrany, nerezový rám, kovanie, ref. typ Schäfer SVF30 alebo ekvivalent, podrob. viď. PD At 13a</t>
  </si>
  <si>
    <t>-599727672</t>
  </si>
  <si>
    <t>"At13a"        1</t>
  </si>
  <si>
    <t>570</t>
  </si>
  <si>
    <t>766699745.At13b</t>
  </si>
  <si>
    <t>M+D Sanitárna priečka do such. priestorov (2880+2x1300)x2020 mm s tromi dverami,  600x1850mm, p.ú. DTD doska lamin. hr. 30 mm, RAL 1015, ABS hrany, nerezový rám, kovanie, ref. typ Schäfer SVF30 alebo ekvivalent, podrob. viď. PD At 13b</t>
  </si>
  <si>
    <t>609577223</t>
  </si>
  <si>
    <t>"At13b"     1</t>
  </si>
  <si>
    <t>571</t>
  </si>
  <si>
    <t>766699745.At14a</t>
  </si>
  <si>
    <t>M+D Sanitárna priečka do such. priestorov 1420x2020 mm s dverami,  600x1850mm, p.ú. DTD doska lamin. hr. 30 mm, RAL 1015, ABS hrany, nerezový rám, kovanie, ref. typ Schäfer SVF30 alebo ekvivalent, podrob. viď. PD At 14a</t>
  </si>
  <si>
    <t>1949736458</t>
  </si>
  <si>
    <t>"At14a"     1</t>
  </si>
  <si>
    <t>572</t>
  </si>
  <si>
    <t>766699745.At14b</t>
  </si>
  <si>
    <t>M+D Sanitárna priečka do such. priestorov (3080+2x1400)x2020 mm s tromi dverami,  600x1850mm, p.ú. DTD doska lamin. hr. 30 mm, RAL 1015, ABS hrany, nerezový rám, kovanie, ref. typ Schäfer SVF30 alebo ekvivalent, podrob. viď. PD At 14b</t>
  </si>
  <si>
    <t>502880498</t>
  </si>
  <si>
    <t>"At14b"     1</t>
  </si>
  <si>
    <t>573</t>
  </si>
  <si>
    <t>766699745.At15a</t>
  </si>
  <si>
    <t>M+D Sanitárna priečka do such. priestorov 1340x2020 mm s dverami,  600x1850mm, p.ú. DTD doska lamin. hr. 30 mm, RAL 1015, ABS hrany, nerezový rám, kovanie, ref. typ Schäfer SVF30 alebo ekvivalent, podrob. viď. PD At 15a</t>
  </si>
  <si>
    <t>-878126796</t>
  </si>
  <si>
    <t>"At15a"     1</t>
  </si>
  <si>
    <t>574</t>
  </si>
  <si>
    <t>766699745.At15b</t>
  </si>
  <si>
    <t>M+D Sanitárna priečka do such. priestorov (3070+2x1400)x2020 mm s tromi dverami,  600x1850mm, p.ú. DTD doska lamin. hr. 30 mm, RAL 1015, ABS hrany, nerezový rám, kovanie, ref. typ Schäfer SVF30 alebo ekvivalent, podrob. viď. PD At 15b</t>
  </si>
  <si>
    <t>-561199659</t>
  </si>
  <si>
    <t>"At15b"     1</t>
  </si>
  <si>
    <t>575</t>
  </si>
  <si>
    <t>766811000.AT05</t>
  </si>
  <si>
    <t>M+D Atypický recepčný pult dl.1380mm, šírka 810 mm, výška 1150 mm, p.ú. polomatný lak RAL 3014, nosná konštr. jokl 30x30 mm,  dvojitá preglejka hr. 18 mm s frezov. preglejkou hr. 5 mm, stol. doska preglejka hr. 18 mm -  podrob. viď. PD - At 05 (a,b,c)</t>
  </si>
  <si>
    <t>súb</t>
  </si>
  <si>
    <t>1075676539</t>
  </si>
  <si>
    <t>At05, At05a, At05b, At05c</t>
  </si>
  <si>
    <t>576</t>
  </si>
  <si>
    <t>998766203.S</t>
  </si>
  <si>
    <t>Presun hmot pre konštrukcie stolárske v objektoch výšky nad 12 do 24 m</t>
  </si>
  <si>
    <t>-1138164219</t>
  </si>
  <si>
    <t>767</t>
  </si>
  <si>
    <t>Konštrukcie doplnkové kovové</t>
  </si>
  <si>
    <t>577</t>
  </si>
  <si>
    <t>767122811.0r</t>
  </si>
  <si>
    <t>Demontáž  WC stien z melanínu, vrátane odstránenia dverí</t>
  </si>
  <si>
    <t>-1112389849</t>
  </si>
  <si>
    <t>2*(1,9+1,47*2)</t>
  </si>
  <si>
    <t>2*(1,735+1,472)</t>
  </si>
  <si>
    <t>578</t>
  </si>
  <si>
    <t>767132812.S</t>
  </si>
  <si>
    <t>Demontáž stien a priečok z plechu zváraných,  -0,01800t</t>
  </si>
  <si>
    <t>-2092355964</t>
  </si>
  <si>
    <t>"zapadny pohlad 1np</t>
  </si>
  <si>
    <t>2,336*3,25</t>
  </si>
  <si>
    <t>579</t>
  </si>
  <si>
    <t>767132812.S1</t>
  </si>
  <si>
    <t>Ostránenie sieti proti holubom</t>
  </si>
  <si>
    <t>2139577227</t>
  </si>
  <si>
    <t>"B24</t>
  </si>
  <si>
    <t>7,8+15,85</t>
  </si>
  <si>
    <t>580</t>
  </si>
  <si>
    <t>767221120.Z01</t>
  </si>
  <si>
    <t>M+D Zábradlie vedlajšieho schodiska v. 1100 mm, pásovina 10x60mm a 6x60mm, jokel 100x60x6mm, oceľ. platnička 1460x165x12, oceľ. platnička 300x300x8mm, oblúk 100x50x8mm, p.ú. oceľ prášková RAL 3014, staroružová - bliž. špec. vid. PD Z 01</t>
  </si>
  <si>
    <t>1780046246</t>
  </si>
  <si>
    <t>Z 01</t>
  </si>
  <si>
    <t>3,295+3,315+1,455</t>
  </si>
  <si>
    <t>581</t>
  </si>
  <si>
    <t>767221120.Z02a</t>
  </si>
  <si>
    <t>M+D Historické kované zábradlie - odstránenie nevhodných premalieb, zásahov, korózie, doplnenie úbytkov a poškodení zváraním, stabilizácia povrchu prípravkami, finálna povrchová úprava náterom farebnosti "kováčska čierna"- bliž. špec. vid. PD Z 02a</t>
  </si>
  <si>
    <t>1698521640</t>
  </si>
  <si>
    <t>22,35</t>
  </si>
  <si>
    <t>582</t>
  </si>
  <si>
    <t>767221120.Z06</t>
  </si>
  <si>
    <t>M+D Zábradlie schodiska v. 1100 mm, pásovina 10x60mm a 6x60mm, jokel 100x60x6mm, oblúk 100x50x8mm, p.ú. oceľ prášková RAL 3014, staroružová - bliž. špec. vid. PD Z 06</t>
  </si>
  <si>
    <t>-94080654</t>
  </si>
  <si>
    <t>Z 06</t>
  </si>
  <si>
    <t>3,53</t>
  </si>
  <si>
    <t>583</t>
  </si>
  <si>
    <t>767230070.S</t>
  </si>
  <si>
    <t>Montáž schodiskového madla na stenu</t>
  </si>
  <si>
    <t>743240829</t>
  </si>
  <si>
    <t>Z 07a</t>
  </si>
  <si>
    <t>Z 08a</t>
  </si>
  <si>
    <t>5,75</t>
  </si>
  <si>
    <t>Z17a</t>
  </si>
  <si>
    <t>1,16</t>
  </si>
  <si>
    <t>Z18a</t>
  </si>
  <si>
    <t>584</t>
  </si>
  <si>
    <t>5535200035Z07</t>
  </si>
  <si>
    <t>Madlo schodiskové oceľ. rúra Ø 40mm, vr. kotviaceho príslušenstva, oceľ. tyč Ø 10mm, rozv. dĺžka 185 mm (6ks), p.ú. oceľ práškovaná , RAL 3014 staroružová, bliž. špec. vid. PD Z 07a , 07b</t>
  </si>
  <si>
    <t>-537854714</t>
  </si>
  <si>
    <t>585</t>
  </si>
  <si>
    <t>5535200035Z08</t>
  </si>
  <si>
    <t>Madlo schodiskové oceľ. rúra Ø 40mm, vr. kotviaceho príslušenstva, oceľ. tyč Ø 10mm, rozv. dĺžka 185 mm (8ks), p.ú. oceľ práškovaná , RAL 3014 staroružová, bliž. špec. vid. PD Z 08a , 08b</t>
  </si>
  <si>
    <t>-477828553</t>
  </si>
  <si>
    <t>586</t>
  </si>
  <si>
    <t>5535200035Z17</t>
  </si>
  <si>
    <t>Madlo schodiskové oceľ. rúra Ø 40mm, vr. kotviaceho príslušenstva, oceľ. tyč Ø 10mm, rozv. dĺžka 185 mm (2ks), p.ú. oceľ práškovaná , RAL 010 50 30 Marbie red, bliž. špec. vid. PD Z 17a , 17b</t>
  </si>
  <si>
    <t>2128053661</t>
  </si>
  <si>
    <t>Z 17a</t>
  </si>
  <si>
    <t>587</t>
  </si>
  <si>
    <t>5535200035Z18</t>
  </si>
  <si>
    <t>1972941113</t>
  </si>
  <si>
    <t>Z 18a</t>
  </si>
  <si>
    <t>588</t>
  </si>
  <si>
    <t>767590215.S</t>
  </si>
  <si>
    <t>Montáž čistiacej rohože gumovo - hliníkovej na podlahu</t>
  </si>
  <si>
    <t>1238465967</t>
  </si>
  <si>
    <t>fi09</t>
  </si>
  <si>
    <t>589</t>
  </si>
  <si>
    <t>697510001000.S</t>
  </si>
  <si>
    <t>Hliníkovo - gumová samočistiaca rohož, výška rohože 27 mm</t>
  </si>
  <si>
    <t>1443727009</t>
  </si>
  <si>
    <t>590</t>
  </si>
  <si>
    <t>767590225.S</t>
  </si>
  <si>
    <t>Montáž hliníkového rámu L k čistiacim rohožiam</t>
  </si>
  <si>
    <t>121091928</t>
  </si>
  <si>
    <t>9,466</t>
  </si>
  <si>
    <t>591</t>
  </si>
  <si>
    <t>697590000100.S</t>
  </si>
  <si>
    <t>Zápustný hliníkový rám L 25x20x3 mm, L 20x25x3 mm; L30x20x3 mm; k čistiacej rohoži</t>
  </si>
  <si>
    <t>-45477321</t>
  </si>
  <si>
    <t>592</t>
  </si>
  <si>
    <t>767612120.O 01</t>
  </si>
  <si>
    <t>M+D Oceľ.okno 1060x890mm 2-kr., oceľ.profil s PTM,p.ú. RAL9005, izol. 2-sklo 4-16-4,číre, kov.nerez,vrát.ext.hliník. par. hr.2 mm vo farbe rámu a int.par. drevo masív RAL1013, ref. Janisol Arte2.0 al. ekv.-viď PD O 01 typ Do</t>
  </si>
  <si>
    <t>-1367036905</t>
  </si>
  <si>
    <t>O01</t>
  </si>
  <si>
    <t>593</t>
  </si>
  <si>
    <t>767612120.O 02</t>
  </si>
  <si>
    <t>M+D 2xOceľ.okno 840x890mm, 2-kr.,oceľ.profil s PTM+rozšir.,p.ú. RAL9005, izol. 2-sklo 4-16-4,číre, Ug dvojsklo ≤ 1,1W/m2,kov.nerez,vrát.ext.hliník. par. hr.2 mm vo farbe rámu a int.par. drevo masív RAL1013, ref. Janisol Arte2.0 al. ekv.-viď PD O 02 typ Do</t>
  </si>
  <si>
    <t>-1441242807</t>
  </si>
  <si>
    <t>O02</t>
  </si>
  <si>
    <t>594</t>
  </si>
  <si>
    <t>767612120.O 03</t>
  </si>
  <si>
    <t>M+D Oceľ.okno 1115x890mm 2-kr., oceľ.profil s PTM,p.ú. RAL9005, izol. 2-sklo 4-16-4,číre, Ug dvojsklo ≤ 1,1W/m2,kov.nerez,vrát.ext.hliník. par. hr.2 mm vo farbe rámu a int.par. drevo masív RAL1013, ref. Janisol Arte2.0 al. ekv.-viď PD O 03 typ Do</t>
  </si>
  <si>
    <t>1532153900</t>
  </si>
  <si>
    <t>O03</t>
  </si>
  <si>
    <t>595</t>
  </si>
  <si>
    <t>767612120.O 06</t>
  </si>
  <si>
    <t>M+D Oceľ.okno 830x390mm, 2-krid. fix, oceľ.profil s PTM,p.ú. RAL9005, izol. 2-sklo 4-16-4,číre, Ug ≤1,1W/m2, opt. členenie zasklenia, kov.nerez, pož. odol. EI30/D1, ref. Janisol Janisol al. ekv.-viď PD O 06 typ Eo</t>
  </si>
  <si>
    <t>-205542306</t>
  </si>
  <si>
    <t>O06</t>
  </si>
  <si>
    <t>596</t>
  </si>
  <si>
    <t>767612120.O 07</t>
  </si>
  <si>
    <t>M+D Oceľ.okno 850x390mm, 2-krid. fix, oceľ.profil s PTM,p.ú. RAL9005, izol. 2-sklo 4-16-4,číre, Ug ≤1,1W/m2, opt. členenie zasklenia, kov.nerez, pož. odol. EI30/D1, ref. Janisol Janisol al. ekv.-viď PD O 07 typ Eo</t>
  </si>
  <si>
    <t>-6523146</t>
  </si>
  <si>
    <t>O07</t>
  </si>
  <si>
    <t>597</t>
  </si>
  <si>
    <t>767612120.O 08</t>
  </si>
  <si>
    <t>M+D Oceľ.okno 1080x390mm, 2-krid. fix, oceľ.profil s PTM,p.ú. RAL9005, izol. 2-sklo 4-16-4,číre, Ug ≤1,1W/m2, opt. členenie zasklenia, kov.nerez, pož. odol. EI30/D1, ref. Janisol Janisol al. ekv.-viď PD O 08 typ Eo</t>
  </si>
  <si>
    <t>659671404</t>
  </si>
  <si>
    <t>O08</t>
  </si>
  <si>
    <t>598</t>
  </si>
  <si>
    <t>767641110.D01</t>
  </si>
  <si>
    <t>M+D protipož. dvere plné 1100/2100mm, oceľové, PO EI30/D1-C,  zárubeň oceľová do muriva hr. 250mm, vr. p.ú., kľučka-rozet. Rostex Exclusive/SNH nerez mat al. ekviv., zámok vložka, samozatvárač, padací prah požiar. vzduchotesný - bliž. špec. vid. PD - D 01</t>
  </si>
  <si>
    <t>969519395</t>
  </si>
  <si>
    <t>D 01</t>
  </si>
  <si>
    <t>599</t>
  </si>
  <si>
    <t>767641110.D02</t>
  </si>
  <si>
    <t>M+D protipož. dvere plné 1100/2100mm, oceľové, PO EI30/D1-C,  zárubeň oceľová do muriva hr. 150mm, vr. p.ú., kľučka-rozet. Rostex Exclusive/SNH nerez mat al. ekviv., zámok vložka, samozatvárač, padací prah požiar. vzduchotesný - bliž. špec. vid. PD - D 02</t>
  </si>
  <si>
    <t>1422586356</t>
  </si>
  <si>
    <t>D 02</t>
  </si>
  <si>
    <t>600</t>
  </si>
  <si>
    <t>767641110.D03</t>
  </si>
  <si>
    <t>M+D protipož. dvere plné 800/1900mm, oceľové, PO EI30/D1-C,  zárubeň oceľová do muriva hr. 150mm, vr. p.ú., kľučka-rozet. Rostex Exclusive/SNH nerez mat al. ekviv., zámok vložka, samozatvárač, padací prah požiar. vzduchotesný - bliž. špec. vid. PD - D 03</t>
  </si>
  <si>
    <t>-405068180</t>
  </si>
  <si>
    <t>D 03</t>
  </si>
  <si>
    <t>601</t>
  </si>
  <si>
    <t>767641110.D07</t>
  </si>
  <si>
    <t>M+D protipož. dvere plné 800/2100mm, oceľové, PO EI30/D1-C,  zárubeň oceľová do muriva hr. 150mm, vr. p.ú., kľučka-rozet. Rostex Exclusive/SNH nerez mat al. ekviv., zámok elektromag., samozatv., pad. prah požiar. vzduchotesný - bliž. špec. vid. PD - D 07</t>
  </si>
  <si>
    <t>-1742781200</t>
  </si>
  <si>
    <t>D 07</t>
  </si>
  <si>
    <t>602</t>
  </si>
  <si>
    <t>767641110.D09</t>
  </si>
  <si>
    <t>M+D protipož. dvere plné 800/1850mm, oceľové, PO EW30/D1-C,  zárubeň oceľová do muriva hr. 150mm, vr. p.ú., kľučka-rozet. Rostex Exclusive/SNH nerez mat al. ekviv., zámok vložka, samozatv., pad. prah požiar. vzduchotesný - bliž. špec. vid. PD - D 09</t>
  </si>
  <si>
    <t>-1907202224</t>
  </si>
  <si>
    <t>D 09</t>
  </si>
  <si>
    <t>603</t>
  </si>
  <si>
    <t>767641110.D10</t>
  </si>
  <si>
    <t>M+D protipož. dvere plné 1200/2100mm, oceľové, PO EW30/D1-C,  zárubeň oceľová do muriva hr. 150mm, vr. p.ú., kľučka-rozet. Rostex Exclusive/SNH nerez mat al. ekviv., zámok vložka, samozatv., pad. prah požiar. vzduchotesný - bliž. špec. vid. PD - D 10</t>
  </si>
  <si>
    <t>1145834015</t>
  </si>
  <si>
    <t>D 10</t>
  </si>
  <si>
    <t>604</t>
  </si>
  <si>
    <t>767641110.D11</t>
  </si>
  <si>
    <t>M+D Oceľové dvere plné 1000/1700mm, zárubeň oceľová do muriva hr. 150mm, vr. p.ú., kľučka-rozet. Rostex Exclusive/SNH nerez mat al. ekviv., zámok vložka, v rámci krídla padací prah - bliž. špec. vid. PD - D 11</t>
  </si>
  <si>
    <t>391267285</t>
  </si>
  <si>
    <t>D 11</t>
  </si>
  <si>
    <t>605</t>
  </si>
  <si>
    <t>767641110.D12</t>
  </si>
  <si>
    <t>M+D protipož. dvere plné 1100/2100mm, oceľové, PO EW30/D1-C,  zárubeň oceľová do muriva hr. 150mm, vr. p.ú., kľučka-rozet. Rostex Exclusive/SNH nerez mat al. ekviv., zámok vložka, samozatv., padací prah požiar. vzduchotesný - bliž. špec. vid. PD - D 12</t>
  </si>
  <si>
    <t>-90161071</t>
  </si>
  <si>
    <t>D 12</t>
  </si>
  <si>
    <t>606</t>
  </si>
  <si>
    <t>767641110.D13</t>
  </si>
  <si>
    <t>M+D protipož. 2-kr.dvere plné 1600/2480mm, oceľ, PO EI30/D1-C-K, nadsvet.sklo, zárub.oceľ. hr.150mm do mur., vr. p.ú., kľuč-rozet. Rostex Exclusive/SNH nerez mat al. ekviv., zámok vložka, samozatv., pad.prah požiar. vzduchot. - bliž. špec. vid. PD - D 13</t>
  </si>
  <si>
    <t>-422593824</t>
  </si>
  <si>
    <t>D 13</t>
  </si>
  <si>
    <t>607</t>
  </si>
  <si>
    <t>767641110.D14</t>
  </si>
  <si>
    <t>M+D protipož. 2-kr.dvere plné 1200/2590mm, oceľ, PO EI30/D1-C-K, zárub.oceľ. hr.150mm do mur., vr. p.ú., kľuč-rozet. Rostex Exclusive/SNH nerez mat al. ekviv., zámok vložka, samozatv., pad.prah požiar. vzduchot. - bliž. špec. vid. PD - D 14</t>
  </si>
  <si>
    <t>-616193730</t>
  </si>
  <si>
    <t>608</t>
  </si>
  <si>
    <t>767641110.D20</t>
  </si>
  <si>
    <t>M+D protipož. dvere plné 900/2100mm, oceľové, PO EI30/D1-C,  zárubeň oceľová do muriva hr. 150mm, vr. p.ú., kľučka-rozet. Rostex Exclusive/SNH nerez mat al. ekviv., zámok vložka, samozatvárač, padací prah požiar. vzduchotesný - bliž. špec. vid. PD - D 20</t>
  </si>
  <si>
    <t>1621806188</t>
  </si>
  <si>
    <t>D 20</t>
  </si>
  <si>
    <t>609</t>
  </si>
  <si>
    <t>767641110.D21</t>
  </si>
  <si>
    <t>M+D protipož. dvere plné 800/1970mm, oceľové, PO EI30/D1-C,  zárubeň oceľová do muriva hr. 200mm, vr. p.ú., kľučka-rozet. Rostex Exclusive/SNH nerez mat al. ekviv., zámok vložka, samozatvárač, padací prah požiar. vzduchotesný - bliž. špec. vid. PD - D 21</t>
  </si>
  <si>
    <t>-1925096740</t>
  </si>
  <si>
    <t>D 21</t>
  </si>
  <si>
    <t>610</t>
  </si>
  <si>
    <t>767641110.D22</t>
  </si>
  <si>
    <t>M+D protipož. dvere plné 800/1970mm, oceľové, PO EI30/D1-C,  zárubeň oceľová do muriva hr. 150mm, vr. p.ú., kľučka-rozet. Rostex Exclusive/SNH nerez mat al. ekviv., zámok vložka, samozatvárač, padací prah požiar. vzduchotesný - bliž. špec. vid. PD - D 22</t>
  </si>
  <si>
    <t>-615469162</t>
  </si>
  <si>
    <t>D 22</t>
  </si>
  <si>
    <t>611</t>
  </si>
  <si>
    <t>767641110.D52</t>
  </si>
  <si>
    <t>M+D protipož. dvere plné 900/1970mm, oceľové, PO EI30/D1-C,  zárubeň oceľ. do muriva hr. 150mm, vr. p.ú., kľučka-rozet. Rostex Exclusive/SNH nerez mat al. ekviv., zámok PZ vložka, samozatvárač, padací prah požiar. vzduchotesný - bliž. špec. vid. PD - D 52</t>
  </si>
  <si>
    <t>-995650011</t>
  </si>
  <si>
    <t>D 52</t>
  </si>
  <si>
    <t>612</t>
  </si>
  <si>
    <t>767641110.D53</t>
  </si>
  <si>
    <t>M+D protipož.oceľ. presk.dvere 1100/2150mm, EI30/D1-C+K, izol. protipož.sklo, zár.oceľ.,žb hr. 200mm, vr. p.ú., kľuč-rozet. Rostex Exclusive/SNH nerez mat al. ekviv.,elektromag. zámok, samozatvárač, padací prah požiar. vzduch. - bliž. špec. vid. PD - D 53</t>
  </si>
  <si>
    <t>1680711335</t>
  </si>
  <si>
    <t>D 53</t>
  </si>
  <si>
    <t>613</t>
  </si>
  <si>
    <t>767641110.O 04</t>
  </si>
  <si>
    <t>M+D Oceľ.dvere s nadsv., stav.otv. 880x2750mm, rozšir.profil, krídlo+zárub. oceľ. profil s PTM, RAL9005, plné tepelnoizol. krídlo, RAL 9005, samozat. s klz. lištou, bezpeč. kov. ROSTEX RX802-40 EXCLUSIVE al. ekv. nerez matná - podrob. viď. PD O 04, typ Cd</t>
  </si>
  <si>
    <t>-2081614046</t>
  </si>
  <si>
    <t>O 04</t>
  </si>
  <si>
    <t>614</t>
  </si>
  <si>
    <t>767641110.O 16</t>
  </si>
  <si>
    <t>M+D Oceľ.dvere s nadsv z ťahok. stav.otv. 2330x5260mm, rozšir.profil, krídlo+zárub. oceľ. profil s PTM, RAL3014, izol.2-sklo, číre, samozat. s klz.lištou, záv. mosadz, madlo na celú v. dverí nerez,nápis, zámok el. ovlád.,čip- podrob. viď. PD O 16, typ Cd</t>
  </si>
  <si>
    <t>1428001376</t>
  </si>
  <si>
    <t>O 16</t>
  </si>
  <si>
    <t>615</t>
  </si>
  <si>
    <t>767641110.O 19</t>
  </si>
  <si>
    <t>M+D Oceľ. protipož.dvere stav.otv. 1100x2620mm, krídlo+zárub. oceľ. profil s PTM, RAL3014, izol. 2-sklo, pož. odol. EI30/D3, samozat. s klz. lištou, elektromag. zám,bezpeč. kov. ROSTEX RX802-40 EXCLUSIVE al. ekv. nerez matná - podrob. viď. PD O 19, typ Cd</t>
  </si>
  <si>
    <t>-1529075218</t>
  </si>
  <si>
    <t>O 19</t>
  </si>
  <si>
    <t>616</t>
  </si>
  <si>
    <t>767641110.O 20</t>
  </si>
  <si>
    <t>M+D Oceľ. dvere stav.otv. 1300x2620mm, krídlo+zárub. oceľ. profil s PTM, RAL3014, izol. 2-sklo, samozat. s klz. lištou, elektromag. zám, bezpeč. kov. ROSTEX RX802-40 EXCLUSIVE al. ekv. nerez matná - podrob. viď. PD O 20, typ Cd</t>
  </si>
  <si>
    <t>-1637541978</t>
  </si>
  <si>
    <t>O 20</t>
  </si>
  <si>
    <t>617</t>
  </si>
  <si>
    <t>767641110.O 64</t>
  </si>
  <si>
    <t>M+D Oceľ. protipož.dvere stav.otv. 1000x2100mm, krídlo+zárub. oceľ. profil s PTM, RAL3014, izol. 2-sklo, pož. odol. EI30/D3, samozat. s klz. lištou, elektromag. zám,bezpeč. kov. ROSTEX RX802-40 EXCLUSIVE al. ekv. nerez matná - podrob. viď. PD O 64, typ Cd</t>
  </si>
  <si>
    <t>-148954774</t>
  </si>
  <si>
    <t>O 64</t>
  </si>
  <si>
    <t>618</t>
  </si>
  <si>
    <t>767641110.O 65</t>
  </si>
  <si>
    <t>M+D Oceľ. protipož.dvere stav.otv. 1000x2100mm, krídlo+zárub. oceľ. profil s PTM, RAL3014, izol. 2-sklo, pož. odol. EI30/D3, samozat. s klz. lištou, elektromag. zám,bezpeč. kov. ROSTEX RX802-40 EXCLUSIVE al. ekv. nerez matná - podrob. viď. PD O 65, typ Cd</t>
  </si>
  <si>
    <t>1576936505</t>
  </si>
  <si>
    <t>O 65</t>
  </si>
  <si>
    <t>619</t>
  </si>
  <si>
    <t>767651220.Z12</t>
  </si>
  <si>
    <t>M+D brána z perfor.plechu 2300x4040mm s 2-kríd. dverami, oceľ.jokel 30x30x3mm, dierov. plech PC Rv08-11/1,5, vr. p.ú. práškovanie, RAL3014, bezpeč. kovanie ROSTEX BK RX 807-40 EXCLUSIVE , elektomag. zámok, matná nerez -bliž. špec. PD Z12a,b,c</t>
  </si>
  <si>
    <t>-1440673807</t>
  </si>
  <si>
    <t>Z12a,b,c</t>
  </si>
  <si>
    <t>620</t>
  </si>
  <si>
    <t>767651220.Z13</t>
  </si>
  <si>
    <t>M+D brána z perfor.plechu 2300x4040mm s 2-kríd. dverami, oceľ.jokel 30x30x3mm, dierov. plech PC Rv08-11/1,5, vr. p.ú. práškovanie, RAL3014, bezpeč. kovanie ROSTEX BK RX 807-40 EXCLUSIVE , elektomag. zámok, matná nerez -bliž. špec. PD Z13a,b,c</t>
  </si>
  <si>
    <t>-1008550756</t>
  </si>
  <si>
    <t>Z13a,b,c</t>
  </si>
  <si>
    <t>621</t>
  </si>
  <si>
    <t>767881004.At07</t>
  </si>
  <si>
    <t>M+D Siete proti vtákom a hniezdeniu vtáctva, p.ú. UV odolný materiál - podrob. viď. PD - At 07</t>
  </si>
  <si>
    <t>-1236462497</t>
  </si>
  <si>
    <t>At07</t>
  </si>
  <si>
    <t>74,5</t>
  </si>
  <si>
    <t>622</t>
  </si>
  <si>
    <t>767995101.At18</t>
  </si>
  <si>
    <t>M+D Nerezové lanká pre popínavú zeleň -  nerez.lanko 1x19 hr. 5 mm, vrát. napinák oko/hák M6 A4, svorka lanová DUPLEX 6 mm - podrobnejšie viď. PD At 18</t>
  </si>
  <si>
    <t>-532191108</t>
  </si>
  <si>
    <t>At18a, At18b, At18c, At18d, At18e</t>
  </si>
  <si>
    <t>57,6+48+57</t>
  </si>
  <si>
    <t>623</t>
  </si>
  <si>
    <t>767995101RAt06</t>
  </si>
  <si>
    <t>M+D Súst. 3 turnik. s 2 priech., dvomi 1-stran. modulmi a 1 centrál. modulom, doplnené o čítacie zariad. na ISIC aj ITIC, min. sv. šírka 900mm, p.ú. čier. turniket, horné veko s čier. sklom,  krídla bezp.sklo- ref.typ Speedgate DTS 110 alebo ekviv. - At06</t>
  </si>
  <si>
    <t>-621395794</t>
  </si>
  <si>
    <t>At06</t>
  </si>
  <si>
    <t>624</t>
  </si>
  <si>
    <t>767995101RAt09</t>
  </si>
  <si>
    <t>M+D Označenie prevádzky - výstrčka s vyrezaným lógom, p.ú. hliníková konštrukcia s práškovým nástrekom s logom prevádzky - podrob. viď. PD - At 09</t>
  </si>
  <si>
    <t>1994823102</t>
  </si>
  <si>
    <t>1NP exteriér</t>
  </si>
  <si>
    <t>At09</t>
  </si>
  <si>
    <t>625</t>
  </si>
  <si>
    <t>76799510345</t>
  </si>
  <si>
    <t>D+M Kotva oceľového lana v mieste pavlače - kotviace oko</t>
  </si>
  <si>
    <t>2084107333</t>
  </si>
  <si>
    <t>626</t>
  </si>
  <si>
    <t>76799510346</t>
  </si>
  <si>
    <t>D+M Kotva oceľového lana v mieste jest.steny - Oc.platňa 25x250x10 -2x závit tyč.M12 - 2x, kotviace oko 1x</t>
  </si>
  <si>
    <t>-517993592</t>
  </si>
  <si>
    <t>627</t>
  </si>
  <si>
    <t>76799510347</t>
  </si>
  <si>
    <t>ODSTRÁNENÁ DUPLICITNÁ POLOŽKA</t>
  </si>
  <si>
    <t>-769839936</t>
  </si>
  <si>
    <t>628</t>
  </si>
  <si>
    <t>76799510348</t>
  </si>
  <si>
    <t>D+M Oceľové oko na strope výťahovej šachty</t>
  </si>
  <si>
    <t>1662797007</t>
  </si>
  <si>
    <t>629</t>
  </si>
  <si>
    <t>767995108.Z19a</t>
  </si>
  <si>
    <t>M+D prekrytie VZT potrubia 1.NP, zostava 8 ks ohýbaného dierov. plechu hr. min. 1,5 mm, typ PC RV08-11/1,5, otvor Ø8 mm, rozostup otvorov 11 mm, vr. p.ú. oceľ prášková RAL3014, staroružová - bliž. špec. viď PD - Z 19a</t>
  </si>
  <si>
    <t>2009488738</t>
  </si>
  <si>
    <t>Z19a</t>
  </si>
  <si>
    <t>6,7</t>
  </si>
  <si>
    <t>630</t>
  </si>
  <si>
    <t>767995108.Z19b</t>
  </si>
  <si>
    <t>566535845</t>
  </si>
  <si>
    <t>Z19b</t>
  </si>
  <si>
    <t>631</t>
  </si>
  <si>
    <t>767995108.Z20a</t>
  </si>
  <si>
    <t>M+D prekrytie VZT potrubia 2.NP, zostava 8 ks ohýbaného dierov. plechu hr. min. 1,5 mm, typ PC RV08-11/1,5, otvor Ø8 mm, rozostup otvorov 11 mm, vr. p.ú. oceľ prášková RAL3014, staroružová - bliž. špec. viď PD - Z 20a</t>
  </si>
  <si>
    <t>934796978</t>
  </si>
  <si>
    <t>Z20a</t>
  </si>
  <si>
    <t>6,6</t>
  </si>
  <si>
    <t>632</t>
  </si>
  <si>
    <t>767995108.Z20b</t>
  </si>
  <si>
    <t>M+D prekrytie VZT potrubia 2.NP, zostava 8 ks ohýbaného dierov. plechu hr. min. 1,5 mm, typ PC RV08-11/1,5, otvor Ø8 mm, rozostup otvorov 11 mm, vr. p.ú. oceľ prášková RAL3014, staroružová - bliž. špec. viď PD - Z 20b</t>
  </si>
  <si>
    <t>1330340942</t>
  </si>
  <si>
    <t>Z20b</t>
  </si>
  <si>
    <t>633</t>
  </si>
  <si>
    <t>767995108.Z21</t>
  </si>
  <si>
    <t>M+D Platforma pre prístup k VZT jednotke,zostava 8 ks platform, vr. schodu na platformu1ks, odnímateľné zábradlie 3ks - montáž platform, kotvenie chem. kotvou do podlahy bliž. špec. viď PD - Z 21</t>
  </si>
  <si>
    <t>863128004</t>
  </si>
  <si>
    <t>Z21</t>
  </si>
  <si>
    <t>634</t>
  </si>
  <si>
    <t>767995230.Z21a</t>
  </si>
  <si>
    <t>Výroba atypického výrobku - oceľ. platforma - konštr. vyhot. jakel 40x40x5mm, oceľ páska 100x100x10, podest. rošt hr. 30 mm, celkom 0,495 m2, vr. p.ú. žiarový pozink, bliž. špec. viď PD - Z 21a</t>
  </si>
  <si>
    <t>1978555033</t>
  </si>
  <si>
    <t>Z21a</t>
  </si>
  <si>
    <t>635</t>
  </si>
  <si>
    <t>767995230.Z21b</t>
  </si>
  <si>
    <t>Výroba atypického výrobku - oceľ. platforma - konštr. vyhot. jakel 40x40x5mm, oceľ páska 100x100x10, podest. rošt hr. 30 mm, celkom 0,625 m2, vr. p.ú. žiarový pozink, bliž. špec. viď PD - Z 21b</t>
  </si>
  <si>
    <t>745887745</t>
  </si>
  <si>
    <t>Z21b</t>
  </si>
  <si>
    <t>636</t>
  </si>
  <si>
    <t>767995230.Z21c</t>
  </si>
  <si>
    <t>Výroba atypického výrobku - oceľ. schod na platformu - konštr. vyhot. jakel 30x30x5mm, podest. rošt hr. 30 mm, celkom 0,285 m2, vr. p.ú. žiarový pozink, bliž. špec. viď PD - Z 21c</t>
  </si>
  <si>
    <t>-1676426739</t>
  </si>
  <si>
    <t>Z21c</t>
  </si>
  <si>
    <t>637</t>
  </si>
  <si>
    <t>767995230.Z21d</t>
  </si>
  <si>
    <t>Výroba atypického výrobku - odnímateľ. zábradlie - konštr. vyhot. jakel 40x40x3mm, jakel 30x30x5mm, vr. p.ú. žiarový pozink, bliž. špec. viď PD - Z 21d</t>
  </si>
  <si>
    <t>-1843652763</t>
  </si>
  <si>
    <t>638</t>
  </si>
  <si>
    <t>7676900000</t>
  </si>
  <si>
    <t>M+D Podlahové prechodové lišty mosadzné</t>
  </si>
  <si>
    <t>-2047545282</t>
  </si>
  <si>
    <t>103,5</t>
  </si>
  <si>
    <t>639</t>
  </si>
  <si>
    <t>998767203.S</t>
  </si>
  <si>
    <t>Presun hmôt pre kovové stavebné doplnkové konštrukcie v objektoch výšky nad 12 do 24 m</t>
  </si>
  <si>
    <t>1282196749</t>
  </si>
  <si>
    <t>771</t>
  </si>
  <si>
    <t>Podlahy z dlaždíc</t>
  </si>
  <si>
    <t>640</t>
  </si>
  <si>
    <t>771275302.S</t>
  </si>
  <si>
    <t>Montáž obkladov schodiskových stupňov dlaždicami do flexibilného tmelu veľ. 100 x 100 mm</t>
  </si>
  <si>
    <t>-1949848636</t>
  </si>
  <si>
    <t>"0.41</t>
  </si>
  <si>
    <t>"1.33</t>
  </si>
  <si>
    <t>7,5</t>
  </si>
  <si>
    <t>"1.34</t>
  </si>
  <si>
    <t>"2.29</t>
  </si>
  <si>
    <t>6,52</t>
  </si>
  <si>
    <t>"2.30</t>
  </si>
  <si>
    <t>"3.30</t>
  </si>
  <si>
    <t>"3.31</t>
  </si>
  <si>
    <t>"Pozn.:  vrátane rohových, prechodových, okrajových, ukončovacích líšt</t>
  </si>
  <si>
    <t>641</t>
  </si>
  <si>
    <t>771275308.S01</t>
  </si>
  <si>
    <t>Montáž obkladu schodisk. stupnov,  prefa terazzo L profil do flexibilného tmelu</t>
  </si>
  <si>
    <t>833711470</t>
  </si>
  <si>
    <t>"fi08</t>
  </si>
  <si>
    <t>10*1,45*0,16</t>
  </si>
  <si>
    <t>10*1,45*0,29</t>
  </si>
  <si>
    <t>11*1,475*0,16</t>
  </si>
  <si>
    <t>10*1,475*0,29</t>
  </si>
  <si>
    <t>642</t>
  </si>
  <si>
    <t>592470000100.S</t>
  </si>
  <si>
    <t>Dlaždica terazzová z normálného cementu HBT, rozmer 200x200x25 mm</t>
  </si>
  <si>
    <t>1209951929</t>
  </si>
  <si>
    <t>13,399*1,04</t>
  </si>
  <si>
    <t>643</t>
  </si>
  <si>
    <t>771415010.S</t>
  </si>
  <si>
    <t>Montáž soklíkov z obkladačiek do tmelu veľ. 100 x 100 mm</t>
  </si>
  <si>
    <t>-1690843768</t>
  </si>
  <si>
    <t>"fi17</t>
  </si>
  <si>
    <t>16,421-(1,31+0,9)</t>
  </si>
  <si>
    <t>"0.30</t>
  </si>
  <si>
    <t>6,303-(1,02)</t>
  </si>
  <si>
    <t>"fi18</t>
  </si>
  <si>
    <t>"0.39</t>
  </si>
  <si>
    <t>11,232-(0,9+0,9+0,9+1,18+1)</t>
  </si>
  <si>
    <t>"0.42</t>
  </si>
  <si>
    <t>15,647-(0,9)</t>
  </si>
  <si>
    <t>"0.43</t>
  </si>
  <si>
    <t>8,415-(0,9)</t>
  </si>
  <si>
    <t>"fi20</t>
  </si>
  <si>
    <t>"2.08</t>
  </si>
  <si>
    <t>8,556-(1,06+0,9)</t>
  </si>
  <si>
    <t>"2.24</t>
  </si>
  <si>
    <t>8,164-(1,06)</t>
  </si>
  <si>
    <t>"2.31</t>
  </si>
  <si>
    <t>8,862-(0,9)</t>
  </si>
  <si>
    <t>"3.08</t>
  </si>
  <si>
    <t>12,749-(0,9)</t>
  </si>
  <si>
    <t>644</t>
  </si>
  <si>
    <t>771415014.S</t>
  </si>
  <si>
    <t>Montáž soklíkov z obkladačiek do tmelu veľ. 200 x 100 mm</t>
  </si>
  <si>
    <t>1616802608</t>
  </si>
  <si>
    <t>"fi07</t>
  </si>
  <si>
    <t>"1.27</t>
  </si>
  <si>
    <t>8,524-(1,05)</t>
  </si>
  <si>
    <t>"2.23</t>
  </si>
  <si>
    <t>8,934-(1,05)</t>
  </si>
  <si>
    <t>"3.23</t>
  </si>
  <si>
    <t>9,04-(1,05)</t>
  </si>
  <si>
    <t>"fi14</t>
  </si>
  <si>
    <t>11,1-(2,15)</t>
  </si>
  <si>
    <t>645</t>
  </si>
  <si>
    <t>771415030.S</t>
  </si>
  <si>
    <t>Montáž soklíkov z obkladačiek schodiskových stupňovitých do tmelu veľ. 100 x 100 mm</t>
  </si>
  <si>
    <t>1467353734</t>
  </si>
  <si>
    <t>21,424-(0,95+1,18)</t>
  </si>
  <si>
    <t>2*8*0,173</t>
  </si>
  <si>
    <t>2*6*0,173</t>
  </si>
  <si>
    <t>21,618-(1,235+1,18)</t>
  </si>
  <si>
    <t>2*10*0,172</t>
  </si>
  <si>
    <t>21,735-(1,235+1,185)</t>
  </si>
  <si>
    <t>2*13*0,18</t>
  </si>
  <si>
    <t>2*13*0,171</t>
  </si>
  <si>
    <t>21,745-(1,235-1,19)</t>
  </si>
  <si>
    <t>646</t>
  </si>
  <si>
    <t>771541210.S10</t>
  </si>
  <si>
    <t>Montáž podláh z dlaždíc gres šestuholník. veľ. 210x182mm kladených do tmelu flexibil. mrazuvzdorného</t>
  </si>
  <si>
    <t>1717178802</t>
  </si>
  <si>
    <t>fi07+fi14</t>
  </si>
  <si>
    <t>647</t>
  </si>
  <si>
    <t>597740001110.S10</t>
  </si>
  <si>
    <t>Dlaždice 210x182x10, gresové šestuholník, bielo šedá matná</t>
  </si>
  <si>
    <t>234087151</t>
  </si>
  <si>
    <t>(fi07+fi14)*1,04</t>
  </si>
  <si>
    <t>so6*0,1*1,1</t>
  </si>
  <si>
    <t>648</t>
  </si>
  <si>
    <t>771541210.S20</t>
  </si>
  <si>
    <t xml:space="preserve">Montáž podláh z dlaždíc gres svetlošedá 100x100 mm kladených do tmelu flexibil. </t>
  </si>
  <si>
    <t>-1577008254</t>
  </si>
  <si>
    <t>fi17+fi18+fi20</t>
  </si>
  <si>
    <t>649</t>
  </si>
  <si>
    <t>597740001800.S02</t>
  </si>
  <si>
    <t>Dlaždice keramické, lxvxhr 100x100x9 mm, gresové, svetlošedé</t>
  </si>
  <si>
    <t>-1690876436</t>
  </si>
  <si>
    <t>(fi17+fi18+fi20)*1,04</t>
  </si>
  <si>
    <t>fi18sch*1,04</t>
  </si>
  <si>
    <t>so100*0,1*1,1</t>
  </si>
  <si>
    <t>ssch100*0,1*1,1</t>
  </si>
  <si>
    <t>650</t>
  </si>
  <si>
    <t>998771203.S</t>
  </si>
  <si>
    <t>Presun hmôt pre podlahy z dlaždíc v objektoch výšky nad 12 do 24 m</t>
  </si>
  <si>
    <t>-911250090</t>
  </si>
  <si>
    <t>773</t>
  </si>
  <si>
    <t>Podlahy z liateho teraca</t>
  </si>
  <si>
    <t>651</t>
  </si>
  <si>
    <t>773412200.S</t>
  </si>
  <si>
    <t>Soklíky z prírodného terazza nad 50 do 150 mm rovné bez polžliabku</t>
  </si>
  <si>
    <t>-458495405</t>
  </si>
  <si>
    <t>"Fi4</t>
  </si>
  <si>
    <t>"1.15</t>
  </si>
  <si>
    <t>9,418-(1,885+1,25+1,26+1,305)</t>
  </si>
  <si>
    <t>"1.20</t>
  </si>
  <si>
    <t>9,264-(1,29+1,22+0,9+1,88)</t>
  </si>
  <si>
    <t>17,74-(1,21+0,665+1,25+1,2+0,9+0,9)</t>
  </si>
  <si>
    <t>38-((6*1,05)+0,9+1)</t>
  </si>
  <si>
    <t>"fi6</t>
  </si>
  <si>
    <t>"1.10</t>
  </si>
  <si>
    <t>19,761-(1,975-1,05+1,05+1,97)</t>
  </si>
  <si>
    <t>"1.11</t>
  </si>
  <si>
    <t>61,715-(1,2+(6*1,06)+1,35+0,7+1,35+1,4+1,25)</t>
  </si>
  <si>
    <t>"2.09</t>
  </si>
  <si>
    <t>61,115-((4*1,05)+(4*1,6)+1,25+1,15+1,2)</t>
  </si>
  <si>
    <t>"2.13</t>
  </si>
  <si>
    <t>9,205-(1,25+1,25+1,305+1,89)</t>
  </si>
  <si>
    <t>"2.16</t>
  </si>
  <si>
    <t>9,001-(1,29+1,21+0,95+1,885)</t>
  </si>
  <si>
    <t>18,07-(0,665+1,453+1,2+0,9+0,9+1,39)</t>
  </si>
  <si>
    <t>47,525-((6*1,05)+0,95+1)</t>
  </si>
  <si>
    <t>"3.09</t>
  </si>
  <si>
    <t>21,152-(0,9+1,18+1,04+1,2)</t>
  </si>
  <si>
    <t>"3.10</t>
  </si>
  <si>
    <t>53,215-(1,175+1,14+1,18+1,18+1,515+1,515+1,35+1,04)</t>
  </si>
  <si>
    <t>"3.14</t>
  </si>
  <si>
    <t>8,593-(1,25+1,3+1,89)</t>
  </si>
  <si>
    <t>"3.16</t>
  </si>
  <si>
    <t>9,005-(1,29+1,25+0,97+1,915)</t>
  </si>
  <si>
    <t>18,356-(0,665+1,465+1,2+0,9+0,9+2,95)</t>
  </si>
  <si>
    <t>52,03-((6*1,06)+1,05+1+1,015)</t>
  </si>
  <si>
    <t>"fi8</t>
  </si>
  <si>
    <t>2*10*0,29</t>
  </si>
  <si>
    <t>2*11*0,16</t>
  </si>
  <si>
    <t>"fi10</t>
  </si>
  <si>
    <t>"1.01</t>
  </si>
  <si>
    <t>9,464-(0,66+1,46+2,637+1,97)</t>
  </si>
  <si>
    <t>"fi11</t>
  </si>
  <si>
    <t>2*4*0,165</t>
  </si>
  <si>
    <t>2*3*0,3</t>
  </si>
  <si>
    <t>"fi13</t>
  </si>
  <si>
    <t>"0.28</t>
  </si>
  <si>
    <t>14,062-(1,32+1,02+1,02+1,2)</t>
  </si>
  <si>
    <t>37,537-(1,2+1,02+1,5+3,5)</t>
  </si>
  <si>
    <t>"0.45</t>
  </si>
  <si>
    <t>12,643-(1,02)</t>
  </si>
  <si>
    <t>"fi15</t>
  </si>
  <si>
    <t>13,711-(1,45+1,8+1,2+1,2)</t>
  </si>
  <si>
    <t>"0.15</t>
  </si>
  <si>
    <t>6,618-(0,9+2,15+1,735)</t>
  </si>
  <si>
    <t>9,82-(1,77+1,7+1,32)</t>
  </si>
  <si>
    <t>"0.47</t>
  </si>
  <si>
    <t>16,378-(1,1+1,3+1,2+1,2+1,2+1,7)</t>
  </si>
  <si>
    <t>652</t>
  </si>
  <si>
    <t>773511260.S20</t>
  </si>
  <si>
    <t>Podlahy z prírodneho terazza - jednoduché hr. 25 mm, vr. brúsenia, impregnovania, voskovania  a upravy pod a okolo dilatačných pásikov z kamennej mozaiky</t>
  </si>
  <si>
    <t>611549879</t>
  </si>
  <si>
    <t>653</t>
  </si>
  <si>
    <t>773511260.S21</t>
  </si>
  <si>
    <t>Dilatácia terazzovej podlahy z kamennej mozaiky 10x10x10mm</t>
  </si>
  <si>
    <t>462115129</t>
  </si>
  <si>
    <t>654</t>
  </si>
  <si>
    <t>998773203.S</t>
  </si>
  <si>
    <t>Presun hmôt pre podlahy terazzové v objektoch výšky nad 12 do 24 m</t>
  </si>
  <si>
    <t>1601739931</t>
  </si>
  <si>
    <t>775</t>
  </si>
  <si>
    <t>Podlahy vlysové a parketové</t>
  </si>
  <si>
    <t>655</t>
  </si>
  <si>
    <t>775511800.S</t>
  </si>
  <si>
    <t>Demontáž lepených drevených podláh vlysových, mozaikových, parketových, vrátane líšt -0,0150t</t>
  </si>
  <si>
    <t>2011037148</t>
  </si>
  <si>
    <t>fi01b*0,7</t>
  </si>
  <si>
    <t>fi02b*0,7</t>
  </si>
  <si>
    <t>nvpark*0,7</t>
  </si>
  <si>
    <t>656</t>
  </si>
  <si>
    <t>775511800.Sr</t>
  </si>
  <si>
    <t>Nedeštruktívna demontáž lepených drevených podláh vlysových, mozaikových, parketových, vrátane uloženia na dalšie pouzitie</t>
  </si>
  <si>
    <t>103010025</t>
  </si>
  <si>
    <t>"odhadovane 30% plochy</t>
  </si>
  <si>
    <t>fi01b*0,3</t>
  </si>
  <si>
    <t>fi02b*0,3</t>
  </si>
  <si>
    <t>nvpark*0,3</t>
  </si>
  <si>
    <t>657</t>
  </si>
  <si>
    <t>775534262.S10</t>
  </si>
  <si>
    <t>Montáž podláh z vlysov šírky do 60 mm, lepením s pretmelením, vzor rybina, vr. 2x vodný lak</t>
  </si>
  <si>
    <t>1660734151</t>
  </si>
  <si>
    <t>(fi05+fi03)*0,7</t>
  </si>
  <si>
    <t>"pozn. vratane vsetkych pomocnych prvkov, napr. prechodove a ukoncovacie listy, atd...</t>
  </si>
  <si>
    <t>658</t>
  </si>
  <si>
    <t>611980000200.S01</t>
  </si>
  <si>
    <t>Vlysy podlahové šxlxhr 60x300x21 mm, dub</t>
  </si>
  <si>
    <t>-472793170</t>
  </si>
  <si>
    <t>(fi05+fi03)*0,7*1,02</t>
  </si>
  <si>
    <t>fi19*1,02</t>
  </si>
  <si>
    <t>659</t>
  </si>
  <si>
    <t>775534262.S101</t>
  </si>
  <si>
    <t>Opätovná montáž podláh z vlysov šírky do 60 mm, lepením s pretmelením, brúsenia, vzor rybina, vr. 2x vodný lak, vrátane repasovania pôvodných vlysov</t>
  </si>
  <si>
    <t>-496553857</t>
  </si>
  <si>
    <t>(fi05+fi03)*0,3</t>
  </si>
  <si>
    <t>660</t>
  </si>
  <si>
    <t>998775203.S</t>
  </si>
  <si>
    <t>Presun hmôt pre podlahy vlysové a parketové v objektoch výšky nad 12 do 24 m</t>
  </si>
  <si>
    <t>963519982</t>
  </si>
  <si>
    <t>776</t>
  </si>
  <si>
    <t>Podlahy povlakové</t>
  </si>
  <si>
    <t>661</t>
  </si>
  <si>
    <t>776511810.S</t>
  </si>
  <si>
    <t>Odstránenie povlakových podláh z nášľapnej plochy lepených bez podložky,  -0,00100t</t>
  </si>
  <si>
    <t>-291761423</t>
  </si>
  <si>
    <t>"linoleum</t>
  </si>
  <si>
    <t>fi01b*2</t>
  </si>
  <si>
    <t>fi02b*3</t>
  </si>
  <si>
    <t>662</t>
  </si>
  <si>
    <t>776551830.S</t>
  </si>
  <si>
    <t>Odstránenie povlakových podláh voľne položených,  -0,00100t</t>
  </si>
  <si>
    <t>1665446263</t>
  </si>
  <si>
    <t>"koberec</t>
  </si>
  <si>
    <t>663</t>
  </si>
  <si>
    <t>998776203.S</t>
  </si>
  <si>
    <t>Presun hmôt pre podlahy povlakové v objektoch výšky nad 12 do 24 m</t>
  </si>
  <si>
    <t>-378623485</t>
  </si>
  <si>
    <t>781</t>
  </si>
  <si>
    <t>Obklady</t>
  </si>
  <si>
    <t>664</t>
  </si>
  <si>
    <t>781445015.S1</t>
  </si>
  <si>
    <t>Montáž obkladov vnútor. stien z obkladačiek kladených do  cementového flexibilného lepidla ,vr.prípravy podkladu (penetračný náter) a špárovania</t>
  </si>
  <si>
    <t>90341094</t>
  </si>
  <si>
    <t>1,6*(1,55+1,045+2,748+1,66+0,27)</t>
  </si>
  <si>
    <t>1,6*(0,61+0,931)</t>
  </si>
  <si>
    <t>1,6*(2,755+1,898+1,823+2,593)</t>
  </si>
  <si>
    <t>1,6*(0,935+0,685)</t>
  </si>
  <si>
    <t>1,6*(1,94+2,06)</t>
  </si>
  <si>
    <t>1,6*(1,333+0,816+2,817+0,257)</t>
  </si>
  <si>
    <t>1,6*(1,955*2+2,05)</t>
  </si>
  <si>
    <t>1,6*(2,05)</t>
  </si>
  <si>
    <t>s</t>
  </si>
  <si>
    <t>2,3*(1,35+2,1+0,9+2,035+0,15)+2,1*(1,2+0,15)</t>
  </si>
  <si>
    <t>-0,9*2,15-0,15*1,2*2</t>
  </si>
  <si>
    <t>2,3*(2,095*2+1,505)</t>
  </si>
  <si>
    <t>2,3*(1,505)</t>
  </si>
  <si>
    <t>1,6*(1,443+3,591+1,875*2+0,15+2,68)</t>
  </si>
  <si>
    <t>1,6*(1,22+1,295+1,444+0,32+0,223+0,592-0,057-0,335)</t>
  </si>
  <si>
    <t>1,6*(0,05+0,11)</t>
  </si>
  <si>
    <t>1,6*(0,057+0,335)</t>
  </si>
  <si>
    <t>1,6*(2,68+3,225)</t>
  </si>
  <si>
    <t>1,6*(2+1,928)</t>
  </si>
  <si>
    <t>1,6*(0,605+0,9+0,326)</t>
  </si>
  <si>
    <t>1,6*(0,61+1,797+1,995+0,62+0,455)</t>
  </si>
  <si>
    <t>1,6*(1,8+1,7)</t>
  </si>
  <si>
    <t>1,6*(1,8+1,7-0,1)</t>
  </si>
  <si>
    <t>1,6*(0,1)</t>
  </si>
  <si>
    <t>1,6*(1,845+1,78)</t>
  </si>
  <si>
    <t>1,6*(1,845+1,78-0,127)</t>
  </si>
  <si>
    <t>1,6*(0,127)</t>
  </si>
  <si>
    <t>1,6*(3,775+1,78+2,04+2,04+0,15+2,84)</t>
  </si>
  <si>
    <t>1,6*(1,42+1,415+0,12+0,94+1,568+1,415-0,15-0,1)</t>
  </si>
  <si>
    <t>1,6*(0,15+0,1)</t>
  </si>
  <si>
    <t>1,6*(2,1+2,087)</t>
  </si>
  <si>
    <t>1,6*(2,84+3,45)</t>
  </si>
  <si>
    <t>1,6*(0,875+0,784+0,25)</t>
  </si>
  <si>
    <t>1,6*(1,455+2,145+2,087+0,312-0,115)</t>
  </si>
  <si>
    <t>1,6*(0,115)</t>
  </si>
  <si>
    <t>1,6*(1,84+1,787)</t>
  </si>
  <si>
    <t>1,6*(1,84+1,787-0,135-0,064-0,2*2)</t>
  </si>
  <si>
    <t>1,6*(0,135+0,064+0,2*2)</t>
  </si>
  <si>
    <t>1,6*(1,5465+3,778+1,985*2+0,15+2,785)</t>
  </si>
  <si>
    <t>1,6*(1,535+0,206+1,012+1,721+1,375-0,098-0,275)</t>
  </si>
  <si>
    <t>1,6*(0,126)</t>
  </si>
  <si>
    <t>1,6*(0,098+0,275)</t>
  </si>
  <si>
    <t>1,6*(2,785+3,45)</t>
  </si>
  <si>
    <t>1,6*(0,925+0,783+0,213)</t>
  </si>
  <si>
    <t>1,6*(2+2,187)</t>
  </si>
  <si>
    <t>1,6*(1,385+2,208+0,415+0,75-0,115)</t>
  </si>
  <si>
    <t>665</t>
  </si>
  <si>
    <t>597640000600.S</t>
  </si>
  <si>
    <t>Keramický obklad 50x200mm matný bledo-ružový</t>
  </si>
  <si>
    <t>-4865118</t>
  </si>
  <si>
    <t>ko*1,04</t>
  </si>
  <si>
    <t>666</t>
  </si>
  <si>
    <t>998781203.S</t>
  </si>
  <si>
    <t>Presun hmôt pre obklady keramické v objektoch výšky nad 12 do 24 m</t>
  </si>
  <si>
    <t>-1582326190</t>
  </si>
  <si>
    <t>783</t>
  </si>
  <si>
    <t>Nátery</t>
  </si>
  <si>
    <t>667</t>
  </si>
  <si>
    <t>783102812.S</t>
  </si>
  <si>
    <t>Odstránenie starých náterov z oceľových konštrukcií stredných B plnostenných D oceľovou kefou</t>
  </si>
  <si>
    <t>-1915588336</t>
  </si>
  <si>
    <t>oci*0,12</t>
  </si>
  <si>
    <t>668</t>
  </si>
  <si>
    <t>783102821.S</t>
  </si>
  <si>
    <t>Odstránenie starých náterov z oceľových konštr. stredných B plnostenných D opálením, oklepaním</t>
  </si>
  <si>
    <t>324995771</t>
  </si>
  <si>
    <t>669</t>
  </si>
  <si>
    <t>783124220.S</t>
  </si>
  <si>
    <t>Nátery oceľ.konštr. stredných B a plnostenných D syntetické jednonásobné, 2x s emailovaním - 105μm</t>
  </si>
  <si>
    <t>1889543158</t>
  </si>
  <si>
    <t>670</t>
  </si>
  <si>
    <t>783782404.S</t>
  </si>
  <si>
    <t>Nátery tesárskych konštrukcií, povrchová impregnácia proti drevokaznému hmyzu, hubám a plesniam, jednonásobná</t>
  </si>
  <si>
    <t>1144441117</t>
  </si>
  <si>
    <t>We4*2</t>
  </si>
  <si>
    <t>671</t>
  </si>
  <si>
    <t>783782433.1</t>
  </si>
  <si>
    <t>Náter silikátový na drevo, vrátane základného náteru</t>
  </si>
  <si>
    <t>-1993868321</t>
  </si>
  <si>
    <t>672</t>
  </si>
  <si>
    <t>783903811.S</t>
  </si>
  <si>
    <t>Ostatné práce odmastenie chemickými rozpúšťadlami</t>
  </si>
  <si>
    <t>-1146728385</t>
  </si>
  <si>
    <t>784</t>
  </si>
  <si>
    <t>Maľby</t>
  </si>
  <si>
    <t>673</t>
  </si>
  <si>
    <t>784152271.Ss</t>
  </si>
  <si>
    <t>2x silikátový difúzne otvorený náter StoColor Sil In alebo ekvivalent (presný odtieň sa určí na vzorkách pri realizácii)</t>
  </si>
  <si>
    <t>1612174018</t>
  </si>
  <si>
    <t>"Wi1</t>
  </si>
  <si>
    <t>1 np</t>
  </si>
  <si>
    <t>4,04*(2,23+2,365)</t>
  </si>
  <si>
    <t>(4,04-2,3)*(1,35+2,1+2,035+0,9+0,15)</t>
  </si>
  <si>
    <t>4,04*(5,82)</t>
  </si>
  <si>
    <t>4,04*(5,82*2)</t>
  </si>
  <si>
    <t>4,04*(5,815)</t>
  </si>
  <si>
    <t>4,04*(5,815)+3,85*(2,965)</t>
  </si>
  <si>
    <t>(4,04-2,3)*(2,095*2+1,505)</t>
  </si>
  <si>
    <t>(4,04-1,6)*(1,443+3,591+1,875*2+0,15+2,68)</t>
  </si>
  <si>
    <t>(4,04-1,6)*(2,68+3,225)</t>
  </si>
  <si>
    <t>-1*0,7</t>
  </si>
  <si>
    <t>4,04*(3,765)</t>
  </si>
  <si>
    <t>m201,202,203,205,206,207</t>
  </si>
  <si>
    <t>4,35*(5,95)*6</t>
  </si>
  <si>
    <t>-1,06*2,05*6</t>
  </si>
  <si>
    <t>4,35*(5,95*2)</t>
  </si>
  <si>
    <t>-1,06*2,05*2</t>
  </si>
  <si>
    <t>4,35*(5,9)</t>
  </si>
  <si>
    <t>(4,35-1,6)*(3,775+1,78+2,04+2,04+0,15+2,84)</t>
  </si>
  <si>
    <t>(4,35-1,6)*(2,84+3,45)</t>
  </si>
  <si>
    <t>4,35*(1,882+2,398)</t>
  </si>
  <si>
    <t>4,35*(3,922)</t>
  </si>
  <si>
    <t>m301,302,303,305,306</t>
  </si>
  <si>
    <t>3,485*(5,96)*5</t>
  </si>
  <si>
    <t>-1,06*2,15*5</t>
  </si>
  <si>
    <t>3,485*(5,96*2)</t>
  </si>
  <si>
    <t>-1,06*2,15*2</t>
  </si>
  <si>
    <t>3,485*(5,96+6,217)</t>
  </si>
  <si>
    <t>3,275*(6,19)</t>
  </si>
  <si>
    <t>3,42*(5,95)</t>
  </si>
  <si>
    <t>-1,015*2,15</t>
  </si>
  <si>
    <t>3,465*(3,933*2)</t>
  </si>
  <si>
    <t>-1,04*2,15*2</t>
  </si>
  <si>
    <t>3,465*(3,941)</t>
  </si>
  <si>
    <t>-1,04*2,15</t>
  </si>
  <si>
    <t>(3,275-1,6)*(1,84+1,787)</t>
  </si>
  <si>
    <t>(3,275-1,6)*(1,545+3,778+1,985*2+0,15+2,785)</t>
  </si>
  <si>
    <t>(3,275-1,6)*(2,785+3,45)</t>
  </si>
  <si>
    <t>wi11</t>
  </si>
  <si>
    <t>(3,12)*1,36</t>
  </si>
  <si>
    <t>(3,12+0,15)*4,197</t>
  </si>
  <si>
    <t>(1,41)*0,15</t>
  </si>
  <si>
    <t>(1,41+3,12)/2*(0,3+2,979+0,418+1,239+0,564+1,74)</t>
  </si>
  <si>
    <t>-1,2*2,15-17,157</t>
  </si>
  <si>
    <t>(2,15)*(0,75+0,52+1,1+0,72)</t>
  </si>
  <si>
    <t>(2,3)*(1,7+0,86+1,49)</t>
  </si>
  <si>
    <t>(2,87)*(5,58+3,51*2)</t>
  </si>
  <si>
    <t>(2,15)*(0,9+0,525+0,95+0,72+1,543)</t>
  </si>
  <si>
    <t>(2,87)*(6,653)</t>
  </si>
  <si>
    <t>m02</t>
  </si>
  <si>
    <t>(2,87)*3,51</t>
  </si>
  <si>
    <t>(2,985)*3,1</t>
  </si>
  <si>
    <t>(2,3)*1,21</t>
  </si>
  <si>
    <t>(2,15)*0,1</t>
  </si>
  <si>
    <t>(2,3)*1,23</t>
  </si>
  <si>
    <t>(2,3)*(0,25*2)</t>
  </si>
  <si>
    <t>(1,6)*0,9</t>
  </si>
  <si>
    <t>(3,125)*6,637</t>
  </si>
  <si>
    <t>(1,985)*2,457</t>
  </si>
  <si>
    <t>(1,985)*(2,735+1,904)</t>
  </si>
  <si>
    <t>(2,15)*(0,15+0,79)</t>
  </si>
  <si>
    <t>(3,05)*1,835</t>
  </si>
  <si>
    <t>(3,05)*(0,8+0,595)</t>
  </si>
  <si>
    <t>(3,05)*(5,58+2,651)</t>
  </si>
  <si>
    <t>(3,05)*(3,55+3,48)</t>
  </si>
  <si>
    <t>0,95*(2,924)+0,9*(2,435)</t>
  </si>
  <si>
    <t>13,22</t>
  </si>
  <si>
    <t>(2,91)*(4,225+3,06)+7,78</t>
  </si>
  <si>
    <t>(2,563)*(0,223+0,25)</t>
  </si>
  <si>
    <t>4,37</t>
  </si>
  <si>
    <t>(2,98)*3,51</t>
  </si>
  <si>
    <t>(2+2,3)/2*1,49</t>
  </si>
  <si>
    <t>(2,885)*4,225</t>
  </si>
  <si>
    <t>5,33</t>
  </si>
  <si>
    <t>(3,05)*1,89</t>
  </si>
  <si>
    <t>(3,05)*(2,69+0,8)</t>
  </si>
  <si>
    <t>(2,28)*1,5</t>
  </si>
  <si>
    <t>(2,28)*0,438</t>
  </si>
  <si>
    <t>(2,15)*(2,085+0,15)+0,841</t>
  </si>
  <si>
    <t>(4,04)*3,495</t>
  </si>
  <si>
    <t>(4,04)*2,52</t>
  </si>
  <si>
    <t>(4,04)*5,82</t>
  </si>
  <si>
    <t>(4,04)*5,815</t>
  </si>
  <si>
    <t>(2,15)*1,05</t>
  </si>
  <si>
    <t>(2,15)*0,8</t>
  </si>
  <si>
    <t>(4,04)*5,593</t>
  </si>
  <si>
    <t>(2,28)*(0,692+0,427)</t>
  </si>
  <si>
    <t>(2,3)*0,065</t>
  </si>
  <si>
    <t>(3,3)*0,2</t>
  </si>
  <si>
    <t>(3,3)*0,205</t>
  </si>
  <si>
    <t>(4,04)*5,826</t>
  </si>
  <si>
    <t>(4,35)*5,95</t>
  </si>
  <si>
    <t>(4,35)*5,95*3</t>
  </si>
  <si>
    <t>(4,33)*6,959</t>
  </si>
  <si>
    <t>(4,33)*6,959*2</t>
  </si>
  <si>
    <t>(2,3)*(0,707+0,315)</t>
  </si>
  <si>
    <t>(2,3)*1,77</t>
  </si>
  <si>
    <t>(3,485)*5,96</t>
  </si>
  <si>
    <t>(3,485)*5,975</t>
  </si>
  <si>
    <t>(3,275)*6,96</t>
  </si>
  <si>
    <t>(3,275)*(6,96+6,973)</t>
  </si>
  <si>
    <t>(3,275)*6,973</t>
  </si>
  <si>
    <t>(2,28)*(0,617+0,39)</t>
  </si>
  <si>
    <t>(2,28)*1,668</t>
  </si>
  <si>
    <t>(3,275-1,6)*(2,1+2,087)</t>
  </si>
  <si>
    <t>(3,275-1,6)*0,783</t>
  </si>
  <si>
    <t>wi2</t>
  </si>
  <si>
    <t>(4,04)*3,725</t>
  </si>
  <si>
    <t>(4,04)*3,04*2</t>
  </si>
  <si>
    <t>(4,04)*3,1*2</t>
  </si>
  <si>
    <t>(4,04)*3,065*2</t>
  </si>
  <si>
    <t>(4,04)*3,07</t>
  </si>
  <si>
    <t>(4,04)*(3,275+6,032+4,832)</t>
  </si>
  <si>
    <t>(4,02)*(7,058+12,932+14,736+6,795)</t>
  </si>
  <si>
    <t>(4,02)*(6,845+8,339+6,767+8,38)</t>
  </si>
  <si>
    <t>(4,04)*(8,654*2+5,609)</t>
  </si>
  <si>
    <t>(4,04)*5,525</t>
  </si>
  <si>
    <t>(4,04)*2,755</t>
  </si>
  <si>
    <t>(4,04)*2</t>
  </si>
  <si>
    <t>(3,84)*(5,783+2,085+4,056+2,078+2,167)+0,571+0,571</t>
  </si>
  <si>
    <t>(4,04)*(0,667+1,422+0,274+1,535)</t>
  </si>
  <si>
    <t>(4,04)*(5,23*2+3,76)</t>
  </si>
  <si>
    <t>(4,04)*(19,358+6,586+21,034+2,616)</t>
  </si>
  <si>
    <t>(4,04)*(2,92*2+5,826)</t>
  </si>
  <si>
    <t>(4,35)*(3,15*2+5,95)</t>
  </si>
  <si>
    <t>(4,35)*3,775*2</t>
  </si>
  <si>
    <t>(4,35)*3,535*2</t>
  </si>
  <si>
    <t>(4,35)*2,815*2</t>
  </si>
  <si>
    <t>(4,35)*2,855*2</t>
  </si>
  <si>
    <t>(4,35)*2,705*2</t>
  </si>
  <si>
    <t>(4,35)*(3,675+6,172+5,225)</t>
  </si>
  <si>
    <t>(4,33)*(7,213+7,862+9,71)</t>
  </si>
  <si>
    <t>(4,33)*(7,94+7,941)</t>
  </si>
  <si>
    <t>(4,33)*(8,64+6,923+8,6)</t>
  </si>
  <si>
    <t>(4,35)*(4,42*2+5,9)</t>
  </si>
  <si>
    <t>(4,14)*(5,952+2,096+6,527+2,162)+1,32+1,32</t>
  </si>
  <si>
    <t>(4,35)*(0,707+1,388+0,321+1,463)</t>
  </si>
  <si>
    <t>(4,35)*(2,398+1,882)</t>
  </si>
  <si>
    <t>(4,21)*(22,451+6,588+24,135+2,465+0,227*6+0,637*2+0,27*3*2+0,22*2+0,332*4+0,11*2*2+0,05+0,25)</t>
  </si>
  <si>
    <t>(3,485)*(3,19*2+5,96)</t>
  </si>
  <si>
    <t>(3,485)*3,675*2</t>
  </si>
  <si>
    <t>(3,485)*3,33*2</t>
  </si>
  <si>
    <t>(3,485)*2,925*2</t>
  </si>
  <si>
    <t>(3,485)*2,945*2</t>
  </si>
  <si>
    <t>(3,485)*3,29*2</t>
  </si>
  <si>
    <t>(3,485)*(3,29+4,888)</t>
  </si>
  <si>
    <t>(3,275)*(7,213+7,86+3,508)</t>
  </si>
  <si>
    <t>(3,275)*(7,937+7,941)</t>
  </si>
  <si>
    <t>(3,275)*(8,638+6,922+8,6)</t>
  </si>
  <si>
    <t>(3,42)*(2,19+5,95+2,17)</t>
  </si>
  <si>
    <t>(3,42)*(4,05)</t>
  </si>
  <si>
    <t>(3,465)*(5,615*2)</t>
  </si>
  <si>
    <t>(3,465)*(16,62+6,765+18,346+2,608)</t>
  </si>
  <si>
    <t>(3,275)*(5,91+2,281+6,532+2,304)</t>
  </si>
  <si>
    <t>(3,425)*(0,656+1,21+0,321+1,325)</t>
  </si>
  <si>
    <t>(3,395)*(6,397*2+4,662*2+0,4+0,45+0,408+0,452)</t>
  </si>
  <si>
    <t>(3,275-1,6)*(1,535+0,206+1,012+1,721+1,375)</t>
  </si>
  <si>
    <t>(3,275-1,6)*(1,149+1,385+2,209+2,088)</t>
  </si>
  <si>
    <t>wi3malba</t>
  </si>
  <si>
    <t>(3,12)*(1,36)</t>
  </si>
  <si>
    <t>(3,12+0,15)*(2,943+4,197)</t>
  </si>
  <si>
    <t>(2,87)*(19,97)+0,191*11+0,205</t>
  </si>
  <si>
    <t>(2,87)*(14,431)+0,17*10</t>
  </si>
  <si>
    <t>(2,87)*(6,892+9,86)+0,194*8</t>
  </si>
  <si>
    <t>(3,14)*(2,534)</t>
  </si>
  <si>
    <t>(2,3)*(4,9)</t>
  </si>
  <si>
    <t>(2,525)*(1,928)</t>
  </si>
  <si>
    <t>(3,125)*2,605</t>
  </si>
  <si>
    <t>(1,985)*1,93+0,597+0,615*(1,017+0,688)*2</t>
  </si>
  <si>
    <t>(3,23)*(6,81+8,226)</t>
  </si>
  <si>
    <t>(3,05)*(2,115+3,1)</t>
  </si>
  <si>
    <t>(3,05)*(1,777+2,202+0,175+0,68+1,248)</t>
  </si>
  <si>
    <t>(3,05)*3,53</t>
  </si>
  <si>
    <t>(3,05)*1,195</t>
  </si>
  <si>
    <t>(1,59)*(13,37+11,62-0,9-0,95-0,9*3)</t>
  </si>
  <si>
    <t>(1,59)*(4,225+3,06)+7,78</t>
  </si>
  <si>
    <t>(2,29)*(2,39+0,233)+4,37</t>
  </si>
  <si>
    <t>(2,87)*(5,312+3,505)+0,221*4</t>
  </si>
  <si>
    <t>(1,59)*4,225</t>
  </si>
  <si>
    <t>(3,05)*2,075</t>
  </si>
  <si>
    <t>wi6malba</t>
  </si>
  <si>
    <t>(3,12)*(2,896)</t>
  </si>
  <si>
    <t>(2,87)*(21,508+5,774)+0,191*13</t>
  </si>
  <si>
    <t>(2,87)*(14,477)+0,17*10</t>
  </si>
  <si>
    <t>(2,87)*11,609+0,194*8</t>
  </si>
  <si>
    <t>(3,05)*(1,76+1,76+0,406)</t>
  </si>
  <si>
    <t>(3,14)*(1,743+2,534)</t>
  </si>
  <si>
    <t>(2,3)*(0,048+3,213)</t>
  </si>
  <si>
    <t>(1,76)*(4,543+4,907+4,91+4,546+0,51)+0,386*6+0,152</t>
  </si>
  <si>
    <t>(2,525)*(0,052+2,531+1,77+0,616)+0,546+0,771*2</t>
  </si>
  <si>
    <t>(3,125)*(2,605+6,637)</t>
  </si>
  <si>
    <t>(1,985)*(3,925*2+2,377)</t>
  </si>
  <si>
    <t>(1,985)*(2,735)</t>
  </si>
  <si>
    <t>(3,05)*(2,192)</t>
  </si>
  <si>
    <t>(3,05)*(2,8)</t>
  </si>
  <si>
    <t>(3,05)*3,55+2,45</t>
  </si>
  <si>
    <t>(3,05)*1,955+0,98</t>
  </si>
  <si>
    <t>(2,525)*(5,402+2,163+5,958)</t>
  </si>
  <si>
    <t>(2,87)*5,312+0,221*4</t>
  </si>
  <si>
    <t>wi7malba</t>
  </si>
  <si>
    <t>4,04*(10,892+1,496)*2+0,315*2,15*2</t>
  </si>
  <si>
    <t>-1,05*2,15-1,495*2,15-1,05*2,15*3-1,49*2,17*2</t>
  </si>
  <si>
    <t>0,321*(1,49+2,17*2)*2</t>
  </si>
  <si>
    <t>4,04*(1,63+5,6)*2</t>
  </si>
  <si>
    <t>-1,495*2,15-1,51*2,17-1,05*2,15*2-0,9*3,25-0,7*0,7-1*3,25</t>
  </si>
  <si>
    <t>0,2*(1,495+2,15*2)+0,321*(1,51+2,17*2)+0,327*(0,9+3,25*2)+0,351*(1+3,25*2)</t>
  </si>
  <si>
    <t>4,04*(2+3,91)*2</t>
  </si>
  <si>
    <t>-1,05*2,15-1,22*2,53</t>
  </si>
  <si>
    <t>0,255*(1,22+2,53*2)</t>
  </si>
  <si>
    <t>4,04*(2,755+3,91)*2</t>
  </si>
  <si>
    <t>4,04*(3,525+3,91)*2</t>
  </si>
  <si>
    <t>-1,05*2,15-2,78*2,53</t>
  </si>
  <si>
    <t>0,255*(2,78+2,53*2)</t>
  </si>
  <si>
    <t>4,35*(4,25+1,458)*2+4,35*(1,458+10,891)*2+4,35*(1,676+5,887)*2+0,445*2,15*2</t>
  </si>
  <si>
    <t>-1,05*2,15*2-1,06*2,15*4-1,465*2,15*2-1,49*2,15-1,49*2,17*2-1,51*2,17-1*2,3-0,95*2,5-0,7*0,7-1*2,3</t>
  </si>
  <si>
    <t>0,2*(1,465+2,15*2)+0,134*(1,49+2,47*2)*2+0,2*(1,49+2,15*2)+0,134*(1,51+2,17*2)+0,175*(0,95+2,5*2)</t>
  </si>
  <si>
    <t>4,35*(1,8+2,285)*2</t>
  </si>
  <si>
    <t>4,35*(4,015+4,215)*2</t>
  </si>
  <si>
    <t>-1,06*2,15-1,32*2,54-1,27*2,54</t>
  </si>
  <si>
    <t>0,095*(1,32+2,54*2)+0,06*(1,32+2,54*2+0,73*2)</t>
  </si>
  <si>
    <t>0,095*(1,27+2,54*2)+0,06*(1,27+2,54*2+0,73*2)</t>
  </si>
  <si>
    <t>4,35*(4,225+4,23)*2</t>
  </si>
  <si>
    <t>-1,06*2,15-1,35*2,54-1,27*2,54</t>
  </si>
  <si>
    <t>0,095*(1,35+2,54*2)+0,06*(1,35+2,54*2+0,73*2)</t>
  </si>
  <si>
    <t>4,35*(4,25+4,24)*2</t>
  </si>
  <si>
    <t>-1,06*2,15-1,32*2,54*2</t>
  </si>
  <si>
    <t>0,095*(1,32+2,54*2)*2+0,06*(1,32+2,54*2+0,73*2)*2</t>
  </si>
  <si>
    <t>3,42*(6,433+1,488)*2</t>
  </si>
  <si>
    <t>-1,015*2,15-1,06*2,15*2-1,5*2,15</t>
  </si>
  <si>
    <t>0,2*(1,5+2,15*2)</t>
  </si>
  <si>
    <t>3,42*(10,896+1,5)*2+0,485*(2,15*2)</t>
  </si>
  <si>
    <t>-1,5*2,15-1,06*2,15*2-1,52*2,15-1,49*2,17*2</t>
  </si>
  <si>
    <t>0,2*(1,52+2,15*2)+0,135*(1,49+2,17*2)*2</t>
  </si>
  <si>
    <t>3,42*(1,655+5,947)*2</t>
  </si>
  <si>
    <t>-1,52*2,15-1,06*2,15*2-0,9*2,3-0,7*0,7-1*2,3-1,505*2,17</t>
  </si>
  <si>
    <t>0,15*(0,9+2,3*2)+0,134*(1,505+2,17*2)</t>
  </si>
  <si>
    <t>3,42*(2,31+1,8)*2</t>
  </si>
  <si>
    <t>3,42*(3,955+4,245)*2</t>
  </si>
  <si>
    <t>-1,06*2,15-1,27*2,26*2</t>
  </si>
  <si>
    <t>3,42*(4,25+4,245)*2</t>
  </si>
  <si>
    <t>-1,06*2,15-1,7*2,26-1,27*2,26</t>
  </si>
  <si>
    <t>3,42*(2,235+4,25)*2</t>
  </si>
  <si>
    <t>-1,06*2,15-1,25*2,26</t>
  </si>
  <si>
    <t>3,42*(4,05+4,265)*2</t>
  </si>
  <si>
    <t>biely</t>
  </si>
  <si>
    <t>"stropy</t>
  </si>
  <si>
    <t>ci03+ci04+ci05+ci07+ci08+ci09+ci10</t>
  </si>
  <si>
    <t>674</t>
  </si>
  <si>
    <t>784410100.S</t>
  </si>
  <si>
    <t>Penetrovanie jednonásobné jemnozrnných podkladov výšky do 3,80 m</t>
  </si>
  <si>
    <t>188681568</t>
  </si>
  <si>
    <t>675</t>
  </si>
  <si>
    <t>784410100.S1</t>
  </si>
  <si>
    <t>Trojnasobny nater StoColor Puran satin alebo ekvivalent - vodeodolny, vrátane penetrácie</t>
  </si>
  <si>
    <t>-1943010099</t>
  </si>
  <si>
    <t>m003</t>
  </si>
  <si>
    <t>4,2*1,41/2+1,41*(2,943+1,587)+1,41*(1,22+0,15)</t>
  </si>
  <si>
    <t>(0,15+2,91)*1,41/2+1,09*1,95/2+1,95*(1,325)+(1,41+1,95)/2*1,088</t>
  </si>
  <si>
    <t>-0,9*1,95</t>
  </si>
  <si>
    <t>3,05*(1,195+1,955)*2</t>
  </si>
  <si>
    <t>4,04*(2,17+2,226)*2</t>
  </si>
  <si>
    <t>-0,9*2,15-1,05*2,15</t>
  </si>
  <si>
    <t>4,04*(2,095+2,17)*2</t>
  </si>
  <si>
    <t>-1,05*2,15-1,22*2,43</t>
  </si>
  <si>
    <t>(0,04+0,455)*(1,22+2,43*2)</t>
  </si>
  <si>
    <t>4,35*(2,4+1,88)*2+0,265*2</t>
  </si>
  <si>
    <t>4,35*(2,185+2,285)*2</t>
  </si>
  <si>
    <t>-1,05*2,15-1,32*2,54</t>
  </si>
  <si>
    <t>(0,044+0,152)*(1,35+2,54*2)+0,06*(1,32+2,54*2+0,73*2)</t>
  </si>
  <si>
    <t>3,465*(2,439+3,936)*2</t>
  </si>
  <si>
    <t>-0,9*2,15-1,27*2,26</t>
  </si>
  <si>
    <t>0,07*(1,27+2,26*2+0,715*2)</t>
  </si>
  <si>
    <t>3,42*(2,3+2,215)*2</t>
  </si>
  <si>
    <t>-1,05*2,15-1,25*2,26</t>
  </si>
  <si>
    <t>(0,04+0,175)*(1,25+2,16*2)+0,074*(1,25+2,26*2+0,67*2)</t>
  </si>
  <si>
    <t>vodeodolny</t>
  </si>
  <si>
    <t>676</t>
  </si>
  <si>
    <t>784410100.SS</t>
  </si>
  <si>
    <t>Živicový ochrannný náter betónu, Sikagard 73  alebo ekvivalent</t>
  </si>
  <si>
    <t>-753362425</t>
  </si>
  <si>
    <t>vytah</t>
  </si>
  <si>
    <t>16,59*(1,6+1,74)*2</t>
  </si>
  <si>
    <t>-1,2*2,28*4</t>
  </si>
  <si>
    <t>"strop</t>
  </si>
  <si>
    <t>Práce a dodávky M</t>
  </si>
  <si>
    <t>33-M</t>
  </si>
  <si>
    <t>Montáže dopravných zariadení, skladových zariadení a váh</t>
  </si>
  <si>
    <t>677</t>
  </si>
  <si>
    <t>330000</t>
  </si>
  <si>
    <t>M+D Osobný výťah 4/4, rozmer šachty 1600x1740mm, nosnosť 630 kg/ 8osob</t>
  </si>
  <si>
    <t>1301761836</t>
  </si>
  <si>
    <t>678</t>
  </si>
  <si>
    <t>330030330.AT16</t>
  </si>
  <si>
    <t>M+D Schodisková plošina šikmá s nerez.madlom - nosnosť 300 kg,podlaha 800x1000mm, skláp. sedačka na plošine, elektr.pohon, plošina nerez., dráha-nerez mat, brús., vrát. vybavenia - 2xovládač, 4xbatéria, pomoc. konšt. kotv. vid. Z01- podrob. viď PD - AT 16</t>
  </si>
  <si>
    <t>848280103</t>
  </si>
  <si>
    <t>At16</t>
  </si>
  <si>
    <t>679</t>
  </si>
  <si>
    <t>330030330.AT17</t>
  </si>
  <si>
    <t>M+D Schodisková plošina šikmá s nerez.madlom - nosnosť 300 kg,podlaha 800x1000mm, skláp. sedačka na plošine, elektr.pohon, plošina nerez., dráha-nerez mat, brús.,vrát. vybavenia - sklop. madlo,4xbatéria, pomoc. konšt.kotv. vid. Z06- podrob. viď PD - AT 17</t>
  </si>
  <si>
    <t>-1792277465</t>
  </si>
  <si>
    <t>At17</t>
  </si>
  <si>
    <t>N00</t>
  </si>
  <si>
    <t>Demontáže profesií</t>
  </si>
  <si>
    <t>680</t>
  </si>
  <si>
    <t>001</t>
  </si>
  <si>
    <t>Odvoz a likvidácia s poplatkom za skládku z demontáži všetkých vnútorných profesií (ZTI, ELI, UK, VZT, SL) -  kontajner max7m3 a súčasne max 9t</t>
  </si>
  <si>
    <t>kont</t>
  </si>
  <si>
    <t>221618604</t>
  </si>
  <si>
    <t>681</t>
  </si>
  <si>
    <t>002</t>
  </si>
  <si>
    <t>Demontáž prvkov a rozvodov vnútorných profesií  (ZTI, ELI, UK, VZT, SL)</t>
  </si>
  <si>
    <t>-1381114274</t>
  </si>
  <si>
    <t>OST</t>
  </si>
  <si>
    <t>Ostatné</t>
  </si>
  <si>
    <t>682</t>
  </si>
  <si>
    <t>OST - 9901</t>
  </si>
  <si>
    <t>M+D Označenie fakulty - nápis na fasáde vo fonte UK Sans. Velké kapitálky v. 24 mm, malé kapitálky a vysoké malé písmená výška 18 mm, v. malého nízk. písmena bez diakritiky 12 mm, postup. podla dizajn manuálu UK v BA , p.ú. fasádna omietka -  viď PD At08</t>
  </si>
  <si>
    <t>606865961</t>
  </si>
  <si>
    <t>At08</t>
  </si>
  <si>
    <t>683</t>
  </si>
  <si>
    <t>OST - 9902</t>
  </si>
  <si>
    <t>Reštaurovanie štuk.konzol pavlačí- repas.jestv.-dem. vrát.prevozu konzol, odstr.náterov a iných nevhod.zásahov do konzol, konsolidácia penet. prostr. na mineral. báze Akurit GTM, al. ekviv. , dotmel.chýb.častí stierkou Baumit NHL SuperFino al.ekviv-At 11a</t>
  </si>
  <si>
    <t>1356758650</t>
  </si>
  <si>
    <t>At11</t>
  </si>
  <si>
    <t>684</t>
  </si>
  <si>
    <t>OST - 99031</t>
  </si>
  <si>
    <t>Reštaurovanie štuk.konzol pavlačí- Zhotovenie silikónovo-sadrovej formy zo zachovanej a zrekonštruovanej konzoly -  At 11b</t>
  </si>
  <si>
    <t>-1809778991</t>
  </si>
  <si>
    <t>At11b</t>
  </si>
  <si>
    <t>685</t>
  </si>
  <si>
    <t>OST - 99032</t>
  </si>
  <si>
    <t>Reštaurovanie štuk.konzol pavlačí- zhotov. sadrov.odliatkov konzol, prevoz a osad. konzol, úprava povrchu konzol minerálnym Sol-silikátovým náterom KEIM soldalit, alebo ekviv. , farebnosť svetlookrová (ako nadväzujúce plochy omietok fasád) - At 11b</t>
  </si>
  <si>
    <t>-1641812954</t>
  </si>
  <si>
    <t>686</t>
  </si>
  <si>
    <t>OST - 9904</t>
  </si>
  <si>
    <t>Demont., umelecko-remeselná obnova a mont. mreže pivnič.okna 1060x815mm, odstrán.nevhod.premalieb, zásahov,korózie,doplnenie úbytkov a poškodení zváraním, stabilizácia povrchu prípravkami, finálna pov.úprava náterom fareb."kováčska čierna"-špec. PD - Z 03</t>
  </si>
  <si>
    <t>1143547671</t>
  </si>
  <si>
    <t>Z 03</t>
  </si>
  <si>
    <t>687</t>
  </si>
  <si>
    <t>OST - 9905</t>
  </si>
  <si>
    <t>Demont., umelecko-remeselná obnova a mont. mreže pivnič. okna 840x815mm, odstrán.nevhod. premalieb, zásahov,korózie,doplnenie úbytkov a poškodení zváraním,stabilizácia povrchu prípravkami, finálna povrch.úprava náterom fareb."kováčska čierna"-špec.PD-Z 04</t>
  </si>
  <si>
    <t>2123552209</t>
  </si>
  <si>
    <t>Z 04</t>
  </si>
  <si>
    <t>688</t>
  </si>
  <si>
    <t>OST - 9906</t>
  </si>
  <si>
    <t>Demont., umelecko-remeselná obnova a mont. mreže nad vstup.dver.1795x985mm, odstr.nevhod. premalieb, zásahov,korózie,doplnenie úbytkov a poškodení zváraním,stabilizácia povrchu prípravkami,finálna povrch.úprava náterom fareb."kováčska čierna"-špec. PD-Z05</t>
  </si>
  <si>
    <t>485302808</t>
  </si>
  <si>
    <t>Z 05</t>
  </si>
  <si>
    <t>689</t>
  </si>
  <si>
    <t>OST - 9907</t>
  </si>
  <si>
    <t>Demont., umelecko-remeselná obnova a mont. konzoly lucerny,odstránenie nevhodných premalieb, zásahov,korózie, doplnenie úbytkov a poškodení zváraním, stabilizácia povrchu prípravkami, finálna povrch.úprava náterom farebnosti "kováčska čierna"-špec.PD-Z09</t>
  </si>
  <si>
    <t>-683129634</t>
  </si>
  <si>
    <t>Z 09</t>
  </si>
  <si>
    <t>690</t>
  </si>
  <si>
    <t>OST - 9908</t>
  </si>
  <si>
    <t>Demont.umelecko-remeselná obnova a mont. liatinové umývadlo,odstránenie nevhodných premalieb,zásahov,korózie,doplnenie úbytkov a poškodení zváraním, stabilizácia povrchu prípravkami,finálna povrch.úprava náterom farebnosti "kováčska čierna"-špec.PD-Z10</t>
  </si>
  <si>
    <t>-330886827</t>
  </si>
  <si>
    <t>Z 10</t>
  </si>
  <si>
    <t>691</t>
  </si>
  <si>
    <t>OST - 9909</t>
  </si>
  <si>
    <t>Demont.umelecko-remeselná obnova a mont. stojan na vlajku, odstránenie nevhodných premalieb, zásahov,korózie,doplnenie úbytkov a poškodení zváraním, stabil.povrchu prípravkami, finálna povrch.úprava náterom farebnosti"kováčska čierna"-bliž.špec.PD-Z11</t>
  </si>
  <si>
    <t>-1489183084</t>
  </si>
  <si>
    <t>Z 11</t>
  </si>
  <si>
    <t>692</t>
  </si>
  <si>
    <t>OST - 9910</t>
  </si>
  <si>
    <t>Umelecko-remeselná obnova zábrad.pavlače 2.NP,odbor. demont. a prevoz do dielne, odstrán.nevhod. premalieb,zásahov,korózie,dopln.úbytkov a pošk.zváraním,úpr. povrchu,zink.,celoploš. PÚ zákl. náterom, final.náter kováč.čierna,prev. a mont.- špec.PD-Z14</t>
  </si>
  <si>
    <t>-1191369775</t>
  </si>
  <si>
    <t>Z 14a</t>
  </si>
  <si>
    <t>16,65*2</t>
  </si>
  <si>
    <t>693</t>
  </si>
  <si>
    <t>OST - 9911</t>
  </si>
  <si>
    <t>Umelecko-remeselná obnova zábrad.pavlače 2.NP,odbor. demont. a prevoz do dielne, odstrán.nevhod. premalieb,zásahov,korózie,dopln.úbytkov a pošk. zváraním,úpr. povrchu,zink.,celoploš.PÚ zákl. náterom, final.náter kováč.čierna,prev.a mont.-špec.PD-Z15</t>
  </si>
  <si>
    <t>-1828867971</t>
  </si>
  <si>
    <t>Z 15a</t>
  </si>
  <si>
    <t>19,37*2</t>
  </si>
  <si>
    <t>694</t>
  </si>
  <si>
    <t>OST - 9912</t>
  </si>
  <si>
    <t>Umelecko-remeselná obnova stužidiel zábr. 2.a 3NP,odbor.demont. a prevoz do dielne, odstrán.nevhod. premalieb,zásah,koróz.,dopln.úbytkov a pošk. zváraním,úpr. povrchu,zink.,celoploš.PÚ zákl. náterom, final.náter kováč.čierna,prev. a mont.- bliž.PD- Z14,15</t>
  </si>
  <si>
    <t>-1724168259</t>
  </si>
  <si>
    <t>stužidlá zábradlia pavlače</t>
  </si>
  <si>
    <t>Z 14</t>
  </si>
  <si>
    <t>Z 15</t>
  </si>
  <si>
    <t>E04 - Vzduchotechnika</t>
  </si>
  <si>
    <t>D1 - Zariadenie č.1 – Vetranie  reštaurácie</t>
  </si>
  <si>
    <t xml:space="preserve">D2 - Vetranie  kuchyne- predpríprava </t>
  </si>
  <si>
    <t>D4 -  Vetranie  prednaškových sál 1-3np</t>
  </si>
  <si>
    <t>D5 - Vetranie  kancelárii na 1-3np</t>
  </si>
  <si>
    <t xml:space="preserve">D6 - Vetranie  hygienických miestnosti </t>
  </si>
  <si>
    <t>D7 - Vetranie  plynomerne</t>
  </si>
  <si>
    <t>D8 - Vetranie  kotolne</t>
  </si>
  <si>
    <t>D9 - Vetranie iglu</t>
  </si>
  <si>
    <t>D10 - Vetranie výťahovejšachty</t>
  </si>
  <si>
    <t>D11 - Ostatné</t>
  </si>
  <si>
    <t>D1</t>
  </si>
  <si>
    <t>Zariadenie č.1 – Vetranie  reštaurácie</t>
  </si>
  <si>
    <t>10001</t>
  </si>
  <si>
    <t>Kompakt rekuperačná jednotka do interiéru s komplet MaR- digitálna regulácia(Mar-základné funkcie:protimrazová ochrana,regulácia množstva vzduchu,regulácia teploty, hlásenie poruchových stavov, komunikačný modul:MODBus ,TCP IP,RS485), typ CPV24-K, č.p.1.1</t>
  </si>
  <si>
    <t>Kompaktná rekuperačná jednotka do interiéru  s kompletnou MaR- digitálna regulácia  ( Mar - základné funkcie : protimrazová ochrana, regulácia</t>
  </si>
  <si>
    <t>množstva vzduchu, regulácia teploty, hlásenie poruchových stavov, komunikačný modul: MODBus ,TCP IP, RS485) Splňa Ecodesign .Hmotosť 430kg</t>
  </si>
  <si>
    <t>Prívod:</t>
  </si>
  <si>
    <t>Uzatváracia klapka so servopohonom</t>
  </si>
  <si>
    <t>Tlmiaca vložka</t>
  </si>
  <si>
    <t xml:space="preserve">Filter F7, teplotné čidlo,spínač tlakovej diferencie </t>
  </si>
  <si>
    <t>Doskový rekuperátor ( účinnosť zima 89%/ leto 81,8%), servopohon, teplotné čidlo</t>
  </si>
  <si>
    <t>El. ohrievač , regulácia ohrevu, riadiaci modul, Qt=7kW</t>
  </si>
  <si>
    <t>Priamy výparník -chladič  Qchl=6kW výstupná teplota +20oC, Qt= 6,5kW výstupná teplota +20oC, odvod kondenzátu DN32, chladivo R410A</t>
  </si>
  <si>
    <t>Ventilátor s EC motorom , 2000m3/h, 300Pa , teplotné čidlo</t>
  </si>
  <si>
    <t>Odvod:</t>
  </si>
  <si>
    <t xml:space="preserve">Filter M5, teplotné čidlo,spínač tlakovej diferencie </t>
  </si>
  <si>
    <t>Ventilátor s EC motorom , 2000m3/h, 200Pa , teplotné čidlo</t>
  </si>
  <si>
    <t>Kompletná regulácia, vrátane ovládača</t>
  </si>
  <si>
    <t>Sifon s guličkou 2ks</t>
  </si>
  <si>
    <t>10002</t>
  </si>
  <si>
    <t>Rozobratie zariadenia, zloženie zariadenia na miest. Vykoná dodávateľ zariadenia!!</t>
  </si>
  <si>
    <t>10003</t>
  </si>
  <si>
    <t>Antivibračné podložky</t>
  </si>
  <si>
    <t>10004</t>
  </si>
  <si>
    <t>Komunikačný kábel</t>
  </si>
  <si>
    <t>bm</t>
  </si>
  <si>
    <t>10005</t>
  </si>
  <si>
    <t>Kondenzačná jednotka k výparniku, inv. R410A,230V/50Hz, typ PUZ-ZM60VKA, č.p. 1.1A</t>
  </si>
  <si>
    <t>10005.1</t>
  </si>
  <si>
    <t>Konzoly , antivibračné podložky</t>
  </si>
  <si>
    <t>sada</t>
  </si>
  <si>
    <t>10005.2</t>
  </si>
  <si>
    <t>Vyhrievacia vaňa</t>
  </si>
  <si>
    <t>10005.3</t>
  </si>
  <si>
    <t>Komunikácia a riadenie kond. Jednotky</t>
  </si>
  <si>
    <t>10005.4</t>
  </si>
  <si>
    <t>Chladivo  R410A</t>
  </si>
  <si>
    <t>10005.5</t>
  </si>
  <si>
    <t>Dvojica izolovaného medeného potrubia Ø6,35/12,7mm</t>
  </si>
  <si>
    <t>10005.6</t>
  </si>
  <si>
    <t>10006</t>
  </si>
  <si>
    <t>Protidažďová žalúzia so sitom,  upínacím rámikom  Farba podľa arch, typ PZZN 600x500 S UR, č.p.1.2</t>
  </si>
  <si>
    <t>10007</t>
  </si>
  <si>
    <t>Protidažďová žalúzia so sitom,  upínacím rámikom  Farba podľa arch. Vrátane napojovacej krabice, typ PZZN 1300x350 S UR, č.p.1.3</t>
  </si>
  <si>
    <t>10008</t>
  </si>
  <si>
    <t>Bunkový tlmič hluku : 1xJTH200/300/1500, 1xJTH400/300/1500, typ 600x300/1500, č.p.1.4</t>
  </si>
  <si>
    <t>10009</t>
  </si>
  <si>
    <t>Bunkový tlmič hluku : 1xJTH200/300/2000, 1xJTH400/300/2000, typ 600x300/2000, č.p.1.5</t>
  </si>
  <si>
    <t>10010</t>
  </si>
  <si>
    <t>Bunkový tlmič hluku : 1xJTH200/300/1000, 1xJTH400/300/1000, typ 600x300/1000, č.p.1.6</t>
  </si>
  <si>
    <t>10011</t>
  </si>
  <si>
    <t>Bunkový tlmič hluku : 2xJTH200/300/1000, typ 600x200/1000, č.p.1.6a</t>
  </si>
  <si>
    <t>10012</t>
  </si>
  <si>
    <t>Odvodná výustka s reguláciou , s upínacím rámikom, farba podľa arch., typ NOVA H-1-900x300R1 SW  RAL, č.p.1.7</t>
  </si>
  <si>
    <t>10013</t>
  </si>
  <si>
    <t>Prívodná výustka s reguláciou , s upínacím rámikom, farba podľa arch., typ NOVA A2-2-600x100R1 UR H RAL, č.p.1.8</t>
  </si>
  <si>
    <t>10014</t>
  </si>
  <si>
    <t>Požiarný ventil, typ CFDM 100, č.p.1.9</t>
  </si>
  <si>
    <t>10015</t>
  </si>
  <si>
    <t>Tanierový ventil kovový prívodný s montážným rámikom  Ø100, typ TFF, č.p.1.10</t>
  </si>
  <si>
    <t>10016</t>
  </si>
  <si>
    <t>Regulačná klapka  Ø100, typ RK, č.p.1.11</t>
  </si>
  <si>
    <t>10017</t>
  </si>
  <si>
    <t>Požiarná klapka v základnom prevedení, typ FDS 600x300, č.p.1.12</t>
  </si>
  <si>
    <t>10018</t>
  </si>
  <si>
    <t>Śtvorhranné pozinkované potrubie vrátane montažného , tesniaceho a spojovacieho materiálu do  obvodu 2000mm, 50% tvarovky</t>
  </si>
  <si>
    <t>10019</t>
  </si>
  <si>
    <t>Spiro potrubie vrátane montažného , tesniaceho a spojovacieho materiálu do  Ø100 /30% tvarovky</t>
  </si>
  <si>
    <t>10020</t>
  </si>
  <si>
    <t>Samolepiaca tepelná izolácia kaučuková s hlinikovou foliou hrúbka 30mm, typ napr.Armaflex AC ALDUCT alebo ekvivalent</t>
  </si>
  <si>
    <t>10021</t>
  </si>
  <si>
    <t>Samolepiaca tepelná izolácia kaučuková s hlinikovou foliou hrúbka 15mm, typ napr.Armaflex AC ALDUCT alebo ekvivalent</t>
  </si>
  <si>
    <t>10022</t>
  </si>
  <si>
    <t>Náter potrubí  RAL 1013 (pred objednaním preveriť farbu)</t>
  </si>
  <si>
    <t>10023</t>
  </si>
  <si>
    <t>Požiarné utesnenie</t>
  </si>
  <si>
    <t>D2</t>
  </si>
  <si>
    <t xml:space="preserve">Vetranie  kuchyne- predpríprava </t>
  </si>
  <si>
    <t>20001</t>
  </si>
  <si>
    <t>VZT jednotka s rekuperáciou,v prevedení do interieru s komplet MaR- digitálna regulácia(Mar-základné funkcie:protimrazová ochrana, regulácia množstva vzduchu,regulácia teploty,hlásenie poruchových stavov,komunikačný modul:MODBus ,TCP IP, typ M5, č.p. 2.1</t>
  </si>
  <si>
    <t>VZT  jednotka s rekuperáciou , v prevedení  do interieru  s kompletnou MaR- digitálna regulácia  ( Mar - základné funkcie : protimrazová ochrana</t>
  </si>
  <si>
    <t>regulácia množstva vzduchu, regulácia teploty, hlásenie poruchových stavov, komunikačný modul: MODBus ,TCP IP, RS485)  .Hmotosť 663kg</t>
  </si>
  <si>
    <t>Uzatvaracia klapka so servopohonom</t>
  </si>
  <si>
    <t>Doskový rekuperátor ( účinnosť zima 82%/ leto 74,5%), servopohon, teplotné čidlo</t>
  </si>
  <si>
    <t>Ventilátor s EC motorom , 3000m3/h, 250Pa , teplotné čidlo</t>
  </si>
  <si>
    <t>Priamy výparník - chladič Qchl=10kW výstupná teplota +22oC, Qt= 11kW výstupná teplota +20oC, odvod kondenzátu DN32, chladivo R410A</t>
  </si>
  <si>
    <t>El. ohrievač , regulácia ohrevu, riadiaci modul, Qt=11kW</t>
  </si>
  <si>
    <t xml:space="preserve">Filter G3, teplotné čidlo,spínač tlakovej diferencie </t>
  </si>
  <si>
    <t>Voľná komora</t>
  </si>
  <si>
    <t>Ventilátor s EC motorom , 3100m3/h, 600Pa , teplotné čidlo</t>
  </si>
  <si>
    <t>Uzatvaracia kalpka so servopohonom</t>
  </si>
  <si>
    <t>Kompletná regulácia, brátane ovládača</t>
  </si>
  <si>
    <t>Sifon s guličkou 3ks</t>
  </si>
  <si>
    <t>20001.0</t>
  </si>
  <si>
    <t>Filtračná jednotka KS BD 24 pre prietok vzduchu do 3100 m3/h pozostáva z jedného stupňa filtrácie.</t>
  </si>
  <si>
    <t>-668299644</t>
  </si>
  <si>
    <t> Ako jediný stupeň filtrácie sú osadené filtračné patrony KS KOPA 450 so</t>
  </si>
  <si>
    <t>štandardným aktívnym uhlím typu SC 40 pre záchyt plynných škodlivín a zápachov zo vzduchu.</t>
  </si>
  <si>
    <t>Pripojovací rozmer lištových prírub jednotky KS BD 24 : 610 x 915 mm ( ŠxV ).</t>
  </si>
  <si>
    <t>Vonkajšie rozmery: 715 x 1020 x 2380 mm – šírka x výška bez podstavca x dĺžka.</t>
  </si>
  <si>
    <t>Výška podstavca je 100 mm.</t>
  </si>
  <si>
    <t>Filtračná jednotka KS BD 24 je vo vnútornom prevedení.</t>
  </si>
  <si>
    <t>Tlaková strata: cca 100 Pa Max 130 Pa</t>
  </si>
  <si>
    <t>20001.1</t>
  </si>
  <si>
    <t>Zariadenie dodané v jednotlivých dieloch, zloženie zariadenia na miest. Vykoná dodávateľ zariadenia!!</t>
  </si>
  <si>
    <t>20001.2</t>
  </si>
  <si>
    <t>20001.3</t>
  </si>
  <si>
    <t>20002</t>
  </si>
  <si>
    <t>Kondenzaná jednotka k výparniku, inv. R410A,230V/50Hz, typ PUZ-ZM140VKA, č.p.2.1a</t>
  </si>
  <si>
    <t>20002.1</t>
  </si>
  <si>
    <t>20002.2</t>
  </si>
  <si>
    <t>20002.3</t>
  </si>
  <si>
    <t>20002.4</t>
  </si>
  <si>
    <t>20002.5</t>
  </si>
  <si>
    <t>Dvojica izolovaného medeného potrubia Ø9,52/15,88mm</t>
  </si>
  <si>
    <t>20002.6</t>
  </si>
  <si>
    <t>20003</t>
  </si>
  <si>
    <t>UV-C box max 4000m3/h, 800W Ozon -eliminácia tuku a pachov, typ UV-C 650x950x650, č.p. 2.2</t>
  </si>
  <si>
    <t>20003.1</t>
  </si>
  <si>
    <t>CB mini controler for UV-C</t>
  </si>
  <si>
    <t>20003.2</t>
  </si>
  <si>
    <t>Safery elents dor UV-C</t>
  </si>
  <si>
    <t>20004</t>
  </si>
  <si>
    <t>Protihluková žalúzia, s hĺlbkou 400mm , farba podľa arch, typ PFZE 1000x630/400 zn, č.p.2.3</t>
  </si>
  <si>
    <t>20005</t>
  </si>
  <si>
    <t>Protidažďová žalúzia so sitom,  upínacím rámikom  Farba podľa arch. Vrátane napojovacej krabice, typ PZZN 800x1800 S UR č.p.2.4</t>
  </si>
  <si>
    <t>20006</t>
  </si>
  <si>
    <t>Požiarná klapka v základnom prevedení, typ FDS 800x800 č.p.2.5</t>
  </si>
  <si>
    <t>20007</t>
  </si>
  <si>
    <t>Požiarná klapka v základnom prevedení, typ FDS 700x300 č.p.2.6</t>
  </si>
  <si>
    <t>20008</t>
  </si>
  <si>
    <t>Požiarná klapka v základnom prevedení, typ FDS 800x200 č.p.2.6a</t>
  </si>
  <si>
    <t>20009</t>
  </si>
  <si>
    <t>Bunkový tlmič hluku : 1xJTH200/300/1000, 1xJTH300/500/1000, typ 700x300/1000 č.p.2.7</t>
  </si>
  <si>
    <t>20010</t>
  </si>
  <si>
    <t>Bunkový tlmič hluku : 1xJTH200/300/1500, 1xJTH300/500/1500, typ 700x300/1500 č.p.2.8</t>
  </si>
  <si>
    <t>20011</t>
  </si>
  <si>
    <t>Bunkový tlmič hluku : 1xJTH200/300/2000, 1xJTH300/500/2000, typ 700x300/2000 č.p.2.9</t>
  </si>
  <si>
    <t>20012</t>
  </si>
  <si>
    <t>Bunkový tlmič hluku : 2xJTH400/300/1000, typ 800x300/1000 č.p.2.10</t>
  </si>
  <si>
    <t>20014</t>
  </si>
  <si>
    <t>Śtvorhranné pozinkované potrubie v tesnom prevedení vrátane montažného , tesniaceho a spojovacieho materiálu do  obvodu 2500mm, 30% tvarovky</t>
  </si>
  <si>
    <t>20015</t>
  </si>
  <si>
    <t>Śtvorhranné pozinkované potrubie v tesnom prevedení vrátane montažného , tesniaceho a spojovacieho materiálu do  obvodu 3500mm, 40% tvarovky</t>
  </si>
  <si>
    <t>20016</t>
  </si>
  <si>
    <t>Śtvorhranné pozinkované potrubie v tesnom prevedení vrátane montažného , tesniaceho a spojovacieho materiálu do  obvodu 6000mm, 100% tvarovky</t>
  </si>
  <si>
    <t>20018</t>
  </si>
  <si>
    <t>Śtvorhranné pozinkované potrubie vrátane montažného , tesniaceho a spojovacieho materiálu do  obvodu 2000mm, 60% tvarovky</t>
  </si>
  <si>
    <t>20019</t>
  </si>
  <si>
    <t>20020</t>
  </si>
  <si>
    <t>20021</t>
  </si>
  <si>
    <t>20022</t>
  </si>
  <si>
    <t>Požiarná izolácia odolnosť 45min</t>
  </si>
  <si>
    <t>D4</t>
  </si>
  <si>
    <t xml:space="preserve"> Vetranie  prednaškových sál 1-3np</t>
  </si>
  <si>
    <t>40001</t>
  </si>
  <si>
    <t>VZT jednotka s rekup.,v prevedení do interieru s komplet MaR-digitálna regulácia(Mar-základné funkcie:protimrazová ochrana,regulácia množstva vzduchu-na základe snímača tlaku, snímače tlaku dodávka zariadenia, regulácia teploty, typ W1400H0992, č.p.4.1</t>
  </si>
  <si>
    <t>VZT  jednotkas rekuperáciou , v prevedení  do interieru  s kompletnou MaR- digitálna regulácia</t>
  </si>
  <si>
    <t xml:space="preserve">( Mar - základné funkcie : protimrazová ochrana, regulácia množstva vzduchu- na základe snímača tlaku, snímače tlaku dodávka zariadenia </t>
  </si>
  <si>
    <t xml:space="preserve"> regulácia teploty, hlásenie poruchových stavov, komunikačný modul: MODBus ,TCP IP, RS485)  .Hmotosť 663kg</t>
  </si>
  <si>
    <t>Doskový rekuperátor ( účinnosť zima 82%/ leto 75%), servopohon, teplotné čidlo</t>
  </si>
  <si>
    <t>Ventilátor s EC motorom , 8100m3/h, 600Pa , teplotné čidlo</t>
  </si>
  <si>
    <t>Priamy chladič - 2okruhový Qchl=29kW výstupná teplota +18oC, Qt= 27kW výstupná teplota +20oC, odvod kondenzátu DN32, chladivo R410A</t>
  </si>
  <si>
    <t>El. ohrievač , regulácia ohrevu, riadiaci modul, Qt=28kW</t>
  </si>
  <si>
    <t>40001.1</t>
  </si>
  <si>
    <t>40001.2</t>
  </si>
  <si>
    <t>40001.3</t>
  </si>
  <si>
    <t>40002</t>
  </si>
  <si>
    <t>Kondenzaná jednotka k výparniku, inv. R410A,230V/50Hz.Typ PUZ-ZM140VKA, č.p. 4.1a</t>
  </si>
  <si>
    <t>40002.1</t>
  </si>
  <si>
    <t>40002.2</t>
  </si>
  <si>
    <t>40002.3</t>
  </si>
  <si>
    <t>40002.4</t>
  </si>
  <si>
    <t>40002.5</t>
  </si>
  <si>
    <t>40002.6</t>
  </si>
  <si>
    <t>40003</t>
  </si>
  <si>
    <t>Protidažďová žalúzia so sitom,  upínacím rámikom  Farba podľa arch, typ PZZN 1100x900 S UR, č.p.4.2</t>
  </si>
  <si>
    <t>40004</t>
  </si>
  <si>
    <t>Bunkový tlmič hluku : 4xJTH200/500/2000,1xJTH200/300/2000, 1xJTH300/300/1000, typ 1300x500/2000, č.p.4.3</t>
  </si>
  <si>
    <t>40005</t>
  </si>
  <si>
    <t>Bunkový tlmič hluku : 1xJTH200/500/2000,1xJTH400/500/2000, 2xJTH200/300/2000, typ 700x600/2000, č.p.4.4</t>
  </si>
  <si>
    <t>40006</t>
  </si>
  <si>
    <t>Bunkový tlmič hluku : 2xJTH400/500/1000, typ 800x500/1000, č.p.4.5</t>
  </si>
  <si>
    <t>40007</t>
  </si>
  <si>
    <t>Bunkový tlmič hluku : 2xJTH400/500/1000, typ 1000x400/1000, č.p.4.6</t>
  </si>
  <si>
    <t>40008</t>
  </si>
  <si>
    <t>Bunkový tlmič hluku : 4xJTH400/300/1000, typ 1200x400/2000, č.p.4.7</t>
  </si>
  <si>
    <t>40009</t>
  </si>
  <si>
    <t>Požiarná klapka v základnom prevedení, typ FDS1200x300, č.p.4.8</t>
  </si>
  <si>
    <t>40010</t>
  </si>
  <si>
    <t>Požiarná klapka v základnom prevedení, typ FDS700x300, č.p.4.9</t>
  </si>
  <si>
    <t>40011</t>
  </si>
  <si>
    <t>Požiarná klapka v základnom prevedení, typ FDS500x600, č.p.4.10</t>
  </si>
  <si>
    <t>40012</t>
  </si>
  <si>
    <t>Požiarná klapka v základnom prevedení, typ FDS 900x300, č.p.4.11</t>
  </si>
  <si>
    <t>40013</t>
  </si>
  <si>
    <t>Požiarná klapka v základnom prevedení, typ FDS 630x250, č.p.4.11a</t>
  </si>
  <si>
    <t>40014</t>
  </si>
  <si>
    <t>Regulačná klapka  700x500, typ RK, č.p.4.12</t>
  </si>
  <si>
    <t>40015</t>
  </si>
  <si>
    <t>Regulačná klapka  700x300, typ  RK, č.p.4.13</t>
  </si>
  <si>
    <t>40016</t>
  </si>
  <si>
    <t>Regulačná klapka  900x300, typ  RK, č.p.4.14</t>
  </si>
  <si>
    <t>40017</t>
  </si>
  <si>
    <t>Regulačná klapka  630x250, typ  RK, č.p.4.15</t>
  </si>
  <si>
    <t>40018</t>
  </si>
  <si>
    <t>Regulačná klapka  Ø315, typ RK, č.p.4.16</t>
  </si>
  <si>
    <t>40019</t>
  </si>
  <si>
    <t>Požiarna klapka kruhová (alt. Cartrige), typ PKIR3G315 ZV, č.p.4.17</t>
  </si>
  <si>
    <t>40020</t>
  </si>
  <si>
    <t>Regulátor variabilného prietoku min 561m3/h/ max 1500m3/h, vrátane seropohonu (typ upresniť), typ napr.optima -R-FC -BM-S-ZIP- 315 alebo ekvivalent, č.p.4.18</t>
  </si>
  <si>
    <t>40021</t>
  </si>
  <si>
    <t>Požiarna klapka kruhová (alt. Cartrige), typ PKIR3G250ZV, č.p.4.19</t>
  </si>
  <si>
    <t>40022</t>
  </si>
  <si>
    <t>Regulátor variabilného prietoku min 353m3/h/ max 1000m3/h, vrátane seropohonu  (typ upresniť), typ apr. optima -R-FC -BM-S-ZIP- 250 alebo ekvivalent, č.p.4.20</t>
  </si>
  <si>
    <t>40023</t>
  </si>
  <si>
    <t>Regulátor variabilného prietoku min 353m3/h/ max 900m3/h, vrátane seropohonu (typ upresniť), typ napr. optima -R-FC -BM-S-ZIP- 250, č.p.4.21 alebo ekvivalent</t>
  </si>
  <si>
    <t>40024</t>
  </si>
  <si>
    <t>Tlmič hluku 250/300</t>
  </si>
  <si>
    <t>40025</t>
  </si>
  <si>
    <t>Tlmič hluku 315/300</t>
  </si>
  <si>
    <t>40026</t>
  </si>
  <si>
    <t>Snímač kvality vzduchu (alt. Narozové tlačítko)</t>
  </si>
  <si>
    <t>40027</t>
  </si>
  <si>
    <t>Komunikačný, a napajací kábel kábel</t>
  </si>
  <si>
    <t>40028</t>
  </si>
  <si>
    <t>Dýza s ďalekým dosahom, FARBA RAL 1013, typ AJD200, č.p.4.22</t>
  </si>
  <si>
    <t>40029</t>
  </si>
  <si>
    <t>Odvodná výustka  na kruhové potrubie s reguláciou , FARBA RAL 1013, typ napr.NOVA C2  625x125 R1 H ZN, č.p.4.23 alebo ekvivalent</t>
  </si>
  <si>
    <t>40030</t>
  </si>
  <si>
    <t>Odvodná výustka  na kruhové potrubie s reguláciou ,FARBARAL 1013, typ napr.NOVA C2  625x75 R1 H ZN, č.p.4.24 alebo ekvivalent</t>
  </si>
  <si>
    <t>40031</t>
  </si>
  <si>
    <t>Prívodná výustka  na kruhové potrubie s reguláciou ,FARBARAL 1013, typ napr.NOVA C2  625x75 R1 H ZN, č.p.4.25 alebo ekvivalent</t>
  </si>
  <si>
    <t>40032</t>
  </si>
  <si>
    <t>Spiro potrubie vrátane montažného , tesniaceho a spojovacieho materiálu do  Ø315 /60% tvarovky</t>
  </si>
  <si>
    <t>40034</t>
  </si>
  <si>
    <t>40035</t>
  </si>
  <si>
    <t>Śtvorhranné pozinkované potrubie vrátane montažného , tesniaceho a spojovacieho materiálu do  obvodu 2000mm,4% tvarovky</t>
  </si>
  <si>
    <t>40037</t>
  </si>
  <si>
    <t>Śtvorhranné potrubie v tesnom prevedení nehrdzavejua ocel vrátane montažného , tesniaceho a spojovacieho materiálu do  obvodu 2500mm, 30% tvarovky</t>
  </si>
  <si>
    <t>40038</t>
  </si>
  <si>
    <t>Samolepiaca tepelná izolácia kaučuková s hlinikovou foliou hrúbka 30mm, typ napr. Armaflex AC ALDUCT alebo ekvivalent</t>
  </si>
  <si>
    <t>40039</t>
  </si>
  <si>
    <t>Samolepiaca tepelná izolácia kaučuková s hlinikovou foliou hrúbka 20mm, typ napr. Armaflex AC ALDUCT alebo ekvivalent</t>
  </si>
  <si>
    <t>40040</t>
  </si>
  <si>
    <t>Samolepiaca tepelná izolácia kaučuková s hlinikovou foliou hrúbka 15mm, typ napr. Armaflex AC ALDUCT alebo ekvivalent</t>
  </si>
  <si>
    <t>40041</t>
  </si>
  <si>
    <t>40042</t>
  </si>
  <si>
    <t>Oplechovanie potrubia</t>
  </si>
  <si>
    <t>40043</t>
  </si>
  <si>
    <t>D5</t>
  </si>
  <si>
    <t>Vetranie  kancelárii na 1-3np</t>
  </si>
  <si>
    <t>50001</t>
  </si>
  <si>
    <t>Kompakt rekuperačná jednotka s protiprúdovýn rekuper., v prev.do int-podstropná vrát.komplet digitálnej regulácie(regulácia množstva vzduchu, regulácia teploty, zanesenie filtrov, poruch.stavy, protimr.ochrana),typ napr.DUPLEX 370EC5.aM,č.p.5.1 al.ekv.</t>
  </si>
  <si>
    <t>Prívod:  uzatvaracia klapky so servopohonom ( s havarijnou funkciou)  , pružné manžety, filter G4,  vstavaný predohrev 1kW</t>
  </si>
  <si>
    <t>ventilátor s EC motorom -  300m3/h, 200Pa,230V/50Hz,</t>
  </si>
  <si>
    <t xml:space="preserve">pružná manžeta Odvod : uzatvaracia klapka so servopohonom ( s havarijnou poistkou), pružná mnažeta, </t>
  </si>
  <si>
    <t>ventilátor s EC motorom 300m3/h, 200Pa, 230V/50Hz, doskový rekuperátor 90/83% účinnosť, klapka s obtokom, filtr vzduchu  G4, pružná manžeta</t>
  </si>
  <si>
    <t>50001.1</t>
  </si>
  <si>
    <t>Ovládač</t>
  </si>
  <si>
    <t>50001.2</t>
  </si>
  <si>
    <t>Čidlo kvality vzduchu</t>
  </si>
  <si>
    <t>50001.3</t>
  </si>
  <si>
    <t>Čerpadlo kondenzátu</t>
  </si>
  <si>
    <t>50001.4</t>
  </si>
  <si>
    <t>Konštrukcia na zavesenie: zavesné tyče , izolátory chvenia 4ks</t>
  </si>
  <si>
    <t>50002</t>
  </si>
  <si>
    <t>Kompakt rekuperačná jednotka s protiprúdový rekuper. v prev.do int.-na stenu,.vr. komplet digitálnej regulácie(regulácia množstva vzduchu,regulácia teploTy, zanesenie filtrov, poruch.stavy, protimraz.ochrana), typ napr.DUPLEX 580ECV5.aM, č.p. 5.2 al.ekviv</t>
  </si>
  <si>
    <t>Prívod:  uzatvaracia klapky so servopohonom ( s havarijnou funkciou)  , pružné manžety, filter G4,  vstavaný predohrev 1,3kW</t>
  </si>
  <si>
    <t>ventilátor s EC motorom -  550m3/h, 120Pa,230V/50Hz, , pružná manžeta Odvod : , pružná mnažeta</t>
  </si>
  <si>
    <t>ventilátor s EC motorom 550m3/h, 120Pa, 230V/50Hz, doskový rekuperátor 88/81% účinnosť,</t>
  </si>
  <si>
    <t>klapka s obtokom, filtr vzduchu  G4, pružná manžeta</t>
  </si>
  <si>
    <t>50002.2</t>
  </si>
  <si>
    <t>50002.3</t>
  </si>
  <si>
    <t>50002.4</t>
  </si>
  <si>
    <t>Konštrukcia na zavesenie: konzoly , izolátory chvenia 2ks</t>
  </si>
  <si>
    <t>50003</t>
  </si>
  <si>
    <t>Kompakt rekuper.jednotka s protiprúdovýn rekuper., v prev.do int-podstropná vr.komplet digitálnej regulácie(regulácia množstva vzduchu, regulácia teploTy, zanesenie filtrov, poruch.stavy, protimr.ochrana),typ napr. DUPLEX 650FLEXI (3G) RD5, č.p.5.3 al.ekv</t>
  </si>
  <si>
    <t>Prívod:  uzatvaracia klapky so servopohonom ( s havarijnou funkciou)  , pružné manžety, filter G4,  vstavaný predohrev 2kW</t>
  </si>
  <si>
    <t xml:space="preserve"> ventilátor s EC motorom -  600m3/h, 180Pa,230V/50Hz, , pružná manžeta Odvod : uzatvaracia klapka so servopohonom ( s havarijnou poistkou),</t>
  </si>
  <si>
    <t xml:space="preserve"> pružná mnažeta, ventilátor s EC motorom 600m3/h,180Pa, 230V/50Hz, doskový rekuperátor 83/76% účinnosť, klapka s obtokom, filtr vzduchu  G4, </t>
  </si>
  <si>
    <t>pružná manžeta</t>
  </si>
  <si>
    <t>50003.1</t>
  </si>
  <si>
    <t>50003.2</t>
  </si>
  <si>
    <t>50003.3</t>
  </si>
  <si>
    <t>50003.4</t>
  </si>
  <si>
    <t>50004</t>
  </si>
  <si>
    <t>Protidažďová žalúzia so stiom protihmyzu RAL podľa arch.+ izolovaná napajacia krabica, typ IGC250, č.p.5.4</t>
  </si>
  <si>
    <t>50005</t>
  </si>
  <si>
    <t>Protidažďová žalúzia so stiom protihmyzu RAL podľa arch.+ izolovaná napajacia krabica, typ IGC315, č.p.5.5</t>
  </si>
  <si>
    <t>50006</t>
  </si>
  <si>
    <t>Flexibilný tlmič hluku, typ SLFA160/1000, č.p.5.6</t>
  </si>
  <si>
    <t>50007</t>
  </si>
  <si>
    <t>Tlmič hluku, typ SLU160/1200, č.p.5.7</t>
  </si>
  <si>
    <t>50008</t>
  </si>
  <si>
    <t>Tlmič hluku, typ SLU160/1500, č.p.5.8</t>
  </si>
  <si>
    <t>50009</t>
  </si>
  <si>
    <t>Flexibilný tlmič hluku, typ SLFA250/1000, č.p.5.9</t>
  </si>
  <si>
    <t>50010</t>
  </si>
  <si>
    <t>Tlmič hluku, typ  LDC 250/1000, č.p.5.9a</t>
  </si>
  <si>
    <t>50011</t>
  </si>
  <si>
    <t>Flexibilný tlmič hluku, typ SLFA200/1000, č.p.5.9b</t>
  </si>
  <si>
    <t>50013</t>
  </si>
  <si>
    <t>Požiarná cartrige klapka, typ F- 160C, č.p.5.12</t>
  </si>
  <si>
    <t>50014</t>
  </si>
  <si>
    <t>Požiarná cartrige klapka, typ F- 200C, č.p.5.13</t>
  </si>
  <si>
    <t>50015</t>
  </si>
  <si>
    <t>Tanierový ventil kovový prívodný s montážným rámikom  Ø125, typ TFF, č.p.5.14</t>
  </si>
  <si>
    <t>50016</t>
  </si>
  <si>
    <t>Tanierový ventil kovový odvodný s montážným rámikom  Ø125, typ EFF, č.p.5.15</t>
  </si>
  <si>
    <t>50017</t>
  </si>
  <si>
    <t>Tanierový ventil kovový prívodný s montážným rámikom  Ø100, typ TFF, č.p.5.16</t>
  </si>
  <si>
    <t>50018</t>
  </si>
  <si>
    <t>Tanierový ventil kovový prívodný s montážným rámikom  Ø80, typ TFF, č.p.5.17</t>
  </si>
  <si>
    <t>50019</t>
  </si>
  <si>
    <t>Tanierový ventil kovový odvodný s montážným rámikom  Ø100, typ EFF, č.p.5.18</t>
  </si>
  <si>
    <t>50020</t>
  </si>
  <si>
    <t>Tanierový ventil kovový odvodný s montážným rámikom  Ø80, typ EFF, č.p.5.19</t>
  </si>
  <si>
    <t>50021</t>
  </si>
  <si>
    <t>Regulačná klapka Ø80, typ RK, č.p.5.17a</t>
  </si>
  <si>
    <t>50023</t>
  </si>
  <si>
    <t>Spiro potrubie vrátane montažného , tesniaceho a spojovacieho materiálu Ø200 do  Ø315/100% tvarovky</t>
  </si>
  <si>
    <t>50024</t>
  </si>
  <si>
    <t>Spiro potrubie vrátane montažného , tesniaceho a spojovacieho materiálu Ø80 do  Ø250/60% tvarovky</t>
  </si>
  <si>
    <t>50025</t>
  </si>
  <si>
    <t>50026</t>
  </si>
  <si>
    <t>ISO+ potrubie vrátane montažného , tesniaceho a spojovacieho materiálu Ø160 do  Ø200/100% tvarovky</t>
  </si>
  <si>
    <t>50027</t>
  </si>
  <si>
    <t>50028</t>
  </si>
  <si>
    <t>50029</t>
  </si>
  <si>
    <t>D6</t>
  </si>
  <si>
    <t xml:space="preserve">Vetranie  hygienických miestnosti </t>
  </si>
  <si>
    <t>60001</t>
  </si>
  <si>
    <t>Ventilátor  100m3/h, 230V/50Hz,vrátane montážnej krabice , ovládanie so svetlom, typ ELS 100 VN+ELS GU, .č.p.6.1</t>
  </si>
  <si>
    <t>60002</t>
  </si>
  <si>
    <t>Ventilátor  60m3/h, 230V/50Hz,vrátane montážnej krabice , ovládanie so svetlom, typ ELS 60 VN+ELS GU, .č.p.6.1a</t>
  </si>
  <si>
    <t>60003</t>
  </si>
  <si>
    <t>Požiarná cartrige klapka, typ F- 200C, .č.p.6.2</t>
  </si>
  <si>
    <t>60004</t>
  </si>
  <si>
    <t>Protidažďová žalúzia so stiom protihmyzu RAL podľa arch.+ izolovaná napajacia krabica, typ IGC315, .č.p.6.3</t>
  </si>
  <si>
    <t>60005</t>
  </si>
  <si>
    <t>Protidažďová žalúzia so stiom protihmyzu RAL podľa arch.+ izolovaná napajacia krabica, typ IGC125, .č.p.6.4</t>
  </si>
  <si>
    <t>60006</t>
  </si>
  <si>
    <t>Spiro potrubie vrátane montažného , tesniaceho a spojovacieho materiálu do  Ø200 / 50% tvarovky</t>
  </si>
  <si>
    <t>60007</t>
  </si>
  <si>
    <t>Ohýbné potrubie -s teplenou a protihlukovou izoláciou Ø80, typ napr.SONOFLEX alebo ekvivalent</t>
  </si>
  <si>
    <t>60008</t>
  </si>
  <si>
    <t>60009</t>
  </si>
  <si>
    <t>D7</t>
  </si>
  <si>
    <t>Vetranie  plynomerne</t>
  </si>
  <si>
    <t>70001</t>
  </si>
  <si>
    <t>Ventilátor do kruhového potrubia, 300m3/h , 150Pa, typ K200EC SILEO, č.p.7.1</t>
  </si>
  <si>
    <t>70001.1</t>
  </si>
  <si>
    <t>70001.2</t>
  </si>
  <si>
    <t>Rýchloupínacie spony</t>
  </si>
  <si>
    <t>70001.3</t>
  </si>
  <si>
    <t>Riadiaca jednotka EC-VENT RU+ EC VENT CB</t>
  </si>
  <si>
    <t>70001.4</t>
  </si>
  <si>
    <t>Komunikačné káble</t>
  </si>
  <si>
    <t>70002</t>
  </si>
  <si>
    <t>Protidažďová žalúzia so sitom,  upínacím rámikom  Farba podľa arch + izolovaná krabica na napojenie-oddelit sanie od výfuku., typ PZZN 900x200 S UR, č.p.7.2</t>
  </si>
  <si>
    <t>70003</t>
  </si>
  <si>
    <t>Tlmič hluku, typ LDC200/900, č.p.7.3</t>
  </si>
  <si>
    <t>70004</t>
  </si>
  <si>
    <t>Požiarná cartrige klapka, typ F- 200C, č.p.7.4</t>
  </si>
  <si>
    <t>70005</t>
  </si>
  <si>
    <t>Spiro potrubie vrátane montažného , tesniaceho a spojovacieho materiálu do  Ø200 / 50%</t>
  </si>
  <si>
    <t>70006</t>
  </si>
  <si>
    <t>Samolepiaca tepelná izolácia kaučuková s hlinikovou foliou hrúbka 20mm, typ napr.Armaflex AC ALDUCT alebo ekvivalent</t>
  </si>
  <si>
    <t>D8</t>
  </si>
  <si>
    <t>Vetranie  kotolne</t>
  </si>
  <si>
    <t>80001</t>
  </si>
  <si>
    <t>Ventilátor do kruhového potrubia, 300m3/h , 150Pa, typ K200EC SILEO, č.p.8.1</t>
  </si>
  <si>
    <t>80001.1</t>
  </si>
  <si>
    <t>80001.2</t>
  </si>
  <si>
    <t>80001.3</t>
  </si>
  <si>
    <t>80001.4</t>
  </si>
  <si>
    <t>80002</t>
  </si>
  <si>
    <t>El. ohrievač, typ CB200-2,1 230V, č.p.8.1a</t>
  </si>
  <si>
    <t>80003</t>
  </si>
  <si>
    <t>El. reg. ohrevu, vrátane snímača tepltoy</t>
  </si>
  <si>
    <t>80004</t>
  </si>
  <si>
    <t>Tlmič hluku, typ LDC200/900, č.p.8.2</t>
  </si>
  <si>
    <t>80005</t>
  </si>
  <si>
    <t>Filter vzduchu + snímač tlaku, typ FFR200, č.p.8.3</t>
  </si>
  <si>
    <t>80006</t>
  </si>
  <si>
    <t>Protidažďová žalúzia so stiom protihmyzu RAL podľa arch.+ izolovaná napajacia krabica, typ IGC225, č.p.8.4</t>
  </si>
  <si>
    <t>80007</t>
  </si>
  <si>
    <t>Protidažďová žalúzia so stiom protihmyzu RAL podľa arch.+ izolovaná napajacia krabica, typ IGC315, č.p.8.5</t>
  </si>
  <si>
    <t>80008</t>
  </si>
  <si>
    <t>Krycia mriežka, typ KMK315</t>
  </si>
  <si>
    <t>80009</t>
  </si>
  <si>
    <t>80010</t>
  </si>
  <si>
    <t>80011</t>
  </si>
  <si>
    <t>Komuniakčné káble</t>
  </si>
  <si>
    <t>D9</t>
  </si>
  <si>
    <t>Vetranie iglu</t>
  </si>
  <si>
    <t>90001</t>
  </si>
  <si>
    <t>Ventilátor do kruhového potrubia s EC motorm , 100m3/h , 110Pa- prívod, typ napr.PRIO SILENT XP 150E2, č.p.9.1 alebo ekvivalent</t>
  </si>
  <si>
    <t>90001.1</t>
  </si>
  <si>
    <t>90001.2</t>
  </si>
  <si>
    <t>Plynulý regulátor</t>
  </si>
  <si>
    <t>90001.3</t>
  </si>
  <si>
    <t>Snímač vlhkosti</t>
  </si>
  <si>
    <t>90001.4</t>
  </si>
  <si>
    <t>90001.5</t>
  </si>
  <si>
    <t>Rev vypínač</t>
  </si>
  <si>
    <t>90002</t>
  </si>
  <si>
    <t>Ventilátor do kruhového potrubia s EC motorm , 100m3/h , 110Pa- prívod, typ napr.PRIO SILENT XP 150E2, č.p.9.1a alebo ekvivalent</t>
  </si>
  <si>
    <t>90002.1</t>
  </si>
  <si>
    <t>90002.2</t>
  </si>
  <si>
    <t>90002.3</t>
  </si>
  <si>
    <t>90003</t>
  </si>
  <si>
    <t>Flexibilný tlmič hluku, typ SLFA160/1000, č.p.9.2</t>
  </si>
  <si>
    <t>90004</t>
  </si>
  <si>
    <t>Tlmič hluku, typ LDC150/60, č.p.9.3</t>
  </si>
  <si>
    <t>90005</t>
  </si>
  <si>
    <t>Protidažďová žalúzia so stiom protihmyzu RAL podľa arch.+ izolovaná napajacia krabica, typ IGC 160, č.p.9.4</t>
  </si>
  <si>
    <t>90006</t>
  </si>
  <si>
    <t>Spiro potrubie vrátane montažného , tesniaceho a spojovacieho materiálu do  Ø160 /70% tvarovky</t>
  </si>
  <si>
    <t>90007</t>
  </si>
  <si>
    <t>90008</t>
  </si>
  <si>
    <t>Flexibilné potrubie pre rekuperáciu Ø75, typ napr.FLEXPIPE alebo ekvivalent</t>
  </si>
  <si>
    <t>D10</t>
  </si>
  <si>
    <t>Vetranie výťahovejšachty</t>
  </si>
  <si>
    <t>1000101</t>
  </si>
  <si>
    <t>Protidažďová žalúzia so stiom protihmyzu RAL podľa arch.+ izolovaná napajacia krabica, typ IGC 200, č.p.10.1</t>
  </si>
  <si>
    <t>1000102</t>
  </si>
  <si>
    <t>Krycia mriežka, typ KMK200, č.p.10.2</t>
  </si>
  <si>
    <t>1000103</t>
  </si>
  <si>
    <t>Spiro potrubie vrátane montažného , tesniaceho a spojovacieho materiáludo  Ø200 /70% tvarovky</t>
  </si>
  <si>
    <t>1000104</t>
  </si>
  <si>
    <t>D11</t>
  </si>
  <si>
    <t>110002</t>
  </si>
  <si>
    <t>Dopravné náklady pre celý systém VZT ( vrátane zdvihacich zariadení)</t>
  </si>
  <si>
    <t>110003</t>
  </si>
  <si>
    <t>Skúšky zariadení</t>
  </si>
  <si>
    <t>110004</t>
  </si>
  <si>
    <t>Spustenie celeho systému do prevádzky</t>
  </si>
  <si>
    <t>E06 - Vykurovanie</t>
  </si>
  <si>
    <t>D1 - 1.  ZARIADENIA</t>
  </si>
  <si>
    <t>D2 - 2.  ČERPADLÁ</t>
  </si>
  <si>
    <t>D3 - 3.  ARMATÚRY  PRÍRUBOVÉ</t>
  </si>
  <si>
    <t>D4 - 4.  ARMATÚRY  ZÁVITOVÉ</t>
  </si>
  <si>
    <t>D5 - 5. VYKUROVACIE TELESÁ</t>
  </si>
  <si>
    <t>D6 - 6. NAPOJENIE VYKUROVACÍCH TELIES</t>
  </si>
  <si>
    <t>D7 - 7. POTRUBIE - Plasthliníkové napr. Rehau (alebo ekvivalent)</t>
  </si>
  <si>
    <t>D8 - 8. POTRUBIE -  napr. VIEGA uhlíková oceľ (alebo ekvivalent)</t>
  </si>
  <si>
    <t>D9 - 9. POTRUBIE - oceľové</t>
  </si>
  <si>
    <t>D10 - 10.  TEPELNÁ IZOLÁCIA POTRUBIA</t>
  </si>
  <si>
    <t>D11 - 11. DEMONTÁŽ</t>
  </si>
  <si>
    <t>D12 - 12. OSTATNÉ NÁKLADY</t>
  </si>
  <si>
    <t>1.  ZARIADENIA</t>
  </si>
  <si>
    <t>20727349</t>
  </si>
  <si>
    <t>Zdrojom tepla sú 2 závesní plynové kondenzačné kotle BUDERUS Logamax plus GB272-70. Presná špecifikácia zariadení, ktorá je dodávkou firmy napr. BUDERUS je neoddeliteľnou súčaťou predkladaného výkazu viď. príloha č.1 (alebo ekvivalent)</t>
  </si>
  <si>
    <t>kpl</t>
  </si>
  <si>
    <t>Dymovod po kaskádu - napr. SPRIMA PLUS DN180 s tesnením 2,41 m,  Príloha č.2 (alebo ekvivalent)</t>
  </si>
  <si>
    <t>3-vrstvový nerezový komín napr. SCHIEDEL ICS 25 DN180 s tesnením 21,79 m, špecifikácia komína viď. Príloha č.2 (alebo ekvivalent)</t>
  </si>
  <si>
    <t>Združený rozdeľovač zberač napr. REFLEX SINUS 160/80 PN6, rozteč 250mm, 10ks, dĺžka 2500mm, vrátane podpier ( presné rozmery viď. Výkres E06-08) (alebo ekvivalent)</t>
  </si>
  <si>
    <t>8206301</t>
  </si>
  <si>
    <t>Expanzná nádoba napr. Reflex N 25/4 s objemom 25 ltr. (alebo ekvivalent)</t>
  </si>
  <si>
    <t>8215300</t>
  </si>
  <si>
    <t>Expanzná nádoba napr. Reflex N300/6 s objemom 300 ltr. (alebo ekvivalent)</t>
  </si>
  <si>
    <t>7303805</t>
  </si>
  <si>
    <t>Expanzná nádoba napr. Refix DD12 s objemom 12 ltr. (alebo ekvivalent)</t>
  </si>
  <si>
    <t>7613000</t>
  </si>
  <si>
    <t>Bezpečnostná armatúra Reflex  MK 3/4"(alebo ekvivalent)</t>
  </si>
  <si>
    <t>6830200</t>
  </si>
  <si>
    <t>Gulový kohút so zaistením Reflex  MK 1"(alebo ekvivalent)</t>
  </si>
  <si>
    <t>9200140</t>
  </si>
  <si>
    <t>Reflex nástenný držiak s upínacím pásom a konzolou pre Reflex a Refix 8-25 l (alebo ekvivalent)</t>
  </si>
  <si>
    <t>9116799</t>
  </si>
  <si>
    <t>Reflex Flowjet G 3/4" prietoková armatúra, 70 ° C, 16 bar (alebo ekvivalent)</t>
  </si>
  <si>
    <t>8832000</t>
  </si>
  <si>
    <t>Zariadenie pre vákuové odplynovanie a doplnovanie sústavy a kontrolu tlaku napr. REFLEX SERVISTEC S (alebo ekvivalent)</t>
  </si>
  <si>
    <t>7945725</t>
  </si>
  <si>
    <t>Reflex Uvedenie do prevádzky Cat. 3 pre Reflexomat Compact RSC / Servitec S (alebo ekvivalent)</t>
  </si>
  <si>
    <t>6811205</t>
  </si>
  <si>
    <t>Oddeľovacia armatúra podľa DIN EN 1717 napr. REFLEX FILLSET IMPULS (alebo ekvivalent)</t>
  </si>
  <si>
    <t>8259510</t>
  </si>
  <si>
    <t>Odlučovač kalu Reflex Exdirt D 65 V F1, separátor nečistoty s Príruba, 110 °C, 6 bar  (alebo ekvivalent)</t>
  </si>
  <si>
    <t>9258340</t>
  </si>
  <si>
    <t>Reflex Exferro D/TW 50-65 (60.3-76.1), permanentný magnet ako príslušenstvo pre Exdirt/Extwin, 110 ° C, 10 bar (alebo ekvivalent)</t>
  </si>
  <si>
    <t>9258341</t>
  </si>
  <si>
    <t>Snímač úniku plynu</t>
  </si>
  <si>
    <t>9258342</t>
  </si>
  <si>
    <t>Snímač CO</t>
  </si>
  <si>
    <t>9258343</t>
  </si>
  <si>
    <t>Snímač zaplavenia kotolne</t>
  </si>
  <si>
    <t>9258344</t>
  </si>
  <si>
    <t>Antivibračné podložky pod kotlovú kaskádu</t>
  </si>
  <si>
    <t>2.  ČERPADLÁ</t>
  </si>
  <si>
    <t>97924245</t>
  </si>
  <si>
    <t>Grundfos Magna 3 25-60 (alebo ekvivalent)</t>
  </si>
  <si>
    <t>97924246</t>
  </si>
  <si>
    <t>Grundfos Magna 3 25-80 (alebo ekvivalent)</t>
  </si>
  <si>
    <t>97924256</t>
  </si>
  <si>
    <t>Grundfos Magna 3 32-80 (alebo ekvivalent)</t>
  </si>
  <si>
    <t>97924257</t>
  </si>
  <si>
    <t>Grundfos Magna 3 32-100 (alebo ekvivalent)</t>
  </si>
  <si>
    <t>D3</t>
  </si>
  <si>
    <t>3.  ARMATÚRY  PRÍRUBOVÉ</t>
  </si>
  <si>
    <t>1046451</t>
  </si>
  <si>
    <t>Uzatváracia klapka medziprírubová napr. Oventrop DN 65 (alebo ekvivalent)</t>
  </si>
  <si>
    <t>0426992</t>
  </si>
  <si>
    <t>Gumový kompenzátor napr. DILATOFLEX K  DN 65  (alebo ekvivalent)</t>
  </si>
  <si>
    <t>0426993</t>
  </si>
  <si>
    <t>Príruba krková DN 65</t>
  </si>
  <si>
    <t>4.  ARMATÚRY  ZÁVITOVÉ</t>
  </si>
  <si>
    <t>1076104</t>
  </si>
  <si>
    <t>Uzatvárací ventil napr. OVENTROP Optibal“ s motýlikovou rukoväťou, PN 16, DN15 (alebo ekvivalent)</t>
  </si>
  <si>
    <t>1077104</t>
  </si>
  <si>
    <t>Uzatvárací ventil napr. OVENTROP Optibal“ s kolíkovou rukoväťou, PN 16, DN15 (alebo ekvivalent)</t>
  </si>
  <si>
    <t>1077108</t>
  </si>
  <si>
    <t>Uzatvárací ventil napr. OVENTROP Optibal“ s kolíkovou rukoväťou, PN 16, DN25 (alebo ekvivalent)</t>
  </si>
  <si>
    <t>1050204</t>
  </si>
  <si>
    <t>Uzatvárací ventil napr. OVENTROP so šikmým sedlom, bronz, tesnenie s PTFE DN15 (alebo ekvivalent)</t>
  </si>
  <si>
    <t>1050206</t>
  </si>
  <si>
    <t>Uzatvárací ventil napr. OVENTROP so šikmým sedlom, bronz, tesnenie s PTFE DN20 (alebo ekvivalent)</t>
  </si>
  <si>
    <t>1050208</t>
  </si>
  <si>
    <t>Uzatvárací ventil napr. OVENTROP so šikmým sedlom, bronz, tesnenie s PTFE DN25 (alebo ekvivalent)</t>
  </si>
  <si>
    <t>1050210</t>
  </si>
  <si>
    <t>Uzatvárací ventil napr. OVENTROP so šikmým sedlom, bronz, tesnenie s PTFEDN 32 (alebo ekvivalent)</t>
  </si>
  <si>
    <t>1050212</t>
  </si>
  <si>
    <t>Uzatvárací ventil napr. OVENTROP so šikmým sedlom, bronz, tesnenie s PTFE DN40 (alebo ekvivalent)</t>
  </si>
  <si>
    <t>1121008</t>
  </si>
  <si>
    <t>Filter napr. OVENTROP DN25, PN25, bronz, vnútorný závit 1", s dvojitým sitkom (alebo ekvivalent)</t>
  </si>
  <si>
    <t>1121016</t>
  </si>
  <si>
    <t>Filter napr. OVENTROP DN50, PN25, bronz, vnútorný závit 1", s dvojitým sitkom (alebo ekvivalent)</t>
  </si>
  <si>
    <t>1075006</t>
  </si>
  <si>
    <t>Spätná klapka napr. OVENTROP DN 20, bronz, PN16, vnútorný závit G 3/4" (alebo ekvivalent)</t>
  </si>
  <si>
    <t>1075008</t>
  </si>
  <si>
    <t>Spätná klapka napr. OVENTROP DN 25, bronz, PN16, vnútorný závit G 1" (alebo ekvivalent)</t>
  </si>
  <si>
    <t>1075016</t>
  </si>
  <si>
    <t>Spätná klapka napr. OVENTROP DN 50, bronz, PN16, vnútorný závit G2 (alebo ekvivalent)</t>
  </si>
  <si>
    <t>1075017</t>
  </si>
  <si>
    <t>Gumový kompenzátor  DN 25</t>
  </si>
  <si>
    <t>1075018</t>
  </si>
  <si>
    <t>Gumový kompenzátor  DN 50</t>
  </si>
  <si>
    <t>1075019</t>
  </si>
  <si>
    <t>Vypúšťací ventil DN15,</t>
  </si>
  <si>
    <t>89000</t>
  </si>
  <si>
    <t>Automatický odvzdušnovacie ventily napr. Flamco Flexvent DN15 (alebo ekvivalent)</t>
  </si>
  <si>
    <t>9250000</t>
  </si>
  <si>
    <t>napr. Reflex Exvoid T 1/2, automatický rýchloodvzdušňovač, materiál: mosadz, 110 ° C, 10 bar (alebo ekvivalent)</t>
  </si>
  <si>
    <t>1060103</t>
  </si>
  <si>
    <t>Slučkový regulačný ventil OVENTROP "Hydrocontrol VTR", bronz , DN10, vnútor.záv.3/8" (alebo ekvivalent)</t>
  </si>
  <si>
    <t>1060104</t>
  </si>
  <si>
    <t>Slučkový regulačný ventil OVENTROP "Hydrocontrol VTR", bronz , DN15, vnútor.záv.1/2" (alebo ekvivalent)</t>
  </si>
  <si>
    <t>1060206</t>
  </si>
  <si>
    <t>Slučkový regulačný ventil OVENTROP "Hydrocontrol VTR", bronz , DN20, vnútor.záv.3/4" (alebo ekvivalent)</t>
  </si>
  <si>
    <t>1060281</t>
  </si>
  <si>
    <t>2 meracie ventily Oventrop s vonkajším závitom G ¼ pre armatúry s klasickým meracím systémom (alebo ekvivalent)</t>
  </si>
  <si>
    <t>60 330-315</t>
  </si>
  <si>
    <t>3-cestný regulačný ventil TA CV 316RGA, DN15, kvs 1,60m3/h (alebo ekvivalent)</t>
  </si>
  <si>
    <t>60 330-225</t>
  </si>
  <si>
    <t>3-cestný regulačný ventil TA CV 316RGA, DN25, kvs 10m3/h (alebo ekvivalent)</t>
  </si>
  <si>
    <t>60 333-132</t>
  </si>
  <si>
    <t>3-cestný regulačný ventil TA CV 316RGA, DN32, kvs 12,5m3/h (alebo ekvivalent)</t>
  </si>
  <si>
    <t>61-055-002</t>
  </si>
  <si>
    <t>Servopohon TA-MC55  230V (3-bodový) (alebo ekvivalent)</t>
  </si>
  <si>
    <t>61-055-003</t>
  </si>
  <si>
    <t>Manometer axiálny - spodné napojenie 1/4"M; D50; 0-6bar</t>
  </si>
  <si>
    <t>61-055-004</t>
  </si>
  <si>
    <t>Slučka kond. VZ - zavitová M20x1,5</t>
  </si>
  <si>
    <t>61-055-005</t>
  </si>
  <si>
    <t>Kohút manom.2-cestný M20x1,5 uzatvár</t>
  </si>
  <si>
    <t>61-055-006</t>
  </si>
  <si>
    <t>Teplomer axiálny - 0 °C až +120 °C; zadné napojenie 1/2"M; D 63/L 50mm</t>
  </si>
  <si>
    <t>61-055-007</t>
  </si>
  <si>
    <t>Manometer axiálny - zadné napojenie 1/4"M; D50; 0-4bar</t>
  </si>
  <si>
    <t>61-055-008</t>
  </si>
  <si>
    <t>Spätný ventil - 1/4"Fx1/2"M pre teplomer a tlakomer</t>
  </si>
  <si>
    <t>61-055-009</t>
  </si>
  <si>
    <t>Teplotný odber MaR - návarok G1/2", vnútorný závit</t>
  </si>
  <si>
    <t>61-055-010</t>
  </si>
  <si>
    <t>Tlakový odber MaR - návarok G1/2", vnútorný závit</t>
  </si>
  <si>
    <t>61-055-011</t>
  </si>
  <si>
    <t>Jímka - 1/2"; L 50mm</t>
  </si>
  <si>
    <t>27040</t>
  </si>
  <si>
    <t>POISTNÝ VENTIL napr. FLAMCO Prescor 1" - 1 1/4", OTVÁRACÍ PRETLAK 4,0 bar (alebo ekvivalent)</t>
  </si>
  <si>
    <t>27101</t>
  </si>
  <si>
    <t>POISTNÝ VENTIL napr. FLAMCO PRESCOR B, DN15, OTVÁRACÍ PRETLAK 8,0 bar (alebo ekvivalent)</t>
  </si>
  <si>
    <t>1182264</t>
  </si>
  <si>
    <t>Termostatický ventil napr. OVENTROP AQ pre automatické hydraulické vyváženie DN 15, PN 10, axiálny, so sitkom  s "Q-Tech" (alebo ekvivalent)</t>
  </si>
  <si>
    <t>1182064</t>
  </si>
  <si>
    <t>Termostatický ventil napr. OVENTROP AQ pre automatické hydraulické vyváženie DN 15, PN 10, rohový, so sitkom, s "Q-Tech" - pre vysoké radiátory od 1200mm (alebo ekvivalent)</t>
  </si>
  <si>
    <t>1090362</t>
  </si>
  <si>
    <t>Spiatočkový ventil napr. Oventrop Combi 3 rohový DN 15 R 1/2 / Rp 1/2 (alebo ekvivalent)</t>
  </si>
  <si>
    <t>1019083</t>
  </si>
  <si>
    <t>Ventilová vložka napr. Oventrop GHQ, s "Q-Tech", s trubkovým sedlem DN 15, pre korado radiátory, v prípade zámeny VT zmeniť aj daný ventil (alebo ekvivalent)</t>
  </si>
  <si>
    <t>1015884</t>
  </si>
  <si>
    <t>Oventrop Multiflex F ZB rohový R 1/2" pre telesá v prevední VK (alebo ekvivalent)</t>
  </si>
  <si>
    <t>1184074</t>
  </si>
  <si>
    <t>Dvojrúrková armatura napr.Oventrop  Multiblock TQ rohová G 1/2"  pre automatické hydraulické vyváženie s "Q-Tech"(alebo ekvivalent)</t>
  </si>
  <si>
    <t>1184096</t>
  </si>
  <si>
    <t>Designová krytka pre "Multiblock T" rohová, biela (alebo ekvivalent)</t>
  </si>
  <si>
    <t>1011464</t>
  </si>
  <si>
    <t>Termostatická hlavica napr. Oventrop Uni LH 7-28°C, * 1-5, kvapalinové čidlo, biela (alebo ekvivalent)</t>
  </si>
  <si>
    <t>1011410</t>
  </si>
  <si>
    <t>Termostatická hlavica napr. Oventrop Uni LHB pre verejné priestory, 7-28°C, * 1-5, kvapalinové čidlo, biela (alebo ekvivalent)</t>
  </si>
  <si>
    <t>UH50-A05</t>
  </si>
  <si>
    <t>ULTRAZVUKOVÝ MERAČ TEPLA napr. SIEMENS UH50-A05, DN15, Qp0,6 m3/h (alebo ekvivalent)</t>
  </si>
  <si>
    <t>UH50-A45</t>
  </si>
  <si>
    <t>ULTRAZVUKOVÝ MERAČ TEPLA napr. SIEMENS UH50-A45, DN25, Qp3,5 m3/h (alebo ekvivalent)</t>
  </si>
  <si>
    <t>UH50-A50</t>
  </si>
  <si>
    <t>ULTRAZVUKOVÝ MERAČ TEPLA napr. SIEMENS UH50-A50, DN32, Qp6,0 m3/h (alebo ekvivalent)</t>
  </si>
  <si>
    <t>WZU5-2815</t>
  </si>
  <si>
    <t>Súprava snímačov teploty Siemens pre malé merače tepla WZU5-2815 (alebo ekvivalent)</t>
  </si>
  <si>
    <t>WZT-A12/CZ</t>
  </si>
  <si>
    <t>Adaptér do T-kusu pre snímač teploty DS. M10 x 1 x G 1/2" (alebo ekvivalent)</t>
  </si>
  <si>
    <t>1011497</t>
  </si>
  <si>
    <t>Kľúč pre nastavenie pre termostatické hlavice Oventrop Uni LHB (alebo ekvivalent)</t>
  </si>
  <si>
    <t>5. VYKUROVACIE TELESÁ</t>
  </si>
  <si>
    <t>CAT21200005GCD01 01</t>
  </si>
  <si>
    <t>ATOL - C2/1200  1200/260 (Články:5) (RAL 9016 snehovo biela) (alebo ekvivalent)</t>
  </si>
  <si>
    <t>CAT21500005GCD01 01</t>
  </si>
  <si>
    <t>ATOL - C2/1500  1500/260 (Články:5) (RAL 9016 snehovo biela) (alebo ekvivalent)</t>
  </si>
  <si>
    <t>CAT21800006GCD01 01</t>
  </si>
  <si>
    <t>ATOL - C2/1800  1800/306 (Články:6) (RAL 9016 snehovo biela) (alebo ekvivalent)</t>
  </si>
  <si>
    <t>CAT21800005GCD01 01</t>
  </si>
  <si>
    <t>ATOL - C2/1800  1800/260 (Články:5) (RAL 9016 snehovo biela) (alebo ekvivalent)</t>
  </si>
  <si>
    <t>CAT20600007GCD01 01</t>
  </si>
  <si>
    <t>ATOL - C2/600  600/350 (Články:7) (RAL 9016 snehovo biela) (alebo ekvivalent)</t>
  </si>
  <si>
    <t>CAT31500005GCD01 01</t>
  </si>
  <si>
    <t>ATOL - C3/1500  1500/260 (Články:5) (RAL 9016 snehovo biela) (alebo ekvivalent)</t>
  </si>
  <si>
    <t>CAT31800006GCD01 01</t>
  </si>
  <si>
    <t>ATOL - C3/1800  1800/306 (Články:6) (RAL 9016 snehovo biela) (alebo ekvivalent)</t>
  </si>
  <si>
    <t>CAT30500027GCD01 01</t>
  </si>
  <si>
    <t>ATOL - C3/500  500/1269 (Články:27) (RAL 9016 snehovo biela) (alebo ekvivalent)</t>
  </si>
  <si>
    <t>CAT30500022GCD01 01</t>
  </si>
  <si>
    <t>ATOL - C3/500  500/1034 (Články:22) (RAL 9016 snehovo biela) (alebo ekvivalent)</t>
  </si>
  <si>
    <t>CAT30500021GCD01 01</t>
  </si>
  <si>
    <t>ATOL - C3/500  500/987 (Články:21) (RAL 9016 snehovo biela) (alebo ekvivalent)</t>
  </si>
  <si>
    <t>CAT30500018GCD01 01</t>
  </si>
  <si>
    <t>ATOL - C3/500  500/864 (Články:18) (RAL 9016 snehovo biela) (alebo ekvivalent)</t>
  </si>
  <si>
    <t>CAT30500017GCD01 01</t>
  </si>
  <si>
    <t>ATOL - C3/500  500/816 (Články:17) (RAL 9016 snehovo biela) (alebo ekvivalent)</t>
  </si>
  <si>
    <t>CAT30500016GCD01 01</t>
  </si>
  <si>
    <t>ATOL - C3/500  500/768 (Články:16) (RAL 9016 snehovo biela) (alebo ekvivalent)</t>
  </si>
  <si>
    <t>CAT30500013GCD01 01</t>
  </si>
  <si>
    <t>ATOL - C3/500  500/624 (Články:13) (RAL 9016 snehovo biela) (alebo ekvivalent)</t>
  </si>
  <si>
    <t>CAT30600020GCD01 01</t>
  </si>
  <si>
    <t>ATOL - C3/600  600/960 (Články:20) (RAL 9016 snehovo biela) (alebo ekvivalent)</t>
  </si>
  <si>
    <t>CAT30600019GCD01 01</t>
  </si>
  <si>
    <t>ATOL - C3/600  600/912 (Články:19) (RAL 9016 snehovo biela) (alebo ekvivalent)</t>
  </si>
  <si>
    <t>CAT30600016GCD01 01</t>
  </si>
  <si>
    <t>ATOL - C3/600  600/768 (Články:16) (RAL 9016 snehovo biela) (alebo ekvivalent)</t>
  </si>
  <si>
    <t>CAT30600009GCD01 01</t>
  </si>
  <si>
    <t>ATOL - C3/600  600/441 (Články:9) (RAL 9016 snehovo biela) (alebo ekvivalent)</t>
  </si>
  <si>
    <t>CAT30600010GCD01 01</t>
  </si>
  <si>
    <t>ATOL - C3/600  600/490 (Články:10) (RAL 9016 snehovo biela) (alebo ekvivalent)</t>
  </si>
  <si>
    <t>CAT30600006GCD01 01</t>
  </si>
  <si>
    <t>ATOL - C3/600  600/306 (Články:6) (RAL 9016 snehovo biela) (alebo ekvivalent)</t>
  </si>
  <si>
    <t>CAT30600005GCD01 01</t>
  </si>
  <si>
    <t>ATOL - C3/600  600/260 (Články:5) (RAL 9016 snehovo biela) (alebo ekvivalent)</t>
  </si>
  <si>
    <t>CAT40500022GCD01 01</t>
  </si>
  <si>
    <t>ATOL - C4/500  500/1034 (Články:22) (RAL 9016 snehovo biela) (alebo ekvivalent)</t>
  </si>
  <si>
    <t>CAT40500024GCD01 01</t>
  </si>
  <si>
    <t>ATOL - C4/500  500/1128 (Články:24) (RAL 9016 snehovo biela) (alebo ekvivalent)</t>
  </si>
  <si>
    <t>CAT40500033GCD01 01</t>
  </si>
  <si>
    <t>ATOL - C4/500  500/1551 (Články:33) (RAL 9016 snehovo biela) (alebo ekvivalent)</t>
  </si>
  <si>
    <t>CAT40500031GCD01 01</t>
  </si>
  <si>
    <t>ATOL - C4/500  500/1457 (Články:31) (RAL 9016 snehovo biela) (alebo ekvivalent)</t>
  </si>
  <si>
    <t>CAT40500028GCD01 01</t>
  </si>
  <si>
    <t>ATOL - C4/500  500/1316 (Články:28) (RAL 9016 snehovo biela) (alebo ekvivalent)</t>
  </si>
  <si>
    <t>CAT40500014GCD01 01</t>
  </si>
  <si>
    <t>ATOL - C4/500  500/672 (Články:14) (RAL 9016 snehovo biela) (alebo ekvivalent)</t>
  </si>
  <si>
    <t>CAT40500019GCD01 01</t>
  </si>
  <si>
    <t>ATOL - C4/500  500/912 (Články:19) (RAL 9016 snehovo biela) (alebo ekvivalent)</t>
  </si>
  <si>
    <t>CAT40500018GCD01 01</t>
  </si>
  <si>
    <t>ATOL - C4/500  500/864 (Články:18) (RAL 9016 snehovo biela) (alebo ekvivalent)</t>
  </si>
  <si>
    <t>CAT40500015GCD01 01</t>
  </si>
  <si>
    <t>ATOL - C4/500  500/720 (Články:15) (RAL 9016 snehovo biela) (alebo ekvivalent)</t>
  </si>
  <si>
    <t>CAT40500013GCD01 01</t>
  </si>
  <si>
    <t>ATOL - C4/500  500/624 (Články:13) (RAL 9016 snehovo biela) (alebo ekvivalent)</t>
  </si>
  <si>
    <t>CAT40500012GCD01 01</t>
  </si>
  <si>
    <t>ATOL - C4/500  500/576 (Články:12) (RAL 9016 snehovo biela) (alebo ekvivalent)</t>
  </si>
  <si>
    <t>CAT40500017GCD01 01</t>
  </si>
  <si>
    <t>ATOL - C4/500  500/816 (Články:17) (RAL 9016 snehovo biela) (alebo ekvivalent)</t>
  </si>
  <si>
    <t>CAT40500016GCD01 01</t>
  </si>
  <si>
    <t>ATOL - C4/500  500/768 (Články:16) (RAL 9016 snehovo biela) (alebo ekvivalent)</t>
  </si>
  <si>
    <t>CAT40500010GCD01 01</t>
  </si>
  <si>
    <t>ATOL - C4/500  500/490 (Články:10) (RAL 9016 snehovo biela) (alebo ekvivalent)</t>
  </si>
  <si>
    <t>CAT40600018GCD01 01</t>
  </si>
  <si>
    <t>ATOL - C4/600  600/864 (Články:18) (RAL 9016 snehovo biela) (alebo ekvivalent)</t>
  </si>
  <si>
    <t>CAT60500022GCD01 01</t>
  </si>
  <si>
    <t>ATOL - C6/500  500/1034 (Články:22) (RAL 9016 snehovo biela) (alebo ekvivalent)</t>
  </si>
  <si>
    <t>O39CU--901</t>
  </si>
  <si>
    <t>Chromové krytka pre napojenie zo steny ISAN  (alebo ekvivalent)</t>
  </si>
  <si>
    <t>KLCM-122045-00M10 10</t>
  </si>
  <si>
    <t>KORALUX LINEAR CLASSIC - M  1220/450 (White RAL 9016) (alebo ekvivalent)</t>
  </si>
  <si>
    <t>10060050-60-0010 10</t>
  </si>
  <si>
    <t>RADIK 10 VK  600/500 (White RAL 9016) (alebo ekvivalent)</t>
  </si>
  <si>
    <t>21060080-60-0010 10</t>
  </si>
  <si>
    <t>RADIK 21 VK  600/800 (White RAL 9016) (alebo ekvivalent)</t>
  </si>
  <si>
    <t>22-090080-50-0010 10</t>
  </si>
  <si>
    <t>RADIK KLASIK 22  900/800 (White RAL 9016) (alebo ekvivalent)</t>
  </si>
  <si>
    <t>6. NAPOJENIE VYKUROVACÍCH TELIES</t>
  </si>
  <si>
    <t>1407256</t>
  </si>
  <si>
    <t>Rozdeľovač napr. Oventrop Multidis SH pre pripojenie vykurovacích telies, 6 okruhov (alebo ekvivalent)</t>
  </si>
  <si>
    <t>1407258</t>
  </si>
  <si>
    <t>Rozdeľovač napr. Oventrop Multidis SH pre pripojenie vykurovacích telies, 8 okruhov (alebo ekvivalent)</t>
  </si>
  <si>
    <t>1407259</t>
  </si>
  <si>
    <t>Rozdeľovač napr. Oventrop Multidis SH pre pripojenie vykurovacích telies, 9 okruhov (alebo ekvivalent)</t>
  </si>
  <si>
    <t>1407260</t>
  </si>
  <si>
    <t>Rozdeľovač napr. Oventrop Multidis SH pre pripojenie vykurovacích telies, 10 okruhov (alebo ekvivalent)</t>
  </si>
  <si>
    <t>1407262</t>
  </si>
  <si>
    <t>Rozdeľovač napr. Oventrop Multidis SH pre pripojenie vykurovacích telies, 12 okruhov (alebo ekvivalent)</t>
  </si>
  <si>
    <t>1406383</t>
  </si>
  <si>
    <t>Guľový kohút s plochým tesnením, pre rozdeľovač vykurovacích okruhov Multidis SH/SF/SFQ, DN 20 (alebo ekvivalent)</t>
  </si>
  <si>
    <t>1406384</t>
  </si>
  <si>
    <t>Guľový kohút s plochým tesnením, pre rozdeľovač vykurovacích okruhov Multidis SH/SF/SFQ, DN 25 (alebo ekvivalent)</t>
  </si>
  <si>
    <t>1401173</t>
  </si>
  <si>
    <t>Nástenná skrinka pre rozdeľovač č.3, šírka 1000 mm x výška 760-870 mm x hĺbka 160 mm (alebo ekvivalent)</t>
  </si>
  <si>
    <t>1401172</t>
  </si>
  <si>
    <t>Nástenná skrinka pre rozdeľovač č.2, šírka 750 mm x výška 760-870 mm x hĺbka 160 mm (alebo ekvivalent)</t>
  </si>
  <si>
    <t>1401154</t>
  </si>
  <si>
    <t>Skrinka pre rozdeľovač pod omietku č.4, šírka 1200 mm x výška 760-885 mm x hĺbka 115-180mm (alebo ekvivalent)</t>
  </si>
  <si>
    <t>1401153</t>
  </si>
  <si>
    <t>Skrinka pre rozdeľovač pod omietku č.3, šírka 900 mm x výška 760-885 mm x hĺbka 115-180 mm (alebo ekvivalent)</t>
  </si>
  <si>
    <t>1507935</t>
  </si>
  <si>
    <t>šróbenie so svorným krúžkom "Cofit S" 2 ks pre "Copipe", 16x2,0 mm x G3/4" prevl.matica( v prípade iného potrubia -  prisposobiť)</t>
  </si>
  <si>
    <t>1507936</t>
  </si>
  <si>
    <t>skrutkovanie vonkajší závit (eurokonus) 16,2x2,26 x R 1/2  ( v prípade iného potrubia -  prisposobiť)</t>
  </si>
  <si>
    <t>1406504</t>
  </si>
  <si>
    <t>Guľový kohút s eurokónusom, pre rozdeľovač vykurovacích okruhov Multidis SH/SF/SFQ, G ¾ AG x G ¾ PM (alebo ekvivalent)</t>
  </si>
  <si>
    <t>1406505</t>
  </si>
  <si>
    <t>Skrutkový spoj  napr. Viega model 3330 (alebo ekvivalent)</t>
  </si>
  <si>
    <t>1406506</t>
  </si>
  <si>
    <t>Redukčná vsuvka napr. Viega model 3245 (alebo ekvivalent)</t>
  </si>
  <si>
    <t>1406507</t>
  </si>
  <si>
    <t>Revízne dvierka 300x300 pod omietku (alebo ekvivalent)</t>
  </si>
  <si>
    <t>7. POTRUBIE - Plasthliníkové napr. Rehau (alebo ekvivalent)</t>
  </si>
  <si>
    <t>11314981025</t>
  </si>
  <si>
    <t>* Univerzálna rúrka RAUTITAN stabil, továrensky preizolovaná 13 mm 16,2x2,6 ( v kruh.izol.( 50 m ) )</t>
  </si>
  <si>
    <t>3630</t>
  </si>
  <si>
    <t>"pozn plati pre vsetky polozky potrubi:</t>
  </si>
  <si>
    <t>(vrátane všetkých tvaroviek, kolien, redukcií, odbočiek a pod., vrátane spojovacieho materiálu, závesných líšt alebo iných konštrukcií</t>
  </si>
  <si>
    <t xml:space="preserve"> vrátane pevných a zverných bodov, dilatačných oblúkov atd.).</t>
  </si>
  <si>
    <t xml:space="preserve"> prípade,že bude vybraný iný typ potrubia bez továranskej izolácie, je nutné danu izoláciu došpecifikovať!</t>
  </si>
  <si>
    <t>11314991025</t>
  </si>
  <si>
    <t>* Univerzálna rúrka RAUTITAN stabil, továrensky preizolovaná 13 mm 20x2,9 ( v kruh.izol.( 50 m ) )</t>
  </si>
  <si>
    <t>11315051025</t>
  </si>
  <si>
    <t>* Univerzálna rúrka RAUTITAN stabil, továrensky preizolovaná 13 mm 25x3,7 ( v kruh.izol.( 25 m ) )</t>
  </si>
  <si>
    <t>11600011001</t>
  </si>
  <si>
    <t>* RAUTITAN Násuvná objímka 16 PX</t>
  </si>
  <si>
    <t>11600021001</t>
  </si>
  <si>
    <t>* RAUTITAN Násuvná objímka 20 PX</t>
  </si>
  <si>
    <t>11600031001</t>
  </si>
  <si>
    <t>* RAUTITAN Násuvná objímka 25 PX</t>
  </si>
  <si>
    <t>11600311001</t>
  </si>
  <si>
    <t>* RAUTITAN T-kus 16 PX</t>
  </si>
  <si>
    <t>11600811001</t>
  </si>
  <si>
    <t>* RAUTITAN T-kus 20-16-16 PX</t>
  </si>
  <si>
    <t>11600611001</t>
  </si>
  <si>
    <t>* RAUTITAN T-kus 20-16-20 PX</t>
  </si>
  <si>
    <t>11600711001</t>
  </si>
  <si>
    <t>* RAUTITAN T-kus 20-20-16 PX</t>
  </si>
  <si>
    <t>11600831001</t>
  </si>
  <si>
    <t>* RAUTITAN T-kus 25-16-20 PX</t>
  </si>
  <si>
    <t>11600621001</t>
  </si>
  <si>
    <t>* RAUTITAN T-kus 25-16-25 PX</t>
  </si>
  <si>
    <t>11600841001</t>
  </si>
  <si>
    <t>* RAUTITAN T-kus 25-20-16 PX</t>
  </si>
  <si>
    <t>11600731001</t>
  </si>
  <si>
    <t>* RAUTITAN T-kus 25-25-20 PX</t>
  </si>
  <si>
    <t>8. POTRUBIE -  napr. VIEGA uhlíková oceľ (alebo ekvivalent)</t>
  </si>
  <si>
    <t>559 441</t>
  </si>
  <si>
    <t>* Prestabo rúrka 15x1,2 ( 120m, 600m )</t>
  </si>
  <si>
    <t>, vrátane pevných a zverných bodov, dilatačných oblúkov atd.).</t>
  </si>
  <si>
    <t>559 458</t>
  </si>
  <si>
    <t>* Prestabo rúrka 18x1,2 ( 60m, 240m )</t>
  </si>
  <si>
    <t>559 465</t>
  </si>
  <si>
    <t>* Prestabo rúrka 22x1,5 ( 60m, 420m )</t>
  </si>
  <si>
    <t>559 472</t>
  </si>
  <si>
    <t>* Prestabo rúrka 28x1,5 ( 60m, 240m )</t>
  </si>
  <si>
    <t>559 496</t>
  </si>
  <si>
    <t>* Prestabo rúrka 35x1,5 ( 30m, 180m )</t>
  </si>
  <si>
    <t>559 489</t>
  </si>
  <si>
    <t>* Prestabo rúrka 42x1,5 ( 30m, 120m )</t>
  </si>
  <si>
    <t>559 502</t>
  </si>
  <si>
    <t>* Prestabo rúrka 54x2,0 ( 30m, 60m )</t>
  </si>
  <si>
    <t>558260</t>
  </si>
  <si>
    <t>* Prestabo - oblúk 45 15x15</t>
  </si>
  <si>
    <t>558277</t>
  </si>
  <si>
    <t>* Prestabo - oblúk 45 18x18</t>
  </si>
  <si>
    <t>558291</t>
  </si>
  <si>
    <t>* Prestabo - oblúk 45 28x28</t>
  </si>
  <si>
    <t>558307</t>
  </si>
  <si>
    <t>* Prestabo - oblúk 45 35x35</t>
  </si>
  <si>
    <t>558314</t>
  </si>
  <si>
    <t>* Prestabo - oblúk 45 42x42</t>
  </si>
  <si>
    <t>558123</t>
  </si>
  <si>
    <t>* Prestabo - oblúk 90 15x15</t>
  </si>
  <si>
    <t>558130</t>
  </si>
  <si>
    <t>* Prestabo - oblúk 90 18x18</t>
  </si>
  <si>
    <t>558147</t>
  </si>
  <si>
    <t>* Prestabo - oblúk 90 22x22</t>
  </si>
  <si>
    <t>558154</t>
  </si>
  <si>
    <t>* Prestabo - oblúk 90 28x28</t>
  </si>
  <si>
    <t>558161</t>
  </si>
  <si>
    <t>* Prestabo - oblúk 90 35x35</t>
  </si>
  <si>
    <t>558178</t>
  </si>
  <si>
    <t>* Prestabo - oblúk 90 42x42</t>
  </si>
  <si>
    <t>558185</t>
  </si>
  <si>
    <t>* Prestabo - oblúk 90 54x54</t>
  </si>
  <si>
    <t>559014</t>
  </si>
  <si>
    <t>* Prestabo - prechodka (vonk) 18xR 1/2</t>
  </si>
  <si>
    <t>559021</t>
  </si>
  <si>
    <t>* Prestabo - prechodka (vonk) 18xR 3/4</t>
  </si>
  <si>
    <t>559038</t>
  </si>
  <si>
    <t>* Prestabo - prechodka (vonk) 22xR 3/4</t>
  </si>
  <si>
    <t>559045</t>
  </si>
  <si>
    <t>* Prestabo - prechodka (vonk) 28xR 1</t>
  </si>
  <si>
    <t>559052</t>
  </si>
  <si>
    <t>* Prestabo - prechodka (vonk) 35xR 1 1/4</t>
  </si>
  <si>
    <t>559069</t>
  </si>
  <si>
    <t>* Prestabo - prechodka (vonk) 42xR 1 1/2</t>
  </si>
  <si>
    <t>605322</t>
  </si>
  <si>
    <t>Prestabo - redukčná tvarovka 18x12</t>
  </si>
  <si>
    <t>558499</t>
  </si>
  <si>
    <t>* Prestabo - redukčná tvarovka 18x15</t>
  </si>
  <si>
    <t>558512</t>
  </si>
  <si>
    <t>* Prestabo - redukčná tvarovka 22x18</t>
  </si>
  <si>
    <t>558536</t>
  </si>
  <si>
    <t>* Prestabo - redukčná tvarovka 28x18</t>
  </si>
  <si>
    <t>558543</t>
  </si>
  <si>
    <t>* Prestabo - redukčná tvarovka 28x22</t>
  </si>
  <si>
    <t>558550</t>
  </si>
  <si>
    <t>* Prestabo - redukčná tvarovka 35x22</t>
  </si>
  <si>
    <t>558567</t>
  </si>
  <si>
    <t>* Prestabo - redukčná tvarovka 35x28</t>
  </si>
  <si>
    <t>558574</t>
  </si>
  <si>
    <t>* Prestabo - redukčná tvarovka 42x35</t>
  </si>
  <si>
    <t>642792</t>
  </si>
  <si>
    <t>* Prestabo - redukčná tvarovka 54x35</t>
  </si>
  <si>
    <t>558604</t>
  </si>
  <si>
    <t>* Prestabo - redukčná tvarovka 54x42</t>
  </si>
  <si>
    <t>558680</t>
  </si>
  <si>
    <t>* Prestabo - T-kus 18x15x18</t>
  </si>
  <si>
    <t>558697</t>
  </si>
  <si>
    <t>* Prestabo - T-kus 22x15x22</t>
  </si>
  <si>
    <t>642648</t>
  </si>
  <si>
    <t>Prestabo - T-kus 22x18x18</t>
  </si>
  <si>
    <t>558710</t>
  </si>
  <si>
    <t>* Prestabo - T-kus 28x15x28</t>
  </si>
  <si>
    <t>558727</t>
  </si>
  <si>
    <t>Prestabo - T-kus 28x18x28</t>
  </si>
  <si>
    <t>558734</t>
  </si>
  <si>
    <t>Prestabo - T-kus 28x22x28</t>
  </si>
  <si>
    <t>558642</t>
  </si>
  <si>
    <t>* Prestabo - T-kus 28x28x28</t>
  </si>
  <si>
    <t>558741</t>
  </si>
  <si>
    <t>* Prestabo - T-kus 35x15x35</t>
  </si>
  <si>
    <t>558758</t>
  </si>
  <si>
    <t>* Prestabo - T-kus 35x18x35</t>
  </si>
  <si>
    <t>558772</t>
  </si>
  <si>
    <t>Prestabo - T-kus 35x28x35</t>
  </si>
  <si>
    <t>558659</t>
  </si>
  <si>
    <t>Prestabo - T-kus 35x35x35</t>
  </si>
  <si>
    <t>642556</t>
  </si>
  <si>
    <t>* Prestabo - T-kus 42x15x42</t>
  </si>
  <si>
    <t>558796</t>
  </si>
  <si>
    <t>* Prestabo - T-kus 42x28x42</t>
  </si>
  <si>
    <t>558666</t>
  </si>
  <si>
    <t>Prestabo - T-kus 42x42x42</t>
  </si>
  <si>
    <t>558826</t>
  </si>
  <si>
    <t>Prestabo - T-kus 54x28x54</t>
  </si>
  <si>
    <t>558840</t>
  </si>
  <si>
    <t>Prestabo - T-kus 54x42x54</t>
  </si>
  <si>
    <t>558673</t>
  </si>
  <si>
    <t>Prestabo - T-kus 54x54x54</t>
  </si>
  <si>
    <t>642051</t>
  </si>
  <si>
    <t>* Prestabo - zásuvná tvarovka 18xR 1/2</t>
  </si>
  <si>
    <t>642082</t>
  </si>
  <si>
    <t>* Prestabo - zásuvná tvarovka 22xR 3/4</t>
  </si>
  <si>
    <t>642099</t>
  </si>
  <si>
    <t>* Prestabo - zásuvná tvarovka 28xR 1</t>
  </si>
  <si>
    <t>9. POTRUBIE - oceľové</t>
  </si>
  <si>
    <t>900001</t>
  </si>
  <si>
    <t>Oceľocé potrubie DN 15</t>
  </si>
  <si>
    <t>900002</t>
  </si>
  <si>
    <t>Oceľocé potrubie DN 20</t>
  </si>
  <si>
    <t>900003</t>
  </si>
  <si>
    <t>Oceľocé potrubie DN 25</t>
  </si>
  <si>
    <t>900004</t>
  </si>
  <si>
    <t>Oceľocé potrubie DN 32</t>
  </si>
  <si>
    <t>900005</t>
  </si>
  <si>
    <t>Oceľocé potrubie DN 50</t>
  </si>
  <si>
    <t>900006</t>
  </si>
  <si>
    <t>Oceľocé potrubie DN 65</t>
  </si>
  <si>
    <t>10.  TEPELNÁ IZOLÁCIA POTRUBIA</t>
  </si>
  <si>
    <t>ACe-19X015</t>
  </si>
  <si>
    <t>Tepelná izolácia potrubných rozvodov z kaučukovej izolácie napr. ARMACELL ARMAFLEX AC (alebo ekvivalent) ( vrátane oblúkov) pre potrubie: Prestabo rúrka 15x1,2 - hr.19mm</t>
  </si>
  <si>
    <t>ACe-19X018</t>
  </si>
  <si>
    <t>Tepelná izolácia potrubných rozvodov z kaučukovej izolácie napr. ARMACELL ARMAFLEX AC (alebo ekvivalent) ( vrátane oblúkov) pre potrubie: Prestabo rúrka 18x1,2 - hr.19mm</t>
  </si>
  <si>
    <t>ACe-19X022</t>
  </si>
  <si>
    <t>Tepelná izolácia potrubných rozvodov z kaučukovej izolácie napr. ARMACELL ARMAFLEX AC (alebo ekvivalent) ( vrátane oblúkov) pre potrubie: Prestabo rúrka 22x1,5 - hr.19mm</t>
  </si>
  <si>
    <t>ACe-25X028</t>
  </si>
  <si>
    <t>Tepelná izolácia potrubných rozvodov z kaučukovej izolácie napr. ARMACELL ARMAFLEX AC (alebo ekvivalent) ( vrátane oblúkov) pre potrubie: Prestabo rúrka 28x1,5  - hr.20mm</t>
  </si>
  <si>
    <t>ACe-25X035</t>
  </si>
  <si>
    <t>Tepelná izolácia potrubných rozvodov z kaučukovej izolácie napr. ARMACELL ARMAFLEX AC (alebo ekvivalent) ( vrátane oblúkov) pre potrubie:Prestabo rúrka 35x1,5  - hr.25mm</t>
  </si>
  <si>
    <t>ACe-25X042</t>
  </si>
  <si>
    <t>Tepelná izolácia potrubných rozvodov z kaučukovej izolácie napr. ARMACELL ARMAFLEX AC (alebo ekvivalent) ( vrátane oblúkov) pre potrubie: Prestabo rúrka 42x1,5 - hr.25mm</t>
  </si>
  <si>
    <t>ACe-32X054</t>
  </si>
  <si>
    <t>Tepelná izolácia potrubných rozvodov z kaučukovej izolácie napr. ARMACELL ARMAFLEX AC (alebo ekvivalent) ( vrátane oblúkov) pre potrubie: Prestabo rúrka 54x2,0  - hr.30mm</t>
  </si>
  <si>
    <t>ACe-19X022.1</t>
  </si>
  <si>
    <t>Oceľové potrubie DN 15</t>
  </si>
  <si>
    <t>ACe-25X028.1</t>
  </si>
  <si>
    <t>Oceľové potrubie DN 20</t>
  </si>
  <si>
    <t>ACe-25X035.1</t>
  </si>
  <si>
    <t>Oceľové potrubie DN 25</t>
  </si>
  <si>
    <t>ACe-25X042.1</t>
  </si>
  <si>
    <t>Oceľové potrubie DN 32</t>
  </si>
  <si>
    <t>ACe-32X060</t>
  </si>
  <si>
    <t>Oceľové potrubie DN 50</t>
  </si>
  <si>
    <t>ACe-32X076</t>
  </si>
  <si>
    <t>Oceľové potrubie DN 65</t>
  </si>
  <si>
    <t>243294</t>
  </si>
  <si>
    <t>Tepelná izolácia potrubných rozvodov z minerálnej kamennej vlny v CHUC napr. NOBASIL POWER – TEK PS 680  (alebo ekvivalent) (vrátane oblúkov ) LEN PRE ROZVOD VYKUROVANIA : Prestabo rúrka 28x1,5  - hr.20mm</t>
  </si>
  <si>
    <t>243338</t>
  </si>
  <si>
    <t>Tepelná izolácia potrubných rozvodov z minerálnej kamennej vlny v CHUC napr. NOBASIL POWER – TEK PS 680  (alebo ekvivalent) (vrátane oblúkov ) LEN PRE ROZVOD VYKUROVANIA: Prestabo rúrka 54x2,0  - hr.30mm</t>
  </si>
  <si>
    <t>11. DEMONTÁŽ</t>
  </si>
  <si>
    <t>111000</t>
  </si>
  <si>
    <t>Kompletná demontáž existujúceho vykurovania, upresní montážna firma po obhliadke</t>
  </si>
  <si>
    <t>D12</t>
  </si>
  <si>
    <t>12. OSTATNÉ NÁKLADY</t>
  </si>
  <si>
    <t>120000</t>
  </si>
  <si>
    <t>Funkčná a tlaková skúška podľa STN EN 128 28  vr. nastavenia regulačných prvkov.</t>
  </si>
  <si>
    <t>120001</t>
  </si>
  <si>
    <t>Po tlakovej skúške sa systém vypustí, prepláchne, odkalí vrátane vyčištenia filtrov .Naplní sa upravenou vodou a celý systém se odvzdušní.</t>
  </si>
  <si>
    <t>120002</t>
  </si>
  <si>
    <t>Syntetický náter oceľového potrubia ÚK (pod tep. izoláciou)</t>
  </si>
  <si>
    <t>120003</t>
  </si>
  <si>
    <t>Závesy potrubia, konzoly, objímky napr. HILTI, SIKLA (alebo ekvivalent)  pomocný montážný materiál, kotvená konštrukcia z profilovej ocele, nosné a zvláštne upevnenie - vodorovné  vedenie, Bude riešené v dielenskej dokumentácií dodávateľa stavby, v cenove</t>
  </si>
  <si>
    <t>sub</t>
  </si>
  <si>
    <t>120004</t>
  </si>
  <si>
    <t>Stavebné úpravy</t>
  </si>
  <si>
    <t>120005</t>
  </si>
  <si>
    <t>Drážka pre radiátor výšky 500mm - 200x750x100mm</t>
  </si>
  <si>
    <t>120006</t>
  </si>
  <si>
    <t>Drážka pre radiátor výšky 600mm - 200x850x100mm</t>
  </si>
  <si>
    <t>120007</t>
  </si>
  <si>
    <t>Drážka pre radiátor výšky 1200mm - 200x1500x100mm</t>
  </si>
  <si>
    <t>120008</t>
  </si>
  <si>
    <t>Drážka pre radiátor výšky 1500mm - 200x1800x100mm</t>
  </si>
  <si>
    <t>120009</t>
  </si>
  <si>
    <t>Drážka pre radiátor výšky 1800mm - 200x2100x100mm</t>
  </si>
  <si>
    <t>120010</t>
  </si>
  <si>
    <t>Drážka pre radiátor VK - 120x300x100mm</t>
  </si>
  <si>
    <t>120011</t>
  </si>
  <si>
    <t>Prestup vŕtať d80 mm</t>
  </si>
  <si>
    <t>120012</t>
  </si>
  <si>
    <t>Prestup vŕtať d100 mm</t>
  </si>
  <si>
    <t>120013</t>
  </si>
  <si>
    <t>Protipožiarne upchávky + požiarny náter</t>
  </si>
  <si>
    <t>120014</t>
  </si>
  <si>
    <t>Výplne drážok (napr. jadrovou omietkou)</t>
  </si>
  <si>
    <t>120015</t>
  </si>
  <si>
    <t>Montáž, demontáž a udržovanie montážného lešenia s prac. podlážkami nad 2m výšky</t>
  </si>
  <si>
    <t>120016</t>
  </si>
  <si>
    <t>Hodinová zúčtovacia sadzba-vykurovacia skúška</t>
  </si>
  <si>
    <t>120017</t>
  </si>
  <si>
    <t>Revízne skúšky a správy</t>
  </si>
  <si>
    <t>E07 - Zdravotechnika</t>
  </si>
  <si>
    <t xml:space="preserve">    8 - Rúrové vedenie</t>
  </si>
  <si>
    <t xml:space="preserve">    721 - Zdravotech. vnútorná kanalizácia</t>
  </si>
  <si>
    <t xml:space="preserve">    724 - Zdravotechnika - strojné vybavenie</t>
  </si>
  <si>
    <t xml:space="preserve">    725 - Zdravotechnika - zariaď. predmety</t>
  </si>
  <si>
    <t xml:space="preserve">    732 - Ústredné kúrenie - strojovne</t>
  </si>
  <si>
    <t xml:space="preserve">    23-M - Montáže potrubia</t>
  </si>
  <si>
    <t>HZS - Hodinové zúčtovacie sadzby</t>
  </si>
  <si>
    <t>VRN - Investičné náklady neobsiahnuté v cenách</t>
  </si>
  <si>
    <t>131201202.S</t>
  </si>
  <si>
    <t>Výkop zapaženej jamy v hornine 3, nad 100 do 1000 m3</t>
  </si>
  <si>
    <t>131201209</t>
  </si>
  <si>
    <t>Príplatok za lepivosť pri hĺbení zapažených jám a zárezov s urovnaním dna v hornine 3</t>
  </si>
  <si>
    <t>132201102.S</t>
  </si>
  <si>
    <t>Výkop ryhy do šírky 600 mm v horn.3 nad 100 m3</t>
  </si>
  <si>
    <t>132201109</t>
  </si>
  <si>
    <t>Príplatok k cene za lepivosť pri hĺbení rýh šírky do 600 mm zapažených i nezapažených s urovnaním dna v hornine 3</t>
  </si>
  <si>
    <t>162201101</t>
  </si>
  <si>
    <t>Vodorovné premiestnenie výkopku z horniny 1-4 do 20m</t>
  </si>
  <si>
    <t>162501102</t>
  </si>
  <si>
    <t>Vodorovné premiestnenie výkopku po spevnenej ceste z horniny tr.1-4, do 100 m3 na vzdialenosť do 3000 m</t>
  </si>
  <si>
    <t>110+110-60</t>
  </si>
  <si>
    <t>167101101</t>
  </si>
  <si>
    <t>171201201</t>
  </si>
  <si>
    <t>Uloženie sypaniny na skládky do 100 m3</t>
  </si>
  <si>
    <t>171209002</t>
  </si>
  <si>
    <t>Poplatok za skladovanie - zemina a kamenivo (17 05) ostatné</t>
  </si>
  <si>
    <t>160*1,6</t>
  </si>
  <si>
    <t>174101001</t>
  </si>
  <si>
    <t>Zásyp sypaninou so zhutnením jám, šachiet, rýh, zárezov alebo okolo objektov do 100 m3</t>
  </si>
  <si>
    <t>5833110100</t>
  </si>
  <si>
    <t>Kamenivo ťažené drobné 0-1 b</t>
  </si>
  <si>
    <t>175101102</t>
  </si>
  <si>
    <t>Obsyp potrubia sypaninou z vhodných hornín 1 až 4 s prehodením sypaniny</t>
  </si>
  <si>
    <t>Rúrové vedenie</t>
  </si>
  <si>
    <t>594300000100</t>
  </si>
  <si>
    <t>Vodomerná a armatúrna šachta BG, lxšxv 1200x900x1800 mm, objem 1,9 m3, železobetónová,</t>
  </si>
  <si>
    <t>pok 01</t>
  </si>
  <si>
    <t>Nevetraný poklop - pachotesný ø800, doprava, montáž</t>
  </si>
  <si>
    <t>pok02</t>
  </si>
  <si>
    <t>Poklop atyp 900/1200 - zámočnícky výrobok, doprava, montáž</t>
  </si>
  <si>
    <t>894421111.S</t>
  </si>
  <si>
    <t>Zriadenie šachiet prefabrikovaných do 4t</t>
  </si>
  <si>
    <t>894810015.S</t>
  </si>
  <si>
    <t>Montáž PP revíznej kanalizačnej šachty, priemeru 800 mm, výška šachty 2,5 m, s roznášacím prstencom a poklopom</t>
  </si>
  <si>
    <t>286610041100.S</t>
  </si>
  <si>
    <t>Šachtové dno  s výkyvom, ku kanalizačnej revíznej vlnovcovej šachte 800 mm, pre hladké potrubia, PP</t>
  </si>
  <si>
    <t>286610045200.S</t>
  </si>
  <si>
    <t>Vlnovcová šachtová rúra kanalizačná 800 mm, dĺžka 1,2 m, PP</t>
  </si>
  <si>
    <t>286610046100.S</t>
  </si>
  <si>
    <t>Prechodový kónus 600/800 mm ku kanalizačnej revíznej šachte 800 mm, PP</t>
  </si>
  <si>
    <t>286610047200.S</t>
  </si>
  <si>
    <t>Rebrík s 6 nášľapnými stupňami, dĺ. do 2 m, ku kanalizačnej revíznej šachte 800 mm, sklolaminát</t>
  </si>
  <si>
    <t>286610047300.S</t>
  </si>
  <si>
    <t>Set príslušenstva k rebríku (obruč + 2 úchyty) ku kanalizačnej revíznej šachte 800 mm</t>
  </si>
  <si>
    <t>286710036000.S</t>
  </si>
  <si>
    <t>Gumové tesnenie šachtovej rúry 800 mm ku kanalizačnej revíznej šachte 800 mm</t>
  </si>
  <si>
    <t>552410002100.S</t>
  </si>
  <si>
    <t>Poklop liatinový A15 priemer 600 mm- pachotesný</t>
  </si>
  <si>
    <t>592240009400.S</t>
  </si>
  <si>
    <t>Betónový roznášací prstenec pre revízne šachty DN 600 až 800</t>
  </si>
  <si>
    <t>971036010.S</t>
  </si>
  <si>
    <t>Jadrové vrty diamantovými korunkami do D 110 mm do stien - murivo tehlové -0,00015t</t>
  </si>
  <si>
    <t>972033691.S</t>
  </si>
  <si>
    <t>Vybúranie otvoru v klenbách z tehál plochy do 4 m2, nad 300 mm,  -1,80000t</t>
  </si>
  <si>
    <t>979089612.S</t>
  </si>
  <si>
    <t>Poplatok za skladovanie - iné odpady zo stavieb a demolácií (17 09), ostatné</t>
  </si>
  <si>
    <t>713482111.S</t>
  </si>
  <si>
    <t>Montáž trubíc z PE, hr.do 13 mm,vnút.priemer do 38 mm</t>
  </si>
  <si>
    <t>713482112.S</t>
  </si>
  <si>
    <t>Montáž trubíc z PE, hr.do 13 mm,vnút.priemer 39-70 mm</t>
  </si>
  <si>
    <t>283310026700</t>
  </si>
  <si>
    <t>Izolačná trubica ARMAFLEX ACe 18x13 mm (d x hr. izolácie), dĺ. 2 m</t>
  </si>
  <si>
    <t>283310027000</t>
  </si>
  <si>
    <t>Izolačná trubica ARMAFLEX ACe 28x13 mm (d x hr. izolácie), dĺ. 2 m</t>
  </si>
  <si>
    <t>283310026900</t>
  </si>
  <si>
    <t>Izolačná trubica ARMAFLEX ACe 22x13 mm (d x hr. izolácie), dĺ. 2 m</t>
  </si>
  <si>
    <t>283310027100</t>
  </si>
  <si>
    <t>Izolačná trubica ARMAFLEX ACe 35x13 mm (d x hr. izolácie), dĺ. 2 m</t>
  </si>
  <si>
    <t>283310027200</t>
  </si>
  <si>
    <t>Izolačná trubica ARMAFLEX ACe 42x13 mm (d x hr. izolácie), dĺ. 2 m</t>
  </si>
  <si>
    <t>283310027400</t>
  </si>
  <si>
    <t>Izolačná trubica ARMAFLEX ACe 54x13 mm (d x hr. izolácie), dĺ. 2 m</t>
  </si>
  <si>
    <t>283310027700</t>
  </si>
  <si>
    <t>Izolačná trubica ARMAFLEX ACe 89x13 mm (d x hr. izolácie), dĺ. 2 m</t>
  </si>
  <si>
    <t>713482113.S</t>
  </si>
  <si>
    <t>Montáž trubíc z PE, hr.do 10 mm,vnút.priemer 71-95 mm</t>
  </si>
  <si>
    <t>713482114.S</t>
  </si>
  <si>
    <t>Montáž trubíc z PE, hr.do 10 mm,vnút.priem. od 96 mm</t>
  </si>
  <si>
    <t>713482121.S</t>
  </si>
  <si>
    <t>Montáž trubíc z PE, hr.15-20 mm,vnút.priemer do 38 mm</t>
  </si>
  <si>
    <t>283310004700.S</t>
  </si>
  <si>
    <t>Izolačná PE trubica dxhr. 22x20 mm, nadrezaná, na izolovanie rozvodov vody, kúrenia, zdravotechniky</t>
  </si>
  <si>
    <t>283310004600</t>
  </si>
  <si>
    <t>Izolačná PE trubica TUBOLIT DG 18x20 mm (d potrubia x hr. izolácie), nadrezaná</t>
  </si>
  <si>
    <t>283310048000</t>
  </si>
  <si>
    <t>Izolačná trubica z kaučukovej peny Kaiflex ST Tube, dxhr. 114x9 mm, pre izoláciu potrubia</t>
  </si>
  <si>
    <t>283310048100</t>
  </si>
  <si>
    <t>Izolačná trubica z kaučukovej peny Kaiflex ST Tube, dxhr. 125x9 mm, pre izoláciu potrubia,</t>
  </si>
  <si>
    <t>283310004800.S</t>
  </si>
  <si>
    <t>Izolačná PE trubica dxhr. 28x20 mm, nadrezaná, na izolovanie rozvodov vody, kúrenia, zdravotechniky</t>
  </si>
  <si>
    <t>283310004900.S</t>
  </si>
  <si>
    <t>Izolačná PE trubica dxhr. 35x20 mm, nadrezaná, na izolovanie rozvodov vody, kúrenia, zdravotechniky</t>
  </si>
  <si>
    <t>283310005000</t>
  </si>
  <si>
    <t>Izolačná PE trubica TUBOLIT DG 42x20 mm (d potrubia x hr. izolácie), nadrezaná</t>
  </si>
  <si>
    <t>713482122.S</t>
  </si>
  <si>
    <t>Montáž trubíc z PE, hr.15-20 mm,vnút.priemer 39-70 mm</t>
  </si>
  <si>
    <t>449410001710</t>
  </si>
  <si>
    <t>Protipožiarna manžeta CFS-C P 110/4",</t>
  </si>
  <si>
    <t>449410001706</t>
  </si>
  <si>
    <t xml:space="preserve">Protipožiarna manžeta CFS-C P 75/2.5", </t>
  </si>
  <si>
    <t>449410001712</t>
  </si>
  <si>
    <t>Protipožiarna manžeta CFS-C P 125/5",</t>
  </si>
  <si>
    <t>449410001710.S</t>
  </si>
  <si>
    <t>Protipožiarna manžeta 110/4", pre tesnenie potrubia D 110 mm v prestupoch</t>
  </si>
  <si>
    <t>429556</t>
  </si>
  <si>
    <t>Protipož. speň. páska CFS-W EL W45/1.8"</t>
  </si>
  <si>
    <t>429802</t>
  </si>
  <si>
    <t>Protipožiarna pena CFS-F FX</t>
  </si>
  <si>
    <t>998713103.S</t>
  </si>
  <si>
    <t>721</t>
  </si>
  <si>
    <t>Zdravotech. vnútorná kanalizácia</t>
  </si>
  <si>
    <t>721171501</t>
  </si>
  <si>
    <t>Potrubie z rúr PE-HD Dxt 32x3 mm odpadné prípojné</t>
  </si>
  <si>
    <t>721171502</t>
  </si>
  <si>
    <t>Potrubie z rúr PE-HD Dxt 40x3 mm odpadné prípojné</t>
  </si>
  <si>
    <t>721171503</t>
  </si>
  <si>
    <t>Potrubie z rúr PE-HD Dxt 50x3 mm odpadné prípojné</t>
  </si>
  <si>
    <t>286130001900</t>
  </si>
  <si>
    <t>Rúra Silent DB20, kanalizácia PE, D 56, DN 56, dĺ. 3 m</t>
  </si>
  <si>
    <t>286130002000</t>
  </si>
  <si>
    <t>Rúra Silent DB20, kanalizácia PE, D 63, DN 60, dĺ. 3 m</t>
  </si>
  <si>
    <t>286130002100</t>
  </si>
  <si>
    <t>Rúra Silent DB20, kanalizácia PE, D 75, DN 70, dĺ. 3 m</t>
  </si>
  <si>
    <t>286130002300</t>
  </si>
  <si>
    <t>Rúra Silent DB20, kanalizácia PE, D 110, DN 100, dĺ. 3 m</t>
  </si>
  <si>
    <t>286130002400</t>
  </si>
  <si>
    <t>Rúra Silent DB20, kanalizácia PE, D 135, DN, 125, dĺ. 3 m</t>
  </si>
  <si>
    <t>721172500.S</t>
  </si>
  <si>
    <t>Montáž čistiaceho kusu pre odhlučnené potrubia DN 75</t>
  </si>
  <si>
    <t>286530263800</t>
  </si>
  <si>
    <t>Čistiaca tvarovka PE 90° s kruhovým servisným otvorom, D 75 mm</t>
  </si>
  <si>
    <t>286530264000</t>
  </si>
  <si>
    <t>Čistiaca tvarovka PE 90° s kruhovým servisným otvorom, D 110 mm</t>
  </si>
  <si>
    <t>286530264100</t>
  </si>
  <si>
    <t>Čistiaca tvarovka PE 90° s kruhovým servisným otvorom, D 125 mm</t>
  </si>
  <si>
    <t>286530255200</t>
  </si>
  <si>
    <t>Koncový kryt PE-HD, DN/D 50/50 mm</t>
  </si>
  <si>
    <t>286530255700</t>
  </si>
  <si>
    <t>Koncový kryt PE-HD, DN/D 100/110 mm</t>
  </si>
  <si>
    <t>721172503.S</t>
  </si>
  <si>
    <t>Montáž čistiaceho kusu pre odhlučnené potrubia DN 110</t>
  </si>
  <si>
    <t>721172506.S</t>
  </si>
  <si>
    <t>Montáž čistiaceho kusu pre odhlučnené potrubia DN 125</t>
  </si>
  <si>
    <t>721174000.S</t>
  </si>
  <si>
    <t>Montáž kanalizačného potrubia z PE-HD zváraného natupo D 40 mm</t>
  </si>
  <si>
    <t>721174003.S</t>
  </si>
  <si>
    <t>Montáž kanalizačného potrubia z PE-HD zváraného natupo D 50 mm</t>
  </si>
  <si>
    <t>721174006.S</t>
  </si>
  <si>
    <t>Montáž kanalizačného potrubia z PE-HD zváraného natupo D 63 mm</t>
  </si>
  <si>
    <t>721174009.S</t>
  </si>
  <si>
    <t>Montáž kanalizačného potrubia z PE-HD zváraného natupo D 75 mm</t>
  </si>
  <si>
    <t>721174015.S</t>
  </si>
  <si>
    <t>Montáž kanalizačného potrubia z PE-HD zváraného natupo D 110 mm</t>
  </si>
  <si>
    <t>721174018.S</t>
  </si>
  <si>
    <t>Montáž kanalizačného potrubia z PE-HD zváraného natupo D 125 mm</t>
  </si>
  <si>
    <t>721174096.S</t>
  </si>
  <si>
    <t>Montáž kanalizačného potrubia z PE-HD zváraného elektrotvarovkami D 110 mm</t>
  </si>
  <si>
    <t>286130038100.S</t>
  </si>
  <si>
    <t>Rúra D 100/110 mm, kanalizačný systém HDPE, dĺ. 5 m</t>
  </si>
  <si>
    <t>286530241400.S</t>
  </si>
  <si>
    <t>Elektrospojka PE-HD, D 110 mm</t>
  </si>
  <si>
    <t>721174099.S</t>
  </si>
  <si>
    <t>Montáž kanalizačného potrubia z PE-HD zváraného elektrotvarovkami D 125 mm</t>
  </si>
  <si>
    <t>286130038200.S</t>
  </si>
  <si>
    <t>Rúra D 125/125 mm, kanalizačný systém HDPE, dĺ. 5 m</t>
  </si>
  <si>
    <t>286530241500.S</t>
  </si>
  <si>
    <t>Elektrospojka PE-HD, D 125 mm</t>
  </si>
  <si>
    <t>721174102.S</t>
  </si>
  <si>
    <t>Montáž kanalizačného potrubia z PE-HD zváraného elektrotvarovkami D 160 mm</t>
  </si>
  <si>
    <t>286130038300.S</t>
  </si>
  <si>
    <t>Rúra D 150/160 mm, kanalizačný systém HDPE, dĺ. 5 m</t>
  </si>
  <si>
    <t>286530241700.S</t>
  </si>
  <si>
    <t>Elektrospojka PE-HD, D 160 mm</t>
  </si>
  <si>
    <t>721174108.S</t>
  </si>
  <si>
    <t>Montáž kanalizačného potrubia z PE-HD zváraného elektrotvarovkami D 250 mm</t>
  </si>
  <si>
    <t>286130038500.S</t>
  </si>
  <si>
    <t>Rúra D 250/250 mm, kanalizačný systém HDPE, dĺ. 5 m</t>
  </si>
  <si>
    <t>286530241900.S</t>
  </si>
  <si>
    <t>Termospojka PE-HD, D 250 mm</t>
  </si>
  <si>
    <t>721213015.S</t>
  </si>
  <si>
    <t>Montáž podlahového vpustu s zvislým odtokom DN 110</t>
  </si>
  <si>
    <t>286630025800</t>
  </si>
  <si>
    <t>Podlahový vpust HL310NPrR, (0,5 l/s), vertikálny odtok DN 50/75/110, pevná izolačná príruba, krytka D 112 mm, zápachová uzávierka Primus, PE/liatina/PP/nerez</t>
  </si>
  <si>
    <t>2810310440</t>
  </si>
  <si>
    <t>Vodorovný strešný vtok TW 110 PVC V s integrovanou PVC manžetou</t>
  </si>
  <si>
    <t>R0608</t>
  </si>
  <si>
    <t>TWZ 300x300x130 Šachta pre zelené strechy, výška 130 mm</t>
  </si>
  <si>
    <t>LP3310</t>
  </si>
  <si>
    <t>Plastový kľúč pre Rain Bird P-33</t>
  </si>
  <si>
    <t>HL100/50</t>
  </si>
  <si>
    <t>Zápachový uzáver DN50x6/4" s kĺbom a pripojením pračky</t>
  </si>
  <si>
    <t>HL680</t>
  </si>
  <si>
    <t>Pivničný podlahový vpust s vertikálnym odtokom so spätnou klapkou DN110</t>
  </si>
  <si>
    <t>HL712.2</t>
  </si>
  <si>
    <t>Spätná klapka DN125 s 2 nerezovými klapkami, ručným istením</t>
  </si>
  <si>
    <t>286630048200</t>
  </si>
  <si>
    <t>Pivničný podlahový vpust, HL77, (1,58 l/s), horizontálny odtok DN 110, 3x uzáver protu vzdutiu, mriežka plastová 180x125 mm, ABS</t>
  </si>
  <si>
    <t>721242130.S</t>
  </si>
  <si>
    <t>Montáž lapača strešných splavenín plastového z PP s kĺbom, lapacím košom a zápachovou uzávierkou DN 110/125</t>
  </si>
  <si>
    <t>286630056170</t>
  </si>
  <si>
    <t>Lapač strešných naplavenín HL600NGHO, horizontálne pripojenie DN 110, výstup DN 110/125, pohľadové diely z liatiny, otočný kĺb, záchytný kôš, zápachová klapka, čistiaci otvor s nadstavcami</t>
  </si>
  <si>
    <t>721290009.S</t>
  </si>
  <si>
    <t>Montáž privzdušňovacieho ventilu pre odpadové potrubia DN 75</t>
  </si>
  <si>
    <t>551610001000</t>
  </si>
  <si>
    <t>Privzdušňovacia hlavica podomietková HL905N.0, DN 50/75, (12 l/s), bez krytky, vnútorná kanalizácia, ABS</t>
  </si>
  <si>
    <t>721290012.S</t>
  </si>
  <si>
    <t>Montáž privzdušňovacieho ventilu pre odpadové potrubia DN 110</t>
  </si>
  <si>
    <t>551610000200</t>
  </si>
  <si>
    <t>Privzdušňovacia hlavica HL900NECO, DN 110, (37 l/s), - 40 až + 60°C, dvojitá izolačná stena, vnútorná kanalizácia, PP</t>
  </si>
  <si>
    <t>721290123.S</t>
  </si>
  <si>
    <t>Ostatné - skúška tesnosti kanalizácie v objektoch dymom do DN 300</t>
  </si>
  <si>
    <t>998721103.S</t>
  </si>
  <si>
    <t>Presun hmôt pre vnútornú kanalizáciu v objektoch výšky nad 12 do 24 m</t>
  </si>
  <si>
    <t>722161003.S</t>
  </si>
  <si>
    <t>Vodovodné potrubie z nerezových rúrok spájaných lisovaním D 18 mm</t>
  </si>
  <si>
    <t>722161006.S</t>
  </si>
  <si>
    <t>Vodovodné potrubie z nerezových rúrok spájaných lisovaním D 22 mm</t>
  </si>
  <si>
    <t>722161009.S</t>
  </si>
  <si>
    <t>Vodovodné potrubie z nerezových rúrok spájaných lisovaním D 28 mm</t>
  </si>
  <si>
    <t>722161012.S</t>
  </si>
  <si>
    <t>Vodovodné potrubie z nerezových rúrok spájaných lisovaním D 35 mm</t>
  </si>
  <si>
    <t>722161015.S</t>
  </si>
  <si>
    <t>Vodovodné potrubie z nerezových rúrok spájaných lisovaním D 42 mm</t>
  </si>
  <si>
    <t>722161018.S</t>
  </si>
  <si>
    <t>Vodovodné potrubie z nerezových rúrok spájaných lisovaním D 54 mm</t>
  </si>
  <si>
    <t>722161024.S</t>
  </si>
  <si>
    <t>Vodovodné potrubie z nerezových rúrok spájaných lisovaním D 89 mm</t>
  </si>
  <si>
    <t>722161103.S</t>
  </si>
  <si>
    <t>Montáž tvarovky pre vodovodné nerezové potrubie spájanej lisovaním D 18 mm</t>
  </si>
  <si>
    <t>722161106.S</t>
  </si>
  <si>
    <t>Montáž tvarovky pre vodovodné nerezové potrubie spájanej lisovaním D 22 mm</t>
  </si>
  <si>
    <t>722161109.S</t>
  </si>
  <si>
    <t>Montáž tvarovky pre vodovodné nerezové potrubie spájanej lisovaním D 28 mm</t>
  </si>
  <si>
    <t>722161112</t>
  </si>
  <si>
    <t>Montáž vodovodné nerezové potrubie spájanej lisovaním D 35 mm</t>
  </si>
  <si>
    <t>722161115</t>
  </si>
  <si>
    <t>Montáž vodovodné nerezové potrubie spájanej lisovaním D 42 mm</t>
  </si>
  <si>
    <t>722161118</t>
  </si>
  <si>
    <t>Montáž vodovodné nerezové potrubie spájanej lisovaním D 54 mm</t>
  </si>
  <si>
    <t>722161124.S</t>
  </si>
  <si>
    <t>Montáž tvarovky pre vodovodné nerezové potrubie spájanej lisovaním D 89 mm</t>
  </si>
  <si>
    <t>722171312</t>
  </si>
  <si>
    <t>Plasthliníkové potrubie z viacvrstvových rúr PE Geberit Mepla alebo ekvivalent v tyčiach spájané lisovaním dxt 20x2,5 mm</t>
  </si>
  <si>
    <t>722171313</t>
  </si>
  <si>
    <t>Plasthliníkové potrubie z viacvrstvových rúr PE Geberit Mepla alebo ekvivalent v tyčiach spájané lisovaním dxt 26x3 mm</t>
  </si>
  <si>
    <t>722171314</t>
  </si>
  <si>
    <t>Plasthliníkové potrubie z viacvrstvových rúr PE Geberit Mepla alebo ekvivalent v tyčiach spájané lisovaním dxt 32x3 mm</t>
  </si>
  <si>
    <t>722171315</t>
  </si>
  <si>
    <t>Plasthliníkové potrubie z viacvrstvových rúr PE Geberit Mepla  alebo ekvivalent v tyčiach spájané lisovaním dxt 40x3,5 mm</t>
  </si>
  <si>
    <t>722172918.S</t>
  </si>
  <si>
    <t>Montáž vodovodného plasthliníkového potrubia lisovaním D 20 mm</t>
  </si>
  <si>
    <t>722172921.S</t>
  </si>
  <si>
    <t>Montáž vodovodného plasthliníkového potrubia lisovaním D 26 mm</t>
  </si>
  <si>
    <t>722172924.S</t>
  </si>
  <si>
    <t>Montáž vodovodného plasthliníkového potrubia lisovaním D 32 mm</t>
  </si>
  <si>
    <t>722172927.S</t>
  </si>
  <si>
    <t>Montáž vodovodného plasthliníkového potrubia lisovaním D 40 mm</t>
  </si>
  <si>
    <t>722211210.S</t>
  </si>
  <si>
    <t>Montáž vodovodného filtra prírubového DN 80</t>
  </si>
  <si>
    <t>422010001200.S</t>
  </si>
  <si>
    <t>Prírubový filter na vodu DN 80, dĺ. 310 mm, telo a viečko liatina, sitko oceľ, EPDM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</si>
  <si>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</si>
  <si>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</si>
  <si>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</si>
  <si>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</si>
  <si>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</si>
  <si>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</si>
  <si>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</si>
  <si>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</si>
  <si>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</si>
  <si>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</si>
  <si>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</si>
  <si>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</si>
  <si>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</si>
  <si>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</si>
  <si>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</si>
  <si>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</si>
  <si>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722221030.S</t>
  </si>
  <si>
    <t>Montáž guľového kohúta závitového priameho pre vodu G 6/4</t>
  </si>
  <si>
    <t>551110005900.S</t>
  </si>
  <si>
    <t>Guľový uzáver pre vodu 6/4",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</si>
  <si>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</si>
  <si>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</si>
  <si>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</si>
  <si>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</si>
  <si>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722221045.S</t>
  </si>
  <si>
    <t>Montáž guľového kohúta závitového priameho pre vodu G 3</t>
  </si>
  <si>
    <t>551110014400.S</t>
  </si>
  <si>
    <t>Guľový uzáver pre vodu 3", niklovaná mosadz</t>
  </si>
  <si>
    <t>722221070</t>
  </si>
  <si>
    <t>Montáž guľového kohúta závitového rohového pre vodu G 1/2</t>
  </si>
  <si>
    <t>722221082.S</t>
  </si>
  <si>
    <t>Montáž guľového kohúta vypúšťacieho závitového G 1/2</t>
  </si>
  <si>
    <t>551110011200.S</t>
  </si>
  <si>
    <t>Guľový uzáver vypúšťací s páčkou, 1/2" M, mosadz</t>
  </si>
  <si>
    <t>551110019900</t>
  </si>
  <si>
    <t>Guľový ventil rohový, 1/2" - 3/8", s filtrom, bez matice, chrómovaná mosadz</t>
  </si>
  <si>
    <t>722221083.S</t>
  </si>
  <si>
    <t>Montáž guľového kohúta vypúšťacieho závitového G 3/4</t>
  </si>
  <si>
    <t>551110011300.S</t>
  </si>
  <si>
    <t>Guľový uzáver vypúšťací s páčkou, 3/4" M, mosadz</t>
  </si>
  <si>
    <t>722221170.S</t>
  </si>
  <si>
    <t>Montáž poistného ventilu závitového pre vodu G 1/2</t>
  </si>
  <si>
    <t>551210021100.S</t>
  </si>
  <si>
    <t>Ventil poistný pre kúrenie 1/2”, PN 10, mosadz</t>
  </si>
  <si>
    <t>722221230.S</t>
  </si>
  <si>
    <t>Montáž tlakového redukčného závitového ventilu s manometrom G 1</t>
  </si>
  <si>
    <t>551110018300.S</t>
  </si>
  <si>
    <t>Tlakový redukčný ventil, 1" mm, so šróbením a manometrom, 1 až 6 bar, mosadz, plast</t>
  </si>
  <si>
    <t>722221265.S</t>
  </si>
  <si>
    <t>Montáž spätného ventilu závitového G 1/2</t>
  </si>
  <si>
    <t>551110016400.S</t>
  </si>
  <si>
    <t>Spätný ventil kontrolovateľný, 1/2" FF, PN 16, mosadz, disk plast</t>
  </si>
  <si>
    <t>722221270.S</t>
  </si>
  <si>
    <t>Montáž spätného ventilu závitového G 3/4</t>
  </si>
  <si>
    <t>551110016600.S</t>
  </si>
  <si>
    <t>Spätný ventil kontrolovateľný, 3/4" FF, PN 16, mosadz, disk plast</t>
  </si>
  <si>
    <t>722221280.S</t>
  </si>
  <si>
    <t>Montáž spätného ventilu závitového G 5/4</t>
  </si>
  <si>
    <t>551110016700.S</t>
  </si>
  <si>
    <t>Spätný ventil kontrolovateľný, 5/4" FF, PN 16, mosadz, disk plast</t>
  </si>
  <si>
    <t>722221285.S</t>
  </si>
  <si>
    <t>Montáž spätného ventilu závitového G 6/4</t>
  </si>
  <si>
    <t>551110016800.S</t>
  </si>
  <si>
    <t>Spätný ventil kontrolovateľný, 6/4" FF, PN 16, mosadz, disk plast</t>
  </si>
  <si>
    <t>722221290.S</t>
  </si>
  <si>
    <t>Montáž spätného ventilu závitového G 2</t>
  </si>
  <si>
    <t>551110016900.S</t>
  </si>
  <si>
    <t>Spätný ventil kontrolovateľný, 2" FF, PN 16, mosadz, disk plast</t>
  </si>
  <si>
    <t>551SV20</t>
  </si>
  <si>
    <t>Spätný ventil kontrolovateľný, SV20 EA RV277, PN 16</t>
  </si>
  <si>
    <t>551SV50</t>
  </si>
  <si>
    <t>Spätný ventil kontrolovateľný, SV50 EA RV277, PN 16</t>
  </si>
  <si>
    <t>722221370.S</t>
  </si>
  <si>
    <t>Montáž vodovodného filtra závitového G 1</t>
  </si>
  <si>
    <t>422010003100.S</t>
  </si>
  <si>
    <t>Filter závitový na vodu 1", FF, PN 20, mosadz</t>
  </si>
  <si>
    <t>722250005</t>
  </si>
  <si>
    <t>Montáž hydrantového systému s tvarovo stálou hadicou D 25</t>
  </si>
  <si>
    <t>súb.</t>
  </si>
  <si>
    <t>449150003800</t>
  </si>
  <si>
    <t>Hydrantový systém s tvarovo stálou hadicou D 25, hadica 30 m, skriňa 710x710x245 mm, bez dvierok ekv., dvierka v dodávke stavby</t>
  </si>
  <si>
    <t>388240000100</t>
  </si>
  <si>
    <t>Vodomer impulzný závitový 5/4" M, k dávkovacím čerpadlám, mosadz, GEL.IVLI</t>
  </si>
  <si>
    <t>388240000200</t>
  </si>
  <si>
    <t>Vodomer impulzný závitový 6/4" M, k dávkovacím čerpadlám, mosadz, GEL.IVLI</t>
  </si>
  <si>
    <t>722263417.S</t>
  </si>
  <si>
    <t>Montáž vodomeru závitového jednovtokového suchobežného G 5/4</t>
  </si>
  <si>
    <t>722263420.S</t>
  </si>
  <si>
    <t>Montáž vodomeru závitového jednovtokového suchobežného G 6/4</t>
  </si>
  <si>
    <t>722290215.S</t>
  </si>
  <si>
    <t>Tlaková skúška vodovodného potrubia hrdlového alebo prírubového do DN 100</t>
  </si>
  <si>
    <t>722290234.S</t>
  </si>
  <si>
    <t>Prepláchnutie a dezinfekcia vodovodného potrubia do DN 80</t>
  </si>
  <si>
    <t>998722103.S</t>
  </si>
  <si>
    <t>724</t>
  </si>
  <si>
    <t>Zdravotechnika - strojné vybavenie</t>
  </si>
  <si>
    <t>734424140</t>
  </si>
  <si>
    <t>Montáž tlakomera</t>
  </si>
  <si>
    <t>3884116000</t>
  </si>
  <si>
    <t>Tlakomer deformačný kruhový typ 13353</t>
  </si>
  <si>
    <t>Zdravotechnika - zariaď. predmety</t>
  </si>
  <si>
    <t>725119109</t>
  </si>
  <si>
    <t>Montáž tlakového tlačidlového splachovača</t>
  </si>
  <si>
    <t>552380000200</t>
  </si>
  <si>
    <t>Ovládacie tlačidlo podomietkové pre dvojité splachovanie Sigma20, 246x164 mm, biela/lesklý chróm/biela</t>
  </si>
  <si>
    <t>725119730</t>
  </si>
  <si>
    <t>Montáž záchodu do predstenového systému</t>
  </si>
  <si>
    <t>geb02</t>
  </si>
  <si>
    <t>WC sedadlo Geberit Selnova  alebo ekvivalent, upevnenie zhora</t>
  </si>
  <si>
    <t>geb01</t>
  </si>
  <si>
    <t>Závesné WC s hlbokým splachovaním Geberit Selnova Compact Premium alebo ekvivalent, skrátené vyloženie, uzavretý tvar, Rimfree</t>
  </si>
  <si>
    <t>725149715.S</t>
  </si>
  <si>
    <t>Montáž predstenového systému záchodov do ľahkých stien s kovovou konštrukciou</t>
  </si>
  <si>
    <t>beb10</t>
  </si>
  <si>
    <t>WC sedadlo Geberit Selnova Comfort alebo ekvivalent, bezbariérové, antibakteriálne, upevnenie zhora</t>
  </si>
  <si>
    <t>ben12</t>
  </si>
  <si>
    <t>Závesné WC s hlbokým splachovaním Geberit Selnova Comfort Premium alebo ekvivalent, predĺžené vyloženie, čiastočne uzavretý tvar, Rimfree</t>
  </si>
  <si>
    <t>552370000700</t>
  </si>
  <si>
    <t>Predstenový systém DuoFix pre závesné WC, výška 1120 mm so splachovacou podomietkovou nádržou Sigma 12 pre pripojenie na bočnej stene, plast, alebo ekvivalent</t>
  </si>
  <si>
    <t>552370001400</t>
  </si>
  <si>
    <t>Predstenový systém Kombifix pre závesné WC, výška 1080 mm s podomietkovou splachovacou nádržou Sigma 12, plast, alebo ekvivalent</t>
  </si>
  <si>
    <t>552370000300</t>
  </si>
  <si>
    <t>Predstenový systém DuoFix pre závesné WC, výška 1120 mm so splachovacou podomietkovou nádržou Sigma 12, bezbariérový pre podpery a držadlá, plast, alebo ekvivalent</t>
  </si>
  <si>
    <t>geb13</t>
  </si>
  <si>
    <t>Bezpečnostné oporné madlo na WC</t>
  </si>
  <si>
    <t>725149740.S</t>
  </si>
  <si>
    <t>Montáž predstenového systému pisoárov do ľahkých stien s kovovou konštrukciou</t>
  </si>
  <si>
    <t>552370000900</t>
  </si>
  <si>
    <t>Predstenový systém DuoFix pre pisoár, univerzálny, výška 1120-1300 mm pre skryté ovládanie splachovania, plast</t>
  </si>
  <si>
    <t>beb14</t>
  </si>
  <si>
    <t>Pisoár Geberit Tamina alebo ekvivalent, s integrovaným ovládaním, napájanie zo siete</t>
  </si>
  <si>
    <t>sapho</t>
  </si>
  <si>
    <t>Deliaca keramická stena 40x70 cm</t>
  </si>
  <si>
    <t>725149745.S</t>
  </si>
  <si>
    <t>Montáž pisoáru do predstenového systému</t>
  </si>
  <si>
    <t>725149760.S</t>
  </si>
  <si>
    <t>Montáž predstenového systému umývadiel  do ľahkých stien s kovovou konštrukciou</t>
  </si>
  <si>
    <t>geb16</t>
  </si>
  <si>
    <t>Umývadlová výlevka Geberit Publica alebo ekvivalent</t>
  </si>
  <si>
    <t>u04</t>
  </si>
  <si>
    <t>Prvok Geberit Duofix pre umývadlo alebo ekvivalent, 130 cm, elektronická nástenná armatúra s podomietkovou funkčnou krabicou</t>
  </si>
  <si>
    <t>geb17</t>
  </si>
  <si>
    <t>Sklápací rošt Geberit Publica alebo ekvivalent, s vyrovnávacími podložkami</t>
  </si>
  <si>
    <t>725241126.S</t>
  </si>
  <si>
    <t>Montáž sprchovej vaničky akrylátovej obdĺžnikovej 1200x900 mm</t>
  </si>
  <si>
    <t>725319121.S</t>
  </si>
  <si>
    <t>Montáž kuchynských drezov jednoduchých, ostatných typov hranatých, bez výtokových armatúr</t>
  </si>
  <si>
    <t>Villeroy</t>
  </si>
  <si>
    <t>Villeroy &amp; Boch Subway Infinity - Sprchová vanička, 900x1200 mm, Anti-slip, alpská biela 6230N401 alebo ekvivalent</t>
  </si>
  <si>
    <t>blanco</t>
  </si>
  <si>
    <t>drez BLANCO SOLIS 500-IF alebo ekvivalent</t>
  </si>
  <si>
    <t>blanco01</t>
  </si>
  <si>
    <t>drezová batéria BLANCO MIDA Kovové prevedenie alebo ekvivalent</t>
  </si>
  <si>
    <t>725333360.S</t>
  </si>
  <si>
    <t>Montáž výlevky keramickej voľne stojacej bez výtokovej armatúry</t>
  </si>
  <si>
    <t>725219201.S</t>
  </si>
  <si>
    <t>Montáž umývadla keramického na konzoly, bez výtokovej armatúry</t>
  </si>
  <si>
    <t>u01</t>
  </si>
  <si>
    <t>Umývadlo Geberit Selnova Compact alebo ekvivalent</t>
  </si>
  <si>
    <t>u02</t>
  </si>
  <si>
    <t>Umývadlová armatúra Geberit Piave alebo ekvivalent, montáž na stenu, napájanie zo siete, pre podomietkovú funkčnú krabicu</t>
  </si>
  <si>
    <t>u03</t>
  </si>
  <si>
    <t>Zápachová uzávierka s nornou rúrkou pre umývadlo, vodorovný odtok</t>
  </si>
  <si>
    <t>u06</t>
  </si>
  <si>
    <t>Umývadlová armatúra Geberit Piave alebo ekvivalent, stojančeková, napájanie zo siete, pre podomietkovú funkčnú krabicu</t>
  </si>
  <si>
    <t>u07</t>
  </si>
  <si>
    <t>Súprava pre hrubú montáž  pre umývadlové armatúry Piave a Brenta alebo ekvivalent, stojančekové, s podomietkovou funkčnou skrinkou</t>
  </si>
  <si>
    <t>u08</t>
  </si>
  <si>
    <t>Bezbariérové umývadlo Geberit Selnova Comfort alebo ekvivalent</t>
  </si>
  <si>
    <t>u09</t>
  </si>
  <si>
    <t>u010</t>
  </si>
  <si>
    <t>Súprava pre hrubú montáž Geberit pre umývadlové armatúry Piave a Brenta alebo ekvivalent, stojančekové, s podomietkovou funkčnou skrinkou</t>
  </si>
  <si>
    <t>u011</t>
  </si>
  <si>
    <t>Podomietková zápachová uzávierka pre umývadlo, s krabicou pre montáž do steny, súprava pre konečnú montáž, sitkový ventil a prepadová rúra, vodorovný odtok</t>
  </si>
  <si>
    <t>u012</t>
  </si>
  <si>
    <t>u013</t>
  </si>
  <si>
    <t>Umývadlová batéria pre podomietkovú inštaláciu nástenná napr.Select alebo ekvivalent s výtokom 220 mm</t>
  </si>
  <si>
    <t>u014</t>
  </si>
  <si>
    <t>Základná sada pre umývadlovú batériu pre podomietkovú inštaláciu nástennú napr.Select alebo ekvivalent</t>
  </si>
  <si>
    <t>u015</t>
  </si>
  <si>
    <t>Hansgrohe Sifóny - Designový sifón Flowstar S, kefovaný bronz 52105140 alebo ekvivalent</t>
  </si>
  <si>
    <t>725829206.1</t>
  </si>
  <si>
    <t>Montáž batérie  drezovej stojankovej s mechanickým ovládaním odpadového ventilu</t>
  </si>
  <si>
    <t>551450000600</t>
  </si>
  <si>
    <t>Batéria výlevkova stojanková páková Lyra s otočným výtokovým ramienkom, rozmer 247x151 mm, chróm, JIKA alebo ekvivalent</t>
  </si>
  <si>
    <t>551620000300</t>
  </si>
  <si>
    <t>Odtoková súprava pre vane s otočným ovládaním a prívodom, dlhá, d 52 mm, výkon 0,6 l/s, koleno 90° s vonkajším závitom G 3/4" a eurokonusom d 200 mm plast</t>
  </si>
  <si>
    <t>551620000400</t>
  </si>
  <si>
    <t>Odtoková súprava pre vane s ventilovou zátkou, d 52 mm, výkon prepadu 0,6 l/s, plast</t>
  </si>
  <si>
    <t>725829401.S</t>
  </si>
  <si>
    <t>Montáž batérie umývadlovej a drezovej stojankovej, so senzorovým ovládaním s jedným prívodom vody</t>
  </si>
  <si>
    <t>725849201.S</t>
  </si>
  <si>
    <t>Montáž batérie sprchovej nástennej pákovej, klasickej</t>
  </si>
  <si>
    <t>551450002600.S</t>
  </si>
  <si>
    <t>Batéria sprchová nástenná páková</t>
  </si>
  <si>
    <t>551450003800</t>
  </si>
  <si>
    <t>Batéria umývadlová stojanková páková Lyra, s pop-up 5/4", vxšxl 50x200x280 mm, chróm,</t>
  </si>
  <si>
    <t>Crometta</t>
  </si>
  <si>
    <t>Crometta S Showerpipe 240 1jet s termostatem alebo ekvivalent</t>
  </si>
  <si>
    <t>725869301.S</t>
  </si>
  <si>
    <t>Montáž zápachovej uzávierky pre zariaďovacie predmety, umývadlovej do D 40 mm</t>
  </si>
  <si>
    <t>725869311.S</t>
  </si>
  <si>
    <t>Montáž zápachovej uzávierky pre zariaďovacie predmety, drezovej do D 50 (pre jeden drez)</t>
  </si>
  <si>
    <t>551620007100.S</t>
  </si>
  <si>
    <t>Zápachová uzávierka- sifón pre jednodielne drezy DN 50</t>
  </si>
  <si>
    <t>725869340.S</t>
  </si>
  <si>
    <t>Montáž zápachovej uzávierky pre zariaďovacie predmety, sprchovej do D 50 mm</t>
  </si>
  <si>
    <t>551620003400.S</t>
  </si>
  <si>
    <t>Zápachová uzávierka sprchových vaničiek DN 40/50</t>
  </si>
  <si>
    <t>HL50F.0/100</t>
  </si>
  <si>
    <t>Nerezový sprchovací žľab k nasadeniu na plochy vrátane odtoku DN 50, montážny materiál a stavebná krytka, ale bez krycej lišty. Dĺžka zabudovania 1000-1500mm</t>
  </si>
  <si>
    <t>725869381</t>
  </si>
  <si>
    <t>Montáž zápachovej uzávierky pre zariaďovacie predmety, ostatných typov do D 40</t>
  </si>
  <si>
    <t>551620015200</t>
  </si>
  <si>
    <t>Zápachová uzávierka HL136N, DN 40, kondezačný sifón 60 mm, horizontálne pripojenie 5/4", prídavná protizápachová uzávierka, pre vetranie a klimatizáciu, PP, resp. ekvivalent</t>
  </si>
  <si>
    <t>725869381.S</t>
  </si>
  <si>
    <t>Montáž zápachovej uzávierky pre zariaďovacie predmety, ostatných typov do D 40 mm</t>
  </si>
  <si>
    <t>551620015500</t>
  </si>
  <si>
    <t>Zápachová uzávierka HL136.3, DN 40, kondezačný sifón 60 mm, vertikálne pripojenie 5/4", s protizápachovou klapkou a čistiacim kusom, vetranie a klimatizácia, PP</t>
  </si>
  <si>
    <t>725869381.S.1</t>
  </si>
  <si>
    <t>551620027100</t>
  </si>
  <si>
    <t>Vtokový lievik HL21, DN 32, (0,17 l/s), s protizápachovým uzáverom, vetranie a klimatizácia, PP</t>
  </si>
  <si>
    <t>998725103.S</t>
  </si>
  <si>
    <t>551620013200</t>
  </si>
  <si>
    <t>Zápachová uzávierka podomietková HL406, DN 40/50, umývačkový UP sifón, výtokový ventil 1/2", prítok/odtok vody R 1/2" vnútorný závit, spätná klapka a privzdušňovač, krytka nerez 180x100 mm</t>
  </si>
  <si>
    <t>732</t>
  </si>
  <si>
    <t>Ústredné kúrenie - strojovne</t>
  </si>
  <si>
    <t>484630012700.S</t>
  </si>
  <si>
    <t>Ventil so zaistením R 1 pre expanzné nádoby, na kontrolu, údržbu a výmenu expanzných nádob</t>
  </si>
  <si>
    <t>484710007100.S</t>
  </si>
  <si>
    <t>Držiak expanznej nádoby na stenu viacúčelový vrátane skrutiek a hmoždiniek</t>
  </si>
  <si>
    <t>732331006.S</t>
  </si>
  <si>
    <t>Montáž expanznej nádoby tlak do 6 bar s membránou 18 l</t>
  </si>
  <si>
    <t>484620000300</t>
  </si>
  <si>
    <t>Nádoba expanzná typ Refix DD s vakom 18 l alebo ekvivalent, D 280 mm, v 420 mm, pripojenie G 3/4", 10 bar, biela</t>
  </si>
  <si>
    <t>732422010.S</t>
  </si>
  <si>
    <t>Montáž obehového čerpadla teplovodného DN 15 výtlak do 6 m rozpon 130 mm</t>
  </si>
  <si>
    <t>426110002700</t>
  </si>
  <si>
    <t>Čerpadlo obehové Grundfos Comfort 15-14 BA PM alebo ekvivalent</t>
  </si>
  <si>
    <t>998732102.S</t>
  </si>
  <si>
    <t>Presun hmôt pre strojovne v objektoch výšky nad 6 m do 12 m</t>
  </si>
  <si>
    <t>725539100.S</t>
  </si>
  <si>
    <t>Montáž elektrického ohrievača závesného zvislého do 30 L</t>
  </si>
  <si>
    <t>725539102.S</t>
  </si>
  <si>
    <t>Montáž elektrického ohrievača závesného zvislého do 80 L</t>
  </si>
  <si>
    <t>el01</t>
  </si>
  <si>
    <t>Elíz Euro 30 ekv.</t>
  </si>
  <si>
    <t>el02</t>
  </si>
  <si>
    <t>Elíz UNI 80 ekv.</t>
  </si>
  <si>
    <t>el03</t>
  </si>
  <si>
    <t>Elíz EHT 3,5 ekv.</t>
  </si>
  <si>
    <t>el04</t>
  </si>
  <si>
    <t>Elíz Euro 5 H ekv.</t>
  </si>
  <si>
    <t>el05</t>
  </si>
  <si>
    <t>Elíz Euro 10 H ekv.</t>
  </si>
  <si>
    <t>230050031</t>
  </si>
  <si>
    <t>Montáž doplnkových konštrukcií - z profilov. materiálov</t>
  </si>
  <si>
    <t>230050033</t>
  </si>
  <si>
    <t>Montáž doplnkových konštrukcií - z rúrkových materiálov</t>
  </si>
  <si>
    <t>286710007400</t>
  </si>
  <si>
    <t>Potrubná objímka MP-PI pozinkovaná, rozsah upínania D 32-36 mm, DN potrubia 1", M8, M10, EPDM izolant</t>
  </si>
  <si>
    <t>286710007200</t>
  </si>
  <si>
    <t>Potrubná objímka MP-PI pozinkovaná, rozsah upínania D 20-24 mm, DN potrubia, 1/2", M8, M10, EPDM izolant</t>
  </si>
  <si>
    <t>286710007300</t>
  </si>
  <si>
    <t>Potrubná objímka MP-PI pozinkovaná, rozsah upínania D 25-28 mm, DN potrubia 3/4", M8, M10, EPDM izolant</t>
  </si>
  <si>
    <t>286710007500.S</t>
  </si>
  <si>
    <t>Potrubná objímka pozinkovaná, rozsah upínania D 48-53 mm, DN potrubia 1 1/2", M8, EPDM izolant</t>
  </si>
  <si>
    <t>286710007700</t>
  </si>
  <si>
    <t>Potrubná objímka MP-PI pozinkovaná, rozsah upínania D 59-66 mm, DN potrubia 2", M8, M10, EPDM izolant</t>
  </si>
  <si>
    <t>286710007600</t>
  </si>
  <si>
    <t>Potrubná objímka MP-PI pozinkovaná, rozsah upínania D 54-58 mm, M8, M10, EPDM izolant</t>
  </si>
  <si>
    <t>286710008300</t>
  </si>
  <si>
    <t>Potrubná objímka MP-PI pozinkovaná, rozsah upínania D 107-115 mm, DN potrubia 4", M8, M10, EPDM izolant</t>
  </si>
  <si>
    <t>286710008400</t>
  </si>
  <si>
    <t>Potrubná objímka MP-PI pozinkovaná, rozsah upínania D 120-128 mm, M8, M10, EPDM izolant</t>
  </si>
  <si>
    <t>286710007900</t>
  </si>
  <si>
    <t>Potrubná objímka MP-PI pozinkovaná, rozsah upínania D 75-80 mm, DN potrubia 2 1/2", M8, M10, EPDM izolant</t>
  </si>
  <si>
    <t>726190915.S</t>
  </si>
  <si>
    <t>Montáž krycích dvierok</t>
  </si>
  <si>
    <t>998767103.S</t>
  </si>
  <si>
    <t>590160001600</t>
  </si>
  <si>
    <t xml:space="preserve">Dvierka revízne s pevnými pántami F1, šxl 200x200 mm, G125 do sadrokartónových systémov </t>
  </si>
  <si>
    <t>590160001700</t>
  </si>
  <si>
    <t>Dvierka revízne s pevnými pántami F1, šxl 300x300 mm, G125 do sadrokartónových systémov</t>
  </si>
  <si>
    <t>590160002500</t>
  </si>
  <si>
    <t>Dvierka revízne vývesné F2, šxl 500x500 mm, G125 do sadrokartónových systémov_protipoziarne</t>
  </si>
  <si>
    <t>23-M</t>
  </si>
  <si>
    <t>Montáže potrubia</t>
  </si>
  <si>
    <t>230010256.S</t>
  </si>
  <si>
    <t>Montáž potrubia z oceľových závitových rúr G 1"</t>
  </si>
  <si>
    <t>141410002000.S</t>
  </si>
  <si>
    <t>Rúra oceľová bezšvová závitová 1" pozinkovaná, ozn. 11 353.0</t>
  </si>
  <si>
    <t>141410002100.S</t>
  </si>
  <si>
    <t>Rúra oceľová bezšvová závitová 5/4" pozinkovaná, ozn. 11 353.0</t>
  </si>
  <si>
    <t>141410002200.S</t>
  </si>
  <si>
    <t>Rúra oceľová bezšvová závitová 1 1/2" pozinkovaná, ozn. 11 353.0</t>
  </si>
  <si>
    <t>141410002300.S</t>
  </si>
  <si>
    <t>Rúra oceľová bezšvová závitová 2" pozinkovaná, ozn. 11 353.0</t>
  </si>
  <si>
    <t>230010257.S</t>
  </si>
  <si>
    <t>Montáž potrubia z oceľových závitových rúr G 1 1/4"</t>
  </si>
  <si>
    <t>230010258.S</t>
  </si>
  <si>
    <t>Montáž potrubia z oceľových závitových rúr G 1 1/2"</t>
  </si>
  <si>
    <t>230010259.S</t>
  </si>
  <si>
    <t>Montáž potrubia z oceľových závitových rúr G 2"</t>
  </si>
  <si>
    <t>HZS</t>
  </si>
  <si>
    <t>Hodinové zúčtovacie sadzby</t>
  </si>
  <si>
    <t>HZS000113.S</t>
  </si>
  <si>
    <t>Stavebno montážne práce náročné ucelené - odborné, tvorivé remeselné (Tr. 3) v rozsahu viac ako 8 hodín, funkčná skúška</t>
  </si>
  <si>
    <t>262144</t>
  </si>
  <si>
    <t>Investičné náklady neobsiahnuté v cenách</t>
  </si>
  <si>
    <t>001000033.S</t>
  </si>
  <si>
    <t>Inžinierska činnosť - skúšky a revízie zaťažkávacie skúšky, Hydrantová skúška + protokol</t>
  </si>
  <si>
    <t>E08 - Plynoinštalácia</t>
  </si>
  <si>
    <t xml:space="preserve">    723 - Zdravotechnika - plynovod</t>
  </si>
  <si>
    <t xml:space="preserve">    734 - Ústredné kúrenie - armatúry</t>
  </si>
  <si>
    <t xml:space="preserve">    783 - Dokončovacie práce - nátery</t>
  </si>
  <si>
    <t xml:space="preserve">    21-M - Elektromontáže</t>
  </si>
  <si>
    <t>952902110</t>
  </si>
  <si>
    <t>Čistenie budov zametaním v miestnostiach, chodbách, na schodišti a na povalách</t>
  </si>
  <si>
    <t>-1165974985</t>
  </si>
  <si>
    <t>972056004.S</t>
  </si>
  <si>
    <t>Jadrové vrty diamantovými korunkami do D 50 mm do stropov - železobetónových -0,00005t</t>
  </si>
  <si>
    <t>-1220972143</t>
  </si>
  <si>
    <t>972056007.S</t>
  </si>
  <si>
    <t>Jadrové vrty diamantovými korunkami do D 80 mm do stropov - železobetónových -0,00012t</t>
  </si>
  <si>
    <t>-1863516426</t>
  </si>
  <si>
    <t>392425885</t>
  </si>
  <si>
    <t>-1233461924</t>
  </si>
  <si>
    <t>-1471934909</t>
  </si>
  <si>
    <t>-491176250</t>
  </si>
  <si>
    <t>979089712</t>
  </si>
  <si>
    <t>Prenájom kontajneru 5 m3</t>
  </si>
  <si>
    <t>-913722869</t>
  </si>
  <si>
    <t>999281111</t>
  </si>
  <si>
    <t>178504794</t>
  </si>
  <si>
    <t>723</t>
  </si>
  <si>
    <t>Zdravotechnika - plynovod</t>
  </si>
  <si>
    <t>230330700</t>
  </si>
  <si>
    <t>Montáž tlakového snímača plynov</t>
  </si>
  <si>
    <t>1186248477</t>
  </si>
  <si>
    <t>389610008400.S</t>
  </si>
  <si>
    <t>TLAKOMER  ∅160, ROZSAH 0-6 kPa, TLAKOMERNÝ KOHÚT TROJCESTNÝ, TLAKOMEROVÁ PRÍPOJKA DN 15</t>
  </si>
  <si>
    <t>390362978</t>
  </si>
  <si>
    <t>723120202.S</t>
  </si>
  <si>
    <t>Potrubie z oceľových rúrok závitových čiernych spájaných zvarovaním - akosť 11 353.0 DN 15</t>
  </si>
  <si>
    <t>779757420</t>
  </si>
  <si>
    <t>723120203.S</t>
  </si>
  <si>
    <t>Potrubie z oceľových rúrok závitových čiernych spájaných zvarovaním - akosť 11 353.0 DN 20</t>
  </si>
  <si>
    <t>-39174947</t>
  </si>
  <si>
    <t>723120205.S</t>
  </si>
  <si>
    <t>Potrubie z oceľových rúrok závitových čiernych spájaných zvarovaním - akosť 11 353.0 DN 32</t>
  </si>
  <si>
    <t>1219782275</t>
  </si>
  <si>
    <t>723120206.S</t>
  </si>
  <si>
    <t>Potrubie z oceľových rúrok závitových čiernych spájaných zvarovaním - akosť 11 353.0 DN 40</t>
  </si>
  <si>
    <t>-1700730097</t>
  </si>
  <si>
    <t>723150312.S</t>
  </si>
  <si>
    <t>Potrubie z oceľových rúrok hladkých čiernych spájaných zvarov. akosť 11 353.0 Dxt 57x2, 9 mm</t>
  </si>
  <si>
    <t>-136963264</t>
  </si>
  <si>
    <t>723150314.S</t>
  </si>
  <si>
    <t>Potrubie z oceľových rúrok hladkých čiernych spájaných zvarov. akosť 11 353.0 Dxt 89x3, 6 mm</t>
  </si>
  <si>
    <t>698960820</t>
  </si>
  <si>
    <t>723150317.S</t>
  </si>
  <si>
    <t>Potrubie z oceľových rúrok hladkých čiernych spájaných zvarov. akosť 11 353.0 Dxt 159/4, 5 mm</t>
  </si>
  <si>
    <t>153675817</t>
  </si>
  <si>
    <t>723150369.S</t>
  </si>
  <si>
    <t>Potrubie z oceľových rúrok hladkých čiernych, chránička Dxt 89x3,6 mm</t>
  </si>
  <si>
    <t>936874412</t>
  </si>
  <si>
    <t>723160205.S</t>
  </si>
  <si>
    <t>Prípojka k plynomeru spojená na závit bez obchádzky G 5/4</t>
  </si>
  <si>
    <t>694632682</t>
  </si>
  <si>
    <t>723160206.S</t>
  </si>
  <si>
    <t>Prípojka k plynomeru spojená na závit bez obchádzky G 6/4</t>
  </si>
  <si>
    <t>2052866277</t>
  </si>
  <si>
    <t>723190901.S</t>
  </si>
  <si>
    <t>Oprava plynovodného potrubia uzatvorenie alebo otvorenie plynovodného potrubia pri opravách</t>
  </si>
  <si>
    <t>-1162661194</t>
  </si>
  <si>
    <t>723229102.S</t>
  </si>
  <si>
    <t>Montáž armatúry závit. s jedným závitom, kohútik hadicový a iné plynovodné armatúry G 1/2</t>
  </si>
  <si>
    <t>-100298258</t>
  </si>
  <si>
    <t>551340000200.S</t>
  </si>
  <si>
    <t>Kohút pre plynovú inštaláciu priamy s nátrubkom K 800 1/2"</t>
  </si>
  <si>
    <t>736694872</t>
  </si>
  <si>
    <t>551340005900.S</t>
  </si>
  <si>
    <t>Odvzdušňovací guľový kohút na plyn 1/2", niklovaná mosadz</t>
  </si>
  <si>
    <t>264220302</t>
  </si>
  <si>
    <t>551340010200.S</t>
  </si>
  <si>
    <t>Vzorkovací uzáver plynu rohový d 14 mm, 1/2", niklovaná mosadz</t>
  </si>
  <si>
    <t>1583348071</t>
  </si>
  <si>
    <t>723231006.S</t>
  </si>
  <si>
    <t>Montáž guľového uzáveru plynu priameho G 1/2</t>
  </si>
  <si>
    <t>-674176005</t>
  </si>
  <si>
    <t>551340004700.S</t>
  </si>
  <si>
    <t>Guľový uzáver na plyn 1/2", plnoprietokový s obojstranne predĺženým závitom, niklovaná mosadz</t>
  </si>
  <si>
    <t>-1430099160</t>
  </si>
  <si>
    <t>723231009.S</t>
  </si>
  <si>
    <t>Montáž guľového uzáveru plynu priameho G 3/4</t>
  </si>
  <si>
    <t>128019631</t>
  </si>
  <si>
    <t>551340004800.S</t>
  </si>
  <si>
    <t>Guľový uzáver na plyn 3/4", plnoprietokový s obojstranne predĺženým závitom, niklovaná mosadz</t>
  </si>
  <si>
    <t>31614856</t>
  </si>
  <si>
    <t>723231015.S</t>
  </si>
  <si>
    <t>Montáž guľového uzáveru plynu priameho G 5/4</t>
  </si>
  <si>
    <t>-1835238899</t>
  </si>
  <si>
    <t>551340005000.S</t>
  </si>
  <si>
    <t>Guľový uzáver na plyn 5/4", plnoprietokový s obojstranne predĺženým závitom, niklovaná mosadz</t>
  </si>
  <si>
    <t>-1010343873</t>
  </si>
  <si>
    <t>723231018.S</t>
  </si>
  <si>
    <t>Montáž guľového uzáveru plynu priameho G 6/4</t>
  </si>
  <si>
    <t>-522498682</t>
  </si>
  <si>
    <t>551340005100.S</t>
  </si>
  <si>
    <t>Guľový uzáver na plyn 6/4", plnoprietokový s obojstranne predĺženým závitom, niklovaná mosadz</t>
  </si>
  <si>
    <t>-661770095</t>
  </si>
  <si>
    <t>723231021.S</t>
  </si>
  <si>
    <t>Montáž guľového uzáveru plynu priameho G 2</t>
  </si>
  <si>
    <t>-1555531279</t>
  </si>
  <si>
    <t>551340005200.S</t>
  </si>
  <si>
    <t>Guľový uzáver na plyn 2", plnoprietokový s obojstranne predĺženým závitom, niklovaná mosadz</t>
  </si>
  <si>
    <t>-34630050</t>
  </si>
  <si>
    <t>723232123</t>
  </si>
  <si>
    <t>Montáž armatúry závitovej s dvoma závitmi, nízkotlakový regulátor tlaku plynu G 1</t>
  </si>
  <si>
    <t>-411107398</t>
  </si>
  <si>
    <t>54115.1</t>
  </si>
  <si>
    <t>PRIEMYSELNÝ REGULÁTOR TLAKU PLYNU Výrobca typ: Pietro Fiorentini FEX-L 1”x6/4” _27-39mbar VSTUP 90 kPa, VÝSTUP 2,1 kPa, prietok:  plynu 37,8 m3/h  resp. ekvivalent</t>
  </si>
  <si>
    <t>492852608</t>
  </si>
  <si>
    <t>551240012200.S</t>
  </si>
  <si>
    <t>TLAKOMER  ∅160, ROZSAH 0-400 kPa, TLAKOMERNÝ KOHÚT TROJCESTNÝ, TLAKOMEROVÁ PRÍPOJKA DN 15</t>
  </si>
  <si>
    <t>-1615056352</t>
  </si>
  <si>
    <t>734499211</t>
  </si>
  <si>
    <t>Ostatné meracie armatúry, montáž návarka M 20 x 1,5</t>
  </si>
  <si>
    <t>190708668</t>
  </si>
  <si>
    <t>388320004400</t>
  </si>
  <si>
    <t>Návarok priamy M20x1,5 mm - 19 mm</t>
  </si>
  <si>
    <t>994274499</t>
  </si>
  <si>
    <t>551290000100</t>
  </si>
  <si>
    <t>Kondenzačná slučka zahnutá PN 250, k privareniu M20x1,5 mm</t>
  </si>
  <si>
    <t>1898273055</t>
  </si>
  <si>
    <t>998723102.S</t>
  </si>
  <si>
    <t>Presun hmôt pre vnútorný plynovod v objektoch výšky nad 6 do 12 m</t>
  </si>
  <si>
    <t>629064327</t>
  </si>
  <si>
    <t>734</t>
  </si>
  <si>
    <t>Ústredné kúrenie - armatúry</t>
  </si>
  <si>
    <t>734291350.S</t>
  </si>
  <si>
    <t>Montáž filtra závitového G 1 1/4</t>
  </si>
  <si>
    <t>533783242</t>
  </si>
  <si>
    <t>422010002400.S</t>
  </si>
  <si>
    <t>Filter závitový nerez 5/4", dĺ. 105 mm, pre vykurovanie a klimatizácie, rozvody vody a priemysel</t>
  </si>
  <si>
    <t>155919455</t>
  </si>
  <si>
    <t>734291360.S</t>
  </si>
  <si>
    <t>Montáž filtra závitového G 1 1/2</t>
  </si>
  <si>
    <t>1922552682</t>
  </si>
  <si>
    <t>422010002500.S</t>
  </si>
  <si>
    <t>Filter závitový nerez 6/4", dĺ. 120 mm, pre vykurovanie a klimatizácie, rozvody vody a priemysel</t>
  </si>
  <si>
    <t>-49344910</t>
  </si>
  <si>
    <t>pev01</t>
  </si>
  <si>
    <t>ELEKTROMAG. VENTIL PEVEKO - EVHNC 1032.*2 /L, DN32, napájanie 24 VAC, 11W</t>
  </si>
  <si>
    <t>1683525952</t>
  </si>
  <si>
    <t>pev01a</t>
  </si>
  <si>
    <t>Dvojstupňový detektor horľavých plynov (metán) - typ SPH7</t>
  </si>
  <si>
    <t>-844807808</t>
  </si>
  <si>
    <t>pev01b</t>
  </si>
  <si>
    <t>Detektor plynu typ FC P (metán), osadený v reštauráci</t>
  </si>
  <si>
    <t>-2076130825</t>
  </si>
  <si>
    <t>pev02</t>
  </si>
  <si>
    <t>ELEKTROMAG. VENTIL PEVEKO - EVHNC 1050.*2 /L, DN50, napájanie 24 VAC, 11W</t>
  </si>
  <si>
    <t>1366403410</t>
  </si>
  <si>
    <t>pev02a</t>
  </si>
  <si>
    <t>-2145185695</t>
  </si>
  <si>
    <t>pev02b</t>
  </si>
  <si>
    <t>Detektor plynu typ FC P (metán), osadený v kotoln</t>
  </si>
  <si>
    <t>-1621755068</t>
  </si>
  <si>
    <t>pev03</t>
  </si>
  <si>
    <t>montáž ELEKTROMAG. VENTIL PEVEKO, PN16</t>
  </si>
  <si>
    <t>-1233598074</t>
  </si>
  <si>
    <t>tep</t>
  </si>
  <si>
    <t xml:space="preserve">TEPLOMER SKLENÝ STONKOVÝ -20 - +80 °C </t>
  </si>
  <si>
    <t>1155687448</t>
  </si>
  <si>
    <t>2145772372</t>
  </si>
  <si>
    <t>01</t>
  </si>
  <si>
    <t>Kotviace príslušenstvo nosník, podložka, závitová tyč pre uchytenie plynomernej zostavy</t>
  </si>
  <si>
    <t>-194406251</t>
  </si>
  <si>
    <t>1373613270</t>
  </si>
  <si>
    <t>Potrubná objímka MP-PI pozinkovaná, rozsah upínania D 59-66 mm, DN potrubia 2", M8, M10, EPDM izolant, HILTI, resp. ekvivalent</t>
  </si>
  <si>
    <t>823526944</t>
  </si>
  <si>
    <t>Potrubná objímka MP-PI pozinkovaná, rozsah upínania D 25-28 mm, DN potrubia 3/4", M8, M10, EPDM izolant, HILTI</t>
  </si>
  <si>
    <t>936047878</t>
  </si>
  <si>
    <t>286710007500</t>
  </si>
  <si>
    <t>Potrubná objímka MP-PI pozinkovaná, rozsah upínania D 48-53 mm, DN potrubia 1 1/2", M8, M10, EPDM izolant, HILTI, resp. ekvivalent</t>
  </si>
  <si>
    <t>96542812</t>
  </si>
  <si>
    <t>Potrubná objímka MP-PI pozinkovaná, rozsah upínania D 54-58 mm, M8, M10, EPDM izolant, HILTI</t>
  </si>
  <si>
    <t>614156160</t>
  </si>
  <si>
    <t>Potrubná objímka MP-PI pozinkovaná, rozsah upínania D 75-80 mm, DN potrubia 2 1/2", M8, M10, EPDM izolant, HILTI</t>
  </si>
  <si>
    <t>-597568224</t>
  </si>
  <si>
    <t>286710008700</t>
  </si>
  <si>
    <t>Potrubná objímka MP-PI pozinkovaná, rozsah upínania D 149-161 mm, M8, M10, EPDM izolant, HILTI</t>
  </si>
  <si>
    <t>-749534242</t>
  </si>
  <si>
    <t>998767102.S</t>
  </si>
  <si>
    <t>Presun hmôt pre kovové stavebné doplnkové konštrukcie v objektoch výšky nad 6 do 12 m</t>
  </si>
  <si>
    <t>191076160</t>
  </si>
  <si>
    <t>Dokončovacie práce - nátery</t>
  </si>
  <si>
    <t>783421310.S</t>
  </si>
  <si>
    <t>Nátery kov.potr.a armatúr syntetické farby žltej armatúr do DN 100 mm dvojnás. 1x s emailovaním - 105µm</t>
  </si>
  <si>
    <t>-2020013254</t>
  </si>
  <si>
    <t>21-M</t>
  </si>
  <si>
    <t>Elektromontáže</t>
  </si>
  <si>
    <t>210100001</t>
  </si>
  <si>
    <t>Ukončenie vodičov v rozvádzač. vrátane zapojenia a vodičovej koncovky do 2.5 mm2</t>
  </si>
  <si>
    <t>-1643615934</t>
  </si>
  <si>
    <t>210220302</t>
  </si>
  <si>
    <t>Bleskozvodová svorka nad 2 skrutky (ST, SJ, SK, SZ, SR 01, 02)</t>
  </si>
  <si>
    <t>1717824094</t>
  </si>
  <si>
    <t>3540408300</t>
  </si>
  <si>
    <t>HR-Svorka SZ</t>
  </si>
  <si>
    <t>-2059830034</t>
  </si>
  <si>
    <t>35404083001</t>
  </si>
  <si>
    <t>Autozásuvka- ukončenie sign. vodiča</t>
  </si>
  <si>
    <t>-1610107787</t>
  </si>
  <si>
    <t>230011007.S</t>
  </si>
  <si>
    <t>Montáž potrubia z oceľových rúr trieda 11 - 13, Dxt 18x2 mm</t>
  </si>
  <si>
    <t>991305640</t>
  </si>
  <si>
    <t>230011008.S</t>
  </si>
  <si>
    <t>Montáž potrubia z oceľových rúr trieda 11 - 13, Dxt 22x2,6 mm</t>
  </si>
  <si>
    <t>-1281239344</t>
  </si>
  <si>
    <t>230011022.S</t>
  </si>
  <si>
    <t>Montáž potrubia z oceľových rúr trieda 11 - 13, Dxt 31,8x3,2 mm</t>
  </si>
  <si>
    <t>1498537501</t>
  </si>
  <si>
    <t>230011031.S</t>
  </si>
  <si>
    <t>Montáž potrubia z oceľových rúr trieda 11 - 13, Dxt 44,5x3,2 mm</t>
  </si>
  <si>
    <t>101124090</t>
  </si>
  <si>
    <t>230011040.S</t>
  </si>
  <si>
    <t>Montáž potrubia z oceľových rúr trieda 11 - 13, Dxt 57x3,6 mm</t>
  </si>
  <si>
    <t>1721788231</t>
  </si>
  <si>
    <t>sk01</t>
  </si>
  <si>
    <t>dvierka pre skrinku na fasáde 600x1000mm , material ocel, farba výber podla investora, ekv.</t>
  </si>
  <si>
    <t>-1451456092</t>
  </si>
  <si>
    <t>230011061.S</t>
  </si>
  <si>
    <t>Montáž potrubia z oceľových rúr trieda 11 - 13, Dxt 89x6,3 mm</t>
  </si>
  <si>
    <t>-839107178</t>
  </si>
  <si>
    <t>230011088.S</t>
  </si>
  <si>
    <t>Montáž potrubia z oceľových rúr trieda 11 - 13, Dxt 159x4,5 mm</t>
  </si>
  <si>
    <t>-1732657745</t>
  </si>
  <si>
    <t>230230001.S</t>
  </si>
  <si>
    <t>Predbežná tlaková skúška vodou DN 50</t>
  </si>
  <si>
    <t>419464894</t>
  </si>
  <si>
    <t>230230002.S</t>
  </si>
  <si>
    <t>Predbežná tlaková skúška vodou DN 80</t>
  </si>
  <si>
    <t>-1827697237</t>
  </si>
  <si>
    <t>230230005.S</t>
  </si>
  <si>
    <t>Predbežná tlaková skúška vodou DN 150</t>
  </si>
  <si>
    <t>706123327</t>
  </si>
  <si>
    <t>230230016.S</t>
  </si>
  <si>
    <t>Hlavná tlaková skúška vzduchom 0, 6 MPa DN 50</t>
  </si>
  <si>
    <t>318198766</t>
  </si>
  <si>
    <t>230230017.S</t>
  </si>
  <si>
    <t>Hlavná tlaková skúška vzduchom 0, 6 MPa DN 80</t>
  </si>
  <si>
    <t>-265384177</t>
  </si>
  <si>
    <t>230230020.S</t>
  </si>
  <si>
    <t>Hlavná tlaková skúška vzduchom 0, 6 MPa DN 150</t>
  </si>
  <si>
    <t>766754726</t>
  </si>
  <si>
    <t>230230121.S</t>
  </si>
  <si>
    <t>Príprava na tlakovú skúšku vzduchom a vodou do 0,6 MPa</t>
  </si>
  <si>
    <t>úsek</t>
  </si>
  <si>
    <t>-2122644119</t>
  </si>
  <si>
    <t>230230201.S</t>
  </si>
  <si>
    <t>Príprava na odstránenie plynu z potrubia dusíkom</t>
  </si>
  <si>
    <t>918018594</t>
  </si>
  <si>
    <t>230230214.S</t>
  </si>
  <si>
    <t>Odstránenie plynu z potrubia dusíkom  do DN 150</t>
  </si>
  <si>
    <t>31821360</t>
  </si>
  <si>
    <t>230230292.S</t>
  </si>
  <si>
    <t>Napustenie potrubia OPZ</t>
  </si>
  <si>
    <t>-613524066</t>
  </si>
  <si>
    <t>732199100.S</t>
  </si>
  <si>
    <t>Montáž orientačného štítka</t>
  </si>
  <si>
    <t>1677660885</t>
  </si>
  <si>
    <t>8443042</t>
  </si>
  <si>
    <t>Plynárenská označovacia tabuľka s objímkou typ A veľká rozmer 105x150mm</t>
  </si>
  <si>
    <t>-1943247523</t>
  </si>
  <si>
    <t>844316</t>
  </si>
  <si>
    <t>HUP hlavný uzáver bielo-červeno-čierny rozmer 60x105mm, MIVA, resp. ekvivalent</t>
  </si>
  <si>
    <t>1702706486</t>
  </si>
  <si>
    <t>844317</t>
  </si>
  <si>
    <t>Plynomerňa bielo-červená rozmer 90x300mm, MIVA, resp. ekvivalent</t>
  </si>
  <si>
    <t>348086150</t>
  </si>
  <si>
    <t>844318</t>
  </si>
  <si>
    <t>Zákaz fajčiť bielo-červeno-čierny rozmer 88x195mm, MIVA, resp. ekvivalent</t>
  </si>
  <si>
    <t>-2031690625</t>
  </si>
  <si>
    <t>769035021.S</t>
  </si>
  <si>
    <t>Montáž mriežky s pevnými lamelami prierezu 0.022-0.032 m2</t>
  </si>
  <si>
    <t>-1939011245</t>
  </si>
  <si>
    <t>429004944101.1</t>
  </si>
  <si>
    <t>Hliníková mriežka s pevnými lamelami 100x300 mm</t>
  </si>
  <si>
    <t>1043623820</t>
  </si>
  <si>
    <t>HZS000113</t>
  </si>
  <si>
    <t>Stavebno montážne práce náročné ucelené - odborné, tvorivé remeselné (Tr 3) v rozsahu viac ako 8 hodín, systémová skúška</t>
  </si>
  <si>
    <t>950179121</t>
  </si>
  <si>
    <t>HZS000115</t>
  </si>
  <si>
    <t>Odborné práce, revízna správa</t>
  </si>
  <si>
    <t>2050830810</t>
  </si>
  <si>
    <t>E09.1 - Elektroinštalácie NN / E10.1 Elektroinštalácie SLP</t>
  </si>
  <si>
    <t>D1 - Elektroinštalácia</t>
  </si>
  <si>
    <t>D2 - Rozvádzače</t>
  </si>
  <si>
    <t>D3 - Svietidlá</t>
  </si>
  <si>
    <t>D4 - Bleskozvod a uzemnenie</t>
  </si>
  <si>
    <t>D5 - Slaboprúdové rozvody (tel/data, DDZ, prístupový systém, CCTV)</t>
  </si>
  <si>
    <t>D6 - HZS , Ostatné</t>
  </si>
  <si>
    <t>Elektroinštalácia</t>
  </si>
  <si>
    <t>Vypínač 10A/230V pod omietku, rad. 1, IP20 +rámiky, ref.: NIKO PURE Steel White</t>
  </si>
  <si>
    <t>20001d</t>
  </si>
  <si>
    <t>Vypínač 10A/230V pod omietku, rad. 1, IP20 +rámiky, ref.: NIKO PURE Steel White - dodávka</t>
  </si>
  <si>
    <t>Vypínač 10A/230V pod omietku, rad. 2, IP20 +rámiky</t>
  </si>
  <si>
    <t>20002d</t>
  </si>
  <si>
    <t>Vypínač 10A/230V pod omietku, rad. 2, IP20 +rámiky - dodávka</t>
  </si>
  <si>
    <t>Vypínač 10A/230V pod omietku, rad. 5, IP20 +rámiky, ref.: NIKO PURE Steel White</t>
  </si>
  <si>
    <t>20003d</t>
  </si>
  <si>
    <t>Vypínač 10A/230V pod omietku, rad. 5, IP20 +rámiky, ref.: NIKO PURE Steel White - dodávka</t>
  </si>
  <si>
    <t>Vypínač 10A/230V pod omietku, rad. 6, IP20 +rámiky, ref.: NIKO PURE Steel White</t>
  </si>
  <si>
    <t>20004d</t>
  </si>
  <si>
    <t>Vypínač 10A/230V pod omietku, rad. 6, IP20 +rámiky, ref.: NIKO PURE Steel White - dodávka</t>
  </si>
  <si>
    <t>Vypínač 10A/230V na povrch, rad. 1, IP44 (biela farba)</t>
  </si>
  <si>
    <t>20005d</t>
  </si>
  <si>
    <t>Vypínač 10A/230V na povrch, rad. 1, IP44 (biela farba) - dodávka</t>
  </si>
  <si>
    <t>Vypínač 10A/230V na povrch, rad. 2, IP44 (biela farba)</t>
  </si>
  <si>
    <t>20006d</t>
  </si>
  <si>
    <t>Vypínač 10A/230V na povrch, rad. 2, IP44 (biela farba) - dodávka</t>
  </si>
  <si>
    <t>Vypínač 10A/230V na povrch, rad. 6, IP44 (biela farba)</t>
  </si>
  <si>
    <t>20007d</t>
  </si>
  <si>
    <t>Vypínač 10A/230V na povrch, rad. 6, IP44 (biela farba) - dodávka</t>
  </si>
  <si>
    <t>Vypínač 10A/230V na povrch, rad. 1, IP66, Ex prevedenie, pre zónu 2, tvrdený polyester,  ref.: SCAME ATEX EX ROCKER-EX 592.R001-01</t>
  </si>
  <si>
    <t>20008d</t>
  </si>
  <si>
    <t>Vypínač 10A/230V na povrch, rad. 1, IP66, Ex prevedenie, pre zónu 2, tvrdený polyester, ref.: SCAME ATEX EX ROCKER-EX 592.R001-01 - dodávka</t>
  </si>
  <si>
    <t>Ovládač svetelných scén, DALI, IP20, ref.: ZUMTOBEL ED-CCW 01/02/03 b+c</t>
  </si>
  <si>
    <t>20009d</t>
  </si>
  <si>
    <t>Ovládač svetelných scén, DALI, IP20, ref.: ZUMTOBEL ED-CCW 01/02/03 b+c - dodávka</t>
  </si>
  <si>
    <t>Zásuvka 16A/230V pod omietku, IP20 +rámiky, ref.: NIKO PURE Steel White</t>
  </si>
  <si>
    <t>20010d</t>
  </si>
  <si>
    <t>Zásuvka 16A/230V pod omietku, IP20 +rámiky, ref.: NIKO PURE Steel White - dodávka</t>
  </si>
  <si>
    <t>Zásuvka 16A/230V pod omietku, IP44 +rámiky,</t>
  </si>
  <si>
    <t>20011d</t>
  </si>
  <si>
    <t>Zásuvka 16A/230V pod omietku, IP44 +rámiky, - dodávka</t>
  </si>
  <si>
    <t>Zásuvka 16A/230V na povrch, IP44</t>
  </si>
  <si>
    <t>20012d</t>
  </si>
  <si>
    <t>Zásuvka 16A/230V na povrch, IP44 - dodávka</t>
  </si>
  <si>
    <t>20013</t>
  </si>
  <si>
    <t>Zásuvka 16A/230V na povrch, IP66, Ex prevedenie, pre zónu 2, tvrdený polyester,  ref.: SCAME ATEX EX ADVANCE GRP(GD) 504.1683</t>
  </si>
  <si>
    <t>20013d</t>
  </si>
  <si>
    <t>Zásuvka 16A/230V na povrch, IP66, Ex prevedenie, pre zónu 2, tvrdený polyester, ref.: SCAME ATEX EX ADVANCE GRP(GD) 504.1683 - dodávka</t>
  </si>
  <si>
    <t>Podlahová zásuvková krabica 8-modulová, výzbroj: 2x zásuvka 16A/230V, 2x zásuvka RJ45 cat.6a, zapustená so skrytým rámom, povrch. úprava - nerezová oceľ</t>
  </si>
  <si>
    <t>20014d</t>
  </si>
  <si>
    <t>Podlahová zásuvková krabica 8-modulová, výzbroj: 2x zásuvka 16A/230V, 2x zásuvka RJ45 cat.6a, zapustená so skrytým rámom, povrch. úprava - nerezová oceľ- dodávka</t>
  </si>
  <si>
    <t>Podlahová zásuvková krabica 4-modulová, výzbroj: 2x zásuvka 16A/230V, povrch. úprava - mosadz</t>
  </si>
  <si>
    <t>20015d</t>
  </si>
  <si>
    <t>Podlahová zásuvková krabica 4-modulová, výzbroj: 2x zásuvka 16A/230V, povrch. úprava - mosadz - dodávka</t>
  </si>
  <si>
    <t>Zásuvková rozvodnica, podzemná, (1x16A/400V, 1x32A/400V, 2x16A/230V), vrátane prúdového chrániča 30mA a istenia</t>
  </si>
  <si>
    <t>20016d</t>
  </si>
  <si>
    <t>Zásuvková rozvodnica, podzemná, (1x16A/400V, 1x32A/400V, 2x16A/230V), vrátane prúdového chrániča 30mA a istenia - dodávka</t>
  </si>
  <si>
    <t>20017</t>
  </si>
  <si>
    <t>Tlačidlo 10A/230V, 2 kontakty NC, IP20, na povrch, s ochranným sklíčkom - TOTAL STOP</t>
  </si>
  <si>
    <t>20017d</t>
  </si>
  <si>
    <t>Tlačidlo 10A/230V, 2 kontakty NC, IP20, na povrch, s ochranným sklíčkom - TOTAL STOP - dodávka</t>
  </si>
  <si>
    <t>Tlačidlo 10A/230V, 2 kontakty NC, IP20, na povrch, s ochranným sklíčkom - CENTRAL STOP</t>
  </si>
  <si>
    <t>20018d</t>
  </si>
  <si>
    <t>Tlačidlo 10A/230V, 2 kontakty NC, IP20, na povrch, s ochranným sklíčkom - CENTRAL STOP - dodávka</t>
  </si>
  <si>
    <t>Tlačidlo havarijne, 2 kontakty NC, IP44, na povrch, s popisom STOP</t>
  </si>
  <si>
    <t>20019d</t>
  </si>
  <si>
    <t>Tlačidlo havarijne, 2 kontakty NC, IP44, na povrch, s popisom STOP - dodávka</t>
  </si>
  <si>
    <t>Snímač prítomnosti na povrch, IP20</t>
  </si>
  <si>
    <t>20020d</t>
  </si>
  <si>
    <t>Snímač prítomnosti na povrch, IP20 - dodávka</t>
  </si>
  <si>
    <t>Multifunkčný senzor na povrch, DALI, IP20</t>
  </si>
  <si>
    <t>20021d</t>
  </si>
  <si>
    <t>Multifunkčný senzor na povrch, DALI, IP20 - dodávka</t>
  </si>
  <si>
    <t>Rozbočovacia krabica KR68</t>
  </si>
  <si>
    <t>20022d</t>
  </si>
  <si>
    <t>Rozbočovacia krabica KR68 - dodávka</t>
  </si>
  <si>
    <t>20023</t>
  </si>
  <si>
    <t>Rozbočovacia krabica na povrch</t>
  </si>
  <si>
    <t>20023d</t>
  </si>
  <si>
    <t>Rozbočovacia krabica na povrch - dodávka</t>
  </si>
  <si>
    <t>20024</t>
  </si>
  <si>
    <t>Rozbočovacia krabica na povrch, IP66, Ex prevedenie, pre zónu 2, plast,  ref.: SCAME ATEX EX ZENITH-P 644.0100</t>
  </si>
  <si>
    <t>20024d</t>
  </si>
  <si>
    <t>Rozbočovacia krabica na povrch, IP66, Ex prevedenie, pre zónu 2, plast, ref.: SCAME ATEX EX ZENITH-P 644.0100 - dodávka</t>
  </si>
  <si>
    <t>20025</t>
  </si>
  <si>
    <t>Prístrojová krabica pod omietku KP68</t>
  </si>
  <si>
    <t>20025d</t>
  </si>
  <si>
    <t>Prístrojová krabica pod omietku KP68 - dodávka</t>
  </si>
  <si>
    <t>20026</t>
  </si>
  <si>
    <t>Montáž ventilátora (ventilátor dodávka VZT), vrátane zapojenia</t>
  </si>
  <si>
    <t>20027</t>
  </si>
  <si>
    <t>Kábel CXKE-R-O 3x1,5 (B2ca,-s1,-d1,-a1)</t>
  </si>
  <si>
    <t>20027d</t>
  </si>
  <si>
    <t>Kábel CXKE-R-O 3x1,5 (B2ca,-s1,-d1,-a1) - dodávka</t>
  </si>
  <si>
    <t>20028</t>
  </si>
  <si>
    <t>Kábel CXKE-R-J 3x1,5 (B2ca,-s1,-d1,-a1)</t>
  </si>
  <si>
    <t>20028d</t>
  </si>
  <si>
    <t>Kábel CXKE-R-J 3x1,5 (B2ca,-s1,-d1,-a1) - dodávka</t>
  </si>
  <si>
    <t>20029</t>
  </si>
  <si>
    <t>Kábel CXKE-R-J 3x2,5 (B2ca,-s1,-d1,-a1)</t>
  </si>
  <si>
    <t>20029d</t>
  </si>
  <si>
    <t>Kábel CXKE-R-J 3x2,5 (B2ca,-s1,-d1,-a1) - dodávka</t>
  </si>
  <si>
    <t>20030</t>
  </si>
  <si>
    <t>Kábel CXKE-R-J 3x6 (B2ca,-s1,-d1,-a1)</t>
  </si>
  <si>
    <t>20030d</t>
  </si>
  <si>
    <t>Kábel CXKE-R-J 3x6 (B2ca,-s1,-d1,-a1) - dodávka</t>
  </si>
  <si>
    <t>20031</t>
  </si>
  <si>
    <t>Kábel CXKE-R-J 5x1,5 (B2ca,-s1,-d1,-a1)</t>
  </si>
  <si>
    <t>20031d</t>
  </si>
  <si>
    <t>Kábel CXKE-R-J 5x1,5 (B2ca,-s1,-d1,-a1) - dodávka</t>
  </si>
  <si>
    <t>20032</t>
  </si>
  <si>
    <t>Kábel CXKE-R-J 5x2,5 (B2ca,-s1,-d1,-a1)</t>
  </si>
  <si>
    <t>20032d</t>
  </si>
  <si>
    <t>Kábel CXKE-R-J 5x2,5 (B2ca,-s1,-d1,-a1) - dodávka</t>
  </si>
  <si>
    <t>20033</t>
  </si>
  <si>
    <t>Kábel CXKE-R-J 5x6 (B2ca,-s1,-d1,-a1)</t>
  </si>
  <si>
    <t>20033d</t>
  </si>
  <si>
    <t>Kábel CXKE-R-J 5x6 (B2ca,-s1,-d1,-a1) - dodávka</t>
  </si>
  <si>
    <t>20034</t>
  </si>
  <si>
    <t>Kábel CXKE-R-J 5x10 (B2ca,-s1,-d1,-a1)</t>
  </si>
  <si>
    <t>20034d</t>
  </si>
  <si>
    <t>Kábel CXKE-R-J 5x10 (B2ca,-s1,-d1,-a1) - dodávka</t>
  </si>
  <si>
    <t>20035</t>
  </si>
  <si>
    <t>Kábel CXKE-V-O PS60 2x1,5</t>
  </si>
  <si>
    <t>20035d</t>
  </si>
  <si>
    <t>Kábel CXKE-V-O PS60 2x1,5 - dodávka</t>
  </si>
  <si>
    <t>20036</t>
  </si>
  <si>
    <t>Kábel JH(St)H 2x2x0,8 (bezhalogénový)</t>
  </si>
  <si>
    <t>20036d</t>
  </si>
  <si>
    <t>Kábel JH(St)H 2x2x0,8 (bezhalogénový) - dodávka</t>
  </si>
  <si>
    <t>20037</t>
  </si>
  <si>
    <t>Vodič CYA 4 žltozelený  (B2ca,-s1,-d1,-a1)</t>
  </si>
  <si>
    <t>20037d</t>
  </si>
  <si>
    <t>Vodič CYA 4 žltozelený  (B2ca,-s1,-d1,-a1) - dodávka</t>
  </si>
  <si>
    <t>20038</t>
  </si>
  <si>
    <t>Vodič CYA 6 žltozelený  (B2ca,-s1,-d1,-a1)</t>
  </si>
  <si>
    <t>20038d</t>
  </si>
  <si>
    <t>Vodič CYA 6 žltozelený  (B2ca,-s1,-d1,-a1) - dodávka</t>
  </si>
  <si>
    <t>20039</t>
  </si>
  <si>
    <t>Vodič CYA 10 žltozelený  (B2ca,-s1,-d1,-a1)</t>
  </si>
  <si>
    <t>20039d</t>
  </si>
  <si>
    <t>Vodič CYA 10 žltozelený  (B2ca,-s1,-d1,-a1) - dodávka</t>
  </si>
  <si>
    <t>20040</t>
  </si>
  <si>
    <t>Vodič CYA 16 žltozelený  (B2ca,-s1,-d1,-a1)</t>
  </si>
  <si>
    <t>20040d</t>
  </si>
  <si>
    <t>Vodič CYA 16 žltozelený  (B2ca,-s1,-d1,-a1) - dodávka</t>
  </si>
  <si>
    <t>20041</t>
  </si>
  <si>
    <t>Vodič CYA 25 žltozelený  (B2ca,-s1,-d1,-a1)</t>
  </si>
  <si>
    <t>20041d</t>
  </si>
  <si>
    <t>Vodič CYA 25 žltozelený  (B2ca,-s1,-d1,-a1) - dodávka</t>
  </si>
  <si>
    <t>20042</t>
  </si>
  <si>
    <t>Podlahový instalační kanál, 2komorový, 190x38mm, vr. úchytov a príslušenstva</t>
  </si>
  <si>
    <t>20042d</t>
  </si>
  <si>
    <t>Podlahový instalační kanál, 2komorový, 190x38mm, vr. úchytov a príslušenstva  - dodávka</t>
  </si>
  <si>
    <t>20043</t>
  </si>
  <si>
    <t>Podlahový instalační kanál, 2komorový, 250x38mm, vr. úchytov a príslušenstva</t>
  </si>
  <si>
    <t>20043d</t>
  </si>
  <si>
    <t>Podlahový instalační kanál, 2komorový, 250x38mm, vr. úchytov a príslušenstva  - dodávka</t>
  </si>
  <si>
    <t>20044</t>
  </si>
  <si>
    <t>Príchytka káblov 1 kábel, vr. kotv. prvkov, požiarna norm. trasa PS60 (montáž každych 30cm)</t>
  </si>
  <si>
    <t>20044d</t>
  </si>
  <si>
    <t>Príchytka káblov 1 kábel, vr. kotv. prvkov, požiarna norm. trasa PS60 (montáž každych 30cm) - dodávka</t>
  </si>
  <si>
    <t>20045</t>
  </si>
  <si>
    <t>Príchytka káblov 2 káble, vr. kotv. prvkov, požiarna norm. trasa PS60 (montáž každych 30cm)</t>
  </si>
  <si>
    <t>20045d</t>
  </si>
  <si>
    <t>Príchytka káblov 2 káble, vr. kotv. prvkov, požiarna norm. trasa PS60 (montáž každych 30cm) - dodávka</t>
  </si>
  <si>
    <t>20046</t>
  </si>
  <si>
    <t>Protipožiarna upchávka, ref.: HILTI</t>
  </si>
  <si>
    <t>20046d</t>
  </si>
  <si>
    <t>Protipožiarna upchávka, ref.: HILTI - dodávka</t>
  </si>
  <si>
    <t>20047</t>
  </si>
  <si>
    <t>Ohybná rúrka FXP 16 (750 N)</t>
  </si>
  <si>
    <t>20047d</t>
  </si>
  <si>
    <t>Ohybná rúrka FXP 16 (750 N) - dodávka</t>
  </si>
  <si>
    <t>20048</t>
  </si>
  <si>
    <t>Ohybná rúrka FXP 25 (750 N)</t>
  </si>
  <si>
    <t>20048d</t>
  </si>
  <si>
    <t>Ohybná rúrka FXP 25 (750 N) - dodávka</t>
  </si>
  <si>
    <t>20049</t>
  </si>
  <si>
    <t>Ohybná rúrka FXP 32 (750 N)</t>
  </si>
  <si>
    <t>20049d</t>
  </si>
  <si>
    <t>Ohybná rúrka FXP 32 (750 N) - dodávka</t>
  </si>
  <si>
    <t>20050</t>
  </si>
  <si>
    <t>Pevná rúrka HFIRM 16, bezhalogénová, vrátane úchytov a príslušenstva</t>
  </si>
  <si>
    <t>20050d</t>
  </si>
  <si>
    <t>Pevná rúrka HFIRM 16, bezhalogénová, vrátane úchytov a príslušenstva - dodávka</t>
  </si>
  <si>
    <t>20051</t>
  </si>
  <si>
    <t>Pevná rúrka HFIRM 20 - bezhalogénová, vrátane úchytov a príslušnstva</t>
  </si>
  <si>
    <t>20051d</t>
  </si>
  <si>
    <t>Pevná rúrka HFIRM 20 - bezhalogénová, vrátane úchytov a príslušnstva - dodávka</t>
  </si>
  <si>
    <t>20052</t>
  </si>
  <si>
    <t>Pevná rúrka HFIRM 25, bezhalogénová, vrátane úchytov a príslušenstva</t>
  </si>
  <si>
    <t>20052d</t>
  </si>
  <si>
    <t>Pevná rúrka HFIRM 25, bezhalogénová, vrátane úchytov a príslušenstva - dodávka</t>
  </si>
  <si>
    <t>20053</t>
  </si>
  <si>
    <t>Svorka pre uzemňovací pásik + medený pásik dĺžky 750mm</t>
  </si>
  <si>
    <t>20053d</t>
  </si>
  <si>
    <t>Svorka pre uzemňovací pásik + medený pásik dĺžky 750mm - dodávka</t>
  </si>
  <si>
    <t>20054</t>
  </si>
  <si>
    <t>Uzemňovacia príchytka na potrubie fí50</t>
  </si>
  <si>
    <t>20054d</t>
  </si>
  <si>
    <t>Uzemňovacia príchytka na potrubie fí50 - dodávka</t>
  </si>
  <si>
    <t>20055</t>
  </si>
  <si>
    <t>Svorka pre páskovú uzemňovaciu objímku</t>
  </si>
  <si>
    <t>20055d</t>
  </si>
  <si>
    <t>Svorka pre páskovú uzemňovaciu objímku - dodávka</t>
  </si>
  <si>
    <t>20056</t>
  </si>
  <si>
    <t>Montážny pás pre páskovú uzemňovaciu objímku (bal. 40m)</t>
  </si>
  <si>
    <t>bal</t>
  </si>
  <si>
    <t>20056d</t>
  </si>
  <si>
    <t>Montážny pás pre páskovú uzemňovaciu objímku (bal. 40m) - dodávka</t>
  </si>
  <si>
    <t>20057</t>
  </si>
  <si>
    <t>Svorkovnica vyrovnania potenciálu ref.:  Obo bettermann TYP 1809</t>
  </si>
  <si>
    <t>20057d</t>
  </si>
  <si>
    <t>Svorkovnica vyrovnania potenciálu ref.:  Obo bettermann TYP 1809 - dodávka</t>
  </si>
  <si>
    <t>20058</t>
  </si>
  <si>
    <t>Súbor prepäťových ochrán pre slaboprúdové vedenia vstupujúce do objektu</t>
  </si>
  <si>
    <t>20058d</t>
  </si>
  <si>
    <t>Súbor prepäťových ochrán pre slaboprúdové vedenia vstupujúce do objektu - dodávka</t>
  </si>
  <si>
    <t>Rozvádzače</t>
  </si>
  <si>
    <t>20059</t>
  </si>
  <si>
    <t>Rozvádzač  RH (podľa výkresu 07), napojenie a montáž vrátane vodorovnej a zvislej dopravy, drobného spojovacieho materálu, odvozu a likvidácie odpadu, zaústenia a zapojenia káblov a všetkých prác súvisiacich s realizovaním danej položky.</t>
  </si>
  <si>
    <t>20059d</t>
  </si>
  <si>
    <t>Rozvádzač  RH (podľa výkresu 07) - dodávka</t>
  </si>
  <si>
    <t>20060</t>
  </si>
  <si>
    <t>Rozvádzač  RS1.1 (podľa výkresu 08), napojenie a montáž vrátane vodorovnej a zvislej dopravy, drobného spojovacieho materálu, odvozu a likvidácie odpadu, zaústenia a zapojenia káblov a všetkých prác súvisiacich s realizovaním danej položky.</t>
  </si>
  <si>
    <t>20060d</t>
  </si>
  <si>
    <t>Rozvádzač  RS1.1 (podľa výkresu 08) - dodávka</t>
  </si>
  <si>
    <t>20061</t>
  </si>
  <si>
    <t>Rozvádzač  RS1.2 (podľa výkresu 09),  napojenie a montáž vrátane vodorovnej a zvislej dopravy, drobného spojovacieho materálu, odvozu a likvidácie odpadu, zaústenia a zapojenia káblov a všetkých prác súvisiacich s realizovaním danej položky.</t>
  </si>
  <si>
    <t>20061d</t>
  </si>
  <si>
    <t>Rozvádzač  RS1.2 (podľa výkresu 09) - dodávka</t>
  </si>
  <si>
    <t>20062</t>
  </si>
  <si>
    <t>Rozvádzač  RS2.1 (podľa výkresu 10),  napojenie a montáž vrátane vodorovnej a zvislej dopravy, drobného spojovacieho materálu, odvozu a likvidácie odpadu, zaústenia a zapojenia káblov a všetkých prác súvisiacich s realizovaním danej položky.</t>
  </si>
  <si>
    <t>20062d</t>
  </si>
  <si>
    <t>Rozvádzač  RS2.1 (podľa výkresu 10) - dodávka</t>
  </si>
  <si>
    <t>20063</t>
  </si>
  <si>
    <t>Rozvádzač  RS2.2 (podľa výkresu 11), napojenie a montáž vrátane vodorovnej a zvislej dopravy, drobného spojovacieho materálu, odvozu a likvidácie odpadu, zaústenia a zapojenia káblov a všetkých prác súvisiacich s realizovaním danej položky.</t>
  </si>
  <si>
    <t>20063d</t>
  </si>
  <si>
    <t>Rozvádzač  RS2.2 (podľa výkresu 11) - dodávka</t>
  </si>
  <si>
    <t>20064</t>
  </si>
  <si>
    <t>Rozvádzač  RS3.1 (podľa výkresu 12),  napojenie a montáž vrátane vodorovnej a zvislej dopravy, drobného spojovacieho materálu, odvozu a likvidácie odpadu, zaústenia a zapojenia káblov a všetkých prác súvisiacich s realizovaním danej položky.</t>
  </si>
  <si>
    <t>20064d</t>
  </si>
  <si>
    <t>Rozvádzač  RS3.1 (podľa výkresu 12) - dodávka</t>
  </si>
  <si>
    <t>20065</t>
  </si>
  <si>
    <t>Rozvádzač  RS3.2 (podľa výkresu 13),  napojenie a montáž vrátane vodorovnej a zvislej dopravy, drobného spojovacieho materálu, odvozu a likvidácie odpadu, zaústenia a zapojenia káblov a všetkých prác súvisiacich s realizovaním danej položky.</t>
  </si>
  <si>
    <t>20065d</t>
  </si>
  <si>
    <t>Rozvádzač  RS3.2 (podľa výkresu 13) - dodávka</t>
  </si>
  <si>
    <t>20066</t>
  </si>
  <si>
    <t>Rozvádzač  RK (podľa výkresu 14),  napojenie a montáž vrátane vodorovnej a zvislej dopravy, drobného spojovacieho materálu, odvozu a likvidácie odpadu, zaústenia a zapojenia káblov a všetkých prác súvisiacich s realizovaním danej položky.</t>
  </si>
  <si>
    <t>20066d</t>
  </si>
  <si>
    <t>Rozvádzač  RK (podľa výkresu 14) - dodávka</t>
  </si>
  <si>
    <t>20067</t>
  </si>
  <si>
    <t>Rozvádzač  RKU (podľa výkresu 15), napojenie a montáž vrátane vodorovnej a zvislej dopravy, drobného spojovacieho materálu, odvozu a likvidácie odpadu, zaústenia a zapojenia káblov a všetkých prác súvisiacich s realizovaním danej položky.</t>
  </si>
  <si>
    <t>20067d</t>
  </si>
  <si>
    <t>Rozvádzač  RKU (podľa výkresu 15) - dodávka</t>
  </si>
  <si>
    <t>Svietidlá</t>
  </si>
  <si>
    <t>20068</t>
  </si>
  <si>
    <t>1 - prisadené priemyselné silicone free LED svietidlo, s efektom odkvapkávania pre minimalizáciu nečistôt a hromadenia prachu, InvisiClick pre bezklipsovú montáž a otvorenie krytu</t>
  </si>
  <si>
    <t>20068d</t>
  </si>
  <si>
    <t>1 - prisadené priemyselné silicone free LED svietidlo, min. 6510 lm, max. 46,2 W, CRI&gt;80, 4000 K, MacAdam: 3, L90 50000h, EVG, IP66, IK08, 1600 x 92 x 90 mm, max. váha 2,37 kg, ref.: ZUMTOBEL AMP L BAS 6400-840 PC WB EVG</t>
  </si>
  <si>
    <t>20069</t>
  </si>
  <si>
    <t>2 - prisadené, priemyslené LED svietidlo do výbušného prostredia ZONE 1/21, z plastu vystuženého sklenými vláknami, kryt polykarbonát vstrekovaný, tesnenie odolné voči starnutiu, tesnenie neobsahuje silikón</t>
  </si>
  <si>
    <t>20069d</t>
  </si>
  <si>
    <t>2 - prisadené, priemyslené LED svietidlo do výbušného prostredia ZONE 1/21, min. 5085 lm, max. 52W, CRI&gt;80, 4000 K, MacAdam: 3, L90 50000h, EVG, IP66, IK10, 1360 x 188 x 130 mm, max. váha 10,7 kg, ref.: ZUMTOBEL KXA-2 LED 5100-840 M ZONE1/21</t>
  </si>
  <si>
    <t>20070</t>
  </si>
  <si>
    <t>3 - prisadené nástenné LED svietidlo, s opálovou optikou so symetrickým lambertovským rozložením svetla,</t>
  </si>
  <si>
    <t>20070d</t>
  </si>
  <si>
    <t>3 - prisadené nástenné LED svietidlo, s opálovou optikou so symetrickým lambertovským rozložením svetla, min. 2400 lm, max. 43W, CRI&gt;90, 4000 K, MacAdam: 3, L70 50000h, LDO DALI, IP50, 432 x 57 mm, max. váha 4,75 kg, ref.: ZUMTOBEL CAELA RLS LED2400-940 L</t>
  </si>
  <si>
    <t>20071</t>
  </si>
  <si>
    <t>4 - prisadené LED svietidlo</t>
  </si>
  <si>
    <t>20071d</t>
  </si>
  <si>
    <t>4 - prisadené LED svietidlo, min. 2341 lm, max. 19W, CRI&gt;80, 4000 K, UGR&lt;19, MacAdam: 3, L85 50000h, EVG, IP54, IK04, d:200 mm, max. váha 1,36 kg,  ref.: ZUMTOBEL PANOS EVO R200H 19W LED840 SWI WH WH + rám na prisadenie 60800745 (PANOS INF/EVO E200H ANBAU</t>
  </si>
  <si>
    <t>ref.: ZUMTOBEL PANOS EVO R200H 19W LED840 SWI WH WH + rám na prisadenie 60800745 (PANOS INF/EVO E200H ANBAUGEH D235 WH)</t>
  </si>
  <si>
    <t>20072</t>
  </si>
  <si>
    <t>6 - nástenné zapustené LED svietidlo, 24V DC, hliníkové teleso i reflektor, vhodné na osvetlenie chodieb, schodísk,</t>
  </si>
  <si>
    <t>20072d</t>
  </si>
  <si>
    <t>6 - nástenné zapustené LED svietidlo, 24V DC, hliníkové teleso i reflektor, vhodné na osvetlenie chodieb, schodísk, min 70 lm, max. 1W, CRI&gt;80, 4000 K, MacAdam: 3, L90 50000h, EVG, IP20, 122x127x49 mm, max. váha 0,08 kg,</t>
  </si>
  <si>
    <t>ref.: ZUMTOBEL KAVA Q110 LED70-840 24V SRE SRE</t>
  </si>
  <si>
    <t>20073</t>
  </si>
  <si>
    <t>7 - prisadené, líniové LED svietidlo, teleso z extrudovaného eloxového hliníka, možné spájať do línií, opál difúzor,</t>
  </si>
  <si>
    <t>20073d</t>
  </si>
  <si>
    <t>7 - prisadené, líniové LED svietidlo, teleso z extrudovaného eloxového hliníka, možné spájať do línií, opál difúzor, min 2189 lm, max. 18,8 W, CRI&gt;80, 4000 K, MacAdam: 4, L70 50000h, DALI, IP20, IK06, 580 x 37 x 60 mm, max. váha 0,75 kg,</t>
  </si>
  <si>
    <t>ref.: Thorn Lightning EQUAMINI L580 LED2100-840 HFX</t>
  </si>
  <si>
    <t>20074</t>
  </si>
  <si>
    <t>8 - spotové LED svietidlo vrátane lištového systému a závesného príslušenstva, predradník integrovaný v kryte reflektora, montáž na 11-pólovú lištu</t>
  </si>
  <si>
    <t>20074d</t>
  </si>
  <si>
    <t>8 - spotové LED svietidlo vrátane lištového systému a závesného príslušenstva, predradník integrovaný v kryte reflektora, montáž na 11-pólovú lištu, min. 2700 lm, max. 26,5 W, CRI&gt;90, 4000 K, MacAdam: 2, L85 50000h, SWI, IP20, 249x95x208 mm, max. váha 1,0</t>
  </si>
  <si>
    <t>ref.: ZUMTOBEL V2 M 2600-940 SWI TEC FL WH WH</t>
  </si>
  <si>
    <t>20075</t>
  </si>
  <si>
    <t>10 - priame/nepriame, závesné LED svietidlo, s priehľadným vlnovodom, rozloženie D/I = 55:45, UGR&lt;19, extrémne ploché a bezhranný dizajnmin. 5050 lm,</t>
  </si>
  <si>
    <t>20075d</t>
  </si>
  <si>
    <t>10 - priame/nepriame, závesné LED svietidlo, s priehľadným vlnovodom, rozloženie D/I = 55:45, UGR&lt;19, extrémne ploché a bezhranný dizajnmin. 5050 lm, max. 36,1 W, CRI&gt;80, 4000 K, MacAdam: 3, L90 100000h, DALI, DSI a switchDIM, IP20, 1250 x 365 x 45 mm</t>
  </si>
  <si>
    <t>ref.: ZUMTOBEL VAERO 5000-840 LDE WH</t>
  </si>
  <si>
    <t>20076</t>
  </si>
  <si>
    <t>11 - priame/nepriame, líniové LED svietidlo na lištovom systéme vrátane závesného príslušenstva, s mikroprismatickou pyramídovou optikou, na 11-pólovú lištu,</t>
  </si>
  <si>
    <t>20076d</t>
  </si>
  <si>
    <t>11 - priame/nepriame, líniové LED svietidlo na lištovom systéme vrátane závesného príslušenstva, s mikroprismatickou pyramídovou optikou, na 11-pólovú lištu, UGR &lt; 19 a L&lt; 3000 cd/m² pri 65 °  - svieti 360°, min. 5490 lm, max. 49,7 W, CRI&gt;90, 4000 K, MacA</t>
  </si>
  <si>
    <t>11 - priame/nepriame, líniové LED svietidlo na lištovom systéme vrátane závesného príslušenstva, s mikroprismatickou pyramídovou optikou, na 11-pólovú</t>
  </si>
  <si>
    <t xml:space="preserve">lištu, UGR &lt; 19 a L&lt; 3000 cd/m2 pri 65 °  - svieti 360°, min. 5490 lm, max. 49,7 W, CRI&gt;90, 4000 K, MacAdam: 3, L90, </t>
  </si>
  <si>
    <t>ref.: ZUMTOBEL ECOOS2 SLIM 5500-940 TEC L15 MPO LDE WH</t>
  </si>
  <si>
    <t>20077</t>
  </si>
  <si>
    <t>12 - priame/nepriame, líniové LED svietidlo na lištovom systéme vrátane závesného príslušenstva, s mikroprismatickou pyramídovou optikou, na 11-pólovú lištu,</t>
  </si>
  <si>
    <t>20077d</t>
  </si>
  <si>
    <t>12 - priame/nepriame, líniové LED svietidlo na lištovom systéme vrátane závesného príslušenstva, s mikroprismatickou pyramídovou optikou, na 11-pólovú lištu, UGR &lt; 19 a L&lt; 3000 cd/m² pri 65 °  - svieti 360°, min. 4400 lm, max. 40,1 W, CRI&gt;90, 4000 K, MacA</t>
  </si>
  <si>
    <t>12 - priame/nepriame, líniové LED svietidlo na lištovom systéme vrátane závesného príslušenstva, s mikroprismatickou pyramídovou optikou, na 11-pólovú</t>
  </si>
  <si>
    <t xml:space="preserve">, UGR &lt; 19 a L&lt; 3000 cd/m2 pri 65 °  - svieti 360°, min. 4400 lm, max. 40,1 W, CRI&gt;90, 4000 K, MacAdam: 3, L90, </t>
  </si>
  <si>
    <t>ref.: ZUMTOBEL ECOOS2 SLIM 4400-940 TEC L12 MPO LDE WH</t>
  </si>
  <si>
    <t>20078</t>
  </si>
  <si>
    <t>13 - priame/nepriame, D/I = 31:69, líniové LED svietidlo závesné,</t>
  </si>
  <si>
    <t>20078d</t>
  </si>
  <si>
    <t>13 - priame/nepriame, D/I = 31:69, líniové LED svietidlo závesné, min. 18060 lm, max.152,4 W, CRI&gt;80, 4000 K, MacAdam: 3, L90 50000h, DALI, DSI a switchDIM, IP20, IK07, 4005 x 76 x 109 mm, max. váha 10,2 kg,  ref.: ZUMTOBEL SLOIN DI K SL 840 L4005 LDE WH</t>
  </si>
  <si>
    <t>20079</t>
  </si>
  <si>
    <t>14 - priame/nepriame, D/I = 31:69, líniové LED svietidlo závesné,</t>
  </si>
  <si>
    <t>20079d</t>
  </si>
  <si>
    <t>14 - priame/nepriame, D/I = 31:69, líniové LED svietidlo závesné, min. 12480 lm, max.107,5 W, CRI&gt;80, 4000 K, MacAdam: 3,L90 50000h, DALI, DSI a switchDIM, IP20, IK07, 2755 x 76 x 109 mm, max. váha 7,2 kg, ref.: ZUMTOBEL SLOIN DI K SL 840 L2755 LDE WH</t>
  </si>
  <si>
    <t>20080</t>
  </si>
  <si>
    <t>15 - priame/nepriame, líniové, kruhové LED svietidlo závesné, s mikroprizmatickou pyramídovou optikou</t>
  </si>
  <si>
    <t>20080d</t>
  </si>
  <si>
    <t>15 - priame/nepriame, líniové, kruhové LED svietidlo závesné, s mikroprizmatickou pyramídovou optikou, min. 7179 lm, max. 71,5 W, CRI&gt;90, 4000 K, MacAdam: 3, L90 50000h, DALI, DSI a switchDIM, IP20, IK03,  Ø1200 x 85 mm, max. váha 9 kg,</t>
  </si>
  <si>
    <t>ref.: ZUMTOBEL SLOIN R DI 7400-940 MSP D1200 MPO LDE WH [STD]</t>
  </si>
  <si>
    <t>20081</t>
  </si>
  <si>
    <t>16 - priame/nepriame, prisadené LED svietidlo, teleso z lakovaného valcovaného oceľového plechu, opál difúzor,</t>
  </si>
  <si>
    <t>20081d</t>
  </si>
  <si>
    <t>16 - priame/nepriame, prisadené LED svietidlo, teleso z lakovaného valcovaného oceľového plechu, opál difúzor, min. 4590 lm, max. 35,7 W, CRI&gt;80, 4000 K, MacAdam: 3, L90 100000h, DALI, DSI a switchDIM, IP54, IK03, 1520 x 120 x 91 mm, max. váha 4,1 kg</t>
  </si>
  <si>
    <t>ref.: ZUMTOBEL PERLUCE O LED4600-840 L1520 LDE IP54 WH</t>
  </si>
  <si>
    <t>20082</t>
  </si>
  <si>
    <t>17 - dekoratívne, priame/nepriame, závesné LED svietidlo, svietidlo potiahnuté akustickou, odolnou a UV stabilnou 3D flexibilnou pleteninou,</t>
  </si>
  <si>
    <t>17 - dekoratívne, priame/nepriame, závesné LED svietidlo, svietidlo potiahnuté akustickou, odolnou a UV stabilnou 3D flexibilnou pleteninou, D/I = 27:73, UGR&lt;19, min. 4055 lm, max. 79 W, CRI&gt;90, 2700 K, MacAdam: 3, L80 50000h, BC, basicDIM Wireless - Blue</t>
  </si>
  <si>
    <t>ef.: ZUMTOBEL TEELA 4500-927-65 L1200 BC WH [IND/DIR]</t>
  </si>
  <si>
    <t>20083</t>
  </si>
  <si>
    <t>18 - voľne stojace, priame/nepriame LED svietidlo, so samostatným osvládaním D/I svetla,</t>
  </si>
  <si>
    <t>20083d</t>
  </si>
  <si>
    <t>18 - voľne stojace, priame/nepriame LED svietidlo, so samostatným osvládaním D/I svetla, D/I = 71:29, hlava a stojan z hliníka, min. 7240 lm, max. 69 W, CRI&gt;80, 4000 K, MacAdam: 3, L80 50000h, LST stmievateľné do 1%, IP20, 2182 x 25 x 25 mm/ 630 x 300 x 1</t>
  </si>
  <si>
    <t>ref.: ZUMTOBEL LINETIK-S D/I LED8000-840 LST BK SR2 FX [IND/DIR]</t>
  </si>
  <si>
    <t>20084</t>
  </si>
  <si>
    <t>19 - ZAVESENÉ LED svietidlo, tubusové svietidlo z opálového polykarbonátu s priehľadnými koncovkami</t>
  </si>
  <si>
    <t>20084d</t>
  </si>
  <si>
    <t>19 - ZAVESENÉ LED svietidlo, tubusové svietidlo z opálového polykarbonátu s priehľadnými koncovkami, min. 6396 lm, max. 55 W, CRI&gt;80, 4000 K, MacAdam: 3, L90 80000h, LDO DALI, IP68, IK10, Ø52 x 1180 mm, max. váha 1,7 kg</t>
  </si>
  <si>
    <t>ref.: ZUMTOBEL TLX S 6400-840 O SL L LDO [STD]</t>
  </si>
  <si>
    <t>20085</t>
  </si>
  <si>
    <t>1 - montážna sada k položke 2</t>
  </si>
  <si>
    <t>20085d</t>
  </si>
  <si>
    <t>20086</t>
  </si>
  <si>
    <t>2 - núdzové, antipanic LED svietidlo,</t>
  </si>
  <si>
    <t>20086d</t>
  </si>
  <si>
    <t>2 - núdzové, antipanic LED svietidlo, min. 403 lm, max. 9,3 W, CRI&gt;70, MacAdam: 5, L95 100000h, bat. 3hod, IP40,IK07, 146 x 146 x 48 mm, max. váha 1,15 kg,  ref.: ZUMTOBEL RESCLITE PRO MSC - ANT</t>
  </si>
  <si>
    <t>20087</t>
  </si>
  <si>
    <t>3 - núdzové, antipanic LED svietidlo</t>
  </si>
  <si>
    <t>20087d</t>
  </si>
  <si>
    <t>3 - núdzové, antipanic LED svietidlo, min. 182 lm, max. 5,5 W, CRI&gt;70, MacAdam: 5, L95 100000h, DALI, IP65,IK04, 200 x 145 x 64 mm, max. váha 1,2 kg</t>
  </si>
  <si>
    <t>20088</t>
  </si>
  <si>
    <t>4 - hybridné núdzové LED svietidlo, autotest,</t>
  </si>
  <si>
    <t>20088d</t>
  </si>
  <si>
    <t>4 - hybridné núdzové LED svietidlo, autotest, min. 84 lm, max. 7,8 W, L90 50000H, bat. 3hod., IP54, IK05, 332 x 44 x 210 mm, max. váha 0,52 kg,  ref.: ZUMTOBEL CROSSIGN 110 P MSC ERI</t>
  </si>
  <si>
    <t>20089</t>
  </si>
  <si>
    <t>5 - hybridné núdzové LED svietidlo</t>
  </si>
  <si>
    <t>20089d</t>
  </si>
  <si>
    <t>5 - hybridné núdzové LED svietidlo, autotest, min. 84 lm, max. 7,8 W, L90 50000H, bat. 3hod., IP54, IK05, 332 x 44 x 210 mm, max. váha 0,52 kg,  ref.: ZUMTOBEL CROSSIGN 110 P MSC ERI</t>
  </si>
  <si>
    <t>20090</t>
  </si>
  <si>
    <t>20090d</t>
  </si>
  <si>
    <t>6 - hybridné núdzové LED svietidlo, autotest, min. 84 lm, max. 7,8 W, L90 50000H, bat. 3hod., IP54, IK05, 332 x 44 x 210 mm, max. váha 0,52 kg,  ref.: ZUMTOBEL CROSSIGN 110 P MSC ERI</t>
  </si>
  <si>
    <t>20091</t>
  </si>
  <si>
    <t>20091d</t>
  </si>
  <si>
    <t>7 - hybridné núdzové LED svietidlo, záves, autotest, min. 84 lm, max. 7,8 W, L90 50000H, bat. 3hod., IP54, IK05, 332 x 44 x 210 mm, max. váha 0,52 kg,  ref.: ZUMTOBEL CROSSIGN 110 P MSC ERI</t>
  </si>
  <si>
    <t>20092</t>
  </si>
  <si>
    <t>20092d</t>
  </si>
  <si>
    <t>8 - núdzové LED svietidlo, osvetlenie hasiacich prístrojov, montáž do väčšej výšky, min. 437 lm, max. 9,3 W, CRI&gt;70, MacAdam: 5, L95 100000h, bat. 3hod, IP40, IK07, 146 x 146 x 48 mm, max. váha 1,15 kg, ref.: ZUMTOBEL RESCLITE PRO MSC - SPOT</t>
  </si>
  <si>
    <t>20093</t>
  </si>
  <si>
    <t>E3 - kompaktný, prisadený, nástenný LED svetlomet, technológia Flat beam®,  DALI stmievateľný</t>
  </si>
  <si>
    <t>20093d</t>
  </si>
  <si>
    <t>E3 - kompaktný, prisadený, nástenný LED svetlomet, technológia Flat beam®,  DALI stmievateľný, min. 350 lm, max. 6W, CRI&gt;80, 2700 K, MacAdam: 3, L70 100000h, IP66, IK08, 109 x 110 x 72 mm, 1,28 kg, RAL 1015</t>
  </si>
  <si>
    <t>ref.: THORN LIGHTNING Raze Architectural / RAA S 1L35-827 HFX/RB 6K MSF ANT</t>
  </si>
  <si>
    <t>20094</t>
  </si>
  <si>
    <t>E2 - kompaktný LED svetlomet, pre nasvietenie vchodov</t>
  </si>
  <si>
    <t>20094d</t>
  </si>
  <si>
    <t>E2 - kompaktný LED svetlomet, pre nasvietenie vchodov, min. 151 lm, max. 4,7 W, CRI&gt;80, 3000 K, IP65, IK10, 150 x 90 x 40 mm, 0,71 kg, RAL 1015,  ref.: THORN LIGHTNING Vioo / VIOO 1L120 830 ANT</t>
  </si>
  <si>
    <t>20095</t>
  </si>
  <si>
    <t>E3 - okrúhle, pozemné vstavané LED svietidlo, pre vonkajšie použitie, rám z nehrdzavejúcej ocele, tvrdené sklo s matnou povrchovou úpravou</t>
  </si>
  <si>
    <t>20095d</t>
  </si>
  <si>
    <t>E3 - okrúhle, pozemné vstavané LED svietidlo, pre vonkajšie použitie, rám z nehrdzavejúcej ocele, tvrdené sklo s matnou povrchovou úpravou, min. 350 lm, max. 6W, CRI&gt;80, 3000 K, MacAdam: 6, L80 50000h, IP67, IK09, Ø130 x 104 mm, 0,95 kg</t>
  </si>
  <si>
    <t>ref.: THORN ECO ROSY INGROUND IP67 350 830</t>
  </si>
  <si>
    <t>20096</t>
  </si>
  <si>
    <t>recyklačný poplatok za svietidlá</t>
  </si>
  <si>
    <t>Bleskozvod a uzemnenie</t>
  </si>
  <si>
    <t>20097</t>
  </si>
  <si>
    <t>Uzemňovacie vedenie pásik Fe/Zn 30x4</t>
  </si>
  <si>
    <t>20097d</t>
  </si>
  <si>
    <t>Uzemňovacie vedenie pásik Fe/Zn 30x4 -dodávka</t>
  </si>
  <si>
    <t>20098</t>
  </si>
  <si>
    <t>Gulatina pre zvod -  drôt AL/Mg/Si 8mm s PVC izoláciou, vrátane podpery (každých 0,6m)</t>
  </si>
  <si>
    <t>20098d</t>
  </si>
  <si>
    <t>Gulatina pre zvod -  drôt AL/Mg/Si 8mm s PVC izoláciou, vrátane podpery (každých 0,6m) -dodávka</t>
  </si>
  <si>
    <t>20099</t>
  </si>
  <si>
    <t>Gulatina - drôt AL/Mg/Si 8mm - (1kg/7,40m)</t>
  </si>
  <si>
    <t>20099d</t>
  </si>
  <si>
    <t>Gulatina - drôt AL/Mg/Si 8mm - (1kg/7,40m) -dodávka</t>
  </si>
  <si>
    <t>20100</t>
  </si>
  <si>
    <t>HR - svorka SR02 (spoj pásik / pásik)</t>
  </si>
  <si>
    <t>20100d</t>
  </si>
  <si>
    <t>HR - svorka SR02 (spoj pásik / pásik) -dodávka</t>
  </si>
  <si>
    <t>20101</t>
  </si>
  <si>
    <t>HR - svorka SJ</t>
  </si>
  <si>
    <t>20101d</t>
  </si>
  <si>
    <t>HR - svorka SJ -dodávka</t>
  </si>
  <si>
    <t>20102</t>
  </si>
  <si>
    <t>HR - svorka SK</t>
  </si>
  <si>
    <t>20102d</t>
  </si>
  <si>
    <t>HR - svorka SK -dodávka</t>
  </si>
  <si>
    <t>20103</t>
  </si>
  <si>
    <t>HR - svorka SO  (univerzálna svorka-pripojenie okapu)</t>
  </si>
  <si>
    <t>20103d</t>
  </si>
  <si>
    <t>HR - svorka SO  (univerzálna svorka-pripojenie okapu) -dodávka</t>
  </si>
  <si>
    <t>20104</t>
  </si>
  <si>
    <t>HR - svorka SZ + krabica s viečkom - zapustená do vonkajšieho prostredia (UV a teplotne stála)</t>
  </si>
  <si>
    <t>20104d</t>
  </si>
  <si>
    <t>HR - svorka SZ + krabica s viečkom - zapustená do vonkajšieho prostredia (UV a teplotne stála) -dodávka</t>
  </si>
  <si>
    <t>20105</t>
  </si>
  <si>
    <t>HR - podpera PV15</t>
  </si>
  <si>
    <t>20105d</t>
  </si>
  <si>
    <t>HR - podpera PV15 -dodávka</t>
  </si>
  <si>
    <t>20106</t>
  </si>
  <si>
    <t>HR - podpera PV23</t>
  </si>
  <si>
    <t>20106d</t>
  </si>
  <si>
    <t>HR - podpera PV23 -dodávka</t>
  </si>
  <si>
    <t>20107</t>
  </si>
  <si>
    <t>Tesniaca manžeta na prestup uzemnenia cez hydroizoláciu, ref.: OBO DW FL30x3,5</t>
  </si>
  <si>
    <t>20107d</t>
  </si>
  <si>
    <t>Tesniaca manžeta na prestup uzemnenia cez hydroizoláciu, ref.: OBO DW FL30x3,5 -dodávka</t>
  </si>
  <si>
    <t>20108</t>
  </si>
  <si>
    <t>Zachytávacia tyč JP15 (l=1,5m)</t>
  </si>
  <si>
    <t>20108d</t>
  </si>
  <si>
    <t>Zachytávacia tyč JP15 (l=1,5m) -dodávka</t>
  </si>
  <si>
    <t>20109</t>
  </si>
  <si>
    <t>Svorka k zachytávacej tyči</t>
  </si>
  <si>
    <t>20109d</t>
  </si>
  <si>
    <t>Svorka k zachytávacej tyči -dodávka</t>
  </si>
  <si>
    <t>20110</t>
  </si>
  <si>
    <t>Označovací štítok skúšobnej svorky</t>
  </si>
  <si>
    <t>20110d</t>
  </si>
  <si>
    <t>Označovací štítok skúšobnej svorky -dodávka</t>
  </si>
  <si>
    <t>20111</t>
  </si>
  <si>
    <t>Pevné spojenie páskových uzemňovačov, nameranie a očistenie koncov uzemňovačov, zvar a náter</t>
  </si>
  <si>
    <t>20112</t>
  </si>
  <si>
    <t>Protikorózna ochrana spojenia FeZn v zemi (PKO), napr. asfaltový lak Konkor 500</t>
  </si>
  <si>
    <t>20112d</t>
  </si>
  <si>
    <t>Protikorózna ochrana spojenia FeZn v zemi (PKO), napr. asfaltový lak Konkor 500 -dodávka</t>
  </si>
  <si>
    <t>Slaboprúdové rozvody (tel/data, DDZ, prístupový systém, CCTV)</t>
  </si>
  <si>
    <t>20113</t>
  </si>
  <si>
    <t>Zásuvka tel/data. FTP Cat. 6A (2xRJ45), pod omietku IP20 (biela farba)+rámiky</t>
  </si>
  <si>
    <t>20113d</t>
  </si>
  <si>
    <t>20114</t>
  </si>
  <si>
    <t>Zásuvka tel/data. FTP Cat. 6A (1xRJ45), pod omietku IP20 (biela farba)+rámiky</t>
  </si>
  <si>
    <t>20114d</t>
  </si>
  <si>
    <t>20115</t>
  </si>
  <si>
    <t>Zásuvka tel/data. FTP Cat. 6A (1xRJ11), pod omietku IP20 (biela farba)+rámiky</t>
  </si>
  <si>
    <t>20115d</t>
  </si>
  <si>
    <t>20116</t>
  </si>
  <si>
    <t>Kábel FTP 4x2x24AWG, Cat.6A, LSOH (B2ca,-s1,-d1,-a1)</t>
  </si>
  <si>
    <t>20116d</t>
  </si>
  <si>
    <t>20117</t>
  </si>
  <si>
    <t>Kábel HDMI 15m</t>
  </si>
  <si>
    <t>20117d</t>
  </si>
  <si>
    <t>20118</t>
  </si>
  <si>
    <t>Mikrotrubička 10/8 pre optiku</t>
  </si>
  <si>
    <t>20118d</t>
  </si>
  <si>
    <t>20119</t>
  </si>
  <si>
    <t>Mikrotrubička 12/10 pre optiku (rezerva prípojka SLP)</t>
  </si>
  <si>
    <t>20119d</t>
  </si>
  <si>
    <t>20120</t>
  </si>
  <si>
    <t>Trubka HFX 50 so zaťahovacím vodičom (rezerva prípojka SLP)</t>
  </si>
  <si>
    <t>20120d</t>
  </si>
  <si>
    <t>20121</t>
  </si>
  <si>
    <t>Krabica KT 250 (rezerva prípojka SLP)</t>
  </si>
  <si>
    <t>20121d</t>
  </si>
  <si>
    <t>20122</t>
  </si>
  <si>
    <t>Certifikácia rýchlosti a priechodnosti kabeláže</t>
  </si>
  <si>
    <t>20123</t>
  </si>
  <si>
    <t>Rozvádzač  RDT (podľa výkresu 16), dodávka, napojenie a montáž vrátane vodorovnej a zvislej dopravy, drobného spojovacieho materálu, odvozu a likvidácie odpadu, zaústenia a zapojenia káblov a všetkých prác súvisiacich s realizovaním danej položky.</t>
  </si>
  <si>
    <t>20123d</t>
  </si>
  <si>
    <t>20124</t>
  </si>
  <si>
    <t>Rozvádzač  RACK (podľa výkresu 16), dodávka, napojenie a montáž vrátane vodorovnej a zvislej dopravy, drobného spojovacieho materálu, odvozu a likvidácie odpadu, zaústenia a zapojenia káblov a všetkých prác súvisiacich s realizovaním danej položky.</t>
  </si>
  <si>
    <t>20124d</t>
  </si>
  <si>
    <t>20125</t>
  </si>
  <si>
    <t>Gateway ref.: 1083/59 Urmet</t>
  </si>
  <si>
    <t>20125d</t>
  </si>
  <si>
    <t>20126</t>
  </si>
  <si>
    <t>Napájací zdroj pre systém ref.: 1083/20A Urmet</t>
  </si>
  <si>
    <t>20126d</t>
  </si>
  <si>
    <t>20127</t>
  </si>
  <si>
    <t>Videotablo - jednotka s: kamerou, čítačkou, tlačidlami a farebnou obrazovkou ref.: Aplha Urmet</t>
  </si>
  <si>
    <t>20127d</t>
  </si>
  <si>
    <t>20128</t>
  </si>
  <si>
    <t>Naprogramovanie a oživenie systému DDZ</t>
  </si>
  <si>
    <t>20129</t>
  </si>
  <si>
    <t>Prístupová čítačka kariet  ref.: DAHUA ASR2100A</t>
  </si>
  <si>
    <t>20129d</t>
  </si>
  <si>
    <t>20130</t>
  </si>
  <si>
    <t>Elektromagnetický zámok do dverí ref.: TO 5411 Urmet</t>
  </si>
  <si>
    <t>20130d</t>
  </si>
  <si>
    <t>20131</t>
  </si>
  <si>
    <t xml:space="preserve">Systém riadenia prístupu IP technológia - počet vstupov a výstupov upresní investor pri realizácii, vrátane: pripojenia do ethernetu, riadenia otvárania dverí a garážovej brány, možnosti rezervačného systému, kompletnej vzdialenej správy prístupu budovy, </t>
  </si>
  <si>
    <t>20131d</t>
  </si>
  <si>
    <t>20132</t>
  </si>
  <si>
    <t>Naprogramovanie a oživenie prístupového systému</t>
  </si>
  <si>
    <t>20133</t>
  </si>
  <si>
    <t>Videorekordér IP sieťový 32kanálový, záznam / živý obraz / prehrávanie vo 4K, OS Linux, Quad-core procesor, podporované formáty Smart H.265+ / H.265 / Smart H.264+ / H.264 / MJPEG, záznam max. do 320 Mbps , maximálne rozlíšenie 12 Mpx na kameru, alarm I/O</t>
  </si>
  <si>
    <t>20133d</t>
  </si>
  <si>
    <t>20134</t>
  </si>
  <si>
    <t>5 Mpx dome Starlight IP kamera, exteriérová, Day/Night s mechanickým IR filtrom, Smart IR LED s dosvitom 50 m, 1/2.7" 5 Megapixel progressive scan CMOS, rozlíšenie 2592 x 1944 px @ 20 fps, citlivosť 0,005 lx / F1.6, fixný objektív 2,8 mm / F1.6, uhol zábe</t>
  </si>
  <si>
    <t>20134d</t>
  </si>
  <si>
    <t>20135</t>
  </si>
  <si>
    <t xml:space="preserve">Switch 24x FE PoE + 2x GE (Combo) + 2x GE SFP (Combo), podpora PoE pre 24 portov, management, Long Distance Mode (napájanie a dáta až na 250 m), L2, 24x PoE (IEEE802.3af/at), celkovo na všetky porty max. 360 W, oranžový port pre PFT1300 (Hi-PoE), ochrana </t>
  </si>
  <si>
    <t>20135d</t>
  </si>
  <si>
    <t>20136</t>
  </si>
  <si>
    <t>Naprogramovanie a oživenie kamerového systému</t>
  </si>
  <si>
    <t>20137</t>
  </si>
  <si>
    <t>Dvojpásmový stropný reproduktor ref.: Work IC6 PRO 50W farba biela, vrátane úchytov a príslušnstva</t>
  </si>
  <si>
    <t>20137d</t>
  </si>
  <si>
    <t>20138</t>
  </si>
  <si>
    <t>Zásuvka audio, XLR 3-póly, pod omietku IP20 (biela farba)+rámiky</t>
  </si>
  <si>
    <t>20138d</t>
  </si>
  <si>
    <t>20139</t>
  </si>
  <si>
    <t>Digitálna DSP audio matica, 8x8 I/O kanálov, 1x port LAN, RS485, 4+4x GPIO</t>
  </si>
  <si>
    <t>20139d</t>
  </si>
  <si>
    <t>20140</t>
  </si>
  <si>
    <t>Koncový audio zosilňovač 2x240W @ 100V, digitální topologie Class-D</t>
  </si>
  <si>
    <t>20140d</t>
  </si>
  <si>
    <t>20141</t>
  </si>
  <si>
    <t>Kábel JZ-500 2x1,5 HMH, ref, HELUKABEL</t>
  </si>
  <si>
    <t>20141d</t>
  </si>
  <si>
    <t>20142</t>
  </si>
  <si>
    <t>Kábel FLEX 4x0.16 - 25 AWG, BALANCED</t>
  </si>
  <si>
    <t>20142d</t>
  </si>
  <si>
    <t>HZS , Ostatné</t>
  </si>
  <si>
    <t>20144</t>
  </si>
  <si>
    <t>Murárska výpomoc</t>
  </si>
  <si>
    <t>20144d</t>
  </si>
  <si>
    <t>20145</t>
  </si>
  <si>
    <t>Revízia a vypracovanie revíznej správy</t>
  </si>
  <si>
    <t>20146</t>
  </si>
  <si>
    <t>Podruž. mat / káblové svorky,sádra,klince,štítky, pásky, natlkacie skrut.,.... /  (percentuálny podiel bez rozvádzačov a svietidiel)</t>
  </si>
  <si>
    <t>20146d</t>
  </si>
  <si>
    <t>20147</t>
  </si>
  <si>
    <t>Podiel pridružných výkonov</t>
  </si>
  <si>
    <t>20147d</t>
  </si>
  <si>
    <t>20148</t>
  </si>
  <si>
    <t>Vysekanie rýh do hĺbky 30 mm a š. do 70 mm,  -0,00500t</t>
  </si>
  <si>
    <t>20149</t>
  </si>
  <si>
    <t>Drážkovanie frezovaním pre zvod AL/Mg/Si 8mm s PVC izoláciou - fasáda</t>
  </si>
  <si>
    <t>20150</t>
  </si>
  <si>
    <t>Zaizolovanie prestupu káblov proti vode</t>
  </si>
  <si>
    <t>20150d</t>
  </si>
  <si>
    <t>20151</t>
  </si>
  <si>
    <t>Cetris dosky - dištancia od horľavých podkladov (nábytok, obklad stien,...)</t>
  </si>
  <si>
    <t>20151d</t>
  </si>
  <si>
    <t>20152</t>
  </si>
  <si>
    <t>Pomocná oceľová konštrukcia pre závesy, podpery a montáž el. Zariadení, vrátane spojovacieho mat.</t>
  </si>
  <si>
    <t>20152d</t>
  </si>
  <si>
    <t>20153</t>
  </si>
  <si>
    <t>Otvor pre vývodkovú skriňu malú KP68</t>
  </si>
  <si>
    <t>20154</t>
  </si>
  <si>
    <t>Otvor pre podlahovú krabicu</t>
  </si>
  <si>
    <t>20155</t>
  </si>
  <si>
    <t>Páska sťahovacia  100x2,5 prírodná</t>
  </si>
  <si>
    <t>20155d</t>
  </si>
  <si>
    <t>20156</t>
  </si>
  <si>
    <t>Projektová dokumentácia (projekt skutočného vyhotovenia)</t>
  </si>
  <si>
    <t>20157</t>
  </si>
  <si>
    <t>Meranie umelého osvetlenia podľa STN 360450, STN EN 12464-1 a metodiky Ministerstva zdravotníctva SR, a to osobou "Odborne spôs."</t>
  </si>
  <si>
    <t>20158</t>
  </si>
  <si>
    <t>Schválenie PD na TI SR</t>
  </si>
  <si>
    <t>20159</t>
  </si>
  <si>
    <t>Prvá úradná skúška na TI SR</t>
  </si>
  <si>
    <t>20160</t>
  </si>
  <si>
    <t>Plošina/lešenie</t>
  </si>
  <si>
    <t>20160d</t>
  </si>
  <si>
    <t>20161</t>
  </si>
  <si>
    <t>Doprava (do 20km)</t>
  </si>
  <si>
    <t>E09.2 - Uzemnenie merania plynu</t>
  </si>
  <si>
    <t>D1 - Uzemnenie RaMZ</t>
  </si>
  <si>
    <t>D2 - HZS , Ostatné</t>
  </si>
  <si>
    <t>Uzemnenie RaMZ</t>
  </si>
  <si>
    <t>210001</t>
  </si>
  <si>
    <t>210001d</t>
  </si>
  <si>
    <t>210002</t>
  </si>
  <si>
    <t>210002d</t>
  </si>
  <si>
    <t>210003</t>
  </si>
  <si>
    <t>Pevné spojenie vodíčov a armatúr/potrubí, zvar a náter</t>
  </si>
  <si>
    <t>210004</t>
  </si>
  <si>
    <t>210004d</t>
  </si>
  <si>
    <t>210005</t>
  </si>
  <si>
    <t>210005d</t>
  </si>
  <si>
    <t>210006</t>
  </si>
  <si>
    <t>210006d</t>
  </si>
  <si>
    <t>210007</t>
  </si>
  <si>
    <t>210007d</t>
  </si>
  <si>
    <t>210008</t>
  </si>
  <si>
    <t>210008d</t>
  </si>
  <si>
    <t>210009</t>
  </si>
  <si>
    <t>210009d</t>
  </si>
  <si>
    <t>210011</t>
  </si>
  <si>
    <t>210011d</t>
  </si>
  <si>
    <t>Murárska výpomoc - dodávka</t>
  </si>
  <si>
    <t>210012</t>
  </si>
  <si>
    <t>210013</t>
  </si>
  <si>
    <t>Podruž. mat / káblové svorky,sádra,klince,štítky, pásky, natlkacie skrut.,.... /  (percentuálny podiel)</t>
  </si>
  <si>
    <t>210013d</t>
  </si>
  <si>
    <t>Podruž. mat / káblové svorky,sádra,klince,štítky, pásky, natlkacie skrut.,.... /  (percentuálny podiel) - dodávka</t>
  </si>
  <si>
    <t>210014</t>
  </si>
  <si>
    <t>210014d</t>
  </si>
  <si>
    <t>Podiel pridružných výkonov - dodávka</t>
  </si>
  <si>
    <t>210015</t>
  </si>
  <si>
    <t>210016</t>
  </si>
  <si>
    <t>210016d</t>
  </si>
  <si>
    <t>Zaizolovanie prestupu káblov proti vode - dodávka</t>
  </si>
  <si>
    <t>210017</t>
  </si>
  <si>
    <t>210018</t>
  </si>
  <si>
    <t>210019</t>
  </si>
  <si>
    <t>210020</t>
  </si>
  <si>
    <t>E10.2 - EPS</t>
  </si>
  <si>
    <t>D0 - SO 01 Elektrická požiarna signalizácia (EPS) - referenčné výrobky</t>
  </si>
  <si>
    <t>D2 - HZS, Ostatné</t>
  </si>
  <si>
    <t>D0</t>
  </si>
  <si>
    <t>SO 01 Elektrická požiarna signalizácia (EPS) - referenčné výrobky</t>
  </si>
  <si>
    <t>2100000</t>
  </si>
  <si>
    <t>Ústředna FlexES Control FX18, 18 pozic</t>
  </si>
  <si>
    <t>2100000d</t>
  </si>
  <si>
    <t>Ústředna FlexES Control FX18, 18 pozic - dodávka</t>
  </si>
  <si>
    <t>2100001</t>
  </si>
  <si>
    <t>Hardware FlexES control - FX2</t>
  </si>
  <si>
    <t>2100001d</t>
  </si>
  <si>
    <t>Hardware FlexES control - FX2 - dodávka</t>
  </si>
  <si>
    <t>2100002</t>
  </si>
  <si>
    <t>Celni ovlad.panel s displejem</t>
  </si>
  <si>
    <t>2100002d</t>
  </si>
  <si>
    <t>Celni ovlad.panel s displejem - dodávka</t>
  </si>
  <si>
    <t>2100003</t>
  </si>
  <si>
    <t>Mikromodul essernet 62,5 kBd</t>
  </si>
  <si>
    <t>2100003d</t>
  </si>
  <si>
    <t>Mikromodul essernet 62,5 kBd - dodávka</t>
  </si>
  <si>
    <t>2100004</t>
  </si>
  <si>
    <t>Optopřevodník pro essernet singlmode, ST</t>
  </si>
  <si>
    <t>2100004d</t>
  </si>
  <si>
    <t>Optopřevodník pro essernet singlmode, ST - dodávka</t>
  </si>
  <si>
    <t>2100005</t>
  </si>
  <si>
    <t>Mikromodul esserbus/esserbus-Plus GT</t>
  </si>
  <si>
    <t>2100005d</t>
  </si>
  <si>
    <t>Mikromodul esserbus/esserbus-Plus GT - dodávka</t>
  </si>
  <si>
    <t>2100006</t>
  </si>
  <si>
    <t>Redundantni ridici modul</t>
  </si>
  <si>
    <t>2100006d</t>
  </si>
  <si>
    <t>Redundantni ridici modul - dodávka</t>
  </si>
  <si>
    <t>2100007</t>
  </si>
  <si>
    <t>Rozšiřovací karta 1 se 4 pozicemi pro MM</t>
  </si>
  <si>
    <t>2100007d</t>
  </si>
  <si>
    <t>Rozšiřovací karta 1 se 4 pozicemi pro MM - dodávka</t>
  </si>
  <si>
    <t>2100008</t>
  </si>
  <si>
    <t>Rozšiřovací karta 2 se 4 pozicemi pro MM</t>
  </si>
  <si>
    <t>2100008d</t>
  </si>
  <si>
    <t>Rozšiřovací karta 2 se 4 pozicemi pro MM  - dodávka</t>
  </si>
  <si>
    <t>2100009</t>
  </si>
  <si>
    <t>Rozšiřovací skříň pro akku 2 x 12V/24Ah</t>
  </si>
  <si>
    <t>2100009d</t>
  </si>
  <si>
    <t>Rozšiřovací skříň pro akku 2 x 12V/24Ah - dodávka</t>
  </si>
  <si>
    <t>2100010</t>
  </si>
  <si>
    <t>2100010d</t>
  </si>
  <si>
    <t>2100011</t>
  </si>
  <si>
    <t>Akumulátor 12 V DC / 24 Ah</t>
  </si>
  <si>
    <t>2100011d</t>
  </si>
  <si>
    <t>Akumulátor 12 V DC / 24 Ah - dodávka</t>
  </si>
  <si>
    <t>2100012</t>
  </si>
  <si>
    <t>Kaskádovatelný napájecí zdroj 24V/24Ah</t>
  </si>
  <si>
    <t>2100012d</t>
  </si>
  <si>
    <t>Kaskádovatelný napájecí zdroj 24V/24Ah - dodávka</t>
  </si>
  <si>
    <t>2100013</t>
  </si>
  <si>
    <t>Kabel pro kaskadovaní napájecích zdrojů</t>
  </si>
  <si>
    <t>2100013d</t>
  </si>
  <si>
    <t>Kabel pro kaskadovaní napájecích zdrojů - dodávka</t>
  </si>
  <si>
    <t>2100014</t>
  </si>
  <si>
    <t>Externí dotykový ovládací panel, montáž na povrch</t>
  </si>
  <si>
    <t>2100014d</t>
  </si>
  <si>
    <t>Externí dotykový ovládací panel, montáž na povrch - dodávka</t>
  </si>
  <si>
    <t>2100015d</t>
  </si>
  <si>
    <t>Nosníková sada pro svorkovnice - dodávka</t>
  </si>
  <si>
    <t>2100016d</t>
  </si>
  <si>
    <t>Svorkovnice pro připojení kabelu ke 4 MM - dodávka</t>
  </si>
  <si>
    <t>2100017d</t>
  </si>
  <si>
    <t>Svorkovnice pro připojení essernetu - dodávka</t>
  </si>
  <si>
    <t>2100018d</t>
  </si>
  <si>
    <t>Svorkovnice pro připojení ext. napájení - dodávka</t>
  </si>
  <si>
    <t>2100019d</t>
  </si>
  <si>
    <t>Svorkovnice pro připojení siť. napájení - dodávka</t>
  </si>
  <si>
    <t>2100020</t>
  </si>
  <si>
    <t>Opticko-kouřový hlásič IQ8Quad</t>
  </si>
  <si>
    <t>2100020d</t>
  </si>
  <si>
    <t>Opticko-kouřový hlásič IQ8Quad - dodávka</t>
  </si>
  <si>
    <t>2100021</t>
  </si>
  <si>
    <t>O2T - multisenzorový hlásič IQ8Quad</t>
  </si>
  <si>
    <t>2100021d</t>
  </si>
  <si>
    <t>O2T - multisenzorový hlásič IQ8Quad - dodávka</t>
  </si>
  <si>
    <t>2100022</t>
  </si>
  <si>
    <t>Patice pro hlásiče IQ8Quad</t>
  </si>
  <si>
    <t>2100022d</t>
  </si>
  <si>
    <t>Patice pro hlásiče IQ8Quad - dodávka</t>
  </si>
  <si>
    <t>2100023</t>
  </si>
  <si>
    <t>Patice pro hlásiče IQ8Quad, s reléovým výstupem</t>
  </si>
  <si>
    <t>2100023d</t>
  </si>
  <si>
    <t>Patice pro hlásiče IQ8Quad, s reléovým výstupem - dodávka</t>
  </si>
  <si>
    <t>2100024</t>
  </si>
  <si>
    <t>Paralelní optická sig. - 9200 a IQ8Quad</t>
  </si>
  <si>
    <t>2100024d</t>
  </si>
  <si>
    <t>Paralelní optická sig. - 9200 a IQ8Quad - dodávka</t>
  </si>
  <si>
    <t>2100025</t>
  </si>
  <si>
    <t>LED indikátorový panel pre 32 hlásení, panel pre SHZ</t>
  </si>
  <si>
    <t>2100025d</t>
  </si>
  <si>
    <t>LED indikátorový panel pre 32 hlásení, panel pre SHZ - dodávka</t>
  </si>
  <si>
    <t>2100026</t>
  </si>
  <si>
    <t>Elektronika tlačítka IQ8 s oddělovačem</t>
  </si>
  <si>
    <t>2100026d</t>
  </si>
  <si>
    <t>Elektronika tlačítka IQ8 s oddělovačem - dodávka</t>
  </si>
  <si>
    <t>2100027</t>
  </si>
  <si>
    <t>Skříň tlačítkového hlásiče IQ8 červená</t>
  </si>
  <si>
    <t>2100027d</t>
  </si>
  <si>
    <t>Skříň tlačítkového hlásiče IQ8 červená - dodávka</t>
  </si>
  <si>
    <t>2100028</t>
  </si>
  <si>
    <t>Skříň tlačítkového hlásiče IQ8 zelená</t>
  </si>
  <si>
    <t>2100028d</t>
  </si>
  <si>
    <t>Skříň tlačítkového hlásiče IQ8 zelená - dodávka</t>
  </si>
  <si>
    <t>2100029</t>
  </si>
  <si>
    <t>Akustické a optické zariadenie na signalizáciu poplach, stropná montáž, biela farba</t>
  </si>
  <si>
    <t>2100029d</t>
  </si>
  <si>
    <t>Akustické a optické zariadenie na signalizáciu poplach, stropná montáž, biela farba - dodávka</t>
  </si>
  <si>
    <t>2100030</t>
  </si>
  <si>
    <t>Svorka 6313-14 MP 4x4mm2 4-pólová 400V keramická</t>
  </si>
  <si>
    <t>2100030d</t>
  </si>
  <si>
    <t>- dodávkaSvorka 6313-14 MP 4x4mm2 4-pólová 400V keramická</t>
  </si>
  <si>
    <t>2100031</t>
  </si>
  <si>
    <t>Krabica inštalačná KSK 100 PO 101x101x63,5mm požiarne odolná</t>
  </si>
  <si>
    <t>2100031d</t>
  </si>
  <si>
    <t>Krabica inštalačná KSK 100 PO 101x101x63,5mm požiarne odolná - dodávka</t>
  </si>
  <si>
    <t>2100032</t>
  </si>
  <si>
    <t>Horizontálny kryt z anodizovaného hliníka s 2x300kg magnetmi, 12/24/48 Vjs</t>
  </si>
  <si>
    <t>2100032d</t>
  </si>
  <si>
    <t>Horizontálny kryt z anodizovaného hliníka s 2x300kg magnetmi, 12/24/48 Vjs - dodávka</t>
  </si>
  <si>
    <t>2100033</t>
  </si>
  <si>
    <t>Přepěťová ochrana komplet, výstupy</t>
  </si>
  <si>
    <t>2100033d</t>
  </si>
  <si>
    <t>Přepěťová ochrana komplet, výstupy - dodávka</t>
  </si>
  <si>
    <t>2100034</t>
  </si>
  <si>
    <t>Rozvodnica plastová DOMINO 672.2002 2M povrchová IP66 priehľ. Dvere</t>
  </si>
  <si>
    <t>2100034d</t>
  </si>
  <si>
    <t>Rozvodnica plastová DOMINO 672.2002 2M povrchová IP66 priehľ. Dvere - dodávka</t>
  </si>
  <si>
    <t>2100035</t>
  </si>
  <si>
    <t>Kábel pevný JE-H(ST)H FE180/PS30 1x2x0,8 B2ca s1d1a1 tienený</t>
  </si>
  <si>
    <t>2100035d</t>
  </si>
  <si>
    <t>Kábel pevný JE-H(ST)H FE180/PS30 1x2x0,8 B2ca s1d1a1 tienený  - dodávka</t>
  </si>
  <si>
    <t>2100036</t>
  </si>
  <si>
    <t>Kábel pevný N2XH-O FE180/PS30 2x1,5 B2ca s1d1a1 s funkčnou odolnosťou</t>
  </si>
  <si>
    <t>2100036d</t>
  </si>
  <si>
    <t>Kábel pevný N2XH-O FE180/PS30 2x1,5 B2ca s1d1a1 s funkčnou odolnosťou  - dodávka</t>
  </si>
  <si>
    <t>2100038</t>
  </si>
  <si>
    <t>Príchytka káblová 6708 PO 8mm jednostranná zinkovaná, vrátane hmoždinky, skrutky</t>
  </si>
  <si>
    <t>2100038d</t>
  </si>
  <si>
    <t>Príchytka káblová 6708 PO 8mm jednostranná zinkovaná, vrátane hmoždinky, skrutky - dodávka</t>
  </si>
  <si>
    <t>2100039</t>
  </si>
  <si>
    <t>Príchytka káblová 6710 PO 10mm jednostranná zinkovaná, vrátane hmoždinky, skrutky</t>
  </si>
  <si>
    <t>2100039d</t>
  </si>
  <si>
    <t>Príchytka káblová 6710 PO 10mm jednostranná zinkovaná, vrátane hmoždinky, skrutky - dodávka</t>
  </si>
  <si>
    <t>2100040</t>
  </si>
  <si>
    <t>Príchytka káblová 6712 PO 12mm jednostranná zinkovaná, vrátane hmoždinky, skrutky</t>
  </si>
  <si>
    <t>2100040d</t>
  </si>
  <si>
    <t>Príchytka káblová 6712 PO 12mm jednostranná zinkovaná, vrátane hmoždinky, skrutky - dodávka</t>
  </si>
  <si>
    <t>2100041</t>
  </si>
  <si>
    <t>Grip 2207036 M30 kovový pozinkovaný</t>
  </si>
  <si>
    <t>2100041d</t>
  </si>
  <si>
    <t>Grip 2207036 M30 kovový pozinkovaný - dodávka</t>
  </si>
  <si>
    <t>2100042</t>
  </si>
  <si>
    <t>Káblový žľab 100x60 mm, vr. úchytov a príslušenstva, požiarna norm. trasa PS30</t>
  </si>
  <si>
    <t>2100042d</t>
  </si>
  <si>
    <t>Káblový žľab 100x60 mm, vr. úchytov a príslušenstva, požiarna norm. trasa PS30 - dodávka</t>
  </si>
  <si>
    <t>2100043</t>
  </si>
  <si>
    <t>značenie trasy vedenia</t>
  </si>
  <si>
    <t>2100044</t>
  </si>
  <si>
    <t>protipožiarna upchávka stenou/stropom maltou HILTI CP 636 1ks=20kg</t>
  </si>
  <si>
    <t>2100044d</t>
  </si>
  <si>
    <t>protipožiarna upchávka stenou/stropom maltou HILTI CP 636 1ks=20kg - dodávka</t>
  </si>
  <si>
    <t>2100045</t>
  </si>
  <si>
    <t>protipožiarna upchávka protipožiarnou penou HILTY CFS-F FX 1ks=325ml</t>
  </si>
  <si>
    <t>2100045d</t>
  </si>
  <si>
    <t>protipožiarna upchávka protipožiarnou penou HILTY CFS-F FX 1ks=325ml - dodávka</t>
  </si>
  <si>
    <t>HZS, Ostatné</t>
  </si>
  <si>
    <t>21001</t>
  </si>
  <si>
    <t>21001d</t>
  </si>
  <si>
    <t>21002</t>
  </si>
  <si>
    <t>21003</t>
  </si>
  <si>
    <t>Inžinierska činnosť,  priprava, technický dozor</t>
  </si>
  <si>
    <t>21004</t>
  </si>
  <si>
    <t>Skúšobná prevádzka</t>
  </si>
  <si>
    <t>21005</t>
  </si>
  <si>
    <t>Naprogramovanie, oživenie systému a uvedenie do trvalej prevádzky</t>
  </si>
  <si>
    <t>21006</t>
  </si>
  <si>
    <t>Podruž. mat / svorky,sádra,klince,štítky, pásky, natlkacie skrut.,....</t>
  </si>
  <si>
    <t>21006d</t>
  </si>
  <si>
    <t>21007</t>
  </si>
  <si>
    <t>21007d</t>
  </si>
  <si>
    <t>21008</t>
  </si>
  <si>
    <t>21009</t>
  </si>
  <si>
    <t>Otvor v tehlovej stene do hrúbky 30 cm</t>
  </si>
  <si>
    <t>21010</t>
  </si>
  <si>
    <t>21011</t>
  </si>
  <si>
    <t>21012</t>
  </si>
  <si>
    <t>I. úradná skúška</t>
  </si>
  <si>
    <t>21013</t>
  </si>
  <si>
    <t>21013d</t>
  </si>
  <si>
    <t>21014</t>
  </si>
  <si>
    <t>E10.3 - HSP</t>
  </si>
  <si>
    <t>D1 - Hlasová signalizácia požiaru (HSP) - referenčné výrobky</t>
  </si>
  <si>
    <t>D3 - HZS, Ostatné</t>
  </si>
  <si>
    <t>Hlasová signalizácia požiaru (HSP) - referenčné výrobky</t>
  </si>
  <si>
    <t>210300</t>
  </si>
  <si>
    <t>Zesilovač 4XD500, verze 1.1</t>
  </si>
  <si>
    <t>210300d</t>
  </si>
  <si>
    <t>Zesilovač 4XD500, verze 1.1 - dodávka</t>
  </si>
  <si>
    <t>210301</t>
  </si>
  <si>
    <t>Nouzovy napajeci zdroj PSU 24V-2</t>
  </si>
  <si>
    <t>210301d</t>
  </si>
  <si>
    <t>Nouzovy napajeci zdroj PSU 24V-2 - dodávka</t>
  </si>
  <si>
    <t>210302</t>
  </si>
  <si>
    <t>Akumulator 12V / 150 Ah pro PSU</t>
  </si>
  <si>
    <t>210302d</t>
  </si>
  <si>
    <t>Akumulator 12V / 150 Ah pro PSU - dodávka</t>
  </si>
  <si>
    <t>210303</t>
  </si>
  <si>
    <t>UIM Variodyn D1 (G2)</t>
  </si>
  <si>
    <t>210303d</t>
  </si>
  <si>
    <t>UIM Variodyn D1 (G2) - dodávka</t>
  </si>
  <si>
    <t>210304</t>
  </si>
  <si>
    <t>Dig. vystupni modul DOM4-24, EN 54-16</t>
  </si>
  <si>
    <t>210304d</t>
  </si>
  <si>
    <t>Dig. vystupni modul DOM4-24, EN 54-16 - dodávka</t>
  </si>
  <si>
    <t>210305</t>
  </si>
  <si>
    <t>Alarm transponder VARIODYN D1</t>
  </si>
  <si>
    <t>210305d</t>
  </si>
  <si>
    <t>Alarm transponder VARIODYN D1 - dodávka</t>
  </si>
  <si>
    <t>210306</t>
  </si>
  <si>
    <t>PoE switch pre VARIODYN D1</t>
  </si>
  <si>
    <t>210306d</t>
  </si>
  <si>
    <t>PoE switch pre VARIODYN D1 - dodávka</t>
  </si>
  <si>
    <t>210307</t>
  </si>
  <si>
    <t>Zalozni kabel RC22</t>
  </si>
  <si>
    <t>210307d</t>
  </si>
  <si>
    <t>Zalozni kabel RC22 - dodávka</t>
  </si>
  <si>
    <t>210308</t>
  </si>
  <si>
    <t>Vystupni kabel 100V 6 zon</t>
  </si>
  <si>
    <t>210308d</t>
  </si>
  <si>
    <t>Vystupni kabel 100V 6 zon - dodávka</t>
  </si>
  <si>
    <t>210309</t>
  </si>
  <si>
    <t>Vystup kabel zes.-DOM, 4kanal</t>
  </si>
  <si>
    <t>210309d</t>
  </si>
  <si>
    <t>Vystup kabel zes.-DOM, 4kanal - dodávka</t>
  </si>
  <si>
    <t>210310</t>
  </si>
  <si>
    <t>Vstupni kabel DOM - zesilovac, 0,5 m zeleny</t>
  </si>
  <si>
    <t>210310d</t>
  </si>
  <si>
    <t>Vstupni kabel DOM - zesilovac, 0,5 m zeleny - dodávka</t>
  </si>
  <si>
    <t>210311</t>
  </si>
  <si>
    <t>Konc. clen repr. linky EOL pro</t>
  </si>
  <si>
    <t>210311d</t>
  </si>
  <si>
    <t>Konc. clen repr. linky EOL pro - dodávka</t>
  </si>
  <si>
    <t>210312</t>
  </si>
  <si>
    <t>Dig.stan.hlas. DCS15 EN54-16, 12 tlac.</t>
  </si>
  <si>
    <t>210312d</t>
  </si>
  <si>
    <t>Dig.stan.hlas. DCS15 EN54-16, 12 tlac. - dodávka</t>
  </si>
  <si>
    <t>210313</t>
  </si>
  <si>
    <t>Stropný reproduktor, 6/3/1,5W, 104 - 17200 Hz, ø 181,5 / 66 mm, IP21C, keramická svorkovnica a tep. Poistka, protipožiarny kryt</t>
  </si>
  <si>
    <t>210313d</t>
  </si>
  <si>
    <t>Stropný reproduktor, 6/3/1,5W, 104 - 17200 Hz, ø 181,5 / 66 mm, IP21C, keramická svorkovnica a tep. Poistka, protipožiarny kryt - dodávka</t>
  </si>
  <si>
    <t>210314</t>
  </si>
  <si>
    <t>Nástenný skrinkový MDFreproduktor, 253 x 193 x 83 mm, 6/3/1,5/0,75 / 100 V, 140-19 700Hz, keramická svorkovnica, RAL9010</t>
  </si>
  <si>
    <t>210314d</t>
  </si>
  <si>
    <t>Nástenný skrinkový MDFreproduktor, 253 x 193 x 83 mm, 6/3/1,5/0,75 / 100 V, 140-19 700Hz, keramická svorkovnica, RAL9010 - dodávka</t>
  </si>
  <si>
    <t>210315</t>
  </si>
  <si>
    <t>Elektroinšt. krabica s PO pre oznam. káble, 126x126x77 mm, IP66, 2x8 svoriek</t>
  </si>
  <si>
    <t>210315d</t>
  </si>
  <si>
    <t>Elektroinšt. krabica s PO pre oznam. káble, 126x126x77 mm, IP66, 2x8 svoriek - dodávka</t>
  </si>
  <si>
    <t>210316</t>
  </si>
  <si>
    <t>Stojanový 19" rozvádzač rozoberateľný RZA šírka 800 mm hĺbka 800 mm</t>
  </si>
  <si>
    <t>210316d</t>
  </si>
  <si>
    <t>Stojanový 19" rozvádzač rozoberateľný RZA šírka 800 mm hĺbka 800 mm - dodávka</t>
  </si>
  <si>
    <t>210317</t>
  </si>
  <si>
    <t>Inštalácia technológie do stojana a zakáblovanie stojana</t>
  </si>
  <si>
    <t>210318</t>
  </si>
  <si>
    <t>Keline kábel Cat 6A, STP, LSOH, B2ca - s1, d1, a1</t>
  </si>
  <si>
    <t>210318d</t>
  </si>
  <si>
    <t>Keline kábel Cat 6A, STP, LSOH, B2ca - s1, d1, a1 - dodávka</t>
  </si>
  <si>
    <t>210319</t>
  </si>
  <si>
    <t>210319d</t>
  </si>
  <si>
    <t>210320</t>
  </si>
  <si>
    <t>Kábel pevný JE-H(ST)H FE180/PS30 4x2x0,8 B2ca s1d1a1 tienený</t>
  </si>
  <si>
    <t>210320d</t>
  </si>
  <si>
    <t>Kábel pevný JE-H(ST)H FE180/PS30 4x2x0,8 B2ca s1d1a1 tienený  - dodávka</t>
  </si>
  <si>
    <t>210321</t>
  </si>
  <si>
    <t>210321d</t>
  </si>
  <si>
    <t>210322</t>
  </si>
  <si>
    <t>Ohybná rúrka FXP 16 (750 N) vrátane úchytov a príslušenstva</t>
  </si>
  <si>
    <t>210322d</t>
  </si>
  <si>
    <t>Ohybná rúrka FXP 16 (750 N) vrátane úchytov a príslušenstva - dodávka</t>
  </si>
  <si>
    <t>210324</t>
  </si>
  <si>
    <t>210324d</t>
  </si>
  <si>
    <t>210325</t>
  </si>
  <si>
    <t>210325d</t>
  </si>
  <si>
    <t>210326</t>
  </si>
  <si>
    <t>210326d</t>
  </si>
  <si>
    <t>210327</t>
  </si>
  <si>
    <t>210328</t>
  </si>
  <si>
    <t>210328d</t>
  </si>
  <si>
    <t>210329</t>
  </si>
  <si>
    <t>210329d</t>
  </si>
  <si>
    <t>2102</t>
  </si>
  <si>
    <t>2102d</t>
  </si>
  <si>
    <t>2103</t>
  </si>
  <si>
    <t>2104</t>
  </si>
  <si>
    <t>2105</t>
  </si>
  <si>
    <t>2106</t>
  </si>
  <si>
    <t>2107</t>
  </si>
  <si>
    <t>2107d</t>
  </si>
  <si>
    <t>Podruž. mat / svorky,sádra,klince,štítky, pásky, natlkacie skrut.,.... - dodávka</t>
  </si>
  <si>
    <t>2108</t>
  </si>
  <si>
    <t>2108d</t>
  </si>
  <si>
    <t>2109</t>
  </si>
  <si>
    <t>2110</t>
  </si>
  <si>
    <t>2111</t>
  </si>
  <si>
    <t>2112</t>
  </si>
  <si>
    <t>2113</t>
  </si>
  <si>
    <t>2114</t>
  </si>
  <si>
    <t>2114d</t>
  </si>
  <si>
    <t>Plošina/lešenie - dodávka</t>
  </si>
  <si>
    <t>2115</t>
  </si>
  <si>
    <t>E12 - Krajinná architektúra</t>
  </si>
  <si>
    <t xml:space="preserve">    2312 - 231 – Konštrukcie a povrchy - Vegetačný segment</t>
  </si>
  <si>
    <t xml:space="preserve">    D1 - D1</t>
  </si>
  <si>
    <t>2312</t>
  </si>
  <si>
    <t>231 – Konštrukcie a povrchy - Vegetačný segment</t>
  </si>
  <si>
    <t>183101111.2</t>
  </si>
  <si>
    <t>Hĺbenie jamiek pre výsadbu rastlín do objemu 0,005 m² cibuľoviny</t>
  </si>
  <si>
    <t>183204112</t>
  </si>
  <si>
    <t>Hĺbenie jamiek pre výsadbu rastlín v horn.1-4 bez výmeny pôdy, v rovine, objemu do 0,01 m3</t>
  </si>
  <si>
    <t>183204112.1</t>
  </si>
  <si>
    <t>Výsadba cibuľovín do vopred pripravenej pôdy, do objemi 0,005 m²  v rovine</t>
  </si>
  <si>
    <t>026650029.2</t>
  </si>
  <si>
    <t>Cibuľoviny -  – podľa PD</t>
  </si>
  <si>
    <t>183403153</t>
  </si>
  <si>
    <t>Obrobenie substrátu hrabaním v rovine (2x)</t>
  </si>
  <si>
    <t>183403161</t>
  </si>
  <si>
    <t>Obrobenie substrátu valcovaním v rovine</t>
  </si>
  <si>
    <t>184185009</t>
  </si>
  <si>
    <t>Hnojenie pôdy – aplikácia pôdneho kondicionéru pre dreviny v dávke 100 g/m²</t>
  </si>
  <si>
    <t>252340002</t>
  </si>
  <si>
    <t>Pôdny kondicioner univerzálny ( 5 kg/bal.)</t>
  </si>
  <si>
    <t>185804311</t>
  </si>
  <si>
    <t>Zaliatie vegetačného segmentu vodou</t>
  </si>
  <si>
    <t>289971212</t>
  </si>
  <si>
    <t>Zhotovenie filtračnej vrstvy z textílie pod podkladovú vrstvu drveného kameniva pod keram. kvetináč</t>
  </si>
  <si>
    <t>676133002</t>
  </si>
  <si>
    <t>Netkaná geotextília pod zemný substrát,  80 g/m²  (+ 10% na prekladanie)</t>
  </si>
  <si>
    <t>5648111111</t>
  </si>
  <si>
    <t>Zhotovenie drenážnej vrstvy keramzitu Liapor ( alebo ekvivalent ) fr.8-16mm s rozprestrením pod intenzívny strešný substrát hr. 100 - 120 mm</t>
  </si>
  <si>
    <t>583310003801</t>
  </si>
  <si>
    <t>Keramzit Liapor ( alebo ekvivalent ) 8 neupravený, fr. 8-16 mm, big bag 1 m³ – drenáž ( 100 - 120mm )</t>
  </si>
  <si>
    <t>5648111111.1</t>
  </si>
  <si>
    <t>Pokladová vrstva pod keram. kvetináč U10080 s rozprestretím a zhutnením, drvené kamenivo vápenec fr. 16-32mm, hr. 100mm</t>
  </si>
  <si>
    <t>676133001</t>
  </si>
  <si>
    <t>Drvené kamenivo fr. 16-32mm, vrátane dopravy</t>
  </si>
  <si>
    <t>631680011</t>
  </si>
  <si>
    <t>Násyp zo substrátu na plochých strechách vodorovný alebo v spáde, s utlačením a urovnaním povrchu (vrstva 350 mm)</t>
  </si>
  <si>
    <t>103640008</t>
  </si>
  <si>
    <t>Strešný substrát intenzívny 1m³/ bal  (+10%, vrátane dopravy)</t>
  </si>
  <si>
    <t>Pol1</t>
  </si>
  <si>
    <t>Výsadba trvaliek do vopred pripravenej pôdy, K9, clt1, v rovine</t>
  </si>
  <si>
    <t>026650029</t>
  </si>
  <si>
    <t>Trvalky a trávy, K9+clt1 -  – podľa PD</t>
  </si>
  <si>
    <t>026650029.1</t>
  </si>
  <si>
    <t>Parthenocissus henryana  – podľa PD</t>
  </si>
  <si>
    <t>998231311</t>
  </si>
  <si>
    <t>Presun hmôt pre sadovnícke a krajinárske úpravy</t>
  </si>
  <si>
    <t>998231399</t>
  </si>
  <si>
    <t>Presun hmôt pre sadovnícke a krajinárske úpravy – vertikálny, žeriav do 20 t</t>
  </si>
  <si>
    <t>den</t>
  </si>
  <si>
    <t>183101111.2.1</t>
  </si>
  <si>
    <t>Výsadba dreviny do kvetináča v rovine, v sťažených podmienkach, bez možnosti použitia mechanizácieCo55L-Co110L</t>
  </si>
  <si>
    <t>183901114</t>
  </si>
  <si>
    <t>Osadenie keramickej výsadbovej nádoby U10080 podľa PD, hmotnosť</t>
  </si>
  <si>
    <t>183901114.1</t>
  </si>
  <si>
    <t>Príprava nádoby pre vysádzanie rastlín so zhotovením vsakovacej vrstvy a naplnením nádoby substrátom, pri výške nádoby do 1800 mm a ploche nádoby nad 1 m² do 2 m²</t>
  </si>
  <si>
    <t>583310003802</t>
  </si>
  <si>
    <t>Styrodur 3035 CS extrudovaný polystyrén - XPS hrúbka 100mm ( alebo ekvivalent )</t>
  </si>
  <si>
    <t>583310003802.1</t>
  </si>
  <si>
    <t>Kvetináč plastový, kruhový Ø 50 cm čierny, v = 50 cm</t>
  </si>
  <si>
    <t>583310003802.2</t>
  </si>
  <si>
    <t>Keramzit Liapor ( alebo ekvivalent ) 8 neupravený, fr. 8-16 mm, bal. 50 l – drenáž ( 100 mm ) - 390l</t>
  </si>
  <si>
    <t>693710010</t>
  </si>
  <si>
    <t>Netkaná geotextília pod zemný substrát,  80 g/m² + (+ 10% na prekladanie)</t>
  </si>
  <si>
    <t>103640009</t>
  </si>
  <si>
    <t>Výsadbový substrát, špeciálny pre pestovanie črepníkových drevín, so zeolitom, bal. 1 m³</t>
  </si>
  <si>
    <t>183901115</t>
  </si>
  <si>
    <t>Osadenie keramickej výsadbovej nádoby AHS180 podľa PD</t>
  </si>
  <si>
    <t>183901116</t>
  </si>
  <si>
    <t>Osadenie keramickej výsadbovej nádoby AH140 podľa PD</t>
  </si>
  <si>
    <t>183901117</t>
  </si>
  <si>
    <t>Osadenie keramickej výsadbovej nádoby SO80 podľa PD s naplnením okruhliakmi a naplnením vodou</t>
  </si>
  <si>
    <t>583310003801.1</t>
  </si>
  <si>
    <t>Keramická výsadbová nádoba U10080 ( alebo ekvivalent )</t>
  </si>
  <si>
    <t>583310003801.2</t>
  </si>
  <si>
    <t>Keramická výsadbová nádoba AHS180 ( alebo ekvivalent )</t>
  </si>
  <si>
    <t>583310003801.3</t>
  </si>
  <si>
    <t>Keramická výsadbová nádoba AH140 ( alebo ekvivalent )</t>
  </si>
  <si>
    <t>583310003801.4</t>
  </si>
  <si>
    <t>Keramická výsadbová nádoba SO80 ( alebo ekvivalent )</t>
  </si>
  <si>
    <t>184102181</t>
  </si>
  <si>
    <t>Príplatok k cene za výsadbu do vyvýšených kvetináčov</t>
  </si>
  <si>
    <t>026631103</t>
  </si>
  <si>
    <t>Gleditsia triacanthos ´Inermis´, strom, tvar monohokmeň, Co110L v= 200/250</t>
  </si>
  <si>
    <t>026631103.1</t>
  </si>
  <si>
    <t>Heptacodium miconioides (v alternatíve Acer griseum, Magnolia sieboldii), strom, tvar monohokmeň, Co55L v = 200/250</t>
  </si>
  <si>
    <t>026650029.3</t>
  </si>
  <si>
    <t>Trvalky a trávy, K9+clt1   – podľa PD</t>
  </si>
  <si>
    <t>026650029.4</t>
  </si>
  <si>
    <t>Humulus lupulus ´Aureus´  – podľa PD v črepníku</t>
  </si>
  <si>
    <t>184185009.1</t>
  </si>
  <si>
    <t>Hnojenie pôdy – aplikácia pôdneho kondicionéru pre dreviny v dávke 800 g/ks</t>
  </si>
  <si>
    <t>184185009.2</t>
  </si>
  <si>
    <t>Hnojenie pôdy – aplikácia pôdneho kondicionéru pre dreviny v dávke 50 g/ks</t>
  </si>
  <si>
    <t>184502113</t>
  </si>
  <si>
    <t>Vyzdvihnutie dreviny na presadenie s balom v rovine alebo svahu do 1:5, prie priemere balu nad 500 do 600 mm</t>
  </si>
  <si>
    <t>184921116</t>
  </si>
  <si>
    <t>Položenie mulčovacej kôry v rovine alebo na svahu 1:5</t>
  </si>
  <si>
    <t>252340010</t>
  </si>
  <si>
    <t>Mulčovacia kôra píniová, dekoračná, fr. 60-100 mm, 70 l /bal</t>
  </si>
  <si>
    <t>583820001209</t>
  </si>
  <si>
    <t>Dodávka riečnych balvanov do priemeru 150 mm, s dopravou</t>
  </si>
  <si>
    <t>185804311.1</t>
  </si>
  <si>
    <t>Zálievka rastlín vo výsadbových nádobách</t>
  </si>
  <si>
    <t>252340010.1</t>
  </si>
  <si>
    <t>1896030336</t>
  </si>
  <si>
    <t>252340010.2</t>
  </si>
  <si>
    <t>1921434674</t>
  </si>
  <si>
    <t>183205588</t>
  </si>
  <si>
    <t>E12b - Závlahy</t>
  </si>
  <si>
    <t>1d - ZÁVLAHA KVETINÁČOV, PRIPOJENIE A PRÍSLUŠENSTVO</t>
  </si>
  <si>
    <t>2d - KVAPKOVÁ ZÁVLAHA ZÁHONOVEJ VÝSADBY, PRIPOJENIE A PRÍSLUŠENSTVO</t>
  </si>
  <si>
    <t>3d - ROZVODY VODY, PRIPÁJACIE TVAROVKY  A PRÍSLUŠENSTVO</t>
  </si>
  <si>
    <t>4d - UZATVÁRACIE ARMATÚRY, ROZDEĽOVACIE ARMATÚRY  A PRÍSLUŠENSTVO</t>
  </si>
  <si>
    <t>5d - RIADIACI SYSTÉM, KÁBLOVÉ VEDENIE</t>
  </si>
  <si>
    <t xml:space="preserve">6d - VENTILOVÉ BOXY </t>
  </si>
  <si>
    <t>7d - POMOCNÝ MATERIÁL</t>
  </si>
  <si>
    <t>8d - VYTYČOVACIE  A ZEMNÉ PRÁCE</t>
  </si>
  <si>
    <t>9d - MONTÁŽNE PRÁCE</t>
  </si>
  <si>
    <t>10d - OSTATNÉ</t>
  </si>
  <si>
    <t>1d</t>
  </si>
  <si>
    <t>ZÁVLAHA KVETINÁČOV, PRIPOJENIE A PRÍSLUŠENSTVO</t>
  </si>
  <si>
    <t>01.01</t>
  </si>
  <si>
    <t>Kvapkovač Netafim PCJ DRP 8 l/hod, NIP /100ks-bal. ( alebo ekvivalent )</t>
  </si>
  <si>
    <t>01.02</t>
  </si>
  <si>
    <t>Kvapkovač Netafim PCJ LCNL DRP 2 l/hod, NIP /100ks-bal. ( alebo ekvivalent )</t>
  </si>
  <si>
    <t>01.03</t>
  </si>
  <si>
    <t>Netafim SPE mikrohadica 3x5mm, čierna, mäkká/500/200/100bm ( alebo ekvivalent )</t>
  </si>
  <si>
    <t>01.04</t>
  </si>
  <si>
    <t>Rozdeľovač Netafim 2-výstupy, pre PCJ kvapkovač/100ks-bal. ( alebo ekvivalent )</t>
  </si>
  <si>
    <t>01.05</t>
  </si>
  <si>
    <t>Ihla kvapkovacia Netafim, s labyrintom, 45°, 2,3l/h,pre 3x5mm  ( alebo ekvivalent )</t>
  </si>
  <si>
    <t>01.06</t>
  </si>
  <si>
    <t>T kus 4,5mm - nástrčkový, 50 ks/bal</t>
  </si>
  <si>
    <t>01.07</t>
  </si>
  <si>
    <t>Adaptér pre pripojenie mikrohadice, 3/4" VNZ x nástrčka 4,5mm, 25/500 ks-box</t>
  </si>
  <si>
    <t>01.08</t>
  </si>
  <si>
    <t>AK Ventil cylind. skrutkovací 16 x 16mm, PN4_50/300ks-box</t>
  </si>
  <si>
    <t>01.09</t>
  </si>
  <si>
    <t>Spojka pre PE 16 x 3/4" F PN16 20/320ks-box</t>
  </si>
  <si>
    <t>01.10</t>
  </si>
  <si>
    <t>T-kus závit. 3/4"M, PN16 20/600ks-box</t>
  </si>
  <si>
    <t>01.11</t>
  </si>
  <si>
    <t>Koleno závit. 3/4"M x 3/4"F, PN16_20/540ks-box</t>
  </si>
  <si>
    <t>01.12</t>
  </si>
  <si>
    <t>Hadicová spona 16 mm_100/6500ks-box</t>
  </si>
  <si>
    <t>01.13</t>
  </si>
  <si>
    <t>Ostatné pripájacie 16 mm + 4,5mm PE-tvarovky</t>
  </si>
  <si>
    <t>2d</t>
  </si>
  <si>
    <t>KVAPKOVÁ ZÁVLAHA ZÁHONOVEJ VÝSADBY, PRIPOJENIE A PRÍSLUŠENSTVO</t>
  </si>
  <si>
    <t>02.01</t>
  </si>
  <si>
    <t>RainBird Kvapková hadica - podzemná, XFS 16mm - 33cm - 2.3l/hod x 100bm ( alebo ekvivalent )</t>
  </si>
  <si>
    <t>02.02</t>
  </si>
  <si>
    <t>RB Pripájacie potrubie s fittingom, QF 25mm - 45cm x 30bm ( alebo ekvivalent )</t>
  </si>
  <si>
    <t>02.03</t>
  </si>
  <si>
    <t>Ventil privzdušňovací AVRV 50, kvap.závlaha, 1/2"M, 25ks-bal</t>
  </si>
  <si>
    <t>02.04</t>
  </si>
  <si>
    <t>XQF sada tvaroviek pre QF potrubie</t>
  </si>
  <si>
    <t>02.05</t>
  </si>
  <si>
    <t>PP guľový ventil 3/4"FF, páka_PN16, 40ks-box</t>
  </si>
  <si>
    <t>02.06</t>
  </si>
  <si>
    <t>Rohož resp. pomocný materiál pre zafixovanie podzemnej kvapkovej hadice (pred zasypaním substrátom)</t>
  </si>
  <si>
    <t>3d</t>
  </si>
  <si>
    <t>ROZVODY VODY, PRIPÁJACIE TVAROVKY  A PRÍSLUŠENSTVO</t>
  </si>
  <si>
    <t>03.01</t>
  </si>
  <si>
    <t>Hadica LDPE PE-40 0,6MPa 16/1,5mm bal. po 50m/predaj na celý kotúč, 1600m/pal</t>
  </si>
  <si>
    <t>03.02</t>
  </si>
  <si>
    <t>IT T-kus pre PE 16 x 16 x 16mm PN4, 30/210ks-box</t>
  </si>
  <si>
    <t>4d</t>
  </si>
  <si>
    <t>UZATVÁRACIE ARMATÚRY, ROZDEĽOVACIE ARMATÚRY  A PRÍSLUŠENSTVO</t>
  </si>
  <si>
    <t>04.01</t>
  </si>
  <si>
    <t>Elektromag.ventil LFV-075, bez regu.prietoku, 3/4", vn-vn, 24V/AC/ 20ks-box</t>
  </si>
  <si>
    <t>04.02</t>
  </si>
  <si>
    <t>Mosadzný holendrový T-kus 1" M x F x F PN10 12ks/bal.</t>
  </si>
  <si>
    <t>04.03</t>
  </si>
  <si>
    <t>Mosadzné holendrové koleno 1" F x F_PN10, 12ks/bal.</t>
  </si>
  <si>
    <t>04.04</t>
  </si>
  <si>
    <t>Mosadzné holendrové koleno 1" M x F PN10 12ks/bal.</t>
  </si>
  <si>
    <t>04.05</t>
  </si>
  <si>
    <t>Mosadzná vsuvka s tesnenim 1"M x M PN10 10ks/bal.</t>
  </si>
  <si>
    <t>04.06</t>
  </si>
  <si>
    <t>Vsuvka redukovaná mosadz MM 3/4" x 1"_10/100ks-bal.</t>
  </si>
  <si>
    <t>04.07</t>
  </si>
  <si>
    <t>04.08</t>
  </si>
  <si>
    <t>04.09</t>
  </si>
  <si>
    <t>WL-2185 medzikus - adaptér Standard - 3/4" VOZ, 25/50/2000ks</t>
  </si>
  <si>
    <t>04.10</t>
  </si>
  <si>
    <t>Spojka pre PE 25 x 3/4" M PN16, 10/250ks-box</t>
  </si>
  <si>
    <t>04.11</t>
  </si>
  <si>
    <t>Ostatné pripájacie PE-tvarovky ( koleno, prechodka)</t>
  </si>
  <si>
    <t>5d</t>
  </si>
  <si>
    <t>RIADIACI SYSTÉM, KÁBLOVÉ VEDENIE</t>
  </si>
  <si>
    <t>05.01</t>
  </si>
  <si>
    <t>Solenoid 9V/DC pre sériu JTV/DV/LFV/PGA/PEB/BPE elektromag. ventilov /8ks-box</t>
  </si>
  <si>
    <t>05.02</t>
  </si>
  <si>
    <t>Batériová riad. jednotka NODE-BT-400, bluetooth, 4 sekcie, bez 9V solenoidu, 10ks-box</t>
  </si>
  <si>
    <t>05.03</t>
  </si>
  <si>
    <t>Pôdna sonda SC-PROBE, k sade SOIL-CLIK /kart.1ks</t>
  </si>
  <si>
    <t>05.04</t>
  </si>
  <si>
    <t>3M vodotesný konektor IR (malý), do 30V, 30/300 ks - box</t>
  </si>
  <si>
    <t>6d</t>
  </si>
  <si>
    <t xml:space="preserve">VENTILOVÉ BOXY </t>
  </si>
  <si>
    <t>06.01</t>
  </si>
  <si>
    <t>Ventilová šachta kruhová RAIN EzOPEN PZCM RN 15 ( alebo ekvivalent ), 792 ks/pal</t>
  </si>
  <si>
    <t>06.02</t>
  </si>
  <si>
    <t>Predĺženie na JUMBO ventilovú šachtu 540/400x170mm</t>
  </si>
  <si>
    <t>06.03</t>
  </si>
  <si>
    <t>Veko na ventilovú šachtu JUMBO</t>
  </si>
  <si>
    <t>7d</t>
  </si>
  <si>
    <t>POMOCNÝ MATERIÁL</t>
  </si>
  <si>
    <t>07.01</t>
  </si>
  <si>
    <t>Geotextilia NETEX-MB PE 300g/m2 , š=2m  ( alebo ekvivalent )</t>
  </si>
  <si>
    <t>07.02</t>
  </si>
  <si>
    <t>Teflonová páska ECO 12mm x 10 m x 0,075 mm, 100 ks - box</t>
  </si>
  <si>
    <t>07.03</t>
  </si>
  <si>
    <t>Chránička - KOPOFLEX DN 50 ( alebo ekvivalent )</t>
  </si>
  <si>
    <t>8d</t>
  </si>
  <si>
    <t>VYTYČOVACIE  A ZEMNÉ PRÁCE</t>
  </si>
  <si>
    <t>08.01</t>
  </si>
  <si>
    <t>Vytýčenie ventilových boxov a trás rozvodov, rozmerania liniek kvapkovej hadice</t>
  </si>
  <si>
    <t>08.02</t>
  </si>
  <si>
    <t>Výkop pre ventilové boxy (10" - Standard), odizolovanie a podsyp drenážnym štrkom</t>
  </si>
  <si>
    <t>9d</t>
  </si>
  <si>
    <t>MONTÁŽNE PRÁCE</t>
  </si>
  <si>
    <t>09.02</t>
  </si>
  <si>
    <t>Montáž prístupového bodu vo ventilovom boxe</t>
  </si>
  <si>
    <t>09.03</t>
  </si>
  <si>
    <t>Uloženie a pripojenie PE rúr</t>
  </si>
  <si>
    <t>09.04</t>
  </si>
  <si>
    <t>Uloženie chráničky</t>
  </si>
  <si>
    <t>09.05</t>
  </si>
  <si>
    <t>Montáž elektroventilovej zostavy vo ventilovom boxe</t>
  </si>
  <si>
    <t>09.06</t>
  </si>
  <si>
    <t>Uloženie, ukotvenie a pripojenie podzemnej kvapkovej hadice</t>
  </si>
  <si>
    <t>09.07</t>
  </si>
  <si>
    <t>Pripojenie komponentov mikrozavlahy pre kvetináč (mikrohadica, kvapkovač, kvap. ihla)</t>
  </si>
  <si>
    <t>09.08</t>
  </si>
  <si>
    <t>Montáž  a pripojenie poveternostného senzora</t>
  </si>
  <si>
    <t>09.09</t>
  </si>
  <si>
    <t>Montáž a pripojenie riadiacej jednotky</t>
  </si>
  <si>
    <t>10d</t>
  </si>
  <si>
    <t>OSTATNÉ</t>
  </si>
  <si>
    <t>10.01</t>
  </si>
  <si>
    <t>Zazimovanie AZS</t>
  </si>
  <si>
    <t>10.02</t>
  </si>
  <si>
    <t>Jarné spustenie AZS</t>
  </si>
  <si>
    <t>ci0202</t>
  </si>
  <si>
    <t>138,78</t>
  </si>
  <si>
    <t>fi21</t>
  </si>
  <si>
    <t>98,56</t>
  </si>
  <si>
    <t>fi22</t>
  </si>
  <si>
    <t>13,41</t>
  </si>
  <si>
    <t>fi23</t>
  </si>
  <si>
    <t>6,633</t>
  </si>
  <si>
    <t>his_v</t>
  </si>
  <si>
    <t>125,468</t>
  </si>
  <si>
    <t>his_zv</t>
  </si>
  <si>
    <t>46,049</t>
  </si>
  <si>
    <t>870,323</t>
  </si>
  <si>
    <t xml:space="preserve">SO 02 - PODZEMNÁ PREDNÁŠKOVÁ MIESTNOSŤ </t>
  </si>
  <si>
    <t>par_v</t>
  </si>
  <si>
    <t>par_zv</t>
  </si>
  <si>
    <t>61,854</t>
  </si>
  <si>
    <t>E01_1 - Stavebná časť</t>
  </si>
  <si>
    <t>poi_hi</t>
  </si>
  <si>
    <t>23,975</t>
  </si>
  <si>
    <t>61560350</t>
  </si>
  <si>
    <t>"pod asfaltom</t>
  </si>
  <si>
    <t>((6,27-(0,1+0,18)/2)-0,12-0,15)*25,12</t>
  </si>
  <si>
    <t>((6,27-(0,37+0,35+0,48+0,46)/4)-0,12-0,15)*(89,3-25,12)</t>
  </si>
  <si>
    <t>"pod betonom</t>
  </si>
  <si>
    <t>(6,27-(0,05+0,15)/2-0,15)*27,14</t>
  </si>
  <si>
    <t>(6,27-(0,17+0,19+0,25+0,22)/4-0,15)*11,84</t>
  </si>
  <si>
    <t>(6,27-(0,28+0,33+0,17+0,46)/4-0,15)*20,28</t>
  </si>
  <si>
    <t>(6,27-(0,13+0,46)/2-0,15)*9,79</t>
  </si>
  <si>
    <t>"burane sachty</t>
  </si>
  <si>
    <t>-15,87*1,2*2,355</t>
  </si>
  <si>
    <t>-(0,887*1,534+0,887*1,515+1,504*0,816)*2,38</t>
  </si>
  <si>
    <t>"kanal</t>
  </si>
  <si>
    <t>(6,77-6,25)*0,65*9,511</t>
  </si>
  <si>
    <t>(6,77-6,25)*0,35*(4,27+7,73)</t>
  </si>
  <si>
    <t>(6,77-6,25)*0,5*(4,27+7,73+0,65+7,51)/2*2</t>
  </si>
  <si>
    <t>-1474218490</t>
  </si>
  <si>
    <t>870,323*2</t>
  </si>
  <si>
    <t>-1405816606</t>
  </si>
  <si>
    <t>-670357890</t>
  </si>
  <si>
    <t>-1832939250</t>
  </si>
  <si>
    <t>1829377773</t>
  </si>
  <si>
    <t>-1810966235</t>
  </si>
  <si>
    <t>221121111.01</t>
  </si>
  <si>
    <t xml:space="preserve">Mobilizácia technológie pre tryskovú injektáž </t>
  </si>
  <si>
    <t>233912691</t>
  </si>
  <si>
    <t>221121111.02</t>
  </si>
  <si>
    <t xml:space="preserve">Trysková injektáž pre zabezpečenie stavebnej jamy </t>
  </si>
  <si>
    <t>857409096</t>
  </si>
  <si>
    <t>221121111.03</t>
  </si>
  <si>
    <t xml:space="preserve">Mobilizácia technológie pre kotvy </t>
  </si>
  <si>
    <t>888662793</t>
  </si>
  <si>
    <t>221121111.04</t>
  </si>
  <si>
    <t xml:space="preserve">Dočasné zemné kotvy 2-lanové, 0,62´´ </t>
  </si>
  <si>
    <t>-1491825910</t>
  </si>
  <si>
    <t>221121111.05</t>
  </si>
  <si>
    <t xml:space="preserve">Frézovanie povrchu pažiacich stien </t>
  </si>
  <si>
    <t>-1589607608</t>
  </si>
  <si>
    <t>vratane odvozu a likvidacie odfrezovanej a buranej hmoty</t>
  </si>
  <si>
    <t>221121111.06</t>
  </si>
  <si>
    <t xml:space="preserve">Mikropilóty (500 kN) </t>
  </si>
  <si>
    <t>-1024311976</t>
  </si>
  <si>
    <t>-1630986616</t>
  </si>
  <si>
    <t>"podkladný betón</t>
  </si>
  <si>
    <t>"ZD01</t>
  </si>
  <si>
    <t>0,07*146,725</t>
  </si>
  <si>
    <t>"pod ZD VZT kanál</t>
  </si>
  <si>
    <t>0,07*1,25*(0,835+1,845+4,52+2+0,85)</t>
  </si>
  <si>
    <t>0,07*1,15*7,005</t>
  </si>
  <si>
    <t>11,714*1,035</t>
  </si>
  <si>
    <t>273321411.5</t>
  </si>
  <si>
    <t>Betón základových dosiek, železový (bez výstuže), tr. C 25/30-XC2,XA1 (SK) - Cl 0.2 Dmax22-S3 - vodostavebný, max priesak 50mm</t>
  </si>
  <si>
    <t>-797355853</t>
  </si>
  <si>
    <t>0,5*146,725 "area</t>
  </si>
  <si>
    <t>"priehlbeň pod VZT kanálom</t>
  </si>
  <si>
    <t>0,5*1,65*(1,15+0,35+7,8+0,19)</t>
  </si>
  <si>
    <t>0,5*0,5/2*2*(1,15+0,35+7,8+0,19)</t>
  </si>
  <si>
    <t>0,5*1,35*(4,27+7,73)</t>
  </si>
  <si>
    <t>0,5*0,5/2*2*(4,27+7,73)</t>
  </si>
  <si>
    <t>"odpočet kanálu</t>
  </si>
  <si>
    <t>-0,5*0,65*(1,15+0,35+7,8+0,19)</t>
  </si>
  <si>
    <t>-0,5*0,35*(4,27+7,73)</t>
  </si>
  <si>
    <t>"priehlbeň pod jímkou</t>
  </si>
  <si>
    <t>0,5*1,5*0,5</t>
  </si>
  <si>
    <t>0,5*0,5/2*4*0,5</t>
  </si>
  <si>
    <t>"odpočet jímky</t>
  </si>
  <si>
    <t>-0,4*0,5*0,5</t>
  </si>
  <si>
    <t>"ZD03</t>
  </si>
  <si>
    <t>0,713*0,5*2*1,035 "Pozn.:  uvažované stratné na betón priamo do terénu 3,5%</t>
  </si>
  <si>
    <t>0,2*2*5,15*1,035 "Pozn.:  uvažované stratné na betón priamo do terénu 3,5%</t>
  </si>
  <si>
    <t>"rošírenie pri napojení na SO02</t>
  </si>
  <si>
    <t>0,1*0,35*1,25*1,035 "Pozn.:  uvažované stratné na betón priamo do terénu 3,5%</t>
  </si>
  <si>
    <t>"ZD02</t>
  </si>
  <si>
    <t>0,3*0,35*2*1,035  "Pozn.:  uvažované stratné na betón priamo do terénu 3,5%</t>
  </si>
  <si>
    <t>"ZD04</t>
  </si>
  <si>
    <t>0,3*0,515*1,95*1,035  "Pozn.:  uvažované stratné na betón priamo do terénu 3,5%</t>
  </si>
  <si>
    <t>Betón základových dosiek, železový (bez výstuže), tr. C 30/37-XC3-XA1 -Dmax22mm</t>
  </si>
  <si>
    <t>-908791898</t>
  </si>
  <si>
    <t>"VZT kanál</t>
  </si>
  <si>
    <t>0,15*1,25*(0,835+1,845+4,52+2+0,85)</t>
  </si>
  <si>
    <t>-973102915</t>
  </si>
  <si>
    <t>(0,15+0,07)*2*(0,835+1,845+4,52+2+0,85+1,25*2)</t>
  </si>
  <si>
    <t>"po obvode</t>
  </si>
  <si>
    <t>(0,5+0,07)*62,266 "polyline</t>
  </si>
  <si>
    <t>"VZT kanál v doske</t>
  </si>
  <si>
    <t>0,5*(0,35+4,27*2+7,73*2+0,35+0,65+1,15*2+7,8*2+0,19*2+0,65)</t>
  </si>
  <si>
    <t>"jímka</t>
  </si>
  <si>
    <t>0,4*0,5*4</t>
  </si>
  <si>
    <t>2*0,5*2</t>
  </si>
  <si>
    <t>2*0,2*5,15</t>
  </si>
  <si>
    <t>0,111*2</t>
  </si>
  <si>
    <t>0,3*(2+0,35)*2</t>
  </si>
  <si>
    <t>0,3*(1,95+0,515)*2</t>
  </si>
  <si>
    <t>-1542148198</t>
  </si>
  <si>
    <t>-1848941439</t>
  </si>
  <si>
    <t>"základová doska multifunkčnej miestnosti</t>
  </si>
  <si>
    <t>10370,774/1000</t>
  </si>
  <si>
    <t>267,997/1000</t>
  </si>
  <si>
    <t>1153,062/1000</t>
  </si>
  <si>
    <t>273361821.S1</t>
  </si>
  <si>
    <t>D+M Betónové dištančné prvky medzi debnenie a spodnú výstuž základovej dosky</t>
  </si>
  <si>
    <t>507109899</t>
  </si>
  <si>
    <t>146,725 "area</t>
  </si>
  <si>
    <t>2*5,15</t>
  </si>
  <si>
    <t>0,35*2</t>
  </si>
  <si>
    <t>0,515*1,95</t>
  </si>
  <si>
    <t>273361821.S11</t>
  </si>
  <si>
    <t>D+M Dištančné prvky výstuže základovej dosky</t>
  </si>
  <si>
    <t>162343536</t>
  </si>
  <si>
    <t>3113214115</t>
  </si>
  <si>
    <t>Betón nadzákladových múrov, železový (bez výstuže) tr. C 25/30-XC2,XA1 (SK) - Cl 0.2 Dmax22-S4 - vodostavebný, max priesak 50mm</t>
  </si>
  <si>
    <t>-2062140503</t>
  </si>
  <si>
    <t>"St-105</t>
  </si>
  <si>
    <t>0,3*(5,7-1,02)*(10,95+0,2+0,2)</t>
  </si>
  <si>
    <t>-0,3*0,65*1,05</t>
  </si>
  <si>
    <t>"St-106</t>
  </si>
  <si>
    <t>0,3*(5,7-0,87)*(1,5+0,3+5,465-0,25+1,885+0,3+1,5)</t>
  </si>
  <si>
    <t>0,3*1,97*1,965</t>
  </si>
  <si>
    <t>"St-107</t>
  </si>
  <si>
    <t>0,3*(5,7-1,02)*(0,2+10,95+0,2)</t>
  </si>
  <si>
    <t>"St-108</t>
  </si>
  <si>
    <t>0,3*(5,7-0,87)*(3,945+0,3+1,5+0,3)</t>
  </si>
  <si>
    <t>"St-109</t>
  </si>
  <si>
    <t>0,3*(5,7-0,87)*2,805</t>
  </si>
  <si>
    <t>(0,3+1,336)/2*1,145*(5,7-0,87)</t>
  </si>
  <si>
    <t>"St-110</t>
  </si>
  <si>
    <t>0,2*(5,7-1,02)*(1,787+1,488+0,9+0,15+1,2+0,15)</t>
  </si>
  <si>
    <t>0,3*(5,7-1,02)*3,325</t>
  </si>
  <si>
    <t>-0,2*(0,9*2,2+1,2*2,2)</t>
  </si>
  <si>
    <t>"St-111</t>
  </si>
  <si>
    <t>0,3*(5,7-0,87)*3,39</t>
  </si>
  <si>
    <t>(0,3+1,338)/2*1,075*(5,7-0,87)</t>
  </si>
  <si>
    <t>"St-112</t>
  </si>
  <si>
    <t>0,3*(0,158+1,309)*1,5</t>
  </si>
  <si>
    <t>"St-114</t>
  </si>
  <si>
    <t>0,3*(5,7-0,87)*(2,715-0,25)</t>
  </si>
  <si>
    <t>0,25*(5,7-0,87)*0,48</t>
  </si>
  <si>
    <t>"St-116</t>
  </si>
  <si>
    <t>"St-120</t>
  </si>
  <si>
    <t>0,2*2,56*(0,47)</t>
  </si>
  <si>
    <t>"St-121</t>
  </si>
  <si>
    <t>0,25*2,81*0,47</t>
  </si>
  <si>
    <t>"St-117</t>
  </si>
  <si>
    <t>0,25*9,18 "polyline</t>
  </si>
  <si>
    <t>"St-118</t>
  </si>
  <si>
    <t>"St-113</t>
  </si>
  <si>
    <t>0,25*(4,25-0,87)*0,35*2</t>
  </si>
  <si>
    <t>"St-122</t>
  </si>
  <si>
    <t>0,25*1,572 "polyline</t>
  </si>
  <si>
    <t>"St-123</t>
  </si>
  <si>
    <t>Betón nadzákladových múrov, železový (bez výstuže) tr. C 30/37-XC3-XA1 -Dmax22mm</t>
  </si>
  <si>
    <t>1144438265</t>
  </si>
  <si>
    <t>"St-119</t>
  </si>
  <si>
    <t>0,2*(5,7-0,87)*(9,6-0,3*2)</t>
  </si>
  <si>
    <t>0,2*2,56*1,5</t>
  </si>
  <si>
    <t>"VZT kanál 1</t>
  </si>
  <si>
    <t>0,15*0,7*(0,835+3,095+7,37+1,25+6,12+1,845+0,835)</t>
  </si>
  <si>
    <t>0,15*1,935*0,95</t>
  </si>
  <si>
    <t>0,1*0,37*0,95</t>
  </si>
  <si>
    <t>0,15*(5,35-3,55+0,4)*0,95</t>
  </si>
  <si>
    <t>0,1*0,7*0,15*2</t>
  </si>
  <si>
    <t>0,15*(2,65-0,7)*(0,7*2+1,25)</t>
  </si>
  <si>
    <t>0,15*0,87*1,25</t>
  </si>
  <si>
    <t>311321823.5</t>
  </si>
  <si>
    <t>Príplatok za pohľadový betón nadzákladových múrov</t>
  </si>
  <si>
    <t>-1452470053</t>
  </si>
  <si>
    <t>"jednostranné debnenie + obojstranné bez VZT kanála</t>
  </si>
  <si>
    <t>288,189+147,706</t>
  </si>
  <si>
    <t>311351101.S</t>
  </si>
  <si>
    <t>Debnenie nadzákladových múrov jednostranné, zhotovenie-dielce</t>
  </si>
  <si>
    <t>597426953</t>
  </si>
  <si>
    <t>1*(5,7-1,02)*(10,95+0,2+0,2)</t>
  </si>
  <si>
    <t>0,3*(0,65*2+1,05*2)</t>
  </si>
  <si>
    <t>1*(5,7-0,87)*(1,5+0,3+5,465-0,25+1,885+0,3+1,5)</t>
  </si>
  <si>
    <t>1*1,97*1,965</t>
  </si>
  <si>
    <t>1*(5,7-1,02)*(0,2+10,95+0,2)</t>
  </si>
  <si>
    <t>1*(5,7-0,87)*(3,945+0,3+1,5+0,3)</t>
  </si>
  <si>
    <t>1*(5,7-0,87)*3,945</t>
  </si>
  <si>
    <t>1*(5,7-1,02)*6</t>
  </si>
  <si>
    <t>1*(5,7-0,87)*(0,25+1,5+2,715)</t>
  </si>
  <si>
    <t>1*(0,158+1,309)*1,5</t>
  </si>
  <si>
    <t>1*(5,7-0,87)*(2,715-0,25)</t>
  </si>
  <si>
    <t>1*(5,7-0,87)*0,48</t>
  </si>
  <si>
    <t>1*(5,7-0,87)*(0,48+0,25)</t>
  </si>
  <si>
    <t>1*2,81*(0,47+0,25)</t>
  </si>
  <si>
    <t>1*(4,25-0,87)*0,35*2</t>
  </si>
  <si>
    <t>1*1,572 "polyline</t>
  </si>
  <si>
    <t>311351101.S1</t>
  </si>
  <si>
    <t>Príplatok za zaoblenie debnenia pri lunete</t>
  </si>
  <si>
    <t>225513600</t>
  </si>
  <si>
    <t>1*(5,7-0,87)*(0,48)</t>
  </si>
  <si>
    <t>311351101.S2</t>
  </si>
  <si>
    <t>Príplatok za vzopretie jednostranného debnenia</t>
  </si>
  <si>
    <t>702278878</t>
  </si>
  <si>
    <t>311351102.S</t>
  </si>
  <si>
    <t>Debnenie nadzákladových múrov jednostranné, odstránenie-dielce</t>
  </si>
  <si>
    <t>2047280586</t>
  </si>
  <si>
    <t>-861768765</t>
  </si>
  <si>
    <t>2*(5,7-1,02)*(1,5+1,5)</t>
  </si>
  <si>
    <t>-2*(0,9*2,2+1,2*2,2)</t>
  </si>
  <si>
    <t>0,2*(0,9+2,2*2+1,2+2,2*2)</t>
  </si>
  <si>
    <t>2*2,56*(1,5+0,47)</t>
  </si>
  <si>
    <t>2*(5,7-0,87)*(9,6-0,3*2)</t>
  </si>
  <si>
    <t>2*9,18 "polyline</t>
  </si>
  <si>
    <t>2*0,7*(0,835+3,095+7,37+1,25+6,12+1,845+0,835)</t>
  </si>
  <si>
    <t>2*1,935*0,95</t>
  </si>
  <si>
    <t>2*(5,35-3,55+0,4)*0,95</t>
  </si>
  <si>
    <t>2*0,7*0,15*2</t>
  </si>
  <si>
    <t>2*(2,65-0,7)*(0,7*2+1,25)</t>
  </si>
  <si>
    <t>2*0,87*1,25</t>
  </si>
  <si>
    <t>232966581</t>
  </si>
  <si>
    <t>311351106.S0</t>
  </si>
  <si>
    <t>Príplatok za zaoblené debnenie rožného styku stien - R250</t>
  </si>
  <si>
    <t>265694055</t>
  </si>
  <si>
    <t>1057121963</t>
  </si>
  <si>
    <t>"steny 1PP SO02</t>
  </si>
  <si>
    <t>9948,958/1000</t>
  </si>
  <si>
    <t>1071241620</t>
  </si>
  <si>
    <t>"steny 1PP SO01+SO02</t>
  </si>
  <si>
    <t>345321515.5</t>
  </si>
  <si>
    <t>Betón múrikov parapetných, atikových, schodiskových, zábradelných, železový (bez výstuže) tr. C 25/30</t>
  </si>
  <si>
    <t>695274363</t>
  </si>
  <si>
    <t>0,1*(5,7-5,35)*(0,6*2+0,55)</t>
  </si>
  <si>
    <t>0,1*(5,7-5,35)*(0,35+0,8)</t>
  </si>
  <si>
    <t>"D-102</t>
  </si>
  <si>
    <t>0,15*0,4*(2,43*2+0,75*2)*8</t>
  </si>
  <si>
    <t>0,15*0,655*0,61*4</t>
  </si>
  <si>
    <t>0,1*0,3*(0,85*2+1,25*2)</t>
  </si>
  <si>
    <t>345351101.S</t>
  </si>
  <si>
    <t>Debnenie múrikov parapet., atik., zábradl., plnostenných- zhotovenie</t>
  </si>
  <si>
    <t>1989907141</t>
  </si>
  <si>
    <t>2*(5,7-5,35)*(0,6*2+0,55)</t>
  </si>
  <si>
    <t>2*(5,7-5,35)*(0,35+0,8)</t>
  </si>
  <si>
    <t>2*0,4*(2,43*2+0,75*2)*8</t>
  </si>
  <si>
    <t>2*0,655*0,61*4</t>
  </si>
  <si>
    <t>2*0,3*(0,85*2+1,25*2)</t>
  </si>
  <si>
    <t>345351102.S</t>
  </si>
  <si>
    <t>Debnenie múrikov parapet., atik., zábradl., plnostenných- odstránenie</t>
  </si>
  <si>
    <t>960001954</t>
  </si>
  <si>
    <t>411321414.5</t>
  </si>
  <si>
    <t>Betón stropov doskových a trámových,  železový tr. C 25/30-XC2,XA1 (SK) - Cl 0.2 Dmax22-S4 - vodostavebný, max priesak 50mm</t>
  </si>
  <si>
    <t>-890177625</t>
  </si>
  <si>
    <t>0,4*11,348*9,6</t>
  </si>
  <si>
    <t>0,4*0,1*3,325</t>
  </si>
  <si>
    <t>-0,4*(2,13*0,75*4+0,61*0,61+2,13*0,75*4)</t>
  </si>
  <si>
    <t>"D-103</t>
  </si>
  <si>
    <t>0,25*1,8*9,6</t>
  </si>
  <si>
    <t>"D-104</t>
  </si>
  <si>
    <t>0,25*0,572*1,95</t>
  </si>
  <si>
    <t>"D-108</t>
  </si>
  <si>
    <t>0,25*10,350 "poylline</t>
  </si>
  <si>
    <t>"D-109</t>
  </si>
  <si>
    <t>0,25*9,568 "polyline</t>
  </si>
  <si>
    <t>"D-105</t>
  </si>
  <si>
    <t>0,16*2*0,68</t>
  </si>
  <si>
    <t>"D-106</t>
  </si>
  <si>
    <t>0,25*2*0,35</t>
  </si>
  <si>
    <t>"D-107</t>
  </si>
  <si>
    <t>(0,55-0,19)*1,95*0,514</t>
  </si>
  <si>
    <t>Betón stropov doskových a trámových,  železový tr. C 30/37 - XC3-XA1 -Dmax22mm</t>
  </si>
  <si>
    <t>1032892041</t>
  </si>
  <si>
    <t xml:space="preserve">"VZT kanál </t>
  </si>
  <si>
    <t>0,15*1,25*(3,343+5,27)</t>
  </si>
  <si>
    <t>-1373141536</t>
  </si>
  <si>
    <t>10,95*9</t>
  </si>
  <si>
    <t>"Debnenie čela dosky -zmena výšky priľahlích dosiek</t>
  </si>
  <si>
    <t>(0,4-0,25)*9*2</t>
  </si>
  <si>
    <t>0,4*(2,13*2*4+2*0,75*4+0,61*4+2,13*2*4+0,75*2*4)</t>
  </si>
  <si>
    <t>1,5*(5,465+1,45+1,885)</t>
  </si>
  <si>
    <t>0,572*1,45</t>
  </si>
  <si>
    <t>0,25*1,95</t>
  </si>
  <si>
    <t>1,5*(2,715+1,5+0,25)+1,5*0,48</t>
  </si>
  <si>
    <t>0,25*(1,5+0,3+0,3+0,25+1,5+0,25)</t>
  </si>
  <si>
    <t>1,5*3,945</t>
  </si>
  <si>
    <t>1,5*0,35</t>
  </si>
  <si>
    <t>0,25*(2+0,35)*2</t>
  </si>
  <si>
    <t>1,45*0,514</t>
  </si>
  <si>
    <t>"debenie čela dosky</t>
  </si>
  <si>
    <t>0,36*(1,9*2+0,514*2)</t>
  </si>
  <si>
    <t>-191873676</t>
  </si>
  <si>
    <t>0,95*(3,343+5,27)</t>
  </si>
  <si>
    <t>0,15*(3,343+5,27)*2</t>
  </si>
  <si>
    <t>0,15*(0,7+0,95+0,435+0,9)*2</t>
  </si>
  <si>
    <t>1963398766</t>
  </si>
  <si>
    <t>411353101.S</t>
  </si>
  <si>
    <t>Debnenie bez podpernej konštrukcie stropov klenieb polomeru nad 1000 mm tvaru valca zhotovenie</t>
  </si>
  <si>
    <t>-1670318530</t>
  </si>
  <si>
    <t>1,5*0,68</t>
  </si>
  <si>
    <t>0,16*(2*2+0,68*2)</t>
  </si>
  <si>
    <t>411353102.S</t>
  </si>
  <si>
    <t>Debnenie bez podpernej konštrukcie stropov klenieb polomeru nad 1000 mm tvaru valca odstránenie</t>
  </si>
  <si>
    <t>-433096948</t>
  </si>
  <si>
    <t>444676301</t>
  </si>
  <si>
    <t>2128070476</t>
  </si>
  <si>
    <t>2134780753</t>
  </si>
  <si>
    <t>741370231</t>
  </si>
  <si>
    <t>-2047620311</t>
  </si>
  <si>
    <t>6479,547/1000</t>
  </si>
  <si>
    <t>483669018</t>
  </si>
  <si>
    <t>11,348*9,6</t>
  </si>
  <si>
    <t>0,1*3,325</t>
  </si>
  <si>
    <t>-(2,13*0,75*4+0,61*0,61+2,13*0,75*4)</t>
  </si>
  <si>
    <t>1,8*9,6</t>
  </si>
  <si>
    <t>0,572*1,95</t>
  </si>
  <si>
    <t>10,350 "poylline</t>
  </si>
  <si>
    <t>9,568 "polyline</t>
  </si>
  <si>
    <t>2*0,68</t>
  </si>
  <si>
    <t>2*0,35</t>
  </si>
  <si>
    <t>1,95*0,514</t>
  </si>
  <si>
    <t>411361821.S1</t>
  </si>
  <si>
    <t>878437039</t>
  </si>
  <si>
    <t>Schodiskové konštrukcie, betón železový tr. C 30/37 - XC3-XA1 -Dmax22mm</t>
  </si>
  <si>
    <t>1999190028</t>
  </si>
  <si>
    <t>"Sch-102, Sch-103</t>
  </si>
  <si>
    <t>"ramená + medzipodesta</t>
  </si>
  <si>
    <t>0,3*0,322*1,5</t>
  </si>
  <si>
    <t>0,15*1,5*4,194</t>
  </si>
  <si>
    <t>0,15*1,43*1,5</t>
  </si>
  <si>
    <t>0,15*1,43*0,361</t>
  </si>
  <si>
    <t>0,296*(0,975-0,335)</t>
  </si>
  <si>
    <t>0,305*0,162/2*1,5*13</t>
  </si>
  <si>
    <t>0,335*0,162/2*1,43*4</t>
  </si>
  <si>
    <t>"Sch-104</t>
  </si>
  <si>
    <t>"rameno</t>
  </si>
  <si>
    <t>0,28*0,335*1,5</t>
  </si>
  <si>
    <t>0,15*3,73*1,5</t>
  </si>
  <si>
    <t>0,419*0,67/2*1,5</t>
  </si>
  <si>
    <t>0,28*0,175/2*1,5*11</t>
  </si>
  <si>
    <t>0,28*0,11*1,5</t>
  </si>
  <si>
    <t>"Sch-105 - na žb.doske</t>
  </si>
  <si>
    <t>0,15*1,48*4,634</t>
  </si>
  <si>
    <t>0,305*0,161/2*1,48*13</t>
  </si>
  <si>
    <t>1103717010</t>
  </si>
  <si>
    <t>108,584/1000</t>
  </si>
  <si>
    <t>139,179/1000</t>
  </si>
  <si>
    <t>"Sch-105</t>
  </si>
  <si>
    <t>153,678/1000</t>
  </si>
  <si>
    <t>-490287672</t>
  </si>
  <si>
    <t>130/1000</t>
  </si>
  <si>
    <t>665734588</t>
  </si>
  <si>
    <t>0,3*0,322*2</t>
  </si>
  <si>
    <t>1,5*4,194</t>
  </si>
  <si>
    <t>1,43*1,5</t>
  </si>
  <si>
    <t>1,43*0,361</t>
  </si>
  <si>
    <t>0,296*1,43</t>
  </si>
  <si>
    <t>2*0,335*1,5</t>
  </si>
  <si>
    <t>3,73*1,5</t>
  </si>
  <si>
    <t>0,419*1,5</t>
  </si>
  <si>
    <t>"rameno z bončej strany</t>
  </si>
  <si>
    <t>0,3*4,634*2</t>
  </si>
  <si>
    <t>161709994</t>
  </si>
  <si>
    <t>-1099302327</t>
  </si>
  <si>
    <t>(0,305+0,162)*1,5*13</t>
  </si>
  <si>
    <t>(0,335+0,162)*1,43*4</t>
  </si>
  <si>
    <t>(0,28+0,175)*1,5*11</t>
  </si>
  <si>
    <t>(0,11+0,28+0,175)*1,5</t>
  </si>
  <si>
    <t>(0,305+0,161)*1,48*13</t>
  </si>
  <si>
    <t>-1296455246</t>
  </si>
  <si>
    <t>622901122.S</t>
  </si>
  <si>
    <t>Kamenárske opracovanie povrchu predsádkového betónu pemrlovaním (štokovaním, ryhovaním) stien</t>
  </si>
  <si>
    <t>2111843843</t>
  </si>
  <si>
    <t>"SO 02 - Pohľadový štokovaný betón - CSP 5 (od výšky 2.1m po strop , nad akustickým obkladom)</t>
  </si>
  <si>
    <t>(5,7-1,02-2,1)*10,95</t>
  </si>
  <si>
    <t>(5,7-1,02-2,1)*9</t>
  </si>
  <si>
    <t>-(0,9*2,2+1,2*2,2)</t>
  </si>
  <si>
    <t>631319101.S</t>
  </si>
  <si>
    <t>Ochranný nástrek betónových podláh, ošetrovací prostriedok na čerstvý betón, na zníženie odparovania vody z povrchu betónu -Novapor extra alebo ekvivalent</t>
  </si>
  <si>
    <t>-458787227</t>
  </si>
  <si>
    <t>146,725</t>
  </si>
  <si>
    <t>-23747130</t>
  </si>
  <si>
    <t>fi21+fi23+fi22</t>
  </si>
  <si>
    <t>-1564445707</t>
  </si>
  <si>
    <t>118,603*1,15</t>
  </si>
  <si>
    <t>Zhotovenie jednonásobného penetračného náteru pre potery a stierky</t>
  </si>
  <si>
    <t>532006822</t>
  </si>
  <si>
    <t>Adhézny mostík na hladké nenasiakavé podklady</t>
  </si>
  <si>
    <t>-2075797005</t>
  </si>
  <si>
    <t>632440138.S40</t>
  </si>
  <si>
    <t>Cementový poter CEMFLOW CF-C25-F5 alebo ekvivalent, pevnosti v tlaku 25 MPa, hr. 60 mm</t>
  </si>
  <si>
    <t>1018360079</t>
  </si>
  <si>
    <t>"vratane dilatovania</t>
  </si>
  <si>
    <t>632440138.S401</t>
  </si>
  <si>
    <t>Cementový poter CEMFLOW LOOK CT-C30-F6 alebo ekvivalent, pevnosti v tlaku 30 MPa, hr. 60 mm</t>
  </si>
  <si>
    <t>-1431200963</t>
  </si>
  <si>
    <t>632440138.S70</t>
  </si>
  <si>
    <t>Cementový poter CEMFLOW CF-C25-F5 alebo ekvivalent, pevnosti v tlaku 25 MPa, hr. 65 mm</t>
  </si>
  <si>
    <t>607483650</t>
  </si>
  <si>
    <t>6324401400</t>
  </si>
  <si>
    <t>M+D Betónové prefabrikované platne 850x500x50mm - At21</t>
  </si>
  <si>
    <t>-663771733</t>
  </si>
  <si>
    <t>6324401401</t>
  </si>
  <si>
    <t>M+D Betónové prefabrikované platne 550x500x50mm - At22</t>
  </si>
  <si>
    <t>-1782218329</t>
  </si>
  <si>
    <t>-1919171599</t>
  </si>
  <si>
    <t>177466873</t>
  </si>
  <si>
    <t>939941214.S</t>
  </si>
  <si>
    <t>Tesniaci plech vo zvitku do pracovných škár betónových konštrukcií s bitúmenovým povrchom obojstranným šírky 150 mm</t>
  </si>
  <si>
    <t>1203995372</t>
  </si>
  <si>
    <t xml:space="preserve">"ZD01 </t>
  </si>
  <si>
    <t>"prracovné škáry pozdĺž obvodových stien ZD + strop</t>
  </si>
  <si>
    <t>(62,266+6,6)*2</t>
  </si>
  <si>
    <t>4,37*2+0,35*2+0,705*2</t>
  </si>
  <si>
    <t>939941227.5</t>
  </si>
  <si>
    <t>Tesniaci krížový plech pre riadené trhliny betónových konštrukcií,typ ASS</t>
  </si>
  <si>
    <t>-2035027754</t>
  </si>
  <si>
    <t>"Steny dilatované po á cca 5m</t>
  </si>
  <si>
    <t>"62,266/5=13ks</t>
  </si>
  <si>
    <t>(5,7-0,87)*13</t>
  </si>
  <si>
    <t>"pozn. dodavatel si zohladni v jednotkovej cene tejto polozky, bez zmeny mnozstva a naroku na inu vymeru fakturacie</t>
  </si>
  <si>
    <t>pocet dilatacii podla svojich pracovnych záberov a podla technologickeho predpisu pouziteho vyrobku</t>
  </si>
  <si>
    <t>1053697623</t>
  </si>
  <si>
    <t>ci0202-14,74-12,07</t>
  </si>
  <si>
    <t>-67675910</t>
  </si>
  <si>
    <t>"0.36</t>
  </si>
  <si>
    <t>14,74</t>
  </si>
  <si>
    <t>"0.33</t>
  </si>
  <si>
    <t>12,07</t>
  </si>
  <si>
    <t>1147834604</t>
  </si>
  <si>
    <t>158,472+6,96</t>
  </si>
  <si>
    <t>1208748956</t>
  </si>
  <si>
    <t>959941122.5</t>
  </si>
  <si>
    <t>Chemická kotva s kotevným do betónu, ŽB,, s vyvŕtaním otvoru vrt fi12 dl.150mm - ref HILTY HY200</t>
  </si>
  <si>
    <t>705950852</t>
  </si>
  <si>
    <t>"Sch-102</t>
  </si>
  <si>
    <t>-716452288</t>
  </si>
  <si>
    <t>M+D Stavebné úpravy pre jednotlivé profesie, prierazy, prestupy, drážky v murive nevykázané v rozpočtoch profesií a architektúre/statike</t>
  </si>
  <si>
    <t>-1388804176</t>
  </si>
  <si>
    <t>-1158974721</t>
  </si>
  <si>
    <t>998012021.S</t>
  </si>
  <si>
    <t>Presun hmôt pre budovy (801, 803, 812), zvislá konštr. monolit. betónová výšky do 6 m</t>
  </si>
  <si>
    <t>871485991</t>
  </si>
  <si>
    <t>711111001.S</t>
  </si>
  <si>
    <t>Zhotovenie izolácie proti zemnej vlhkosti vodorovná náterom penetračným za studena</t>
  </si>
  <si>
    <t>1955281048</t>
  </si>
  <si>
    <t>"poistná hydroizolácia pod betonove prefabrikaty At21,At22</t>
  </si>
  <si>
    <t>(0,3+0,85+0,3)*9</t>
  </si>
  <si>
    <t>(0,3+0,55+0,3)*(10,95-0,3-0,85-0,3)</t>
  </si>
  <si>
    <t>1116300027000</t>
  </si>
  <si>
    <t>Penetračný náter asfaltový</t>
  </si>
  <si>
    <t>428393959</t>
  </si>
  <si>
    <t>poi_hi*0,35</t>
  </si>
  <si>
    <t>831225211</t>
  </si>
  <si>
    <t>fi21+fi22</t>
  </si>
  <si>
    <t>711111001.S101</t>
  </si>
  <si>
    <t>Vodu odpudzujúca impregnácia na báze siloxanu Sikagard-700S alebo ekvivalent</t>
  </si>
  <si>
    <t>-1591981206</t>
  </si>
  <si>
    <t>"Wi10</t>
  </si>
  <si>
    <t>"0,36</t>
  </si>
  <si>
    <t>22,8*2+(4,63+2,535)*1,5</t>
  </si>
  <si>
    <t>-1,2*2</t>
  </si>
  <si>
    <t>24,46*2+(2,52+4,63)*1,5+2,52*1*2</t>
  </si>
  <si>
    <t>-1,2*2,2</t>
  </si>
  <si>
    <t>711141559.S</t>
  </si>
  <si>
    <t>Zhotovenie  izolácie proti zemnej vlhkosti a tlakovej vode vodorovná NAIP pritavením</t>
  </si>
  <si>
    <t>1465505517</t>
  </si>
  <si>
    <t>628310001000r</t>
  </si>
  <si>
    <t>Pás asfaltový natavovací</t>
  </si>
  <si>
    <t>1002607706</t>
  </si>
  <si>
    <t>poi_hi*1,15</t>
  </si>
  <si>
    <t>711461103.r</t>
  </si>
  <si>
    <t>Zhotovenie vodorovnej izolácie nalepením vrátane príslušenstva, tesnenia spojov, pracovných, diíatačných škár, prestupov</t>
  </si>
  <si>
    <t>-1504993328</t>
  </si>
  <si>
    <t>"zosikmenie (vodorovna z 500 na 700mm)</t>
  </si>
  <si>
    <t>(6,77-6,25)*0,5*(4,27+7,73+0,65+7,51)*2*0,2</t>
  </si>
  <si>
    <t>"zosikmenie pod schodiskom 0,31</t>
  </si>
  <si>
    <t>(0,15+0,195+4,675+0,11)*1,85</t>
  </si>
  <si>
    <t>(8,37+0,95*1,045)*2</t>
  </si>
  <si>
    <t>-0,65*1</t>
  </si>
  <si>
    <t>711462701r</t>
  </si>
  <si>
    <t>Zhotovenie zvislej izolácie nalepením vrátane príslušenstva, tesnenia spojov, pracovných, diíatačných škár, prestupov</t>
  </si>
  <si>
    <t>1985702031</t>
  </si>
  <si>
    <t>5,58*65,48</t>
  </si>
  <si>
    <t>(6,08-5,58)*17,395+0,5*2,3*2+0,58*0,5/2*2</t>
  </si>
  <si>
    <t>1,8*0,95</t>
  </si>
  <si>
    <t>1*(19,529-0,95)</t>
  </si>
  <si>
    <t>(2,8-1)*(0,65+1,15)*2</t>
  </si>
  <si>
    <t>(5,5-3,4)/2*3,8</t>
  </si>
  <si>
    <t>283220000211</t>
  </si>
  <si>
    <t>Membrána na báze polyolefínú,  Sikaproof A+12 alebo ekvivalent</t>
  </si>
  <si>
    <t>-193179177</t>
  </si>
  <si>
    <t>1,15*(154,833+104,695)</t>
  </si>
  <si>
    <t>998711201.S</t>
  </si>
  <si>
    <t>Presun hmôt pre izoláciu proti vode v objektoch výšky do 6 m</t>
  </si>
  <si>
    <t>-1814700374</t>
  </si>
  <si>
    <t>712311101.S</t>
  </si>
  <si>
    <t>Zhotovenie povlakovej krytiny striech plochých do 10° za studena náterom penetračným</t>
  </si>
  <si>
    <t>-1437084413</t>
  </si>
  <si>
    <t>146,69</t>
  </si>
  <si>
    <t>-1,05*2,43*8</t>
  </si>
  <si>
    <t>712811101.S</t>
  </si>
  <si>
    <t>Zhotovenie povlak. krytiny striech vytiahnutím izolačného povlaku za studena náterom penetračným</t>
  </si>
  <si>
    <t>-1544520646</t>
  </si>
  <si>
    <t>0,6*62,07</t>
  </si>
  <si>
    <t>0,4*(1,05+2,43)*2*8</t>
  </si>
  <si>
    <t>0,65*0,9*4</t>
  </si>
  <si>
    <t>-824262967</t>
  </si>
  <si>
    <t>(par_v+par_zv)*0,35</t>
  </si>
  <si>
    <t>712341559.S</t>
  </si>
  <si>
    <t>Zhotovenie povlak. krytiny striech plochých do 10° pásmi pritav. NAIP na celej ploche, oxidované pásy</t>
  </si>
  <si>
    <t>-40194824</t>
  </si>
  <si>
    <t>712841559.S</t>
  </si>
  <si>
    <t>Zhotovenie povlakovej krytiny striech vytiahnutím izolačného povlaku pásmi pritavením NAIP</t>
  </si>
  <si>
    <t>88925717</t>
  </si>
  <si>
    <t>6283100007000</t>
  </si>
  <si>
    <t>Asfaltový pás, Paraelast ALV+ VS 35  alebo ekvivalent</t>
  </si>
  <si>
    <t>1137415505</t>
  </si>
  <si>
    <t>(par_v+par_zv)*1,15</t>
  </si>
  <si>
    <t>712370050.0</t>
  </si>
  <si>
    <t>M+D Separačná mikroventilačná vrstva S- felt PES 200g/m2 / S- felt CON 200 - vodivá alebo ekvivalent</t>
  </si>
  <si>
    <t>-99387172</t>
  </si>
  <si>
    <t>(his_v+his_zv)</t>
  </si>
  <si>
    <t>712370050.S</t>
  </si>
  <si>
    <t>Zhotovenie povlakovej krytiny striech plochých do 10°PVC-P fóliou položenou voľne so zvarením spoju</t>
  </si>
  <si>
    <t>2086835924</t>
  </si>
  <si>
    <t>"Pozn.:   vrátane všetkých potrebných prvkov HI systému</t>
  </si>
  <si>
    <t>712873240.S</t>
  </si>
  <si>
    <t>Zhotovenie povlakovej krytiny vytiahnutím izol. povlaku  PVC-P na konštrukcie prevyšujúce úroveň strechy nad 50 cm prikotvením so zváraným spojom</t>
  </si>
  <si>
    <t>1352784824</t>
  </si>
  <si>
    <t>0,35*62,07</t>
  </si>
  <si>
    <t>(0,17+0,23)*(1,05+2,43)*2*8</t>
  </si>
  <si>
    <t>0,57*0,9*4</t>
  </si>
  <si>
    <t>2832200002000</t>
  </si>
  <si>
    <t>Polymérna, hybridná FPO membrána pre hydroizoláciu mechanicky kotevných a zaťažených striech, Sarnafil 15 AT alebo ekvivalent</t>
  </si>
  <si>
    <t>1637682638</t>
  </si>
  <si>
    <t>(his_v+his_zv)*1,15</t>
  </si>
  <si>
    <t>998712201.S</t>
  </si>
  <si>
    <t>Presun hmôt pre izoláciu povlakovej krytiny v objektoch výšky do 6 m</t>
  </si>
  <si>
    <t>-395007215</t>
  </si>
  <si>
    <t>713121111.S</t>
  </si>
  <si>
    <t>Montáž tepelnej izolácie podláh minerálnou vlnou, kladená voľne v jednej vrstve</t>
  </si>
  <si>
    <t>-1593739260</t>
  </si>
  <si>
    <t>fi21+fi23</t>
  </si>
  <si>
    <t>631440021900.S</t>
  </si>
  <si>
    <t>Kročajová izolácia z minerálnej vlny hr. 40 mm</t>
  </si>
  <si>
    <t>-497653587</t>
  </si>
  <si>
    <t>713122111.0</t>
  </si>
  <si>
    <t>M+D Systémová doska s výstupkami s kročajovou izoláciou hr. 30mm, doska EPS-T 30-2 alebo ekvivalent</t>
  </si>
  <si>
    <t>966319305</t>
  </si>
  <si>
    <t>-75744600</t>
  </si>
  <si>
    <t>"pod schodisko</t>
  </si>
  <si>
    <t>(0,15+0,195+4,675+0,1)*1,5</t>
  </si>
  <si>
    <t>283750001800.S</t>
  </si>
  <si>
    <t>Doska XPS 300 hr. 50 mm, zakladanie stavieb, podlahy, obrátené ploché strechy</t>
  </si>
  <si>
    <t>-955425509</t>
  </si>
  <si>
    <t>7,68*1,1</t>
  </si>
  <si>
    <t>-1380711123</t>
  </si>
  <si>
    <t>283720009800.pc01</t>
  </si>
  <si>
    <t>Doska EPS 200S hr. 70 mm, na zateplenie podláh a strešných terás</t>
  </si>
  <si>
    <t>1126640442</t>
  </si>
  <si>
    <t>(fi21+fi23)*1,02</t>
  </si>
  <si>
    <t>283720010200.S01</t>
  </si>
  <si>
    <t>Doska EPS 200S hr. 140 mm, na zateplenie podláh a strešných terás</t>
  </si>
  <si>
    <t>1595898755</t>
  </si>
  <si>
    <t>fi22*1,1</t>
  </si>
  <si>
    <t>713132133.S</t>
  </si>
  <si>
    <t>Montáž tepelnej izolácie stien polystyrénom, bodovým prilepením</t>
  </si>
  <si>
    <t>-1387026559</t>
  </si>
  <si>
    <t>0,16*(1,05+2,43)*2*8</t>
  </si>
  <si>
    <t>0,33*0,9*4</t>
  </si>
  <si>
    <t>283750002100</t>
  </si>
  <si>
    <t>Doska XPS 300 hr. 100 mm, zakladanie stavieb, podlahy, obrátené ploché strechy, ISOVER</t>
  </si>
  <si>
    <t>-2036416507</t>
  </si>
  <si>
    <t>10,097*1,1</t>
  </si>
  <si>
    <t>713132202.S</t>
  </si>
  <si>
    <t>Montáž tepelnej izolácie podzemných stien a základov polystyrénom celoplošným prilepením</t>
  </si>
  <si>
    <t>-2005691320</t>
  </si>
  <si>
    <t>"okolo schodiska</t>
  </si>
  <si>
    <t>2,94*14,96</t>
  </si>
  <si>
    <t>5,25*(2,485+13,15+10,05+17,395)</t>
  </si>
  <si>
    <t>-3,1*1,95</t>
  </si>
  <si>
    <t>283720013100</t>
  </si>
  <si>
    <t>Doska EPS SOKLOVÁ hr. 200 mm, pre zateplenie soklov</t>
  </si>
  <si>
    <t>-136627441</t>
  </si>
  <si>
    <t>264,107*1,02</t>
  </si>
  <si>
    <t>713142160.S</t>
  </si>
  <si>
    <t>Montáž tepelnej izolácie striech plochých do 10° spádovými doskami z polystyrénu v jednej vrstve</t>
  </si>
  <si>
    <t>2003752518</t>
  </si>
  <si>
    <t>146,69+0,2*62,07</t>
  </si>
  <si>
    <t>283760021300</t>
  </si>
  <si>
    <t>Doska spádová  spádový polystyrén pre odvodnenie a zateplenie plochých striech</t>
  </si>
  <si>
    <t>886500878</t>
  </si>
  <si>
    <t>0,04*137,882*1,1</t>
  </si>
  <si>
    <t>713142250.S</t>
  </si>
  <si>
    <t>Montáž tepelnej izolácie striech plochých do 10° polystyrénom, dvojvrstvová kladenými voľne</t>
  </si>
  <si>
    <t>-104532737</t>
  </si>
  <si>
    <t>283750002100.S</t>
  </si>
  <si>
    <t>Doska XPS 300 hr. 100 mm, zakladanie stavieb, podlahy, obrátené ploché strechy</t>
  </si>
  <si>
    <t>-1842323501</t>
  </si>
  <si>
    <t>137,882*1,02</t>
  </si>
  <si>
    <t>283750002700.S</t>
  </si>
  <si>
    <t>Doska XPS 300 hr. 240 mm, zakladanie stavieb, podlahy, obrátené ploché strechy</t>
  </si>
  <si>
    <t>-1867497459</t>
  </si>
  <si>
    <t>998713201.S</t>
  </si>
  <si>
    <t>Presun hmôt pre izolácie tepelné v objektoch výšky do 6 m</t>
  </si>
  <si>
    <t>550556788</t>
  </si>
  <si>
    <t>801603180</t>
  </si>
  <si>
    <t>"0.32</t>
  </si>
  <si>
    <t>26,1</t>
  </si>
  <si>
    <t>714110100.2</t>
  </si>
  <si>
    <t>M+D Akustický obklad na stenu  Artnovion Acoustics - Siena K without sound absorption,  farba: Ash Natura, alebo ekvivalent - AKU07</t>
  </si>
  <si>
    <t>-1532833910</t>
  </si>
  <si>
    <t>63,2</t>
  </si>
  <si>
    <t>714110100.3</t>
  </si>
  <si>
    <t>M+D Akustický obklad na stenu AKUDESIGN (AUDITION VERSO T - LA1), farba: 9010 RAL, alebo ekvivalent  - AKU08</t>
  </si>
  <si>
    <t>-105610694</t>
  </si>
  <si>
    <t>451560111</t>
  </si>
  <si>
    <t>52,6</t>
  </si>
  <si>
    <t>998714201.S</t>
  </si>
  <si>
    <t>Presun hmôt pre izolácie akustické a protiotrasové opatrenia v objektoch výšky (hĺbky) do 6 m</t>
  </si>
  <si>
    <t>-930910307</t>
  </si>
  <si>
    <t>722250040.R2</t>
  </si>
  <si>
    <t>M+ D Hydrantové dvierka 655x655 mm s akustickým obkladom, skryté v stene s madlom, odporučaný produkt ECLISSE SYNTESIS® TECH alebo ekvivalent, podrob. viď. PD At 03</t>
  </si>
  <si>
    <t>-896655272</t>
  </si>
  <si>
    <t>At 03</t>
  </si>
  <si>
    <t>998722201.S</t>
  </si>
  <si>
    <t>Presun hmôt pre vnútorný vodovod v objektoch výšky do 6 m</t>
  </si>
  <si>
    <t>1402410522</t>
  </si>
  <si>
    <t>762421500.S</t>
  </si>
  <si>
    <t>M+D Drevený rošt , výška 200mm, hrúbka 20mm, farba: 9010 RAL, vrátane potrebného príslušenstva -AKU 9</t>
  </si>
  <si>
    <t>665315945</t>
  </si>
  <si>
    <t>998762202.S</t>
  </si>
  <si>
    <t>Presun hmôt pre konštrukcie tesárske v objektoch výšky do 12 m</t>
  </si>
  <si>
    <t>-1592338765</t>
  </si>
  <si>
    <t>-224412951</t>
  </si>
  <si>
    <t>"0,32</t>
  </si>
  <si>
    <t>998763401.S</t>
  </si>
  <si>
    <t>Presun hmôt pre sadrokartónové konštrukcie v stavbách (objektoch) výšky do 7 m</t>
  </si>
  <si>
    <t>395062062</t>
  </si>
  <si>
    <t>766662112.D55</t>
  </si>
  <si>
    <t>M+D Drevené dvere plné 800/2150mm, MDF výplň,  zárubeň oceľová rámová do železobetónu hr. 200mm, vr. p.ú., kľučka-rozet. Rostex Exclusive/SNH nerez mat al. ekviv., zámok elektromag., v rámci krídla padací prah prachotesný - bliž. špec. vid. PD - D 55</t>
  </si>
  <si>
    <t>-151356663</t>
  </si>
  <si>
    <t>D 55</t>
  </si>
  <si>
    <t>998766201.S</t>
  </si>
  <si>
    <t>Presun hmot pre konštrukcie stolárske v objektoch výšky do 6 m</t>
  </si>
  <si>
    <t>-1461644526</t>
  </si>
  <si>
    <t>767316302.S</t>
  </si>
  <si>
    <t>Montáž svetlíka polykarbonátového bodového, štvorhranného alebo obdĺžnikového, stavebný otvor nad 0,5 do 1 m2</t>
  </si>
  <si>
    <t>1843698561</t>
  </si>
  <si>
    <t>O 90</t>
  </si>
  <si>
    <t>611340006200.O90</t>
  </si>
  <si>
    <t>Bodový streš. svetlík, stav.otvor 610x610, Ug trojsklo ≤ 0,55 W/m2.K, zaobl. ext.sklo,vr.diaľk.ovládaná základňa svetlíka, dažď.senzor, zatemň. roleta, sieť proti hmyzu, p.ú. interiér slonov. biela RAL1015, exter. kováč.čierna RAL9005-bliž. špec. PD- O 90</t>
  </si>
  <si>
    <t>-852071858</t>
  </si>
  <si>
    <t>767316308.O91</t>
  </si>
  <si>
    <t>M+D líniový strop.svetlík 910x11110mm,na mieru so zvár. rámom na mieste, Uw=0,7 W/Km2, horná vrstva pochôdz. sklo, protišmyk.prevedenie, spod. vrstva trojsklo Ug ≤ 0,55 W/m2.K, vr. zatemň.roleta, p.ú. inter.slonov. biela RAL1015,ext. nerez -bliž. PD- O 91</t>
  </si>
  <si>
    <t>891834498</t>
  </si>
  <si>
    <t>O 91</t>
  </si>
  <si>
    <t>-1592647781</t>
  </si>
  <si>
    <t>767641110.D54</t>
  </si>
  <si>
    <t>M+D oceľ. presk.dvere 1100/2150mm,  bezpeč. matné sklo, zár. rám. oceľ.,žb hr. 200mm, vr. p.ú., kľuč-rozet. Rostex Exclusive/SNH nerez mat al. ekviv.,elektromag. zámok, samozatvárač, padací prah - bliž. špec. vid. PD - D 54</t>
  </si>
  <si>
    <t>-1948242617</t>
  </si>
  <si>
    <t>D 54</t>
  </si>
  <si>
    <t>-1632173008</t>
  </si>
  <si>
    <t>5,4</t>
  </si>
  <si>
    <t>998767201.S</t>
  </si>
  <si>
    <t>Presun hmôt pre kovové stavebné doplnkové konštrukcie v objektoch výšky do 6 m</t>
  </si>
  <si>
    <t>1712776167</t>
  </si>
  <si>
    <t>1179302533</t>
  </si>
  <si>
    <t>"fi24</t>
  </si>
  <si>
    <t>"0,33</t>
  </si>
  <si>
    <t>13*1,5*0,162</t>
  </si>
  <si>
    <t>12*1,5*0,305</t>
  </si>
  <si>
    <t>4*1,45*0,162</t>
  </si>
  <si>
    <t>4*1,45*0,334</t>
  </si>
  <si>
    <t>12*1,5*0,175</t>
  </si>
  <si>
    <t>11*1,5*0,28</t>
  </si>
  <si>
    <t>13*1,5*0,161</t>
  </si>
  <si>
    <t>1541244097</t>
  </si>
  <si>
    <t>27,926*1,04 'Prepočítané koeficientom množstva</t>
  </si>
  <si>
    <t>998771201.S</t>
  </si>
  <si>
    <t>Presun hmôt pre podlahy z dlaždíc v objektoch výšky do 6m</t>
  </si>
  <si>
    <t>1599942671</t>
  </si>
  <si>
    <t>1243531222</t>
  </si>
  <si>
    <t>"fi23</t>
  </si>
  <si>
    <t>"vstupna cast 0.33</t>
  </si>
  <si>
    <t>(3*1,5)-1,2</t>
  </si>
  <si>
    <t>2*13*0,162</t>
  </si>
  <si>
    <t>2*12*0,305</t>
  </si>
  <si>
    <t>2*4*0,162</t>
  </si>
  <si>
    <t>2*3*0,334</t>
  </si>
  <si>
    <t>1,75+1,5</t>
  </si>
  <si>
    <t>22,321-(1,5+1,5+1,5+1,5+1,2)</t>
  </si>
  <si>
    <t>2*12*0,175</t>
  </si>
  <si>
    <t>2*13*0,161</t>
  </si>
  <si>
    <t>773511260.S10</t>
  </si>
  <si>
    <t>366061536</t>
  </si>
  <si>
    <t>998773201.S</t>
  </si>
  <si>
    <t>Presun hmôt pre podlahy terazzové v objektoch výšky do 6 m</t>
  </si>
  <si>
    <t>-827293970</t>
  </si>
  <si>
    <t>E04_1 - Vzduchotechnika</t>
  </si>
  <si>
    <t>D3 - Vetranie  prednaškovej sály na 1.pp</t>
  </si>
  <si>
    <t>Vetranie  prednaškovej sály na 1.pp</t>
  </si>
  <si>
    <t>30001</t>
  </si>
  <si>
    <t xml:space="preserve">Kompakt.rekuperačná jednotka do int.s komplet MaR-digitálna regul.( Mar-základné funkcie:protimraz.ochrana, regul.množstva vzduchu na základe snímača kvality vzduchu, snímač v odoávke zariadenia , regulácia teploty, hlásenie , typ CPV37-K, č.p. 3.1  </t>
  </si>
  <si>
    <t>1742254850</t>
  </si>
  <si>
    <t>Kompaktná rekuperačná jednotka do interieru  s kompletnou MaR- digitálna regulácia  ( Mar - základné funkcie : protimrazová ochrana,</t>
  </si>
  <si>
    <t xml:space="preserve"> regulácia množstva vzduchu na základe snímača kvality vzduchu, snímač v odoávke zariadenia , regulácia teploty,</t>
  </si>
  <si>
    <t xml:space="preserve"> hlásenie poruchových stavov, komunikačný modul: MODBus ,TCP IP, RS485) Splňa Ecodesign .Hmotosť 570kg</t>
  </si>
  <si>
    <t>El. ohrievač , regulácia ohrevu, riadiaci modul, Qt=11,8kW</t>
  </si>
  <si>
    <t>Priamy chladič Qchl=8kW výstupná teplota +18oC, Qt= 10kW výstupná teplota +19oC, odvod kondenzátu DN32, chladivo R410A</t>
  </si>
  <si>
    <t>Ventilátor s EC motorom , 3250m3/h, 320Pa , teplotné čidlo</t>
  </si>
  <si>
    <t>Ventilátor s EC motorom ,3250m3/h, 290Pa , teplotné čidlo</t>
  </si>
  <si>
    <t>30001.1</t>
  </si>
  <si>
    <t>631391045</t>
  </si>
  <si>
    <t>30001.2</t>
  </si>
  <si>
    <t>358507638</t>
  </si>
  <si>
    <t>30001.3</t>
  </si>
  <si>
    <t>-1908477824</t>
  </si>
  <si>
    <t>30002</t>
  </si>
  <si>
    <t>Kondenzaná jednotka k výparniku, inv. R410A,230V/50Hz, typ PUZ-ZM100VKA, č.p. 3.1a</t>
  </si>
  <si>
    <t>-2091279460</t>
  </si>
  <si>
    <t>30002.1</t>
  </si>
  <si>
    <t>-590160731</t>
  </si>
  <si>
    <t>30002.2</t>
  </si>
  <si>
    <t>-416781640</t>
  </si>
  <si>
    <t>30002.3</t>
  </si>
  <si>
    <t>23474353</t>
  </si>
  <si>
    <t>30002.4</t>
  </si>
  <si>
    <t>-282153839</t>
  </si>
  <si>
    <t>30002.5</t>
  </si>
  <si>
    <t>958549788</t>
  </si>
  <si>
    <t>30002.6</t>
  </si>
  <si>
    <t>342040828</t>
  </si>
  <si>
    <t>30003</t>
  </si>
  <si>
    <t>Protidažďová žalúzia so sitom,  upínacím rámikom  Farba podľa arch, typ PZZN 600x800 S UR, č.p.3.2</t>
  </si>
  <si>
    <t>-860045761</t>
  </si>
  <si>
    <t>30004</t>
  </si>
  <si>
    <t>Protihluková žalúzia, s hĺlbkou 200mm , farba podľa arch, typ PFZE 800x630/200 zn, č.p.3.3</t>
  </si>
  <si>
    <t>2102102357</t>
  </si>
  <si>
    <t>30005</t>
  </si>
  <si>
    <t>Požiarná klapka v základnom prevedení, typ FDS 600x300, č.p.3.4</t>
  </si>
  <si>
    <t>99625410</t>
  </si>
  <si>
    <t>30006</t>
  </si>
  <si>
    <t>Bunkový tlmič hluku : 1xJTH200/300/1500, 1xJTH400/300/1500, typ 600x300/1500, č.p.3.5</t>
  </si>
  <si>
    <t>1977885974</t>
  </si>
  <si>
    <t>30007</t>
  </si>
  <si>
    <t>Bunkový tlmič hluku : 1xJTH200/300/1000, 1xJTH400/300/1000, typ 600x300/1000, č.p.3.6</t>
  </si>
  <si>
    <t>-1334760583</t>
  </si>
  <si>
    <t>30008</t>
  </si>
  <si>
    <t>Bunkový tlmič hluku : 2xJTH400/300/1500, typ 800x300/1500, č.p.3.7</t>
  </si>
  <si>
    <t>-501948731</t>
  </si>
  <si>
    <t>30009</t>
  </si>
  <si>
    <t>Bunkový tlmič hluku : 1xJTH200/300/1000, 1xJTH200/500/1000, typ 800x200/1000, č.p.3.8</t>
  </si>
  <si>
    <t>580010292</t>
  </si>
  <si>
    <t>30010</t>
  </si>
  <si>
    <t>Bunkový tlmič hluku : 1xJTH200/300/1000, 1xJTH200/500/1500, typ 800x200/1500, č.p.3.9</t>
  </si>
  <si>
    <t>-956945831</t>
  </si>
  <si>
    <t>30011</t>
  </si>
  <si>
    <t>Bunkový tlmič hluku : 1xJTH200/300/1000, typ 300x200/1000, č.p.3.10</t>
  </si>
  <si>
    <t>1247633053</t>
  </si>
  <si>
    <t>30012</t>
  </si>
  <si>
    <t>Tanierový ventil kovový prívodný s montážným rámikom  Ø200, typ TFF, č.p.3.11</t>
  </si>
  <si>
    <t>-1375941743</t>
  </si>
  <si>
    <t>30013</t>
  </si>
  <si>
    <t>Regulačná klapka  300x200, typ RK, č.p.3.12</t>
  </si>
  <si>
    <t>1151376122</t>
  </si>
  <si>
    <t>30014</t>
  </si>
  <si>
    <t>Odvodná výustka  , s upínacím rámikom,s reguláciou farba podľa arch., typ NOVA A1-2 825X125-R1-UR-V RAL 1013, č.p.3.13</t>
  </si>
  <si>
    <t>-1569801998</t>
  </si>
  <si>
    <t>30015</t>
  </si>
  <si>
    <t>Odvodná výustka  , s upínacím rámikom, farba podľa arch., typ NOVA H-1-600x1000-SW RAL 1013, č.p.3.14</t>
  </si>
  <si>
    <t>535693</t>
  </si>
  <si>
    <t>30016</t>
  </si>
  <si>
    <t>Dýza s ďalekým dosahom + prelakový box, typ AJD200+ THOR, č.p.3.15</t>
  </si>
  <si>
    <t>-873447932</t>
  </si>
  <si>
    <t>30017</t>
  </si>
  <si>
    <t>Tanierový ventil kovový prívodný s montážným rámikom  Ø80, typ TFF, č.p.3.16</t>
  </si>
  <si>
    <t>-355120603</t>
  </si>
  <si>
    <t>30018</t>
  </si>
  <si>
    <t>Regulačná klapka  Ø80, typ RK, č.p.3.17</t>
  </si>
  <si>
    <t>434066592</t>
  </si>
  <si>
    <t>30019</t>
  </si>
  <si>
    <t>Regulačná klapka  300x200+ servisný otvor, typ RK, č.p.3.18</t>
  </si>
  <si>
    <t>-294829699</t>
  </si>
  <si>
    <t>30020</t>
  </si>
  <si>
    <t>Śtvorhranné  potrubie   z nehrdzavejúcej ocele v tesnom prevedení vrátane montažného , tesniaceho a spojovacieho materiálu do  obvodu 2000mm, 30% tvarovky</t>
  </si>
  <si>
    <t>944208013</t>
  </si>
  <si>
    <t>30021</t>
  </si>
  <si>
    <t>430990063</t>
  </si>
  <si>
    <t>30022</t>
  </si>
  <si>
    <t>Spiro potrubie z nehrdzavejúcej ocele  vrátane montažného , tesniaceho a spojovacieho materiálu do  Ø250 /30% tvarovky</t>
  </si>
  <si>
    <t>-1120208417</t>
  </si>
  <si>
    <t>30023</t>
  </si>
  <si>
    <t>Potrubie  pre zemný register vrátane montažného , tesniaceho a spojovacieho materiálu do  Ø50 /20% tvarovky, typ napr. AWADUCT- THERMO alebo ekvivalent</t>
  </si>
  <si>
    <t>1479030432</t>
  </si>
  <si>
    <t>30024</t>
  </si>
  <si>
    <t xml:space="preserve">Samolepiaca tepelná izolácia kaučuková s hlinikovou foliou hrúbka 30mm, typ napr.Armaflex AC ALDUCT alebo ekvivalent </t>
  </si>
  <si>
    <t>-557669608</t>
  </si>
  <si>
    <t>30025</t>
  </si>
  <si>
    <t xml:space="preserve">Samolepiaca tepelná izolácia kaučuková s hlinikovou foliou hrúbka 20mm, typ napr.Armaflex AC ALDUCT alebo ekvivalent </t>
  </si>
  <si>
    <t>-1786789459</t>
  </si>
  <si>
    <t>30026</t>
  </si>
  <si>
    <t xml:space="preserve">Samolepiaca tepelná izolácia kaučuková s hlinikovou foliou hrúbka 15mm, typ napr.Armaflex AC ALDUCT alebo ekvivalent </t>
  </si>
  <si>
    <t>424599618</t>
  </si>
  <si>
    <t>30027</t>
  </si>
  <si>
    <t>-1834743897</t>
  </si>
  <si>
    <t>30028</t>
  </si>
  <si>
    <t>-44241097</t>
  </si>
  <si>
    <t>30029</t>
  </si>
  <si>
    <t>-133824714</t>
  </si>
  <si>
    <t>1651176224</t>
  </si>
  <si>
    <t>-1981065624</t>
  </si>
  <si>
    <t>1192729277</t>
  </si>
  <si>
    <t>E06_1 - Vykurovanie</t>
  </si>
  <si>
    <t>D3 - 3.  ARMATÚRY  ZÁVITOVÉ</t>
  </si>
  <si>
    <t>D4 - 4. PODLAHOVÉ VYKUROVANIE napr. Oventrop  (alebo ekvivalent)</t>
  </si>
  <si>
    <t>D5 - 5. POTRUBIE -  napr. VIEGA uhlíková oceľ (alebo ekvivalent)</t>
  </si>
  <si>
    <t>D6 - 6.  TEPELNÁ IZOLÁCIA POTRUBIA</t>
  </si>
  <si>
    <t>D7 - 7. OSTATNÉ NÁKLADY</t>
  </si>
  <si>
    <t>11000</t>
  </si>
  <si>
    <t>Dilakové ovládanie teploty v SO02, Buderus BFU  (alebo ekvivalent)</t>
  </si>
  <si>
    <t>97924244</t>
  </si>
  <si>
    <t>Grundfos Magna 3 25-40 (alebo ekvivalent)</t>
  </si>
  <si>
    <t>3.  ARMATÚRY  ZÁVITOVÉ</t>
  </si>
  <si>
    <t>Filter napr. OVENTROP DN25 (alebo ekvivalent)</t>
  </si>
  <si>
    <t>Spätná klapka napr. OVENTROP DN 25 (alebo ekvivalent)</t>
  </si>
  <si>
    <t>1075009</t>
  </si>
  <si>
    <t>1075010</t>
  </si>
  <si>
    <t>Vypúšťací ventil DN15</t>
  </si>
  <si>
    <t>60 330-115</t>
  </si>
  <si>
    <t>3-cestný regulačný ventil TA CV 316RGA, DN15, kvs 0,63m3/h (alebo ekvivalent)</t>
  </si>
  <si>
    <t>4. PODLAHOVÉ VYKUROVANIE napr. Oventrop  (alebo ekvivalent)</t>
  </si>
  <si>
    <t>1540255</t>
  </si>
  <si>
    <t>viacvrstv. potrubie "Copipe HSC", PE-RT/AL/PE-RT 16x2 mm, svitek 200m, biele</t>
  </si>
  <si>
    <t>1402330</t>
  </si>
  <si>
    <t>1406359</t>
  </si>
  <si>
    <t>nerez.-rozdelovač 1" Multidis SF pre 9 okruh., 0-5 l/min</t>
  </si>
  <si>
    <t>2 x 1406384</t>
  </si>
  <si>
    <t>Guľový kohút pre rozdeľovač (podlahové vykurovanie) DN 25 R 1 / G 1</t>
  </si>
  <si>
    <t>set</t>
  </si>
  <si>
    <t>Skrinka pre rozdelovac nad omietku (podlahové vykurovanie) 1000 mm ove</t>
  </si>
  <si>
    <t>1401990</t>
  </si>
  <si>
    <t>* Okrajové izolačné pruhy kotúč 25 m</t>
  </si>
  <si>
    <t>1402091</t>
  </si>
  <si>
    <t>Rozťažný dilatačný profil 1,2 m</t>
  </si>
  <si>
    <t>šróbenie so svorným krúžkom "Cofit S" 2 ks pre "Copipe", 16x2,0 mm x G3/4" prevl.matica</t>
  </si>
  <si>
    <t>5. POTRUBIE -  napr. VIEGA uhlíková oceľ (alebo ekvivalent)</t>
  </si>
  <si>
    <t>6.  TEPELNÁ IZOLÁCIA POTRUBIA</t>
  </si>
  <si>
    <t>Tepelná izolácia potrubných rozvodov z kaučukovej izolácie napr. ARMACELL ARMAFLEX AC  (alebo ekvivalent)( vrátane oblúkov) pre potrubie: Prestabo rúrka 28x1,5  - hr.25mm</t>
  </si>
  <si>
    <t>TL-28/13-S</t>
  </si>
  <si>
    <t>Tepelná izolácia potrubných rozvodov z polyethylenovej izolácie s polymerovou ochrannou fóliou napr. ARMACELL TUBOLIT S( vrátane oblúkov) pre potrubie: Prestabo rúrka 28x1,5  - hr.13mm</t>
  </si>
  <si>
    <t>Tepelná izolácia potrubných rozvodov z minerálnej kamennej vlny v CHUC napr. NOBASIL POWER – TEK PS 680 (alebo ekvivalent)  (vrátane oblúkov ) LEN PRE ROZVOD VYKUROVANIA: Prestabo rúrka 28x1,5  - hr.20mm</t>
  </si>
  <si>
    <t>7. OSTATNÉ NÁKLADY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</si>
  <si>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</si>
  <si>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</si>
  <si>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</si>
  <si>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</si>
  <si>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</si>
  <si>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</si>
  <si>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</si>
  <si>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</si>
  <si>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</si>
  <si>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</si>
  <si>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E09.1_1 - Elektroinštalácie NN /  E10.1 Elektroinštalácie SLP</t>
  </si>
  <si>
    <t>D2 - Svietidlá</t>
  </si>
  <si>
    <t>D3 - Slaboprúdové rozvody (tel/data, DDZ, prístupový systém, CCTV)</t>
  </si>
  <si>
    <t>D4 - HZS , Ostatné</t>
  </si>
  <si>
    <t>200001</t>
  </si>
  <si>
    <t>200001d</t>
  </si>
  <si>
    <t>200002</t>
  </si>
  <si>
    <t>Žaluziový ovládač 10A/230V pod omietku, IP20 +rámiky (biela farba)</t>
  </si>
  <si>
    <t>200002d</t>
  </si>
  <si>
    <t>Žaluziový ovládač 10A/230V pod omietku, IP20 +rámiky (biela farba) - dodávka</t>
  </si>
  <si>
    <t>200003</t>
  </si>
  <si>
    <t>200003d</t>
  </si>
  <si>
    <t>200004</t>
  </si>
  <si>
    <t>200004d</t>
  </si>
  <si>
    <t>200005</t>
  </si>
  <si>
    <t>200005d</t>
  </si>
  <si>
    <t>200006</t>
  </si>
  <si>
    <t>Podlahová zásuvková krabica 4-modulová, výzbroj: 2x zásuvka 16A/230V, mosadz</t>
  </si>
  <si>
    <t>200006d</t>
  </si>
  <si>
    <t>Podlahová zásuvková krabica 4-modulová, výzbroj: 2x zásuvka 16A/230V, mosadz - dodávka</t>
  </si>
  <si>
    <t>200007</t>
  </si>
  <si>
    <t>200007d</t>
  </si>
  <si>
    <t>200008</t>
  </si>
  <si>
    <t>200008d</t>
  </si>
  <si>
    <t>200009</t>
  </si>
  <si>
    <t>200009d</t>
  </si>
  <si>
    <t>200010</t>
  </si>
  <si>
    <t>200010d</t>
  </si>
  <si>
    <t>200011</t>
  </si>
  <si>
    <t>200011d</t>
  </si>
  <si>
    <t>200012</t>
  </si>
  <si>
    <t>200012d</t>
  </si>
  <si>
    <t>200013</t>
  </si>
  <si>
    <t>200013d</t>
  </si>
  <si>
    <t>200014</t>
  </si>
  <si>
    <t>200014d</t>
  </si>
  <si>
    <t>200015</t>
  </si>
  <si>
    <t>200015d</t>
  </si>
  <si>
    <t>200016</t>
  </si>
  <si>
    <t>200016d</t>
  </si>
  <si>
    <t>200017</t>
  </si>
  <si>
    <t>200017d</t>
  </si>
  <si>
    <t>200018</t>
  </si>
  <si>
    <t>200018d</t>
  </si>
  <si>
    <t>200019</t>
  </si>
  <si>
    <t>200019d</t>
  </si>
  <si>
    <t>200020</t>
  </si>
  <si>
    <t>200020d</t>
  </si>
  <si>
    <t>200021</t>
  </si>
  <si>
    <t>200021d</t>
  </si>
  <si>
    <t>200022</t>
  </si>
  <si>
    <t>200022d</t>
  </si>
  <si>
    <t>200023</t>
  </si>
  <si>
    <t>200023d</t>
  </si>
  <si>
    <t>200024</t>
  </si>
  <si>
    <t>200024d</t>
  </si>
  <si>
    <t>200025</t>
  </si>
  <si>
    <t>1 - prisadené priemyselné silicone free LED svietidlo, s efektom odkvapkávania pre minimalizáciu nečistôt a hromadenia prachu,</t>
  </si>
  <si>
    <t>200025d</t>
  </si>
  <si>
    <t>1 - prisadené priemyselné silicone free LED svietidlo, s efektom odkvapkávania pre minimalizáciu nečistôt a hromadenia prachu, InvisiClick pre bezklipsovú montáž a otvorenie krytu, min. 6510 lm, max. 46,2 W, CRI&gt;80, 4000 K, MacAdam: 3, L90 50000h</t>
  </si>
  <si>
    <t>1 - prisadené priemyselné silicone free LED svietidlo, s efektom odkvapkávania pre minimalizáciu nečistôt a hromadenia prachu, InvisiClick pre bezklip</t>
  </si>
  <si>
    <t>ref.: ZUMTOBEL AMP L BAS 6400-840 PC WB EVG alebo ekvivalent</t>
  </si>
  <si>
    <t>200026</t>
  </si>
  <si>
    <t>3 - prisadené nástenné LED svietidlo, s opálovou optikou so symetrickým lambertovským rozložením svetla</t>
  </si>
  <si>
    <t>200026d</t>
  </si>
  <si>
    <t>3 - prisadené nástenné LED svietidlo, s opálovou optikou so symetrickým lambertovským rozložením svetla, min. 2400 lm, max. 43W, CRI&gt;90, 4000 K, MacAdam: 3, L70 50000h, LDO DALI, IP50, 432 x 57 mm, max. váha 4,75 kg</t>
  </si>
  <si>
    <t>3 - prisadené nástenné LED svietidlo, s opálovou optikou so symetrickým lambertovským rozložením svetla, min. 2400 lm, max. 43W, CRI&gt;90, 4000 K, MacAd</t>
  </si>
  <si>
    <t>ref.: ZUMTOBEL CAELA RLS LED2400-940 LDO OP WH WH</t>
  </si>
  <si>
    <t>200027</t>
  </si>
  <si>
    <t>5 - prisadené LED svietidlo</t>
  </si>
  <si>
    <t>200027d</t>
  </si>
  <si>
    <t xml:space="preserve">5 - prisadené LED svietidlo, min. 2300 lm, max. 29W, CRI&gt;90, 4000 K, UGR&lt;19,  MacAdam: 3, L80 50000h, LDO DALI, IP20/IP44, IK04, d:200 mm, max. váha 1,29 kg,  ref.: ZUMTOBEL P-INF R200H LED2500-927-65 LDO WH WH + rám na prisadenie 60800745 (PANOS INF/EVO </t>
  </si>
  <si>
    <t>5 - prisadené LED svietidlo, min. 2300 lm, max. 29W, CRI&gt;90, 4000 K, UGR&lt;19,  MacAdam: 3, L80 50000h, LDO DALI, IP20/IP44, IK04, d:200 mm, max. váha 1</t>
  </si>
  <si>
    <t>ref.: ZUMTOBEL P-INF R200H LED2500-927-65 LDO WH WH + rám na prisadenie 60800745 (PANOS INF/EVO E200H ANBAUGEH D235 WH)</t>
  </si>
  <si>
    <t>200028</t>
  </si>
  <si>
    <t>9 - prisadené/závesné, líniové LED svietidlo, s primárnou a sekundárnou optikou (DI), teleso z vysoko kvalitného hliníkového odliatku</t>
  </si>
  <si>
    <t>200028d</t>
  </si>
  <si>
    <t>9 - prisadené/závesné, líniové LED svietidlo, s primárnou a sekundárnou optikou (DI), teleso z vysoko kvalitného hliníkového odliatku, min. 2250 lm, max. 17 W, CRI&gt;80,  3000 K, MacAdam: 4, L85 100000h, DALI, DSI a switchDIM, IP20, 908 x 30 x 67 mm</t>
  </si>
  <si>
    <t>9 - prisadené/závesné, líniové LED svietidlo, s primárnou a sekundárnou optikou (DI), teleso z vysoko kvalitného hliníkového odliatku, min. 2250 lm, m</t>
  </si>
  <si>
    <t>ref.: ZUMTOBEL LINARIA LED2200-830 L908 PM LDE WH</t>
  </si>
  <si>
    <t>200029</t>
  </si>
  <si>
    <t>200029d</t>
  </si>
  <si>
    <t>1 - montážna sada k položke 2 - dodávka</t>
  </si>
  <si>
    <t>200030</t>
  </si>
  <si>
    <t>2 - núdzové, antipanic LED svietidlo</t>
  </si>
  <si>
    <t>200030d</t>
  </si>
  <si>
    <t>200031</t>
  </si>
  <si>
    <t>200031d</t>
  </si>
  <si>
    <t>200032</t>
  </si>
  <si>
    <t>6 - hybridné núdzové LED svietidlo</t>
  </si>
  <si>
    <t>200032d</t>
  </si>
  <si>
    <t>200033</t>
  </si>
  <si>
    <t>7 - hybridné núdzové LED svietidlo</t>
  </si>
  <si>
    <t>200033d</t>
  </si>
  <si>
    <t>200034</t>
  </si>
  <si>
    <t>200035</t>
  </si>
  <si>
    <t>200035d</t>
  </si>
  <si>
    <t>Zásuvka tel/data. FTP Cat. 6A (2xRJ45), pod omietku IP20 (biela farba)+rámiky - dodávka</t>
  </si>
  <si>
    <t>200036</t>
  </si>
  <si>
    <t>200036d</t>
  </si>
  <si>
    <t>Kábel FTP 4x2x24AWG, Cat.6A, LSOH (B2ca,-s1,-d1,-a1) - dodávka</t>
  </si>
  <si>
    <t>200037</t>
  </si>
  <si>
    <t>Kábel HDMI 20m</t>
  </si>
  <si>
    <t>200037d</t>
  </si>
  <si>
    <t>Kábel HDMI 20m - dodávka</t>
  </si>
  <si>
    <t>200038</t>
  </si>
  <si>
    <t>200038d</t>
  </si>
  <si>
    <t>Prístupová čítačka kariet  ref.: DAHUA ASR2100A - dodávka</t>
  </si>
  <si>
    <t>200039</t>
  </si>
  <si>
    <t>200039d</t>
  </si>
  <si>
    <t>Elektromagnetický zámok do dverí ref.: TO 5411 Urmet - dodávka</t>
  </si>
  <si>
    <t>200040</t>
  </si>
  <si>
    <t>Dvojpásmový stropný reproduktor Work IC6 PRO 50W farba biela, vrátane úchytov a príslušnstva</t>
  </si>
  <si>
    <t>200040d</t>
  </si>
  <si>
    <t>Dvojpásmový stropný reproduktor Work IC6 PRO 50W farba biela, vrátane úchytov a príslušnstva - dodávka</t>
  </si>
  <si>
    <t>200041</t>
  </si>
  <si>
    <t>200041d</t>
  </si>
  <si>
    <t>Zásuvka audio, XLR 3-póly, pod omietku IP20 (biela farba)+rámiky - dodávka</t>
  </si>
  <si>
    <t>200042</t>
  </si>
  <si>
    <t>200042d</t>
  </si>
  <si>
    <t>Kábel JZ-500 2x1,5 HMH, ref, HELUKABEL - dodávka</t>
  </si>
  <si>
    <t>200043</t>
  </si>
  <si>
    <t>200043d</t>
  </si>
  <si>
    <t>Kábel FLEX 4x0.16 - 25 AWG, BALANCED - dodávka</t>
  </si>
  <si>
    <t>200045</t>
  </si>
  <si>
    <t>200045d</t>
  </si>
  <si>
    <t>200046</t>
  </si>
  <si>
    <t>200047</t>
  </si>
  <si>
    <t>200047d</t>
  </si>
  <si>
    <t>Podruž. mat / káblové svorky,sádra,klince,štítky, pásky, natlkacie skrut.,.... /  (percentuálny podiel bez rozvádzačov a svietidiel) - dodávka</t>
  </si>
  <si>
    <t>200048</t>
  </si>
  <si>
    <t>200048d</t>
  </si>
  <si>
    <t>200049</t>
  </si>
  <si>
    <t>200050</t>
  </si>
  <si>
    <t>200050d</t>
  </si>
  <si>
    <t>200051</t>
  </si>
  <si>
    <t>200051d</t>
  </si>
  <si>
    <t>Cetris dosky - dištancia od horľavých podkladov (nábytok, obklad stien,...) - dodávka</t>
  </si>
  <si>
    <t>200052</t>
  </si>
  <si>
    <t>200052d</t>
  </si>
  <si>
    <t>Pomocná oceľová konštrukcia pre závesy, podpery a montáž el. Zariadení, vrátane spojovacieho mat. - dodávka</t>
  </si>
  <si>
    <t>200053</t>
  </si>
  <si>
    <t>200054</t>
  </si>
  <si>
    <t>200055</t>
  </si>
  <si>
    <t>200055d</t>
  </si>
  <si>
    <t>Páska sťahovacia  100x2,5 prírodná - dodávka</t>
  </si>
  <si>
    <t>200056</t>
  </si>
  <si>
    <t>200057</t>
  </si>
  <si>
    <t>200058</t>
  </si>
  <si>
    <t>200059</t>
  </si>
  <si>
    <t>200060</t>
  </si>
  <si>
    <t>200060d</t>
  </si>
  <si>
    <t>200061</t>
  </si>
  <si>
    <t>E10.3_1 - HSP</t>
  </si>
  <si>
    <t>D2 - SO 02 Hlasová signalizácia požiaru (HSP) - referenčné výrobky</t>
  </si>
  <si>
    <t>SO 02 Hlasová signalizácia požiaru (HSP) - referenčné výrobky</t>
  </si>
  <si>
    <t>-1999639927</t>
  </si>
  <si>
    <t>1374308110</t>
  </si>
  <si>
    <t>1003215976</t>
  </si>
  <si>
    <t>21002d</t>
  </si>
  <si>
    <t>689802341</t>
  </si>
  <si>
    <t>703092924</t>
  </si>
  <si>
    <t>21003d</t>
  </si>
  <si>
    <t>- dodávkaKábel pevný N2XH-O FE180/PS30 2x1,5 B2ca s1d1a1 s funkčnou odolnosťou</t>
  </si>
  <si>
    <t>-1978103231</t>
  </si>
  <si>
    <t>Ohybná rúrka FXP 16 (1250 N) vrátane úchytov a príslušenstva</t>
  </si>
  <si>
    <t>1463062917</t>
  </si>
  <si>
    <t>21004d</t>
  </si>
  <si>
    <t>Ohybná rúrka FXP 16 (1250 N) vrátane úchytov a príslušenstva - dodávka</t>
  </si>
  <si>
    <t>1619425209</t>
  </si>
  <si>
    <t>512291206</t>
  </si>
  <si>
    <t>-1152963165</t>
  </si>
  <si>
    <t>591425195</t>
  </si>
  <si>
    <t>550775781</t>
  </si>
  <si>
    <t>-1900956476</t>
  </si>
  <si>
    <t>1004063397</t>
  </si>
  <si>
    <t>-270431005</t>
  </si>
  <si>
    <t>-585021252</t>
  </si>
  <si>
    <t>-916862605</t>
  </si>
  <si>
    <t>-1817641330</t>
  </si>
  <si>
    <t>-1217182003</t>
  </si>
  <si>
    <t>-2012486961</t>
  </si>
  <si>
    <t>E10-2_1 - EPS</t>
  </si>
  <si>
    <t>D1 - SO 02 Elektrická požiarna signalizácia (EPS) - referenčné výrobky</t>
  </si>
  <si>
    <t>SO 02 Elektrická požiarna signalizácia (EPS) - referenčné výrobky</t>
  </si>
  <si>
    <t>21000001</t>
  </si>
  <si>
    <t>-2080724272</t>
  </si>
  <si>
    <t>21000001d</t>
  </si>
  <si>
    <t>398324198</t>
  </si>
  <si>
    <t>21000002</t>
  </si>
  <si>
    <t>2103257226</t>
  </si>
  <si>
    <t>21000002d</t>
  </si>
  <si>
    <t>-1312404008</t>
  </si>
  <si>
    <t>21000003</t>
  </si>
  <si>
    <t>126588439</t>
  </si>
  <si>
    <t>21000003d</t>
  </si>
  <si>
    <t>-848534769</t>
  </si>
  <si>
    <t>21000004</t>
  </si>
  <si>
    <t>-1541581305</t>
  </si>
  <si>
    <t>21000004d</t>
  </si>
  <si>
    <t>774212864</t>
  </si>
  <si>
    <t>21000005</t>
  </si>
  <si>
    <t>1523577277</t>
  </si>
  <si>
    <t>21000005d</t>
  </si>
  <si>
    <t>851699324</t>
  </si>
  <si>
    <t>21000006</t>
  </si>
  <si>
    <t>1948280940</t>
  </si>
  <si>
    <t>21000006d</t>
  </si>
  <si>
    <t>Kábel pevný JE-H(ST)H FE180/PS30 1x2x0,8 B2ca s1d1a1 tienený - dodávka</t>
  </si>
  <si>
    <t>381322274</t>
  </si>
  <si>
    <t>21000007</t>
  </si>
  <si>
    <t>-564743934</t>
  </si>
  <si>
    <t>21000007d</t>
  </si>
  <si>
    <t>Kábel pevný N2XH-O FE180/PS30 2x1,5 B2ca s1d1a1 s funkčnou odolnosťou - dodávka</t>
  </si>
  <si>
    <t>1231051514</t>
  </si>
  <si>
    <t>21000008</t>
  </si>
  <si>
    <t>1037573274</t>
  </si>
  <si>
    <t>21000008d</t>
  </si>
  <si>
    <t>1662218531</t>
  </si>
  <si>
    <t>21000009</t>
  </si>
  <si>
    <t>1224923161</t>
  </si>
  <si>
    <t>21000011</t>
  </si>
  <si>
    <t>-1329893489</t>
  </si>
  <si>
    <t>21000011d</t>
  </si>
  <si>
    <t>-340392837</t>
  </si>
  <si>
    <t>918358474</t>
  </si>
  <si>
    <t>1386324640</t>
  </si>
  <si>
    <t>1833762873</t>
  </si>
  <si>
    <t>-1848037454</t>
  </si>
  <si>
    <t>-1446934062</t>
  </si>
  <si>
    <t>-1634045880</t>
  </si>
  <si>
    <t>1483500217</t>
  </si>
  <si>
    <t>562027930</t>
  </si>
  <si>
    <t>298911454</t>
  </si>
  <si>
    <t>ZOZNAM FIGÚR</t>
  </si>
  <si>
    <t>Výmera</t>
  </si>
  <si>
    <t>SO01/ E01</t>
  </si>
  <si>
    <t>12,08+8,55+3,04</t>
  </si>
  <si>
    <t>12,34+10,02+3,25</t>
  </si>
  <si>
    <t>Použitie figúry:</t>
  </si>
  <si>
    <t>4,99</t>
  </si>
  <si>
    <t>4,56+11,89+4,96+3,72+18+18,35+18,15+18,16+26,27+21,59+91,41+96,88+57,86+4,73+4,36+28,16+4,54+3,14+7,81+10,76+13,78+48,45</t>
  </si>
  <si>
    <t>19,04+22,8+21,36+17,06+17,33+16,33+27,68+63,06+56,34+61,22+4,35+4,31+35,24+5,13+4,11+17,19+18,12+18,28+26,38</t>
  </si>
  <si>
    <t>19,03</t>
  </si>
  <si>
    <t>19,7+22,11+20,12+17,69+17,7+19,81+24,82+9,63+23,56+83,68+62,84+56,64+61,21+4,17+9,85+4,33+16,29+39,28+5,2+19,96+18,3+9,59+17,44+13,06</t>
  </si>
  <si>
    <t>11,83+10,15+3,31+4,16</t>
  </si>
  <si>
    <t>10,31+15,2+0,83</t>
  </si>
  <si>
    <t>4,37+108,4+10,59+15,23+0,86+4,65</t>
  </si>
  <si>
    <t>0,75</t>
  </si>
  <si>
    <t>3,5</t>
  </si>
  <si>
    <t>20,08+18,89</t>
  </si>
  <si>
    <t>13,32+7,88+4,09+5,06+6,71+6,55+4,25+3,81+38,85+4,12+6,64+6,66+3,35+5,76+12,26+21,65+4,68+17,31+10,29+5,26+57,1+8,01+12,97+13,32+4,16+2,49+65,81+13,73</t>
  </si>
  <si>
    <t>3,27+5,43+8,33+3,81+19,56+8,87+6,15+12,98</t>
  </si>
  <si>
    <t>17,31+57,1</t>
  </si>
  <si>
    <t>31,83+31,81</t>
  </si>
  <si>
    <t>28,15+28,24</t>
  </si>
  <si>
    <t>18,11+10,31+20,08</t>
  </si>
  <si>
    <t>10,59</t>
  </si>
  <si>
    <t>9,85</t>
  </si>
  <si>
    <t>"1.08</t>
  </si>
  <si>
    <t>34,49</t>
  </si>
  <si>
    <t>22,23</t>
  </si>
  <si>
    <t>"1.18</t>
  </si>
  <si>
    <t>16,01</t>
  </si>
  <si>
    <t>"1.19</t>
  </si>
  <si>
    <t>11,34</t>
  </si>
  <si>
    <t>14,4</t>
  </si>
  <si>
    <t>"1.25</t>
  </si>
  <si>
    <t>43,1</t>
  </si>
  <si>
    <t>28,74</t>
  </si>
  <si>
    <t>21,84</t>
  </si>
  <si>
    <t>"1.28</t>
  </si>
  <si>
    <t>26,56</t>
  </si>
  <si>
    <t>"1.29</t>
  </si>
  <si>
    <t>18,22</t>
  </si>
  <si>
    <t>"1.30</t>
  </si>
  <si>
    <t>18,42</t>
  </si>
  <si>
    <t>"1.31</t>
  </si>
  <si>
    <t>22,57</t>
  </si>
  <si>
    <t>"2.06</t>
  </si>
  <si>
    <t>35,75</t>
  </si>
  <si>
    <t>23,48</t>
  </si>
  <si>
    <t>8,88</t>
  </si>
  <si>
    <t>17,75</t>
  </si>
  <si>
    <t>"2.18</t>
  </si>
  <si>
    <t>18,28</t>
  </si>
  <si>
    <t>9,98</t>
  </si>
  <si>
    <t>35,29</t>
  </si>
  <si>
    <t>"2.25</t>
  </si>
  <si>
    <t>31,89</t>
  </si>
  <si>
    <t>"2.26</t>
  </si>
  <si>
    <t>42,62</t>
  </si>
  <si>
    <t>"2.27</t>
  </si>
  <si>
    <t>30,04</t>
  </si>
  <si>
    <t>"2.28</t>
  </si>
  <si>
    <t>16,65</t>
  </si>
  <si>
    <t>15,33</t>
  </si>
  <si>
    <t>17,06</t>
  </si>
  <si>
    <t>26,15</t>
  </si>
  <si>
    <t>"2.32</t>
  </si>
  <si>
    <t>"2.33</t>
  </si>
  <si>
    <t>20,22</t>
  </si>
  <si>
    <t>"3.05</t>
  </si>
  <si>
    <t>20,77</t>
  </si>
  <si>
    <t>"3.06</t>
  </si>
  <si>
    <t>36,12</t>
  </si>
  <si>
    <t>"3.07</t>
  </si>
  <si>
    <t>23,65</t>
  </si>
  <si>
    <t>10,09</t>
  </si>
  <si>
    <t>16,25</t>
  </si>
  <si>
    <t>"3.18</t>
  </si>
  <si>
    <t>9,53</t>
  </si>
  <si>
    <t>19,29</t>
  </si>
  <si>
    <t>16,45</t>
  </si>
  <si>
    <t>35,63</t>
  </si>
  <si>
    <t>"3.24</t>
  </si>
  <si>
    <t>39,5</t>
  </si>
  <si>
    <t>"3.25</t>
  </si>
  <si>
    <t>22,33</t>
  </si>
  <si>
    <t>"3.26</t>
  </si>
  <si>
    <t>25,17</t>
  </si>
  <si>
    <t>"3.27</t>
  </si>
  <si>
    <t>20,46</t>
  </si>
  <si>
    <t>"3.28</t>
  </si>
  <si>
    <t>16,99</t>
  </si>
  <si>
    <t>"3.29</t>
  </si>
  <si>
    <t>17,68</t>
  </si>
  <si>
    <t>20,53</t>
  </si>
  <si>
    <t>21,81</t>
  </si>
  <si>
    <t>"3.32</t>
  </si>
  <si>
    <t>19,33</t>
  </si>
  <si>
    <t>"3.33</t>
  </si>
  <si>
    <t>9,92</t>
  </si>
  <si>
    <t>Fi02N</t>
  </si>
  <si>
    <t>7,81+10,76+13,78+48,45</t>
  </si>
  <si>
    <t>4,29</t>
  </si>
  <si>
    <t>1,39</t>
  </si>
  <si>
    <t>"1.13</t>
  </si>
  <si>
    <t>1,33</t>
  </si>
  <si>
    <t>1,32</t>
  </si>
  <si>
    <t>"1.16</t>
  </si>
  <si>
    <t>1,52</t>
  </si>
  <si>
    <t>"1.36</t>
  </si>
  <si>
    <t>2,84</t>
  </si>
  <si>
    <t>"1.37</t>
  </si>
  <si>
    <t>2,11</t>
  </si>
  <si>
    <t>3,64</t>
  </si>
  <si>
    <t>6,08</t>
  </si>
  <si>
    <t>1,41</t>
  </si>
  <si>
    <t>1,73</t>
  </si>
  <si>
    <t>1,66</t>
  </si>
  <si>
    <t>1,84</t>
  </si>
  <si>
    <t>"2.14</t>
  </si>
  <si>
    <t>13,27</t>
  </si>
  <si>
    <t>"2.21</t>
  </si>
  <si>
    <t>11,16</t>
  </si>
  <si>
    <t>3,57</t>
  </si>
  <si>
    <t>5,97</t>
  </si>
  <si>
    <t>1,51</t>
  </si>
  <si>
    <t>1,62</t>
  </si>
  <si>
    <t>1,71</t>
  </si>
  <si>
    <t>1,76</t>
  </si>
  <si>
    <t>4,73+4,36+15,2+28,16</t>
  </si>
  <si>
    <t>"2.36</t>
  </si>
  <si>
    <t>10,38</t>
  </si>
  <si>
    <t>"2.37</t>
  </si>
  <si>
    <t>10,29</t>
  </si>
  <si>
    <t>12,06</t>
  </si>
  <si>
    <t>"3.35</t>
  </si>
  <si>
    <t>10,92</t>
  </si>
  <si>
    <t>"3.36</t>
  </si>
  <si>
    <t>9,34</t>
  </si>
  <si>
    <t>"3.37</t>
  </si>
  <si>
    <t>10,58</t>
  </si>
  <si>
    <t>11,89+4,96+18+18,35+18,15+18,16+26,27+96,88</t>
  </si>
  <si>
    <t>19,04+22,8+21,36+17,06+17,33+16,33+27,68+63,06+56,34+61,22+17,19+18,12+18,28+26,38</t>
  </si>
  <si>
    <t>19,7+22,11+20,12+17,69+17,7+19,81+24,82+62,84+56,64+61,21+16,96+18,3+9,59+17,44+13,06</t>
  </si>
  <si>
    <t>12,62</t>
  </si>
  <si>
    <t>"0.04</t>
  </si>
  <si>
    <t>21,65</t>
  </si>
  <si>
    <t>17,24</t>
  </si>
  <si>
    <t>20,42</t>
  </si>
  <si>
    <t>"0.08</t>
  </si>
  <si>
    <t>9,47</t>
  </si>
  <si>
    <t>14,58</t>
  </si>
  <si>
    <t>15,87</t>
  </si>
  <si>
    <t>3,41</t>
  </si>
  <si>
    <t>10,52</t>
  </si>
  <si>
    <t>"0.14</t>
  </si>
  <si>
    <t>3,15</t>
  </si>
  <si>
    <t>3,91</t>
  </si>
  <si>
    <t>6,43</t>
  </si>
  <si>
    <t>76,21</t>
  </si>
  <si>
    <t>"0.18</t>
  </si>
  <si>
    <t>114,25</t>
  </si>
  <si>
    <t>11,32</t>
  </si>
  <si>
    <t>36,33</t>
  </si>
  <si>
    <t>"0.21</t>
  </si>
  <si>
    <t>2,76</t>
  </si>
  <si>
    <t>5,5</t>
  </si>
  <si>
    <t>41,09</t>
  </si>
  <si>
    <t>10,04</t>
  </si>
  <si>
    <t>7,67</t>
  </si>
  <si>
    <t>"0.26</t>
  </si>
  <si>
    <t>8,72</t>
  </si>
  <si>
    <t>"1.05-1.09</t>
  </si>
  <si>
    <t>(5,82+5,815+5,815)*0,15</t>
  </si>
  <si>
    <t>"1.29-1.31</t>
  </si>
  <si>
    <t>(2*3,91)*0,15</t>
  </si>
  <si>
    <t>"2.01-2.07</t>
  </si>
  <si>
    <t>(5,95+5,955+5,975)*0,12</t>
  </si>
  <si>
    <t>5,95*0,18</t>
  </si>
  <si>
    <t>"2.25-2.26</t>
  </si>
  <si>
    <t>4,215*0,15</t>
  </si>
  <si>
    <t>"3.01-3.07</t>
  </si>
  <si>
    <t>(3*5,99)*0,18</t>
  </si>
  <si>
    <t>5,99*0,13</t>
  </si>
  <si>
    <t>"3.28-3.25</t>
  </si>
  <si>
    <t>4,255*0,15</t>
  </si>
  <si>
    <t>4,245*0,16</t>
  </si>
  <si>
    <t>21,59+91,41</t>
  </si>
  <si>
    <t>108,4+4,35+4,31+15,23+35,24</t>
  </si>
  <si>
    <t>23,56+83,68+4,17+4,33+16,29+39,28</t>
  </si>
  <si>
    <t>3,72+12,08+8,55+3,04+4,54+3,14</t>
  </si>
  <si>
    <t>12,34+10,02+3,25+5,13</t>
  </si>
  <si>
    <t>11,83+10,15+3,31+5,2+4,16</t>
  </si>
  <si>
    <t>21,65+17,31+10,29+5,26+57,1+8,01+12,97+13,73+3,27+19,56+6,15</t>
  </si>
  <si>
    <t>13,32+65,81+8,87</t>
  </si>
  <si>
    <t>4,12+6,64+5,76+4,16</t>
  </si>
  <si>
    <t>7,88+3,35+4,68+12,98</t>
  </si>
  <si>
    <t>173,35+4,09+5,06+6,71+6,55+4,25+3,81+38,85+6,66</t>
  </si>
  <si>
    <t>4,99+2,49</t>
  </si>
  <si>
    <t>5,43+8,33+3,81</t>
  </si>
  <si>
    <t>4,37+4,11+4,65</t>
  </si>
  <si>
    <t>9,63</t>
  </si>
  <si>
    <t>9,1</t>
  </si>
  <si>
    <t>4,26</t>
  </si>
  <si>
    <t>3,81</t>
  </si>
  <si>
    <t>"1.44 poter</t>
  </si>
  <si>
    <t>0,83</t>
  </si>
  <si>
    <t>"2.40 poter</t>
  </si>
  <si>
    <t>0,86</t>
  </si>
  <si>
    <t>"3.39 poter</t>
  </si>
  <si>
    <t>4,5</t>
  </si>
  <si>
    <t>"1.39</t>
  </si>
  <si>
    <t>11,75</t>
  </si>
  <si>
    <t>"1.40 podesta</t>
  </si>
  <si>
    <t>2,761+2,501+4,549</t>
  </si>
  <si>
    <t>"1.43 chodba</t>
  </si>
  <si>
    <t>7,14</t>
  </si>
  <si>
    <t>"1.41</t>
  </si>
  <si>
    <t>7,98</t>
  </si>
  <si>
    <t>"1.41a</t>
  </si>
  <si>
    <t>5,238</t>
  </si>
  <si>
    <t>"2.15</t>
  </si>
  <si>
    <t>6,2</t>
  </si>
  <si>
    <t>"2.38</t>
  </si>
  <si>
    <t>"3.15</t>
  </si>
  <si>
    <t>"3.38</t>
  </si>
  <si>
    <t>8,33</t>
  </si>
  <si>
    <t>"1.22</t>
  </si>
  <si>
    <t>5,81</t>
  </si>
  <si>
    <t>4,6</t>
  </si>
  <si>
    <t>"1.35</t>
  </si>
  <si>
    <t>1,53</t>
  </si>
  <si>
    <t>"1.38</t>
  </si>
  <si>
    <t>17,5</t>
  </si>
  <si>
    <t>"1.32</t>
  </si>
  <si>
    <t>16,03</t>
  </si>
  <si>
    <t>20,44</t>
  </si>
  <si>
    <t>"2.34</t>
  </si>
  <si>
    <t>9,83</t>
  </si>
  <si>
    <t>4,36</t>
  </si>
  <si>
    <t>"1.05</t>
  </si>
  <si>
    <t>4,73</t>
  </si>
  <si>
    <t>"1.07</t>
  </si>
  <si>
    <t>28,32</t>
  </si>
  <si>
    <t>"1.17</t>
  </si>
  <si>
    <t>28,27</t>
  </si>
  <si>
    <t>71,44</t>
  </si>
  <si>
    <t>"2.03</t>
  </si>
  <si>
    <t>4,31</t>
  </si>
  <si>
    <t>"2.04</t>
  </si>
  <si>
    <t>"2.05</t>
  </si>
  <si>
    <t>29,35</t>
  </si>
  <si>
    <t>29,7</t>
  </si>
  <si>
    <t>65,88</t>
  </si>
  <si>
    <t>"3.02</t>
  </si>
  <si>
    <t>4,33</t>
  </si>
  <si>
    <t>"3.03</t>
  </si>
  <si>
    <t>"3.04</t>
  </si>
  <si>
    <t>30,45</t>
  </si>
  <si>
    <t>32,37</t>
  </si>
  <si>
    <t>62,28</t>
  </si>
  <si>
    <t>12*5,56</t>
  </si>
  <si>
    <t>13*3,51</t>
  </si>
  <si>
    <t>3*3,1</t>
  </si>
  <si>
    <t>13*6,44</t>
  </si>
  <si>
    <t>SO 02/ E01_1</t>
  </si>
  <si>
    <t>98,56+12,07+7,31+6,1+14,74</t>
  </si>
  <si>
    <t>fi21vzt</t>
  </si>
  <si>
    <t>izolacia nad vzt tunelom 0.32</t>
  </si>
  <si>
    <t>9,456</t>
  </si>
  <si>
    <t>7,31+6,1</t>
  </si>
  <si>
    <t>fi22vzt</t>
  </si>
  <si>
    <t>izolacia nad vzt tunelom 0.34 a 0.35</t>
  </si>
  <si>
    <t>0,45*0,8</t>
  </si>
  <si>
    <t>0,55*0,8</t>
  </si>
  <si>
    <t>"vstupna cast schodiska 0.33</t>
  </si>
  <si>
    <t>2,25</t>
  </si>
  <si>
    <t>"vstupna cast schodiska 0.36</t>
  </si>
  <si>
    <t>4,383</t>
  </si>
  <si>
    <t>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odpadu, prenájom verejných plôch a inžiniering podľa POV a požiadaviek samotného zhotoviteľa</t>
  </si>
  <si>
    <t>Výmery položiek presunov hmot PSV vyjadrených mernými jednotkami v percentách % si uchádzač výpĺna sám podla metodiky rozpočtárskych programov napr. Cenkros, ODIS.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</si>
  <si>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</si>
  <si>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</si>
  <si>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>K správnemu naceneniu výkazu výmer je potrebné naštudovanie PD. Naceniť je potrebné jestvujúci výkaz výmer podľa pokynov tendrového zadávateľa, resp. navrhu zmluvy o dielo.</t>
  </si>
  <si>
    <t>Poznámky:</t>
  </si>
  <si>
    <t>Śtvorhranné pozinkované potrubie vrátane montažného , tesniaceho a spojovacieho materiálu do  obvodu 3600mm, 40% tvarovky</t>
  </si>
  <si>
    <t>Ochranná mriežka, súčasť príslušenstva k ventilátoru (č.p. 7.1), kruhová, vonkajší priemer 200mm</t>
  </si>
  <si>
    <t>Ochranná mriežka, súčasť príslušenstva k ventilátoru (č.p. 8.1), kruhová, vonkajší priemer 200mm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</si>
</sst>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8"/>
      <name val="Trebuchet MS"/>
      <family val="2"/>
    </font>
    <font>
      <sz val="8"/>
      <name val="MS Sans Serif"/>
      <family val="2"/>
    </font>
    <font>
      <b/>
      <sz val="8"/>
      <name val="MS Sans Serif"/>
      <family val="2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44" fillId="0" borderId="0" applyNumberFormat="0" applyFill="0" applyBorder="0" applyAlignment="0" applyProtection="0"/>
    <xf numFmtId="0" fontId="45" fillId="0" borderId="0"/>
    <xf numFmtId="0" fontId="46" fillId="0" borderId="0" applyAlignment="0">
      <alignment vertical="top" wrapText="1"/>
      <protection locked="0"/>
    </xf>
  </cellStyleXfs>
  <cellXfs count="3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4" fontId="26" fillId="3" borderId="23" xfId="0" applyNumberFormat="1" applyFont="1" applyFill="1" applyBorder="1" applyAlignment="1" applyProtection="1">
      <alignment vertical="center"/>
      <protection locked="0"/>
    </xf>
    <xf numFmtId="0" fontId="27" fillId="3" borderId="14" xfId="0" applyFont="1" applyFill="1" applyBorder="1" applyAlignment="1" applyProtection="1">
      <alignment horizontal="left" vertical="center"/>
      <protection locked="0"/>
    </xf>
    <xf numFmtId="4" fontId="41" fillId="3" borderId="23" xfId="0" applyNumberFormat="1" applyFont="1" applyFill="1" applyBorder="1" applyAlignment="1" applyProtection="1">
      <alignment vertical="center"/>
      <protection locked="0"/>
    </xf>
    <xf numFmtId="0" fontId="41" fillId="3" borderId="14" xfId="0" applyFont="1" applyFill="1" applyBorder="1" applyAlignment="1" applyProtection="1">
      <alignment horizontal="left" vertical="center"/>
      <protection locked="0"/>
    </xf>
    <xf numFmtId="167" fontId="26" fillId="3" borderId="23" xfId="0" applyNumberFormat="1" applyFont="1" applyFill="1" applyBorder="1" applyAlignment="1" applyProtection="1">
      <alignment vertical="center"/>
      <protection locked="0"/>
    </xf>
    <xf numFmtId="0" fontId="27" fillId="3" borderId="19" xfId="0" applyFont="1" applyFill="1" applyBorder="1" applyAlignment="1" applyProtection="1">
      <alignment horizontal="left" vertical="center"/>
      <protection locked="0"/>
    </xf>
    <xf numFmtId="167" fontId="41" fillId="3" borderId="23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0" fontId="43" fillId="0" borderId="16" xfId="0" applyFont="1" applyBorder="1" applyAlignment="1">
      <alignment horizontal="left" vertical="center" wrapText="1"/>
    </xf>
    <xf numFmtId="0" fontId="43" fillId="0" borderId="23" xfId="0" applyFont="1" applyBorder="1" applyAlignment="1">
      <alignment horizontal="left" vertical="center" wrapText="1"/>
    </xf>
    <xf numFmtId="0" fontId="43" fillId="0" borderId="23" xfId="0" applyFont="1" applyBorder="1" applyAlignment="1">
      <alignment horizontal="left" vertical="center"/>
    </xf>
    <xf numFmtId="167" fontId="43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9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4" fontId="7" fillId="3" borderId="0" xfId="0" applyNumberFormat="1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</xf>
    <xf numFmtId="0" fontId="0" fillId="0" borderId="0" xfId="0" applyProtection="1"/>
    <xf numFmtId="0" fontId="14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15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3" borderId="0" xfId="0" applyFont="1" applyFill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8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5" xfId="0" applyFont="1" applyBorder="1" applyAlignment="1" applyProtection="1">
      <alignment horizontal="left" vertical="center"/>
    </xf>
    <xf numFmtId="0" fontId="0" fillId="0" borderId="5" xfId="0" applyBorder="1" applyAlignment="1" applyProtection="1">
      <alignment vertical="center"/>
    </xf>
    <xf numFmtId="4" fontId="19" fillId="0" borderId="5" xfId="0" applyNumberFormat="1" applyFont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164" fontId="20" fillId="0" borderId="0" xfId="0" applyNumberFormat="1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20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0" fillId="4" borderId="0" xfId="0" applyFill="1" applyAlignment="1" applyProtection="1">
      <alignment vertical="center"/>
    </xf>
    <xf numFmtId="0" fontId="4" fillId="4" borderId="6" xfId="0" applyFont="1" applyFill="1" applyBorder="1" applyAlignment="1" applyProtection="1">
      <alignment horizontal="left" vertical="center"/>
    </xf>
    <xf numFmtId="0" fontId="0" fillId="4" borderId="7" xfId="0" applyFill="1" applyBorder="1" applyAlignment="1" applyProtection="1">
      <alignment vertical="center"/>
    </xf>
    <xf numFmtId="0" fontId="4" fillId="4" borderId="7" xfId="0" applyFont="1" applyFill="1" applyBorder="1" applyAlignment="1" applyProtection="1">
      <alignment horizontal="center" vertical="center"/>
    </xf>
    <xf numFmtId="0" fontId="4" fillId="4" borderId="7" xfId="0" applyFont="1" applyFill="1" applyBorder="1" applyAlignment="1" applyProtection="1">
      <alignment horizontal="left" vertical="center"/>
    </xf>
    <xf numFmtId="0" fontId="0" fillId="4" borderId="7" xfId="0" applyFill="1" applyBorder="1" applyAlignment="1" applyProtection="1">
      <alignment vertical="center"/>
    </xf>
    <xf numFmtId="4" fontId="4" fillId="4" borderId="7" xfId="0" applyNumberFormat="1" applyFont="1" applyFill="1" applyBorder="1" applyAlignment="1" applyProtection="1">
      <alignment vertical="center"/>
    </xf>
    <xf numFmtId="0" fontId="0" fillId="4" borderId="8" xfId="0" applyFill="1" applyBorder="1" applyAlignment="1" applyProtection="1">
      <alignment vertical="center"/>
    </xf>
    <xf numFmtId="0" fontId="23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9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4" fillId="0" borderId="11" xfId="0" applyFont="1" applyBorder="1" applyAlignment="1" applyProtection="1">
      <alignment horizontal="center" vertical="center"/>
    </xf>
    <xf numFmtId="0" fontId="24" fillId="0" borderId="12" xfId="0" applyFont="1" applyBorder="1" applyAlignment="1" applyProtection="1">
      <alignment horizontal="left" vertical="center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25" fillId="0" borderId="14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0" fontId="0" fillId="0" borderId="15" xfId="0" applyBorder="1" applyAlignment="1" applyProtection="1">
      <alignment vertical="center"/>
    </xf>
    <xf numFmtId="0" fontId="26" fillId="5" borderId="6" xfId="0" applyFont="1" applyFill="1" applyBorder="1" applyAlignment="1" applyProtection="1">
      <alignment horizontal="center" vertical="center"/>
    </xf>
    <xf numFmtId="0" fontId="26" fillId="5" borderId="7" xfId="0" applyFont="1" applyFill="1" applyBorder="1" applyAlignment="1" applyProtection="1">
      <alignment horizontal="left" vertical="center"/>
    </xf>
    <xf numFmtId="0" fontId="0" fillId="5" borderId="7" xfId="0" applyFill="1" applyBorder="1" applyAlignment="1" applyProtection="1">
      <alignment vertical="center"/>
    </xf>
    <xf numFmtId="0" fontId="26" fillId="5" borderId="7" xfId="0" applyFont="1" applyFill="1" applyBorder="1" applyAlignment="1" applyProtection="1">
      <alignment horizontal="center" vertical="center"/>
    </xf>
    <xf numFmtId="0" fontId="26" fillId="5" borderId="7" xfId="0" applyFont="1" applyFill="1" applyBorder="1" applyAlignment="1" applyProtection="1">
      <alignment horizontal="right" vertical="center"/>
    </xf>
    <xf numFmtId="0" fontId="26" fillId="5" borderId="8" xfId="0" applyFont="1" applyFill="1" applyBorder="1" applyAlignment="1" applyProtection="1">
      <alignment horizontal="left" vertical="center"/>
    </xf>
    <xf numFmtId="0" fontId="26" fillId="5" borderId="0" xfId="0" applyFont="1" applyFill="1" applyAlignment="1" applyProtection="1">
      <alignment horizontal="center" vertical="center"/>
    </xf>
    <xf numFmtId="0" fontId="27" fillId="0" borderId="16" xfId="0" applyFont="1" applyBorder="1" applyAlignment="1" applyProtection="1">
      <alignment horizontal="center" vertical="center" wrapText="1"/>
    </xf>
    <xf numFmtId="0" fontId="27" fillId="0" borderId="17" xfId="0" applyFont="1" applyBorder="1" applyAlignment="1" applyProtection="1">
      <alignment horizontal="center" vertical="center" wrapText="1"/>
    </xf>
    <xf numFmtId="0" fontId="27" fillId="0" borderId="18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horizontal="left" vertical="center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4" fontId="24" fillId="0" borderId="14" xfId="0" applyNumberFormat="1" applyFont="1" applyBorder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166" fontId="24" fillId="0" borderId="0" xfId="0" applyNumberFormat="1" applyFont="1" applyAlignment="1" applyProtection="1">
      <alignment vertical="center"/>
    </xf>
    <xf numFmtId="4" fontId="24" fillId="0" borderId="15" xfId="0" applyNumberFormat="1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vertical="center"/>
    </xf>
    <xf numFmtId="4" fontId="31" fillId="0" borderId="0" xfId="0" applyNumberFormat="1" applyFont="1" applyAlignment="1" applyProtection="1">
      <alignment horizontal="right" vertical="center"/>
    </xf>
    <xf numFmtId="0" fontId="31" fillId="0" borderId="0" xfId="0" applyFont="1" applyAlignment="1" applyProtection="1">
      <alignment vertical="center"/>
    </xf>
    <xf numFmtId="4" fontId="3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Alignment="1" applyProtection="1">
      <alignment vertical="center"/>
    </xf>
    <xf numFmtId="166" fontId="32" fillId="0" borderId="0" xfId="0" applyNumberFormat="1" applyFont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33" fillId="0" borderId="0" xfId="1" applyFont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Alignment="1" applyProtection="1">
      <alignment vertical="center"/>
    </xf>
    <xf numFmtId="166" fontId="1" fillId="0" borderId="0" xfId="0" applyNumberFormat="1" applyFont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22" xfId="0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0" fillId="0" borderId="0" xfId="0" applyNumberFormat="1" applyAlignment="1" applyProtection="1">
      <alignment vertical="center"/>
    </xf>
    <xf numFmtId="0" fontId="7" fillId="3" borderId="0" xfId="0" applyFont="1" applyFill="1" applyAlignment="1" applyProtection="1">
      <alignment horizontal="left" vertical="center"/>
    </xf>
    <xf numFmtId="0" fontId="28" fillId="5" borderId="0" xfId="0" applyFont="1" applyFill="1" applyAlignment="1" applyProtection="1">
      <alignment horizontal="left" vertical="center"/>
    </xf>
    <xf numFmtId="0" fontId="0" fillId="5" borderId="0" xfId="0" applyFill="1" applyAlignment="1" applyProtection="1">
      <alignment vertical="center"/>
    </xf>
    <xf numFmtId="4" fontId="28" fillId="5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left"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47" fillId="0" borderId="0" xfId="3" applyFont="1" applyAlignment="1" applyProtection="1">
      <alignment horizontal="left" vertical="top"/>
    </xf>
    <xf numFmtId="0" fontId="47" fillId="0" borderId="0" xfId="3" applyFont="1" applyAlignment="1" applyProtection="1">
      <alignment horizontal="left" vertical="top" wrapText="1"/>
    </xf>
    <xf numFmtId="0" fontId="47" fillId="0" borderId="0" xfId="3" applyFont="1" applyAlignment="1" applyProtection="1">
      <alignment horizontal="right" vertical="top"/>
    </xf>
    <xf numFmtId="0" fontId="47" fillId="0" borderId="0" xfId="3" applyFont="1" applyAlignment="1" applyProtection="1">
      <alignment horizontal="left" vertical="top" wrapText="1"/>
    </xf>
    <xf numFmtId="0" fontId="48" fillId="0" borderId="0" xfId="2" applyFont="1" applyProtection="1"/>
    <xf numFmtId="0" fontId="47" fillId="0" borderId="0" xfId="3" applyFont="1" applyAlignment="1" applyProtection="1">
      <alignment vertical="top" wrapText="1"/>
    </xf>
    <xf numFmtId="0" fontId="45" fillId="0" borderId="0" xfId="2" applyProtection="1"/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3" borderId="0" xfId="0" applyFont="1" applyFill="1" applyAlignment="1" applyProtection="1">
      <alignment horizontal="left" vertical="center"/>
    </xf>
    <xf numFmtId="0" fontId="0" fillId="0" borderId="3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35" fillId="0" borderId="0" xfId="0" applyFont="1" applyAlignment="1" applyProtection="1">
      <alignment horizontal="left" vertical="center" wrapText="1"/>
    </xf>
    <xf numFmtId="4" fontId="2" fillId="0" borderId="0" xfId="0" applyNumberFormat="1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25" fillId="0" borderId="0" xfId="0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164" fontId="20" fillId="0" borderId="0" xfId="0" applyNumberFormat="1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right" vertical="center"/>
    </xf>
    <xf numFmtId="0" fontId="4" fillId="5" borderId="6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right" vertical="center"/>
    </xf>
    <xf numFmtId="0" fontId="4" fillId="5" borderId="7" xfId="0" applyFont="1" applyFill="1" applyBorder="1" applyAlignment="1" applyProtection="1">
      <alignment horizontal="center" vertical="center"/>
    </xf>
    <xf numFmtId="4" fontId="4" fillId="5" borderId="7" xfId="0" applyNumberFormat="1" applyFont="1" applyFill="1" applyBorder="1" applyAlignment="1" applyProtection="1">
      <alignment vertical="center"/>
    </xf>
    <xf numFmtId="0" fontId="0" fillId="5" borderId="8" xfId="0" applyFill="1" applyBorder="1" applyAlignment="1" applyProtection="1">
      <alignment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 wrapText="1"/>
    </xf>
    <xf numFmtId="0" fontId="26" fillId="5" borderId="0" xfId="0" applyFont="1" applyFill="1" applyAlignment="1" applyProtection="1">
      <alignment horizontal="left" vertical="center"/>
    </xf>
    <xf numFmtId="0" fontId="26" fillId="5" borderId="0" xfId="0" applyFont="1" applyFill="1" applyAlignment="1" applyProtection="1">
      <alignment horizontal="right" vertical="center"/>
    </xf>
    <xf numFmtId="0" fontId="3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4" fontId="3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4" fontId="7" fillId="3" borderId="0" xfId="0" applyNumberFormat="1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4" fontId="28" fillId="5" borderId="0" xfId="0" applyNumberFormat="1" applyFont="1" applyFill="1" applyAlignment="1" applyProtection="1">
      <alignment vertical="center"/>
    </xf>
    <xf numFmtId="0" fontId="0" fillId="0" borderId="3" xfId="0" applyBorder="1" applyAlignment="1" applyProtection="1">
      <alignment horizontal="center" vertical="center" wrapText="1"/>
    </xf>
    <xf numFmtId="0" fontId="26" fillId="5" borderId="16" xfId="0" applyFont="1" applyFill="1" applyBorder="1" applyAlignment="1" applyProtection="1">
      <alignment horizontal="center" vertical="center" wrapText="1"/>
    </xf>
    <xf numFmtId="0" fontId="26" fillId="5" borderId="17" xfId="0" applyFont="1" applyFill="1" applyBorder="1" applyAlignment="1" applyProtection="1">
      <alignment horizontal="center" vertical="center" wrapText="1"/>
    </xf>
    <xf numFmtId="0" fontId="26" fillId="5" borderId="18" xfId="0" applyFont="1" applyFill="1" applyBorder="1" applyAlignment="1" applyProtection="1">
      <alignment horizontal="center" vertical="center" wrapText="1"/>
    </xf>
    <xf numFmtId="0" fontId="26" fillId="5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4" fontId="28" fillId="0" borderId="0" xfId="0" applyNumberFormat="1" applyFont="1" applyProtection="1"/>
    <xf numFmtId="166" fontId="38" fillId="0" borderId="12" xfId="0" applyNumberFormat="1" applyFont="1" applyBorder="1" applyProtection="1"/>
    <xf numFmtId="166" fontId="38" fillId="0" borderId="13" xfId="0" applyNumberFormat="1" applyFont="1" applyBorder="1" applyProtection="1"/>
    <xf numFmtId="4" fontId="39" fillId="0" borderId="0" xfId="0" applyNumberFormat="1" applyFont="1" applyAlignment="1" applyProtection="1">
      <alignment vertical="center"/>
    </xf>
    <xf numFmtId="0" fontId="8" fillId="0" borderId="3" xfId="0" applyFont="1" applyBorder="1" applyProtection="1"/>
    <xf numFmtId="0" fontId="8" fillId="0" borderId="0" xfId="0" applyFo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Protection="1"/>
    <xf numFmtId="0" fontId="8" fillId="0" borderId="14" xfId="0" applyFont="1" applyBorder="1" applyProtection="1"/>
    <xf numFmtId="166" fontId="8" fillId="0" borderId="0" xfId="0" applyNumberFormat="1" applyFont="1" applyProtection="1"/>
    <xf numFmtId="166" fontId="8" fillId="0" borderId="15" xfId="0" applyNumberFormat="1" applyFont="1" applyBorder="1" applyProtection="1"/>
    <xf numFmtId="0" fontId="8" fillId="0" borderId="0" xfId="0" applyFont="1" applyAlignment="1" applyProtection="1">
      <alignment horizontal="center"/>
    </xf>
    <xf numFmtId="4" fontId="8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Protection="1"/>
    <xf numFmtId="0" fontId="26" fillId="0" borderId="23" xfId="0" applyFont="1" applyBorder="1" applyAlignment="1" applyProtection="1">
      <alignment horizontal="center" vertical="center"/>
    </xf>
    <xf numFmtId="49" fontId="26" fillId="0" borderId="23" xfId="0" applyNumberFormat="1" applyFont="1" applyBorder="1" applyAlignment="1" applyProtection="1">
      <alignment horizontal="left" vertical="center" wrapText="1"/>
    </xf>
    <xf numFmtId="0" fontId="26" fillId="0" borderId="23" xfId="0" applyFont="1" applyBorder="1" applyAlignment="1" applyProtection="1">
      <alignment horizontal="left" vertical="center" wrapText="1"/>
    </xf>
    <xf numFmtId="0" fontId="26" fillId="0" borderId="23" xfId="0" applyFont="1" applyBorder="1" applyAlignment="1" applyProtection="1">
      <alignment horizontal="center" vertical="center" wrapText="1"/>
    </xf>
    <xf numFmtId="167" fontId="26" fillId="0" borderId="23" xfId="0" applyNumberFormat="1" applyFont="1" applyBorder="1" applyAlignment="1" applyProtection="1">
      <alignment vertical="center"/>
    </xf>
    <xf numFmtId="4" fontId="26" fillId="3" borderId="23" xfId="0" applyNumberFormat="1" applyFont="1" applyFill="1" applyBorder="1" applyAlignment="1" applyProtection="1">
      <alignment vertical="center"/>
    </xf>
    <xf numFmtId="4" fontId="26" fillId="0" borderId="23" xfId="0" applyNumberFormat="1" applyFont="1" applyBorder="1" applyAlignment="1" applyProtection="1">
      <alignment vertical="center"/>
    </xf>
    <xf numFmtId="0" fontId="0" fillId="0" borderId="23" xfId="0" applyBorder="1" applyAlignment="1" applyProtection="1">
      <alignment vertical="center"/>
    </xf>
    <xf numFmtId="0" fontId="27" fillId="3" borderId="14" xfId="0" applyFont="1" applyFill="1" applyBorder="1" applyAlignment="1" applyProtection="1">
      <alignment horizontal="left" vertical="center"/>
    </xf>
    <xf numFmtId="166" fontId="27" fillId="0" borderId="0" xfId="0" applyNumberFormat="1" applyFont="1" applyAlignment="1" applyProtection="1">
      <alignment vertical="center"/>
    </xf>
    <xf numFmtId="166" fontId="27" fillId="0" borderId="15" xfId="0" applyNumberFormat="1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40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14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41" fillId="0" borderId="23" xfId="0" applyFont="1" applyBorder="1" applyAlignment="1" applyProtection="1">
      <alignment horizontal="center" vertical="center"/>
    </xf>
    <xf numFmtId="49" fontId="41" fillId="0" borderId="23" xfId="0" applyNumberFormat="1" applyFont="1" applyBorder="1" applyAlignment="1" applyProtection="1">
      <alignment horizontal="left" vertical="center" wrapText="1"/>
    </xf>
    <xf numFmtId="0" fontId="41" fillId="0" borderId="23" xfId="0" applyFont="1" applyBorder="1" applyAlignment="1" applyProtection="1">
      <alignment horizontal="left" vertical="center" wrapText="1"/>
    </xf>
    <xf numFmtId="0" fontId="41" fillId="0" borderId="23" xfId="0" applyFont="1" applyBorder="1" applyAlignment="1" applyProtection="1">
      <alignment horizontal="center" vertical="center" wrapText="1"/>
    </xf>
    <xf numFmtId="167" fontId="41" fillId="0" borderId="23" xfId="0" applyNumberFormat="1" applyFont="1" applyBorder="1" applyAlignment="1" applyProtection="1">
      <alignment vertical="center"/>
    </xf>
    <xf numFmtId="4" fontId="41" fillId="3" borderId="23" xfId="0" applyNumberFormat="1" applyFont="1" applyFill="1" applyBorder="1" applyAlignment="1" applyProtection="1">
      <alignment vertical="center"/>
    </xf>
    <xf numFmtId="4" fontId="41" fillId="0" borderId="23" xfId="0" applyNumberFormat="1" applyFont="1" applyBorder="1" applyAlignment="1" applyProtection="1">
      <alignment vertical="center"/>
    </xf>
    <xf numFmtId="0" fontId="42" fillId="0" borderId="23" xfId="0" applyFont="1" applyBorder="1" applyAlignment="1" applyProtection="1">
      <alignment vertical="center"/>
    </xf>
    <xf numFmtId="0" fontId="42" fillId="0" borderId="3" xfId="0" applyFont="1" applyBorder="1" applyAlignment="1" applyProtection="1">
      <alignment vertical="center"/>
    </xf>
    <xf numFmtId="0" fontId="41" fillId="3" borderId="14" xfId="0" applyFont="1" applyFill="1" applyBorder="1" applyAlignment="1" applyProtection="1">
      <alignment horizontal="left" vertical="center"/>
    </xf>
    <xf numFmtId="0" fontId="41" fillId="0" borderId="0" xfId="0" applyFont="1" applyAlignment="1" applyProtection="1">
      <alignment horizontal="center" vertical="center"/>
    </xf>
    <xf numFmtId="0" fontId="26" fillId="6" borderId="23" xfId="0" applyFont="1" applyFill="1" applyBorder="1" applyAlignment="1" applyProtection="1">
      <alignment horizontal="center" vertical="center"/>
    </xf>
    <xf numFmtId="49" fontId="26" fillId="6" borderId="23" xfId="0" applyNumberFormat="1" applyFont="1" applyFill="1" applyBorder="1" applyAlignment="1" applyProtection="1">
      <alignment horizontal="left" vertical="center" wrapText="1"/>
    </xf>
    <xf numFmtId="0" fontId="26" fillId="6" borderId="23" xfId="0" applyFont="1" applyFill="1" applyBorder="1" applyAlignment="1" applyProtection="1">
      <alignment horizontal="left" vertical="center" wrapText="1"/>
    </xf>
    <xf numFmtId="0" fontId="26" fillId="6" borderId="23" xfId="0" applyFont="1" applyFill="1" applyBorder="1" applyAlignment="1" applyProtection="1">
      <alignment horizontal="center" vertical="center" wrapText="1"/>
    </xf>
    <xf numFmtId="167" fontId="26" fillId="6" borderId="23" xfId="0" applyNumberFormat="1" applyFont="1" applyFill="1" applyBorder="1" applyAlignment="1" applyProtection="1">
      <alignment vertical="center"/>
    </xf>
    <xf numFmtId="167" fontId="26" fillId="3" borderId="23" xfId="0" applyNumberFormat="1" applyFont="1" applyFill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27" fillId="3" borderId="19" xfId="0" applyFont="1" applyFill="1" applyBorder="1" applyAlignment="1" applyProtection="1">
      <alignment horizontal="left" vertical="center"/>
    </xf>
    <xf numFmtId="0" fontId="27" fillId="0" borderId="20" xfId="0" applyFont="1" applyBorder="1" applyAlignment="1" applyProtection="1">
      <alignment horizontal="center" vertical="center"/>
    </xf>
    <xf numFmtId="0" fontId="0" fillId="0" borderId="20" xfId="0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0" fontId="41" fillId="6" borderId="23" xfId="0" applyFont="1" applyFill="1" applyBorder="1" applyAlignment="1" applyProtection="1">
      <alignment horizontal="center" vertical="center"/>
    </xf>
    <xf numFmtId="49" fontId="41" fillId="6" borderId="23" xfId="0" applyNumberFormat="1" applyFont="1" applyFill="1" applyBorder="1" applyAlignment="1" applyProtection="1">
      <alignment horizontal="left" vertical="center" wrapText="1"/>
    </xf>
    <xf numFmtId="0" fontId="41" fillId="6" borderId="23" xfId="0" applyFont="1" applyFill="1" applyBorder="1" applyAlignment="1" applyProtection="1">
      <alignment horizontal="left" vertical="center" wrapText="1"/>
    </xf>
    <xf numFmtId="0" fontId="41" fillId="6" borderId="23" xfId="0" applyFont="1" applyFill="1" applyBorder="1" applyAlignment="1" applyProtection="1">
      <alignment horizontal="center" vertical="center" wrapText="1"/>
    </xf>
    <xf numFmtId="167" fontId="41" fillId="6" borderId="23" xfId="0" applyNumberFormat="1" applyFont="1" applyFill="1" applyBorder="1" applyAlignment="1" applyProtection="1">
      <alignment vertical="center"/>
    </xf>
    <xf numFmtId="167" fontId="41" fillId="3" borderId="23" xfId="0" applyNumberFormat="1" applyFont="1" applyFill="1" applyBorder="1" applyAlignment="1" applyProtection="1">
      <alignment vertical="center"/>
    </xf>
  </cellXfs>
  <cellStyles count="4">
    <cellStyle name="Hyperlink" xfId="1" builtinId="8"/>
    <cellStyle name="Normal" xfId="0" builtinId="0" customBuiltin="1"/>
    <cellStyle name="Normálna 2" xfId="2" xr:uid="{1E8825A1-3527-420C-808D-8C7816EFACDA}"/>
    <cellStyle name="normálne_SO-01 Rodinný dom a občianska vybavenosť - zmena Zadanie s výkazom výmer" xfId="3" xr:uid="{0BB03614-E1C2-4BFD-8884-2C75426B0E5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M122"/>
  <sheetViews>
    <sheetView showGridLines="0" tabSelected="1" topLeftCell="A6" workbookViewId="0">
      <selection activeCell="E14" sqref="E14:AJ14"/>
    </sheetView>
  </sheetViews>
  <sheetFormatPr defaultRowHeight="11.25"/>
  <cols>
    <col min="1" max="1" width="8.33203125" style="50" customWidth="1"/>
    <col min="2" max="2" width="1.6640625" style="50" customWidth="1"/>
    <col min="3" max="3" width="4.1640625" style="50" customWidth="1"/>
    <col min="4" max="33" width="2.6640625" style="50" customWidth="1"/>
    <col min="34" max="34" width="3.33203125" style="50" customWidth="1"/>
    <col min="35" max="35" width="31.6640625" style="50" customWidth="1"/>
    <col min="36" max="37" width="2.5" style="50" customWidth="1"/>
    <col min="38" max="38" width="8.33203125" style="50" customWidth="1"/>
    <col min="39" max="39" width="3.33203125" style="50" customWidth="1"/>
    <col min="40" max="40" width="13.33203125" style="50" customWidth="1"/>
    <col min="41" max="41" width="7.5" style="50" customWidth="1"/>
    <col min="42" max="42" width="4.1640625" style="50" customWidth="1"/>
    <col min="43" max="43" width="15.6640625" style="50" hidden="1" customWidth="1"/>
    <col min="44" max="44" width="13.6640625" style="50" customWidth="1"/>
    <col min="45" max="47" width="25.83203125" style="50" hidden="1" customWidth="1"/>
    <col min="48" max="49" width="21.6640625" style="50" hidden="1" customWidth="1"/>
    <col min="50" max="51" width="25" style="50" hidden="1" customWidth="1"/>
    <col min="52" max="52" width="21.6640625" style="50" hidden="1" customWidth="1"/>
    <col min="53" max="53" width="19.1640625" style="50" hidden="1" customWidth="1"/>
    <col min="54" max="54" width="25" style="50" hidden="1" customWidth="1"/>
    <col min="55" max="55" width="21.6640625" style="50" hidden="1" customWidth="1"/>
    <col min="56" max="56" width="19.1640625" style="50" hidden="1" customWidth="1"/>
    <col min="57" max="57" width="66.5" style="50" customWidth="1"/>
    <col min="58" max="70" width="9.33203125" style="50"/>
    <col min="71" max="91" width="9.33203125" style="50" hidden="1"/>
    <col min="92" max="16384" width="9.33203125" style="50"/>
  </cols>
  <sheetData>
    <row r="1" spans="1:74">
      <c r="A1" s="49" t="s">
        <v>0</v>
      </c>
      <c r="AZ1" s="49" t="s">
        <v>1</v>
      </c>
      <c r="BA1" s="49" t="s">
        <v>2</v>
      </c>
      <c r="BB1" s="49" t="s">
        <v>1</v>
      </c>
      <c r="BT1" s="49" t="s">
        <v>3</v>
      </c>
      <c r="BU1" s="49" t="s">
        <v>3</v>
      </c>
      <c r="BV1" s="49" t="s">
        <v>4</v>
      </c>
    </row>
    <row r="2" spans="1:74" ht="36.950000000000003" customHeight="1">
      <c r="AR2" s="51" t="s">
        <v>5</v>
      </c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S2" s="53" t="s">
        <v>6</v>
      </c>
      <c r="BT2" s="53" t="s">
        <v>7</v>
      </c>
    </row>
    <row r="3" spans="1:74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6"/>
      <c r="BS3" s="53" t="s">
        <v>6</v>
      </c>
      <c r="BT3" s="53" t="s">
        <v>7</v>
      </c>
    </row>
    <row r="4" spans="1:74" ht="24.95" customHeight="1">
      <c r="B4" s="56"/>
      <c r="D4" s="57" t="s">
        <v>8</v>
      </c>
      <c r="AR4" s="56"/>
      <c r="AS4" s="58" t="s">
        <v>9</v>
      </c>
      <c r="BE4" s="59" t="s">
        <v>10</v>
      </c>
      <c r="BS4" s="53" t="s">
        <v>11</v>
      </c>
    </row>
    <row r="5" spans="1:74" ht="12" customHeight="1">
      <c r="B5" s="56"/>
      <c r="D5" s="60" t="s">
        <v>12</v>
      </c>
      <c r="K5" s="61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R5" s="56"/>
      <c r="BE5" s="62" t="s">
        <v>14</v>
      </c>
      <c r="BS5" s="53" t="s">
        <v>6</v>
      </c>
    </row>
    <row r="6" spans="1:74" ht="36.950000000000003" customHeight="1">
      <c r="B6" s="56"/>
      <c r="D6" s="63" t="s">
        <v>15</v>
      </c>
      <c r="K6" s="64" t="s">
        <v>16</v>
      </c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R6" s="56"/>
      <c r="BE6" s="65"/>
      <c r="BS6" s="53" t="s">
        <v>6</v>
      </c>
    </row>
    <row r="7" spans="1:74" ht="12" customHeight="1">
      <c r="B7" s="56"/>
      <c r="D7" s="66" t="s">
        <v>17</v>
      </c>
      <c r="K7" s="67" t="s">
        <v>1</v>
      </c>
      <c r="AK7" s="66" t="s">
        <v>18</v>
      </c>
      <c r="AN7" s="67" t="s">
        <v>1</v>
      </c>
      <c r="AR7" s="56"/>
      <c r="BE7" s="65"/>
      <c r="BS7" s="53" t="s">
        <v>6</v>
      </c>
    </row>
    <row r="8" spans="1:74" ht="12" customHeight="1">
      <c r="B8" s="56"/>
      <c r="D8" s="66" t="s">
        <v>19</v>
      </c>
      <c r="K8" s="67" t="s">
        <v>20</v>
      </c>
      <c r="AK8" s="66" t="s">
        <v>21</v>
      </c>
      <c r="AN8" s="11" t="s">
        <v>22</v>
      </c>
      <c r="AR8" s="56"/>
      <c r="BE8" s="65"/>
      <c r="BS8" s="53" t="s">
        <v>6</v>
      </c>
    </row>
    <row r="9" spans="1:74" ht="14.45" customHeight="1">
      <c r="B9" s="56"/>
      <c r="AR9" s="56"/>
      <c r="BE9" s="65"/>
      <c r="BS9" s="53" t="s">
        <v>6</v>
      </c>
    </row>
    <row r="10" spans="1:74" ht="12" customHeight="1">
      <c r="B10" s="56"/>
      <c r="D10" s="66" t="s">
        <v>23</v>
      </c>
      <c r="AK10" s="66" t="s">
        <v>24</v>
      </c>
      <c r="AN10" s="67" t="s">
        <v>1</v>
      </c>
      <c r="AR10" s="56"/>
      <c r="BE10" s="65"/>
      <c r="BS10" s="53" t="s">
        <v>6</v>
      </c>
    </row>
    <row r="11" spans="1:74" ht="18.399999999999999" customHeight="1">
      <c r="B11" s="56"/>
      <c r="E11" s="67" t="s">
        <v>25</v>
      </c>
      <c r="AK11" s="66" t="s">
        <v>26</v>
      </c>
      <c r="AN11" s="67" t="s">
        <v>1</v>
      </c>
      <c r="AR11" s="56"/>
      <c r="BE11" s="65"/>
      <c r="BS11" s="53" t="s">
        <v>6</v>
      </c>
    </row>
    <row r="12" spans="1:74" ht="6.95" customHeight="1">
      <c r="B12" s="56"/>
      <c r="AR12" s="56"/>
      <c r="BE12" s="65"/>
      <c r="BS12" s="53" t="s">
        <v>6</v>
      </c>
    </row>
    <row r="13" spans="1:74" ht="12" customHeight="1">
      <c r="B13" s="56"/>
      <c r="D13" s="66" t="s">
        <v>27</v>
      </c>
      <c r="AK13" s="66" t="s">
        <v>24</v>
      </c>
      <c r="AN13" s="12" t="s">
        <v>28</v>
      </c>
      <c r="AR13" s="56"/>
      <c r="BE13" s="65"/>
      <c r="BS13" s="53" t="s">
        <v>6</v>
      </c>
    </row>
    <row r="14" spans="1:74" ht="12.75">
      <c r="B14" s="56"/>
      <c r="E14" s="44" t="s">
        <v>28</v>
      </c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66" t="s">
        <v>26</v>
      </c>
      <c r="AN14" s="12" t="s">
        <v>28</v>
      </c>
      <c r="AR14" s="56"/>
      <c r="BE14" s="65"/>
      <c r="BS14" s="53" t="s">
        <v>6</v>
      </c>
    </row>
    <row r="15" spans="1:74" ht="6.95" customHeight="1">
      <c r="B15" s="56"/>
      <c r="AR15" s="56"/>
      <c r="BE15" s="65"/>
      <c r="BS15" s="53" t="s">
        <v>3</v>
      </c>
    </row>
    <row r="16" spans="1:74" ht="12" customHeight="1">
      <c r="B16" s="56"/>
      <c r="D16" s="66" t="s">
        <v>29</v>
      </c>
      <c r="AK16" s="66" t="s">
        <v>24</v>
      </c>
      <c r="AN16" s="67" t="s">
        <v>1</v>
      </c>
      <c r="AR16" s="56"/>
      <c r="BE16" s="65"/>
      <c r="BS16" s="53" t="s">
        <v>3</v>
      </c>
    </row>
    <row r="17" spans="2:71" ht="18.399999999999999" customHeight="1">
      <c r="B17" s="56"/>
      <c r="E17" s="67" t="s">
        <v>30</v>
      </c>
      <c r="AK17" s="66" t="s">
        <v>26</v>
      </c>
      <c r="AN17" s="67" t="s">
        <v>1</v>
      </c>
      <c r="AR17" s="56"/>
      <c r="BE17" s="65"/>
      <c r="BS17" s="53" t="s">
        <v>31</v>
      </c>
    </row>
    <row r="18" spans="2:71" ht="6.95" customHeight="1">
      <c r="B18" s="56"/>
      <c r="AR18" s="56"/>
      <c r="BE18" s="65"/>
      <c r="BS18" s="53" t="s">
        <v>6</v>
      </c>
    </row>
    <row r="19" spans="2:71" ht="12" customHeight="1">
      <c r="B19" s="56"/>
      <c r="D19" s="66" t="s">
        <v>32</v>
      </c>
      <c r="AK19" s="66" t="s">
        <v>24</v>
      </c>
      <c r="AN19" s="67" t="s">
        <v>1</v>
      </c>
      <c r="AR19" s="56"/>
      <c r="BE19" s="65"/>
      <c r="BS19" s="53" t="s">
        <v>6</v>
      </c>
    </row>
    <row r="20" spans="2:71" ht="18.399999999999999" customHeight="1">
      <c r="B20" s="56"/>
      <c r="E20" s="67" t="s">
        <v>33</v>
      </c>
      <c r="AK20" s="66" t="s">
        <v>26</v>
      </c>
      <c r="AN20" s="67" t="s">
        <v>1</v>
      </c>
      <c r="AR20" s="56"/>
      <c r="BE20" s="65"/>
      <c r="BS20" s="53" t="s">
        <v>31</v>
      </c>
    </row>
    <row r="21" spans="2:71" ht="6.95" customHeight="1">
      <c r="B21" s="56"/>
      <c r="AR21" s="56"/>
      <c r="BE21" s="65"/>
    </row>
    <row r="22" spans="2:71" ht="12" customHeight="1">
      <c r="B22" s="56"/>
      <c r="D22" s="66" t="s">
        <v>34</v>
      </c>
      <c r="AR22" s="56"/>
      <c r="BE22" s="65"/>
    </row>
    <row r="23" spans="2:71" ht="16.5" customHeight="1">
      <c r="B23" s="56"/>
      <c r="E23" s="69" t="s">
        <v>1</v>
      </c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R23" s="56"/>
      <c r="BE23" s="65"/>
    </row>
    <row r="24" spans="2:71" ht="6.95" customHeight="1">
      <c r="B24" s="56"/>
      <c r="AR24" s="56"/>
      <c r="BE24" s="65"/>
    </row>
    <row r="25" spans="2:71" ht="6.95" customHeight="1">
      <c r="B25" s="56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R25" s="56"/>
      <c r="BE25" s="65"/>
    </row>
    <row r="26" spans="2:71" ht="14.45" customHeight="1">
      <c r="B26" s="56"/>
      <c r="D26" s="71" t="s">
        <v>35</v>
      </c>
      <c r="AK26" s="72">
        <f>ROUND(AG94,2)</f>
        <v>0</v>
      </c>
      <c r="AL26" s="52"/>
      <c r="AM26" s="52"/>
      <c r="AN26" s="52"/>
      <c r="AO26" s="52"/>
      <c r="AR26" s="56"/>
      <c r="BE26" s="65"/>
    </row>
    <row r="27" spans="2:71" ht="14.45" customHeight="1">
      <c r="B27" s="56"/>
      <c r="D27" s="71" t="s">
        <v>36</v>
      </c>
      <c r="AK27" s="72">
        <f>ROUND(AG115, 2)</f>
        <v>0</v>
      </c>
      <c r="AL27" s="72"/>
      <c r="AM27" s="72"/>
      <c r="AN27" s="72"/>
      <c r="AO27" s="72"/>
      <c r="AR27" s="56"/>
      <c r="BE27" s="65"/>
    </row>
    <row r="28" spans="2:71" s="74" customFormat="1" ht="6.95" customHeight="1">
      <c r="B28" s="73"/>
      <c r="AR28" s="73"/>
      <c r="BE28" s="65"/>
    </row>
    <row r="29" spans="2:71" s="74" customFormat="1" ht="25.9" customHeight="1">
      <c r="B29" s="73"/>
      <c r="D29" s="75" t="s">
        <v>37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7">
        <f>ROUND(AK26 + AK27, 2)</f>
        <v>0</v>
      </c>
      <c r="AL29" s="78"/>
      <c r="AM29" s="78"/>
      <c r="AN29" s="78"/>
      <c r="AO29" s="78"/>
      <c r="AR29" s="73"/>
      <c r="BE29" s="65"/>
    </row>
    <row r="30" spans="2:71" s="74" customFormat="1" ht="6.95" customHeight="1">
      <c r="B30" s="73"/>
      <c r="AR30" s="73"/>
      <c r="BE30" s="65"/>
    </row>
    <row r="31" spans="2:71" s="74" customFormat="1" ht="12.75">
      <c r="B31" s="73"/>
      <c r="L31" s="79" t="s">
        <v>38</v>
      </c>
      <c r="M31" s="79"/>
      <c r="N31" s="79"/>
      <c r="O31" s="79"/>
      <c r="P31" s="79"/>
      <c r="W31" s="79" t="s">
        <v>39</v>
      </c>
      <c r="X31" s="79"/>
      <c r="Y31" s="79"/>
      <c r="Z31" s="79"/>
      <c r="AA31" s="79"/>
      <c r="AB31" s="79"/>
      <c r="AC31" s="79"/>
      <c r="AD31" s="79"/>
      <c r="AE31" s="79"/>
      <c r="AK31" s="79" t="s">
        <v>40</v>
      </c>
      <c r="AL31" s="79"/>
      <c r="AM31" s="79"/>
      <c r="AN31" s="79"/>
      <c r="AO31" s="79"/>
      <c r="AR31" s="73"/>
      <c r="BE31" s="65"/>
    </row>
    <row r="32" spans="2:71" s="81" customFormat="1" ht="14.45" customHeight="1">
      <c r="B32" s="80"/>
      <c r="D32" s="66" t="s">
        <v>41</v>
      </c>
      <c r="F32" s="82" t="s">
        <v>42</v>
      </c>
      <c r="L32" s="83">
        <v>0.2</v>
      </c>
      <c r="M32" s="84"/>
      <c r="N32" s="84"/>
      <c r="O32" s="84"/>
      <c r="P32" s="84"/>
      <c r="Q32" s="85"/>
      <c r="R32" s="85"/>
      <c r="S32" s="85"/>
      <c r="T32" s="85"/>
      <c r="U32" s="85"/>
      <c r="V32" s="85"/>
      <c r="W32" s="86">
        <f>ROUND(AZ94 + SUM(CD115:CD119), 2)</f>
        <v>0</v>
      </c>
      <c r="X32" s="84"/>
      <c r="Y32" s="84"/>
      <c r="Z32" s="84"/>
      <c r="AA32" s="84"/>
      <c r="AB32" s="84"/>
      <c r="AC32" s="84"/>
      <c r="AD32" s="84"/>
      <c r="AE32" s="84"/>
      <c r="AF32" s="85"/>
      <c r="AG32" s="85"/>
      <c r="AH32" s="85"/>
      <c r="AI32" s="85"/>
      <c r="AJ32" s="85"/>
      <c r="AK32" s="86">
        <f>ROUND(AV94 + SUM(BY115:BY119), 2)</f>
        <v>0</v>
      </c>
      <c r="AL32" s="84"/>
      <c r="AM32" s="84"/>
      <c r="AN32" s="84"/>
      <c r="AO32" s="84"/>
      <c r="AP32" s="85"/>
      <c r="AQ32" s="85"/>
      <c r="AR32" s="87"/>
      <c r="AS32" s="85"/>
      <c r="AT32" s="85"/>
      <c r="AU32" s="85"/>
      <c r="AV32" s="85"/>
      <c r="AW32" s="85"/>
      <c r="AX32" s="85"/>
      <c r="AY32" s="85"/>
      <c r="AZ32" s="85"/>
      <c r="BE32" s="88"/>
    </row>
    <row r="33" spans="2:57" s="81" customFormat="1" ht="14.45" customHeight="1">
      <c r="B33" s="80"/>
      <c r="F33" s="82" t="s">
        <v>43</v>
      </c>
      <c r="L33" s="83">
        <v>0.2</v>
      </c>
      <c r="M33" s="84"/>
      <c r="N33" s="84"/>
      <c r="O33" s="84"/>
      <c r="P33" s="84"/>
      <c r="Q33" s="85"/>
      <c r="R33" s="85"/>
      <c r="S33" s="85"/>
      <c r="T33" s="85"/>
      <c r="U33" s="85"/>
      <c r="V33" s="85"/>
      <c r="W33" s="86">
        <f>ROUND(BA94 + SUM(CE115:CE119), 2)</f>
        <v>0</v>
      </c>
      <c r="X33" s="84"/>
      <c r="Y33" s="84"/>
      <c r="Z33" s="84"/>
      <c r="AA33" s="84"/>
      <c r="AB33" s="84"/>
      <c r="AC33" s="84"/>
      <c r="AD33" s="84"/>
      <c r="AE33" s="84"/>
      <c r="AF33" s="85"/>
      <c r="AG33" s="85"/>
      <c r="AH33" s="85"/>
      <c r="AI33" s="85"/>
      <c r="AJ33" s="85"/>
      <c r="AK33" s="86">
        <f>ROUND(AW94 + SUM(BZ115:BZ119), 2)</f>
        <v>0</v>
      </c>
      <c r="AL33" s="84"/>
      <c r="AM33" s="84"/>
      <c r="AN33" s="84"/>
      <c r="AO33" s="84"/>
      <c r="AP33" s="85"/>
      <c r="AQ33" s="85"/>
      <c r="AR33" s="87"/>
      <c r="AS33" s="85"/>
      <c r="AT33" s="85"/>
      <c r="AU33" s="85"/>
      <c r="AV33" s="85"/>
      <c r="AW33" s="85"/>
      <c r="AX33" s="85"/>
      <c r="AY33" s="85"/>
      <c r="AZ33" s="85"/>
      <c r="BE33" s="88"/>
    </row>
    <row r="34" spans="2:57" s="81" customFormat="1" ht="14.45" hidden="1" customHeight="1">
      <c r="B34" s="80"/>
      <c r="F34" s="66" t="s">
        <v>44</v>
      </c>
      <c r="L34" s="89">
        <v>0.2</v>
      </c>
      <c r="M34" s="90"/>
      <c r="N34" s="90"/>
      <c r="O34" s="90"/>
      <c r="P34" s="90"/>
      <c r="W34" s="91">
        <f>ROUND(BB94 + SUM(CF115:CF119), 2)</f>
        <v>0</v>
      </c>
      <c r="X34" s="90"/>
      <c r="Y34" s="90"/>
      <c r="Z34" s="90"/>
      <c r="AA34" s="90"/>
      <c r="AB34" s="90"/>
      <c r="AC34" s="90"/>
      <c r="AD34" s="90"/>
      <c r="AE34" s="90"/>
      <c r="AK34" s="91">
        <v>0</v>
      </c>
      <c r="AL34" s="90"/>
      <c r="AM34" s="90"/>
      <c r="AN34" s="90"/>
      <c r="AO34" s="90"/>
      <c r="AR34" s="80"/>
      <c r="BE34" s="88"/>
    </row>
    <row r="35" spans="2:57" s="81" customFormat="1" ht="14.45" hidden="1" customHeight="1">
      <c r="B35" s="80"/>
      <c r="F35" s="66" t="s">
        <v>45</v>
      </c>
      <c r="L35" s="89">
        <v>0.2</v>
      </c>
      <c r="M35" s="90"/>
      <c r="N35" s="90"/>
      <c r="O35" s="90"/>
      <c r="P35" s="90"/>
      <c r="W35" s="91">
        <f>ROUND(BC94 + SUM(CG115:CG119), 2)</f>
        <v>0</v>
      </c>
      <c r="X35" s="90"/>
      <c r="Y35" s="90"/>
      <c r="Z35" s="90"/>
      <c r="AA35" s="90"/>
      <c r="AB35" s="90"/>
      <c r="AC35" s="90"/>
      <c r="AD35" s="90"/>
      <c r="AE35" s="90"/>
      <c r="AK35" s="91">
        <v>0</v>
      </c>
      <c r="AL35" s="90"/>
      <c r="AM35" s="90"/>
      <c r="AN35" s="90"/>
      <c r="AO35" s="90"/>
      <c r="AR35" s="80"/>
    </row>
    <row r="36" spans="2:57" s="81" customFormat="1" ht="14.45" hidden="1" customHeight="1">
      <c r="B36" s="80"/>
      <c r="F36" s="82" t="s">
        <v>46</v>
      </c>
      <c r="L36" s="83">
        <v>0</v>
      </c>
      <c r="M36" s="84"/>
      <c r="N36" s="84"/>
      <c r="O36" s="84"/>
      <c r="P36" s="84"/>
      <c r="Q36" s="85"/>
      <c r="R36" s="85"/>
      <c r="S36" s="85"/>
      <c r="T36" s="85"/>
      <c r="U36" s="85"/>
      <c r="V36" s="85"/>
      <c r="W36" s="86">
        <f>ROUND(BD94 + SUM(CH115:CH119), 2)</f>
        <v>0</v>
      </c>
      <c r="X36" s="84"/>
      <c r="Y36" s="84"/>
      <c r="Z36" s="84"/>
      <c r="AA36" s="84"/>
      <c r="AB36" s="84"/>
      <c r="AC36" s="84"/>
      <c r="AD36" s="84"/>
      <c r="AE36" s="84"/>
      <c r="AF36" s="85"/>
      <c r="AG36" s="85"/>
      <c r="AH36" s="85"/>
      <c r="AI36" s="85"/>
      <c r="AJ36" s="85"/>
      <c r="AK36" s="86">
        <v>0</v>
      </c>
      <c r="AL36" s="84"/>
      <c r="AM36" s="84"/>
      <c r="AN36" s="84"/>
      <c r="AO36" s="84"/>
      <c r="AP36" s="85"/>
      <c r="AQ36" s="85"/>
      <c r="AR36" s="87"/>
      <c r="AS36" s="85"/>
      <c r="AT36" s="85"/>
      <c r="AU36" s="85"/>
      <c r="AV36" s="85"/>
      <c r="AW36" s="85"/>
      <c r="AX36" s="85"/>
      <c r="AY36" s="85"/>
      <c r="AZ36" s="85"/>
    </row>
    <row r="37" spans="2:57" s="74" customFormat="1" ht="6.95" customHeight="1">
      <c r="B37" s="73"/>
      <c r="AR37" s="73"/>
    </row>
    <row r="38" spans="2:57" s="74" customFormat="1" ht="25.9" customHeight="1">
      <c r="B38" s="73"/>
      <c r="C38" s="92"/>
      <c r="D38" s="93" t="s">
        <v>47</v>
      </c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5" t="s">
        <v>48</v>
      </c>
      <c r="U38" s="94"/>
      <c r="V38" s="94"/>
      <c r="W38" s="94"/>
      <c r="X38" s="96" t="s">
        <v>49</v>
      </c>
      <c r="Y38" s="97"/>
      <c r="Z38" s="97"/>
      <c r="AA38" s="97"/>
      <c r="AB38" s="97"/>
      <c r="AC38" s="94"/>
      <c r="AD38" s="94"/>
      <c r="AE38" s="94"/>
      <c r="AF38" s="94"/>
      <c r="AG38" s="94"/>
      <c r="AH38" s="94"/>
      <c r="AI38" s="94"/>
      <c r="AJ38" s="94"/>
      <c r="AK38" s="98">
        <f>SUM(AK29:AK36)</f>
        <v>0</v>
      </c>
      <c r="AL38" s="97"/>
      <c r="AM38" s="97"/>
      <c r="AN38" s="97"/>
      <c r="AO38" s="99"/>
      <c r="AP38" s="92"/>
      <c r="AQ38" s="92"/>
      <c r="AR38" s="73"/>
    </row>
    <row r="39" spans="2:57" s="74" customFormat="1" ht="6.95" customHeight="1">
      <c r="B39" s="73"/>
      <c r="AR39" s="73"/>
    </row>
    <row r="40" spans="2:57" s="74" customFormat="1" ht="14.45" customHeight="1">
      <c r="B40" s="73"/>
      <c r="AR40" s="73"/>
    </row>
    <row r="41" spans="2:57" ht="14.45" customHeight="1">
      <c r="B41" s="56"/>
      <c r="AR41" s="56"/>
    </row>
    <row r="42" spans="2:57" ht="14.45" customHeight="1">
      <c r="B42" s="56"/>
      <c r="AR42" s="56"/>
    </row>
    <row r="43" spans="2:57" ht="14.45" customHeight="1">
      <c r="B43" s="56"/>
      <c r="AR43" s="56"/>
    </row>
    <row r="44" spans="2:57" ht="14.45" customHeight="1">
      <c r="B44" s="56"/>
      <c r="AR44" s="56"/>
    </row>
    <row r="45" spans="2:57" ht="14.45" customHeight="1">
      <c r="B45" s="56"/>
      <c r="AR45" s="56"/>
    </row>
    <row r="46" spans="2:57" ht="14.45" customHeight="1">
      <c r="B46" s="56"/>
      <c r="AR46" s="56"/>
    </row>
    <row r="47" spans="2:57" ht="14.45" customHeight="1">
      <c r="B47" s="56"/>
      <c r="AR47" s="56"/>
    </row>
    <row r="48" spans="2:57" ht="14.45" customHeight="1">
      <c r="B48" s="56"/>
      <c r="AR48" s="56"/>
    </row>
    <row r="49" spans="2:44" s="74" customFormat="1" ht="14.45" customHeight="1">
      <c r="B49" s="73"/>
      <c r="D49" s="100" t="s">
        <v>50</v>
      </c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0" t="s">
        <v>51</v>
      </c>
      <c r="AI49" s="101"/>
      <c r="AJ49" s="101"/>
      <c r="AK49" s="101"/>
      <c r="AL49" s="101"/>
      <c r="AM49" s="101"/>
      <c r="AN49" s="101"/>
      <c r="AO49" s="101"/>
      <c r="AR49" s="73"/>
    </row>
    <row r="50" spans="2:44">
      <c r="B50" s="56"/>
      <c r="AR50" s="56"/>
    </row>
    <row r="51" spans="2:44">
      <c r="B51" s="56"/>
      <c r="AR51" s="56"/>
    </row>
    <row r="52" spans="2:44">
      <c r="B52" s="56"/>
      <c r="AR52" s="56"/>
    </row>
    <row r="53" spans="2:44">
      <c r="B53" s="56"/>
      <c r="AR53" s="56"/>
    </row>
    <row r="54" spans="2:44">
      <c r="B54" s="56"/>
      <c r="AR54" s="56"/>
    </row>
    <row r="55" spans="2:44">
      <c r="B55" s="56"/>
      <c r="AR55" s="56"/>
    </row>
    <row r="56" spans="2:44">
      <c r="B56" s="56"/>
      <c r="AR56" s="56"/>
    </row>
    <row r="57" spans="2:44">
      <c r="B57" s="56"/>
      <c r="AR57" s="56"/>
    </row>
    <row r="58" spans="2:44">
      <c r="B58" s="56"/>
      <c r="AR58" s="56"/>
    </row>
    <row r="59" spans="2:44">
      <c r="B59" s="56"/>
      <c r="AR59" s="56"/>
    </row>
    <row r="60" spans="2:44" s="74" customFormat="1" ht="12.75">
      <c r="B60" s="73"/>
      <c r="D60" s="102" t="s">
        <v>52</v>
      </c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102" t="s">
        <v>53</v>
      </c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102" t="s">
        <v>52</v>
      </c>
      <c r="AI60" s="76"/>
      <c r="AJ60" s="76"/>
      <c r="AK60" s="76"/>
      <c r="AL60" s="76"/>
      <c r="AM60" s="102" t="s">
        <v>53</v>
      </c>
      <c r="AN60" s="76"/>
      <c r="AO60" s="76"/>
      <c r="AR60" s="73"/>
    </row>
    <row r="61" spans="2:44">
      <c r="B61" s="56"/>
      <c r="AR61" s="56"/>
    </row>
    <row r="62" spans="2:44">
      <c r="B62" s="56"/>
      <c r="AR62" s="56"/>
    </row>
    <row r="63" spans="2:44">
      <c r="B63" s="56"/>
      <c r="AR63" s="56"/>
    </row>
    <row r="64" spans="2:44" s="74" customFormat="1" ht="12.75">
      <c r="B64" s="73"/>
      <c r="D64" s="100" t="s">
        <v>54</v>
      </c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0" t="s">
        <v>55</v>
      </c>
      <c r="AI64" s="101"/>
      <c r="AJ64" s="101"/>
      <c r="AK64" s="101"/>
      <c r="AL64" s="101"/>
      <c r="AM64" s="101"/>
      <c r="AN64" s="101"/>
      <c r="AO64" s="101"/>
      <c r="AR64" s="73"/>
    </row>
    <row r="65" spans="2:44">
      <c r="B65" s="56"/>
      <c r="AR65" s="56"/>
    </row>
    <row r="66" spans="2:44">
      <c r="B66" s="56"/>
      <c r="AR66" s="56"/>
    </row>
    <row r="67" spans="2:44">
      <c r="B67" s="56"/>
      <c r="AR67" s="56"/>
    </row>
    <row r="68" spans="2:44">
      <c r="B68" s="56"/>
      <c r="AR68" s="56"/>
    </row>
    <row r="69" spans="2:44">
      <c r="B69" s="56"/>
      <c r="AR69" s="56"/>
    </row>
    <row r="70" spans="2:44">
      <c r="B70" s="56"/>
      <c r="AR70" s="56"/>
    </row>
    <row r="71" spans="2:44">
      <c r="B71" s="56"/>
      <c r="AR71" s="56"/>
    </row>
    <row r="72" spans="2:44">
      <c r="B72" s="56"/>
      <c r="AR72" s="56"/>
    </row>
    <row r="73" spans="2:44">
      <c r="B73" s="56"/>
      <c r="AR73" s="56"/>
    </row>
    <row r="74" spans="2:44">
      <c r="B74" s="56"/>
      <c r="AR74" s="56"/>
    </row>
    <row r="75" spans="2:44" s="74" customFormat="1" ht="12.75">
      <c r="B75" s="73"/>
      <c r="D75" s="102" t="s">
        <v>52</v>
      </c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102" t="s">
        <v>53</v>
      </c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102" t="s">
        <v>52</v>
      </c>
      <c r="AI75" s="76"/>
      <c r="AJ75" s="76"/>
      <c r="AK75" s="76"/>
      <c r="AL75" s="76"/>
      <c r="AM75" s="102" t="s">
        <v>53</v>
      </c>
      <c r="AN75" s="76"/>
      <c r="AO75" s="76"/>
      <c r="AR75" s="73"/>
    </row>
    <row r="76" spans="2:44" s="74" customFormat="1">
      <c r="B76" s="73"/>
      <c r="AR76" s="73"/>
    </row>
    <row r="77" spans="2:44" s="74" customFormat="1" ht="6.9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N77" s="104"/>
      <c r="AO77" s="104"/>
      <c r="AP77" s="104"/>
      <c r="AQ77" s="104"/>
      <c r="AR77" s="73"/>
    </row>
    <row r="81" spans="1:91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73"/>
    </row>
    <row r="82" spans="1:91" s="74" customFormat="1" ht="24.95" customHeight="1">
      <c r="B82" s="73"/>
      <c r="C82" s="57" t="s">
        <v>56</v>
      </c>
      <c r="AR82" s="73"/>
    </row>
    <row r="83" spans="1:91" s="74" customFormat="1" ht="6.95" customHeight="1">
      <c r="B83" s="73"/>
      <c r="AR83" s="73"/>
    </row>
    <row r="84" spans="1:91" s="107" customFormat="1" ht="12" customHeight="1">
      <c r="B84" s="108"/>
      <c r="C84" s="66" t="s">
        <v>12</v>
      </c>
      <c r="AR84" s="108"/>
    </row>
    <row r="85" spans="1:91" s="109" customFormat="1" ht="36.950000000000003" customHeight="1">
      <c r="B85" s="110"/>
      <c r="C85" s="111" t="s">
        <v>15</v>
      </c>
      <c r="L85" s="112" t="str">
        <f>K6</f>
        <v>REKONŠTRUKCIA OBJEKTU NA VAJANSKÉHO NÁBREŽÍ 10, BRATISLAVA, ADAPTÁCIA OBJEKTU PRE POTREBY VÝUČBY UK</v>
      </c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R85" s="110"/>
    </row>
    <row r="86" spans="1:91" s="74" customFormat="1" ht="6.95" customHeight="1">
      <c r="B86" s="73"/>
      <c r="AR86" s="73"/>
    </row>
    <row r="87" spans="1:91" s="74" customFormat="1" ht="12" customHeight="1">
      <c r="B87" s="73"/>
      <c r="C87" s="66" t="s">
        <v>19</v>
      </c>
      <c r="L87" s="114" t="str">
        <f>IF(K8="","",K8)</f>
        <v xml:space="preserve">Vajanského nábrežie 56/10 </v>
      </c>
      <c r="AI87" s="66" t="s">
        <v>21</v>
      </c>
      <c r="AM87" s="115" t="str">
        <f>IF(AN8= "","",AN8)</f>
        <v>30. 5. 2024</v>
      </c>
      <c r="AN87" s="115"/>
      <c r="AR87" s="73"/>
    </row>
    <row r="88" spans="1:91" s="74" customFormat="1" ht="6.95" customHeight="1">
      <c r="B88" s="73"/>
      <c r="AR88" s="73"/>
    </row>
    <row r="89" spans="1:91" s="74" customFormat="1" ht="15.2" customHeight="1">
      <c r="B89" s="73"/>
      <c r="C89" s="66" t="s">
        <v>23</v>
      </c>
      <c r="L89" s="107" t="str">
        <f>IF(E11= "","",E11)</f>
        <v>Univerzita Komenského v Bratislave</v>
      </c>
      <c r="AI89" s="66" t="s">
        <v>29</v>
      </c>
      <c r="AM89" s="116" t="str">
        <f>IF(E17="","",E17)</f>
        <v xml:space="preserve"> </v>
      </c>
      <c r="AN89" s="117"/>
      <c r="AO89" s="117"/>
      <c r="AP89" s="117"/>
      <c r="AR89" s="73"/>
      <c r="AS89" s="118" t="s">
        <v>57</v>
      </c>
      <c r="AT89" s="119"/>
      <c r="AU89" s="120"/>
      <c r="AV89" s="120"/>
      <c r="AW89" s="120"/>
      <c r="AX89" s="120"/>
      <c r="AY89" s="120"/>
      <c r="AZ89" s="120"/>
      <c r="BA89" s="120"/>
      <c r="BB89" s="120"/>
      <c r="BC89" s="120"/>
      <c r="BD89" s="121"/>
    </row>
    <row r="90" spans="1:91" s="74" customFormat="1" ht="15.2" customHeight="1">
      <c r="B90" s="73"/>
      <c r="C90" s="66" t="s">
        <v>27</v>
      </c>
      <c r="L90" s="107" t="str">
        <f>IF(E14= "Vyplň údaj","",E14)</f>
        <v/>
      </c>
      <c r="AI90" s="66" t="s">
        <v>32</v>
      </c>
      <c r="AM90" s="116" t="str">
        <f>IF(E20="","",E20)</f>
        <v>precenil Rosoft,s.r.o.</v>
      </c>
      <c r="AN90" s="117"/>
      <c r="AO90" s="117"/>
      <c r="AP90" s="117"/>
      <c r="AR90" s="73"/>
      <c r="AS90" s="122"/>
      <c r="AT90" s="123"/>
      <c r="BD90" s="124"/>
    </row>
    <row r="91" spans="1:91" s="74" customFormat="1" ht="10.9" customHeight="1">
      <c r="B91" s="73"/>
      <c r="AR91" s="73"/>
      <c r="AS91" s="122"/>
      <c r="AT91" s="123"/>
      <c r="BD91" s="124"/>
    </row>
    <row r="92" spans="1:91" s="74" customFormat="1" ht="29.25" customHeight="1">
      <c r="B92" s="73"/>
      <c r="C92" s="125" t="s">
        <v>58</v>
      </c>
      <c r="D92" s="126"/>
      <c r="E92" s="126"/>
      <c r="F92" s="126"/>
      <c r="G92" s="126"/>
      <c r="H92" s="127"/>
      <c r="I92" s="128" t="s">
        <v>59</v>
      </c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9" t="s">
        <v>60</v>
      </c>
      <c r="AH92" s="126"/>
      <c r="AI92" s="126"/>
      <c r="AJ92" s="126"/>
      <c r="AK92" s="126"/>
      <c r="AL92" s="126"/>
      <c r="AM92" s="126"/>
      <c r="AN92" s="128" t="s">
        <v>61</v>
      </c>
      <c r="AO92" s="126"/>
      <c r="AP92" s="130"/>
      <c r="AQ92" s="131" t="s">
        <v>62</v>
      </c>
      <c r="AR92" s="73"/>
      <c r="AS92" s="132" t="s">
        <v>63</v>
      </c>
      <c r="AT92" s="133" t="s">
        <v>64</v>
      </c>
      <c r="AU92" s="133" t="s">
        <v>65</v>
      </c>
      <c r="AV92" s="133" t="s">
        <v>66</v>
      </c>
      <c r="AW92" s="133" t="s">
        <v>67</v>
      </c>
      <c r="AX92" s="133" t="s">
        <v>68</v>
      </c>
      <c r="AY92" s="133" t="s">
        <v>69</v>
      </c>
      <c r="AZ92" s="133" t="s">
        <v>70</v>
      </c>
      <c r="BA92" s="133" t="s">
        <v>71</v>
      </c>
      <c r="BB92" s="133" t="s">
        <v>72</v>
      </c>
      <c r="BC92" s="133" t="s">
        <v>73</v>
      </c>
      <c r="BD92" s="134" t="s">
        <v>74</v>
      </c>
    </row>
    <row r="93" spans="1:91" s="74" customFormat="1" ht="10.9" customHeight="1">
      <c r="B93" s="73"/>
      <c r="AR93" s="73"/>
      <c r="AS93" s="135"/>
      <c r="AT93" s="120"/>
      <c r="AU93" s="120"/>
      <c r="AV93" s="120"/>
      <c r="AW93" s="120"/>
      <c r="AX93" s="120"/>
      <c r="AY93" s="120"/>
      <c r="AZ93" s="120"/>
      <c r="BA93" s="120"/>
      <c r="BB93" s="120"/>
      <c r="BC93" s="120"/>
      <c r="BD93" s="121"/>
    </row>
    <row r="94" spans="1:91" s="136" customFormat="1" ht="32.450000000000003" customHeight="1">
      <c r="B94" s="137"/>
      <c r="C94" s="138" t="s">
        <v>75</v>
      </c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  <c r="AA94" s="139"/>
      <c r="AB94" s="139"/>
      <c r="AC94" s="139"/>
      <c r="AD94" s="139"/>
      <c r="AE94" s="139"/>
      <c r="AF94" s="139"/>
      <c r="AG94" s="140">
        <f>ROUND(AG95+AG107,2)</f>
        <v>0</v>
      </c>
      <c r="AH94" s="140"/>
      <c r="AI94" s="140"/>
      <c r="AJ94" s="140"/>
      <c r="AK94" s="140"/>
      <c r="AL94" s="140"/>
      <c r="AM94" s="140"/>
      <c r="AN94" s="141">
        <f t="shared" ref="AN94:AN113" si="0">SUM(AG94,AT94)</f>
        <v>0</v>
      </c>
      <c r="AO94" s="141"/>
      <c r="AP94" s="141"/>
      <c r="AQ94" s="142" t="s">
        <v>1</v>
      </c>
      <c r="AR94" s="137"/>
      <c r="AS94" s="143">
        <f>ROUND(AS95+AS107,2)</f>
        <v>0</v>
      </c>
      <c r="AT94" s="144">
        <f t="shared" ref="AT94:AT113" si="1">ROUND(SUM(AV94:AW94),2)</f>
        <v>0</v>
      </c>
      <c r="AU94" s="145">
        <f>ROUND(AU95+AU107,5)</f>
        <v>0</v>
      </c>
      <c r="AV94" s="144">
        <f>ROUND(AZ94*L32,2)</f>
        <v>0</v>
      </c>
      <c r="AW94" s="144">
        <f>ROUND(BA94*L33,2)</f>
        <v>0</v>
      </c>
      <c r="AX94" s="144">
        <f>ROUND(BB94*L32,2)</f>
        <v>0</v>
      </c>
      <c r="AY94" s="144">
        <f>ROUND(BC94*L33,2)</f>
        <v>0</v>
      </c>
      <c r="AZ94" s="144">
        <f>ROUND(AZ95+AZ107,2)</f>
        <v>0</v>
      </c>
      <c r="BA94" s="144">
        <f>ROUND(BA95+BA107,2)</f>
        <v>0</v>
      </c>
      <c r="BB94" s="144">
        <f>ROUND(BB95+BB107,2)</f>
        <v>0</v>
      </c>
      <c r="BC94" s="144">
        <f>ROUND(BC95+BC107,2)</f>
        <v>0</v>
      </c>
      <c r="BD94" s="146">
        <f>ROUND(BD95+BD107,2)</f>
        <v>0</v>
      </c>
      <c r="BS94" s="147" t="s">
        <v>76</v>
      </c>
      <c r="BT94" s="147" t="s">
        <v>77</v>
      </c>
      <c r="BU94" s="148" t="s">
        <v>78</v>
      </c>
      <c r="BV94" s="147" t="s">
        <v>79</v>
      </c>
      <c r="BW94" s="147" t="s">
        <v>4</v>
      </c>
      <c r="BX94" s="147" t="s">
        <v>80</v>
      </c>
      <c r="CL94" s="147" t="s">
        <v>1</v>
      </c>
    </row>
    <row r="95" spans="1:91" s="149" customFormat="1" ht="16.5" customHeight="1">
      <c r="B95" s="150"/>
      <c r="C95" s="151"/>
      <c r="D95" s="152" t="s">
        <v>81</v>
      </c>
      <c r="E95" s="152"/>
      <c r="F95" s="152"/>
      <c r="G95" s="152"/>
      <c r="H95" s="152"/>
      <c r="I95" s="153"/>
      <c r="J95" s="152" t="s">
        <v>82</v>
      </c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  <c r="AG95" s="154">
        <f>ROUND(SUM(AG96:AG106),2)</f>
        <v>0</v>
      </c>
      <c r="AH95" s="155"/>
      <c r="AI95" s="155"/>
      <c r="AJ95" s="155"/>
      <c r="AK95" s="155"/>
      <c r="AL95" s="155"/>
      <c r="AM95" s="155"/>
      <c r="AN95" s="156">
        <f t="shared" si="0"/>
        <v>0</v>
      </c>
      <c r="AO95" s="155"/>
      <c r="AP95" s="155"/>
      <c r="AQ95" s="157" t="s">
        <v>83</v>
      </c>
      <c r="AR95" s="150"/>
      <c r="AS95" s="158">
        <f>ROUND(SUM(AS96:AS106),2)</f>
        <v>0</v>
      </c>
      <c r="AT95" s="159">
        <f t="shared" si="1"/>
        <v>0</v>
      </c>
      <c r="AU95" s="160">
        <f>ROUND(SUM(AU96:AU106),5)</f>
        <v>0</v>
      </c>
      <c r="AV95" s="159">
        <f>ROUND(AZ95*L32,2)</f>
        <v>0</v>
      </c>
      <c r="AW95" s="159">
        <f>ROUND(BA95*L33,2)</f>
        <v>0</v>
      </c>
      <c r="AX95" s="159">
        <f>ROUND(BB95*L32,2)</f>
        <v>0</v>
      </c>
      <c r="AY95" s="159">
        <f>ROUND(BC95*L33,2)</f>
        <v>0</v>
      </c>
      <c r="AZ95" s="159">
        <f>ROUND(SUM(AZ96:AZ106),2)</f>
        <v>0</v>
      </c>
      <c r="BA95" s="159">
        <f>ROUND(SUM(BA96:BA106),2)</f>
        <v>0</v>
      </c>
      <c r="BB95" s="159">
        <f>ROUND(SUM(BB96:BB106),2)</f>
        <v>0</v>
      </c>
      <c r="BC95" s="159">
        <f>ROUND(SUM(BC96:BC106),2)</f>
        <v>0</v>
      </c>
      <c r="BD95" s="161">
        <f>ROUND(SUM(BD96:BD106),2)</f>
        <v>0</v>
      </c>
      <c r="BS95" s="162" t="s">
        <v>76</v>
      </c>
      <c r="BT95" s="162" t="s">
        <v>84</v>
      </c>
      <c r="BU95" s="162" t="s">
        <v>78</v>
      </c>
      <c r="BV95" s="162" t="s">
        <v>79</v>
      </c>
      <c r="BW95" s="162" t="s">
        <v>85</v>
      </c>
      <c r="BX95" s="162" t="s">
        <v>4</v>
      </c>
      <c r="CL95" s="162" t="s">
        <v>1</v>
      </c>
      <c r="CM95" s="162" t="s">
        <v>77</v>
      </c>
    </row>
    <row r="96" spans="1:91" s="107" customFormat="1" ht="16.5" customHeight="1">
      <c r="A96" s="163" t="s">
        <v>86</v>
      </c>
      <c r="B96" s="108"/>
      <c r="C96" s="164"/>
      <c r="D96" s="164"/>
      <c r="E96" s="165" t="s">
        <v>87</v>
      </c>
      <c r="F96" s="165"/>
      <c r="G96" s="165"/>
      <c r="H96" s="165"/>
      <c r="I96" s="165"/>
      <c r="J96" s="164"/>
      <c r="K96" s="165" t="s">
        <v>88</v>
      </c>
      <c r="L96" s="165"/>
      <c r="M96" s="165"/>
      <c r="N96" s="165"/>
      <c r="O96" s="165"/>
      <c r="P96" s="165"/>
      <c r="Q96" s="165"/>
      <c r="R96" s="165"/>
      <c r="S96" s="165"/>
      <c r="T96" s="165"/>
      <c r="U96" s="165"/>
      <c r="V96" s="165"/>
      <c r="W96" s="165"/>
      <c r="X96" s="165"/>
      <c r="Y96" s="165"/>
      <c r="Z96" s="165"/>
      <c r="AA96" s="165"/>
      <c r="AB96" s="165"/>
      <c r="AC96" s="165"/>
      <c r="AD96" s="165"/>
      <c r="AE96" s="165"/>
      <c r="AF96" s="165"/>
      <c r="AG96" s="166">
        <f>'E01 - Stavebná časť'!J34</f>
        <v>0</v>
      </c>
      <c r="AH96" s="167"/>
      <c r="AI96" s="167"/>
      <c r="AJ96" s="167"/>
      <c r="AK96" s="167"/>
      <c r="AL96" s="167"/>
      <c r="AM96" s="167"/>
      <c r="AN96" s="166">
        <f t="shared" si="0"/>
        <v>0</v>
      </c>
      <c r="AO96" s="167"/>
      <c r="AP96" s="167"/>
      <c r="AQ96" s="168" t="s">
        <v>89</v>
      </c>
      <c r="AR96" s="108"/>
      <c r="AS96" s="169">
        <v>0</v>
      </c>
      <c r="AT96" s="170">
        <f t="shared" si="1"/>
        <v>0</v>
      </c>
      <c r="AU96" s="171">
        <f>'E01 - Stavebná časť'!P163</f>
        <v>0</v>
      </c>
      <c r="AV96" s="170">
        <f>'E01 - Stavebná časť'!J37</f>
        <v>0</v>
      </c>
      <c r="AW96" s="170">
        <f>'E01 - Stavebná časť'!J38</f>
        <v>0</v>
      </c>
      <c r="AX96" s="170">
        <f>'E01 - Stavebná časť'!J39</f>
        <v>0</v>
      </c>
      <c r="AY96" s="170">
        <f>'E01 - Stavebná časť'!J40</f>
        <v>0</v>
      </c>
      <c r="AZ96" s="170">
        <f>'E01 - Stavebná časť'!F37</f>
        <v>0</v>
      </c>
      <c r="BA96" s="170">
        <f>'E01 - Stavebná časť'!F38</f>
        <v>0</v>
      </c>
      <c r="BB96" s="170">
        <f>'E01 - Stavebná časť'!F39</f>
        <v>0</v>
      </c>
      <c r="BC96" s="170">
        <f>'E01 - Stavebná časť'!F40</f>
        <v>0</v>
      </c>
      <c r="BD96" s="172">
        <f>'E01 - Stavebná časť'!F41</f>
        <v>0</v>
      </c>
      <c r="BT96" s="67" t="s">
        <v>90</v>
      </c>
      <c r="BV96" s="67" t="s">
        <v>79</v>
      </c>
      <c r="BW96" s="67" t="s">
        <v>91</v>
      </c>
      <c r="BX96" s="67" t="s">
        <v>85</v>
      </c>
      <c r="CL96" s="67" t="s">
        <v>1</v>
      </c>
    </row>
    <row r="97" spans="1:91" s="107" customFormat="1" ht="16.5" customHeight="1">
      <c r="A97" s="163" t="s">
        <v>86</v>
      </c>
      <c r="B97" s="108"/>
      <c r="C97" s="164"/>
      <c r="D97" s="164"/>
      <c r="E97" s="165" t="s">
        <v>92</v>
      </c>
      <c r="F97" s="165"/>
      <c r="G97" s="165"/>
      <c r="H97" s="165"/>
      <c r="I97" s="165"/>
      <c r="J97" s="164"/>
      <c r="K97" s="165" t="s">
        <v>93</v>
      </c>
      <c r="L97" s="165"/>
      <c r="M97" s="165"/>
      <c r="N97" s="165"/>
      <c r="O97" s="165"/>
      <c r="P97" s="165"/>
      <c r="Q97" s="165"/>
      <c r="R97" s="165"/>
      <c r="S97" s="165"/>
      <c r="T97" s="165"/>
      <c r="U97" s="165"/>
      <c r="V97" s="165"/>
      <c r="W97" s="165"/>
      <c r="X97" s="165"/>
      <c r="Y97" s="165"/>
      <c r="Z97" s="165"/>
      <c r="AA97" s="165"/>
      <c r="AB97" s="165"/>
      <c r="AC97" s="165"/>
      <c r="AD97" s="165"/>
      <c r="AE97" s="165"/>
      <c r="AF97" s="165"/>
      <c r="AG97" s="166">
        <f>'E04 - Vzduchotechnika'!J34</f>
        <v>0</v>
      </c>
      <c r="AH97" s="167"/>
      <c r="AI97" s="167"/>
      <c r="AJ97" s="167"/>
      <c r="AK97" s="167"/>
      <c r="AL97" s="167"/>
      <c r="AM97" s="167"/>
      <c r="AN97" s="166">
        <f t="shared" si="0"/>
        <v>0</v>
      </c>
      <c r="AO97" s="167"/>
      <c r="AP97" s="167"/>
      <c r="AQ97" s="168" t="s">
        <v>89</v>
      </c>
      <c r="AR97" s="108"/>
      <c r="AS97" s="169">
        <v>0</v>
      </c>
      <c r="AT97" s="170">
        <f t="shared" si="1"/>
        <v>0</v>
      </c>
      <c r="AU97" s="171">
        <f>'E04 - Vzduchotechnika'!P140</f>
        <v>0</v>
      </c>
      <c r="AV97" s="170">
        <f>'E04 - Vzduchotechnika'!J37</f>
        <v>0</v>
      </c>
      <c r="AW97" s="170">
        <f>'E04 - Vzduchotechnika'!J38</f>
        <v>0</v>
      </c>
      <c r="AX97" s="170">
        <f>'E04 - Vzduchotechnika'!J39</f>
        <v>0</v>
      </c>
      <c r="AY97" s="170">
        <f>'E04 - Vzduchotechnika'!J40</f>
        <v>0</v>
      </c>
      <c r="AZ97" s="170">
        <f>'E04 - Vzduchotechnika'!F37</f>
        <v>0</v>
      </c>
      <c r="BA97" s="170">
        <f>'E04 - Vzduchotechnika'!F38</f>
        <v>0</v>
      </c>
      <c r="BB97" s="170">
        <f>'E04 - Vzduchotechnika'!F39</f>
        <v>0</v>
      </c>
      <c r="BC97" s="170">
        <f>'E04 - Vzduchotechnika'!F40</f>
        <v>0</v>
      </c>
      <c r="BD97" s="172">
        <f>'E04 - Vzduchotechnika'!F41</f>
        <v>0</v>
      </c>
      <c r="BT97" s="67" t="s">
        <v>90</v>
      </c>
      <c r="BV97" s="67" t="s">
        <v>79</v>
      </c>
      <c r="BW97" s="67" t="s">
        <v>94</v>
      </c>
      <c r="BX97" s="67" t="s">
        <v>85</v>
      </c>
      <c r="CL97" s="67" t="s">
        <v>1</v>
      </c>
    </row>
    <row r="98" spans="1:91" s="107" customFormat="1" ht="16.5" customHeight="1">
      <c r="A98" s="163" t="s">
        <v>86</v>
      </c>
      <c r="B98" s="108"/>
      <c r="C98" s="164"/>
      <c r="D98" s="164"/>
      <c r="E98" s="165" t="s">
        <v>95</v>
      </c>
      <c r="F98" s="165"/>
      <c r="G98" s="165"/>
      <c r="H98" s="165"/>
      <c r="I98" s="165"/>
      <c r="J98" s="164"/>
      <c r="K98" s="165" t="s">
        <v>96</v>
      </c>
      <c r="L98" s="165"/>
      <c r="M98" s="165"/>
      <c r="N98" s="165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  <c r="AB98" s="165"/>
      <c r="AC98" s="165"/>
      <c r="AD98" s="165"/>
      <c r="AE98" s="165"/>
      <c r="AF98" s="165"/>
      <c r="AG98" s="166">
        <f>'E06 - Vykurovanie'!J34</f>
        <v>0</v>
      </c>
      <c r="AH98" s="167"/>
      <c r="AI98" s="167"/>
      <c r="AJ98" s="167"/>
      <c r="AK98" s="167"/>
      <c r="AL98" s="167"/>
      <c r="AM98" s="167"/>
      <c r="AN98" s="166">
        <f t="shared" si="0"/>
        <v>0</v>
      </c>
      <c r="AO98" s="167"/>
      <c r="AP98" s="167"/>
      <c r="AQ98" s="168" t="s">
        <v>89</v>
      </c>
      <c r="AR98" s="108"/>
      <c r="AS98" s="169">
        <v>0</v>
      </c>
      <c r="AT98" s="170">
        <f t="shared" si="1"/>
        <v>0</v>
      </c>
      <c r="AU98" s="171">
        <f>'E06 - Vykurovanie'!P142</f>
        <v>0</v>
      </c>
      <c r="AV98" s="170">
        <f>'E06 - Vykurovanie'!J37</f>
        <v>0</v>
      </c>
      <c r="AW98" s="170">
        <f>'E06 - Vykurovanie'!J38</f>
        <v>0</v>
      </c>
      <c r="AX98" s="170">
        <f>'E06 - Vykurovanie'!J39</f>
        <v>0</v>
      </c>
      <c r="AY98" s="170">
        <f>'E06 - Vykurovanie'!J40</f>
        <v>0</v>
      </c>
      <c r="AZ98" s="170">
        <f>'E06 - Vykurovanie'!F37</f>
        <v>0</v>
      </c>
      <c r="BA98" s="170">
        <f>'E06 - Vykurovanie'!F38</f>
        <v>0</v>
      </c>
      <c r="BB98" s="170">
        <f>'E06 - Vykurovanie'!F39</f>
        <v>0</v>
      </c>
      <c r="BC98" s="170">
        <f>'E06 - Vykurovanie'!F40</f>
        <v>0</v>
      </c>
      <c r="BD98" s="172">
        <f>'E06 - Vykurovanie'!F41</f>
        <v>0</v>
      </c>
      <c r="BT98" s="67" t="s">
        <v>90</v>
      </c>
      <c r="BV98" s="67" t="s">
        <v>79</v>
      </c>
      <c r="BW98" s="67" t="s">
        <v>97</v>
      </c>
      <c r="BX98" s="67" t="s">
        <v>85</v>
      </c>
      <c r="CL98" s="67" t="s">
        <v>1</v>
      </c>
    </row>
    <row r="99" spans="1:91" s="107" customFormat="1" ht="16.5" customHeight="1">
      <c r="A99" s="163" t="s">
        <v>86</v>
      </c>
      <c r="B99" s="108"/>
      <c r="C99" s="164"/>
      <c r="D99" s="164"/>
      <c r="E99" s="165" t="s">
        <v>98</v>
      </c>
      <c r="F99" s="165"/>
      <c r="G99" s="165"/>
      <c r="H99" s="165"/>
      <c r="I99" s="165"/>
      <c r="J99" s="164"/>
      <c r="K99" s="165" t="s">
        <v>99</v>
      </c>
      <c r="L99" s="165"/>
      <c r="M99" s="165"/>
      <c r="N99" s="165"/>
      <c r="O99" s="165"/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 s="165"/>
      <c r="AC99" s="165"/>
      <c r="AD99" s="165"/>
      <c r="AE99" s="165"/>
      <c r="AF99" s="165"/>
      <c r="AG99" s="166">
        <f>'E07 - Zdravotechnika'!J34</f>
        <v>0</v>
      </c>
      <c r="AH99" s="167"/>
      <c r="AI99" s="167"/>
      <c r="AJ99" s="167"/>
      <c r="AK99" s="167"/>
      <c r="AL99" s="167"/>
      <c r="AM99" s="167"/>
      <c r="AN99" s="166">
        <f t="shared" si="0"/>
        <v>0</v>
      </c>
      <c r="AO99" s="167"/>
      <c r="AP99" s="167"/>
      <c r="AQ99" s="168" t="s">
        <v>89</v>
      </c>
      <c r="AR99" s="108"/>
      <c r="AS99" s="169">
        <v>0</v>
      </c>
      <c r="AT99" s="170">
        <f t="shared" si="1"/>
        <v>0</v>
      </c>
      <c r="AU99" s="171">
        <f>'E07 - Zdravotechnika'!P146</f>
        <v>0</v>
      </c>
      <c r="AV99" s="170">
        <f>'E07 - Zdravotechnika'!J37</f>
        <v>0</v>
      </c>
      <c r="AW99" s="170">
        <f>'E07 - Zdravotechnika'!J38</f>
        <v>0</v>
      </c>
      <c r="AX99" s="170">
        <f>'E07 - Zdravotechnika'!J39</f>
        <v>0</v>
      </c>
      <c r="AY99" s="170">
        <f>'E07 - Zdravotechnika'!J40</f>
        <v>0</v>
      </c>
      <c r="AZ99" s="170">
        <f>'E07 - Zdravotechnika'!F37</f>
        <v>0</v>
      </c>
      <c r="BA99" s="170">
        <f>'E07 - Zdravotechnika'!F38</f>
        <v>0</v>
      </c>
      <c r="BB99" s="170">
        <f>'E07 - Zdravotechnika'!F39</f>
        <v>0</v>
      </c>
      <c r="BC99" s="170">
        <f>'E07 - Zdravotechnika'!F40</f>
        <v>0</v>
      </c>
      <c r="BD99" s="172">
        <f>'E07 - Zdravotechnika'!F41</f>
        <v>0</v>
      </c>
      <c r="BT99" s="67" t="s">
        <v>90</v>
      </c>
      <c r="BV99" s="67" t="s">
        <v>79</v>
      </c>
      <c r="BW99" s="67" t="s">
        <v>100</v>
      </c>
      <c r="BX99" s="67" t="s">
        <v>85</v>
      </c>
      <c r="CL99" s="67" t="s">
        <v>1</v>
      </c>
    </row>
    <row r="100" spans="1:91" s="107" customFormat="1" ht="16.5" customHeight="1">
      <c r="A100" s="163" t="s">
        <v>86</v>
      </c>
      <c r="B100" s="108"/>
      <c r="C100" s="164"/>
      <c r="D100" s="164"/>
      <c r="E100" s="165" t="s">
        <v>101</v>
      </c>
      <c r="F100" s="165"/>
      <c r="G100" s="165"/>
      <c r="H100" s="165"/>
      <c r="I100" s="165"/>
      <c r="J100" s="164"/>
      <c r="K100" s="165" t="s">
        <v>102</v>
      </c>
      <c r="L100" s="165"/>
      <c r="M100" s="165"/>
      <c r="N100" s="165"/>
      <c r="O100" s="165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6">
        <f>'E08 - Plynoinštalácia'!J34</f>
        <v>0</v>
      </c>
      <c r="AH100" s="167"/>
      <c r="AI100" s="167"/>
      <c r="AJ100" s="167"/>
      <c r="AK100" s="167"/>
      <c r="AL100" s="167"/>
      <c r="AM100" s="167"/>
      <c r="AN100" s="166">
        <f t="shared" si="0"/>
        <v>0</v>
      </c>
      <c r="AO100" s="167"/>
      <c r="AP100" s="167"/>
      <c r="AQ100" s="168" t="s">
        <v>89</v>
      </c>
      <c r="AR100" s="108"/>
      <c r="AS100" s="169">
        <v>0</v>
      </c>
      <c r="AT100" s="170">
        <f t="shared" si="1"/>
        <v>0</v>
      </c>
      <c r="AU100" s="171">
        <f>'E08 - Plynoinštalácia'!P142</f>
        <v>0</v>
      </c>
      <c r="AV100" s="170">
        <f>'E08 - Plynoinštalácia'!J37</f>
        <v>0</v>
      </c>
      <c r="AW100" s="170">
        <f>'E08 - Plynoinštalácia'!J38</f>
        <v>0</v>
      </c>
      <c r="AX100" s="170">
        <f>'E08 - Plynoinštalácia'!J39</f>
        <v>0</v>
      </c>
      <c r="AY100" s="170">
        <f>'E08 - Plynoinštalácia'!J40</f>
        <v>0</v>
      </c>
      <c r="AZ100" s="170">
        <f>'E08 - Plynoinštalácia'!F37</f>
        <v>0</v>
      </c>
      <c r="BA100" s="170">
        <f>'E08 - Plynoinštalácia'!F38</f>
        <v>0</v>
      </c>
      <c r="BB100" s="170">
        <f>'E08 - Plynoinštalácia'!F39</f>
        <v>0</v>
      </c>
      <c r="BC100" s="170">
        <f>'E08 - Plynoinštalácia'!F40</f>
        <v>0</v>
      </c>
      <c r="BD100" s="172">
        <f>'E08 - Plynoinštalácia'!F41</f>
        <v>0</v>
      </c>
      <c r="BT100" s="67" t="s">
        <v>90</v>
      </c>
      <c r="BV100" s="67" t="s">
        <v>79</v>
      </c>
      <c r="BW100" s="67" t="s">
        <v>103</v>
      </c>
      <c r="BX100" s="67" t="s">
        <v>85</v>
      </c>
      <c r="CL100" s="67" t="s">
        <v>1</v>
      </c>
    </row>
    <row r="101" spans="1:91" s="107" customFormat="1" ht="23.25" customHeight="1">
      <c r="A101" s="163" t="s">
        <v>86</v>
      </c>
      <c r="B101" s="108"/>
      <c r="C101" s="164"/>
      <c r="D101" s="164"/>
      <c r="E101" s="165" t="s">
        <v>104</v>
      </c>
      <c r="F101" s="165"/>
      <c r="G101" s="165"/>
      <c r="H101" s="165"/>
      <c r="I101" s="165"/>
      <c r="J101" s="164"/>
      <c r="K101" s="165" t="s">
        <v>105</v>
      </c>
      <c r="L101" s="165"/>
      <c r="M101" s="165"/>
      <c r="N101" s="165"/>
      <c r="O101" s="165"/>
      <c r="P101" s="165"/>
      <c r="Q101" s="165"/>
      <c r="R101" s="165"/>
      <c r="S101" s="165"/>
      <c r="T101" s="165"/>
      <c r="U101" s="165"/>
      <c r="V101" s="165"/>
      <c r="W101" s="165"/>
      <c r="X101" s="165"/>
      <c r="Y101" s="165"/>
      <c r="Z101" s="165"/>
      <c r="AA101" s="165"/>
      <c r="AB101" s="165"/>
      <c r="AC101" s="165"/>
      <c r="AD101" s="165"/>
      <c r="AE101" s="165"/>
      <c r="AF101" s="165"/>
      <c r="AG101" s="166">
        <f>'E09.1 - Elektroinštalácie...'!J34</f>
        <v>0</v>
      </c>
      <c r="AH101" s="167"/>
      <c r="AI101" s="167"/>
      <c r="AJ101" s="167"/>
      <c r="AK101" s="167"/>
      <c r="AL101" s="167"/>
      <c r="AM101" s="167"/>
      <c r="AN101" s="166">
        <f t="shared" si="0"/>
        <v>0</v>
      </c>
      <c r="AO101" s="167"/>
      <c r="AP101" s="167"/>
      <c r="AQ101" s="168" t="s">
        <v>89</v>
      </c>
      <c r="AR101" s="108"/>
      <c r="AS101" s="169">
        <v>0</v>
      </c>
      <c r="AT101" s="170">
        <f t="shared" si="1"/>
        <v>0</v>
      </c>
      <c r="AU101" s="171">
        <f>'E09.1 - Elektroinštalácie...'!P136</f>
        <v>0</v>
      </c>
      <c r="AV101" s="170">
        <f>'E09.1 - Elektroinštalácie...'!J37</f>
        <v>0</v>
      </c>
      <c r="AW101" s="170">
        <f>'E09.1 - Elektroinštalácie...'!J38</f>
        <v>0</v>
      </c>
      <c r="AX101" s="170">
        <f>'E09.1 - Elektroinštalácie...'!J39</f>
        <v>0</v>
      </c>
      <c r="AY101" s="170">
        <f>'E09.1 - Elektroinštalácie...'!J40</f>
        <v>0</v>
      </c>
      <c r="AZ101" s="170">
        <f>'E09.1 - Elektroinštalácie...'!F37</f>
        <v>0</v>
      </c>
      <c r="BA101" s="170">
        <f>'E09.1 - Elektroinštalácie...'!F38</f>
        <v>0</v>
      </c>
      <c r="BB101" s="170">
        <f>'E09.1 - Elektroinštalácie...'!F39</f>
        <v>0</v>
      </c>
      <c r="BC101" s="170">
        <f>'E09.1 - Elektroinštalácie...'!F40</f>
        <v>0</v>
      </c>
      <c r="BD101" s="172">
        <f>'E09.1 - Elektroinštalácie...'!F41</f>
        <v>0</v>
      </c>
      <c r="BT101" s="67" t="s">
        <v>90</v>
      </c>
      <c r="BV101" s="67" t="s">
        <v>79</v>
      </c>
      <c r="BW101" s="67" t="s">
        <v>106</v>
      </c>
      <c r="BX101" s="67" t="s">
        <v>85</v>
      </c>
      <c r="CL101" s="67" t="s">
        <v>1</v>
      </c>
    </row>
    <row r="102" spans="1:91" s="107" customFormat="1" ht="16.5" customHeight="1">
      <c r="A102" s="163" t="s">
        <v>86</v>
      </c>
      <c r="B102" s="108"/>
      <c r="C102" s="164"/>
      <c r="D102" s="164"/>
      <c r="E102" s="165" t="s">
        <v>107</v>
      </c>
      <c r="F102" s="165"/>
      <c r="G102" s="165"/>
      <c r="H102" s="165"/>
      <c r="I102" s="165"/>
      <c r="J102" s="164"/>
      <c r="K102" s="165" t="s">
        <v>108</v>
      </c>
      <c r="L102" s="165"/>
      <c r="M102" s="165"/>
      <c r="N102" s="165"/>
      <c r="O102" s="165"/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/>
      <c r="AB102" s="165"/>
      <c r="AC102" s="165"/>
      <c r="AD102" s="165"/>
      <c r="AE102" s="165"/>
      <c r="AF102" s="165"/>
      <c r="AG102" s="166">
        <f>'E09.2 - Uzemnenie merania...'!J34</f>
        <v>0</v>
      </c>
      <c r="AH102" s="167"/>
      <c r="AI102" s="167"/>
      <c r="AJ102" s="167"/>
      <c r="AK102" s="167"/>
      <c r="AL102" s="167"/>
      <c r="AM102" s="167"/>
      <c r="AN102" s="166">
        <f t="shared" si="0"/>
        <v>0</v>
      </c>
      <c r="AO102" s="167"/>
      <c r="AP102" s="167"/>
      <c r="AQ102" s="168" t="s">
        <v>89</v>
      </c>
      <c r="AR102" s="108"/>
      <c r="AS102" s="169">
        <v>0</v>
      </c>
      <c r="AT102" s="170">
        <f t="shared" si="1"/>
        <v>0</v>
      </c>
      <c r="AU102" s="171">
        <f>'E09.2 - Uzemnenie merania...'!P132</f>
        <v>0</v>
      </c>
      <c r="AV102" s="170">
        <f>'E09.2 - Uzemnenie merania...'!J37</f>
        <v>0</v>
      </c>
      <c r="AW102" s="170">
        <f>'E09.2 - Uzemnenie merania...'!J38</f>
        <v>0</v>
      </c>
      <c r="AX102" s="170">
        <f>'E09.2 - Uzemnenie merania...'!J39</f>
        <v>0</v>
      </c>
      <c r="AY102" s="170">
        <f>'E09.2 - Uzemnenie merania...'!J40</f>
        <v>0</v>
      </c>
      <c r="AZ102" s="170">
        <f>'E09.2 - Uzemnenie merania...'!F37</f>
        <v>0</v>
      </c>
      <c r="BA102" s="170">
        <f>'E09.2 - Uzemnenie merania...'!F38</f>
        <v>0</v>
      </c>
      <c r="BB102" s="170">
        <f>'E09.2 - Uzemnenie merania...'!F39</f>
        <v>0</v>
      </c>
      <c r="BC102" s="170">
        <f>'E09.2 - Uzemnenie merania...'!F40</f>
        <v>0</v>
      </c>
      <c r="BD102" s="172">
        <f>'E09.2 - Uzemnenie merania...'!F41</f>
        <v>0</v>
      </c>
      <c r="BT102" s="67" t="s">
        <v>90</v>
      </c>
      <c r="BV102" s="67" t="s">
        <v>79</v>
      </c>
      <c r="BW102" s="67" t="s">
        <v>109</v>
      </c>
      <c r="BX102" s="67" t="s">
        <v>85</v>
      </c>
      <c r="CL102" s="67" t="s">
        <v>1</v>
      </c>
    </row>
    <row r="103" spans="1:91" s="107" customFormat="1" ht="16.5" customHeight="1">
      <c r="A103" s="163" t="s">
        <v>86</v>
      </c>
      <c r="B103" s="108"/>
      <c r="C103" s="164"/>
      <c r="D103" s="164"/>
      <c r="E103" s="165" t="s">
        <v>110</v>
      </c>
      <c r="F103" s="165"/>
      <c r="G103" s="165"/>
      <c r="H103" s="165"/>
      <c r="I103" s="165"/>
      <c r="J103" s="164"/>
      <c r="K103" s="165" t="s">
        <v>111</v>
      </c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6">
        <f>'E10.2 - EPS'!J34</f>
        <v>0</v>
      </c>
      <c r="AH103" s="167"/>
      <c r="AI103" s="167"/>
      <c r="AJ103" s="167"/>
      <c r="AK103" s="167"/>
      <c r="AL103" s="167"/>
      <c r="AM103" s="167"/>
      <c r="AN103" s="166">
        <f t="shared" si="0"/>
        <v>0</v>
      </c>
      <c r="AO103" s="167"/>
      <c r="AP103" s="167"/>
      <c r="AQ103" s="168" t="s">
        <v>89</v>
      </c>
      <c r="AR103" s="108"/>
      <c r="AS103" s="169">
        <v>0</v>
      </c>
      <c r="AT103" s="170">
        <f t="shared" si="1"/>
        <v>0</v>
      </c>
      <c r="AU103" s="171">
        <f>'E10.2 - EPS'!P132</f>
        <v>0</v>
      </c>
      <c r="AV103" s="170">
        <f>'E10.2 - EPS'!J37</f>
        <v>0</v>
      </c>
      <c r="AW103" s="170">
        <f>'E10.2 - EPS'!J38</f>
        <v>0</v>
      </c>
      <c r="AX103" s="170">
        <f>'E10.2 - EPS'!J39</f>
        <v>0</v>
      </c>
      <c r="AY103" s="170">
        <f>'E10.2 - EPS'!J40</f>
        <v>0</v>
      </c>
      <c r="AZ103" s="170">
        <f>'E10.2 - EPS'!F37</f>
        <v>0</v>
      </c>
      <c r="BA103" s="170">
        <f>'E10.2 - EPS'!F38</f>
        <v>0</v>
      </c>
      <c r="BB103" s="170">
        <f>'E10.2 - EPS'!F39</f>
        <v>0</v>
      </c>
      <c r="BC103" s="170">
        <f>'E10.2 - EPS'!F40</f>
        <v>0</v>
      </c>
      <c r="BD103" s="172">
        <f>'E10.2 - EPS'!F41</f>
        <v>0</v>
      </c>
      <c r="BT103" s="67" t="s">
        <v>90</v>
      </c>
      <c r="BV103" s="67" t="s">
        <v>79</v>
      </c>
      <c r="BW103" s="67" t="s">
        <v>112</v>
      </c>
      <c r="BX103" s="67" t="s">
        <v>85</v>
      </c>
      <c r="CL103" s="67" t="s">
        <v>1</v>
      </c>
    </row>
    <row r="104" spans="1:91" s="107" customFormat="1" ht="16.5" customHeight="1">
      <c r="A104" s="163" t="s">
        <v>86</v>
      </c>
      <c r="B104" s="108"/>
      <c r="C104" s="164"/>
      <c r="D104" s="164"/>
      <c r="E104" s="165" t="s">
        <v>113</v>
      </c>
      <c r="F104" s="165"/>
      <c r="G104" s="165"/>
      <c r="H104" s="165"/>
      <c r="I104" s="165"/>
      <c r="J104" s="164"/>
      <c r="K104" s="165" t="s">
        <v>114</v>
      </c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6">
        <f>'E10.3 - HSP'!J34</f>
        <v>0</v>
      </c>
      <c r="AH104" s="167"/>
      <c r="AI104" s="167"/>
      <c r="AJ104" s="167"/>
      <c r="AK104" s="167"/>
      <c r="AL104" s="167"/>
      <c r="AM104" s="167"/>
      <c r="AN104" s="166">
        <f t="shared" si="0"/>
        <v>0</v>
      </c>
      <c r="AO104" s="167"/>
      <c r="AP104" s="167"/>
      <c r="AQ104" s="168" t="s">
        <v>89</v>
      </c>
      <c r="AR104" s="108"/>
      <c r="AS104" s="169">
        <v>0</v>
      </c>
      <c r="AT104" s="170">
        <f t="shared" si="1"/>
        <v>0</v>
      </c>
      <c r="AU104" s="171">
        <f>'E10.3 - HSP'!P132</f>
        <v>0</v>
      </c>
      <c r="AV104" s="170">
        <f>'E10.3 - HSP'!J37</f>
        <v>0</v>
      </c>
      <c r="AW104" s="170">
        <f>'E10.3 - HSP'!J38</f>
        <v>0</v>
      </c>
      <c r="AX104" s="170">
        <f>'E10.3 - HSP'!J39</f>
        <v>0</v>
      </c>
      <c r="AY104" s="170">
        <f>'E10.3 - HSP'!J40</f>
        <v>0</v>
      </c>
      <c r="AZ104" s="170">
        <f>'E10.3 - HSP'!F37</f>
        <v>0</v>
      </c>
      <c r="BA104" s="170">
        <f>'E10.3 - HSP'!F38</f>
        <v>0</v>
      </c>
      <c r="BB104" s="170">
        <f>'E10.3 - HSP'!F39</f>
        <v>0</v>
      </c>
      <c r="BC104" s="170">
        <f>'E10.3 - HSP'!F40</f>
        <v>0</v>
      </c>
      <c r="BD104" s="172">
        <f>'E10.3 - HSP'!F41</f>
        <v>0</v>
      </c>
      <c r="BT104" s="67" t="s">
        <v>90</v>
      </c>
      <c r="BV104" s="67" t="s">
        <v>79</v>
      </c>
      <c r="BW104" s="67" t="s">
        <v>115</v>
      </c>
      <c r="BX104" s="67" t="s">
        <v>85</v>
      </c>
      <c r="CL104" s="67" t="s">
        <v>1</v>
      </c>
    </row>
    <row r="105" spans="1:91" s="107" customFormat="1" ht="16.5" customHeight="1">
      <c r="A105" s="163" t="s">
        <v>86</v>
      </c>
      <c r="B105" s="108"/>
      <c r="C105" s="164"/>
      <c r="D105" s="164"/>
      <c r="E105" s="165" t="s">
        <v>116</v>
      </c>
      <c r="F105" s="165"/>
      <c r="G105" s="165"/>
      <c r="H105" s="165"/>
      <c r="I105" s="165"/>
      <c r="J105" s="164"/>
      <c r="K105" s="165" t="s">
        <v>117</v>
      </c>
      <c r="L105" s="165"/>
      <c r="M105" s="165"/>
      <c r="N105" s="165"/>
      <c r="O105" s="165"/>
      <c r="P105" s="165"/>
      <c r="Q105" s="165"/>
      <c r="R105" s="165"/>
      <c r="S105" s="165"/>
      <c r="T105" s="165"/>
      <c r="U105" s="165"/>
      <c r="V105" s="165"/>
      <c r="W105" s="165"/>
      <c r="X105" s="165"/>
      <c r="Y105" s="165"/>
      <c r="Z105" s="165"/>
      <c r="AA105" s="165"/>
      <c r="AB105" s="165"/>
      <c r="AC105" s="165"/>
      <c r="AD105" s="165"/>
      <c r="AE105" s="165"/>
      <c r="AF105" s="165"/>
      <c r="AG105" s="166">
        <f>'E12 - Krajinná architektúra'!J34</f>
        <v>0</v>
      </c>
      <c r="AH105" s="167"/>
      <c r="AI105" s="167"/>
      <c r="AJ105" s="167"/>
      <c r="AK105" s="167"/>
      <c r="AL105" s="167"/>
      <c r="AM105" s="167"/>
      <c r="AN105" s="166">
        <f t="shared" si="0"/>
        <v>0</v>
      </c>
      <c r="AO105" s="167"/>
      <c r="AP105" s="167"/>
      <c r="AQ105" s="168" t="s">
        <v>89</v>
      </c>
      <c r="AR105" s="108"/>
      <c r="AS105" s="169">
        <v>0</v>
      </c>
      <c r="AT105" s="170">
        <f t="shared" si="1"/>
        <v>0</v>
      </c>
      <c r="AU105" s="171">
        <f>'E12 - Krajinná architektúra'!P134</f>
        <v>0</v>
      </c>
      <c r="AV105" s="170">
        <f>'E12 - Krajinná architektúra'!J37</f>
        <v>0</v>
      </c>
      <c r="AW105" s="170">
        <f>'E12 - Krajinná architektúra'!J38</f>
        <v>0</v>
      </c>
      <c r="AX105" s="170">
        <f>'E12 - Krajinná architektúra'!J39</f>
        <v>0</v>
      </c>
      <c r="AY105" s="170">
        <f>'E12 - Krajinná architektúra'!J40</f>
        <v>0</v>
      </c>
      <c r="AZ105" s="170">
        <f>'E12 - Krajinná architektúra'!F37</f>
        <v>0</v>
      </c>
      <c r="BA105" s="170">
        <f>'E12 - Krajinná architektúra'!F38</f>
        <v>0</v>
      </c>
      <c r="BB105" s="170">
        <f>'E12 - Krajinná architektúra'!F39</f>
        <v>0</v>
      </c>
      <c r="BC105" s="170">
        <f>'E12 - Krajinná architektúra'!F40</f>
        <v>0</v>
      </c>
      <c r="BD105" s="172">
        <f>'E12 - Krajinná architektúra'!F41</f>
        <v>0</v>
      </c>
      <c r="BT105" s="67" t="s">
        <v>90</v>
      </c>
      <c r="BV105" s="67" t="s">
        <v>79</v>
      </c>
      <c r="BW105" s="67" t="s">
        <v>118</v>
      </c>
      <c r="BX105" s="67" t="s">
        <v>85</v>
      </c>
      <c r="CL105" s="67" t="s">
        <v>1</v>
      </c>
    </row>
    <row r="106" spans="1:91" s="107" customFormat="1" ht="16.5" customHeight="1">
      <c r="A106" s="163" t="s">
        <v>86</v>
      </c>
      <c r="B106" s="108"/>
      <c r="C106" s="164"/>
      <c r="D106" s="164"/>
      <c r="E106" s="165" t="s">
        <v>119</v>
      </c>
      <c r="F106" s="165"/>
      <c r="G106" s="165"/>
      <c r="H106" s="165"/>
      <c r="I106" s="165"/>
      <c r="J106" s="164"/>
      <c r="K106" s="165" t="s">
        <v>120</v>
      </c>
      <c r="L106" s="165"/>
      <c r="M106" s="165"/>
      <c r="N106" s="165"/>
      <c r="O106" s="165"/>
      <c r="P106" s="165"/>
      <c r="Q106" s="165"/>
      <c r="R106" s="165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5"/>
      <c r="AG106" s="166">
        <f>'E12b - Závlahy'!J34</f>
        <v>0</v>
      </c>
      <c r="AH106" s="167"/>
      <c r="AI106" s="167"/>
      <c r="AJ106" s="167"/>
      <c r="AK106" s="167"/>
      <c r="AL106" s="167"/>
      <c r="AM106" s="167"/>
      <c r="AN106" s="166">
        <f t="shared" si="0"/>
        <v>0</v>
      </c>
      <c r="AO106" s="167"/>
      <c r="AP106" s="167"/>
      <c r="AQ106" s="168" t="s">
        <v>89</v>
      </c>
      <c r="AR106" s="108"/>
      <c r="AS106" s="169">
        <v>0</v>
      </c>
      <c r="AT106" s="170">
        <f t="shared" si="1"/>
        <v>0</v>
      </c>
      <c r="AU106" s="171">
        <f>'E12b - Závlahy'!P140</f>
        <v>0</v>
      </c>
      <c r="AV106" s="170">
        <f>'E12b - Závlahy'!J37</f>
        <v>0</v>
      </c>
      <c r="AW106" s="170">
        <f>'E12b - Závlahy'!J38</f>
        <v>0</v>
      </c>
      <c r="AX106" s="170">
        <f>'E12b - Závlahy'!J39</f>
        <v>0</v>
      </c>
      <c r="AY106" s="170">
        <f>'E12b - Závlahy'!J40</f>
        <v>0</v>
      </c>
      <c r="AZ106" s="170">
        <f>'E12b - Závlahy'!F37</f>
        <v>0</v>
      </c>
      <c r="BA106" s="170">
        <f>'E12b - Závlahy'!F38</f>
        <v>0</v>
      </c>
      <c r="BB106" s="170">
        <f>'E12b - Závlahy'!F39</f>
        <v>0</v>
      </c>
      <c r="BC106" s="170">
        <f>'E12b - Závlahy'!F40</f>
        <v>0</v>
      </c>
      <c r="BD106" s="172">
        <f>'E12b - Závlahy'!F41</f>
        <v>0</v>
      </c>
      <c r="BT106" s="67" t="s">
        <v>90</v>
      </c>
      <c r="BV106" s="67" t="s">
        <v>79</v>
      </c>
      <c r="BW106" s="67" t="s">
        <v>121</v>
      </c>
      <c r="BX106" s="67" t="s">
        <v>85</v>
      </c>
      <c r="CL106" s="67" t="s">
        <v>1</v>
      </c>
    </row>
    <row r="107" spans="1:91" s="149" customFormat="1" ht="24.75" customHeight="1">
      <c r="B107" s="150"/>
      <c r="C107" s="151"/>
      <c r="D107" s="152" t="s">
        <v>122</v>
      </c>
      <c r="E107" s="152"/>
      <c r="F107" s="152"/>
      <c r="G107" s="152"/>
      <c r="H107" s="152"/>
      <c r="I107" s="153"/>
      <c r="J107" s="152" t="s">
        <v>123</v>
      </c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4">
        <f>ROUND(SUM(AG108:AG113),2)</f>
        <v>0</v>
      </c>
      <c r="AH107" s="155"/>
      <c r="AI107" s="155"/>
      <c r="AJ107" s="155"/>
      <c r="AK107" s="155"/>
      <c r="AL107" s="155"/>
      <c r="AM107" s="155"/>
      <c r="AN107" s="156">
        <f t="shared" si="0"/>
        <v>0</v>
      </c>
      <c r="AO107" s="155"/>
      <c r="AP107" s="155"/>
      <c r="AQ107" s="157" t="s">
        <v>83</v>
      </c>
      <c r="AR107" s="150"/>
      <c r="AS107" s="158">
        <f>ROUND(SUM(AS108:AS113),2)</f>
        <v>0</v>
      </c>
      <c r="AT107" s="159">
        <f t="shared" si="1"/>
        <v>0</v>
      </c>
      <c r="AU107" s="160">
        <f>ROUND(SUM(AU108:AU113),5)</f>
        <v>0</v>
      </c>
      <c r="AV107" s="159">
        <f>ROUND(AZ107*L32,2)</f>
        <v>0</v>
      </c>
      <c r="AW107" s="159">
        <f>ROUND(BA107*L33,2)</f>
        <v>0</v>
      </c>
      <c r="AX107" s="159">
        <f>ROUND(BB107*L32,2)</f>
        <v>0</v>
      </c>
      <c r="AY107" s="159">
        <f>ROUND(BC107*L33,2)</f>
        <v>0</v>
      </c>
      <c r="AZ107" s="159">
        <f>ROUND(SUM(AZ108:AZ113),2)</f>
        <v>0</v>
      </c>
      <c r="BA107" s="159">
        <f>ROUND(SUM(BA108:BA113),2)</f>
        <v>0</v>
      </c>
      <c r="BB107" s="159">
        <f>ROUND(SUM(BB108:BB113),2)</f>
        <v>0</v>
      </c>
      <c r="BC107" s="159">
        <f>ROUND(SUM(BC108:BC113),2)</f>
        <v>0</v>
      </c>
      <c r="BD107" s="161">
        <f>ROUND(SUM(BD108:BD113),2)</f>
        <v>0</v>
      </c>
      <c r="BS107" s="162" t="s">
        <v>76</v>
      </c>
      <c r="BT107" s="162" t="s">
        <v>84</v>
      </c>
      <c r="BU107" s="162" t="s">
        <v>78</v>
      </c>
      <c r="BV107" s="162" t="s">
        <v>79</v>
      </c>
      <c r="BW107" s="162" t="s">
        <v>124</v>
      </c>
      <c r="BX107" s="162" t="s">
        <v>4</v>
      </c>
      <c r="CL107" s="162" t="s">
        <v>1</v>
      </c>
      <c r="CM107" s="162" t="s">
        <v>77</v>
      </c>
    </row>
    <row r="108" spans="1:91" s="107" customFormat="1" ht="16.5" customHeight="1">
      <c r="A108" s="163" t="s">
        <v>86</v>
      </c>
      <c r="B108" s="108"/>
      <c r="C108" s="164"/>
      <c r="D108" s="164"/>
      <c r="E108" s="165" t="s">
        <v>125</v>
      </c>
      <c r="F108" s="165"/>
      <c r="G108" s="165"/>
      <c r="H108" s="165"/>
      <c r="I108" s="165"/>
      <c r="J108" s="164"/>
      <c r="K108" s="165" t="s">
        <v>88</v>
      </c>
      <c r="L108" s="165"/>
      <c r="M108" s="165"/>
      <c r="N108" s="165"/>
      <c r="O108" s="165"/>
      <c r="P108" s="165"/>
      <c r="Q108" s="165"/>
      <c r="R108" s="165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5"/>
      <c r="AG108" s="166">
        <f>'E01_1 - Stavebná časť'!J34</f>
        <v>0</v>
      </c>
      <c r="AH108" s="167"/>
      <c r="AI108" s="167"/>
      <c r="AJ108" s="167"/>
      <c r="AK108" s="167"/>
      <c r="AL108" s="167"/>
      <c r="AM108" s="167"/>
      <c r="AN108" s="166">
        <f t="shared" si="0"/>
        <v>0</v>
      </c>
      <c r="AO108" s="167"/>
      <c r="AP108" s="167"/>
      <c r="AQ108" s="168" t="s">
        <v>89</v>
      </c>
      <c r="AR108" s="108"/>
      <c r="AS108" s="169">
        <v>0</v>
      </c>
      <c r="AT108" s="170">
        <f t="shared" si="1"/>
        <v>0</v>
      </c>
      <c r="AU108" s="171">
        <f>'E01_1 - Stavebná časť'!P150</f>
        <v>0</v>
      </c>
      <c r="AV108" s="170">
        <f>'E01_1 - Stavebná časť'!J37</f>
        <v>0</v>
      </c>
      <c r="AW108" s="170">
        <f>'E01_1 - Stavebná časť'!J38</f>
        <v>0</v>
      </c>
      <c r="AX108" s="170">
        <f>'E01_1 - Stavebná časť'!J39</f>
        <v>0</v>
      </c>
      <c r="AY108" s="170">
        <f>'E01_1 - Stavebná časť'!J40</f>
        <v>0</v>
      </c>
      <c r="AZ108" s="170">
        <f>'E01_1 - Stavebná časť'!F37</f>
        <v>0</v>
      </c>
      <c r="BA108" s="170">
        <f>'E01_1 - Stavebná časť'!F38</f>
        <v>0</v>
      </c>
      <c r="BB108" s="170">
        <f>'E01_1 - Stavebná časť'!F39</f>
        <v>0</v>
      </c>
      <c r="BC108" s="170">
        <f>'E01_1 - Stavebná časť'!F40</f>
        <v>0</v>
      </c>
      <c r="BD108" s="172">
        <f>'E01_1 - Stavebná časť'!F41</f>
        <v>0</v>
      </c>
      <c r="BT108" s="67" t="s">
        <v>90</v>
      </c>
      <c r="BV108" s="67" t="s">
        <v>79</v>
      </c>
      <c r="BW108" s="67" t="s">
        <v>126</v>
      </c>
      <c r="BX108" s="67" t="s">
        <v>124</v>
      </c>
      <c r="CL108" s="67" t="s">
        <v>1</v>
      </c>
    </row>
    <row r="109" spans="1:91" s="107" customFormat="1" ht="16.5" customHeight="1">
      <c r="A109" s="163" t="s">
        <v>86</v>
      </c>
      <c r="B109" s="108"/>
      <c r="C109" s="164"/>
      <c r="D109" s="164"/>
      <c r="E109" s="165" t="s">
        <v>127</v>
      </c>
      <c r="F109" s="165"/>
      <c r="G109" s="165"/>
      <c r="H109" s="165"/>
      <c r="I109" s="165"/>
      <c r="J109" s="164"/>
      <c r="K109" s="165" t="s">
        <v>93</v>
      </c>
      <c r="L109" s="165"/>
      <c r="M109" s="165"/>
      <c r="N109" s="165"/>
      <c r="O109" s="165"/>
      <c r="P109" s="165"/>
      <c r="Q109" s="165"/>
      <c r="R109" s="165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5"/>
      <c r="AG109" s="166">
        <f>'E04_1 - Vzduchotechnika'!J34</f>
        <v>0</v>
      </c>
      <c r="AH109" s="167"/>
      <c r="AI109" s="167"/>
      <c r="AJ109" s="167"/>
      <c r="AK109" s="167"/>
      <c r="AL109" s="167"/>
      <c r="AM109" s="167"/>
      <c r="AN109" s="166">
        <f t="shared" si="0"/>
        <v>0</v>
      </c>
      <c r="AO109" s="167"/>
      <c r="AP109" s="167"/>
      <c r="AQ109" s="168" t="s">
        <v>89</v>
      </c>
      <c r="AR109" s="108"/>
      <c r="AS109" s="169">
        <v>0</v>
      </c>
      <c r="AT109" s="170">
        <f t="shared" si="1"/>
        <v>0</v>
      </c>
      <c r="AU109" s="171">
        <f>'E04_1 - Vzduchotechnika'!P132</f>
        <v>0</v>
      </c>
      <c r="AV109" s="170">
        <f>'E04_1 - Vzduchotechnika'!J37</f>
        <v>0</v>
      </c>
      <c r="AW109" s="170">
        <f>'E04_1 - Vzduchotechnika'!J38</f>
        <v>0</v>
      </c>
      <c r="AX109" s="170">
        <f>'E04_1 - Vzduchotechnika'!J39</f>
        <v>0</v>
      </c>
      <c r="AY109" s="170">
        <f>'E04_1 - Vzduchotechnika'!J40</f>
        <v>0</v>
      </c>
      <c r="AZ109" s="170">
        <f>'E04_1 - Vzduchotechnika'!F37</f>
        <v>0</v>
      </c>
      <c r="BA109" s="170">
        <f>'E04_1 - Vzduchotechnika'!F38</f>
        <v>0</v>
      </c>
      <c r="BB109" s="170">
        <f>'E04_1 - Vzduchotechnika'!F39</f>
        <v>0</v>
      </c>
      <c r="BC109" s="170">
        <f>'E04_1 - Vzduchotechnika'!F40</f>
        <v>0</v>
      </c>
      <c r="BD109" s="172">
        <f>'E04_1 - Vzduchotechnika'!F41</f>
        <v>0</v>
      </c>
      <c r="BT109" s="67" t="s">
        <v>90</v>
      </c>
      <c r="BV109" s="67" t="s">
        <v>79</v>
      </c>
      <c r="BW109" s="67" t="s">
        <v>128</v>
      </c>
      <c r="BX109" s="67" t="s">
        <v>124</v>
      </c>
      <c r="CL109" s="67" t="s">
        <v>1</v>
      </c>
    </row>
    <row r="110" spans="1:91" s="107" customFormat="1" ht="16.5" customHeight="1">
      <c r="A110" s="163" t="s">
        <v>86</v>
      </c>
      <c r="B110" s="108"/>
      <c r="C110" s="164"/>
      <c r="D110" s="164"/>
      <c r="E110" s="165" t="s">
        <v>129</v>
      </c>
      <c r="F110" s="165"/>
      <c r="G110" s="165"/>
      <c r="H110" s="165"/>
      <c r="I110" s="165"/>
      <c r="J110" s="164"/>
      <c r="K110" s="165" t="s">
        <v>96</v>
      </c>
      <c r="L110" s="165"/>
      <c r="M110" s="165"/>
      <c r="N110" s="165"/>
      <c r="O110" s="165"/>
      <c r="P110" s="165"/>
      <c r="Q110" s="165"/>
      <c r="R110" s="165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5"/>
      <c r="AG110" s="166">
        <f>'E06_1 - Vykurovanie'!J34</f>
        <v>0</v>
      </c>
      <c r="AH110" s="167"/>
      <c r="AI110" s="167"/>
      <c r="AJ110" s="167"/>
      <c r="AK110" s="167"/>
      <c r="AL110" s="167"/>
      <c r="AM110" s="167"/>
      <c r="AN110" s="166">
        <f t="shared" si="0"/>
        <v>0</v>
      </c>
      <c r="AO110" s="167"/>
      <c r="AP110" s="167"/>
      <c r="AQ110" s="168" t="s">
        <v>89</v>
      </c>
      <c r="AR110" s="108"/>
      <c r="AS110" s="169">
        <v>0</v>
      </c>
      <c r="AT110" s="170">
        <f t="shared" si="1"/>
        <v>0</v>
      </c>
      <c r="AU110" s="171">
        <f>'E06_1 - Vykurovanie'!P137</f>
        <v>0</v>
      </c>
      <c r="AV110" s="170">
        <f>'E06_1 - Vykurovanie'!J37</f>
        <v>0</v>
      </c>
      <c r="AW110" s="170">
        <f>'E06_1 - Vykurovanie'!J38</f>
        <v>0</v>
      </c>
      <c r="AX110" s="170">
        <f>'E06_1 - Vykurovanie'!J39</f>
        <v>0</v>
      </c>
      <c r="AY110" s="170">
        <f>'E06_1 - Vykurovanie'!J40</f>
        <v>0</v>
      </c>
      <c r="AZ110" s="170">
        <f>'E06_1 - Vykurovanie'!F37</f>
        <v>0</v>
      </c>
      <c r="BA110" s="170">
        <f>'E06_1 - Vykurovanie'!F38</f>
        <v>0</v>
      </c>
      <c r="BB110" s="170">
        <f>'E06_1 - Vykurovanie'!F39</f>
        <v>0</v>
      </c>
      <c r="BC110" s="170">
        <f>'E06_1 - Vykurovanie'!F40</f>
        <v>0</v>
      </c>
      <c r="BD110" s="172">
        <f>'E06_1 - Vykurovanie'!F41</f>
        <v>0</v>
      </c>
      <c r="BT110" s="67" t="s">
        <v>90</v>
      </c>
      <c r="BV110" s="67" t="s">
        <v>79</v>
      </c>
      <c r="BW110" s="67" t="s">
        <v>130</v>
      </c>
      <c r="BX110" s="67" t="s">
        <v>124</v>
      </c>
      <c r="CL110" s="67" t="s">
        <v>1</v>
      </c>
    </row>
    <row r="111" spans="1:91" s="107" customFormat="1" ht="23.25" customHeight="1">
      <c r="A111" s="163" t="s">
        <v>86</v>
      </c>
      <c r="B111" s="108"/>
      <c r="C111" s="164"/>
      <c r="D111" s="164"/>
      <c r="E111" s="165" t="s">
        <v>131</v>
      </c>
      <c r="F111" s="165"/>
      <c r="G111" s="165"/>
      <c r="H111" s="165"/>
      <c r="I111" s="165"/>
      <c r="J111" s="164"/>
      <c r="K111" s="165" t="s">
        <v>132</v>
      </c>
      <c r="L111" s="165"/>
      <c r="M111" s="165"/>
      <c r="N111" s="165"/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5"/>
      <c r="AG111" s="166">
        <f>'E09.1_1 - Elektroinštalác...'!J34</f>
        <v>0</v>
      </c>
      <c r="AH111" s="167"/>
      <c r="AI111" s="167"/>
      <c r="AJ111" s="167"/>
      <c r="AK111" s="167"/>
      <c r="AL111" s="167"/>
      <c r="AM111" s="167"/>
      <c r="AN111" s="166">
        <f t="shared" si="0"/>
        <v>0</v>
      </c>
      <c r="AO111" s="167"/>
      <c r="AP111" s="167"/>
      <c r="AQ111" s="168" t="s">
        <v>89</v>
      </c>
      <c r="AR111" s="108"/>
      <c r="AS111" s="169">
        <v>0</v>
      </c>
      <c r="AT111" s="170">
        <f t="shared" si="1"/>
        <v>0</v>
      </c>
      <c r="AU111" s="171">
        <f>'E09.1_1 - Elektroinštalác...'!P134</f>
        <v>0</v>
      </c>
      <c r="AV111" s="170">
        <f>'E09.1_1 - Elektroinštalác...'!J37</f>
        <v>0</v>
      </c>
      <c r="AW111" s="170">
        <f>'E09.1_1 - Elektroinštalác...'!J38</f>
        <v>0</v>
      </c>
      <c r="AX111" s="170">
        <f>'E09.1_1 - Elektroinštalác...'!J39</f>
        <v>0</v>
      </c>
      <c r="AY111" s="170">
        <f>'E09.1_1 - Elektroinštalác...'!J40</f>
        <v>0</v>
      </c>
      <c r="AZ111" s="170">
        <f>'E09.1_1 - Elektroinštalác...'!F37</f>
        <v>0</v>
      </c>
      <c r="BA111" s="170">
        <f>'E09.1_1 - Elektroinštalác...'!F38</f>
        <v>0</v>
      </c>
      <c r="BB111" s="170">
        <f>'E09.1_1 - Elektroinštalác...'!F39</f>
        <v>0</v>
      </c>
      <c r="BC111" s="170">
        <f>'E09.1_1 - Elektroinštalác...'!F40</f>
        <v>0</v>
      </c>
      <c r="BD111" s="172">
        <f>'E09.1_1 - Elektroinštalác...'!F41</f>
        <v>0</v>
      </c>
      <c r="BT111" s="67" t="s">
        <v>90</v>
      </c>
      <c r="BV111" s="67" t="s">
        <v>79</v>
      </c>
      <c r="BW111" s="67" t="s">
        <v>133</v>
      </c>
      <c r="BX111" s="67" t="s">
        <v>124</v>
      </c>
      <c r="CL111" s="67" t="s">
        <v>1</v>
      </c>
    </row>
    <row r="112" spans="1:91" s="107" customFormat="1" ht="16.5" customHeight="1">
      <c r="A112" s="163" t="s">
        <v>86</v>
      </c>
      <c r="B112" s="108"/>
      <c r="C112" s="164"/>
      <c r="D112" s="164"/>
      <c r="E112" s="165" t="s">
        <v>134</v>
      </c>
      <c r="F112" s="165"/>
      <c r="G112" s="165"/>
      <c r="H112" s="165"/>
      <c r="I112" s="165"/>
      <c r="J112" s="164"/>
      <c r="K112" s="165" t="s">
        <v>114</v>
      </c>
      <c r="L112" s="165"/>
      <c r="M112" s="165"/>
      <c r="N112" s="165"/>
      <c r="O112" s="165"/>
      <c r="P112" s="165"/>
      <c r="Q112" s="165"/>
      <c r="R112" s="165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165"/>
      <c r="AE112" s="165"/>
      <c r="AF112" s="165"/>
      <c r="AG112" s="166">
        <f>'E10.3_1 - HSP'!J34</f>
        <v>0</v>
      </c>
      <c r="AH112" s="167"/>
      <c r="AI112" s="167"/>
      <c r="AJ112" s="167"/>
      <c r="AK112" s="167"/>
      <c r="AL112" s="167"/>
      <c r="AM112" s="167"/>
      <c r="AN112" s="166">
        <f t="shared" si="0"/>
        <v>0</v>
      </c>
      <c r="AO112" s="167"/>
      <c r="AP112" s="167"/>
      <c r="AQ112" s="168" t="s">
        <v>89</v>
      </c>
      <c r="AR112" s="108"/>
      <c r="AS112" s="169">
        <v>0</v>
      </c>
      <c r="AT112" s="170">
        <f t="shared" si="1"/>
        <v>0</v>
      </c>
      <c r="AU112" s="171">
        <f>'E10.3_1 - HSP'!P132</f>
        <v>0</v>
      </c>
      <c r="AV112" s="170">
        <f>'E10.3_1 - HSP'!J37</f>
        <v>0</v>
      </c>
      <c r="AW112" s="170">
        <f>'E10.3_1 - HSP'!J38</f>
        <v>0</v>
      </c>
      <c r="AX112" s="170">
        <f>'E10.3_1 - HSP'!J39</f>
        <v>0</v>
      </c>
      <c r="AY112" s="170">
        <f>'E10.3_1 - HSP'!J40</f>
        <v>0</v>
      </c>
      <c r="AZ112" s="170">
        <f>'E10.3_1 - HSP'!F37</f>
        <v>0</v>
      </c>
      <c r="BA112" s="170">
        <f>'E10.3_1 - HSP'!F38</f>
        <v>0</v>
      </c>
      <c r="BB112" s="170">
        <f>'E10.3_1 - HSP'!F39</f>
        <v>0</v>
      </c>
      <c r="BC112" s="170">
        <f>'E10.3_1 - HSP'!F40</f>
        <v>0</v>
      </c>
      <c r="BD112" s="172">
        <f>'E10.3_1 - HSP'!F41</f>
        <v>0</v>
      </c>
      <c r="BT112" s="67" t="s">
        <v>90</v>
      </c>
      <c r="BV112" s="67" t="s">
        <v>79</v>
      </c>
      <c r="BW112" s="67" t="s">
        <v>135</v>
      </c>
      <c r="BX112" s="67" t="s">
        <v>124</v>
      </c>
      <c r="CL112" s="67" t="s">
        <v>1</v>
      </c>
    </row>
    <row r="113" spans="1:90" s="107" customFormat="1" ht="16.5" customHeight="1">
      <c r="A113" s="163" t="s">
        <v>86</v>
      </c>
      <c r="B113" s="108"/>
      <c r="C113" s="164"/>
      <c r="D113" s="164"/>
      <c r="E113" s="165" t="s">
        <v>136</v>
      </c>
      <c r="F113" s="165"/>
      <c r="G113" s="165"/>
      <c r="H113" s="165"/>
      <c r="I113" s="165"/>
      <c r="J113" s="164"/>
      <c r="K113" s="165" t="s">
        <v>111</v>
      </c>
      <c r="L113" s="165"/>
      <c r="M113" s="165"/>
      <c r="N113" s="165"/>
      <c r="O113" s="165"/>
      <c r="P113" s="165"/>
      <c r="Q113" s="165"/>
      <c r="R113" s="165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5"/>
      <c r="AG113" s="166">
        <f>'E10-2_1 - EPS'!J34</f>
        <v>0</v>
      </c>
      <c r="AH113" s="167"/>
      <c r="AI113" s="167"/>
      <c r="AJ113" s="167"/>
      <c r="AK113" s="167"/>
      <c r="AL113" s="167"/>
      <c r="AM113" s="167"/>
      <c r="AN113" s="166">
        <f t="shared" si="0"/>
        <v>0</v>
      </c>
      <c r="AO113" s="167"/>
      <c r="AP113" s="167"/>
      <c r="AQ113" s="168" t="s">
        <v>89</v>
      </c>
      <c r="AR113" s="108"/>
      <c r="AS113" s="173">
        <v>0</v>
      </c>
      <c r="AT113" s="174">
        <f t="shared" si="1"/>
        <v>0</v>
      </c>
      <c r="AU113" s="175">
        <f>'E10-2_1 - EPS'!P132</f>
        <v>0</v>
      </c>
      <c r="AV113" s="174">
        <f>'E10-2_1 - EPS'!J37</f>
        <v>0</v>
      </c>
      <c r="AW113" s="174">
        <f>'E10-2_1 - EPS'!J38</f>
        <v>0</v>
      </c>
      <c r="AX113" s="174">
        <f>'E10-2_1 - EPS'!J39</f>
        <v>0</v>
      </c>
      <c r="AY113" s="174">
        <f>'E10-2_1 - EPS'!J40</f>
        <v>0</v>
      </c>
      <c r="AZ113" s="174">
        <f>'E10-2_1 - EPS'!F37</f>
        <v>0</v>
      </c>
      <c r="BA113" s="174">
        <f>'E10-2_1 - EPS'!F38</f>
        <v>0</v>
      </c>
      <c r="BB113" s="174">
        <f>'E10-2_1 - EPS'!F39</f>
        <v>0</v>
      </c>
      <c r="BC113" s="174">
        <f>'E10-2_1 - EPS'!F40</f>
        <v>0</v>
      </c>
      <c r="BD113" s="176">
        <f>'E10-2_1 - EPS'!F41</f>
        <v>0</v>
      </c>
      <c r="BT113" s="67" t="s">
        <v>90</v>
      </c>
      <c r="BV113" s="67" t="s">
        <v>79</v>
      </c>
      <c r="BW113" s="67" t="s">
        <v>137</v>
      </c>
      <c r="BX113" s="67" t="s">
        <v>124</v>
      </c>
      <c r="CL113" s="67" t="s">
        <v>1</v>
      </c>
    </row>
    <row r="114" spans="1:90">
      <c r="B114" s="56"/>
      <c r="AR114" s="56"/>
    </row>
    <row r="115" spans="1:90" s="74" customFormat="1" ht="30" customHeight="1">
      <c r="B115" s="73"/>
      <c r="C115" s="138" t="s">
        <v>138</v>
      </c>
      <c r="AG115" s="141">
        <f>ROUND(SUM(AG116:AG119), 2)</f>
        <v>0</v>
      </c>
      <c r="AH115" s="141"/>
      <c r="AI115" s="141"/>
      <c r="AJ115" s="141"/>
      <c r="AK115" s="141"/>
      <c r="AL115" s="141"/>
      <c r="AM115" s="141"/>
      <c r="AN115" s="141">
        <f>ROUND(SUM(AN116:AN119), 2)</f>
        <v>0</v>
      </c>
      <c r="AO115" s="141"/>
      <c r="AP115" s="141"/>
      <c r="AQ115" s="177"/>
      <c r="AR115" s="73"/>
      <c r="AS115" s="132" t="s">
        <v>139</v>
      </c>
      <c r="AT115" s="133" t="s">
        <v>140</v>
      </c>
      <c r="AU115" s="133" t="s">
        <v>41</v>
      </c>
      <c r="AV115" s="134" t="s">
        <v>64</v>
      </c>
    </row>
    <row r="116" spans="1:90" s="74" customFormat="1" ht="19.899999999999999" customHeight="1">
      <c r="B116" s="73"/>
      <c r="D116" s="178" t="s">
        <v>141</v>
      </c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G116" s="46">
        <f>ROUND(AG94 * AS116, 2)</f>
        <v>0</v>
      </c>
      <c r="AH116" s="185"/>
      <c r="AI116" s="185"/>
      <c r="AJ116" s="185"/>
      <c r="AK116" s="185"/>
      <c r="AL116" s="185"/>
      <c r="AM116" s="185"/>
      <c r="AN116" s="166">
        <f>ROUND(AG116 + AV116, 2)</f>
        <v>0</v>
      </c>
      <c r="AO116" s="166"/>
      <c r="AP116" s="166"/>
      <c r="AR116" s="73"/>
      <c r="AS116" s="18">
        <v>0</v>
      </c>
      <c r="AT116" s="19" t="s">
        <v>142</v>
      </c>
      <c r="AU116" s="19" t="s">
        <v>42</v>
      </c>
      <c r="AV116" s="172">
        <f>ROUND(IF(AU116="základná",AG116*L32,IF(AU116="znížená",AG116*L33,0)), 2)</f>
        <v>0</v>
      </c>
      <c r="BV116" s="53" t="s">
        <v>143</v>
      </c>
      <c r="BY116" s="179">
        <f>IF(AU116="základná",AV116,0)</f>
        <v>0</v>
      </c>
      <c r="BZ116" s="179">
        <f>IF(AU116="znížená",AV116,0)</f>
        <v>0</v>
      </c>
      <c r="CA116" s="179">
        <v>0</v>
      </c>
      <c r="CB116" s="179">
        <v>0</v>
      </c>
      <c r="CC116" s="179">
        <v>0</v>
      </c>
      <c r="CD116" s="179">
        <f>IF(AU116="základná",AG116,0)</f>
        <v>0</v>
      </c>
      <c r="CE116" s="179">
        <f>IF(AU116="znížená",AG116,0)</f>
        <v>0</v>
      </c>
      <c r="CF116" s="179">
        <f>IF(AU116="zákl. prenesená",AG116,0)</f>
        <v>0</v>
      </c>
      <c r="CG116" s="179">
        <f>IF(AU116="zníž. prenesená",AG116,0)</f>
        <v>0</v>
      </c>
      <c r="CH116" s="179">
        <f>IF(AU116="nulová",AG116,0)</f>
        <v>0</v>
      </c>
      <c r="CI116" s="53">
        <f>IF(AU116="základná",1,IF(AU116="znížená",2,IF(AU116="zákl. prenesená",4,IF(AU116="zníž. prenesená",5,3))))</f>
        <v>1</v>
      </c>
      <c r="CJ116" s="53">
        <f>IF(AT116="stavebná časť",1,IF(AT116="investičná časť",2,3))</f>
        <v>1</v>
      </c>
      <c r="CK116" s="53" t="str">
        <f>IF(D116="Vyplň vlastné","","x")</f>
        <v>x</v>
      </c>
    </row>
    <row r="117" spans="1:90" s="74" customFormat="1" ht="19.899999999999999" customHeight="1">
      <c r="B117" s="73"/>
      <c r="D117" s="41" t="s">
        <v>144</v>
      </c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G117" s="46">
        <f>ROUND(AG94 * AS117, 2)</f>
        <v>0</v>
      </c>
      <c r="AH117" s="185"/>
      <c r="AI117" s="185"/>
      <c r="AJ117" s="185"/>
      <c r="AK117" s="185"/>
      <c r="AL117" s="185"/>
      <c r="AM117" s="185"/>
      <c r="AN117" s="166">
        <f>ROUND(AG117 + AV117, 2)</f>
        <v>0</v>
      </c>
      <c r="AO117" s="166"/>
      <c r="AP117" s="166"/>
      <c r="AR117" s="73"/>
      <c r="AS117" s="18">
        <v>0</v>
      </c>
      <c r="AT117" s="19" t="s">
        <v>142</v>
      </c>
      <c r="AU117" s="19" t="s">
        <v>42</v>
      </c>
      <c r="AV117" s="172">
        <f>ROUND(IF(AU117="základná",AG117*L32,IF(AU117="znížená",AG117*L33,0)), 2)</f>
        <v>0</v>
      </c>
      <c r="BV117" s="53" t="s">
        <v>145</v>
      </c>
      <c r="BY117" s="179">
        <f>IF(AU117="základná",AV117,0)</f>
        <v>0</v>
      </c>
      <c r="BZ117" s="179">
        <f>IF(AU117="znížená",AV117,0)</f>
        <v>0</v>
      </c>
      <c r="CA117" s="179">
        <v>0</v>
      </c>
      <c r="CB117" s="179">
        <v>0</v>
      </c>
      <c r="CC117" s="179">
        <v>0</v>
      </c>
      <c r="CD117" s="179">
        <f>IF(AU117="základná",AG117,0)</f>
        <v>0</v>
      </c>
      <c r="CE117" s="179">
        <f>IF(AU117="znížená",AG117,0)</f>
        <v>0</v>
      </c>
      <c r="CF117" s="179">
        <f>IF(AU117="zákl. prenesená",AG117,0)</f>
        <v>0</v>
      </c>
      <c r="CG117" s="179">
        <f>IF(AU117="zníž. prenesená",AG117,0)</f>
        <v>0</v>
      </c>
      <c r="CH117" s="179">
        <f>IF(AU117="nulová",AG117,0)</f>
        <v>0</v>
      </c>
      <c r="CI117" s="53">
        <f>IF(AU117="základná",1,IF(AU117="znížená",2,IF(AU117="zákl. prenesená",4,IF(AU117="zníž. prenesená",5,3))))</f>
        <v>1</v>
      </c>
      <c r="CJ117" s="53">
        <f>IF(AT117="stavebná časť",1,IF(AT117="investičná časť",2,3))</f>
        <v>1</v>
      </c>
      <c r="CK117" s="53" t="str">
        <f>IF(D117="Vyplň vlastné","","x")</f>
        <v/>
      </c>
    </row>
    <row r="118" spans="1:90" s="74" customFormat="1" ht="19.899999999999999" customHeight="1">
      <c r="B118" s="73"/>
      <c r="D118" s="41" t="s">
        <v>144</v>
      </c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G118" s="46">
        <f>ROUND(AG94 * AS118, 2)</f>
        <v>0</v>
      </c>
      <c r="AH118" s="185"/>
      <c r="AI118" s="185"/>
      <c r="AJ118" s="185"/>
      <c r="AK118" s="185"/>
      <c r="AL118" s="185"/>
      <c r="AM118" s="185"/>
      <c r="AN118" s="166">
        <f>ROUND(AG118 + AV118, 2)</f>
        <v>0</v>
      </c>
      <c r="AO118" s="166"/>
      <c r="AP118" s="166"/>
      <c r="AR118" s="73"/>
      <c r="AS118" s="18">
        <v>0</v>
      </c>
      <c r="AT118" s="19" t="s">
        <v>142</v>
      </c>
      <c r="AU118" s="19" t="s">
        <v>42</v>
      </c>
      <c r="AV118" s="172">
        <f>ROUND(IF(AU118="základná",AG118*L32,IF(AU118="znížená",AG118*L33,0)), 2)</f>
        <v>0</v>
      </c>
      <c r="BV118" s="53" t="s">
        <v>145</v>
      </c>
      <c r="BY118" s="179">
        <f>IF(AU118="základná",AV118,0)</f>
        <v>0</v>
      </c>
      <c r="BZ118" s="179">
        <f>IF(AU118="znížená",AV118,0)</f>
        <v>0</v>
      </c>
      <c r="CA118" s="179">
        <v>0</v>
      </c>
      <c r="CB118" s="179">
        <v>0</v>
      </c>
      <c r="CC118" s="179">
        <v>0</v>
      </c>
      <c r="CD118" s="179">
        <f>IF(AU118="základná",AG118,0)</f>
        <v>0</v>
      </c>
      <c r="CE118" s="179">
        <f>IF(AU118="znížená",AG118,0)</f>
        <v>0</v>
      </c>
      <c r="CF118" s="179">
        <f>IF(AU118="zákl. prenesená",AG118,0)</f>
        <v>0</v>
      </c>
      <c r="CG118" s="179">
        <f>IF(AU118="zníž. prenesená",AG118,0)</f>
        <v>0</v>
      </c>
      <c r="CH118" s="179">
        <f>IF(AU118="nulová",AG118,0)</f>
        <v>0</v>
      </c>
      <c r="CI118" s="53">
        <f>IF(AU118="základná",1,IF(AU118="znížená",2,IF(AU118="zákl. prenesená",4,IF(AU118="zníž. prenesená",5,3))))</f>
        <v>1</v>
      </c>
      <c r="CJ118" s="53">
        <f>IF(AT118="stavebná časť",1,IF(AT118="investičná časť",2,3))</f>
        <v>1</v>
      </c>
      <c r="CK118" s="53" t="str">
        <f>IF(D118="Vyplň vlastné","","x")</f>
        <v/>
      </c>
    </row>
    <row r="119" spans="1:90" s="74" customFormat="1" ht="19.899999999999999" customHeight="1">
      <c r="B119" s="73"/>
      <c r="D119" s="41" t="s">
        <v>144</v>
      </c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G119" s="46">
        <f>ROUND(AG94 * AS119, 2)</f>
        <v>0</v>
      </c>
      <c r="AH119" s="185"/>
      <c r="AI119" s="185"/>
      <c r="AJ119" s="185"/>
      <c r="AK119" s="185"/>
      <c r="AL119" s="185"/>
      <c r="AM119" s="185"/>
      <c r="AN119" s="166">
        <f>ROUND(AG119 + AV119, 2)</f>
        <v>0</v>
      </c>
      <c r="AO119" s="166"/>
      <c r="AP119" s="166"/>
      <c r="AR119" s="73"/>
      <c r="AS119" s="20">
        <v>0</v>
      </c>
      <c r="AT119" s="21" t="s">
        <v>142</v>
      </c>
      <c r="AU119" s="21" t="s">
        <v>42</v>
      </c>
      <c r="AV119" s="176">
        <f>ROUND(IF(AU119="základná",AG119*L32,IF(AU119="znížená",AG119*L33,0)), 2)</f>
        <v>0</v>
      </c>
      <c r="BV119" s="53" t="s">
        <v>145</v>
      </c>
      <c r="BY119" s="179">
        <f>IF(AU119="základná",AV119,0)</f>
        <v>0</v>
      </c>
      <c r="BZ119" s="179">
        <f>IF(AU119="znížená",AV119,0)</f>
        <v>0</v>
      </c>
      <c r="CA119" s="179">
        <v>0</v>
      </c>
      <c r="CB119" s="179">
        <v>0</v>
      </c>
      <c r="CC119" s="179">
        <v>0</v>
      </c>
      <c r="CD119" s="179">
        <f>IF(AU119="základná",AG119,0)</f>
        <v>0</v>
      </c>
      <c r="CE119" s="179">
        <f>IF(AU119="znížená",AG119,0)</f>
        <v>0</v>
      </c>
      <c r="CF119" s="179">
        <f>IF(AU119="zákl. prenesená",AG119,0)</f>
        <v>0</v>
      </c>
      <c r="CG119" s="179">
        <f>IF(AU119="zníž. prenesená",AG119,0)</f>
        <v>0</v>
      </c>
      <c r="CH119" s="179">
        <f>IF(AU119="nulová",AG119,0)</f>
        <v>0</v>
      </c>
      <c r="CI119" s="53">
        <f>IF(AU119="základná",1,IF(AU119="znížená",2,IF(AU119="zákl. prenesená",4,IF(AU119="zníž. prenesená",5,3))))</f>
        <v>1</v>
      </c>
      <c r="CJ119" s="53">
        <f>IF(AT119="stavebná časť",1,IF(AT119="investičná časť",2,3))</f>
        <v>1</v>
      </c>
      <c r="CK119" s="53" t="str">
        <f>IF(D119="Vyplň vlastné","","x")</f>
        <v/>
      </c>
    </row>
    <row r="120" spans="1:90" s="74" customFormat="1" ht="10.9" customHeight="1">
      <c r="B120" s="73"/>
      <c r="AR120" s="73"/>
    </row>
    <row r="121" spans="1:90" s="74" customFormat="1" ht="30" customHeight="1">
      <c r="B121" s="73"/>
      <c r="C121" s="181" t="s">
        <v>146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3">
        <f>ROUND(AG94 + AG115, 2)</f>
        <v>0</v>
      </c>
      <c r="AH121" s="183"/>
      <c r="AI121" s="183"/>
      <c r="AJ121" s="183"/>
      <c r="AK121" s="183"/>
      <c r="AL121" s="183"/>
      <c r="AM121" s="183"/>
      <c r="AN121" s="183">
        <f>ROUND(AN94 + AN115, 2)</f>
        <v>0</v>
      </c>
      <c r="AO121" s="183"/>
      <c r="AP121" s="183"/>
      <c r="AQ121" s="182"/>
      <c r="AR121" s="73"/>
    </row>
    <row r="122" spans="1:90" s="74" customFormat="1" ht="6.95" customHeight="1">
      <c r="B122" s="103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73"/>
    </row>
  </sheetData>
  <sheetProtection algorithmName="SHA-512" hashValue="lA6fniHulvoRagmSsjHyXwyoR3RWCyXyNS/RXqJQ7h/lbBuxCfNs7wHz028qD3Fg6bNj1MizWW1u4HLqPcTKsw==" saltValue="+va1MKC6A28bB2+tKc7Kag==" spinCount="100000" sheet="1" objects="1" scenarios="1" selectLockedCells="1"/>
  <mergeCells count="132">
    <mergeCell ref="AG121:AM121"/>
    <mergeCell ref="AN121:AP121"/>
    <mergeCell ref="AG113:AM113"/>
    <mergeCell ref="AN113:AP113"/>
    <mergeCell ref="AG116:AM116"/>
    <mergeCell ref="AN116:AP116"/>
    <mergeCell ref="AG117:AM117"/>
    <mergeCell ref="AN117:AP117"/>
    <mergeCell ref="AN118:AP118"/>
    <mergeCell ref="AG118:AM118"/>
    <mergeCell ref="AN119:AP119"/>
    <mergeCell ref="AG119:AM119"/>
    <mergeCell ref="AG115:AM115"/>
    <mergeCell ref="AN115:AP115"/>
    <mergeCell ref="AN108:AP108"/>
    <mergeCell ref="AG108:AM108"/>
    <mergeCell ref="AG109:AM109"/>
    <mergeCell ref="AN109:AP109"/>
    <mergeCell ref="AG110:AM110"/>
    <mergeCell ref="AN110:AP110"/>
    <mergeCell ref="AG111:AM111"/>
    <mergeCell ref="AN111:AP111"/>
    <mergeCell ref="AN112:AP112"/>
    <mergeCell ref="AG112:AM112"/>
    <mergeCell ref="AN103:AP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N97:AP97"/>
    <mergeCell ref="AN98:AP98"/>
    <mergeCell ref="AG98:AM98"/>
    <mergeCell ref="AG99:AM99"/>
    <mergeCell ref="AN99:AP99"/>
    <mergeCell ref="AN100:AP100"/>
    <mergeCell ref="AN101:AP101"/>
    <mergeCell ref="AG101:AM101"/>
    <mergeCell ref="AN102:AP102"/>
    <mergeCell ref="AG102:AM102"/>
    <mergeCell ref="AG100:AM100"/>
    <mergeCell ref="AR2:BE2"/>
    <mergeCell ref="AS89:AT91"/>
    <mergeCell ref="AM89:AP89"/>
    <mergeCell ref="AM90:AP90"/>
    <mergeCell ref="AG92:AM92"/>
    <mergeCell ref="AN92:AP92"/>
    <mergeCell ref="AG95:AM95"/>
    <mergeCell ref="AN95:AP95"/>
    <mergeCell ref="AG96:AM96"/>
    <mergeCell ref="AN96:AP96"/>
    <mergeCell ref="AG94:AM94"/>
    <mergeCell ref="AN94:AP9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M87:AN87"/>
    <mergeCell ref="L85:AJ85"/>
    <mergeCell ref="D116:AB116"/>
    <mergeCell ref="D117:AB117"/>
    <mergeCell ref="D118:AB118"/>
    <mergeCell ref="D119:AB119"/>
    <mergeCell ref="BE5:BE34"/>
    <mergeCell ref="K5:AJ5"/>
    <mergeCell ref="K6:AJ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E109:I109"/>
    <mergeCell ref="K109:AF109"/>
    <mergeCell ref="E110:I110"/>
    <mergeCell ref="K110:AF110"/>
    <mergeCell ref="E111:I111"/>
    <mergeCell ref="K111:AF111"/>
    <mergeCell ref="E112:I112"/>
    <mergeCell ref="K112:AF112"/>
    <mergeCell ref="E113:I113"/>
    <mergeCell ref="K113:AF113"/>
    <mergeCell ref="E105:I105"/>
    <mergeCell ref="K105:AF105"/>
    <mergeCell ref="E106:I106"/>
    <mergeCell ref="K106:AF106"/>
    <mergeCell ref="D107:H107"/>
    <mergeCell ref="J107:AF107"/>
    <mergeCell ref="E108:I108"/>
    <mergeCell ref="K108:AF108"/>
    <mergeCell ref="AG97:AM97"/>
    <mergeCell ref="AG103:AM103"/>
    <mergeCell ref="C92:G92"/>
    <mergeCell ref="D95:H95"/>
    <mergeCell ref="E100:I100"/>
    <mergeCell ref="E104:I104"/>
    <mergeCell ref="E103:I103"/>
    <mergeCell ref="E98:I98"/>
    <mergeCell ref="E102:I102"/>
    <mergeCell ref="E96:I96"/>
    <mergeCell ref="E101:I101"/>
    <mergeCell ref="E97:I97"/>
    <mergeCell ref="E99:I99"/>
    <mergeCell ref="I92:AF92"/>
    <mergeCell ref="J95:AF95"/>
    <mergeCell ref="K96:AF96"/>
    <mergeCell ref="K104:AF104"/>
    <mergeCell ref="K98:AF98"/>
    <mergeCell ref="K100:AF100"/>
    <mergeCell ref="K101:AF101"/>
    <mergeCell ref="K102:AF102"/>
    <mergeCell ref="K103:AF103"/>
    <mergeCell ref="K99:AF99"/>
    <mergeCell ref="K97:AF97"/>
  </mergeCells>
  <dataValidations count="2">
    <dataValidation type="list" allowBlank="1" showInputMessage="1" showErrorMessage="1" error="Povolené sú hodnoty základná, znížená, nulová." sqref="AU115:AU119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15:AT119" xr:uid="{00000000-0002-0000-0000-000001000000}">
      <formula1>"stavebná časť, technologická časť, investičná časť"</formula1>
    </dataValidation>
  </dataValidations>
  <hyperlinks>
    <hyperlink ref="A96" location="'E01 - Stavebná časť'!C2" display="/" xr:uid="{00000000-0004-0000-0000-000000000000}"/>
    <hyperlink ref="A97" location="'E04 - Vzduchotechnika'!C2" display="/" xr:uid="{00000000-0004-0000-0000-000001000000}"/>
    <hyperlink ref="A98" location="'E06 - Vykurovanie'!C2" display="/" xr:uid="{00000000-0004-0000-0000-000002000000}"/>
    <hyperlink ref="A99" location="'E07 - Zdravotechnika'!C2" display="/" xr:uid="{00000000-0004-0000-0000-000003000000}"/>
    <hyperlink ref="A100" location="'E08 - Plynoinštalácia'!C2" display="/" xr:uid="{00000000-0004-0000-0000-000004000000}"/>
    <hyperlink ref="A101" location="'E09.1 - Elektroinštalácie...'!C2" display="/" xr:uid="{00000000-0004-0000-0000-000005000000}"/>
    <hyperlink ref="A102" location="'E09.2 - Uzemnenie merania...'!C2" display="/" xr:uid="{00000000-0004-0000-0000-000006000000}"/>
    <hyperlink ref="A103" location="'E10.2 - EPS'!C2" display="/" xr:uid="{00000000-0004-0000-0000-000007000000}"/>
    <hyperlink ref="A104" location="'E10.3 - HSP'!C2" display="/" xr:uid="{00000000-0004-0000-0000-000008000000}"/>
    <hyperlink ref="A105" location="'E12 - Krajinná architektúra'!C2" display="/" xr:uid="{00000000-0004-0000-0000-000009000000}"/>
    <hyperlink ref="A106" location="'E12b - Závlahy'!C2" display="/" xr:uid="{00000000-0004-0000-0000-00000A000000}"/>
    <hyperlink ref="A108" location="'E01_1 - Stavebná časť'!C2" display="/" xr:uid="{00000000-0004-0000-0000-00000B000000}"/>
    <hyperlink ref="A109" location="'E04_1 - Vzduchotechnika'!C2" display="/" xr:uid="{00000000-0004-0000-0000-00000C000000}"/>
    <hyperlink ref="A110" location="'E06_1 - Vykurovanie'!C2" display="/" xr:uid="{00000000-0004-0000-0000-00000D000000}"/>
    <hyperlink ref="A111" location="'E09.1_1 - Elektroinštalác...'!C2" display="/" xr:uid="{00000000-0004-0000-0000-00000E000000}"/>
    <hyperlink ref="A112" location="'E10.3_1 - HSP'!C2" display="/" xr:uid="{00000000-0004-0000-0000-00000F000000}"/>
    <hyperlink ref="A113" location="'E10-2_1 - EPS'!C2" display="/" xr:uid="{00000000-0004-0000-0000-00001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B2:BM237"/>
  <sheetViews>
    <sheetView showGridLines="0" topLeftCell="A10" workbookViewId="0">
      <selection activeCell="E20" sqref="E20:H20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112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164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9135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</row>
    <row r="20" spans="2:12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J103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ROUND((SUM(BE103:BE110) + SUM(BE132:BE236)),  2)</f>
        <v>0</v>
      </c>
      <c r="G37" s="209"/>
      <c r="H37" s="209"/>
      <c r="I37" s="210">
        <v>0.2</v>
      </c>
      <c r="J37" s="208">
        <f>ROUND(((SUM(BE103:BE110) + SUM(BE132:BE236))*I37),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ROUND((SUM(BF103:BF110) + SUM(BF132:BF236)),  2)</f>
        <v>0</v>
      </c>
      <c r="G38" s="209"/>
      <c r="H38" s="209"/>
      <c r="I38" s="210">
        <v>0.2</v>
      </c>
      <c r="J38" s="208">
        <f>ROUND(((SUM(BF103:BF110) + SUM(BF132:BF236))*I38),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ROUND((SUM(BG103:BG110) + SUM(BG132:BG236)),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ROUND((SUM(BH103:BH110) + SUM(BH132:BH236)),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ROUND((SUM(BI103:BI110) + SUM(BI132:BI236)),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164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E10.2 - EPS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62" s="74" customFormat="1" ht="10.35" customHeight="1">
      <c r="B97" s="73"/>
      <c r="L97" s="73"/>
    </row>
    <row r="98" spans="2:62" s="74" customFormat="1" ht="22.9" customHeight="1">
      <c r="B98" s="73"/>
      <c r="C98" s="222" t="s">
        <v>308</v>
      </c>
      <c r="J98" s="205">
        <f>J132</f>
        <v>0</v>
      </c>
      <c r="L98" s="73"/>
      <c r="AU98" s="53" t="s">
        <v>309</v>
      </c>
    </row>
    <row r="99" spans="2:62" s="224" customFormat="1" ht="24.95" customHeight="1">
      <c r="B99" s="223"/>
      <c r="D99" s="225" t="s">
        <v>9136</v>
      </c>
      <c r="E99" s="226"/>
      <c r="F99" s="226"/>
      <c r="G99" s="226"/>
      <c r="H99" s="226"/>
      <c r="I99" s="226"/>
      <c r="J99" s="227">
        <f>J133</f>
        <v>0</v>
      </c>
      <c r="L99" s="223"/>
    </row>
    <row r="100" spans="2:62" s="224" customFormat="1" ht="24.95" customHeight="1">
      <c r="B100" s="223"/>
      <c r="D100" s="225" t="s">
        <v>9137</v>
      </c>
      <c r="E100" s="226"/>
      <c r="F100" s="226"/>
      <c r="G100" s="226"/>
      <c r="H100" s="226"/>
      <c r="I100" s="226"/>
      <c r="J100" s="227">
        <f>J218</f>
        <v>0</v>
      </c>
      <c r="L100" s="223"/>
    </row>
    <row r="101" spans="2:62" s="74" customFormat="1" ht="21.75" customHeight="1">
      <c r="B101" s="73"/>
      <c r="L101" s="73"/>
    </row>
    <row r="102" spans="2:62" s="74" customFormat="1" ht="6.95" customHeight="1">
      <c r="B102" s="73"/>
      <c r="L102" s="73"/>
    </row>
    <row r="103" spans="2:62" s="74" customFormat="1" ht="29.25" customHeight="1">
      <c r="B103" s="73"/>
      <c r="C103" s="222" t="s">
        <v>343</v>
      </c>
      <c r="J103" s="232">
        <f>ROUND(J104 + J105 + J106 + J107 + J108 + J109,2)</f>
        <v>0</v>
      </c>
      <c r="L103" s="73"/>
      <c r="N103" s="233" t="s">
        <v>41</v>
      </c>
    </row>
    <row r="104" spans="2:62" s="74" customFormat="1" ht="18" customHeight="1">
      <c r="B104" s="73"/>
      <c r="D104" s="41" t="s">
        <v>344</v>
      </c>
      <c r="E104" s="48"/>
      <c r="F104" s="48"/>
      <c r="J104" s="17">
        <v>0</v>
      </c>
      <c r="L104" s="73"/>
      <c r="N104" s="235" t="s">
        <v>43</v>
      </c>
      <c r="AY104" s="53" t="s">
        <v>345</v>
      </c>
      <c r="BE104" s="179">
        <f t="shared" ref="BE104:BE109" si="0">IF(N104="základná",J104,0)</f>
        <v>0</v>
      </c>
      <c r="BF104" s="179">
        <f t="shared" ref="BF104:BF109" si="1">IF(N104="znížená",J104,0)</f>
        <v>0</v>
      </c>
      <c r="BG104" s="179">
        <f t="shared" ref="BG104:BG109" si="2">IF(N104="zákl. prenesená",J104,0)</f>
        <v>0</v>
      </c>
      <c r="BH104" s="179">
        <f t="shared" ref="BH104:BH109" si="3">IF(N104="zníž. prenesená",J104,0)</f>
        <v>0</v>
      </c>
      <c r="BI104" s="179">
        <f t="shared" ref="BI104:BI109" si="4">IF(N104="nulová",J104,0)</f>
        <v>0</v>
      </c>
      <c r="BJ104" s="53" t="s">
        <v>90</v>
      </c>
    </row>
    <row r="105" spans="2:62" s="74" customFormat="1" ht="18" customHeight="1">
      <c r="B105" s="73"/>
      <c r="D105" s="41" t="s">
        <v>346</v>
      </c>
      <c r="E105" s="48"/>
      <c r="F105" s="48"/>
      <c r="J105" s="17">
        <v>0</v>
      </c>
      <c r="L105" s="73"/>
      <c r="N105" s="235" t="s">
        <v>43</v>
      </c>
      <c r="AY105" s="53" t="s">
        <v>345</v>
      </c>
      <c r="BE105" s="179">
        <f t="shared" si="0"/>
        <v>0</v>
      </c>
      <c r="BF105" s="179">
        <f t="shared" si="1"/>
        <v>0</v>
      </c>
      <c r="BG105" s="179">
        <f t="shared" si="2"/>
        <v>0</v>
      </c>
      <c r="BH105" s="179">
        <f t="shared" si="3"/>
        <v>0</v>
      </c>
      <c r="BI105" s="179">
        <f t="shared" si="4"/>
        <v>0</v>
      </c>
      <c r="BJ105" s="53" t="s">
        <v>90</v>
      </c>
    </row>
    <row r="106" spans="2:62" s="74" customFormat="1" ht="18" customHeight="1">
      <c r="B106" s="73"/>
      <c r="D106" s="41" t="s">
        <v>347</v>
      </c>
      <c r="E106" s="48"/>
      <c r="F106" s="48"/>
      <c r="J106" s="17">
        <v>0</v>
      </c>
      <c r="L106" s="73"/>
      <c r="N106" s="235" t="s">
        <v>43</v>
      </c>
      <c r="AY106" s="53" t="s">
        <v>345</v>
      </c>
      <c r="BE106" s="179">
        <f t="shared" si="0"/>
        <v>0</v>
      </c>
      <c r="BF106" s="179">
        <f t="shared" si="1"/>
        <v>0</v>
      </c>
      <c r="BG106" s="179">
        <f t="shared" si="2"/>
        <v>0</v>
      </c>
      <c r="BH106" s="179">
        <f t="shared" si="3"/>
        <v>0</v>
      </c>
      <c r="BI106" s="179">
        <f t="shared" si="4"/>
        <v>0</v>
      </c>
      <c r="BJ106" s="53" t="s">
        <v>90</v>
      </c>
    </row>
    <row r="107" spans="2:62" s="74" customFormat="1" ht="18" customHeight="1">
      <c r="B107" s="73"/>
      <c r="D107" s="41" t="s">
        <v>348</v>
      </c>
      <c r="E107" s="48"/>
      <c r="F107" s="48"/>
      <c r="J107" s="17">
        <v>0</v>
      </c>
      <c r="L107" s="73"/>
      <c r="N107" s="235" t="s">
        <v>43</v>
      </c>
      <c r="AY107" s="53" t="s">
        <v>345</v>
      </c>
      <c r="BE107" s="179">
        <f t="shared" si="0"/>
        <v>0</v>
      </c>
      <c r="BF107" s="179">
        <f t="shared" si="1"/>
        <v>0</v>
      </c>
      <c r="BG107" s="179">
        <f t="shared" si="2"/>
        <v>0</v>
      </c>
      <c r="BH107" s="179">
        <f t="shared" si="3"/>
        <v>0</v>
      </c>
      <c r="BI107" s="179">
        <f t="shared" si="4"/>
        <v>0</v>
      </c>
      <c r="BJ107" s="53" t="s">
        <v>90</v>
      </c>
    </row>
    <row r="108" spans="2:62" s="74" customFormat="1" ht="18" customHeight="1">
      <c r="B108" s="73"/>
      <c r="D108" s="41" t="s">
        <v>349</v>
      </c>
      <c r="E108" s="48"/>
      <c r="F108" s="48"/>
      <c r="J108" s="17">
        <v>0</v>
      </c>
      <c r="L108" s="73"/>
      <c r="N108" s="235" t="s">
        <v>43</v>
      </c>
      <c r="AY108" s="53" t="s">
        <v>345</v>
      </c>
      <c r="BE108" s="179">
        <f t="shared" si="0"/>
        <v>0</v>
      </c>
      <c r="BF108" s="179">
        <f t="shared" si="1"/>
        <v>0</v>
      </c>
      <c r="BG108" s="179">
        <f t="shared" si="2"/>
        <v>0</v>
      </c>
      <c r="BH108" s="179">
        <f t="shared" si="3"/>
        <v>0</v>
      </c>
      <c r="BI108" s="179">
        <f t="shared" si="4"/>
        <v>0</v>
      </c>
      <c r="BJ108" s="53" t="s">
        <v>90</v>
      </c>
    </row>
    <row r="109" spans="2:62" s="74" customFormat="1" ht="18" customHeight="1">
      <c r="B109" s="73"/>
      <c r="D109" s="236" t="s">
        <v>350</v>
      </c>
      <c r="J109" s="17">
        <f>ROUND(J32*T109,2)</f>
        <v>0</v>
      </c>
      <c r="L109" s="73"/>
      <c r="N109" s="235" t="s">
        <v>43</v>
      </c>
      <c r="AY109" s="53" t="s">
        <v>351</v>
      </c>
      <c r="BE109" s="179">
        <f t="shared" si="0"/>
        <v>0</v>
      </c>
      <c r="BF109" s="179">
        <f t="shared" si="1"/>
        <v>0</v>
      </c>
      <c r="BG109" s="179">
        <f t="shared" si="2"/>
        <v>0</v>
      </c>
      <c r="BH109" s="179">
        <f t="shared" si="3"/>
        <v>0</v>
      </c>
      <c r="BI109" s="179">
        <f t="shared" si="4"/>
        <v>0</v>
      </c>
      <c r="BJ109" s="53" t="s">
        <v>90</v>
      </c>
    </row>
    <row r="110" spans="2:62" s="74" customFormat="1">
      <c r="B110" s="73"/>
      <c r="L110" s="73"/>
    </row>
    <row r="111" spans="2:62" s="74" customFormat="1" ht="29.25" customHeight="1">
      <c r="B111" s="73"/>
      <c r="C111" s="181" t="s">
        <v>146</v>
      </c>
      <c r="D111" s="182"/>
      <c r="E111" s="182"/>
      <c r="F111" s="182"/>
      <c r="G111" s="182"/>
      <c r="H111" s="182"/>
      <c r="I111" s="182"/>
      <c r="J111" s="237">
        <f>ROUND(J98+J103,2)</f>
        <v>0</v>
      </c>
      <c r="K111" s="182"/>
      <c r="L111" s="73"/>
    </row>
    <row r="112" spans="2:62" s="74" customFormat="1" ht="6.95" customHeight="1">
      <c r="B112" s="103"/>
      <c r="C112" s="104"/>
      <c r="D112" s="104"/>
      <c r="E112" s="104"/>
      <c r="F112" s="104"/>
      <c r="G112" s="104"/>
      <c r="H112" s="104"/>
      <c r="I112" s="104"/>
      <c r="J112" s="104"/>
      <c r="K112" s="104"/>
      <c r="L112" s="73"/>
    </row>
    <row r="116" spans="2:12" s="74" customFormat="1" ht="6.95" customHeight="1">
      <c r="B116" s="105"/>
      <c r="C116" s="106"/>
      <c r="D116" s="106"/>
      <c r="E116" s="106"/>
      <c r="F116" s="106"/>
      <c r="G116" s="106"/>
      <c r="H116" s="106"/>
      <c r="I116" s="106"/>
      <c r="J116" s="106"/>
      <c r="K116" s="106"/>
      <c r="L116" s="73"/>
    </row>
    <row r="117" spans="2:12" s="74" customFormat="1" ht="24.95" customHeight="1">
      <c r="B117" s="73"/>
      <c r="C117" s="57" t="s">
        <v>352</v>
      </c>
      <c r="L117" s="73"/>
    </row>
    <row r="118" spans="2:12" s="74" customFormat="1" ht="6.95" customHeight="1">
      <c r="B118" s="73"/>
      <c r="L118" s="73"/>
    </row>
    <row r="119" spans="2:12" s="74" customFormat="1" ht="12" customHeight="1">
      <c r="B119" s="73"/>
      <c r="C119" s="66" t="s">
        <v>15</v>
      </c>
      <c r="L119" s="73"/>
    </row>
    <row r="120" spans="2:12" s="74" customFormat="1" ht="39.75" customHeight="1">
      <c r="B120" s="73"/>
      <c r="E120" s="195" t="str">
        <f>E7</f>
        <v>REKONŠTRUKCIA OBJEKTU NA VAJANSKÉHO NÁBREŽÍ 10, BRATISLAVA, ADAPTÁCIA OBJEKTU PRE POTREBY VÝUČBY UK</v>
      </c>
      <c r="F120" s="196"/>
      <c r="G120" s="196"/>
      <c r="H120" s="196"/>
      <c r="L120" s="73"/>
    </row>
    <row r="121" spans="2:12" ht="12" customHeight="1">
      <c r="B121" s="56"/>
      <c r="C121" s="66" t="s">
        <v>161</v>
      </c>
      <c r="L121" s="56"/>
    </row>
    <row r="122" spans="2:12" s="74" customFormat="1" ht="16.5" customHeight="1">
      <c r="B122" s="73"/>
      <c r="E122" s="195" t="s">
        <v>164</v>
      </c>
      <c r="F122" s="197"/>
      <c r="G122" s="197"/>
      <c r="H122" s="197"/>
      <c r="L122" s="73"/>
    </row>
    <row r="123" spans="2:12" s="74" customFormat="1" ht="12" customHeight="1">
      <c r="B123" s="73"/>
      <c r="C123" s="66" t="s">
        <v>167</v>
      </c>
      <c r="L123" s="73"/>
    </row>
    <row r="124" spans="2:12" s="74" customFormat="1" ht="16.5" customHeight="1">
      <c r="B124" s="73"/>
      <c r="E124" s="112" t="str">
        <f>E11</f>
        <v>E10.2 - EPS</v>
      </c>
      <c r="F124" s="197"/>
      <c r="G124" s="197"/>
      <c r="H124" s="197"/>
      <c r="L124" s="73"/>
    </row>
    <row r="125" spans="2:12" s="74" customFormat="1" ht="6.95" customHeight="1">
      <c r="B125" s="73"/>
      <c r="L125" s="73"/>
    </row>
    <row r="126" spans="2:12" s="74" customFormat="1" ht="12" customHeight="1">
      <c r="B126" s="73"/>
      <c r="C126" s="66" t="s">
        <v>19</v>
      </c>
      <c r="F126" s="67" t="str">
        <f>F14</f>
        <v xml:space="preserve">Vajanského nábrežie 56/10 </v>
      </c>
      <c r="I126" s="66" t="s">
        <v>21</v>
      </c>
      <c r="J126" s="198" t="str">
        <f>IF(J14="","",J14)</f>
        <v>30. 5. 2024</v>
      </c>
      <c r="L126" s="73"/>
    </row>
    <row r="127" spans="2:12" s="74" customFormat="1" ht="6.95" customHeight="1">
      <c r="B127" s="73"/>
      <c r="L127" s="73"/>
    </row>
    <row r="128" spans="2:12" s="74" customFormat="1" ht="15.2" customHeight="1">
      <c r="B128" s="73"/>
      <c r="C128" s="66" t="s">
        <v>23</v>
      </c>
      <c r="F128" s="67" t="str">
        <f>E17</f>
        <v>Univerzita Komenského v Bratislave</v>
      </c>
      <c r="I128" s="66" t="s">
        <v>29</v>
      </c>
      <c r="J128" s="219" t="str">
        <f>E23</f>
        <v xml:space="preserve"> </v>
      </c>
      <c r="L128" s="73"/>
    </row>
    <row r="129" spans="2:65" s="74" customFormat="1" ht="15.2" customHeight="1">
      <c r="B129" s="73"/>
      <c r="C129" s="66" t="s">
        <v>27</v>
      </c>
      <c r="F129" s="67" t="str">
        <f>IF(E20="","",E20)</f>
        <v>Vyplň údaj</v>
      </c>
      <c r="I129" s="66" t="s">
        <v>32</v>
      </c>
      <c r="J129" s="219" t="str">
        <f>E26</f>
        <v>precenil Rosoft,s.r.o.</v>
      </c>
      <c r="L129" s="73"/>
    </row>
    <row r="130" spans="2:65" s="74" customFormat="1" ht="10.35" customHeight="1">
      <c r="B130" s="73"/>
      <c r="L130" s="73"/>
    </row>
    <row r="131" spans="2:65" s="243" customFormat="1" ht="29.25" customHeight="1">
      <c r="B131" s="238"/>
      <c r="C131" s="239" t="s">
        <v>353</v>
      </c>
      <c r="D131" s="240" t="s">
        <v>62</v>
      </c>
      <c r="E131" s="240" t="s">
        <v>58</v>
      </c>
      <c r="F131" s="240" t="s">
        <v>59</v>
      </c>
      <c r="G131" s="240" t="s">
        <v>354</v>
      </c>
      <c r="H131" s="240" t="s">
        <v>355</v>
      </c>
      <c r="I131" s="240" t="s">
        <v>356</v>
      </c>
      <c r="J131" s="241" t="s">
        <v>307</v>
      </c>
      <c r="K131" s="242" t="s">
        <v>357</v>
      </c>
      <c r="L131" s="238"/>
      <c r="M131" s="132" t="s">
        <v>1</v>
      </c>
      <c r="N131" s="133" t="s">
        <v>41</v>
      </c>
      <c r="O131" s="133" t="s">
        <v>358</v>
      </c>
      <c r="P131" s="133" t="s">
        <v>359</v>
      </c>
      <c r="Q131" s="133" t="s">
        <v>360</v>
      </c>
      <c r="R131" s="133" t="s">
        <v>361</v>
      </c>
      <c r="S131" s="133" t="s">
        <v>362</v>
      </c>
      <c r="T131" s="134" t="s">
        <v>363</v>
      </c>
    </row>
    <row r="132" spans="2:65" s="74" customFormat="1" ht="22.9" customHeight="1">
      <c r="B132" s="73"/>
      <c r="C132" s="138" t="s">
        <v>215</v>
      </c>
      <c r="J132" s="244">
        <f>BK132</f>
        <v>0</v>
      </c>
      <c r="L132" s="73"/>
      <c r="M132" s="135"/>
      <c r="N132" s="120"/>
      <c r="O132" s="120"/>
      <c r="P132" s="245">
        <f>P133+P218</f>
        <v>0</v>
      </c>
      <c r="Q132" s="120"/>
      <c r="R132" s="245">
        <f>R133+R218</f>
        <v>0</v>
      </c>
      <c r="S132" s="120"/>
      <c r="T132" s="246">
        <f>T133+T218</f>
        <v>0</v>
      </c>
      <c r="AT132" s="53" t="s">
        <v>76</v>
      </c>
      <c r="AU132" s="53" t="s">
        <v>309</v>
      </c>
      <c r="BK132" s="247">
        <f>BK133+BK218</f>
        <v>0</v>
      </c>
    </row>
    <row r="133" spans="2:65" s="249" customFormat="1" ht="25.9" customHeight="1">
      <c r="B133" s="248"/>
      <c r="D133" s="250" t="s">
        <v>76</v>
      </c>
      <c r="E133" s="251" t="s">
        <v>9138</v>
      </c>
      <c r="F133" s="251" t="s">
        <v>9139</v>
      </c>
      <c r="J133" s="252">
        <f>BK133</f>
        <v>0</v>
      </c>
      <c r="L133" s="248"/>
      <c r="M133" s="253"/>
      <c r="P133" s="254">
        <f>SUM(P134:P217)</f>
        <v>0</v>
      </c>
      <c r="R133" s="254">
        <f>SUM(R134:R217)</f>
        <v>0</v>
      </c>
      <c r="T133" s="255">
        <f>SUM(T134:T217)</f>
        <v>0</v>
      </c>
      <c r="AR133" s="250" t="s">
        <v>84</v>
      </c>
      <c r="AT133" s="256" t="s">
        <v>76</v>
      </c>
      <c r="AU133" s="256" t="s">
        <v>77</v>
      </c>
      <c r="AY133" s="250" t="s">
        <v>366</v>
      </c>
      <c r="BK133" s="257">
        <f>SUM(BK134:BK217)</f>
        <v>0</v>
      </c>
    </row>
    <row r="134" spans="2:65" s="74" customFormat="1" ht="16.5" customHeight="1">
      <c r="B134" s="73"/>
      <c r="C134" s="260" t="s">
        <v>84</v>
      </c>
      <c r="D134" s="260" t="s">
        <v>368</v>
      </c>
      <c r="E134" s="261" t="s">
        <v>9140</v>
      </c>
      <c r="F134" s="262" t="s">
        <v>9141</v>
      </c>
      <c r="G134" s="263" t="s">
        <v>630</v>
      </c>
      <c r="H134" s="264">
        <v>1</v>
      </c>
      <c r="I134" s="26"/>
      <c r="J134" s="266">
        <f t="shared" ref="J134:J165" si="5">ROUND(I134*H134,2)</f>
        <v>0</v>
      </c>
      <c r="K134" s="267"/>
      <c r="L134" s="73"/>
      <c r="M134" s="27" t="s">
        <v>1</v>
      </c>
      <c r="N134" s="233" t="s">
        <v>43</v>
      </c>
      <c r="P134" s="269">
        <f t="shared" ref="P134:P165" si="6">O134*H134</f>
        <v>0</v>
      </c>
      <c r="Q134" s="269">
        <v>0</v>
      </c>
      <c r="R134" s="269">
        <f t="shared" ref="R134:R165" si="7">Q134*H134</f>
        <v>0</v>
      </c>
      <c r="S134" s="269">
        <v>0</v>
      </c>
      <c r="T134" s="270">
        <f t="shared" ref="T134:T165" si="8">S134*H134</f>
        <v>0</v>
      </c>
      <c r="AR134" s="271" t="s">
        <v>1003</v>
      </c>
      <c r="AT134" s="271" t="s">
        <v>368</v>
      </c>
      <c r="AU134" s="271" t="s">
        <v>84</v>
      </c>
      <c r="AY134" s="53" t="s">
        <v>366</v>
      </c>
      <c r="BE134" s="179">
        <f t="shared" ref="BE134:BE165" si="9">IF(N134="základná",J134,0)</f>
        <v>0</v>
      </c>
      <c r="BF134" s="179">
        <f t="shared" ref="BF134:BF165" si="10">IF(N134="znížená",J134,0)</f>
        <v>0</v>
      </c>
      <c r="BG134" s="179">
        <f t="shared" ref="BG134:BG165" si="11">IF(N134="zákl. prenesená",J134,0)</f>
        <v>0</v>
      </c>
      <c r="BH134" s="179">
        <f t="shared" ref="BH134:BH165" si="12">IF(N134="zníž. prenesená",J134,0)</f>
        <v>0</v>
      </c>
      <c r="BI134" s="179">
        <f t="shared" ref="BI134:BI165" si="13">IF(N134="nulová",J134,0)</f>
        <v>0</v>
      </c>
      <c r="BJ134" s="53" t="s">
        <v>90</v>
      </c>
      <c r="BK134" s="179">
        <f t="shared" ref="BK134:BK165" si="14">ROUND(I134*H134,2)</f>
        <v>0</v>
      </c>
      <c r="BL134" s="53" t="s">
        <v>1003</v>
      </c>
      <c r="BM134" s="271" t="s">
        <v>90</v>
      </c>
    </row>
    <row r="135" spans="2:65" s="74" customFormat="1" ht="21.75" customHeight="1">
      <c r="B135" s="73"/>
      <c r="C135" s="300" t="s">
        <v>90</v>
      </c>
      <c r="D135" s="300" t="s">
        <v>621</v>
      </c>
      <c r="E135" s="301" t="s">
        <v>9142</v>
      </c>
      <c r="F135" s="302" t="s">
        <v>9143</v>
      </c>
      <c r="G135" s="303" t="s">
        <v>630</v>
      </c>
      <c r="H135" s="304">
        <v>1</v>
      </c>
      <c r="I135" s="28"/>
      <c r="J135" s="306">
        <f t="shared" si="5"/>
        <v>0</v>
      </c>
      <c r="K135" s="307"/>
      <c r="L135" s="308"/>
      <c r="M135" s="29" t="s">
        <v>1</v>
      </c>
      <c r="N135" s="310" t="s">
        <v>43</v>
      </c>
      <c r="P135" s="269">
        <f t="shared" si="6"/>
        <v>0</v>
      </c>
      <c r="Q135" s="269">
        <v>0</v>
      </c>
      <c r="R135" s="269">
        <f t="shared" si="7"/>
        <v>0</v>
      </c>
      <c r="S135" s="269">
        <v>0</v>
      </c>
      <c r="T135" s="270">
        <f t="shared" si="8"/>
        <v>0</v>
      </c>
      <c r="AR135" s="271" t="s">
        <v>3401</v>
      </c>
      <c r="AT135" s="271" t="s">
        <v>621</v>
      </c>
      <c r="AU135" s="271" t="s">
        <v>84</v>
      </c>
      <c r="AY135" s="53" t="s">
        <v>366</v>
      </c>
      <c r="BE135" s="179">
        <f t="shared" si="9"/>
        <v>0</v>
      </c>
      <c r="BF135" s="179">
        <f t="shared" si="10"/>
        <v>0</v>
      </c>
      <c r="BG135" s="179">
        <f t="shared" si="11"/>
        <v>0</v>
      </c>
      <c r="BH135" s="179">
        <f t="shared" si="12"/>
        <v>0</v>
      </c>
      <c r="BI135" s="179">
        <f t="shared" si="13"/>
        <v>0</v>
      </c>
      <c r="BJ135" s="53" t="s">
        <v>90</v>
      </c>
      <c r="BK135" s="179">
        <f t="shared" si="14"/>
        <v>0</v>
      </c>
      <c r="BL135" s="53" t="s">
        <v>1003</v>
      </c>
      <c r="BM135" s="271" t="s">
        <v>371</v>
      </c>
    </row>
    <row r="136" spans="2:65" s="74" customFormat="1" ht="16.5" customHeight="1">
      <c r="B136" s="73"/>
      <c r="C136" s="260" t="s">
        <v>149</v>
      </c>
      <c r="D136" s="260" t="s">
        <v>368</v>
      </c>
      <c r="E136" s="261" t="s">
        <v>9144</v>
      </c>
      <c r="F136" s="262" t="s">
        <v>9145</v>
      </c>
      <c r="G136" s="263" t="s">
        <v>630</v>
      </c>
      <c r="H136" s="264">
        <v>1</v>
      </c>
      <c r="I136" s="26"/>
      <c r="J136" s="266">
        <f t="shared" si="5"/>
        <v>0</v>
      </c>
      <c r="K136" s="267"/>
      <c r="L136" s="73"/>
      <c r="M136" s="27" t="s">
        <v>1</v>
      </c>
      <c r="N136" s="233" t="s">
        <v>43</v>
      </c>
      <c r="P136" s="269">
        <f t="shared" si="6"/>
        <v>0</v>
      </c>
      <c r="Q136" s="269">
        <v>0</v>
      </c>
      <c r="R136" s="269">
        <f t="shared" si="7"/>
        <v>0</v>
      </c>
      <c r="S136" s="269">
        <v>0</v>
      </c>
      <c r="T136" s="270">
        <f t="shared" si="8"/>
        <v>0</v>
      </c>
      <c r="AR136" s="271" t="s">
        <v>1003</v>
      </c>
      <c r="AT136" s="271" t="s">
        <v>368</v>
      </c>
      <c r="AU136" s="271" t="s">
        <v>84</v>
      </c>
      <c r="AY136" s="53" t="s">
        <v>366</v>
      </c>
      <c r="BE136" s="179">
        <f t="shared" si="9"/>
        <v>0</v>
      </c>
      <c r="BF136" s="179">
        <f t="shared" si="10"/>
        <v>0</v>
      </c>
      <c r="BG136" s="179">
        <f t="shared" si="11"/>
        <v>0</v>
      </c>
      <c r="BH136" s="179">
        <f t="shared" si="12"/>
        <v>0</v>
      </c>
      <c r="BI136" s="179">
        <f t="shared" si="13"/>
        <v>0</v>
      </c>
      <c r="BJ136" s="53" t="s">
        <v>90</v>
      </c>
      <c r="BK136" s="179">
        <f t="shared" si="14"/>
        <v>0</v>
      </c>
      <c r="BL136" s="53" t="s">
        <v>1003</v>
      </c>
      <c r="BM136" s="271" t="s">
        <v>408</v>
      </c>
    </row>
    <row r="137" spans="2:65" s="74" customFormat="1" ht="16.5" customHeight="1">
      <c r="B137" s="73"/>
      <c r="C137" s="300" t="s">
        <v>371</v>
      </c>
      <c r="D137" s="300" t="s">
        <v>621</v>
      </c>
      <c r="E137" s="301" t="s">
        <v>9146</v>
      </c>
      <c r="F137" s="302" t="s">
        <v>9147</v>
      </c>
      <c r="G137" s="303" t="s">
        <v>630</v>
      </c>
      <c r="H137" s="304">
        <v>1</v>
      </c>
      <c r="I137" s="28"/>
      <c r="J137" s="306">
        <f t="shared" si="5"/>
        <v>0</v>
      </c>
      <c r="K137" s="307"/>
      <c r="L137" s="308"/>
      <c r="M137" s="29" t="s">
        <v>1</v>
      </c>
      <c r="N137" s="310" t="s">
        <v>43</v>
      </c>
      <c r="P137" s="269">
        <f t="shared" si="6"/>
        <v>0</v>
      </c>
      <c r="Q137" s="269">
        <v>0</v>
      </c>
      <c r="R137" s="269">
        <f t="shared" si="7"/>
        <v>0</v>
      </c>
      <c r="S137" s="269">
        <v>0</v>
      </c>
      <c r="T137" s="270">
        <f t="shared" si="8"/>
        <v>0</v>
      </c>
      <c r="AR137" s="271" t="s">
        <v>3401</v>
      </c>
      <c r="AT137" s="271" t="s">
        <v>621</v>
      </c>
      <c r="AU137" s="271" t="s">
        <v>84</v>
      </c>
      <c r="AY137" s="53" t="s">
        <v>366</v>
      </c>
      <c r="BE137" s="179">
        <f t="shared" si="9"/>
        <v>0</v>
      </c>
      <c r="BF137" s="179">
        <f t="shared" si="10"/>
        <v>0</v>
      </c>
      <c r="BG137" s="179">
        <f t="shared" si="11"/>
        <v>0</v>
      </c>
      <c r="BH137" s="179">
        <f t="shared" si="12"/>
        <v>0</v>
      </c>
      <c r="BI137" s="179">
        <f t="shared" si="13"/>
        <v>0</v>
      </c>
      <c r="BJ137" s="53" t="s">
        <v>90</v>
      </c>
      <c r="BK137" s="179">
        <f t="shared" si="14"/>
        <v>0</v>
      </c>
      <c r="BL137" s="53" t="s">
        <v>1003</v>
      </c>
      <c r="BM137" s="271" t="s">
        <v>454</v>
      </c>
    </row>
    <row r="138" spans="2:65" s="74" customFormat="1" ht="16.5" customHeight="1">
      <c r="B138" s="73"/>
      <c r="C138" s="260" t="s">
        <v>399</v>
      </c>
      <c r="D138" s="260" t="s">
        <v>368</v>
      </c>
      <c r="E138" s="261" t="s">
        <v>9148</v>
      </c>
      <c r="F138" s="262" t="s">
        <v>9149</v>
      </c>
      <c r="G138" s="263" t="s">
        <v>630</v>
      </c>
      <c r="H138" s="264">
        <v>1</v>
      </c>
      <c r="I138" s="26"/>
      <c r="J138" s="266">
        <f t="shared" si="5"/>
        <v>0</v>
      </c>
      <c r="K138" s="267"/>
      <c r="L138" s="73"/>
      <c r="M138" s="27" t="s">
        <v>1</v>
      </c>
      <c r="N138" s="233" t="s">
        <v>43</v>
      </c>
      <c r="P138" s="269">
        <f t="shared" si="6"/>
        <v>0</v>
      </c>
      <c r="Q138" s="269">
        <v>0</v>
      </c>
      <c r="R138" s="269">
        <f t="shared" si="7"/>
        <v>0</v>
      </c>
      <c r="S138" s="269">
        <v>0</v>
      </c>
      <c r="T138" s="270">
        <f t="shared" si="8"/>
        <v>0</v>
      </c>
      <c r="AR138" s="271" t="s">
        <v>1003</v>
      </c>
      <c r="AT138" s="271" t="s">
        <v>368</v>
      </c>
      <c r="AU138" s="271" t="s">
        <v>84</v>
      </c>
      <c r="AY138" s="53" t="s">
        <v>366</v>
      </c>
      <c r="BE138" s="179">
        <f t="shared" si="9"/>
        <v>0</v>
      </c>
      <c r="BF138" s="179">
        <f t="shared" si="10"/>
        <v>0</v>
      </c>
      <c r="BG138" s="179">
        <f t="shared" si="11"/>
        <v>0</v>
      </c>
      <c r="BH138" s="179">
        <f t="shared" si="12"/>
        <v>0</v>
      </c>
      <c r="BI138" s="179">
        <f t="shared" si="13"/>
        <v>0</v>
      </c>
      <c r="BJ138" s="53" t="s">
        <v>90</v>
      </c>
      <c r="BK138" s="179">
        <f t="shared" si="14"/>
        <v>0</v>
      </c>
      <c r="BL138" s="53" t="s">
        <v>1003</v>
      </c>
      <c r="BM138" s="271" t="s">
        <v>467</v>
      </c>
    </row>
    <row r="139" spans="2:65" s="74" customFormat="1" ht="16.5" customHeight="1">
      <c r="B139" s="73"/>
      <c r="C139" s="300" t="s">
        <v>408</v>
      </c>
      <c r="D139" s="300" t="s">
        <v>621</v>
      </c>
      <c r="E139" s="301" t="s">
        <v>9150</v>
      </c>
      <c r="F139" s="302" t="s">
        <v>9151</v>
      </c>
      <c r="G139" s="303" t="s">
        <v>630</v>
      </c>
      <c r="H139" s="304">
        <v>1</v>
      </c>
      <c r="I139" s="28"/>
      <c r="J139" s="306">
        <f t="shared" si="5"/>
        <v>0</v>
      </c>
      <c r="K139" s="307"/>
      <c r="L139" s="308"/>
      <c r="M139" s="29" t="s">
        <v>1</v>
      </c>
      <c r="N139" s="310" t="s">
        <v>43</v>
      </c>
      <c r="P139" s="269">
        <f t="shared" si="6"/>
        <v>0</v>
      </c>
      <c r="Q139" s="269">
        <v>0</v>
      </c>
      <c r="R139" s="269">
        <f t="shared" si="7"/>
        <v>0</v>
      </c>
      <c r="S139" s="269">
        <v>0</v>
      </c>
      <c r="T139" s="270">
        <f t="shared" si="8"/>
        <v>0</v>
      </c>
      <c r="AR139" s="271" t="s">
        <v>3401</v>
      </c>
      <c r="AT139" s="271" t="s">
        <v>621</v>
      </c>
      <c r="AU139" s="271" t="s">
        <v>84</v>
      </c>
      <c r="AY139" s="53" t="s">
        <v>366</v>
      </c>
      <c r="BE139" s="179">
        <f t="shared" si="9"/>
        <v>0</v>
      </c>
      <c r="BF139" s="179">
        <f t="shared" si="10"/>
        <v>0</v>
      </c>
      <c r="BG139" s="179">
        <f t="shared" si="11"/>
        <v>0</v>
      </c>
      <c r="BH139" s="179">
        <f t="shared" si="12"/>
        <v>0</v>
      </c>
      <c r="BI139" s="179">
        <f t="shared" si="13"/>
        <v>0</v>
      </c>
      <c r="BJ139" s="53" t="s">
        <v>90</v>
      </c>
      <c r="BK139" s="179">
        <f t="shared" si="14"/>
        <v>0</v>
      </c>
      <c r="BL139" s="53" t="s">
        <v>1003</v>
      </c>
      <c r="BM139" s="271" t="s">
        <v>476</v>
      </c>
    </row>
    <row r="140" spans="2:65" s="74" customFormat="1" ht="16.5" customHeight="1">
      <c r="B140" s="73"/>
      <c r="C140" s="260" t="s">
        <v>449</v>
      </c>
      <c r="D140" s="260" t="s">
        <v>368</v>
      </c>
      <c r="E140" s="261" t="s">
        <v>9152</v>
      </c>
      <c r="F140" s="262" t="s">
        <v>9153</v>
      </c>
      <c r="G140" s="263" t="s">
        <v>630</v>
      </c>
      <c r="H140" s="264">
        <v>5</v>
      </c>
      <c r="I140" s="26"/>
      <c r="J140" s="266">
        <f t="shared" si="5"/>
        <v>0</v>
      </c>
      <c r="K140" s="267"/>
      <c r="L140" s="73"/>
      <c r="M140" s="27" t="s">
        <v>1</v>
      </c>
      <c r="N140" s="233" t="s">
        <v>43</v>
      </c>
      <c r="P140" s="269">
        <f t="shared" si="6"/>
        <v>0</v>
      </c>
      <c r="Q140" s="269">
        <v>0</v>
      </c>
      <c r="R140" s="269">
        <f t="shared" si="7"/>
        <v>0</v>
      </c>
      <c r="S140" s="269">
        <v>0</v>
      </c>
      <c r="T140" s="270">
        <f t="shared" si="8"/>
        <v>0</v>
      </c>
      <c r="AR140" s="271" t="s">
        <v>1003</v>
      </c>
      <c r="AT140" s="271" t="s">
        <v>368</v>
      </c>
      <c r="AU140" s="271" t="s">
        <v>84</v>
      </c>
      <c r="AY140" s="53" t="s">
        <v>366</v>
      </c>
      <c r="BE140" s="179">
        <f t="shared" si="9"/>
        <v>0</v>
      </c>
      <c r="BF140" s="179">
        <f t="shared" si="10"/>
        <v>0</v>
      </c>
      <c r="BG140" s="179">
        <f t="shared" si="11"/>
        <v>0</v>
      </c>
      <c r="BH140" s="179">
        <f t="shared" si="12"/>
        <v>0</v>
      </c>
      <c r="BI140" s="179">
        <f t="shared" si="13"/>
        <v>0</v>
      </c>
      <c r="BJ140" s="53" t="s">
        <v>90</v>
      </c>
      <c r="BK140" s="179">
        <f t="shared" si="14"/>
        <v>0</v>
      </c>
      <c r="BL140" s="53" t="s">
        <v>1003</v>
      </c>
      <c r="BM140" s="271" t="s">
        <v>484</v>
      </c>
    </row>
    <row r="141" spans="2:65" s="74" customFormat="1" ht="16.5" customHeight="1">
      <c r="B141" s="73"/>
      <c r="C141" s="300" t="s">
        <v>454</v>
      </c>
      <c r="D141" s="300" t="s">
        <v>621</v>
      </c>
      <c r="E141" s="301" t="s">
        <v>9154</v>
      </c>
      <c r="F141" s="302" t="s">
        <v>9155</v>
      </c>
      <c r="G141" s="303" t="s">
        <v>630</v>
      </c>
      <c r="H141" s="304">
        <v>5</v>
      </c>
      <c r="I141" s="28"/>
      <c r="J141" s="306">
        <f t="shared" si="5"/>
        <v>0</v>
      </c>
      <c r="K141" s="307"/>
      <c r="L141" s="308"/>
      <c r="M141" s="29" t="s">
        <v>1</v>
      </c>
      <c r="N141" s="310" t="s">
        <v>43</v>
      </c>
      <c r="P141" s="269">
        <f t="shared" si="6"/>
        <v>0</v>
      </c>
      <c r="Q141" s="269">
        <v>0</v>
      </c>
      <c r="R141" s="269">
        <f t="shared" si="7"/>
        <v>0</v>
      </c>
      <c r="S141" s="269">
        <v>0</v>
      </c>
      <c r="T141" s="270">
        <f t="shared" si="8"/>
        <v>0</v>
      </c>
      <c r="AR141" s="271" t="s">
        <v>3401</v>
      </c>
      <c r="AT141" s="271" t="s">
        <v>621</v>
      </c>
      <c r="AU141" s="271" t="s">
        <v>84</v>
      </c>
      <c r="AY141" s="53" t="s">
        <v>366</v>
      </c>
      <c r="BE141" s="179">
        <f t="shared" si="9"/>
        <v>0</v>
      </c>
      <c r="BF141" s="179">
        <f t="shared" si="10"/>
        <v>0</v>
      </c>
      <c r="BG141" s="179">
        <f t="shared" si="11"/>
        <v>0</v>
      </c>
      <c r="BH141" s="179">
        <f t="shared" si="12"/>
        <v>0</v>
      </c>
      <c r="BI141" s="179">
        <f t="shared" si="13"/>
        <v>0</v>
      </c>
      <c r="BJ141" s="53" t="s">
        <v>90</v>
      </c>
      <c r="BK141" s="179">
        <f t="shared" si="14"/>
        <v>0</v>
      </c>
      <c r="BL141" s="53" t="s">
        <v>1003</v>
      </c>
      <c r="BM141" s="271" t="s">
        <v>495</v>
      </c>
    </row>
    <row r="142" spans="2:65" s="74" customFormat="1" ht="16.5" customHeight="1">
      <c r="B142" s="73"/>
      <c r="C142" s="260" t="s">
        <v>462</v>
      </c>
      <c r="D142" s="260" t="s">
        <v>368</v>
      </c>
      <c r="E142" s="261" t="s">
        <v>9156</v>
      </c>
      <c r="F142" s="262" t="s">
        <v>9157</v>
      </c>
      <c r="G142" s="263" t="s">
        <v>630</v>
      </c>
      <c r="H142" s="264">
        <v>1</v>
      </c>
      <c r="I142" s="26"/>
      <c r="J142" s="266">
        <f t="shared" si="5"/>
        <v>0</v>
      </c>
      <c r="K142" s="267"/>
      <c r="L142" s="73"/>
      <c r="M142" s="27" t="s">
        <v>1</v>
      </c>
      <c r="N142" s="233" t="s">
        <v>43</v>
      </c>
      <c r="P142" s="269">
        <f t="shared" si="6"/>
        <v>0</v>
      </c>
      <c r="Q142" s="269">
        <v>0</v>
      </c>
      <c r="R142" s="269">
        <f t="shared" si="7"/>
        <v>0</v>
      </c>
      <c r="S142" s="269">
        <v>0</v>
      </c>
      <c r="T142" s="270">
        <f t="shared" si="8"/>
        <v>0</v>
      </c>
      <c r="AR142" s="271" t="s">
        <v>1003</v>
      </c>
      <c r="AT142" s="271" t="s">
        <v>368</v>
      </c>
      <c r="AU142" s="271" t="s">
        <v>84</v>
      </c>
      <c r="AY142" s="53" t="s">
        <v>366</v>
      </c>
      <c r="BE142" s="179">
        <f t="shared" si="9"/>
        <v>0</v>
      </c>
      <c r="BF142" s="179">
        <f t="shared" si="10"/>
        <v>0</v>
      </c>
      <c r="BG142" s="179">
        <f t="shared" si="11"/>
        <v>0</v>
      </c>
      <c r="BH142" s="179">
        <f t="shared" si="12"/>
        <v>0</v>
      </c>
      <c r="BI142" s="179">
        <f t="shared" si="13"/>
        <v>0</v>
      </c>
      <c r="BJ142" s="53" t="s">
        <v>90</v>
      </c>
      <c r="BK142" s="179">
        <f t="shared" si="14"/>
        <v>0</v>
      </c>
      <c r="BL142" s="53" t="s">
        <v>1003</v>
      </c>
      <c r="BM142" s="271" t="s">
        <v>506</v>
      </c>
    </row>
    <row r="143" spans="2:65" s="74" customFormat="1" ht="21.75" customHeight="1">
      <c r="B143" s="73"/>
      <c r="C143" s="300" t="s">
        <v>467</v>
      </c>
      <c r="D143" s="300" t="s">
        <v>621</v>
      </c>
      <c r="E143" s="301" t="s">
        <v>9158</v>
      </c>
      <c r="F143" s="302" t="s">
        <v>9159</v>
      </c>
      <c r="G143" s="303" t="s">
        <v>630</v>
      </c>
      <c r="H143" s="304">
        <v>1</v>
      </c>
      <c r="I143" s="28"/>
      <c r="J143" s="306">
        <f t="shared" si="5"/>
        <v>0</v>
      </c>
      <c r="K143" s="307"/>
      <c r="L143" s="308"/>
      <c r="M143" s="29" t="s">
        <v>1</v>
      </c>
      <c r="N143" s="310" t="s">
        <v>43</v>
      </c>
      <c r="P143" s="269">
        <f t="shared" si="6"/>
        <v>0</v>
      </c>
      <c r="Q143" s="269">
        <v>0</v>
      </c>
      <c r="R143" s="269">
        <f t="shared" si="7"/>
        <v>0</v>
      </c>
      <c r="S143" s="269">
        <v>0</v>
      </c>
      <c r="T143" s="270">
        <f t="shared" si="8"/>
        <v>0</v>
      </c>
      <c r="AR143" s="271" t="s">
        <v>3401</v>
      </c>
      <c r="AT143" s="271" t="s">
        <v>621</v>
      </c>
      <c r="AU143" s="271" t="s">
        <v>84</v>
      </c>
      <c r="AY143" s="53" t="s">
        <v>366</v>
      </c>
      <c r="BE143" s="179">
        <f t="shared" si="9"/>
        <v>0</v>
      </c>
      <c r="BF143" s="179">
        <f t="shared" si="10"/>
        <v>0</v>
      </c>
      <c r="BG143" s="179">
        <f t="shared" si="11"/>
        <v>0</v>
      </c>
      <c r="BH143" s="179">
        <f t="shared" si="12"/>
        <v>0</v>
      </c>
      <c r="BI143" s="179">
        <f t="shared" si="13"/>
        <v>0</v>
      </c>
      <c r="BJ143" s="53" t="s">
        <v>90</v>
      </c>
      <c r="BK143" s="179">
        <f t="shared" si="14"/>
        <v>0</v>
      </c>
      <c r="BL143" s="53" t="s">
        <v>1003</v>
      </c>
      <c r="BM143" s="271" t="s">
        <v>7</v>
      </c>
    </row>
    <row r="144" spans="2:65" s="74" customFormat="1" ht="16.5" customHeight="1">
      <c r="B144" s="73"/>
      <c r="C144" s="260" t="s">
        <v>471</v>
      </c>
      <c r="D144" s="260" t="s">
        <v>368</v>
      </c>
      <c r="E144" s="261" t="s">
        <v>9160</v>
      </c>
      <c r="F144" s="262" t="s">
        <v>9161</v>
      </c>
      <c r="G144" s="263" t="s">
        <v>630</v>
      </c>
      <c r="H144" s="264">
        <v>5</v>
      </c>
      <c r="I144" s="26"/>
      <c r="J144" s="266">
        <f t="shared" si="5"/>
        <v>0</v>
      </c>
      <c r="K144" s="267"/>
      <c r="L144" s="73"/>
      <c r="M144" s="27" t="s">
        <v>1</v>
      </c>
      <c r="N144" s="233" t="s">
        <v>43</v>
      </c>
      <c r="P144" s="269">
        <f t="shared" si="6"/>
        <v>0</v>
      </c>
      <c r="Q144" s="269">
        <v>0</v>
      </c>
      <c r="R144" s="269">
        <f t="shared" si="7"/>
        <v>0</v>
      </c>
      <c r="S144" s="269">
        <v>0</v>
      </c>
      <c r="T144" s="270">
        <f t="shared" si="8"/>
        <v>0</v>
      </c>
      <c r="AR144" s="271" t="s">
        <v>1003</v>
      </c>
      <c r="AT144" s="271" t="s">
        <v>368</v>
      </c>
      <c r="AU144" s="271" t="s">
        <v>84</v>
      </c>
      <c r="AY144" s="53" t="s">
        <v>366</v>
      </c>
      <c r="BE144" s="179">
        <f t="shared" si="9"/>
        <v>0</v>
      </c>
      <c r="BF144" s="179">
        <f t="shared" si="10"/>
        <v>0</v>
      </c>
      <c r="BG144" s="179">
        <f t="shared" si="11"/>
        <v>0</v>
      </c>
      <c r="BH144" s="179">
        <f t="shared" si="12"/>
        <v>0</v>
      </c>
      <c r="BI144" s="179">
        <f t="shared" si="13"/>
        <v>0</v>
      </c>
      <c r="BJ144" s="53" t="s">
        <v>90</v>
      </c>
      <c r="BK144" s="179">
        <f t="shared" si="14"/>
        <v>0</v>
      </c>
      <c r="BL144" s="53" t="s">
        <v>1003</v>
      </c>
      <c r="BM144" s="271" t="s">
        <v>537</v>
      </c>
    </row>
    <row r="145" spans="2:65" s="74" customFormat="1" ht="16.5" customHeight="1">
      <c r="B145" s="73"/>
      <c r="C145" s="300" t="s">
        <v>476</v>
      </c>
      <c r="D145" s="300" t="s">
        <v>621</v>
      </c>
      <c r="E145" s="301" t="s">
        <v>9162</v>
      </c>
      <c r="F145" s="302" t="s">
        <v>9163</v>
      </c>
      <c r="G145" s="303" t="s">
        <v>630</v>
      </c>
      <c r="H145" s="304">
        <v>5</v>
      </c>
      <c r="I145" s="28"/>
      <c r="J145" s="306">
        <f t="shared" si="5"/>
        <v>0</v>
      </c>
      <c r="K145" s="307"/>
      <c r="L145" s="308"/>
      <c r="M145" s="29" t="s">
        <v>1</v>
      </c>
      <c r="N145" s="310" t="s">
        <v>43</v>
      </c>
      <c r="P145" s="269">
        <f t="shared" si="6"/>
        <v>0</v>
      </c>
      <c r="Q145" s="269">
        <v>0</v>
      </c>
      <c r="R145" s="269">
        <f t="shared" si="7"/>
        <v>0</v>
      </c>
      <c r="S145" s="269">
        <v>0</v>
      </c>
      <c r="T145" s="270">
        <f t="shared" si="8"/>
        <v>0</v>
      </c>
      <c r="AR145" s="271" t="s">
        <v>3401</v>
      </c>
      <c r="AT145" s="271" t="s">
        <v>621</v>
      </c>
      <c r="AU145" s="271" t="s">
        <v>84</v>
      </c>
      <c r="AY145" s="53" t="s">
        <v>366</v>
      </c>
      <c r="BE145" s="179">
        <f t="shared" si="9"/>
        <v>0</v>
      </c>
      <c r="BF145" s="179">
        <f t="shared" si="10"/>
        <v>0</v>
      </c>
      <c r="BG145" s="179">
        <f t="shared" si="11"/>
        <v>0</v>
      </c>
      <c r="BH145" s="179">
        <f t="shared" si="12"/>
        <v>0</v>
      </c>
      <c r="BI145" s="179">
        <f t="shared" si="13"/>
        <v>0</v>
      </c>
      <c r="BJ145" s="53" t="s">
        <v>90</v>
      </c>
      <c r="BK145" s="179">
        <f t="shared" si="14"/>
        <v>0</v>
      </c>
      <c r="BL145" s="53" t="s">
        <v>1003</v>
      </c>
      <c r="BM145" s="271" t="s">
        <v>548</v>
      </c>
    </row>
    <row r="146" spans="2:65" s="74" customFormat="1" ht="16.5" customHeight="1">
      <c r="B146" s="73"/>
      <c r="C146" s="260" t="s">
        <v>480</v>
      </c>
      <c r="D146" s="260" t="s">
        <v>368</v>
      </c>
      <c r="E146" s="261" t="s">
        <v>9164</v>
      </c>
      <c r="F146" s="262" t="s">
        <v>9165</v>
      </c>
      <c r="G146" s="263" t="s">
        <v>630</v>
      </c>
      <c r="H146" s="264">
        <v>1</v>
      </c>
      <c r="I146" s="26"/>
      <c r="J146" s="266">
        <f t="shared" si="5"/>
        <v>0</v>
      </c>
      <c r="K146" s="267"/>
      <c r="L146" s="73"/>
      <c r="M146" s="27" t="s">
        <v>1</v>
      </c>
      <c r="N146" s="233" t="s">
        <v>43</v>
      </c>
      <c r="P146" s="269">
        <f t="shared" si="6"/>
        <v>0</v>
      </c>
      <c r="Q146" s="269">
        <v>0</v>
      </c>
      <c r="R146" s="269">
        <f t="shared" si="7"/>
        <v>0</v>
      </c>
      <c r="S146" s="269">
        <v>0</v>
      </c>
      <c r="T146" s="270">
        <f t="shared" si="8"/>
        <v>0</v>
      </c>
      <c r="AR146" s="271" t="s">
        <v>1003</v>
      </c>
      <c r="AT146" s="271" t="s">
        <v>368</v>
      </c>
      <c r="AU146" s="271" t="s">
        <v>84</v>
      </c>
      <c r="AY146" s="53" t="s">
        <v>366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53" t="s">
        <v>90</v>
      </c>
      <c r="BK146" s="179">
        <f t="shared" si="14"/>
        <v>0</v>
      </c>
      <c r="BL146" s="53" t="s">
        <v>1003</v>
      </c>
      <c r="BM146" s="271" t="s">
        <v>573</v>
      </c>
    </row>
    <row r="147" spans="2:65" s="74" customFormat="1" ht="16.5" customHeight="1">
      <c r="B147" s="73"/>
      <c r="C147" s="300" t="s">
        <v>484</v>
      </c>
      <c r="D147" s="300" t="s">
        <v>621</v>
      </c>
      <c r="E147" s="301" t="s">
        <v>9166</v>
      </c>
      <c r="F147" s="302" t="s">
        <v>9167</v>
      </c>
      <c r="G147" s="303" t="s">
        <v>630</v>
      </c>
      <c r="H147" s="304">
        <v>1</v>
      </c>
      <c r="I147" s="28"/>
      <c r="J147" s="306">
        <f t="shared" si="5"/>
        <v>0</v>
      </c>
      <c r="K147" s="307"/>
      <c r="L147" s="308"/>
      <c r="M147" s="29" t="s">
        <v>1</v>
      </c>
      <c r="N147" s="310" t="s">
        <v>43</v>
      </c>
      <c r="P147" s="269">
        <f t="shared" si="6"/>
        <v>0</v>
      </c>
      <c r="Q147" s="269">
        <v>0</v>
      </c>
      <c r="R147" s="269">
        <f t="shared" si="7"/>
        <v>0</v>
      </c>
      <c r="S147" s="269">
        <v>0</v>
      </c>
      <c r="T147" s="270">
        <f t="shared" si="8"/>
        <v>0</v>
      </c>
      <c r="AR147" s="271" t="s">
        <v>3401</v>
      </c>
      <c r="AT147" s="271" t="s">
        <v>621</v>
      </c>
      <c r="AU147" s="271" t="s">
        <v>84</v>
      </c>
      <c r="AY147" s="53" t="s">
        <v>366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53" t="s">
        <v>90</v>
      </c>
      <c r="BK147" s="179">
        <f t="shared" si="14"/>
        <v>0</v>
      </c>
      <c r="BL147" s="53" t="s">
        <v>1003</v>
      </c>
      <c r="BM147" s="271" t="s">
        <v>584</v>
      </c>
    </row>
    <row r="148" spans="2:65" s="74" customFormat="1" ht="16.5" customHeight="1">
      <c r="B148" s="73"/>
      <c r="C148" s="260" t="s">
        <v>490</v>
      </c>
      <c r="D148" s="260" t="s">
        <v>368</v>
      </c>
      <c r="E148" s="261" t="s">
        <v>9168</v>
      </c>
      <c r="F148" s="262" t="s">
        <v>9169</v>
      </c>
      <c r="G148" s="263" t="s">
        <v>630</v>
      </c>
      <c r="H148" s="264">
        <v>2</v>
      </c>
      <c r="I148" s="26"/>
      <c r="J148" s="266">
        <f t="shared" si="5"/>
        <v>0</v>
      </c>
      <c r="K148" s="267"/>
      <c r="L148" s="73"/>
      <c r="M148" s="27" t="s">
        <v>1</v>
      </c>
      <c r="N148" s="233" t="s">
        <v>43</v>
      </c>
      <c r="P148" s="269">
        <f t="shared" si="6"/>
        <v>0</v>
      </c>
      <c r="Q148" s="269">
        <v>0</v>
      </c>
      <c r="R148" s="269">
        <f t="shared" si="7"/>
        <v>0</v>
      </c>
      <c r="S148" s="269">
        <v>0</v>
      </c>
      <c r="T148" s="270">
        <f t="shared" si="8"/>
        <v>0</v>
      </c>
      <c r="AR148" s="271" t="s">
        <v>1003</v>
      </c>
      <c r="AT148" s="271" t="s">
        <v>368</v>
      </c>
      <c r="AU148" s="271" t="s">
        <v>84</v>
      </c>
      <c r="AY148" s="53" t="s">
        <v>366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53" t="s">
        <v>90</v>
      </c>
      <c r="BK148" s="179">
        <f t="shared" si="14"/>
        <v>0</v>
      </c>
      <c r="BL148" s="53" t="s">
        <v>1003</v>
      </c>
      <c r="BM148" s="271" t="s">
        <v>597</v>
      </c>
    </row>
    <row r="149" spans="2:65" s="74" customFormat="1" ht="21.75" customHeight="1">
      <c r="B149" s="73"/>
      <c r="C149" s="300" t="s">
        <v>495</v>
      </c>
      <c r="D149" s="300" t="s">
        <v>621</v>
      </c>
      <c r="E149" s="301" t="s">
        <v>9170</v>
      </c>
      <c r="F149" s="302" t="s">
        <v>9171</v>
      </c>
      <c r="G149" s="303" t="s">
        <v>630</v>
      </c>
      <c r="H149" s="304">
        <v>2</v>
      </c>
      <c r="I149" s="28"/>
      <c r="J149" s="306">
        <f t="shared" si="5"/>
        <v>0</v>
      </c>
      <c r="K149" s="307"/>
      <c r="L149" s="308"/>
      <c r="M149" s="29" t="s">
        <v>1</v>
      </c>
      <c r="N149" s="310" t="s">
        <v>43</v>
      </c>
      <c r="P149" s="269">
        <f t="shared" si="6"/>
        <v>0</v>
      </c>
      <c r="Q149" s="269">
        <v>0</v>
      </c>
      <c r="R149" s="269">
        <f t="shared" si="7"/>
        <v>0</v>
      </c>
      <c r="S149" s="269">
        <v>0</v>
      </c>
      <c r="T149" s="270">
        <f t="shared" si="8"/>
        <v>0</v>
      </c>
      <c r="AR149" s="271" t="s">
        <v>3401</v>
      </c>
      <c r="AT149" s="271" t="s">
        <v>621</v>
      </c>
      <c r="AU149" s="271" t="s">
        <v>84</v>
      </c>
      <c r="AY149" s="53" t="s">
        <v>366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53" t="s">
        <v>90</v>
      </c>
      <c r="BK149" s="179">
        <f t="shared" si="14"/>
        <v>0</v>
      </c>
      <c r="BL149" s="53" t="s">
        <v>1003</v>
      </c>
      <c r="BM149" s="271" t="s">
        <v>608</v>
      </c>
    </row>
    <row r="150" spans="2:65" s="74" customFormat="1" ht="16.5" customHeight="1">
      <c r="B150" s="73"/>
      <c r="C150" s="260" t="s">
        <v>502</v>
      </c>
      <c r="D150" s="260" t="s">
        <v>368</v>
      </c>
      <c r="E150" s="261" t="s">
        <v>9172</v>
      </c>
      <c r="F150" s="262" t="s">
        <v>9173</v>
      </c>
      <c r="G150" s="263" t="s">
        <v>630</v>
      </c>
      <c r="H150" s="264">
        <v>2</v>
      </c>
      <c r="I150" s="26"/>
      <c r="J150" s="266">
        <f t="shared" si="5"/>
        <v>0</v>
      </c>
      <c r="K150" s="267"/>
      <c r="L150" s="73"/>
      <c r="M150" s="27" t="s">
        <v>1</v>
      </c>
      <c r="N150" s="233" t="s">
        <v>43</v>
      </c>
      <c r="P150" s="269">
        <f t="shared" si="6"/>
        <v>0</v>
      </c>
      <c r="Q150" s="269">
        <v>0</v>
      </c>
      <c r="R150" s="269">
        <f t="shared" si="7"/>
        <v>0</v>
      </c>
      <c r="S150" s="269">
        <v>0</v>
      </c>
      <c r="T150" s="270">
        <f t="shared" si="8"/>
        <v>0</v>
      </c>
      <c r="AR150" s="271" t="s">
        <v>1003</v>
      </c>
      <c r="AT150" s="271" t="s">
        <v>368</v>
      </c>
      <c r="AU150" s="271" t="s">
        <v>84</v>
      </c>
      <c r="AY150" s="53" t="s">
        <v>366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53" t="s">
        <v>90</v>
      </c>
      <c r="BK150" s="179">
        <f t="shared" si="14"/>
        <v>0</v>
      </c>
      <c r="BL150" s="53" t="s">
        <v>1003</v>
      </c>
      <c r="BM150" s="271" t="s">
        <v>620</v>
      </c>
    </row>
    <row r="151" spans="2:65" s="74" customFormat="1" ht="21.75" customHeight="1">
      <c r="B151" s="73"/>
      <c r="C151" s="300" t="s">
        <v>506</v>
      </c>
      <c r="D151" s="300" t="s">
        <v>621</v>
      </c>
      <c r="E151" s="301" t="s">
        <v>9174</v>
      </c>
      <c r="F151" s="302" t="s">
        <v>9175</v>
      </c>
      <c r="G151" s="303" t="s">
        <v>630</v>
      </c>
      <c r="H151" s="304">
        <v>2</v>
      </c>
      <c r="I151" s="28"/>
      <c r="J151" s="306">
        <f t="shared" si="5"/>
        <v>0</v>
      </c>
      <c r="K151" s="307"/>
      <c r="L151" s="308"/>
      <c r="M151" s="29" t="s">
        <v>1</v>
      </c>
      <c r="N151" s="310" t="s">
        <v>43</v>
      </c>
      <c r="P151" s="269">
        <f t="shared" si="6"/>
        <v>0</v>
      </c>
      <c r="Q151" s="269">
        <v>0</v>
      </c>
      <c r="R151" s="269">
        <f t="shared" si="7"/>
        <v>0</v>
      </c>
      <c r="S151" s="269">
        <v>0</v>
      </c>
      <c r="T151" s="270">
        <f t="shared" si="8"/>
        <v>0</v>
      </c>
      <c r="AR151" s="271" t="s">
        <v>3401</v>
      </c>
      <c r="AT151" s="271" t="s">
        <v>621</v>
      </c>
      <c r="AU151" s="271" t="s">
        <v>84</v>
      </c>
      <c r="AY151" s="53" t="s">
        <v>366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53" t="s">
        <v>90</v>
      </c>
      <c r="BK151" s="179">
        <f t="shared" si="14"/>
        <v>0</v>
      </c>
      <c r="BL151" s="53" t="s">
        <v>1003</v>
      </c>
      <c r="BM151" s="271" t="s">
        <v>635</v>
      </c>
    </row>
    <row r="152" spans="2:65" s="74" customFormat="1" ht="16.5" customHeight="1">
      <c r="B152" s="73"/>
      <c r="C152" s="260" t="s">
        <v>514</v>
      </c>
      <c r="D152" s="260" t="s">
        <v>368</v>
      </c>
      <c r="E152" s="261" t="s">
        <v>9176</v>
      </c>
      <c r="F152" s="262" t="s">
        <v>9177</v>
      </c>
      <c r="G152" s="263" t="s">
        <v>630</v>
      </c>
      <c r="H152" s="264">
        <v>2</v>
      </c>
      <c r="I152" s="26"/>
      <c r="J152" s="266">
        <f t="shared" si="5"/>
        <v>0</v>
      </c>
      <c r="K152" s="267"/>
      <c r="L152" s="73"/>
      <c r="M152" s="27" t="s">
        <v>1</v>
      </c>
      <c r="N152" s="233" t="s">
        <v>43</v>
      </c>
      <c r="P152" s="269">
        <f t="shared" si="6"/>
        <v>0</v>
      </c>
      <c r="Q152" s="269">
        <v>0</v>
      </c>
      <c r="R152" s="269">
        <f t="shared" si="7"/>
        <v>0</v>
      </c>
      <c r="S152" s="269">
        <v>0</v>
      </c>
      <c r="T152" s="270">
        <f t="shared" si="8"/>
        <v>0</v>
      </c>
      <c r="AR152" s="271" t="s">
        <v>1003</v>
      </c>
      <c r="AT152" s="271" t="s">
        <v>368</v>
      </c>
      <c r="AU152" s="271" t="s">
        <v>84</v>
      </c>
      <c r="AY152" s="53" t="s">
        <v>366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53" t="s">
        <v>90</v>
      </c>
      <c r="BK152" s="179">
        <f t="shared" si="14"/>
        <v>0</v>
      </c>
      <c r="BL152" s="53" t="s">
        <v>1003</v>
      </c>
      <c r="BM152" s="271" t="s">
        <v>673</v>
      </c>
    </row>
    <row r="153" spans="2:65" s="74" customFormat="1" ht="21.75" customHeight="1">
      <c r="B153" s="73"/>
      <c r="C153" s="300" t="s">
        <v>7</v>
      </c>
      <c r="D153" s="300" t="s">
        <v>621</v>
      </c>
      <c r="E153" s="301" t="s">
        <v>9178</v>
      </c>
      <c r="F153" s="302" t="s">
        <v>9179</v>
      </c>
      <c r="G153" s="303" t="s">
        <v>630</v>
      </c>
      <c r="H153" s="304">
        <v>2</v>
      </c>
      <c r="I153" s="28"/>
      <c r="J153" s="306">
        <f t="shared" si="5"/>
        <v>0</v>
      </c>
      <c r="K153" s="307"/>
      <c r="L153" s="308"/>
      <c r="M153" s="29" t="s">
        <v>1</v>
      </c>
      <c r="N153" s="310" t="s">
        <v>43</v>
      </c>
      <c r="P153" s="269">
        <f t="shared" si="6"/>
        <v>0</v>
      </c>
      <c r="Q153" s="269">
        <v>0</v>
      </c>
      <c r="R153" s="269">
        <f t="shared" si="7"/>
        <v>0</v>
      </c>
      <c r="S153" s="269">
        <v>0</v>
      </c>
      <c r="T153" s="270">
        <f t="shared" si="8"/>
        <v>0</v>
      </c>
      <c r="AR153" s="271" t="s">
        <v>3401</v>
      </c>
      <c r="AT153" s="271" t="s">
        <v>621</v>
      </c>
      <c r="AU153" s="271" t="s">
        <v>84</v>
      </c>
      <c r="AY153" s="53" t="s">
        <v>366</v>
      </c>
      <c r="BE153" s="179">
        <f t="shared" si="9"/>
        <v>0</v>
      </c>
      <c r="BF153" s="179">
        <f t="shared" si="10"/>
        <v>0</v>
      </c>
      <c r="BG153" s="179">
        <f t="shared" si="11"/>
        <v>0</v>
      </c>
      <c r="BH153" s="179">
        <f t="shared" si="12"/>
        <v>0</v>
      </c>
      <c r="BI153" s="179">
        <f t="shared" si="13"/>
        <v>0</v>
      </c>
      <c r="BJ153" s="53" t="s">
        <v>90</v>
      </c>
      <c r="BK153" s="179">
        <f t="shared" si="14"/>
        <v>0</v>
      </c>
      <c r="BL153" s="53" t="s">
        <v>1003</v>
      </c>
      <c r="BM153" s="271" t="s">
        <v>689</v>
      </c>
    </row>
    <row r="154" spans="2:65" s="74" customFormat="1" ht="16.5" customHeight="1">
      <c r="B154" s="73"/>
      <c r="C154" s="260" t="s">
        <v>529</v>
      </c>
      <c r="D154" s="260" t="s">
        <v>368</v>
      </c>
      <c r="E154" s="261" t="s">
        <v>9180</v>
      </c>
      <c r="F154" s="262" t="s">
        <v>9157</v>
      </c>
      <c r="G154" s="263" t="s">
        <v>630</v>
      </c>
      <c r="H154" s="264">
        <v>2</v>
      </c>
      <c r="I154" s="26"/>
      <c r="J154" s="266">
        <f t="shared" si="5"/>
        <v>0</v>
      </c>
      <c r="K154" s="267"/>
      <c r="L154" s="73"/>
      <c r="M154" s="27" t="s">
        <v>1</v>
      </c>
      <c r="N154" s="233" t="s">
        <v>43</v>
      </c>
      <c r="P154" s="269">
        <f t="shared" si="6"/>
        <v>0</v>
      </c>
      <c r="Q154" s="269">
        <v>0</v>
      </c>
      <c r="R154" s="269">
        <f t="shared" si="7"/>
        <v>0</v>
      </c>
      <c r="S154" s="269">
        <v>0</v>
      </c>
      <c r="T154" s="270">
        <f t="shared" si="8"/>
        <v>0</v>
      </c>
      <c r="AR154" s="271" t="s">
        <v>1003</v>
      </c>
      <c r="AT154" s="271" t="s">
        <v>368</v>
      </c>
      <c r="AU154" s="271" t="s">
        <v>84</v>
      </c>
      <c r="AY154" s="53" t="s">
        <v>366</v>
      </c>
      <c r="BE154" s="179">
        <f t="shared" si="9"/>
        <v>0</v>
      </c>
      <c r="BF154" s="179">
        <f t="shared" si="10"/>
        <v>0</v>
      </c>
      <c r="BG154" s="179">
        <f t="shared" si="11"/>
        <v>0</v>
      </c>
      <c r="BH154" s="179">
        <f t="shared" si="12"/>
        <v>0</v>
      </c>
      <c r="BI154" s="179">
        <f t="shared" si="13"/>
        <v>0</v>
      </c>
      <c r="BJ154" s="53" t="s">
        <v>90</v>
      </c>
      <c r="BK154" s="179">
        <f t="shared" si="14"/>
        <v>0</v>
      </c>
      <c r="BL154" s="53" t="s">
        <v>1003</v>
      </c>
      <c r="BM154" s="271" t="s">
        <v>707</v>
      </c>
    </row>
    <row r="155" spans="2:65" s="74" customFormat="1" ht="21.75" customHeight="1">
      <c r="B155" s="73"/>
      <c r="C155" s="300" t="s">
        <v>537</v>
      </c>
      <c r="D155" s="300" t="s">
        <v>621</v>
      </c>
      <c r="E155" s="301" t="s">
        <v>9181</v>
      </c>
      <c r="F155" s="302" t="s">
        <v>9159</v>
      </c>
      <c r="G155" s="303" t="s">
        <v>630</v>
      </c>
      <c r="H155" s="304">
        <v>2</v>
      </c>
      <c r="I155" s="28"/>
      <c r="J155" s="306">
        <f t="shared" si="5"/>
        <v>0</v>
      </c>
      <c r="K155" s="307"/>
      <c r="L155" s="308"/>
      <c r="M155" s="29" t="s">
        <v>1</v>
      </c>
      <c r="N155" s="310" t="s">
        <v>43</v>
      </c>
      <c r="P155" s="269">
        <f t="shared" si="6"/>
        <v>0</v>
      </c>
      <c r="Q155" s="269">
        <v>0</v>
      </c>
      <c r="R155" s="269">
        <f t="shared" si="7"/>
        <v>0</v>
      </c>
      <c r="S155" s="269">
        <v>0</v>
      </c>
      <c r="T155" s="270">
        <f t="shared" si="8"/>
        <v>0</v>
      </c>
      <c r="AR155" s="271" t="s">
        <v>3401</v>
      </c>
      <c r="AT155" s="271" t="s">
        <v>621</v>
      </c>
      <c r="AU155" s="271" t="s">
        <v>84</v>
      </c>
      <c r="AY155" s="53" t="s">
        <v>366</v>
      </c>
      <c r="BE155" s="179">
        <f t="shared" si="9"/>
        <v>0</v>
      </c>
      <c r="BF155" s="179">
        <f t="shared" si="10"/>
        <v>0</v>
      </c>
      <c r="BG155" s="179">
        <f t="shared" si="11"/>
        <v>0</v>
      </c>
      <c r="BH155" s="179">
        <f t="shared" si="12"/>
        <v>0</v>
      </c>
      <c r="BI155" s="179">
        <f t="shared" si="13"/>
        <v>0</v>
      </c>
      <c r="BJ155" s="53" t="s">
        <v>90</v>
      </c>
      <c r="BK155" s="179">
        <f t="shared" si="14"/>
        <v>0</v>
      </c>
      <c r="BL155" s="53" t="s">
        <v>1003</v>
      </c>
      <c r="BM155" s="271" t="s">
        <v>735</v>
      </c>
    </row>
    <row r="156" spans="2:65" s="74" customFormat="1" ht="16.5" customHeight="1">
      <c r="B156" s="73"/>
      <c r="C156" s="260" t="s">
        <v>541</v>
      </c>
      <c r="D156" s="260" t="s">
        <v>368</v>
      </c>
      <c r="E156" s="261" t="s">
        <v>9182</v>
      </c>
      <c r="F156" s="262" t="s">
        <v>9183</v>
      </c>
      <c r="G156" s="263" t="s">
        <v>630</v>
      </c>
      <c r="H156" s="264">
        <v>6</v>
      </c>
      <c r="I156" s="26"/>
      <c r="J156" s="266">
        <f t="shared" si="5"/>
        <v>0</v>
      </c>
      <c r="K156" s="267"/>
      <c r="L156" s="73"/>
      <c r="M156" s="27" t="s">
        <v>1</v>
      </c>
      <c r="N156" s="233" t="s">
        <v>43</v>
      </c>
      <c r="P156" s="269">
        <f t="shared" si="6"/>
        <v>0</v>
      </c>
      <c r="Q156" s="269">
        <v>0</v>
      </c>
      <c r="R156" s="269">
        <f t="shared" si="7"/>
        <v>0</v>
      </c>
      <c r="S156" s="269">
        <v>0</v>
      </c>
      <c r="T156" s="270">
        <f t="shared" si="8"/>
        <v>0</v>
      </c>
      <c r="AR156" s="271" t="s">
        <v>1003</v>
      </c>
      <c r="AT156" s="271" t="s">
        <v>368</v>
      </c>
      <c r="AU156" s="271" t="s">
        <v>84</v>
      </c>
      <c r="AY156" s="53" t="s">
        <v>366</v>
      </c>
      <c r="BE156" s="179">
        <f t="shared" si="9"/>
        <v>0</v>
      </c>
      <c r="BF156" s="179">
        <f t="shared" si="10"/>
        <v>0</v>
      </c>
      <c r="BG156" s="179">
        <f t="shared" si="11"/>
        <v>0</v>
      </c>
      <c r="BH156" s="179">
        <f t="shared" si="12"/>
        <v>0</v>
      </c>
      <c r="BI156" s="179">
        <f t="shared" si="13"/>
        <v>0</v>
      </c>
      <c r="BJ156" s="53" t="s">
        <v>90</v>
      </c>
      <c r="BK156" s="179">
        <f t="shared" si="14"/>
        <v>0</v>
      </c>
      <c r="BL156" s="53" t="s">
        <v>1003</v>
      </c>
      <c r="BM156" s="271" t="s">
        <v>761</v>
      </c>
    </row>
    <row r="157" spans="2:65" s="74" customFormat="1" ht="16.5" customHeight="1">
      <c r="B157" s="73"/>
      <c r="C157" s="300" t="s">
        <v>548</v>
      </c>
      <c r="D157" s="300" t="s">
        <v>621</v>
      </c>
      <c r="E157" s="301" t="s">
        <v>9184</v>
      </c>
      <c r="F157" s="302" t="s">
        <v>9185</v>
      </c>
      <c r="G157" s="303" t="s">
        <v>630</v>
      </c>
      <c r="H157" s="304">
        <v>6</v>
      </c>
      <c r="I157" s="28"/>
      <c r="J157" s="306">
        <f t="shared" si="5"/>
        <v>0</v>
      </c>
      <c r="K157" s="307"/>
      <c r="L157" s="308"/>
      <c r="M157" s="29" t="s">
        <v>1</v>
      </c>
      <c r="N157" s="310" t="s">
        <v>43</v>
      </c>
      <c r="P157" s="269">
        <f t="shared" si="6"/>
        <v>0</v>
      </c>
      <c r="Q157" s="269">
        <v>0</v>
      </c>
      <c r="R157" s="269">
        <f t="shared" si="7"/>
        <v>0</v>
      </c>
      <c r="S157" s="269">
        <v>0</v>
      </c>
      <c r="T157" s="270">
        <f t="shared" si="8"/>
        <v>0</v>
      </c>
      <c r="AR157" s="271" t="s">
        <v>3401</v>
      </c>
      <c r="AT157" s="271" t="s">
        <v>621</v>
      </c>
      <c r="AU157" s="271" t="s">
        <v>84</v>
      </c>
      <c r="AY157" s="53" t="s">
        <v>366</v>
      </c>
      <c r="BE157" s="179">
        <f t="shared" si="9"/>
        <v>0</v>
      </c>
      <c r="BF157" s="179">
        <f t="shared" si="10"/>
        <v>0</v>
      </c>
      <c r="BG157" s="179">
        <f t="shared" si="11"/>
        <v>0</v>
      </c>
      <c r="BH157" s="179">
        <f t="shared" si="12"/>
        <v>0</v>
      </c>
      <c r="BI157" s="179">
        <f t="shared" si="13"/>
        <v>0</v>
      </c>
      <c r="BJ157" s="53" t="s">
        <v>90</v>
      </c>
      <c r="BK157" s="179">
        <f t="shared" si="14"/>
        <v>0</v>
      </c>
      <c r="BL157" s="53" t="s">
        <v>1003</v>
      </c>
      <c r="BM157" s="271" t="s">
        <v>783</v>
      </c>
    </row>
    <row r="158" spans="2:65" s="74" customFormat="1" ht="16.5" customHeight="1">
      <c r="B158" s="73"/>
      <c r="C158" s="260" t="s">
        <v>555</v>
      </c>
      <c r="D158" s="260" t="s">
        <v>368</v>
      </c>
      <c r="E158" s="261" t="s">
        <v>9186</v>
      </c>
      <c r="F158" s="262" t="s">
        <v>9187</v>
      </c>
      <c r="G158" s="263" t="s">
        <v>630</v>
      </c>
      <c r="H158" s="264">
        <v>1</v>
      </c>
      <c r="I158" s="26"/>
      <c r="J158" s="266">
        <f t="shared" si="5"/>
        <v>0</v>
      </c>
      <c r="K158" s="267"/>
      <c r="L158" s="73"/>
      <c r="M158" s="27" t="s">
        <v>1</v>
      </c>
      <c r="N158" s="233" t="s">
        <v>43</v>
      </c>
      <c r="P158" s="269">
        <f t="shared" si="6"/>
        <v>0</v>
      </c>
      <c r="Q158" s="269">
        <v>0</v>
      </c>
      <c r="R158" s="269">
        <f t="shared" si="7"/>
        <v>0</v>
      </c>
      <c r="S158" s="269">
        <v>0</v>
      </c>
      <c r="T158" s="270">
        <f t="shared" si="8"/>
        <v>0</v>
      </c>
      <c r="AR158" s="271" t="s">
        <v>1003</v>
      </c>
      <c r="AT158" s="271" t="s">
        <v>368</v>
      </c>
      <c r="AU158" s="271" t="s">
        <v>84</v>
      </c>
      <c r="AY158" s="53" t="s">
        <v>366</v>
      </c>
      <c r="BE158" s="179">
        <f t="shared" si="9"/>
        <v>0</v>
      </c>
      <c r="BF158" s="179">
        <f t="shared" si="10"/>
        <v>0</v>
      </c>
      <c r="BG158" s="179">
        <f t="shared" si="11"/>
        <v>0</v>
      </c>
      <c r="BH158" s="179">
        <f t="shared" si="12"/>
        <v>0</v>
      </c>
      <c r="BI158" s="179">
        <f t="shared" si="13"/>
        <v>0</v>
      </c>
      <c r="BJ158" s="53" t="s">
        <v>90</v>
      </c>
      <c r="BK158" s="179">
        <f t="shared" si="14"/>
        <v>0</v>
      </c>
      <c r="BL158" s="53" t="s">
        <v>1003</v>
      </c>
      <c r="BM158" s="271" t="s">
        <v>866</v>
      </c>
    </row>
    <row r="159" spans="2:65" s="74" customFormat="1" ht="21.75" customHeight="1">
      <c r="B159" s="73"/>
      <c r="C159" s="300" t="s">
        <v>573</v>
      </c>
      <c r="D159" s="300" t="s">
        <v>621</v>
      </c>
      <c r="E159" s="301" t="s">
        <v>9188</v>
      </c>
      <c r="F159" s="302" t="s">
        <v>9189</v>
      </c>
      <c r="G159" s="303" t="s">
        <v>630</v>
      </c>
      <c r="H159" s="304">
        <v>1</v>
      </c>
      <c r="I159" s="28"/>
      <c r="J159" s="306">
        <f t="shared" si="5"/>
        <v>0</v>
      </c>
      <c r="K159" s="307"/>
      <c r="L159" s="308"/>
      <c r="M159" s="29" t="s">
        <v>1</v>
      </c>
      <c r="N159" s="310" t="s">
        <v>43</v>
      </c>
      <c r="P159" s="269">
        <f t="shared" si="6"/>
        <v>0</v>
      </c>
      <c r="Q159" s="269">
        <v>0</v>
      </c>
      <c r="R159" s="269">
        <f t="shared" si="7"/>
        <v>0</v>
      </c>
      <c r="S159" s="269">
        <v>0</v>
      </c>
      <c r="T159" s="270">
        <f t="shared" si="8"/>
        <v>0</v>
      </c>
      <c r="AR159" s="271" t="s">
        <v>3401</v>
      </c>
      <c r="AT159" s="271" t="s">
        <v>621</v>
      </c>
      <c r="AU159" s="271" t="s">
        <v>84</v>
      </c>
      <c r="AY159" s="53" t="s">
        <v>366</v>
      </c>
      <c r="BE159" s="179">
        <f t="shared" si="9"/>
        <v>0</v>
      </c>
      <c r="BF159" s="179">
        <f t="shared" si="10"/>
        <v>0</v>
      </c>
      <c r="BG159" s="179">
        <f t="shared" si="11"/>
        <v>0</v>
      </c>
      <c r="BH159" s="179">
        <f t="shared" si="12"/>
        <v>0</v>
      </c>
      <c r="BI159" s="179">
        <f t="shared" si="13"/>
        <v>0</v>
      </c>
      <c r="BJ159" s="53" t="s">
        <v>90</v>
      </c>
      <c r="BK159" s="179">
        <f t="shared" si="14"/>
        <v>0</v>
      </c>
      <c r="BL159" s="53" t="s">
        <v>1003</v>
      </c>
      <c r="BM159" s="271" t="s">
        <v>882</v>
      </c>
    </row>
    <row r="160" spans="2:65" s="74" customFormat="1" ht="16.5" customHeight="1">
      <c r="B160" s="73"/>
      <c r="C160" s="260" t="s">
        <v>580</v>
      </c>
      <c r="D160" s="260" t="s">
        <v>368</v>
      </c>
      <c r="E160" s="261" t="s">
        <v>9190</v>
      </c>
      <c r="F160" s="262" t="s">
        <v>9191</v>
      </c>
      <c r="G160" s="263" t="s">
        <v>630</v>
      </c>
      <c r="H160" s="264">
        <v>3</v>
      </c>
      <c r="I160" s="26"/>
      <c r="J160" s="266">
        <f t="shared" si="5"/>
        <v>0</v>
      </c>
      <c r="K160" s="267"/>
      <c r="L160" s="73"/>
      <c r="M160" s="27" t="s">
        <v>1</v>
      </c>
      <c r="N160" s="233" t="s">
        <v>43</v>
      </c>
      <c r="P160" s="269">
        <f t="shared" si="6"/>
        <v>0</v>
      </c>
      <c r="Q160" s="269">
        <v>0</v>
      </c>
      <c r="R160" s="269">
        <f t="shared" si="7"/>
        <v>0</v>
      </c>
      <c r="S160" s="269">
        <v>0</v>
      </c>
      <c r="T160" s="270">
        <f t="shared" si="8"/>
        <v>0</v>
      </c>
      <c r="AR160" s="271" t="s">
        <v>1003</v>
      </c>
      <c r="AT160" s="271" t="s">
        <v>368</v>
      </c>
      <c r="AU160" s="271" t="s">
        <v>84</v>
      </c>
      <c r="AY160" s="53" t="s">
        <v>366</v>
      </c>
      <c r="BE160" s="179">
        <f t="shared" si="9"/>
        <v>0</v>
      </c>
      <c r="BF160" s="179">
        <f t="shared" si="10"/>
        <v>0</v>
      </c>
      <c r="BG160" s="179">
        <f t="shared" si="11"/>
        <v>0</v>
      </c>
      <c r="BH160" s="179">
        <f t="shared" si="12"/>
        <v>0</v>
      </c>
      <c r="BI160" s="179">
        <f t="shared" si="13"/>
        <v>0</v>
      </c>
      <c r="BJ160" s="53" t="s">
        <v>90</v>
      </c>
      <c r="BK160" s="179">
        <f t="shared" si="14"/>
        <v>0</v>
      </c>
      <c r="BL160" s="53" t="s">
        <v>1003</v>
      </c>
      <c r="BM160" s="271" t="s">
        <v>899</v>
      </c>
    </row>
    <row r="161" spans="2:65" s="74" customFormat="1" ht="21.75" customHeight="1">
      <c r="B161" s="73"/>
      <c r="C161" s="300" t="s">
        <v>584</v>
      </c>
      <c r="D161" s="300" t="s">
        <v>621</v>
      </c>
      <c r="E161" s="301" t="s">
        <v>9192</v>
      </c>
      <c r="F161" s="302" t="s">
        <v>9193</v>
      </c>
      <c r="G161" s="303" t="s">
        <v>630</v>
      </c>
      <c r="H161" s="304">
        <v>3</v>
      </c>
      <c r="I161" s="28"/>
      <c r="J161" s="306">
        <f t="shared" si="5"/>
        <v>0</v>
      </c>
      <c r="K161" s="307"/>
      <c r="L161" s="308"/>
      <c r="M161" s="29" t="s">
        <v>1</v>
      </c>
      <c r="N161" s="310" t="s">
        <v>43</v>
      </c>
      <c r="P161" s="269">
        <f t="shared" si="6"/>
        <v>0</v>
      </c>
      <c r="Q161" s="269">
        <v>0</v>
      </c>
      <c r="R161" s="269">
        <f t="shared" si="7"/>
        <v>0</v>
      </c>
      <c r="S161" s="269">
        <v>0</v>
      </c>
      <c r="T161" s="270">
        <f t="shared" si="8"/>
        <v>0</v>
      </c>
      <c r="AR161" s="271" t="s">
        <v>3401</v>
      </c>
      <c r="AT161" s="271" t="s">
        <v>621</v>
      </c>
      <c r="AU161" s="271" t="s">
        <v>84</v>
      </c>
      <c r="AY161" s="53" t="s">
        <v>366</v>
      </c>
      <c r="BE161" s="179">
        <f t="shared" si="9"/>
        <v>0</v>
      </c>
      <c r="BF161" s="179">
        <f t="shared" si="10"/>
        <v>0</v>
      </c>
      <c r="BG161" s="179">
        <f t="shared" si="11"/>
        <v>0</v>
      </c>
      <c r="BH161" s="179">
        <f t="shared" si="12"/>
        <v>0</v>
      </c>
      <c r="BI161" s="179">
        <f t="shared" si="13"/>
        <v>0</v>
      </c>
      <c r="BJ161" s="53" t="s">
        <v>90</v>
      </c>
      <c r="BK161" s="179">
        <f t="shared" si="14"/>
        <v>0</v>
      </c>
      <c r="BL161" s="53" t="s">
        <v>1003</v>
      </c>
      <c r="BM161" s="271" t="s">
        <v>912</v>
      </c>
    </row>
    <row r="162" spans="2:65" s="74" customFormat="1" ht="21.75" customHeight="1">
      <c r="B162" s="73"/>
      <c r="C162" s="260" t="s">
        <v>591</v>
      </c>
      <c r="D162" s="260" t="s">
        <v>368</v>
      </c>
      <c r="E162" s="261" t="s">
        <v>9194</v>
      </c>
      <c r="F162" s="262" t="s">
        <v>9195</v>
      </c>
      <c r="G162" s="263" t="s">
        <v>630</v>
      </c>
      <c r="H162" s="264">
        <v>1</v>
      </c>
      <c r="I162" s="26"/>
      <c r="J162" s="266">
        <f t="shared" si="5"/>
        <v>0</v>
      </c>
      <c r="K162" s="267"/>
      <c r="L162" s="73"/>
      <c r="M162" s="27" t="s">
        <v>1</v>
      </c>
      <c r="N162" s="233" t="s">
        <v>43</v>
      </c>
      <c r="P162" s="269">
        <f t="shared" si="6"/>
        <v>0</v>
      </c>
      <c r="Q162" s="269">
        <v>0</v>
      </c>
      <c r="R162" s="269">
        <f t="shared" si="7"/>
        <v>0</v>
      </c>
      <c r="S162" s="269">
        <v>0</v>
      </c>
      <c r="T162" s="270">
        <f t="shared" si="8"/>
        <v>0</v>
      </c>
      <c r="AR162" s="271" t="s">
        <v>1003</v>
      </c>
      <c r="AT162" s="271" t="s">
        <v>368</v>
      </c>
      <c r="AU162" s="271" t="s">
        <v>84</v>
      </c>
      <c r="AY162" s="53" t="s">
        <v>366</v>
      </c>
      <c r="BE162" s="179">
        <f t="shared" si="9"/>
        <v>0</v>
      </c>
      <c r="BF162" s="179">
        <f t="shared" si="10"/>
        <v>0</v>
      </c>
      <c r="BG162" s="179">
        <f t="shared" si="11"/>
        <v>0</v>
      </c>
      <c r="BH162" s="179">
        <f t="shared" si="12"/>
        <v>0</v>
      </c>
      <c r="BI162" s="179">
        <f t="shared" si="13"/>
        <v>0</v>
      </c>
      <c r="BJ162" s="53" t="s">
        <v>90</v>
      </c>
      <c r="BK162" s="179">
        <f t="shared" si="14"/>
        <v>0</v>
      </c>
      <c r="BL162" s="53" t="s">
        <v>1003</v>
      </c>
      <c r="BM162" s="271" t="s">
        <v>925</v>
      </c>
    </row>
    <row r="163" spans="2:65" s="74" customFormat="1" ht="24.2" customHeight="1">
      <c r="B163" s="73"/>
      <c r="C163" s="300" t="s">
        <v>597</v>
      </c>
      <c r="D163" s="300" t="s">
        <v>621</v>
      </c>
      <c r="E163" s="301" t="s">
        <v>9196</v>
      </c>
      <c r="F163" s="302" t="s">
        <v>9197</v>
      </c>
      <c r="G163" s="303" t="s">
        <v>630</v>
      </c>
      <c r="H163" s="304">
        <v>1</v>
      </c>
      <c r="I163" s="28"/>
      <c r="J163" s="306">
        <f t="shared" si="5"/>
        <v>0</v>
      </c>
      <c r="K163" s="307"/>
      <c r="L163" s="308"/>
      <c r="M163" s="29" t="s">
        <v>1</v>
      </c>
      <c r="N163" s="310" t="s">
        <v>43</v>
      </c>
      <c r="P163" s="269">
        <f t="shared" si="6"/>
        <v>0</v>
      </c>
      <c r="Q163" s="269">
        <v>0</v>
      </c>
      <c r="R163" s="269">
        <f t="shared" si="7"/>
        <v>0</v>
      </c>
      <c r="S163" s="269">
        <v>0</v>
      </c>
      <c r="T163" s="270">
        <f t="shared" si="8"/>
        <v>0</v>
      </c>
      <c r="AR163" s="271" t="s">
        <v>3401</v>
      </c>
      <c r="AT163" s="271" t="s">
        <v>621</v>
      </c>
      <c r="AU163" s="271" t="s">
        <v>84</v>
      </c>
      <c r="AY163" s="53" t="s">
        <v>366</v>
      </c>
      <c r="BE163" s="179">
        <f t="shared" si="9"/>
        <v>0</v>
      </c>
      <c r="BF163" s="179">
        <f t="shared" si="10"/>
        <v>0</v>
      </c>
      <c r="BG163" s="179">
        <f t="shared" si="11"/>
        <v>0</v>
      </c>
      <c r="BH163" s="179">
        <f t="shared" si="12"/>
        <v>0</v>
      </c>
      <c r="BI163" s="179">
        <f t="shared" si="13"/>
        <v>0</v>
      </c>
      <c r="BJ163" s="53" t="s">
        <v>90</v>
      </c>
      <c r="BK163" s="179">
        <f t="shared" si="14"/>
        <v>0</v>
      </c>
      <c r="BL163" s="53" t="s">
        <v>1003</v>
      </c>
      <c r="BM163" s="271" t="s">
        <v>937</v>
      </c>
    </row>
    <row r="164" spans="2:65" s="74" customFormat="1" ht="16.5" customHeight="1">
      <c r="B164" s="73"/>
      <c r="C164" s="300" t="s">
        <v>604</v>
      </c>
      <c r="D164" s="300" t="s">
        <v>621</v>
      </c>
      <c r="E164" s="301" t="s">
        <v>9198</v>
      </c>
      <c r="F164" s="302" t="s">
        <v>9199</v>
      </c>
      <c r="G164" s="303" t="s">
        <v>630</v>
      </c>
      <c r="H164" s="304">
        <v>1</v>
      </c>
      <c r="I164" s="28"/>
      <c r="J164" s="306">
        <f t="shared" si="5"/>
        <v>0</v>
      </c>
      <c r="K164" s="307"/>
      <c r="L164" s="308"/>
      <c r="M164" s="29" t="s">
        <v>1</v>
      </c>
      <c r="N164" s="310" t="s">
        <v>43</v>
      </c>
      <c r="P164" s="269">
        <f t="shared" si="6"/>
        <v>0</v>
      </c>
      <c r="Q164" s="269">
        <v>0</v>
      </c>
      <c r="R164" s="269">
        <f t="shared" si="7"/>
        <v>0</v>
      </c>
      <c r="S164" s="269">
        <v>0</v>
      </c>
      <c r="T164" s="270">
        <f t="shared" si="8"/>
        <v>0</v>
      </c>
      <c r="AR164" s="271" t="s">
        <v>3401</v>
      </c>
      <c r="AT164" s="271" t="s">
        <v>621</v>
      </c>
      <c r="AU164" s="271" t="s">
        <v>84</v>
      </c>
      <c r="AY164" s="53" t="s">
        <v>366</v>
      </c>
      <c r="BE164" s="179">
        <f t="shared" si="9"/>
        <v>0</v>
      </c>
      <c r="BF164" s="179">
        <f t="shared" si="10"/>
        <v>0</v>
      </c>
      <c r="BG164" s="179">
        <f t="shared" si="11"/>
        <v>0</v>
      </c>
      <c r="BH164" s="179">
        <f t="shared" si="12"/>
        <v>0</v>
      </c>
      <c r="BI164" s="179">
        <f t="shared" si="13"/>
        <v>0</v>
      </c>
      <c r="BJ164" s="53" t="s">
        <v>90</v>
      </c>
      <c r="BK164" s="179">
        <f t="shared" si="14"/>
        <v>0</v>
      </c>
      <c r="BL164" s="53" t="s">
        <v>1003</v>
      </c>
      <c r="BM164" s="271" t="s">
        <v>1003</v>
      </c>
    </row>
    <row r="165" spans="2:65" s="74" customFormat="1" ht="21.75" customHeight="1">
      <c r="B165" s="73"/>
      <c r="C165" s="300" t="s">
        <v>608</v>
      </c>
      <c r="D165" s="300" t="s">
        <v>621</v>
      </c>
      <c r="E165" s="301" t="s">
        <v>9200</v>
      </c>
      <c r="F165" s="302" t="s">
        <v>9201</v>
      </c>
      <c r="G165" s="303" t="s">
        <v>630</v>
      </c>
      <c r="H165" s="304">
        <v>4</v>
      </c>
      <c r="I165" s="28"/>
      <c r="J165" s="306">
        <f t="shared" si="5"/>
        <v>0</v>
      </c>
      <c r="K165" s="307"/>
      <c r="L165" s="308"/>
      <c r="M165" s="29" t="s">
        <v>1</v>
      </c>
      <c r="N165" s="310" t="s">
        <v>43</v>
      </c>
      <c r="P165" s="269">
        <f t="shared" si="6"/>
        <v>0</v>
      </c>
      <c r="Q165" s="269">
        <v>0</v>
      </c>
      <c r="R165" s="269">
        <f t="shared" si="7"/>
        <v>0</v>
      </c>
      <c r="S165" s="269">
        <v>0</v>
      </c>
      <c r="T165" s="270">
        <f t="shared" si="8"/>
        <v>0</v>
      </c>
      <c r="AR165" s="271" t="s">
        <v>3401</v>
      </c>
      <c r="AT165" s="271" t="s">
        <v>621</v>
      </c>
      <c r="AU165" s="271" t="s">
        <v>84</v>
      </c>
      <c r="AY165" s="53" t="s">
        <v>366</v>
      </c>
      <c r="BE165" s="179">
        <f t="shared" si="9"/>
        <v>0</v>
      </c>
      <c r="BF165" s="179">
        <f t="shared" si="10"/>
        <v>0</v>
      </c>
      <c r="BG165" s="179">
        <f t="shared" si="11"/>
        <v>0</v>
      </c>
      <c r="BH165" s="179">
        <f t="shared" si="12"/>
        <v>0</v>
      </c>
      <c r="BI165" s="179">
        <f t="shared" si="13"/>
        <v>0</v>
      </c>
      <c r="BJ165" s="53" t="s">
        <v>90</v>
      </c>
      <c r="BK165" s="179">
        <f t="shared" si="14"/>
        <v>0</v>
      </c>
      <c r="BL165" s="53" t="s">
        <v>1003</v>
      </c>
      <c r="BM165" s="271" t="s">
        <v>1060</v>
      </c>
    </row>
    <row r="166" spans="2:65" s="74" customFormat="1" ht="16.5" customHeight="1">
      <c r="B166" s="73"/>
      <c r="C166" s="300" t="s">
        <v>615</v>
      </c>
      <c r="D166" s="300" t="s">
        <v>621</v>
      </c>
      <c r="E166" s="301" t="s">
        <v>9202</v>
      </c>
      <c r="F166" s="302" t="s">
        <v>9203</v>
      </c>
      <c r="G166" s="303" t="s">
        <v>630</v>
      </c>
      <c r="H166" s="304">
        <v>2</v>
      </c>
      <c r="I166" s="28"/>
      <c r="J166" s="306">
        <f t="shared" ref="J166:J197" si="15">ROUND(I166*H166,2)</f>
        <v>0</v>
      </c>
      <c r="K166" s="307"/>
      <c r="L166" s="308"/>
      <c r="M166" s="29" t="s">
        <v>1</v>
      </c>
      <c r="N166" s="310" t="s">
        <v>43</v>
      </c>
      <c r="P166" s="269">
        <f t="shared" ref="P166:P197" si="16">O166*H166</f>
        <v>0</v>
      </c>
      <c r="Q166" s="269">
        <v>0</v>
      </c>
      <c r="R166" s="269">
        <f t="shared" ref="R166:R197" si="17">Q166*H166</f>
        <v>0</v>
      </c>
      <c r="S166" s="269">
        <v>0</v>
      </c>
      <c r="T166" s="270">
        <f t="shared" ref="T166:T197" si="18">S166*H166</f>
        <v>0</v>
      </c>
      <c r="AR166" s="271" t="s">
        <v>3401</v>
      </c>
      <c r="AT166" s="271" t="s">
        <v>621</v>
      </c>
      <c r="AU166" s="271" t="s">
        <v>84</v>
      </c>
      <c r="AY166" s="53" t="s">
        <v>366</v>
      </c>
      <c r="BE166" s="179">
        <f t="shared" ref="BE166:BE197" si="19">IF(N166="základná",J166,0)</f>
        <v>0</v>
      </c>
      <c r="BF166" s="179">
        <f t="shared" ref="BF166:BF197" si="20">IF(N166="znížená",J166,0)</f>
        <v>0</v>
      </c>
      <c r="BG166" s="179">
        <f t="shared" ref="BG166:BG197" si="21">IF(N166="zákl. prenesená",J166,0)</f>
        <v>0</v>
      </c>
      <c r="BH166" s="179">
        <f t="shared" ref="BH166:BH197" si="22">IF(N166="zníž. prenesená",J166,0)</f>
        <v>0</v>
      </c>
      <c r="BI166" s="179">
        <f t="shared" ref="BI166:BI197" si="23">IF(N166="nulová",J166,0)</f>
        <v>0</v>
      </c>
      <c r="BJ166" s="53" t="s">
        <v>90</v>
      </c>
      <c r="BK166" s="179">
        <f t="shared" ref="BK166:BK197" si="24">ROUND(I166*H166,2)</f>
        <v>0</v>
      </c>
      <c r="BL166" s="53" t="s">
        <v>1003</v>
      </c>
      <c r="BM166" s="271" t="s">
        <v>1161</v>
      </c>
    </row>
    <row r="167" spans="2:65" s="74" customFormat="1" ht="21.75" customHeight="1">
      <c r="B167" s="73"/>
      <c r="C167" s="300" t="s">
        <v>620</v>
      </c>
      <c r="D167" s="300" t="s">
        <v>621</v>
      </c>
      <c r="E167" s="301" t="s">
        <v>9204</v>
      </c>
      <c r="F167" s="302" t="s">
        <v>9205</v>
      </c>
      <c r="G167" s="303" t="s">
        <v>630</v>
      </c>
      <c r="H167" s="304">
        <v>1</v>
      </c>
      <c r="I167" s="28"/>
      <c r="J167" s="306">
        <f t="shared" si="15"/>
        <v>0</v>
      </c>
      <c r="K167" s="307"/>
      <c r="L167" s="308"/>
      <c r="M167" s="29" t="s">
        <v>1</v>
      </c>
      <c r="N167" s="310" t="s">
        <v>43</v>
      </c>
      <c r="P167" s="269">
        <f t="shared" si="16"/>
        <v>0</v>
      </c>
      <c r="Q167" s="269">
        <v>0</v>
      </c>
      <c r="R167" s="269">
        <f t="shared" si="17"/>
        <v>0</v>
      </c>
      <c r="S167" s="269">
        <v>0</v>
      </c>
      <c r="T167" s="270">
        <f t="shared" si="18"/>
        <v>0</v>
      </c>
      <c r="AR167" s="271" t="s">
        <v>3401</v>
      </c>
      <c r="AT167" s="271" t="s">
        <v>621</v>
      </c>
      <c r="AU167" s="271" t="s">
        <v>84</v>
      </c>
      <c r="AY167" s="53" t="s">
        <v>366</v>
      </c>
      <c r="BE167" s="179">
        <f t="shared" si="19"/>
        <v>0</v>
      </c>
      <c r="BF167" s="179">
        <f t="shared" si="20"/>
        <v>0</v>
      </c>
      <c r="BG167" s="179">
        <f t="shared" si="21"/>
        <v>0</v>
      </c>
      <c r="BH167" s="179">
        <f t="shared" si="22"/>
        <v>0</v>
      </c>
      <c r="BI167" s="179">
        <f t="shared" si="23"/>
        <v>0</v>
      </c>
      <c r="BJ167" s="53" t="s">
        <v>90</v>
      </c>
      <c r="BK167" s="179">
        <f t="shared" si="24"/>
        <v>0</v>
      </c>
      <c r="BL167" s="53" t="s">
        <v>1003</v>
      </c>
      <c r="BM167" s="271" t="s">
        <v>1273</v>
      </c>
    </row>
    <row r="168" spans="2:65" s="74" customFormat="1" ht="21.75" customHeight="1">
      <c r="B168" s="73"/>
      <c r="C168" s="300" t="s">
        <v>627</v>
      </c>
      <c r="D168" s="300" t="s">
        <v>621</v>
      </c>
      <c r="E168" s="301" t="s">
        <v>9206</v>
      </c>
      <c r="F168" s="302" t="s">
        <v>9207</v>
      </c>
      <c r="G168" s="303" t="s">
        <v>630</v>
      </c>
      <c r="H168" s="304">
        <v>1</v>
      </c>
      <c r="I168" s="28"/>
      <c r="J168" s="306">
        <f t="shared" si="15"/>
        <v>0</v>
      </c>
      <c r="K168" s="307"/>
      <c r="L168" s="308"/>
      <c r="M168" s="29" t="s">
        <v>1</v>
      </c>
      <c r="N168" s="310" t="s">
        <v>43</v>
      </c>
      <c r="P168" s="269">
        <f t="shared" si="16"/>
        <v>0</v>
      </c>
      <c r="Q168" s="269">
        <v>0</v>
      </c>
      <c r="R168" s="269">
        <f t="shared" si="17"/>
        <v>0</v>
      </c>
      <c r="S168" s="269">
        <v>0</v>
      </c>
      <c r="T168" s="270">
        <f t="shared" si="18"/>
        <v>0</v>
      </c>
      <c r="AR168" s="271" t="s">
        <v>3401</v>
      </c>
      <c r="AT168" s="271" t="s">
        <v>621</v>
      </c>
      <c r="AU168" s="271" t="s">
        <v>84</v>
      </c>
      <c r="AY168" s="53" t="s">
        <v>366</v>
      </c>
      <c r="BE168" s="179">
        <f t="shared" si="19"/>
        <v>0</v>
      </c>
      <c r="BF168" s="179">
        <f t="shared" si="20"/>
        <v>0</v>
      </c>
      <c r="BG168" s="179">
        <f t="shared" si="21"/>
        <v>0</v>
      </c>
      <c r="BH168" s="179">
        <f t="shared" si="22"/>
        <v>0</v>
      </c>
      <c r="BI168" s="179">
        <f t="shared" si="23"/>
        <v>0</v>
      </c>
      <c r="BJ168" s="53" t="s">
        <v>90</v>
      </c>
      <c r="BK168" s="179">
        <f t="shared" si="24"/>
        <v>0</v>
      </c>
      <c r="BL168" s="53" t="s">
        <v>1003</v>
      </c>
      <c r="BM168" s="271" t="s">
        <v>1303</v>
      </c>
    </row>
    <row r="169" spans="2:65" s="74" customFormat="1" ht="16.5" customHeight="1">
      <c r="B169" s="73"/>
      <c r="C169" s="260" t="s">
        <v>635</v>
      </c>
      <c r="D169" s="260" t="s">
        <v>368</v>
      </c>
      <c r="E169" s="261" t="s">
        <v>9208</v>
      </c>
      <c r="F169" s="262" t="s">
        <v>9209</v>
      </c>
      <c r="G169" s="263" t="s">
        <v>630</v>
      </c>
      <c r="H169" s="264">
        <v>144</v>
      </c>
      <c r="I169" s="26"/>
      <c r="J169" s="266">
        <f t="shared" si="15"/>
        <v>0</v>
      </c>
      <c r="K169" s="267"/>
      <c r="L169" s="73"/>
      <c r="M169" s="27" t="s">
        <v>1</v>
      </c>
      <c r="N169" s="233" t="s">
        <v>43</v>
      </c>
      <c r="P169" s="269">
        <f t="shared" si="16"/>
        <v>0</v>
      </c>
      <c r="Q169" s="269">
        <v>0</v>
      </c>
      <c r="R169" s="269">
        <f t="shared" si="17"/>
        <v>0</v>
      </c>
      <c r="S169" s="269">
        <v>0</v>
      </c>
      <c r="T169" s="270">
        <f t="shared" si="18"/>
        <v>0</v>
      </c>
      <c r="AR169" s="271" t="s">
        <v>1003</v>
      </c>
      <c r="AT169" s="271" t="s">
        <v>368</v>
      </c>
      <c r="AU169" s="271" t="s">
        <v>84</v>
      </c>
      <c r="AY169" s="53" t="s">
        <v>366</v>
      </c>
      <c r="BE169" s="179">
        <f t="shared" si="19"/>
        <v>0</v>
      </c>
      <c r="BF169" s="179">
        <f t="shared" si="20"/>
        <v>0</v>
      </c>
      <c r="BG169" s="179">
        <f t="shared" si="21"/>
        <v>0</v>
      </c>
      <c r="BH169" s="179">
        <f t="shared" si="22"/>
        <v>0</v>
      </c>
      <c r="BI169" s="179">
        <f t="shared" si="23"/>
        <v>0</v>
      </c>
      <c r="BJ169" s="53" t="s">
        <v>90</v>
      </c>
      <c r="BK169" s="179">
        <f t="shared" si="24"/>
        <v>0</v>
      </c>
      <c r="BL169" s="53" t="s">
        <v>1003</v>
      </c>
      <c r="BM169" s="271" t="s">
        <v>1313</v>
      </c>
    </row>
    <row r="170" spans="2:65" s="74" customFormat="1" ht="16.5" customHeight="1">
      <c r="B170" s="73"/>
      <c r="C170" s="300" t="s">
        <v>666</v>
      </c>
      <c r="D170" s="300" t="s">
        <v>621</v>
      </c>
      <c r="E170" s="301" t="s">
        <v>9210</v>
      </c>
      <c r="F170" s="302" t="s">
        <v>9211</v>
      </c>
      <c r="G170" s="303" t="s">
        <v>630</v>
      </c>
      <c r="H170" s="304">
        <v>144</v>
      </c>
      <c r="I170" s="28"/>
      <c r="J170" s="306">
        <f t="shared" si="15"/>
        <v>0</v>
      </c>
      <c r="K170" s="307"/>
      <c r="L170" s="308"/>
      <c r="M170" s="29" t="s">
        <v>1</v>
      </c>
      <c r="N170" s="310" t="s">
        <v>43</v>
      </c>
      <c r="P170" s="269">
        <f t="shared" si="16"/>
        <v>0</v>
      </c>
      <c r="Q170" s="269">
        <v>0</v>
      </c>
      <c r="R170" s="269">
        <f t="shared" si="17"/>
        <v>0</v>
      </c>
      <c r="S170" s="269">
        <v>0</v>
      </c>
      <c r="T170" s="270">
        <f t="shared" si="18"/>
        <v>0</v>
      </c>
      <c r="AR170" s="271" t="s">
        <v>3401</v>
      </c>
      <c r="AT170" s="271" t="s">
        <v>621</v>
      </c>
      <c r="AU170" s="271" t="s">
        <v>84</v>
      </c>
      <c r="AY170" s="53" t="s">
        <v>366</v>
      </c>
      <c r="BE170" s="179">
        <f t="shared" si="19"/>
        <v>0</v>
      </c>
      <c r="BF170" s="179">
        <f t="shared" si="20"/>
        <v>0</v>
      </c>
      <c r="BG170" s="179">
        <f t="shared" si="21"/>
        <v>0</v>
      </c>
      <c r="BH170" s="179">
        <f t="shared" si="22"/>
        <v>0</v>
      </c>
      <c r="BI170" s="179">
        <f t="shared" si="23"/>
        <v>0</v>
      </c>
      <c r="BJ170" s="53" t="s">
        <v>90</v>
      </c>
      <c r="BK170" s="179">
        <f t="shared" si="24"/>
        <v>0</v>
      </c>
      <c r="BL170" s="53" t="s">
        <v>1003</v>
      </c>
      <c r="BM170" s="271" t="s">
        <v>1369</v>
      </c>
    </row>
    <row r="171" spans="2:65" s="74" customFormat="1" ht="16.5" customHeight="1">
      <c r="B171" s="73"/>
      <c r="C171" s="260" t="s">
        <v>673</v>
      </c>
      <c r="D171" s="260" t="s">
        <v>368</v>
      </c>
      <c r="E171" s="261" t="s">
        <v>9212</v>
      </c>
      <c r="F171" s="262" t="s">
        <v>9213</v>
      </c>
      <c r="G171" s="263" t="s">
        <v>630</v>
      </c>
      <c r="H171" s="264">
        <v>6</v>
      </c>
      <c r="I171" s="26"/>
      <c r="J171" s="266">
        <f t="shared" si="15"/>
        <v>0</v>
      </c>
      <c r="K171" s="267"/>
      <c r="L171" s="73"/>
      <c r="M171" s="27" t="s">
        <v>1</v>
      </c>
      <c r="N171" s="233" t="s">
        <v>43</v>
      </c>
      <c r="P171" s="269">
        <f t="shared" si="16"/>
        <v>0</v>
      </c>
      <c r="Q171" s="269">
        <v>0</v>
      </c>
      <c r="R171" s="269">
        <f t="shared" si="17"/>
        <v>0</v>
      </c>
      <c r="S171" s="269">
        <v>0</v>
      </c>
      <c r="T171" s="270">
        <f t="shared" si="18"/>
        <v>0</v>
      </c>
      <c r="AR171" s="271" t="s">
        <v>1003</v>
      </c>
      <c r="AT171" s="271" t="s">
        <v>368</v>
      </c>
      <c r="AU171" s="271" t="s">
        <v>84</v>
      </c>
      <c r="AY171" s="53" t="s">
        <v>366</v>
      </c>
      <c r="BE171" s="179">
        <f t="shared" si="19"/>
        <v>0</v>
      </c>
      <c r="BF171" s="179">
        <f t="shared" si="20"/>
        <v>0</v>
      </c>
      <c r="BG171" s="179">
        <f t="shared" si="21"/>
        <v>0</v>
      </c>
      <c r="BH171" s="179">
        <f t="shared" si="22"/>
        <v>0</v>
      </c>
      <c r="BI171" s="179">
        <f t="shared" si="23"/>
        <v>0</v>
      </c>
      <c r="BJ171" s="53" t="s">
        <v>90</v>
      </c>
      <c r="BK171" s="179">
        <f t="shared" si="24"/>
        <v>0</v>
      </c>
      <c r="BL171" s="53" t="s">
        <v>1003</v>
      </c>
      <c r="BM171" s="271" t="s">
        <v>1382</v>
      </c>
    </row>
    <row r="172" spans="2:65" s="74" customFormat="1" ht="16.5" customHeight="1">
      <c r="B172" s="73"/>
      <c r="C172" s="300" t="s">
        <v>680</v>
      </c>
      <c r="D172" s="300" t="s">
        <v>621</v>
      </c>
      <c r="E172" s="301" t="s">
        <v>9214</v>
      </c>
      <c r="F172" s="302" t="s">
        <v>9215</v>
      </c>
      <c r="G172" s="303" t="s">
        <v>630</v>
      </c>
      <c r="H172" s="304">
        <v>6</v>
      </c>
      <c r="I172" s="28"/>
      <c r="J172" s="306">
        <f t="shared" si="15"/>
        <v>0</v>
      </c>
      <c r="K172" s="307"/>
      <c r="L172" s="308"/>
      <c r="M172" s="29" t="s">
        <v>1</v>
      </c>
      <c r="N172" s="310" t="s">
        <v>43</v>
      </c>
      <c r="P172" s="269">
        <f t="shared" si="16"/>
        <v>0</v>
      </c>
      <c r="Q172" s="269">
        <v>0</v>
      </c>
      <c r="R172" s="269">
        <f t="shared" si="17"/>
        <v>0</v>
      </c>
      <c r="S172" s="269">
        <v>0</v>
      </c>
      <c r="T172" s="270">
        <f t="shared" si="18"/>
        <v>0</v>
      </c>
      <c r="AR172" s="271" t="s">
        <v>3401</v>
      </c>
      <c r="AT172" s="271" t="s">
        <v>621</v>
      </c>
      <c r="AU172" s="271" t="s">
        <v>84</v>
      </c>
      <c r="AY172" s="53" t="s">
        <v>366</v>
      </c>
      <c r="BE172" s="179">
        <f t="shared" si="19"/>
        <v>0</v>
      </c>
      <c r="BF172" s="179">
        <f t="shared" si="20"/>
        <v>0</v>
      </c>
      <c r="BG172" s="179">
        <f t="shared" si="21"/>
        <v>0</v>
      </c>
      <c r="BH172" s="179">
        <f t="shared" si="22"/>
        <v>0</v>
      </c>
      <c r="BI172" s="179">
        <f t="shared" si="23"/>
        <v>0</v>
      </c>
      <c r="BJ172" s="53" t="s">
        <v>90</v>
      </c>
      <c r="BK172" s="179">
        <f t="shared" si="24"/>
        <v>0</v>
      </c>
      <c r="BL172" s="53" t="s">
        <v>1003</v>
      </c>
      <c r="BM172" s="271" t="s">
        <v>219</v>
      </c>
    </row>
    <row r="173" spans="2:65" s="74" customFormat="1" ht="16.5" customHeight="1">
      <c r="B173" s="73"/>
      <c r="C173" s="260" t="s">
        <v>689</v>
      </c>
      <c r="D173" s="260" t="s">
        <v>368</v>
      </c>
      <c r="E173" s="261" t="s">
        <v>9216</v>
      </c>
      <c r="F173" s="262" t="s">
        <v>9217</v>
      </c>
      <c r="G173" s="263" t="s">
        <v>630</v>
      </c>
      <c r="H173" s="264">
        <v>146</v>
      </c>
      <c r="I173" s="26"/>
      <c r="J173" s="266">
        <f t="shared" si="15"/>
        <v>0</v>
      </c>
      <c r="K173" s="267"/>
      <c r="L173" s="73"/>
      <c r="M173" s="27" t="s">
        <v>1</v>
      </c>
      <c r="N173" s="233" t="s">
        <v>43</v>
      </c>
      <c r="P173" s="269">
        <f t="shared" si="16"/>
        <v>0</v>
      </c>
      <c r="Q173" s="269">
        <v>0</v>
      </c>
      <c r="R173" s="269">
        <f t="shared" si="17"/>
        <v>0</v>
      </c>
      <c r="S173" s="269">
        <v>0</v>
      </c>
      <c r="T173" s="270">
        <f t="shared" si="18"/>
        <v>0</v>
      </c>
      <c r="AR173" s="271" t="s">
        <v>1003</v>
      </c>
      <c r="AT173" s="271" t="s">
        <v>368</v>
      </c>
      <c r="AU173" s="271" t="s">
        <v>84</v>
      </c>
      <c r="AY173" s="53" t="s">
        <v>366</v>
      </c>
      <c r="BE173" s="179">
        <f t="shared" si="19"/>
        <v>0</v>
      </c>
      <c r="BF173" s="179">
        <f t="shared" si="20"/>
        <v>0</v>
      </c>
      <c r="BG173" s="179">
        <f t="shared" si="21"/>
        <v>0</v>
      </c>
      <c r="BH173" s="179">
        <f t="shared" si="22"/>
        <v>0</v>
      </c>
      <c r="BI173" s="179">
        <f t="shared" si="23"/>
        <v>0</v>
      </c>
      <c r="BJ173" s="53" t="s">
        <v>90</v>
      </c>
      <c r="BK173" s="179">
        <f t="shared" si="24"/>
        <v>0</v>
      </c>
      <c r="BL173" s="53" t="s">
        <v>1003</v>
      </c>
      <c r="BM173" s="271" t="s">
        <v>1401</v>
      </c>
    </row>
    <row r="174" spans="2:65" s="74" customFormat="1" ht="16.5" customHeight="1">
      <c r="B174" s="73"/>
      <c r="C174" s="300" t="s">
        <v>697</v>
      </c>
      <c r="D174" s="300" t="s">
        <v>621</v>
      </c>
      <c r="E174" s="301" t="s">
        <v>9218</v>
      </c>
      <c r="F174" s="302" t="s">
        <v>9219</v>
      </c>
      <c r="G174" s="303" t="s">
        <v>630</v>
      </c>
      <c r="H174" s="304">
        <v>146</v>
      </c>
      <c r="I174" s="28"/>
      <c r="J174" s="306">
        <f t="shared" si="15"/>
        <v>0</v>
      </c>
      <c r="K174" s="307"/>
      <c r="L174" s="308"/>
      <c r="M174" s="29" t="s">
        <v>1</v>
      </c>
      <c r="N174" s="310" t="s">
        <v>43</v>
      </c>
      <c r="P174" s="269">
        <f t="shared" si="16"/>
        <v>0</v>
      </c>
      <c r="Q174" s="269">
        <v>0</v>
      </c>
      <c r="R174" s="269">
        <f t="shared" si="17"/>
        <v>0</v>
      </c>
      <c r="S174" s="269">
        <v>0</v>
      </c>
      <c r="T174" s="270">
        <f t="shared" si="18"/>
        <v>0</v>
      </c>
      <c r="AR174" s="271" t="s">
        <v>3401</v>
      </c>
      <c r="AT174" s="271" t="s">
        <v>621</v>
      </c>
      <c r="AU174" s="271" t="s">
        <v>84</v>
      </c>
      <c r="AY174" s="53" t="s">
        <v>366</v>
      </c>
      <c r="BE174" s="179">
        <f t="shared" si="19"/>
        <v>0</v>
      </c>
      <c r="BF174" s="179">
        <f t="shared" si="20"/>
        <v>0</v>
      </c>
      <c r="BG174" s="179">
        <f t="shared" si="21"/>
        <v>0</v>
      </c>
      <c r="BH174" s="179">
        <f t="shared" si="22"/>
        <v>0</v>
      </c>
      <c r="BI174" s="179">
        <f t="shared" si="23"/>
        <v>0</v>
      </c>
      <c r="BJ174" s="53" t="s">
        <v>90</v>
      </c>
      <c r="BK174" s="179">
        <f t="shared" si="24"/>
        <v>0</v>
      </c>
      <c r="BL174" s="53" t="s">
        <v>1003</v>
      </c>
      <c r="BM174" s="271" t="s">
        <v>1410</v>
      </c>
    </row>
    <row r="175" spans="2:65" s="74" customFormat="1" ht="21.75" customHeight="1">
      <c r="B175" s="73"/>
      <c r="C175" s="260" t="s">
        <v>707</v>
      </c>
      <c r="D175" s="260" t="s">
        <v>368</v>
      </c>
      <c r="E175" s="261" t="s">
        <v>9220</v>
      </c>
      <c r="F175" s="262" t="s">
        <v>9221</v>
      </c>
      <c r="G175" s="263" t="s">
        <v>630</v>
      </c>
      <c r="H175" s="264">
        <v>4</v>
      </c>
      <c r="I175" s="26"/>
      <c r="J175" s="266">
        <f t="shared" si="15"/>
        <v>0</v>
      </c>
      <c r="K175" s="267"/>
      <c r="L175" s="73"/>
      <c r="M175" s="27" t="s">
        <v>1</v>
      </c>
      <c r="N175" s="233" t="s">
        <v>43</v>
      </c>
      <c r="P175" s="269">
        <f t="shared" si="16"/>
        <v>0</v>
      </c>
      <c r="Q175" s="269">
        <v>0</v>
      </c>
      <c r="R175" s="269">
        <f t="shared" si="17"/>
        <v>0</v>
      </c>
      <c r="S175" s="269">
        <v>0</v>
      </c>
      <c r="T175" s="270">
        <f t="shared" si="18"/>
        <v>0</v>
      </c>
      <c r="AR175" s="271" t="s">
        <v>1003</v>
      </c>
      <c r="AT175" s="271" t="s">
        <v>368</v>
      </c>
      <c r="AU175" s="271" t="s">
        <v>84</v>
      </c>
      <c r="AY175" s="53" t="s">
        <v>366</v>
      </c>
      <c r="BE175" s="179">
        <f t="shared" si="19"/>
        <v>0</v>
      </c>
      <c r="BF175" s="179">
        <f t="shared" si="20"/>
        <v>0</v>
      </c>
      <c r="BG175" s="179">
        <f t="shared" si="21"/>
        <v>0</v>
      </c>
      <c r="BH175" s="179">
        <f t="shared" si="22"/>
        <v>0</v>
      </c>
      <c r="BI175" s="179">
        <f t="shared" si="23"/>
        <v>0</v>
      </c>
      <c r="BJ175" s="53" t="s">
        <v>90</v>
      </c>
      <c r="BK175" s="179">
        <f t="shared" si="24"/>
        <v>0</v>
      </c>
      <c r="BL175" s="53" t="s">
        <v>1003</v>
      </c>
      <c r="BM175" s="271" t="s">
        <v>1425</v>
      </c>
    </row>
    <row r="176" spans="2:65" s="74" customFormat="1" ht="24.2" customHeight="1">
      <c r="B176" s="73"/>
      <c r="C176" s="300" t="s">
        <v>716</v>
      </c>
      <c r="D176" s="300" t="s">
        <v>621</v>
      </c>
      <c r="E176" s="301" t="s">
        <v>9222</v>
      </c>
      <c r="F176" s="302" t="s">
        <v>9223</v>
      </c>
      <c r="G176" s="303" t="s">
        <v>630</v>
      </c>
      <c r="H176" s="304">
        <v>4</v>
      </c>
      <c r="I176" s="28"/>
      <c r="J176" s="306">
        <f t="shared" si="15"/>
        <v>0</v>
      </c>
      <c r="K176" s="307"/>
      <c r="L176" s="308"/>
      <c r="M176" s="29" t="s">
        <v>1</v>
      </c>
      <c r="N176" s="310" t="s">
        <v>43</v>
      </c>
      <c r="P176" s="269">
        <f t="shared" si="16"/>
        <v>0</v>
      </c>
      <c r="Q176" s="269">
        <v>0</v>
      </c>
      <c r="R176" s="269">
        <f t="shared" si="17"/>
        <v>0</v>
      </c>
      <c r="S176" s="269">
        <v>0</v>
      </c>
      <c r="T176" s="270">
        <f t="shared" si="18"/>
        <v>0</v>
      </c>
      <c r="AR176" s="271" t="s">
        <v>3401</v>
      </c>
      <c r="AT176" s="271" t="s">
        <v>621</v>
      </c>
      <c r="AU176" s="271" t="s">
        <v>84</v>
      </c>
      <c r="AY176" s="53" t="s">
        <v>366</v>
      </c>
      <c r="BE176" s="179">
        <f t="shared" si="19"/>
        <v>0</v>
      </c>
      <c r="BF176" s="179">
        <f t="shared" si="20"/>
        <v>0</v>
      </c>
      <c r="BG176" s="179">
        <f t="shared" si="21"/>
        <v>0</v>
      </c>
      <c r="BH176" s="179">
        <f t="shared" si="22"/>
        <v>0</v>
      </c>
      <c r="BI176" s="179">
        <f t="shared" si="23"/>
        <v>0</v>
      </c>
      <c r="BJ176" s="53" t="s">
        <v>90</v>
      </c>
      <c r="BK176" s="179">
        <f t="shared" si="24"/>
        <v>0</v>
      </c>
      <c r="BL176" s="53" t="s">
        <v>1003</v>
      </c>
      <c r="BM176" s="271" t="s">
        <v>1437</v>
      </c>
    </row>
    <row r="177" spans="2:65" s="74" customFormat="1" ht="16.5" customHeight="1">
      <c r="B177" s="73"/>
      <c r="C177" s="260" t="s">
        <v>735</v>
      </c>
      <c r="D177" s="260" t="s">
        <v>368</v>
      </c>
      <c r="E177" s="261" t="s">
        <v>9224</v>
      </c>
      <c r="F177" s="262" t="s">
        <v>9225</v>
      </c>
      <c r="G177" s="263" t="s">
        <v>630</v>
      </c>
      <c r="H177" s="264">
        <v>4</v>
      </c>
      <c r="I177" s="26"/>
      <c r="J177" s="266">
        <f t="shared" si="15"/>
        <v>0</v>
      </c>
      <c r="K177" s="267"/>
      <c r="L177" s="73"/>
      <c r="M177" s="27" t="s">
        <v>1</v>
      </c>
      <c r="N177" s="233" t="s">
        <v>43</v>
      </c>
      <c r="P177" s="269">
        <f t="shared" si="16"/>
        <v>0</v>
      </c>
      <c r="Q177" s="269">
        <v>0</v>
      </c>
      <c r="R177" s="269">
        <f t="shared" si="17"/>
        <v>0</v>
      </c>
      <c r="S177" s="269">
        <v>0</v>
      </c>
      <c r="T177" s="270">
        <f t="shared" si="18"/>
        <v>0</v>
      </c>
      <c r="AR177" s="271" t="s">
        <v>1003</v>
      </c>
      <c r="AT177" s="271" t="s">
        <v>368</v>
      </c>
      <c r="AU177" s="271" t="s">
        <v>84</v>
      </c>
      <c r="AY177" s="53" t="s">
        <v>366</v>
      </c>
      <c r="BE177" s="179">
        <f t="shared" si="19"/>
        <v>0</v>
      </c>
      <c r="BF177" s="179">
        <f t="shared" si="20"/>
        <v>0</v>
      </c>
      <c r="BG177" s="179">
        <f t="shared" si="21"/>
        <v>0</v>
      </c>
      <c r="BH177" s="179">
        <f t="shared" si="22"/>
        <v>0</v>
      </c>
      <c r="BI177" s="179">
        <f t="shared" si="23"/>
        <v>0</v>
      </c>
      <c r="BJ177" s="53" t="s">
        <v>90</v>
      </c>
      <c r="BK177" s="179">
        <f t="shared" si="24"/>
        <v>0</v>
      </c>
      <c r="BL177" s="53" t="s">
        <v>1003</v>
      </c>
      <c r="BM177" s="271" t="s">
        <v>1457</v>
      </c>
    </row>
    <row r="178" spans="2:65" s="74" customFormat="1" ht="21.75" customHeight="1">
      <c r="B178" s="73"/>
      <c r="C178" s="300" t="s">
        <v>755</v>
      </c>
      <c r="D178" s="300" t="s">
        <v>621</v>
      </c>
      <c r="E178" s="301" t="s">
        <v>9226</v>
      </c>
      <c r="F178" s="302" t="s">
        <v>9227</v>
      </c>
      <c r="G178" s="303" t="s">
        <v>630</v>
      </c>
      <c r="H178" s="304">
        <v>4</v>
      </c>
      <c r="I178" s="28"/>
      <c r="J178" s="306">
        <f t="shared" si="15"/>
        <v>0</v>
      </c>
      <c r="K178" s="307"/>
      <c r="L178" s="308"/>
      <c r="M178" s="29" t="s">
        <v>1</v>
      </c>
      <c r="N178" s="310" t="s">
        <v>43</v>
      </c>
      <c r="P178" s="269">
        <f t="shared" si="16"/>
        <v>0</v>
      </c>
      <c r="Q178" s="269">
        <v>0</v>
      </c>
      <c r="R178" s="269">
        <f t="shared" si="17"/>
        <v>0</v>
      </c>
      <c r="S178" s="269">
        <v>0</v>
      </c>
      <c r="T178" s="270">
        <f t="shared" si="18"/>
        <v>0</v>
      </c>
      <c r="AR178" s="271" t="s">
        <v>3401</v>
      </c>
      <c r="AT178" s="271" t="s">
        <v>621</v>
      </c>
      <c r="AU178" s="271" t="s">
        <v>84</v>
      </c>
      <c r="AY178" s="53" t="s">
        <v>366</v>
      </c>
      <c r="BE178" s="179">
        <f t="shared" si="19"/>
        <v>0</v>
      </c>
      <c r="BF178" s="179">
        <f t="shared" si="20"/>
        <v>0</v>
      </c>
      <c r="BG178" s="179">
        <f t="shared" si="21"/>
        <v>0</v>
      </c>
      <c r="BH178" s="179">
        <f t="shared" si="22"/>
        <v>0</v>
      </c>
      <c r="BI178" s="179">
        <f t="shared" si="23"/>
        <v>0</v>
      </c>
      <c r="BJ178" s="53" t="s">
        <v>90</v>
      </c>
      <c r="BK178" s="179">
        <f t="shared" si="24"/>
        <v>0</v>
      </c>
      <c r="BL178" s="53" t="s">
        <v>1003</v>
      </c>
      <c r="BM178" s="271" t="s">
        <v>1467</v>
      </c>
    </row>
    <row r="179" spans="2:65" s="74" customFormat="1" ht="21.75" customHeight="1">
      <c r="B179" s="73"/>
      <c r="C179" s="260" t="s">
        <v>761</v>
      </c>
      <c r="D179" s="260" t="s">
        <v>368</v>
      </c>
      <c r="E179" s="261" t="s">
        <v>9228</v>
      </c>
      <c r="F179" s="262" t="s">
        <v>9229</v>
      </c>
      <c r="G179" s="263" t="s">
        <v>630</v>
      </c>
      <c r="H179" s="264">
        <v>1</v>
      </c>
      <c r="I179" s="26"/>
      <c r="J179" s="266">
        <f t="shared" si="15"/>
        <v>0</v>
      </c>
      <c r="K179" s="267"/>
      <c r="L179" s="73"/>
      <c r="M179" s="27" t="s">
        <v>1</v>
      </c>
      <c r="N179" s="233" t="s">
        <v>43</v>
      </c>
      <c r="P179" s="269">
        <f t="shared" si="16"/>
        <v>0</v>
      </c>
      <c r="Q179" s="269">
        <v>0</v>
      </c>
      <c r="R179" s="269">
        <f t="shared" si="17"/>
        <v>0</v>
      </c>
      <c r="S179" s="269">
        <v>0</v>
      </c>
      <c r="T179" s="270">
        <f t="shared" si="18"/>
        <v>0</v>
      </c>
      <c r="AR179" s="271" t="s">
        <v>1003</v>
      </c>
      <c r="AT179" s="271" t="s">
        <v>368</v>
      </c>
      <c r="AU179" s="271" t="s">
        <v>84</v>
      </c>
      <c r="AY179" s="53" t="s">
        <v>366</v>
      </c>
      <c r="BE179" s="179">
        <f t="shared" si="19"/>
        <v>0</v>
      </c>
      <c r="BF179" s="179">
        <f t="shared" si="20"/>
        <v>0</v>
      </c>
      <c r="BG179" s="179">
        <f t="shared" si="21"/>
        <v>0</v>
      </c>
      <c r="BH179" s="179">
        <f t="shared" si="22"/>
        <v>0</v>
      </c>
      <c r="BI179" s="179">
        <f t="shared" si="23"/>
        <v>0</v>
      </c>
      <c r="BJ179" s="53" t="s">
        <v>90</v>
      </c>
      <c r="BK179" s="179">
        <f t="shared" si="24"/>
        <v>0</v>
      </c>
      <c r="BL179" s="53" t="s">
        <v>1003</v>
      </c>
      <c r="BM179" s="271" t="s">
        <v>1481</v>
      </c>
    </row>
    <row r="180" spans="2:65" s="74" customFormat="1" ht="24.2" customHeight="1">
      <c r="B180" s="73"/>
      <c r="C180" s="300" t="s">
        <v>768</v>
      </c>
      <c r="D180" s="300" t="s">
        <v>621</v>
      </c>
      <c r="E180" s="301" t="s">
        <v>9230</v>
      </c>
      <c r="F180" s="302" t="s">
        <v>9231</v>
      </c>
      <c r="G180" s="303" t="s">
        <v>630</v>
      </c>
      <c r="H180" s="304">
        <v>1</v>
      </c>
      <c r="I180" s="28"/>
      <c r="J180" s="306">
        <f t="shared" si="15"/>
        <v>0</v>
      </c>
      <c r="K180" s="307"/>
      <c r="L180" s="308"/>
      <c r="M180" s="29" t="s">
        <v>1</v>
      </c>
      <c r="N180" s="310" t="s">
        <v>43</v>
      </c>
      <c r="P180" s="269">
        <f t="shared" si="16"/>
        <v>0</v>
      </c>
      <c r="Q180" s="269">
        <v>0</v>
      </c>
      <c r="R180" s="269">
        <f t="shared" si="17"/>
        <v>0</v>
      </c>
      <c r="S180" s="269">
        <v>0</v>
      </c>
      <c r="T180" s="270">
        <f t="shared" si="18"/>
        <v>0</v>
      </c>
      <c r="AR180" s="271" t="s">
        <v>3401</v>
      </c>
      <c r="AT180" s="271" t="s">
        <v>621</v>
      </c>
      <c r="AU180" s="271" t="s">
        <v>84</v>
      </c>
      <c r="AY180" s="53" t="s">
        <v>366</v>
      </c>
      <c r="BE180" s="179">
        <f t="shared" si="19"/>
        <v>0</v>
      </c>
      <c r="BF180" s="179">
        <f t="shared" si="20"/>
        <v>0</v>
      </c>
      <c r="BG180" s="179">
        <f t="shared" si="21"/>
        <v>0</v>
      </c>
      <c r="BH180" s="179">
        <f t="shared" si="22"/>
        <v>0</v>
      </c>
      <c r="BI180" s="179">
        <f t="shared" si="23"/>
        <v>0</v>
      </c>
      <c r="BJ180" s="53" t="s">
        <v>90</v>
      </c>
      <c r="BK180" s="179">
        <f t="shared" si="24"/>
        <v>0</v>
      </c>
      <c r="BL180" s="53" t="s">
        <v>1003</v>
      </c>
      <c r="BM180" s="271" t="s">
        <v>1491</v>
      </c>
    </row>
    <row r="181" spans="2:65" s="74" customFormat="1" ht="16.5" customHeight="1">
      <c r="B181" s="73"/>
      <c r="C181" s="260" t="s">
        <v>783</v>
      </c>
      <c r="D181" s="260" t="s">
        <v>368</v>
      </c>
      <c r="E181" s="261" t="s">
        <v>9232</v>
      </c>
      <c r="F181" s="262" t="s">
        <v>9233</v>
      </c>
      <c r="G181" s="263" t="s">
        <v>630</v>
      </c>
      <c r="H181" s="264">
        <v>59</v>
      </c>
      <c r="I181" s="26"/>
      <c r="J181" s="266">
        <f t="shared" si="15"/>
        <v>0</v>
      </c>
      <c r="K181" s="267"/>
      <c r="L181" s="73"/>
      <c r="M181" s="27" t="s">
        <v>1</v>
      </c>
      <c r="N181" s="233" t="s">
        <v>43</v>
      </c>
      <c r="P181" s="269">
        <f t="shared" si="16"/>
        <v>0</v>
      </c>
      <c r="Q181" s="269">
        <v>0</v>
      </c>
      <c r="R181" s="269">
        <f t="shared" si="17"/>
        <v>0</v>
      </c>
      <c r="S181" s="269">
        <v>0</v>
      </c>
      <c r="T181" s="270">
        <f t="shared" si="18"/>
        <v>0</v>
      </c>
      <c r="AR181" s="271" t="s">
        <v>1003</v>
      </c>
      <c r="AT181" s="271" t="s">
        <v>368</v>
      </c>
      <c r="AU181" s="271" t="s">
        <v>84</v>
      </c>
      <c r="AY181" s="53" t="s">
        <v>366</v>
      </c>
      <c r="BE181" s="179">
        <f t="shared" si="19"/>
        <v>0</v>
      </c>
      <c r="BF181" s="179">
        <f t="shared" si="20"/>
        <v>0</v>
      </c>
      <c r="BG181" s="179">
        <f t="shared" si="21"/>
        <v>0</v>
      </c>
      <c r="BH181" s="179">
        <f t="shared" si="22"/>
        <v>0</v>
      </c>
      <c r="BI181" s="179">
        <f t="shared" si="23"/>
        <v>0</v>
      </c>
      <c r="BJ181" s="53" t="s">
        <v>90</v>
      </c>
      <c r="BK181" s="179">
        <f t="shared" si="24"/>
        <v>0</v>
      </c>
      <c r="BL181" s="53" t="s">
        <v>1003</v>
      </c>
      <c r="BM181" s="271" t="s">
        <v>1500</v>
      </c>
    </row>
    <row r="182" spans="2:65" s="74" customFormat="1" ht="21.75" customHeight="1">
      <c r="B182" s="73"/>
      <c r="C182" s="300" t="s">
        <v>826</v>
      </c>
      <c r="D182" s="300" t="s">
        <v>621</v>
      </c>
      <c r="E182" s="301" t="s">
        <v>9234</v>
      </c>
      <c r="F182" s="302" t="s">
        <v>9235</v>
      </c>
      <c r="G182" s="303" t="s">
        <v>630</v>
      </c>
      <c r="H182" s="304">
        <v>59</v>
      </c>
      <c r="I182" s="28"/>
      <c r="J182" s="306">
        <f t="shared" si="15"/>
        <v>0</v>
      </c>
      <c r="K182" s="307"/>
      <c r="L182" s="308"/>
      <c r="M182" s="29" t="s">
        <v>1</v>
      </c>
      <c r="N182" s="310" t="s">
        <v>43</v>
      </c>
      <c r="P182" s="269">
        <f t="shared" si="16"/>
        <v>0</v>
      </c>
      <c r="Q182" s="269">
        <v>0</v>
      </c>
      <c r="R182" s="269">
        <f t="shared" si="17"/>
        <v>0</v>
      </c>
      <c r="S182" s="269">
        <v>0</v>
      </c>
      <c r="T182" s="270">
        <f t="shared" si="18"/>
        <v>0</v>
      </c>
      <c r="AR182" s="271" t="s">
        <v>3401</v>
      </c>
      <c r="AT182" s="271" t="s">
        <v>621</v>
      </c>
      <c r="AU182" s="271" t="s">
        <v>84</v>
      </c>
      <c r="AY182" s="53" t="s">
        <v>366</v>
      </c>
      <c r="BE182" s="179">
        <f t="shared" si="19"/>
        <v>0</v>
      </c>
      <c r="BF182" s="179">
        <f t="shared" si="20"/>
        <v>0</v>
      </c>
      <c r="BG182" s="179">
        <f t="shared" si="21"/>
        <v>0</v>
      </c>
      <c r="BH182" s="179">
        <f t="shared" si="22"/>
        <v>0</v>
      </c>
      <c r="BI182" s="179">
        <f t="shared" si="23"/>
        <v>0</v>
      </c>
      <c r="BJ182" s="53" t="s">
        <v>90</v>
      </c>
      <c r="BK182" s="179">
        <f t="shared" si="24"/>
        <v>0</v>
      </c>
      <c r="BL182" s="53" t="s">
        <v>1003</v>
      </c>
      <c r="BM182" s="271" t="s">
        <v>1508</v>
      </c>
    </row>
    <row r="183" spans="2:65" s="74" customFormat="1" ht="16.5" customHeight="1">
      <c r="B183" s="73"/>
      <c r="C183" s="260" t="s">
        <v>866</v>
      </c>
      <c r="D183" s="260" t="s">
        <v>368</v>
      </c>
      <c r="E183" s="261" t="s">
        <v>9236</v>
      </c>
      <c r="F183" s="262" t="s">
        <v>9237</v>
      </c>
      <c r="G183" s="263" t="s">
        <v>630</v>
      </c>
      <c r="H183" s="264">
        <v>31</v>
      </c>
      <c r="I183" s="26"/>
      <c r="J183" s="266">
        <f t="shared" si="15"/>
        <v>0</v>
      </c>
      <c r="K183" s="267"/>
      <c r="L183" s="73"/>
      <c r="M183" s="27" t="s">
        <v>1</v>
      </c>
      <c r="N183" s="233" t="s">
        <v>43</v>
      </c>
      <c r="P183" s="269">
        <f t="shared" si="16"/>
        <v>0</v>
      </c>
      <c r="Q183" s="269">
        <v>0</v>
      </c>
      <c r="R183" s="269">
        <f t="shared" si="17"/>
        <v>0</v>
      </c>
      <c r="S183" s="269">
        <v>0</v>
      </c>
      <c r="T183" s="270">
        <f t="shared" si="18"/>
        <v>0</v>
      </c>
      <c r="AR183" s="271" t="s">
        <v>1003</v>
      </c>
      <c r="AT183" s="271" t="s">
        <v>368</v>
      </c>
      <c r="AU183" s="271" t="s">
        <v>84</v>
      </c>
      <c r="AY183" s="53" t="s">
        <v>366</v>
      </c>
      <c r="BE183" s="179">
        <f t="shared" si="19"/>
        <v>0</v>
      </c>
      <c r="BF183" s="179">
        <f t="shared" si="20"/>
        <v>0</v>
      </c>
      <c r="BG183" s="179">
        <f t="shared" si="21"/>
        <v>0</v>
      </c>
      <c r="BH183" s="179">
        <f t="shared" si="22"/>
        <v>0</v>
      </c>
      <c r="BI183" s="179">
        <f t="shared" si="23"/>
        <v>0</v>
      </c>
      <c r="BJ183" s="53" t="s">
        <v>90</v>
      </c>
      <c r="BK183" s="179">
        <f t="shared" si="24"/>
        <v>0</v>
      </c>
      <c r="BL183" s="53" t="s">
        <v>1003</v>
      </c>
      <c r="BM183" s="271" t="s">
        <v>1516</v>
      </c>
    </row>
    <row r="184" spans="2:65" s="74" customFormat="1" ht="16.5" customHeight="1">
      <c r="B184" s="73"/>
      <c r="C184" s="300" t="s">
        <v>870</v>
      </c>
      <c r="D184" s="300" t="s">
        <v>621</v>
      </c>
      <c r="E184" s="301" t="s">
        <v>9238</v>
      </c>
      <c r="F184" s="302" t="s">
        <v>9239</v>
      </c>
      <c r="G184" s="303" t="s">
        <v>630</v>
      </c>
      <c r="H184" s="304">
        <v>31</v>
      </c>
      <c r="I184" s="28"/>
      <c r="J184" s="306">
        <f t="shared" si="15"/>
        <v>0</v>
      </c>
      <c r="K184" s="307"/>
      <c r="L184" s="308"/>
      <c r="M184" s="29" t="s">
        <v>1</v>
      </c>
      <c r="N184" s="310" t="s">
        <v>43</v>
      </c>
      <c r="P184" s="269">
        <f t="shared" si="16"/>
        <v>0</v>
      </c>
      <c r="Q184" s="269">
        <v>0</v>
      </c>
      <c r="R184" s="269">
        <f t="shared" si="17"/>
        <v>0</v>
      </c>
      <c r="S184" s="269">
        <v>0</v>
      </c>
      <c r="T184" s="270">
        <f t="shared" si="18"/>
        <v>0</v>
      </c>
      <c r="AR184" s="271" t="s">
        <v>3401</v>
      </c>
      <c r="AT184" s="271" t="s">
        <v>621</v>
      </c>
      <c r="AU184" s="271" t="s">
        <v>84</v>
      </c>
      <c r="AY184" s="53" t="s">
        <v>366</v>
      </c>
      <c r="BE184" s="179">
        <f t="shared" si="19"/>
        <v>0</v>
      </c>
      <c r="BF184" s="179">
        <f t="shared" si="20"/>
        <v>0</v>
      </c>
      <c r="BG184" s="179">
        <f t="shared" si="21"/>
        <v>0</v>
      </c>
      <c r="BH184" s="179">
        <f t="shared" si="22"/>
        <v>0</v>
      </c>
      <c r="BI184" s="179">
        <f t="shared" si="23"/>
        <v>0</v>
      </c>
      <c r="BJ184" s="53" t="s">
        <v>90</v>
      </c>
      <c r="BK184" s="179">
        <f t="shared" si="24"/>
        <v>0</v>
      </c>
      <c r="BL184" s="53" t="s">
        <v>1003</v>
      </c>
      <c r="BM184" s="271" t="s">
        <v>1525</v>
      </c>
    </row>
    <row r="185" spans="2:65" s="74" customFormat="1" ht="16.5" customHeight="1">
      <c r="B185" s="73"/>
      <c r="C185" s="260" t="s">
        <v>882</v>
      </c>
      <c r="D185" s="260" t="s">
        <v>368</v>
      </c>
      <c r="E185" s="261" t="s">
        <v>9240</v>
      </c>
      <c r="F185" s="262" t="s">
        <v>9241</v>
      </c>
      <c r="G185" s="263" t="s">
        <v>630</v>
      </c>
      <c r="H185" s="264">
        <v>28</v>
      </c>
      <c r="I185" s="26"/>
      <c r="J185" s="266">
        <f t="shared" si="15"/>
        <v>0</v>
      </c>
      <c r="K185" s="267"/>
      <c r="L185" s="73"/>
      <c r="M185" s="27" t="s">
        <v>1</v>
      </c>
      <c r="N185" s="233" t="s">
        <v>43</v>
      </c>
      <c r="P185" s="269">
        <f t="shared" si="16"/>
        <v>0</v>
      </c>
      <c r="Q185" s="269">
        <v>0</v>
      </c>
      <c r="R185" s="269">
        <f t="shared" si="17"/>
        <v>0</v>
      </c>
      <c r="S185" s="269">
        <v>0</v>
      </c>
      <c r="T185" s="270">
        <f t="shared" si="18"/>
        <v>0</v>
      </c>
      <c r="AR185" s="271" t="s">
        <v>1003</v>
      </c>
      <c r="AT185" s="271" t="s">
        <v>368</v>
      </c>
      <c r="AU185" s="271" t="s">
        <v>84</v>
      </c>
      <c r="AY185" s="53" t="s">
        <v>366</v>
      </c>
      <c r="BE185" s="179">
        <f t="shared" si="19"/>
        <v>0</v>
      </c>
      <c r="BF185" s="179">
        <f t="shared" si="20"/>
        <v>0</v>
      </c>
      <c r="BG185" s="179">
        <f t="shared" si="21"/>
        <v>0</v>
      </c>
      <c r="BH185" s="179">
        <f t="shared" si="22"/>
        <v>0</v>
      </c>
      <c r="BI185" s="179">
        <f t="shared" si="23"/>
        <v>0</v>
      </c>
      <c r="BJ185" s="53" t="s">
        <v>90</v>
      </c>
      <c r="BK185" s="179">
        <f t="shared" si="24"/>
        <v>0</v>
      </c>
      <c r="BL185" s="53" t="s">
        <v>1003</v>
      </c>
      <c r="BM185" s="271" t="s">
        <v>1534</v>
      </c>
    </row>
    <row r="186" spans="2:65" s="74" customFormat="1" ht="16.5" customHeight="1">
      <c r="B186" s="73"/>
      <c r="C186" s="300" t="s">
        <v>890</v>
      </c>
      <c r="D186" s="300" t="s">
        <v>621</v>
      </c>
      <c r="E186" s="301" t="s">
        <v>9242</v>
      </c>
      <c r="F186" s="302" t="s">
        <v>9243</v>
      </c>
      <c r="G186" s="303" t="s">
        <v>630</v>
      </c>
      <c r="H186" s="304">
        <v>28</v>
      </c>
      <c r="I186" s="28"/>
      <c r="J186" s="306">
        <f t="shared" si="15"/>
        <v>0</v>
      </c>
      <c r="K186" s="307"/>
      <c r="L186" s="308"/>
      <c r="M186" s="29" t="s">
        <v>1</v>
      </c>
      <c r="N186" s="310" t="s">
        <v>43</v>
      </c>
      <c r="P186" s="269">
        <f t="shared" si="16"/>
        <v>0</v>
      </c>
      <c r="Q186" s="269">
        <v>0</v>
      </c>
      <c r="R186" s="269">
        <f t="shared" si="17"/>
        <v>0</v>
      </c>
      <c r="S186" s="269">
        <v>0</v>
      </c>
      <c r="T186" s="270">
        <f t="shared" si="18"/>
        <v>0</v>
      </c>
      <c r="AR186" s="271" t="s">
        <v>3401</v>
      </c>
      <c r="AT186" s="271" t="s">
        <v>621</v>
      </c>
      <c r="AU186" s="271" t="s">
        <v>84</v>
      </c>
      <c r="AY186" s="53" t="s">
        <v>366</v>
      </c>
      <c r="BE186" s="179">
        <f t="shared" si="19"/>
        <v>0</v>
      </c>
      <c r="BF186" s="179">
        <f t="shared" si="20"/>
        <v>0</v>
      </c>
      <c r="BG186" s="179">
        <f t="shared" si="21"/>
        <v>0</v>
      </c>
      <c r="BH186" s="179">
        <f t="shared" si="22"/>
        <v>0</v>
      </c>
      <c r="BI186" s="179">
        <f t="shared" si="23"/>
        <v>0</v>
      </c>
      <c r="BJ186" s="53" t="s">
        <v>90</v>
      </c>
      <c r="BK186" s="179">
        <f t="shared" si="24"/>
        <v>0</v>
      </c>
      <c r="BL186" s="53" t="s">
        <v>1003</v>
      </c>
      <c r="BM186" s="271" t="s">
        <v>1543</v>
      </c>
    </row>
    <row r="187" spans="2:65" s="74" customFormat="1" ht="24.2" customHeight="1">
      <c r="B187" s="73"/>
      <c r="C187" s="260" t="s">
        <v>899</v>
      </c>
      <c r="D187" s="260" t="s">
        <v>368</v>
      </c>
      <c r="E187" s="261" t="s">
        <v>9244</v>
      </c>
      <c r="F187" s="262" t="s">
        <v>9245</v>
      </c>
      <c r="G187" s="263" t="s">
        <v>630</v>
      </c>
      <c r="H187" s="264">
        <v>8</v>
      </c>
      <c r="I187" s="26"/>
      <c r="J187" s="266">
        <f t="shared" si="15"/>
        <v>0</v>
      </c>
      <c r="K187" s="267"/>
      <c r="L187" s="73"/>
      <c r="M187" s="27" t="s">
        <v>1</v>
      </c>
      <c r="N187" s="233" t="s">
        <v>43</v>
      </c>
      <c r="P187" s="269">
        <f t="shared" si="16"/>
        <v>0</v>
      </c>
      <c r="Q187" s="269">
        <v>0</v>
      </c>
      <c r="R187" s="269">
        <f t="shared" si="17"/>
        <v>0</v>
      </c>
      <c r="S187" s="269">
        <v>0</v>
      </c>
      <c r="T187" s="270">
        <f t="shared" si="18"/>
        <v>0</v>
      </c>
      <c r="AR187" s="271" t="s">
        <v>1003</v>
      </c>
      <c r="AT187" s="271" t="s">
        <v>368</v>
      </c>
      <c r="AU187" s="271" t="s">
        <v>84</v>
      </c>
      <c r="AY187" s="53" t="s">
        <v>366</v>
      </c>
      <c r="BE187" s="179">
        <f t="shared" si="19"/>
        <v>0</v>
      </c>
      <c r="BF187" s="179">
        <f t="shared" si="20"/>
        <v>0</v>
      </c>
      <c r="BG187" s="179">
        <f t="shared" si="21"/>
        <v>0</v>
      </c>
      <c r="BH187" s="179">
        <f t="shared" si="22"/>
        <v>0</v>
      </c>
      <c r="BI187" s="179">
        <f t="shared" si="23"/>
        <v>0</v>
      </c>
      <c r="BJ187" s="53" t="s">
        <v>90</v>
      </c>
      <c r="BK187" s="179">
        <f t="shared" si="24"/>
        <v>0</v>
      </c>
      <c r="BL187" s="53" t="s">
        <v>1003</v>
      </c>
      <c r="BM187" s="271" t="s">
        <v>1553</v>
      </c>
    </row>
    <row r="188" spans="2:65" s="74" customFormat="1" ht="24.2" customHeight="1">
      <c r="B188" s="73"/>
      <c r="C188" s="300" t="s">
        <v>904</v>
      </c>
      <c r="D188" s="300" t="s">
        <v>621</v>
      </c>
      <c r="E188" s="301" t="s">
        <v>9246</v>
      </c>
      <c r="F188" s="302" t="s">
        <v>9247</v>
      </c>
      <c r="G188" s="303" t="s">
        <v>630</v>
      </c>
      <c r="H188" s="304">
        <v>8</v>
      </c>
      <c r="I188" s="28"/>
      <c r="J188" s="306">
        <f t="shared" si="15"/>
        <v>0</v>
      </c>
      <c r="K188" s="307"/>
      <c r="L188" s="308"/>
      <c r="M188" s="29" t="s">
        <v>1</v>
      </c>
      <c r="N188" s="310" t="s">
        <v>43</v>
      </c>
      <c r="P188" s="269">
        <f t="shared" si="16"/>
        <v>0</v>
      </c>
      <c r="Q188" s="269">
        <v>0</v>
      </c>
      <c r="R188" s="269">
        <f t="shared" si="17"/>
        <v>0</v>
      </c>
      <c r="S188" s="269">
        <v>0</v>
      </c>
      <c r="T188" s="270">
        <f t="shared" si="18"/>
        <v>0</v>
      </c>
      <c r="AR188" s="271" t="s">
        <v>3401</v>
      </c>
      <c r="AT188" s="271" t="s">
        <v>621</v>
      </c>
      <c r="AU188" s="271" t="s">
        <v>84</v>
      </c>
      <c r="AY188" s="53" t="s">
        <v>366</v>
      </c>
      <c r="BE188" s="179">
        <f t="shared" si="19"/>
        <v>0</v>
      </c>
      <c r="BF188" s="179">
        <f t="shared" si="20"/>
        <v>0</v>
      </c>
      <c r="BG188" s="179">
        <f t="shared" si="21"/>
        <v>0</v>
      </c>
      <c r="BH188" s="179">
        <f t="shared" si="22"/>
        <v>0</v>
      </c>
      <c r="BI188" s="179">
        <f t="shared" si="23"/>
        <v>0</v>
      </c>
      <c r="BJ188" s="53" t="s">
        <v>90</v>
      </c>
      <c r="BK188" s="179">
        <f t="shared" si="24"/>
        <v>0</v>
      </c>
      <c r="BL188" s="53" t="s">
        <v>1003</v>
      </c>
      <c r="BM188" s="271" t="s">
        <v>1561</v>
      </c>
    </row>
    <row r="189" spans="2:65" s="74" customFormat="1" ht="21.75" customHeight="1">
      <c r="B189" s="73"/>
      <c r="C189" s="260" t="s">
        <v>912</v>
      </c>
      <c r="D189" s="260" t="s">
        <v>368</v>
      </c>
      <c r="E189" s="261" t="s">
        <v>9248</v>
      </c>
      <c r="F189" s="262" t="s">
        <v>9249</v>
      </c>
      <c r="G189" s="263" t="s">
        <v>630</v>
      </c>
      <c r="H189" s="264">
        <v>20</v>
      </c>
      <c r="I189" s="26"/>
      <c r="J189" s="266">
        <f t="shared" si="15"/>
        <v>0</v>
      </c>
      <c r="K189" s="267"/>
      <c r="L189" s="73"/>
      <c r="M189" s="27" t="s">
        <v>1</v>
      </c>
      <c r="N189" s="233" t="s">
        <v>43</v>
      </c>
      <c r="P189" s="269">
        <f t="shared" si="16"/>
        <v>0</v>
      </c>
      <c r="Q189" s="269">
        <v>0</v>
      </c>
      <c r="R189" s="269">
        <f t="shared" si="17"/>
        <v>0</v>
      </c>
      <c r="S189" s="269">
        <v>0</v>
      </c>
      <c r="T189" s="270">
        <f t="shared" si="18"/>
        <v>0</v>
      </c>
      <c r="AR189" s="271" t="s">
        <v>1003</v>
      </c>
      <c r="AT189" s="271" t="s">
        <v>368</v>
      </c>
      <c r="AU189" s="271" t="s">
        <v>84</v>
      </c>
      <c r="AY189" s="53" t="s">
        <v>366</v>
      </c>
      <c r="BE189" s="179">
        <f t="shared" si="19"/>
        <v>0</v>
      </c>
      <c r="BF189" s="179">
        <f t="shared" si="20"/>
        <v>0</v>
      </c>
      <c r="BG189" s="179">
        <f t="shared" si="21"/>
        <v>0</v>
      </c>
      <c r="BH189" s="179">
        <f t="shared" si="22"/>
        <v>0</v>
      </c>
      <c r="BI189" s="179">
        <f t="shared" si="23"/>
        <v>0</v>
      </c>
      <c r="BJ189" s="53" t="s">
        <v>90</v>
      </c>
      <c r="BK189" s="179">
        <f t="shared" si="24"/>
        <v>0</v>
      </c>
      <c r="BL189" s="53" t="s">
        <v>1003</v>
      </c>
      <c r="BM189" s="271" t="s">
        <v>1570</v>
      </c>
    </row>
    <row r="190" spans="2:65" s="74" customFormat="1" ht="24.2" customHeight="1">
      <c r="B190" s="73"/>
      <c r="C190" s="300" t="s">
        <v>919</v>
      </c>
      <c r="D190" s="300" t="s">
        <v>621</v>
      </c>
      <c r="E190" s="301" t="s">
        <v>9250</v>
      </c>
      <c r="F190" s="302" t="s">
        <v>9251</v>
      </c>
      <c r="G190" s="303" t="s">
        <v>630</v>
      </c>
      <c r="H190" s="304">
        <v>20</v>
      </c>
      <c r="I190" s="28"/>
      <c r="J190" s="306">
        <f t="shared" si="15"/>
        <v>0</v>
      </c>
      <c r="K190" s="307"/>
      <c r="L190" s="308"/>
      <c r="M190" s="29" t="s">
        <v>1</v>
      </c>
      <c r="N190" s="310" t="s">
        <v>43</v>
      </c>
      <c r="P190" s="269">
        <f t="shared" si="16"/>
        <v>0</v>
      </c>
      <c r="Q190" s="269">
        <v>0</v>
      </c>
      <c r="R190" s="269">
        <f t="shared" si="17"/>
        <v>0</v>
      </c>
      <c r="S190" s="269">
        <v>0</v>
      </c>
      <c r="T190" s="270">
        <f t="shared" si="18"/>
        <v>0</v>
      </c>
      <c r="AR190" s="271" t="s">
        <v>3401</v>
      </c>
      <c r="AT190" s="271" t="s">
        <v>621</v>
      </c>
      <c r="AU190" s="271" t="s">
        <v>84</v>
      </c>
      <c r="AY190" s="53" t="s">
        <v>366</v>
      </c>
      <c r="BE190" s="179">
        <f t="shared" si="19"/>
        <v>0</v>
      </c>
      <c r="BF190" s="179">
        <f t="shared" si="20"/>
        <v>0</v>
      </c>
      <c r="BG190" s="179">
        <f t="shared" si="21"/>
        <v>0</v>
      </c>
      <c r="BH190" s="179">
        <f t="shared" si="22"/>
        <v>0</v>
      </c>
      <c r="BI190" s="179">
        <f t="shared" si="23"/>
        <v>0</v>
      </c>
      <c r="BJ190" s="53" t="s">
        <v>90</v>
      </c>
      <c r="BK190" s="179">
        <f t="shared" si="24"/>
        <v>0</v>
      </c>
      <c r="BL190" s="53" t="s">
        <v>1003</v>
      </c>
      <c r="BM190" s="271" t="s">
        <v>1578</v>
      </c>
    </row>
    <row r="191" spans="2:65" s="74" customFormat="1" ht="24.2" customHeight="1">
      <c r="B191" s="73"/>
      <c r="C191" s="260" t="s">
        <v>925</v>
      </c>
      <c r="D191" s="260" t="s">
        <v>368</v>
      </c>
      <c r="E191" s="261" t="s">
        <v>9252</v>
      </c>
      <c r="F191" s="262" t="s">
        <v>9253</v>
      </c>
      <c r="G191" s="263" t="s">
        <v>630</v>
      </c>
      <c r="H191" s="264">
        <v>20</v>
      </c>
      <c r="I191" s="26"/>
      <c r="J191" s="266">
        <f t="shared" si="15"/>
        <v>0</v>
      </c>
      <c r="K191" s="267"/>
      <c r="L191" s="73"/>
      <c r="M191" s="27" t="s">
        <v>1</v>
      </c>
      <c r="N191" s="233" t="s">
        <v>43</v>
      </c>
      <c r="P191" s="269">
        <f t="shared" si="16"/>
        <v>0</v>
      </c>
      <c r="Q191" s="269">
        <v>0</v>
      </c>
      <c r="R191" s="269">
        <f t="shared" si="17"/>
        <v>0</v>
      </c>
      <c r="S191" s="269">
        <v>0</v>
      </c>
      <c r="T191" s="270">
        <f t="shared" si="18"/>
        <v>0</v>
      </c>
      <c r="AR191" s="271" t="s">
        <v>1003</v>
      </c>
      <c r="AT191" s="271" t="s">
        <v>368</v>
      </c>
      <c r="AU191" s="271" t="s">
        <v>84</v>
      </c>
      <c r="AY191" s="53" t="s">
        <v>366</v>
      </c>
      <c r="BE191" s="179">
        <f t="shared" si="19"/>
        <v>0</v>
      </c>
      <c r="BF191" s="179">
        <f t="shared" si="20"/>
        <v>0</v>
      </c>
      <c r="BG191" s="179">
        <f t="shared" si="21"/>
        <v>0</v>
      </c>
      <c r="BH191" s="179">
        <f t="shared" si="22"/>
        <v>0</v>
      </c>
      <c r="BI191" s="179">
        <f t="shared" si="23"/>
        <v>0</v>
      </c>
      <c r="BJ191" s="53" t="s">
        <v>90</v>
      </c>
      <c r="BK191" s="179">
        <f t="shared" si="24"/>
        <v>0</v>
      </c>
      <c r="BL191" s="53" t="s">
        <v>1003</v>
      </c>
      <c r="BM191" s="271" t="s">
        <v>1588</v>
      </c>
    </row>
    <row r="192" spans="2:65" s="74" customFormat="1" ht="24.2" customHeight="1">
      <c r="B192" s="73"/>
      <c r="C192" s="300" t="s">
        <v>932</v>
      </c>
      <c r="D192" s="300" t="s">
        <v>621</v>
      </c>
      <c r="E192" s="301" t="s">
        <v>9254</v>
      </c>
      <c r="F192" s="302" t="s">
        <v>9255</v>
      </c>
      <c r="G192" s="303" t="s">
        <v>630</v>
      </c>
      <c r="H192" s="304">
        <v>20</v>
      </c>
      <c r="I192" s="28"/>
      <c r="J192" s="306">
        <f t="shared" si="15"/>
        <v>0</v>
      </c>
      <c r="K192" s="307"/>
      <c r="L192" s="308"/>
      <c r="M192" s="29" t="s">
        <v>1</v>
      </c>
      <c r="N192" s="310" t="s">
        <v>43</v>
      </c>
      <c r="P192" s="269">
        <f t="shared" si="16"/>
        <v>0</v>
      </c>
      <c r="Q192" s="269">
        <v>0</v>
      </c>
      <c r="R192" s="269">
        <f t="shared" si="17"/>
        <v>0</v>
      </c>
      <c r="S192" s="269">
        <v>0</v>
      </c>
      <c r="T192" s="270">
        <f t="shared" si="18"/>
        <v>0</v>
      </c>
      <c r="AR192" s="271" t="s">
        <v>3401</v>
      </c>
      <c r="AT192" s="271" t="s">
        <v>621</v>
      </c>
      <c r="AU192" s="271" t="s">
        <v>84</v>
      </c>
      <c r="AY192" s="53" t="s">
        <v>366</v>
      </c>
      <c r="BE192" s="179">
        <f t="shared" si="19"/>
        <v>0</v>
      </c>
      <c r="BF192" s="179">
        <f t="shared" si="20"/>
        <v>0</v>
      </c>
      <c r="BG192" s="179">
        <f t="shared" si="21"/>
        <v>0</v>
      </c>
      <c r="BH192" s="179">
        <f t="shared" si="22"/>
        <v>0</v>
      </c>
      <c r="BI192" s="179">
        <f t="shared" si="23"/>
        <v>0</v>
      </c>
      <c r="BJ192" s="53" t="s">
        <v>90</v>
      </c>
      <c r="BK192" s="179">
        <f t="shared" si="24"/>
        <v>0</v>
      </c>
      <c r="BL192" s="53" t="s">
        <v>1003</v>
      </c>
      <c r="BM192" s="271" t="s">
        <v>1620</v>
      </c>
    </row>
    <row r="193" spans="2:65" s="74" customFormat="1" ht="24.2" customHeight="1">
      <c r="B193" s="73"/>
      <c r="C193" s="260" t="s">
        <v>937</v>
      </c>
      <c r="D193" s="260" t="s">
        <v>368</v>
      </c>
      <c r="E193" s="261" t="s">
        <v>9256</v>
      </c>
      <c r="F193" s="262" t="s">
        <v>9257</v>
      </c>
      <c r="G193" s="263" t="s">
        <v>630</v>
      </c>
      <c r="H193" s="264">
        <v>12</v>
      </c>
      <c r="I193" s="26"/>
      <c r="J193" s="266">
        <f t="shared" si="15"/>
        <v>0</v>
      </c>
      <c r="K193" s="267"/>
      <c r="L193" s="73"/>
      <c r="M193" s="27" t="s">
        <v>1</v>
      </c>
      <c r="N193" s="233" t="s">
        <v>43</v>
      </c>
      <c r="P193" s="269">
        <f t="shared" si="16"/>
        <v>0</v>
      </c>
      <c r="Q193" s="269">
        <v>0</v>
      </c>
      <c r="R193" s="269">
        <f t="shared" si="17"/>
        <v>0</v>
      </c>
      <c r="S193" s="269">
        <v>0</v>
      </c>
      <c r="T193" s="270">
        <f t="shared" si="18"/>
        <v>0</v>
      </c>
      <c r="AR193" s="271" t="s">
        <v>1003</v>
      </c>
      <c r="AT193" s="271" t="s">
        <v>368</v>
      </c>
      <c r="AU193" s="271" t="s">
        <v>84</v>
      </c>
      <c r="AY193" s="53" t="s">
        <v>366</v>
      </c>
      <c r="BE193" s="179">
        <f t="shared" si="19"/>
        <v>0</v>
      </c>
      <c r="BF193" s="179">
        <f t="shared" si="20"/>
        <v>0</v>
      </c>
      <c r="BG193" s="179">
        <f t="shared" si="21"/>
        <v>0</v>
      </c>
      <c r="BH193" s="179">
        <f t="shared" si="22"/>
        <v>0</v>
      </c>
      <c r="BI193" s="179">
        <f t="shared" si="23"/>
        <v>0</v>
      </c>
      <c r="BJ193" s="53" t="s">
        <v>90</v>
      </c>
      <c r="BK193" s="179">
        <f t="shared" si="24"/>
        <v>0</v>
      </c>
      <c r="BL193" s="53" t="s">
        <v>1003</v>
      </c>
      <c r="BM193" s="271" t="s">
        <v>1887</v>
      </c>
    </row>
    <row r="194" spans="2:65" s="74" customFormat="1" ht="24.2" customHeight="1">
      <c r="B194" s="73"/>
      <c r="C194" s="300" t="s">
        <v>942</v>
      </c>
      <c r="D194" s="300" t="s">
        <v>621</v>
      </c>
      <c r="E194" s="301" t="s">
        <v>9258</v>
      </c>
      <c r="F194" s="302" t="s">
        <v>9259</v>
      </c>
      <c r="G194" s="303" t="s">
        <v>630</v>
      </c>
      <c r="H194" s="304">
        <v>12</v>
      </c>
      <c r="I194" s="28"/>
      <c r="J194" s="306">
        <f t="shared" si="15"/>
        <v>0</v>
      </c>
      <c r="K194" s="307"/>
      <c r="L194" s="308"/>
      <c r="M194" s="29" t="s">
        <v>1</v>
      </c>
      <c r="N194" s="310" t="s">
        <v>43</v>
      </c>
      <c r="P194" s="269">
        <f t="shared" si="16"/>
        <v>0</v>
      </c>
      <c r="Q194" s="269">
        <v>0</v>
      </c>
      <c r="R194" s="269">
        <f t="shared" si="17"/>
        <v>0</v>
      </c>
      <c r="S194" s="269">
        <v>0</v>
      </c>
      <c r="T194" s="270">
        <f t="shared" si="18"/>
        <v>0</v>
      </c>
      <c r="AR194" s="271" t="s">
        <v>3401</v>
      </c>
      <c r="AT194" s="271" t="s">
        <v>621</v>
      </c>
      <c r="AU194" s="271" t="s">
        <v>84</v>
      </c>
      <c r="AY194" s="53" t="s">
        <v>366</v>
      </c>
      <c r="BE194" s="179">
        <f t="shared" si="19"/>
        <v>0</v>
      </c>
      <c r="BF194" s="179">
        <f t="shared" si="20"/>
        <v>0</v>
      </c>
      <c r="BG194" s="179">
        <f t="shared" si="21"/>
        <v>0</v>
      </c>
      <c r="BH194" s="179">
        <f t="shared" si="22"/>
        <v>0</v>
      </c>
      <c r="BI194" s="179">
        <f t="shared" si="23"/>
        <v>0</v>
      </c>
      <c r="BJ194" s="53" t="s">
        <v>90</v>
      </c>
      <c r="BK194" s="179">
        <f t="shared" si="24"/>
        <v>0</v>
      </c>
      <c r="BL194" s="53" t="s">
        <v>1003</v>
      </c>
      <c r="BM194" s="271" t="s">
        <v>2024</v>
      </c>
    </row>
    <row r="195" spans="2:65" s="74" customFormat="1" ht="16.5" customHeight="1">
      <c r="B195" s="73"/>
      <c r="C195" s="260" t="s">
        <v>947</v>
      </c>
      <c r="D195" s="260" t="s">
        <v>368</v>
      </c>
      <c r="E195" s="261" t="s">
        <v>9260</v>
      </c>
      <c r="F195" s="262" t="s">
        <v>9261</v>
      </c>
      <c r="G195" s="263" t="s">
        <v>630</v>
      </c>
      <c r="H195" s="264">
        <v>32</v>
      </c>
      <c r="I195" s="26"/>
      <c r="J195" s="266">
        <f t="shared" si="15"/>
        <v>0</v>
      </c>
      <c r="K195" s="267"/>
      <c r="L195" s="73"/>
      <c r="M195" s="27" t="s">
        <v>1</v>
      </c>
      <c r="N195" s="233" t="s">
        <v>43</v>
      </c>
      <c r="P195" s="269">
        <f t="shared" si="16"/>
        <v>0</v>
      </c>
      <c r="Q195" s="269">
        <v>0</v>
      </c>
      <c r="R195" s="269">
        <f t="shared" si="17"/>
        <v>0</v>
      </c>
      <c r="S195" s="269">
        <v>0</v>
      </c>
      <c r="T195" s="270">
        <f t="shared" si="18"/>
        <v>0</v>
      </c>
      <c r="AR195" s="271" t="s">
        <v>1003</v>
      </c>
      <c r="AT195" s="271" t="s">
        <v>368</v>
      </c>
      <c r="AU195" s="271" t="s">
        <v>84</v>
      </c>
      <c r="AY195" s="53" t="s">
        <v>366</v>
      </c>
      <c r="BE195" s="179">
        <f t="shared" si="19"/>
        <v>0</v>
      </c>
      <c r="BF195" s="179">
        <f t="shared" si="20"/>
        <v>0</v>
      </c>
      <c r="BG195" s="179">
        <f t="shared" si="21"/>
        <v>0</v>
      </c>
      <c r="BH195" s="179">
        <f t="shared" si="22"/>
        <v>0</v>
      </c>
      <c r="BI195" s="179">
        <f t="shared" si="23"/>
        <v>0</v>
      </c>
      <c r="BJ195" s="53" t="s">
        <v>90</v>
      </c>
      <c r="BK195" s="179">
        <f t="shared" si="24"/>
        <v>0</v>
      </c>
      <c r="BL195" s="53" t="s">
        <v>1003</v>
      </c>
      <c r="BM195" s="271" t="s">
        <v>2123</v>
      </c>
    </row>
    <row r="196" spans="2:65" s="74" customFormat="1" ht="16.5" customHeight="1">
      <c r="B196" s="73"/>
      <c r="C196" s="300" t="s">
        <v>953</v>
      </c>
      <c r="D196" s="300" t="s">
        <v>621</v>
      </c>
      <c r="E196" s="301" t="s">
        <v>9262</v>
      </c>
      <c r="F196" s="302" t="s">
        <v>9263</v>
      </c>
      <c r="G196" s="303" t="s">
        <v>630</v>
      </c>
      <c r="H196" s="304">
        <v>32</v>
      </c>
      <c r="I196" s="28"/>
      <c r="J196" s="306">
        <f t="shared" si="15"/>
        <v>0</v>
      </c>
      <c r="K196" s="307"/>
      <c r="L196" s="308"/>
      <c r="M196" s="29" t="s">
        <v>1</v>
      </c>
      <c r="N196" s="310" t="s">
        <v>43</v>
      </c>
      <c r="P196" s="269">
        <f t="shared" si="16"/>
        <v>0</v>
      </c>
      <c r="Q196" s="269">
        <v>0</v>
      </c>
      <c r="R196" s="269">
        <f t="shared" si="17"/>
        <v>0</v>
      </c>
      <c r="S196" s="269">
        <v>0</v>
      </c>
      <c r="T196" s="270">
        <f t="shared" si="18"/>
        <v>0</v>
      </c>
      <c r="AR196" s="271" t="s">
        <v>3401</v>
      </c>
      <c r="AT196" s="271" t="s">
        <v>621</v>
      </c>
      <c r="AU196" s="271" t="s">
        <v>84</v>
      </c>
      <c r="AY196" s="53" t="s">
        <v>366</v>
      </c>
      <c r="BE196" s="179">
        <f t="shared" si="19"/>
        <v>0</v>
      </c>
      <c r="BF196" s="179">
        <f t="shared" si="20"/>
        <v>0</v>
      </c>
      <c r="BG196" s="179">
        <f t="shared" si="21"/>
        <v>0</v>
      </c>
      <c r="BH196" s="179">
        <f t="shared" si="22"/>
        <v>0</v>
      </c>
      <c r="BI196" s="179">
        <f t="shared" si="23"/>
        <v>0</v>
      </c>
      <c r="BJ196" s="53" t="s">
        <v>90</v>
      </c>
      <c r="BK196" s="179">
        <f t="shared" si="24"/>
        <v>0</v>
      </c>
      <c r="BL196" s="53" t="s">
        <v>1003</v>
      </c>
      <c r="BM196" s="271" t="s">
        <v>2336</v>
      </c>
    </row>
    <row r="197" spans="2:65" s="74" customFormat="1" ht="24.2" customHeight="1">
      <c r="B197" s="73"/>
      <c r="C197" s="260" t="s">
        <v>1003</v>
      </c>
      <c r="D197" s="260" t="s">
        <v>368</v>
      </c>
      <c r="E197" s="261" t="s">
        <v>9264</v>
      </c>
      <c r="F197" s="262" t="s">
        <v>9265</v>
      </c>
      <c r="G197" s="263" t="s">
        <v>630</v>
      </c>
      <c r="H197" s="264">
        <v>32</v>
      </c>
      <c r="I197" s="26"/>
      <c r="J197" s="266">
        <f t="shared" si="15"/>
        <v>0</v>
      </c>
      <c r="K197" s="267"/>
      <c r="L197" s="73"/>
      <c r="M197" s="27" t="s">
        <v>1</v>
      </c>
      <c r="N197" s="233" t="s">
        <v>43</v>
      </c>
      <c r="P197" s="269">
        <f t="shared" si="16"/>
        <v>0</v>
      </c>
      <c r="Q197" s="269">
        <v>0</v>
      </c>
      <c r="R197" s="269">
        <f t="shared" si="17"/>
        <v>0</v>
      </c>
      <c r="S197" s="269">
        <v>0</v>
      </c>
      <c r="T197" s="270">
        <f t="shared" si="18"/>
        <v>0</v>
      </c>
      <c r="AR197" s="271" t="s">
        <v>1003</v>
      </c>
      <c r="AT197" s="271" t="s">
        <v>368</v>
      </c>
      <c r="AU197" s="271" t="s">
        <v>84</v>
      </c>
      <c r="AY197" s="53" t="s">
        <v>366</v>
      </c>
      <c r="BE197" s="179">
        <f t="shared" si="19"/>
        <v>0</v>
      </c>
      <c r="BF197" s="179">
        <f t="shared" si="20"/>
        <v>0</v>
      </c>
      <c r="BG197" s="179">
        <f t="shared" si="21"/>
        <v>0</v>
      </c>
      <c r="BH197" s="179">
        <f t="shared" si="22"/>
        <v>0</v>
      </c>
      <c r="BI197" s="179">
        <f t="shared" si="23"/>
        <v>0</v>
      </c>
      <c r="BJ197" s="53" t="s">
        <v>90</v>
      </c>
      <c r="BK197" s="179">
        <f t="shared" si="24"/>
        <v>0</v>
      </c>
      <c r="BL197" s="53" t="s">
        <v>1003</v>
      </c>
      <c r="BM197" s="271" t="s">
        <v>1380</v>
      </c>
    </row>
    <row r="198" spans="2:65" s="74" customFormat="1" ht="24.2" customHeight="1">
      <c r="B198" s="73"/>
      <c r="C198" s="300" t="s">
        <v>1019</v>
      </c>
      <c r="D198" s="300" t="s">
        <v>621</v>
      </c>
      <c r="E198" s="301" t="s">
        <v>9266</v>
      </c>
      <c r="F198" s="302" t="s">
        <v>9267</v>
      </c>
      <c r="G198" s="303" t="s">
        <v>630</v>
      </c>
      <c r="H198" s="304">
        <v>32</v>
      </c>
      <c r="I198" s="28"/>
      <c r="J198" s="306">
        <f t="shared" ref="J198:J217" si="25">ROUND(I198*H198,2)</f>
        <v>0</v>
      </c>
      <c r="K198" s="307"/>
      <c r="L198" s="308"/>
      <c r="M198" s="29" t="s">
        <v>1</v>
      </c>
      <c r="N198" s="310" t="s">
        <v>43</v>
      </c>
      <c r="P198" s="269">
        <f t="shared" ref="P198:P217" si="26">O198*H198</f>
        <v>0</v>
      </c>
      <c r="Q198" s="269">
        <v>0</v>
      </c>
      <c r="R198" s="269">
        <f t="shared" ref="R198:R217" si="27">Q198*H198</f>
        <v>0</v>
      </c>
      <c r="S198" s="269">
        <v>0</v>
      </c>
      <c r="T198" s="270">
        <f t="shared" ref="T198:T217" si="28">S198*H198</f>
        <v>0</v>
      </c>
      <c r="AR198" s="271" t="s">
        <v>3401</v>
      </c>
      <c r="AT198" s="271" t="s">
        <v>621</v>
      </c>
      <c r="AU198" s="271" t="s">
        <v>84</v>
      </c>
      <c r="AY198" s="53" t="s">
        <v>366</v>
      </c>
      <c r="BE198" s="179">
        <f t="shared" ref="BE198:BE217" si="29">IF(N198="základná",J198,0)</f>
        <v>0</v>
      </c>
      <c r="BF198" s="179">
        <f t="shared" ref="BF198:BF217" si="30">IF(N198="znížená",J198,0)</f>
        <v>0</v>
      </c>
      <c r="BG198" s="179">
        <f t="shared" ref="BG198:BG217" si="31">IF(N198="zákl. prenesená",J198,0)</f>
        <v>0</v>
      </c>
      <c r="BH198" s="179">
        <f t="shared" ref="BH198:BH217" si="32">IF(N198="zníž. prenesená",J198,0)</f>
        <v>0</v>
      </c>
      <c r="BI198" s="179">
        <f t="shared" ref="BI198:BI217" si="33">IF(N198="nulová",J198,0)</f>
        <v>0</v>
      </c>
      <c r="BJ198" s="53" t="s">
        <v>90</v>
      </c>
      <c r="BK198" s="179">
        <f t="shared" ref="BK198:BK217" si="34">ROUND(I198*H198,2)</f>
        <v>0</v>
      </c>
      <c r="BL198" s="53" t="s">
        <v>1003</v>
      </c>
      <c r="BM198" s="271" t="s">
        <v>2358</v>
      </c>
    </row>
    <row r="199" spans="2:65" s="74" customFormat="1" ht="24.2" customHeight="1">
      <c r="B199" s="73"/>
      <c r="C199" s="260" t="s">
        <v>1027</v>
      </c>
      <c r="D199" s="260" t="s">
        <v>368</v>
      </c>
      <c r="E199" s="261" t="s">
        <v>9268</v>
      </c>
      <c r="F199" s="262" t="s">
        <v>9269</v>
      </c>
      <c r="G199" s="263" t="s">
        <v>265</v>
      </c>
      <c r="H199" s="264">
        <v>1465</v>
      </c>
      <c r="I199" s="26"/>
      <c r="J199" s="266">
        <f t="shared" si="25"/>
        <v>0</v>
      </c>
      <c r="K199" s="267"/>
      <c r="L199" s="73"/>
      <c r="M199" s="27" t="s">
        <v>1</v>
      </c>
      <c r="N199" s="233" t="s">
        <v>43</v>
      </c>
      <c r="P199" s="269">
        <f t="shared" si="26"/>
        <v>0</v>
      </c>
      <c r="Q199" s="269">
        <v>0</v>
      </c>
      <c r="R199" s="269">
        <f t="shared" si="27"/>
        <v>0</v>
      </c>
      <c r="S199" s="269">
        <v>0</v>
      </c>
      <c r="T199" s="270">
        <f t="shared" si="28"/>
        <v>0</v>
      </c>
      <c r="AR199" s="271" t="s">
        <v>1003</v>
      </c>
      <c r="AT199" s="271" t="s">
        <v>368</v>
      </c>
      <c r="AU199" s="271" t="s">
        <v>84</v>
      </c>
      <c r="AY199" s="53" t="s">
        <v>366</v>
      </c>
      <c r="BE199" s="179">
        <f t="shared" si="29"/>
        <v>0</v>
      </c>
      <c r="BF199" s="179">
        <f t="shared" si="30"/>
        <v>0</v>
      </c>
      <c r="BG199" s="179">
        <f t="shared" si="31"/>
        <v>0</v>
      </c>
      <c r="BH199" s="179">
        <f t="shared" si="32"/>
        <v>0</v>
      </c>
      <c r="BI199" s="179">
        <f t="shared" si="33"/>
        <v>0</v>
      </c>
      <c r="BJ199" s="53" t="s">
        <v>90</v>
      </c>
      <c r="BK199" s="179">
        <f t="shared" si="34"/>
        <v>0</v>
      </c>
      <c r="BL199" s="53" t="s">
        <v>1003</v>
      </c>
      <c r="BM199" s="271" t="s">
        <v>2431</v>
      </c>
    </row>
    <row r="200" spans="2:65" s="74" customFormat="1" ht="24.2" customHeight="1">
      <c r="B200" s="73"/>
      <c r="C200" s="300" t="s">
        <v>1046</v>
      </c>
      <c r="D200" s="300" t="s">
        <v>621</v>
      </c>
      <c r="E200" s="301" t="s">
        <v>9270</v>
      </c>
      <c r="F200" s="302" t="s">
        <v>9271</v>
      </c>
      <c r="G200" s="303" t="s">
        <v>265</v>
      </c>
      <c r="H200" s="304">
        <v>1465</v>
      </c>
      <c r="I200" s="28"/>
      <c r="J200" s="306">
        <f t="shared" si="25"/>
        <v>0</v>
      </c>
      <c r="K200" s="307"/>
      <c r="L200" s="308"/>
      <c r="M200" s="29" t="s">
        <v>1</v>
      </c>
      <c r="N200" s="310" t="s">
        <v>43</v>
      </c>
      <c r="P200" s="269">
        <f t="shared" si="26"/>
        <v>0</v>
      </c>
      <c r="Q200" s="269">
        <v>0</v>
      </c>
      <c r="R200" s="269">
        <f t="shared" si="27"/>
        <v>0</v>
      </c>
      <c r="S200" s="269">
        <v>0</v>
      </c>
      <c r="T200" s="270">
        <f t="shared" si="28"/>
        <v>0</v>
      </c>
      <c r="AR200" s="271" t="s">
        <v>3401</v>
      </c>
      <c r="AT200" s="271" t="s">
        <v>621</v>
      </c>
      <c r="AU200" s="271" t="s">
        <v>84</v>
      </c>
      <c r="AY200" s="53" t="s">
        <v>366</v>
      </c>
      <c r="BE200" s="179">
        <f t="shared" si="29"/>
        <v>0</v>
      </c>
      <c r="BF200" s="179">
        <f t="shared" si="30"/>
        <v>0</v>
      </c>
      <c r="BG200" s="179">
        <f t="shared" si="31"/>
        <v>0</v>
      </c>
      <c r="BH200" s="179">
        <f t="shared" si="32"/>
        <v>0</v>
      </c>
      <c r="BI200" s="179">
        <f t="shared" si="33"/>
        <v>0</v>
      </c>
      <c r="BJ200" s="53" t="s">
        <v>90</v>
      </c>
      <c r="BK200" s="179">
        <f t="shared" si="34"/>
        <v>0</v>
      </c>
      <c r="BL200" s="53" t="s">
        <v>1003</v>
      </c>
      <c r="BM200" s="271" t="s">
        <v>2451</v>
      </c>
    </row>
    <row r="201" spans="2:65" s="74" customFormat="1" ht="24.2" customHeight="1">
      <c r="B201" s="73"/>
      <c r="C201" s="260" t="s">
        <v>1060</v>
      </c>
      <c r="D201" s="260" t="s">
        <v>368</v>
      </c>
      <c r="E201" s="261" t="s">
        <v>9272</v>
      </c>
      <c r="F201" s="262" t="s">
        <v>9273</v>
      </c>
      <c r="G201" s="263" t="s">
        <v>265</v>
      </c>
      <c r="H201" s="264">
        <v>1205</v>
      </c>
      <c r="I201" s="26"/>
      <c r="J201" s="266">
        <f t="shared" si="25"/>
        <v>0</v>
      </c>
      <c r="K201" s="267"/>
      <c r="L201" s="73"/>
      <c r="M201" s="27" t="s">
        <v>1</v>
      </c>
      <c r="N201" s="233" t="s">
        <v>43</v>
      </c>
      <c r="P201" s="269">
        <f t="shared" si="26"/>
        <v>0</v>
      </c>
      <c r="Q201" s="269">
        <v>0</v>
      </c>
      <c r="R201" s="269">
        <f t="shared" si="27"/>
        <v>0</v>
      </c>
      <c r="S201" s="269">
        <v>0</v>
      </c>
      <c r="T201" s="270">
        <f t="shared" si="28"/>
        <v>0</v>
      </c>
      <c r="AR201" s="271" t="s">
        <v>1003</v>
      </c>
      <c r="AT201" s="271" t="s">
        <v>368</v>
      </c>
      <c r="AU201" s="271" t="s">
        <v>84</v>
      </c>
      <c r="AY201" s="53" t="s">
        <v>366</v>
      </c>
      <c r="BE201" s="179">
        <f t="shared" si="29"/>
        <v>0</v>
      </c>
      <c r="BF201" s="179">
        <f t="shared" si="30"/>
        <v>0</v>
      </c>
      <c r="BG201" s="179">
        <f t="shared" si="31"/>
        <v>0</v>
      </c>
      <c r="BH201" s="179">
        <f t="shared" si="32"/>
        <v>0</v>
      </c>
      <c r="BI201" s="179">
        <f t="shared" si="33"/>
        <v>0</v>
      </c>
      <c r="BJ201" s="53" t="s">
        <v>90</v>
      </c>
      <c r="BK201" s="179">
        <f t="shared" si="34"/>
        <v>0</v>
      </c>
      <c r="BL201" s="53" t="s">
        <v>1003</v>
      </c>
      <c r="BM201" s="271" t="s">
        <v>2459</v>
      </c>
    </row>
    <row r="202" spans="2:65" s="74" customFormat="1" ht="24.2" customHeight="1">
      <c r="B202" s="73"/>
      <c r="C202" s="300" t="s">
        <v>1068</v>
      </c>
      <c r="D202" s="300" t="s">
        <v>621</v>
      </c>
      <c r="E202" s="301" t="s">
        <v>9274</v>
      </c>
      <c r="F202" s="302" t="s">
        <v>9275</v>
      </c>
      <c r="G202" s="303" t="s">
        <v>265</v>
      </c>
      <c r="H202" s="304">
        <v>1205</v>
      </c>
      <c r="I202" s="28"/>
      <c r="J202" s="306">
        <f t="shared" si="25"/>
        <v>0</v>
      </c>
      <c r="K202" s="307"/>
      <c r="L202" s="308"/>
      <c r="M202" s="29" t="s">
        <v>1</v>
      </c>
      <c r="N202" s="310" t="s">
        <v>43</v>
      </c>
      <c r="P202" s="269">
        <f t="shared" si="26"/>
        <v>0</v>
      </c>
      <c r="Q202" s="269">
        <v>0</v>
      </c>
      <c r="R202" s="269">
        <f t="shared" si="27"/>
        <v>0</v>
      </c>
      <c r="S202" s="269">
        <v>0</v>
      </c>
      <c r="T202" s="270">
        <f t="shared" si="28"/>
        <v>0</v>
      </c>
      <c r="AR202" s="271" t="s">
        <v>3401</v>
      </c>
      <c r="AT202" s="271" t="s">
        <v>621</v>
      </c>
      <c r="AU202" s="271" t="s">
        <v>84</v>
      </c>
      <c r="AY202" s="53" t="s">
        <v>366</v>
      </c>
      <c r="BE202" s="179">
        <f t="shared" si="29"/>
        <v>0</v>
      </c>
      <c r="BF202" s="179">
        <f t="shared" si="30"/>
        <v>0</v>
      </c>
      <c r="BG202" s="179">
        <f t="shared" si="31"/>
        <v>0</v>
      </c>
      <c r="BH202" s="179">
        <f t="shared" si="32"/>
        <v>0</v>
      </c>
      <c r="BI202" s="179">
        <f t="shared" si="33"/>
        <v>0</v>
      </c>
      <c r="BJ202" s="53" t="s">
        <v>90</v>
      </c>
      <c r="BK202" s="179">
        <f t="shared" si="34"/>
        <v>0</v>
      </c>
      <c r="BL202" s="53" t="s">
        <v>1003</v>
      </c>
      <c r="BM202" s="271" t="s">
        <v>2469</v>
      </c>
    </row>
    <row r="203" spans="2:65" s="74" customFormat="1" ht="24.2" customHeight="1">
      <c r="B203" s="73"/>
      <c r="C203" s="260" t="s">
        <v>1080</v>
      </c>
      <c r="D203" s="260" t="s">
        <v>368</v>
      </c>
      <c r="E203" s="261" t="s">
        <v>9276</v>
      </c>
      <c r="F203" s="262" t="s">
        <v>9277</v>
      </c>
      <c r="G203" s="263" t="s">
        <v>630</v>
      </c>
      <c r="H203" s="264">
        <v>4950</v>
      </c>
      <c r="I203" s="26"/>
      <c r="J203" s="266">
        <f t="shared" si="25"/>
        <v>0</v>
      </c>
      <c r="K203" s="267"/>
      <c r="L203" s="73"/>
      <c r="M203" s="27" t="s">
        <v>1</v>
      </c>
      <c r="N203" s="233" t="s">
        <v>43</v>
      </c>
      <c r="P203" s="269">
        <f t="shared" si="26"/>
        <v>0</v>
      </c>
      <c r="Q203" s="269">
        <v>0</v>
      </c>
      <c r="R203" s="269">
        <f t="shared" si="27"/>
        <v>0</v>
      </c>
      <c r="S203" s="269">
        <v>0</v>
      </c>
      <c r="T203" s="270">
        <f t="shared" si="28"/>
        <v>0</v>
      </c>
      <c r="AR203" s="271" t="s">
        <v>1003</v>
      </c>
      <c r="AT203" s="271" t="s">
        <v>368</v>
      </c>
      <c r="AU203" s="271" t="s">
        <v>84</v>
      </c>
      <c r="AY203" s="53" t="s">
        <v>366</v>
      </c>
      <c r="BE203" s="179">
        <f t="shared" si="29"/>
        <v>0</v>
      </c>
      <c r="BF203" s="179">
        <f t="shared" si="30"/>
        <v>0</v>
      </c>
      <c r="BG203" s="179">
        <f t="shared" si="31"/>
        <v>0</v>
      </c>
      <c r="BH203" s="179">
        <f t="shared" si="32"/>
        <v>0</v>
      </c>
      <c r="BI203" s="179">
        <f t="shared" si="33"/>
        <v>0</v>
      </c>
      <c r="BJ203" s="53" t="s">
        <v>90</v>
      </c>
      <c r="BK203" s="179">
        <f t="shared" si="34"/>
        <v>0</v>
      </c>
      <c r="BL203" s="53" t="s">
        <v>1003</v>
      </c>
      <c r="BM203" s="271" t="s">
        <v>2498</v>
      </c>
    </row>
    <row r="204" spans="2:65" s="74" customFormat="1" ht="24.2" customHeight="1">
      <c r="B204" s="73"/>
      <c r="C204" s="300" t="s">
        <v>1146</v>
      </c>
      <c r="D204" s="300" t="s">
        <v>621</v>
      </c>
      <c r="E204" s="301" t="s">
        <v>9278</v>
      </c>
      <c r="F204" s="302" t="s">
        <v>9279</v>
      </c>
      <c r="G204" s="303" t="s">
        <v>630</v>
      </c>
      <c r="H204" s="304">
        <v>4950</v>
      </c>
      <c r="I204" s="28"/>
      <c r="J204" s="306">
        <f t="shared" si="25"/>
        <v>0</v>
      </c>
      <c r="K204" s="307"/>
      <c r="L204" s="308"/>
      <c r="M204" s="29" t="s">
        <v>1</v>
      </c>
      <c r="N204" s="310" t="s">
        <v>43</v>
      </c>
      <c r="P204" s="269">
        <f t="shared" si="26"/>
        <v>0</v>
      </c>
      <c r="Q204" s="269">
        <v>0</v>
      </c>
      <c r="R204" s="269">
        <f t="shared" si="27"/>
        <v>0</v>
      </c>
      <c r="S204" s="269">
        <v>0</v>
      </c>
      <c r="T204" s="270">
        <f t="shared" si="28"/>
        <v>0</v>
      </c>
      <c r="AR204" s="271" t="s">
        <v>3401</v>
      </c>
      <c r="AT204" s="271" t="s">
        <v>621</v>
      </c>
      <c r="AU204" s="271" t="s">
        <v>84</v>
      </c>
      <c r="AY204" s="53" t="s">
        <v>366</v>
      </c>
      <c r="BE204" s="179">
        <f t="shared" si="29"/>
        <v>0</v>
      </c>
      <c r="BF204" s="179">
        <f t="shared" si="30"/>
        <v>0</v>
      </c>
      <c r="BG204" s="179">
        <f t="shared" si="31"/>
        <v>0</v>
      </c>
      <c r="BH204" s="179">
        <f t="shared" si="32"/>
        <v>0</v>
      </c>
      <c r="BI204" s="179">
        <f t="shared" si="33"/>
        <v>0</v>
      </c>
      <c r="BJ204" s="53" t="s">
        <v>90</v>
      </c>
      <c r="BK204" s="179">
        <f t="shared" si="34"/>
        <v>0</v>
      </c>
      <c r="BL204" s="53" t="s">
        <v>1003</v>
      </c>
      <c r="BM204" s="271" t="s">
        <v>2533</v>
      </c>
    </row>
    <row r="205" spans="2:65" s="74" customFormat="1" ht="24.2" customHeight="1">
      <c r="B205" s="73"/>
      <c r="C205" s="260" t="s">
        <v>1161</v>
      </c>
      <c r="D205" s="260" t="s">
        <v>368</v>
      </c>
      <c r="E205" s="261" t="s">
        <v>9280</v>
      </c>
      <c r="F205" s="262" t="s">
        <v>9281</v>
      </c>
      <c r="G205" s="263" t="s">
        <v>630</v>
      </c>
      <c r="H205" s="264">
        <v>3820</v>
      </c>
      <c r="I205" s="26"/>
      <c r="J205" s="266">
        <f t="shared" si="25"/>
        <v>0</v>
      </c>
      <c r="K205" s="267"/>
      <c r="L205" s="73"/>
      <c r="M205" s="27" t="s">
        <v>1</v>
      </c>
      <c r="N205" s="233" t="s">
        <v>43</v>
      </c>
      <c r="P205" s="269">
        <f t="shared" si="26"/>
        <v>0</v>
      </c>
      <c r="Q205" s="269">
        <v>0</v>
      </c>
      <c r="R205" s="269">
        <f t="shared" si="27"/>
        <v>0</v>
      </c>
      <c r="S205" s="269">
        <v>0</v>
      </c>
      <c r="T205" s="270">
        <f t="shared" si="28"/>
        <v>0</v>
      </c>
      <c r="AR205" s="271" t="s">
        <v>1003</v>
      </c>
      <c r="AT205" s="271" t="s">
        <v>368</v>
      </c>
      <c r="AU205" s="271" t="s">
        <v>84</v>
      </c>
      <c r="AY205" s="53" t="s">
        <v>366</v>
      </c>
      <c r="BE205" s="179">
        <f t="shared" si="29"/>
        <v>0</v>
      </c>
      <c r="BF205" s="179">
        <f t="shared" si="30"/>
        <v>0</v>
      </c>
      <c r="BG205" s="179">
        <f t="shared" si="31"/>
        <v>0</v>
      </c>
      <c r="BH205" s="179">
        <f t="shared" si="32"/>
        <v>0</v>
      </c>
      <c r="BI205" s="179">
        <f t="shared" si="33"/>
        <v>0</v>
      </c>
      <c r="BJ205" s="53" t="s">
        <v>90</v>
      </c>
      <c r="BK205" s="179">
        <f t="shared" si="34"/>
        <v>0</v>
      </c>
      <c r="BL205" s="53" t="s">
        <v>1003</v>
      </c>
      <c r="BM205" s="271" t="s">
        <v>2561</v>
      </c>
    </row>
    <row r="206" spans="2:65" s="74" customFormat="1" ht="24.2" customHeight="1">
      <c r="B206" s="73"/>
      <c r="C206" s="300" t="s">
        <v>1166</v>
      </c>
      <c r="D206" s="300" t="s">
        <v>621</v>
      </c>
      <c r="E206" s="301" t="s">
        <v>9282</v>
      </c>
      <c r="F206" s="302" t="s">
        <v>9283</v>
      </c>
      <c r="G206" s="303" t="s">
        <v>630</v>
      </c>
      <c r="H206" s="304">
        <v>3820</v>
      </c>
      <c r="I206" s="28"/>
      <c r="J206" s="306">
        <f t="shared" si="25"/>
        <v>0</v>
      </c>
      <c r="K206" s="307"/>
      <c r="L206" s="308"/>
      <c r="M206" s="29" t="s">
        <v>1</v>
      </c>
      <c r="N206" s="310" t="s">
        <v>43</v>
      </c>
      <c r="P206" s="269">
        <f t="shared" si="26"/>
        <v>0</v>
      </c>
      <c r="Q206" s="269">
        <v>0</v>
      </c>
      <c r="R206" s="269">
        <f t="shared" si="27"/>
        <v>0</v>
      </c>
      <c r="S206" s="269">
        <v>0</v>
      </c>
      <c r="T206" s="270">
        <f t="shared" si="28"/>
        <v>0</v>
      </c>
      <c r="AR206" s="271" t="s">
        <v>3401</v>
      </c>
      <c r="AT206" s="271" t="s">
        <v>621</v>
      </c>
      <c r="AU206" s="271" t="s">
        <v>84</v>
      </c>
      <c r="AY206" s="53" t="s">
        <v>366</v>
      </c>
      <c r="BE206" s="179">
        <f t="shared" si="29"/>
        <v>0</v>
      </c>
      <c r="BF206" s="179">
        <f t="shared" si="30"/>
        <v>0</v>
      </c>
      <c r="BG206" s="179">
        <f t="shared" si="31"/>
        <v>0</v>
      </c>
      <c r="BH206" s="179">
        <f t="shared" si="32"/>
        <v>0</v>
      </c>
      <c r="BI206" s="179">
        <f t="shared" si="33"/>
        <v>0</v>
      </c>
      <c r="BJ206" s="53" t="s">
        <v>90</v>
      </c>
      <c r="BK206" s="179">
        <f t="shared" si="34"/>
        <v>0</v>
      </c>
      <c r="BL206" s="53" t="s">
        <v>1003</v>
      </c>
      <c r="BM206" s="271" t="s">
        <v>2570</v>
      </c>
    </row>
    <row r="207" spans="2:65" s="74" customFormat="1" ht="24.2" customHeight="1">
      <c r="B207" s="73"/>
      <c r="C207" s="260" t="s">
        <v>1264</v>
      </c>
      <c r="D207" s="260" t="s">
        <v>368</v>
      </c>
      <c r="E207" s="261" t="s">
        <v>9284</v>
      </c>
      <c r="F207" s="262" t="s">
        <v>9285</v>
      </c>
      <c r="G207" s="263" t="s">
        <v>630</v>
      </c>
      <c r="H207" s="264">
        <v>520</v>
      </c>
      <c r="I207" s="26"/>
      <c r="J207" s="266">
        <f t="shared" si="25"/>
        <v>0</v>
      </c>
      <c r="K207" s="267"/>
      <c r="L207" s="73"/>
      <c r="M207" s="27" t="s">
        <v>1</v>
      </c>
      <c r="N207" s="233" t="s">
        <v>43</v>
      </c>
      <c r="P207" s="269">
        <f t="shared" si="26"/>
        <v>0</v>
      </c>
      <c r="Q207" s="269">
        <v>0</v>
      </c>
      <c r="R207" s="269">
        <f t="shared" si="27"/>
        <v>0</v>
      </c>
      <c r="S207" s="269">
        <v>0</v>
      </c>
      <c r="T207" s="270">
        <f t="shared" si="28"/>
        <v>0</v>
      </c>
      <c r="AR207" s="271" t="s">
        <v>1003</v>
      </c>
      <c r="AT207" s="271" t="s">
        <v>368</v>
      </c>
      <c r="AU207" s="271" t="s">
        <v>84</v>
      </c>
      <c r="AY207" s="53" t="s">
        <v>366</v>
      </c>
      <c r="BE207" s="179">
        <f t="shared" si="29"/>
        <v>0</v>
      </c>
      <c r="BF207" s="179">
        <f t="shared" si="30"/>
        <v>0</v>
      </c>
      <c r="BG207" s="179">
        <f t="shared" si="31"/>
        <v>0</v>
      </c>
      <c r="BH207" s="179">
        <f t="shared" si="32"/>
        <v>0</v>
      </c>
      <c r="BI207" s="179">
        <f t="shared" si="33"/>
        <v>0</v>
      </c>
      <c r="BJ207" s="53" t="s">
        <v>90</v>
      </c>
      <c r="BK207" s="179">
        <f t="shared" si="34"/>
        <v>0</v>
      </c>
      <c r="BL207" s="53" t="s">
        <v>1003</v>
      </c>
      <c r="BM207" s="271" t="s">
        <v>2578</v>
      </c>
    </row>
    <row r="208" spans="2:65" s="74" customFormat="1" ht="24.2" customHeight="1">
      <c r="B208" s="73"/>
      <c r="C208" s="300" t="s">
        <v>1268</v>
      </c>
      <c r="D208" s="300" t="s">
        <v>621</v>
      </c>
      <c r="E208" s="301" t="s">
        <v>9286</v>
      </c>
      <c r="F208" s="302" t="s">
        <v>9287</v>
      </c>
      <c r="G208" s="303" t="s">
        <v>630</v>
      </c>
      <c r="H208" s="304">
        <v>520</v>
      </c>
      <c r="I208" s="28"/>
      <c r="J208" s="306">
        <f t="shared" si="25"/>
        <v>0</v>
      </c>
      <c r="K208" s="307"/>
      <c r="L208" s="308"/>
      <c r="M208" s="29" t="s">
        <v>1</v>
      </c>
      <c r="N208" s="310" t="s">
        <v>43</v>
      </c>
      <c r="P208" s="269">
        <f t="shared" si="26"/>
        <v>0</v>
      </c>
      <c r="Q208" s="269">
        <v>0</v>
      </c>
      <c r="R208" s="269">
        <f t="shared" si="27"/>
        <v>0</v>
      </c>
      <c r="S208" s="269">
        <v>0</v>
      </c>
      <c r="T208" s="270">
        <f t="shared" si="28"/>
        <v>0</v>
      </c>
      <c r="AR208" s="271" t="s">
        <v>3401</v>
      </c>
      <c r="AT208" s="271" t="s">
        <v>621</v>
      </c>
      <c r="AU208" s="271" t="s">
        <v>84</v>
      </c>
      <c r="AY208" s="53" t="s">
        <v>366</v>
      </c>
      <c r="BE208" s="179">
        <f t="shared" si="29"/>
        <v>0</v>
      </c>
      <c r="BF208" s="179">
        <f t="shared" si="30"/>
        <v>0</v>
      </c>
      <c r="BG208" s="179">
        <f t="shared" si="31"/>
        <v>0</v>
      </c>
      <c r="BH208" s="179">
        <f t="shared" si="32"/>
        <v>0</v>
      </c>
      <c r="BI208" s="179">
        <f t="shared" si="33"/>
        <v>0</v>
      </c>
      <c r="BJ208" s="53" t="s">
        <v>90</v>
      </c>
      <c r="BK208" s="179">
        <f t="shared" si="34"/>
        <v>0</v>
      </c>
      <c r="BL208" s="53" t="s">
        <v>1003</v>
      </c>
      <c r="BM208" s="271" t="s">
        <v>2586</v>
      </c>
    </row>
    <row r="209" spans="2:65" s="74" customFormat="1" ht="16.5" customHeight="1">
      <c r="B209" s="73"/>
      <c r="C209" s="260" t="s">
        <v>1273</v>
      </c>
      <c r="D209" s="260" t="s">
        <v>368</v>
      </c>
      <c r="E209" s="261" t="s">
        <v>9288</v>
      </c>
      <c r="F209" s="262" t="s">
        <v>9289</v>
      </c>
      <c r="G209" s="263" t="s">
        <v>630</v>
      </c>
      <c r="H209" s="264">
        <v>60</v>
      </c>
      <c r="I209" s="26"/>
      <c r="J209" s="266">
        <f t="shared" si="25"/>
        <v>0</v>
      </c>
      <c r="K209" s="267"/>
      <c r="L209" s="73"/>
      <c r="M209" s="27" t="s">
        <v>1</v>
      </c>
      <c r="N209" s="233" t="s">
        <v>43</v>
      </c>
      <c r="P209" s="269">
        <f t="shared" si="26"/>
        <v>0</v>
      </c>
      <c r="Q209" s="269">
        <v>0</v>
      </c>
      <c r="R209" s="269">
        <f t="shared" si="27"/>
        <v>0</v>
      </c>
      <c r="S209" s="269">
        <v>0</v>
      </c>
      <c r="T209" s="270">
        <f t="shared" si="28"/>
        <v>0</v>
      </c>
      <c r="AR209" s="271" t="s">
        <v>1003</v>
      </c>
      <c r="AT209" s="271" t="s">
        <v>368</v>
      </c>
      <c r="AU209" s="271" t="s">
        <v>84</v>
      </c>
      <c r="AY209" s="53" t="s">
        <v>366</v>
      </c>
      <c r="BE209" s="179">
        <f t="shared" si="29"/>
        <v>0</v>
      </c>
      <c r="BF209" s="179">
        <f t="shared" si="30"/>
        <v>0</v>
      </c>
      <c r="BG209" s="179">
        <f t="shared" si="31"/>
        <v>0</v>
      </c>
      <c r="BH209" s="179">
        <f t="shared" si="32"/>
        <v>0</v>
      </c>
      <c r="BI209" s="179">
        <f t="shared" si="33"/>
        <v>0</v>
      </c>
      <c r="BJ209" s="53" t="s">
        <v>90</v>
      </c>
      <c r="BK209" s="179">
        <f t="shared" si="34"/>
        <v>0</v>
      </c>
      <c r="BL209" s="53" t="s">
        <v>1003</v>
      </c>
      <c r="BM209" s="271" t="s">
        <v>2594</v>
      </c>
    </row>
    <row r="210" spans="2:65" s="74" customFormat="1" ht="21.75" customHeight="1">
      <c r="B210" s="73"/>
      <c r="C210" s="300" t="s">
        <v>1277</v>
      </c>
      <c r="D210" s="300" t="s">
        <v>621</v>
      </c>
      <c r="E210" s="301" t="s">
        <v>9290</v>
      </c>
      <c r="F210" s="302" t="s">
        <v>9291</v>
      </c>
      <c r="G210" s="303" t="s">
        <v>630</v>
      </c>
      <c r="H210" s="304">
        <v>60</v>
      </c>
      <c r="I210" s="28"/>
      <c r="J210" s="306">
        <f t="shared" si="25"/>
        <v>0</v>
      </c>
      <c r="K210" s="307"/>
      <c r="L210" s="308"/>
      <c r="M210" s="29" t="s">
        <v>1</v>
      </c>
      <c r="N210" s="310" t="s">
        <v>43</v>
      </c>
      <c r="P210" s="269">
        <f t="shared" si="26"/>
        <v>0</v>
      </c>
      <c r="Q210" s="269">
        <v>0</v>
      </c>
      <c r="R210" s="269">
        <f t="shared" si="27"/>
        <v>0</v>
      </c>
      <c r="S210" s="269">
        <v>0</v>
      </c>
      <c r="T210" s="270">
        <f t="shared" si="28"/>
        <v>0</v>
      </c>
      <c r="AR210" s="271" t="s">
        <v>3401</v>
      </c>
      <c r="AT210" s="271" t="s">
        <v>621</v>
      </c>
      <c r="AU210" s="271" t="s">
        <v>84</v>
      </c>
      <c r="AY210" s="53" t="s">
        <v>366</v>
      </c>
      <c r="BE210" s="179">
        <f t="shared" si="29"/>
        <v>0</v>
      </c>
      <c r="BF210" s="179">
        <f t="shared" si="30"/>
        <v>0</v>
      </c>
      <c r="BG210" s="179">
        <f t="shared" si="31"/>
        <v>0</v>
      </c>
      <c r="BH210" s="179">
        <f t="shared" si="32"/>
        <v>0</v>
      </c>
      <c r="BI210" s="179">
        <f t="shared" si="33"/>
        <v>0</v>
      </c>
      <c r="BJ210" s="53" t="s">
        <v>90</v>
      </c>
      <c r="BK210" s="179">
        <f t="shared" si="34"/>
        <v>0</v>
      </c>
      <c r="BL210" s="53" t="s">
        <v>1003</v>
      </c>
      <c r="BM210" s="271" t="s">
        <v>2602</v>
      </c>
    </row>
    <row r="211" spans="2:65" s="74" customFormat="1" ht="24.2" customHeight="1">
      <c r="B211" s="73"/>
      <c r="C211" s="260" t="s">
        <v>1282</v>
      </c>
      <c r="D211" s="260" t="s">
        <v>368</v>
      </c>
      <c r="E211" s="261" t="s">
        <v>9292</v>
      </c>
      <c r="F211" s="262" t="s">
        <v>9293</v>
      </c>
      <c r="G211" s="263" t="s">
        <v>265</v>
      </c>
      <c r="H211" s="264">
        <v>22</v>
      </c>
      <c r="I211" s="26"/>
      <c r="J211" s="266">
        <f t="shared" si="25"/>
        <v>0</v>
      </c>
      <c r="K211" s="267"/>
      <c r="L211" s="73"/>
      <c r="M211" s="27" t="s">
        <v>1</v>
      </c>
      <c r="N211" s="233" t="s">
        <v>43</v>
      </c>
      <c r="P211" s="269">
        <f t="shared" si="26"/>
        <v>0</v>
      </c>
      <c r="Q211" s="269">
        <v>0</v>
      </c>
      <c r="R211" s="269">
        <f t="shared" si="27"/>
        <v>0</v>
      </c>
      <c r="S211" s="269">
        <v>0</v>
      </c>
      <c r="T211" s="270">
        <f t="shared" si="28"/>
        <v>0</v>
      </c>
      <c r="AR211" s="271" t="s">
        <v>1003</v>
      </c>
      <c r="AT211" s="271" t="s">
        <v>368</v>
      </c>
      <c r="AU211" s="271" t="s">
        <v>84</v>
      </c>
      <c r="AY211" s="53" t="s">
        <v>366</v>
      </c>
      <c r="BE211" s="179">
        <f t="shared" si="29"/>
        <v>0</v>
      </c>
      <c r="BF211" s="179">
        <f t="shared" si="30"/>
        <v>0</v>
      </c>
      <c r="BG211" s="179">
        <f t="shared" si="31"/>
        <v>0</v>
      </c>
      <c r="BH211" s="179">
        <f t="shared" si="32"/>
        <v>0</v>
      </c>
      <c r="BI211" s="179">
        <f t="shared" si="33"/>
        <v>0</v>
      </c>
      <c r="BJ211" s="53" t="s">
        <v>90</v>
      </c>
      <c r="BK211" s="179">
        <f t="shared" si="34"/>
        <v>0</v>
      </c>
      <c r="BL211" s="53" t="s">
        <v>1003</v>
      </c>
      <c r="BM211" s="271" t="s">
        <v>2611</v>
      </c>
    </row>
    <row r="212" spans="2:65" s="74" customFormat="1" ht="33" customHeight="1">
      <c r="B212" s="73"/>
      <c r="C212" s="300" t="s">
        <v>1286</v>
      </c>
      <c r="D212" s="300" t="s">
        <v>621</v>
      </c>
      <c r="E212" s="301" t="s">
        <v>9294</v>
      </c>
      <c r="F212" s="302" t="s">
        <v>9295</v>
      </c>
      <c r="G212" s="303" t="s">
        <v>265</v>
      </c>
      <c r="H212" s="304">
        <v>22</v>
      </c>
      <c r="I212" s="28"/>
      <c r="J212" s="306">
        <f t="shared" si="25"/>
        <v>0</v>
      </c>
      <c r="K212" s="307"/>
      <c r="L212" s="308"/>
      <c r="M212" s="29" t="s">
        <v>1</v>
      </c>
      <c r="N212" s="310" t="s">
        <v>43</v>
      </c>
      <c r="P212" s="269">
        <f t="shared" si="26"/>
        <v>0</v>
      </c>
      <c r="Q212" s="269">
        <v>0</v>
      </c>
      <c r="R212" s="269">
        <f t="shared" si="27"/>
        <v>0</v>
      </c>
      <c r="S212" s="269">
        <v>0</v>
      </c>
      <c r="T212" s="270">
        <f t="shared" si="28"/>
        <v>0</v>
      </c>
      <c r="AR212" s="271" t="s">
        <v>3401</v>
      </c>
      <c r="AT212" s="271" t="s">
        <v>621</v>
      </c>
      <c r="AU212" s="271" t="s">
        <v>84</v>
      </c>
      <c r="AY212" s="53" t="s">
        <v>366</v>
      </c>
      <c r="BE212" s="179">
        <f t="shared" si="29"/>
        <v>0</v>
      </c>
      <c r="BF212" s="179">
        <f t="shared" si="30"/>
        <v>0</v>
      </c>
      <c r="BG212" s="179">
        <f t="shared" si="31"/>
        <v>0</v>
      </c>
      <c r="BH212" s="179">
        <f t="shared" si="32"/>
        <v>0</v>
      </c>
      <c r="BI212" s="179">
        <f t="shared" si="33"/>
        <v>0</v>
      </c>
      <c r="BJ212" s="53" t="s">
        <v>90</v>
      </c>
      <c r="BK212" s="179">
        <f t="shared" si="34"/>
        <v>0</v>
      </c>
      <c r="BL212" s="53" t="s">
        <v>1003</v>
      </c>
      <c r="BM212" s="271" t="s">
        <v>2619</v>
      </c>
    </row>
    <row r="213" spans="2:65" s="74" customFormat="1" ht="16.5" customHeight="1">
      <c r="B213" s="73"/>
      <c r="C213" s="260" t="s">
        <v>1303</v>
      </c>
      <c r="D213" s="260" t="s">
        <v>368</v>
      </c>
      <c r="E213" s="261" t="s">
        <v>9296</v>
      </c>
      <c r="F213" s="262" t="s">
        <v>9297</v>
      </c>
      <c r="G213" s="263" t="s">
        <v>265</v>
      </c>
      <c r="H213" s="264">
        <v>2670</v>
      </c>
      <c r="I213" s="26"/>
      <c r="J213" s="266">
        <f t="shared" si="25"/>
        <v>0</v>
      </c>
      <c r="K213" s="267"/>
      <c r="L213" s="73"/>
      <c r="M213" s="27" t="s">
        <v>1</v>
      </c>
      <c r="N213" s="233" t="s">
        <v>43</v>
      </c>
      <c r="P213" s="269">
        <f t="shared" si="26"/>
        <v>0</v>
      </c>
      <c r="Q213" s="269">
        <v>0</v>
      </c>
      <c r="R213" s="269">
        <f t="shared" si="27"/>
        <v>0</v>
      </c>
      <c r="S213" s="269">
        <v>0</v>
      </c>
      <c r="T213" s="270">
        <f t="shared" si="28"/>
        <v>0</v>
      </c>
      <c r="AR213" s="271" t="s">
        <v>1003</v>
      </c>
      <c r="AT213" s="271" t="s">
        <v>368</v>
      </c>
      <c r="AU213" s="271" t="s">
        <v>84</v>
      </c>
      <c r="AY213" s="53" t="s">
        <v>366</v>
      </c>
      <c r="BE213" s="179">
        <f t="shared" si="29"/>
        <v>0</v>
      </c>
      <c r="BF213" s="179">
        <f t="shared" si="30"/>
        <v>0</v>
      </c>
      <c r="BG213" s="179">
        <f t="shared" si="31"/>
        <v>0</v>
      </c>
      <c r="BH213" s="179">
        <f t="shared" si="32"/>
        <v>0</v>
      </c>
      <c r="BI213" s="179">
        <f t="shared" si="33"/>
        <v>0</v>
      </c>
      <c r="BJ213" s="53" t="s">
        <v>90</v>
      </c>
      <c r="BK213" s="179">
        <f t="shared" si="34"/>
        <v>0</v>
      </c>
      <c r="BL213" s="53" t="s">
        <v>1003</v>
      </c>
      <c r="BM213" s="271" t="s">
        <v>2627</v>
      </c>
    </row>
    <row r="214" spans="2:65" s="74" customFormat="1" ht="24.2" customHeight="1">
      <c r="B214" s="73"/>
      <c r="C214" s="260" t="s">
        <v>1308</v>
      </c>
      <c r="D214" s="260" t="s">
        <v>368</v>
      </c>
      <c r="E214" s="261" t="s">
        <v>9298</v>
      </c>
      <c r="F214" s="262" t="s">
        <v>9299</v>
      </c>
      <c r="G214" s="263" t="s">
        <v>630</v>
      </c>
      <c r="H214" s="264">
        <v>5</v>
      </c>
      <c r="I214" s="26"/>
      <c r="J214" s="266">
        <f t="shared" si="25"/>
        <v>0</v>
      </c>
      <c r="K214" s="267"/>
      <c r="L214" s="73"/>
      <c r="M214" s="27" t="s">
        <v>1</v>
      </c>
      <c r="N214" s="233" t="s">
        <v>43</v>
      </c>
      <c r="P214" s="269">
        <f t="shared" si="26"/>
        <v>0</v>
      </c>
      <c r="Q214" s="269">
        <v>0</v>
      </c>
      <c r="R214" s="269">
        <f t="shared" si="27"/>
        <v>0</v>
      </c>
      <c r="S214" s="269">
        <v>0</v>
      </c>
      <c r="T214" s="270">
        <f t="shared" si="28"/>
        <v>0</v>
      </c>
      <c r="AR214" s="271" t="s">
        <v>1003</v>
      </c>
      <c r="AT214" s="271" t="s">
        <v>368</v>
      </c>
      <c r="AU214" s="271" t="s">
        <v>84</v>
      </c>
      <c r="AY214" s="53" t="s">
        <v>366</v>
      </c>
      <c r="BE214" s="179">
        <f t="shared" si="29"/>
        <v>0</v>
      </c>
      <c r="BF214" s="179">
        <f t="shared" si="30"/>
        <v>0</v>
      </c>
      <c r="BG214" s="179">
        <f t="shared" si="31"/>
        <v>0</v>
      </c>
      <c r="BH214" s="179">
        <f t="shared" si="32"/>
        <v>0</v>
      </c>
      <c r="BI214" s="179">
        <f t="shared" si="33"/>
        <v>0</v>
      </c>
      <c r="BJ214" s="53" t="s">
        <v>90</v>
      </c>
      <c r="BK214" s="179">
        <f t="shared" si="34"/>
        <v>0</v>
      </c>
      <c r="BL214" s="53" t="s">
        <v>1003</v>
      </c>
      <c r="BM214" s="271" t="s">
        <v>2644</v>
      </c>
    </row>
    <row r="215" spans="2:65" s="74" customFormat="1" ht="24.2" customHeight="1">
      <c r="B215" s="73"/>
      <c r="C215" s="300" t="s">
        <v>1313</v>
      </c>
      <c r="D215" s="300" t="s">
        <v>621</v>
      </c>
      <c r="E215" s="301" t="s">
        <v>9300</v>
      </c>
      <c r="F215" s="302" t="s">
        <v>9301</v>
      </c>
      <c r="G215" s="303" t="s">
        <v>630</v>
      </c>
      <c r="H215" s="304">
        <v>5</v>
      </c>
      <c r="I215" s="28"/>
      <c r="J215" s="306">
        <f t="shared" si="25"/>
        <v>0</v>
      </c>
      <c r="K215" s="307"/>
      <c r="L215" s="308"/>
      <c r="M215" s="29" t="s">
        <v>1</v>
      </c>
      <c r="N215" s="310" t="s">
        <v>43</v>
      </c>
      <c r="P215" s="269">
        <f t="shared" si="26"/>
        <v>0</v>
      </c>
      <c r="Q215" s="269">
        <v>0</v>
      </c>
      <c r="R215" s="269">
        <f t="shared" si="27"/>
        <v>0</v>
      </c>
      <c r="S215" s="269">
        <v>0</v>
      </c>
      <c r="T215" s="270">
        <f t="shared" si="28"/>
        <v>0</v>
      </c>
      <c r="AR215" s="271" t="s">
        <v>3401</v>
      </c>
      <c r="AT215" s="271" t="s">
        <v>621</v>
      </c>
      <c r="AU215" s="271" t="s">
        <v>84</v>
      </c>
      <c r="AY215" s="53" t="s">
        <v>366</v>
      </c>
      <c r="BE215" s="179">
        <f t="shared" si="29"/>
        <v>0</v>
      </c>
      <c r="BF215" s="179">
        <f t="shared" si="30"/>
        <v>0</v>
      </c>
      <c r="BG215" s="179">
        <f t="shared" si="31"/>
        <v>0</v>
      </c>
      <c r="BH215" s="179">
        <f t="shared" si="32"/>
        <v>0</v>
      </c>
      <c r="BI215" s="179">
        <f t="shared" si="33"/>
        <v>0</v>
      </c>
      <c r="BJ215" s="53" t="s">
        <v>90</v>
      </c>
      <c r="BK215" s="179">
        <f t="shared" si="34"/>
        <v>0</v>
      </c>
      <c r="BL215" s="53" t="s">
        <v>1003</v>
      </c>
      <c r="BM215" s="271" t="s">
        <v>2660</v>
      </c>
    </row>
    <row r="216" spans="2:65" s="74" customFormat="1" ht="24.2" customHeight="1">
      <c r="B216" s="73"/>
      <c r="C216" s="260" t="s">
        <v>1330</v>
      </c>
      <c r="D216" s="260" t="s">
        <v>368</v>
      </c>
      <c r="E216" s="261" t="s">
        <v>9302</v>
      </c>
      <c r="F216" s="262" t="s">
        <v>9303</v>
      </c>
      <c r="G216" s="263" t="s">
        <v>630</v>
      </c>
      <c r="H216" s="264">
        <v>9</v>
      </c>
      <c r="I216" s="26"/>
      <c r="J216" s="266">
        <f t="shared" si="25"/>
        <v>0</v>
      </c>
      <c r="K216" s="267"/>
      <c r="L216" s="73"/>
      <c r="M216" s="27" t="s">
        <v>1</v>
      </c>
      <c r="N216" s="233" t="s">
        <v>43</v>
      </c>
      <c r="P216" s="269">
        <f t="shared" si="26"/>
        <v>0</v>
      </c>
      <c r="Q216" s="269">
        <v>0</v>
      </c>
      <c r="R216" s="269">
        <f t="shared" si="27"/>
        <v>0</v>
      </c>
      <c r="S216" s="269">
        <v>0</v>
      </c>
      <c r="T216" s="270">
        <f t="shared" si="28"/>
        <v>0</v>
      </c>
      <c r="AR216" s="271" t="s">
        <v>1003</v>
      </c>
      <c r="AT216" s="271" t="s">
        <v>368</v>
      </c>
      <c r="AU216" s="271" t="s">
        <v>84</v>
      </c>
      <c r="AY216" s="53" t="s">
        <v>366</v>
      </c>
      <c r="BE216" s="179">
        <f t="shared" si="29"/>
        <v>0</v>
      </c>
      <c r="BF216" s="179">
        <f t="shared" si="30"/>
        <v>0</v>
      </c>
      <c r="BG216" s="179">
        <f t="shared" si="31"/>
        <v>0</v>
      </c>
      <c r="BH216" s="179">
        <f t="shared" si="32"/>
        <v>0</v>
      </c>
      <c r="BI216" s="179">
        <f t="shared" si="33"/>
        <v>0</v>
      </c>
      <c r="BJ216" s="53" t="s">
        <v>90</v>
      </c>
      <c r="BK216" s="179">
        <f t="shared" si="34"/>
        <v>0</v>
      </c>
      <c r="BL216" s="53" t="s">
        <v>1003</v>
      </c>
      <c r="BM216" s="271" t="s">
        <v>2688</v>
      </c>
    </row>
    <row r="217" spans="2:65" s="74" customFormat="1" ht="24.2" customHeight="1">
      <c r="B217" s="73"/>
      <c r="C217" s="300" t="s">
        <v>1369</v>
      </c>
      <c r="D217" s="300" t="s">
        <v>621</v>
      </c>
      <c r="E217" s="301" t="s">
        <v>9304</v>
      </c>
      <c r="F217" s="302" t="s">
        <v>9305</v>
      </c>
      <c r="G217" s="303" t="s">
        <v>630</v>
      </c>
      <c r="H217" s="304">
        <v>9</v>
      </c>
      <c r="I217" s="28"/>
      <c r="J217" s="306">
        <f t="shared" si="25"/>
        <v>0</v>
      </c>
      <c r="K217" s="307"/>
      <c r="L217" s="308"/>
      <c r="M217" s="29" t="s">
        <v>1</v>
      </c>
      <c r="N217" s="310" t="s">
        <v>43</v>
      </c>
      <c r="P217" s="269">
        <f t="shared" si="26"/>
        <v>0</v>
      </c>
      <c r="Q217" s="269">
        <v>0</v>
      </c>
      <c r="R217" s="269">
        <f t="shared" si="27"/>
        <v>0</v>
      </c>
      <c r="S217" s="269">
        <v>0</v>
      </c>
      <c r="T217" s="270">
        <f t="shared" si="28"/>
        <v>0</v>
      </c>
      <c r="AR217" s="271" t="s">
        <v>3401</v>
      </c>
      <c r="AT217" s="271" t="s">
        <v>621</v>
      </c>
      <c r="AU217" s="271" t="s">
        <v>84</v>
      </c>
      <c r="AY217" s="53" t="s">
        <v>366</v>
      </c>
      <c r="BE217" s="179">
        <f t="shared" si="29"/>
        <v>0</v>
      </c>
      <c r="BF217" s="179">
        <f t="shared" si="30"/>
        <v>0</v>
      </c>
      <c r="BG217" s="179">
        <f t="shared" si="31"/>
        <v>0</v>
      </c>
      <c r="BH217" s="179">
        <f t="shared" si="32"/>
        <v>0</v>
      </c>
      <c r="BI217" s="179">
        <f t="shared" si="33"/>
        <v>0</v>
      </c>
      <c r="BJ217" s="53" t="s">
        <v>90</v>
      </c>
      <c r="BK217" s="179">
        <f t="shared" si="34"/>
        <v>0</v>
      </c>
      <c r="BL217" s="53" t="s">
        <v>1003</v>
      </c>
      <c r="BM217" s="271" t="s">
        <v>2698</v>
      </c>
    </row>
    <row r="218" spans="2:65" s="249" customFormat="1" ht="25.9" customHeight="1">
      <c r="B218" s="248"/>
      <c r="D218" s="250" t="s">
        <v>76</v>
      </c>
      <c r="E218" s="251" t="s">
        <v>6756</v>
      </c>
      <c r="F218" s="251" t="s">
        <v>9306</v>
      </c>
      <c r="J218" s="252">
        <f>BK218</f>
        <v>0</v>
      </c>
      <c r="L218" s="248"/>
      <c r="M218" s="253"/>
      <c r="P218" s="254">
        <f>SUM(P219:P236)</f>
        <v>0</v>
      </c>
      <c r="R218" s="254">
        <f>SUM(R219:R236)</f>
        <v>0</v>
      </c>
      <c r="T218" s="255">
        <f>SUM(T219:T236)</f>
        <v>0</v>
      </c>
      <c r="AR218" s="250" t="s">
        <v>84</v>
      </c>
      <c r="AT218" s="256" t="s">
        <v>76</v>
      </c>
      <c r="AU218" s="256" t="s">
        <v>77</v>
      </c>
      <c r="AY218" s="250" t="s">
        <v>366</v>
      </c>
      <c r="BK218" s="257">
        <f>SUM(BK219:BK236)</f>
        <v>0</v>
      </c>
    </row>
    <row r="219" spans="2:65" s="74" customFormat="1" ht="16.5" customHeight="1">
      <c r="B219" s="73"/>
      <c r="C219" s="260" t="s">
        <v>1373</v>
      </c>
      <c r="D219" s="260" t="s">
        <v>368</v>
      </c>
      <c r="E219" s="261" t="s">
        <v>9307</v>
      </c>
      <c r="F219" s="262" t="s">
        <v>9051</v>
      </c>
      <c r="G219" s="263" t="s">
        <v>630</v>
      </c>
      <c r="H219" s="264">
        <v>1</v>
      </c>
      <c r="I219" s="26"/>
      <c r="J219" s="266">
        <f t="shared" ref="J219:J236" si="35">ROUND(I219*H219,2)</f>
        <v>0</v>
      </c>
      <c r="K219" s="267"/>
      <c r="L219" s="73"/>
      <c r="M219" s="27" t="s">
        <v>1</v>
      </c>
      <c r="N219" s="233" t="s">
        <v>43</v>
      </c>
      <c r="P219" s="269">
        <f t="shared" ref="P219:P236" si="36">O219*H219</f>
        <v>0</v>
      </c>
      <c r="Q219" s="269">
        <v>0</v>
      </c>
      <c r="R219" s="269">
        <f t="shared" ref="R219:R236" si="37">Q219*H219</f>
        <v>0</v>
      </c>
      <c r="S219" s="269">
        <v>0</v>
      </c>
      <c r="T219" s="270">
        <f t="shared" ref="T219:T236" si="38">S219*H219</f>
        <v>0</v>
      </c>
      <c r="AR219" s="271" t="s">
        <v>1003</v>
      </c>
      <c r="AT219" s="271" t="s">
        <v>368</v>
      </c>
      <c r="AU219" s="271" t="s">
        <v>84</v>
      </c>
      <c r="AY219" s="53" t="s">
        <v>366</v>
      </c>
      <c r="BE219" s="179">
        <f t="shared" ref="BE219:BE236" si="39">IF(N219="základná",J219,0)</f>
        <v>0</v>
      </c>
      <c r="BF219" s="179">
        <f t="shared" ref="BF219:BF236" si="40">IF(N219="znížená",J219,0)</f>
        <v>0</v>
      </c>
      <c r="BG219" s="179">
        <f t="shared" ref="BG219:BG236" si="41">IF(N219="zákl. prenesená",J219,0)</f>
        <v>0</v>
      </c>
      <c r="BH219" s="179">
        <f t="shared" ref="BH219:BH236" si="42">IF(N219="zníž. prenesená",J219,0)</f>
        <v>0</v>
      </c>
      <c r="BI219" s="179">
        <f t="shared" ref="BI219:BI236" si="43">IF(N219="nulová",J219,0)</f>
        <v>0</v>
      </c>
      <c r="BJ219" s="53" t="s">
        <v>90</v>
      </c>
      <c r="BK219" s="179">
        <f t="shared" ref="BK219:BK236" si="44">ROUND(I219*H219,2)</f>
        <v>0</v>
      </c>
      <c r="BL219" s="53" t="s">
        <v>1003</v>
      </c>
      <c r="BM219" s="271" t="s">
        <v>3017</v>
      </c>
    </row>
    <row r="220" spans="2:65" s="74" customFormat="1" ht="16.5" customHeight="1">
      <c r="B220" s="73"/>
      <c r="C220" s="300" t="s">
        <v>1382</v>
      </c>
      <c r="D220" s="300" t="s">
        <v>621</v>
      </c>
      <c r="E220" s="301" t="s">
        <v>9308</v>
      </c>
      <c r="F220" s="302" t="s">
        <v>9051</v>
      </c>
      <c r="G220" s="303" t="s">
        <v>630</v>
      </c>
      <c r="H220" s="304">
        <v>1</v>
      </c>
      <c r="I220" s="28"/>
      <c r="J220" s="306">
        <f t="shared" si="35"/>
        <v>0</v>
      </c>
      <c r="K220" s="307"/>
      <c r="L220" s="308"/>
      <c r="M220" s="29" t="s">
        <v>1</v>
      </c>
      <c r="N220" s="310" t="s">
        <v>43</v>
      </c>
      <c r="P220" s="269">
        <f t="shared" si="36"/>
        <v>0</v>
      </c>
      <c r="Q220" s="269">
        <v>0</v>
      </c>
      <c r="R220" s="269">
        <f t="shared" si="37"/>
        <v>0</v>
      </c>
      <c r="S220" s="269">
        <v>0</v>
      </c>
      <c r="T220" s="270">
        <f t="shared" si="38"/>
        <v>0</v>
      </c>
      <c r="AR220" s="271" t="s">
        <v>3401</v>
      </c>
      <c r="AT220" s="271" t="s">
        <v>621</v>
      </c>
      <c r="AU220" s="271" t="s">
        <v>84</v>
      </c>
      <c r="AY220" s="53" t="s">
        <v>366</v>
      </c>
      <c r="BE220" s="179">
        <f t="shared" si="39"/>
        <v>0</v>
      </c>
      <c r="BF220" s="179">
        <f t="shared" si="40"/>
        <v>0</v>
      </c>
      <c r="BG220" s="179">
        <f t="shared" si="41"/>
        <v>0</v>
      </c>
      <c r="BH220" s="179">
        <f t="shared" si="42"/>
        <v>0</v>
      </c>
      <c r="BI220" s="179">
        <f t="shared" si="43"/>
        <v>0</v>
      </c>
      <c r="BJ220" s="53" t="s">
        <v>90</v>
      </c>
      <c r="BK220" s="179">
        <f t="shared" si="44"/>
        <v>0</v>
      </c>
      <c r="BL220" s="53" t="s">
        <v>1003</v>
      </c>
      <c r="BM220" s="271" t="s">
        <v>3140</v>
      </c>
    </row>
    <row r="221" spans="2:65" s="74" customFormat="1" ht="16.5" customHeight="1">
      <c r="B221" s="73"/>
      <c r="C221" s="260" t="s">
        <v>1386</v>
      </c>
      <c r="D221" s="260" t="s">
        <v>368</v>
      </c>
      <c r="E221" s="261" t="s">
        <v>9309</v>
      </c>
      <c r="F221" s="262" t="s">
        <v>9054</v>
      </c>
      <c r="G221" s="263" t="s">
        <v>630</v>
      </c>
      <c r="H221" s="264">
        <v>1</v>
      </c>
      <c r="I221" s="26"/>
      <c r="J221" s="266">
        <f t="shared" si="35"/>
        <v>0</v>
      </c>
      <c r="K221" s="267"/>
      <c r="L221" s="73"/>
      <c r="M221" s="27" t="s">
        <v>1</v>
      </c>
      <c r="N221" s="233" t="s">
        <v>43</v>
      </c>
      <c r="P221" s="269">
        <f t="shared" si="36"/>
        <v>0</v>
      </c>
      <c r="Q221" s="269">
        <v>0</v>
      </c>
      <c r="R221" s="269">
        <f t="shared" si="37"/>
        <v>0</v>
      </c>
      <c r="S221" s="269">
        <v>0</v>
      </c>
      <c r="T221" s="270">
        <f t="shared" si="38"/>
        <v>0</v>
      </c>
      <c r="AR221" s="271" t="s">
        <v>1003</v>
      </c>
      <c r="AT221" s="271" t="s">
        <v>368</v>
      </c>
      <c r="AU221" s="271" t="s">
        <v>84</v>
      </c>
      <c r="AY221" s="53" t="s">
        <v>366</v>
      </c>
      <c r="BE221" s="179">
        <f t="shared" si="39"/>
        <v>0</v>
      </c>
      <c r="BF221" s="179">
        <f t="shared" si="40"/>
        <v>0</v>
      </c>
      <c r="BG221" s="179">
        <f t="shared" si="41"/>
        <v>0</v>
      </c>
      <c r="BH221" s="179">
        <f t="shared" si="42"/>
        <v>0</v>
      </c>
      <c r="BI221" s="179">
        <f t="shared" si="43"/>
        <v>0</v>
      </c>
      <c r="BJ221" s="53" t="s">
        <v>90</v>
      </c>
      <c r="BK221" s="179">
        <f t="shared" si="44"/>
        <v>0</v>
      </c>
      <c r="BL221" s="53" t="s">
        <v>1003</v>
      </c>
      <c r="BM221" s="271" t="s">
        <v>3156</v>
      </c>
    </row>
    <row r="222" spans="2:65" s="74" customFormat="1" ht="16.5" customHeight="1">
      <c r="B222" s="73"/>
      <c r="C222" s="260" t="s">
        <v>219</v>
      </c>
      <c r="D222" s="260" t="s">
        <v>368</v>
      </c>
      <c r="E222" s="261" t="s">
        <v>9310</v>
      </c>
      <c r="F222" s="262" t="s">
        <v>9311</v>
      </c>
      <c r="G222" s="263" t="s">
        <v>630</v>
      </c>
      <c r="H222" s="264">
        <v>1</v>
      </c>
      <c r="I222" s="26"/>
      <c r="J222" s="266">
        <f t="shared" si="35"/>
        <v>0</v>
      </c>
      <c r="K222" s="267"/>
      <c r="L222" s="73"/>
      <c r="M222" s="27" t="s">
        <v>1</v>
      </c>
      <c r="N222" s="233" t="s">
        <v>43</v>
      </c>
      <c r="P222" s="269">
        <f t="shared" si="36"/>
        <v>0</v>
      </c>
      <c r="Q222" s="269">
        <v>0</v>
      </c>
      <c r="R222" s="269">
        <f t="shared" si="37"/>
        <v>0</v>
      </c>
      <c r="S222" s="269">
        <v>0</v>
      </c>
      <c r="T222" s="270">
        <f t="shared" si="38"/>
        <v>0</v>
      </c>
      <c r="AR222" s="271" t="s">
        <v>1003</v>
      </c>
      <c r="AT222" s="271" t="s">
        <v>368</v>
      </c>
      <c r="AU222" s="271" t="s">
        <v>84</v>
      </c>
      <c r="AY222" s="53" t="s">
        <v>366</v>
      </c>
      <c r="BE222" s="179">
        <f t="shared" si="39"/>
        <v>0</v>
      </c>
      <c r="BF222" s="179">
        <f t="shared" si="40"/>
        <v>0</v>
      </c>
      <c r="BG222" s="179">
        <f t="shared" si="41"/>
        <v>0</v>
      </c>
      <c r="BH222" s="179">
        <f t="shared" si="42"/>
        <v>0</v>
      </c>
      <c r="BI222" s="179">
        <f t="shared" si="43"/>
        <v>0</v>
      </c>
      <c r="BJ222" s="53" t="s">
        <v>90</v>
      </c>
      <c r="BK222" s="179">
        <f t="shared" si="44"/>
        <v>0</v>
      </c>
      <c r="BL222" s="53" t="s">
        <v>1003</v>
      </c>
      <c r="BM222" s="271" t="s">
        <v>3185</v>
      </c>
    </row>
    <row r="223" spans="2:65" s="74" customFormat="1" ht="16.5" customHeight="1">
      <c r="B223" s="73"/>
      <c r="C223" s="260" t="s">
        <v>1396</v>
      </c>
      <c r="D223" s="260" t="s">
        <v>368</v>
      </c>
      <c r="E223" s="261" t="s">
        <v>9312</v>
      </c>
      <c r="F223" s="262" t="s">
        <v>9313</v>
      </c>
      <c r="G223" s="263" t="s">
        <v>630</v>
      </c>
      <c r="H223" s="264">
        <v>1</v>
      </c>
      <c r="I223" s="26"/>
      <c r="J223" s="266">
        <f t="shared" si="35"/>
        <v>0</v>
      </c>
      <c r="K223" s="267"/>
      <c r="L223" s="73"/>
      <c r="M223" s="27" t="s">
        <v>1</v>
      </c>
      <c r="N223" s="233" t="s">
        <v>43</v>
      </c>
      <c r="P223" s="269">
        <f t="shared" si="36"/>
        <v>0</v>
      </c>
      <c r="Q223" s="269">
        <v>0</v>
      </c>
      <c r="R223" s="269">
        <f t="shared" si="37"/>
        <v>0</v>
      </c>
      <c r="S223" s="269">
        <v>0</v>
      </c>
      <c r="T223" s="270">
        <f t="shared" si="38"/>
        <v>0</v>
      </c>
      <c r="AR223" s="271" t="s">
        <v>1003</v>
      </c>
      <c r="AT223" s="271" t="s">
        <v>368</v>
      </c>
      <c r="AU223" s="271" t="s">
        <v>84</v>
      </c>
      <c r="AY223" s="53" t="s">
        <v>366</v>
      </c>
      <c r="BE223" s="179">
        <f t="shared" si="39"/>
        <v>0</v>
      </c>
      <c r="BF223" s="179">
        <f t="shared" si="40"/>
        <v>0</v>
      </c>
      <c r="BG223" s="179">
        <f t="shared" si="41"/>
        <v>0</v>
      </c>
      <c r="BH223" s="179">
        <f t="shared" si="42"/>
        <v>0</v>
      </c>
      <c r="BI223" s="179">
        <f t="shared" si="43"/>
        <v>0</v>
      </c>
      <c r="BJ223" s="53" t="s">
        <v>90</v>
      </c>
      <c r="BK223" s="179">
        <f t="shared" si="44"/>
        <v>0</v>
      </c>
      <c r="BL223" s="53" t="s">
        <v>1003</v>
      </c>
      <c r="BM223" s="271" t="s">
        <v>3215</v>
      </c>
    </row>
    <row r="224" spans="2:65" s="74" customFormat="1" ht="24.2" customHeight="1">
      <c r="B224" s="73"/>
      <c r="C224" s="260" t="s">
        <v>1401</v>
      </c>
      <c r="D224" s="260" t="s">
        <v>368</v>
      </c>
      <c r="E224" s="261" t="s">
        <v>9314</v>
      </c>
      <c r="F224" s="262" t="s">
        <v>9315</v>
      </c>
      <c r="G224" s="263" t="s">
        <v>630</v>
      </c>
      <c r="H224" s="264">
        <v>1</v>
      </c>
      <c r="I224" s="26"/>
      <c r="J224" s="266">
        <f t="shared" si="35"/>
        <v>0</v>
      </c>
      <c r="K224" s="267"/>
      <c r="L224" s="73"/>
      <c r="M224" s="27" t="s">
        <v>1</v>
      </c>
      <c r="N224" s="233" t="s">
        <v>43</v>
      </c>
      <c r="P224" s="269">
        <f t="shared" si="36"/>
        <v>0</v>
      </c>
      <c r="Q224" s="269">
        <v>0</v>
      </c>
      <c r="R224" s="269">
        <f t="shared" si="37"/>
        <v>0</v>
      </c>
      <c r="S224" s="269">
        <v>0</v>
      </c>
      <c r="T224" s="270">
        <f t="shared" si="38"/>
        <v>0</v>
      </c>
      <c r="AR224" s="271" t="s">
        <v>1003</v>
      </c>
      <c r="AT224" s="271" t="s">
        <v>368</v>
      </c>
      <c r="AU224" s="271" t="s">
        <v>84</v>
      </c>
      <c r="AY224" s="53" t="s">
        <v>366</v>
      </c>
      <c r="BE224" s="179">
        <f t="shared" si="39"/>
        <v>0</v>
      </c>
      <c r="BF224" s="179">
        <f t="shared" si="40"/>
        <v>0</v>
      </c>
      <c r="BG224" s="179">
        <f t="shared" si="41"/>
        <v>0</v>
      </c>
      <c r="BH224" s="179">
        <f t="shared" si="42"/>
        <v>0</v>
      </c>
      <c r="BI224" s="179">
        <f t="shared" si="43"/>
        <v>0</v>
      </c>
      <c r="BJ224" s="53" t="s">
        <v>90</v>
      </c>
      <c r="BK224" s="179">
        <f t="shared" si="44"/>
        <v>0</v>
      </c>
      <c r="BL224" s="53" t="s">
        <v>1003</v>
      </c>
      <c r="BM224" s="271" t="s">
        <v>3346</v>
      </c>
    </row>
    <row r="225" spans="2:65" s="74" customFormat="1" ht="24.2" customHeight="1">
      <c r="B225" s="73"/>
      <c r="C225" s="260" t="s">
        <v>1405</v>
      </c>
      <c r="D225" s="260" t="s">
        <v>368</v>
      </c>
      <c r="E225" s="261" t="s">
        <v>9316</v>
      </c>
      <c r="F225" s="262" t="s">
        <v>9317</v>
      </c>
      <c r="G225" s="263" t="s">
        <v>4281</v>
      </c>
      <c r="H225" s="30"/>
      <c r="I225" s="26"/>
      <c r="J225" s="266">
        <f t="shared" si="35"/>
        <v>0</v>
      </c>
      <c r="K225" s="267"/>
      <c r="L225" s="73"/>
      <c r="M225" s="27" t="s">
        <v>1</v>
      </c>
      <c r="N225" s="233" t="s">
        <v>43</v>
      </c>
      <c r="P225" s="269">
        <f t="shared" si="36"/>
        <v>0</v>
      </c>
      <c r="Q225" s="269">
        <v>0</v>
      </c>
      <c r="R225" s="269">
        <f t="shared" si="37"/>
        <v>0</v>
      </c>
      <c r="S225" s="269">
        <v>0</v>
      </c>
      <c r="T225" s="270">
        <f t="shared" si="38"/>
        <v>0</v>
      </c>
      <c r="AR225" s="271" t="s">
        <v>1003</v>
      </c>
      <c r="AT225" s="271" t="s">
        <v>368</v>
      </c>
      <c r="AU225" s="271" t="s">
        <v>84</v>
      </c>
      <c r="AY225" s="53" t="s">
        <v>366</v>
      </c>
      <c r="BE225" s="179">
        <f t="shared" si="39"/>
        <v>0</v>
      </c>
      <c r="BF225" s="179">
        <f t="shared" si="40"/>
        <v>0</v>
      </c>
      <c r="BG225" s="179">
        <f t="shared" si="41"/>
        <v>0</v>
      </c>
      <c r="BH225" s="179">
        <f t="shared" si="42"/>
        <v>0</v>
      </c>
      <c r="BI225" s="179">
        <f t="shared" si="43"/>
        <v>0</v>
      </c>
      <c r="BJ225" s="53" t="s">
        <v>90</v>
      </c>
      <c r="BK225" s="179">
        <f t="shared" si="44"/>
        <v>0</v>
      </c>
      <c r="BL225" s="53" t="s">
        <v>1003</v>
      </c>
      <c r="BM225" s="271" t="s">
        <v>3387</v>
      </c>
    </row>
    <row r="226" spans="2:65" s="74" customFormat="1" ht="24.2" customHeight="1">
      <c r="B226" s="73"/>
      <c r="C226" s="300" t="s">
        <v>1410</v>
      </c>
      <c r="D226" s="300" t="s">
        <v>621</v>
      </c>
      <c r="E226" s="301" t="s">
        <v>9318</v>
      </c>
      <c r="F226" s="302" t="s">
        <v>9317</v>
      </c>
      <c r="G226" s="303" t="s">
        <v>4281</v>
      </c>
      <c r="H226" s="32"/>
      <c r="I226" s="28"/>
      <c r="J226" s="306">
        <f t="shared" si="35"/>
        <v>0</v>
      </c>
      <c r="K226" s="307"/>
      <c r="L226" s="308"/>
      <c r="M226" s="29" t="s">
        <v>1</v>
      </c>
      <c r="N226" s="310" t="s">
        <v>43</v>
      </c>
      <c r="P226" s="269">
        <f t="shared" si="36"/>
        <v>0</v>
      </c>
      <c r="Q226" s="269">
        <v>0</v>
      </c>
      <c r="R226" s="269">
        <f t="shared" si="37"/>
        <v>0</v>
      </c>
      <c r="S226" s="269">
        <v>0</v>
      </c>
      <c r="T226" s="270">
        <f t="shared" si="38"/>
        <v>0</v>
      </c>
      <c r="AR226" s="271" t="s">
        <v>3401</v>
      </c>
      <c r="AT226" s="271" t="s">
        <v>621</v>
      </c>
      <c r="AU226" s="271" t="s">
        <v>84</v>
      </c>
      <c r="AY226" s="53" t="s">
        <v>366</v>
      </c>
      <c r="BE226" s="179">
        <f t="shared" si="39"/>
        <v>0</v>
      </c>
      <c r="BF226" s="179">
        <f t="shared" si="40"/>
        <v>0</v>
      </c>
      <c r="BG226" s="179">
        <f t="shared" si="41"/>
        <v>0</v>
      </c>
      <c r="BH226" s="179">
        <f t="shared" si="42"/>
        <v>0</v>
      </c>
      <c r="BI226" s="179">
        <f t="shared" si="43"/>
        <v>0</v>
      </c>
      <c r="BJ226" s="53" t="s">
        <v>90</v>
      </c>
      <c r="BK226" s="179">
        <f t="shared" si="44"/>
        <v>0</v>
      </c>
      <c r="BL226" s="53" t="s">
        <v>1003</v>
      </c>
      <c r="BM226" s="271" t="s">
        <v>3401</v>
      </c>
    </row>
    <row r="227" spans="2:65" s="74" customFormat="1" ht="16.5" customHeight="1">
      <c r="B227" s="73"/>
      <c r="C227" s="260" t="s">
        <v>1418</v>
      </c>
      <c r="D227" s="260" t="s">
        <v>368</v>
      </c>
      <c r="E227" s="261" t="s">
        <v>9319</v>
      </c>
      <c r="F227" s="262" t="s">
        <v>9059</v>
      </c>
      <c r="G227" s="263" t="s">
        <v>4281</v>
      </c>
      <c r="H227" s="30"/>
      <c r="I227" s="26"/>
      <c r="J227" s="266">
        <f t="shared" si="35"/>
        <v>0</v>
      </c>
      <c r="K227" s="267"/>
      <c r="L227" s="73"/>
      <c r="M227" s="27" t="s">
        <v>1</v>
      </c>
      <c r="N227" s="233" t="s">
        <v>43</v>
      </c>
      <c r="P227" s="269">
        <f t="shared" si="36"/>
        <v>0</v>
      </c>
      <c r="Q227" s="269">
        <v>0</v>
      </c>
      <c r="R227" s="269">
        <f t="shared" si="37"/>
        <v>0</v>
      </c>
      <c r="S227" s="269">
        <v>0</v>
      </c>
      <c r="T227" s="270">
        <f t="shared" si="38"/>
        <v>0</v>
      </c>
      <c r="AR227" s="271" t="s">
        <v>1003</v>
      </c>
      <c r="AT227" s="271" t="s">
        <v>368</v>
      </c>
      <c r="AU227" s="271" t="s">
        <v>84</v>
      </c>
      <c r="AY227" s="53" t="s">
        <v>366</v>
      </c>
      <c r="BE227" s="179">
        <f t="shared" si="39"/>
        <v>0</v>
      </c>
      <c r="BF227" s="179">
        <f t="shared" si="40"/>
        <v>0</v>
      </c>
      <c r="BG227" s="179">
        <f t="shared" si="41"/>
        <v>0</v>
      </c>
      <c r="BH227" s="179">
        <f t="shared" si="42"/>
        <v>0</v>
      </c>
      <c r="BI227" s="179">
        <f t="shared" si="43"/>
        <v>0</v>
      </c>
      <c r="BJ227" s="53" t="s">
        <v>90</v>
      </c>
      <c r="BK227" s="179">
        <f t="shared" si="44"/>
        <v>0</v>
      </c>
      <c r="BL227" s="53" t="s">
        <v>1003</v>
      </c>
      <c r="BM227" s="271" t="s">
        <v>3414</v>
      </c>
    </row>
    <row r="228" spans="2:65" s="74" customFormat="1" ht="16.5" customHeight="1">
      <c r="B228" s="73"/>
      <c r="C228" s="300" t="s">
        <v>1425</v>
      </c>
      <c r="D228" s="300" t="s">
        <v>621</v>
      </c>
      <c r="E228" s="301" t="s">
        <v>9320</v>
      </c>
      <c r="F228" s="302" t="s">
        <v>9059</v>
      </c>
      <c r="G228" s="303" t="s">
        <v>4281</v>
      </c>
      <c r="H228" s="32"/>
      <c r="I228" s="28"/>
      <c r="J228" s="306">
        <f t="shared" si="35"/>
        <v>0</v>
      </c>
      <c r="K228" s="307"/>
      <c r="L228" s="308"/>
      <c r="M228" s="29" t="s">
        <v>1</v>
      </c>
      <c r="N228" s="310" t="s">
        <v>43</v>
      </c>
      <c r="P228" s="269">
        <f t="shared" si="36"/>
        <v>0</v>
      </c>
      <c r="Q228" s="269">
        <v>0</v>
      </c>
      <c r="R228" s="269">
        <f t="shared" si="37"/>
        <v>0</v>
      </c>
      <c r="S228" s="269">
        <v>0</v>
      </c>
      <c r="T228" s="270">
        <f t="shared" si="38"/>
        <v>0</v>
      </c>
      <c r="AR228" s="271" t="s">
        <v>3401</v>
      </c>
      <c r="AT228" s="271" t="s">
        <v>621</v>
      </c>
      <c r="AU228" s="271" t="s">
        <v>84</v>
      </c>
      <c r="AY228" s="53" t="s">
        <v>366</v>
      </c>
      <c r="BE228" s="179">
        <f t="shared" si="39"/>
        <v>0</v>
      </c>
      <c r="BF228" s="179">
        <f t="shared" si="40"/>
        <v>0</v>
      </c>
      <c r="BG228" s="179">
        <f t="shared" si="41"/>
        <v>0</v>
      </c>
      <c r="BH228" s="179">
        <f t="shared" si="42"/>
        <v>0</v>
      </c>
      <c r="BI228" s="179">
        <f t="shared" si="43"/>
        <v>0</v>
      </c>
      <c r="BJ228" s="53" t="s">
        <v>90</v>
      </c>
      <c r="BK228" s="179">
        <f t="shared" si="44"/>
        <v>0</v>
      </c>
      <c r="BL228" s="53" t="s">
        <v>1003</v>
      </c>
      <c r="BM228" s="271" t="s">
        <v>3446</v>
      </c>
    </row>
    <row r="229" spans="2:65" s="74" customFormat="1" ht="24.2" customHeight="1">
      <c r="B229" s="73"/>
      <c r="C229" s="260" t="s">
        <v>1430</v>
      </c>
      <c r="D229" s="260" t="s">
        <v>368</v>
      </c>
      <c r="E229" s="261" t="s">
        <v>9321</v>
      </c>
      <c r="F229" s="262" t="s">
        <v>9062</v>
      </c>
      <c r="G229" s="263" t="s">
        <v>265</v>
      </c>
      <c r="H229" s="264">
        <v>800</v>
      </c>
      <c r="I229" s="26"/>
      <c r="J229" s="266">
        <f t="shared" si="35"/>
        <v>0</v>
      </c>
      <c r="K229" s="267"/>
      <c r="L229" s="73"/>
      <c r="M229" s="27" t="s">
        <v>1</v>
      </c>
      <c r="N229" s="233" t="s">
        <v>43</v>
      </c>
      <c r="P229" s="269">
        <f t="shared" si="36"/>
        <v>0</v>
      </c>
      <c r="Q229" s="269">
        <v>0</v>
      </c>
      <c r="R229" s="269">
        <f t="shared" si="37"/>
        <v>0</v>
      </c>
      <c r="S229" s="269">
        <v>0</v>
      </c>
      <c r="T229" s="270">
        <f t="shared" si="38"/>
        <v>0</v>
      </c>
      <c r="AR229" s="271" t="s">
        <v>1003</v>
      </c>
      <c r="AT229" s="271" t="s">
        <v>368</v>
      </c>
      <c r="AU229" s="271" t="s">
        <v>84</v>
      </c>
      <c r="AY229" s="53" t="s">
        <v>366</v>
      </c>
      <c r="BE229" s="179">
        <f t="shared" si="39"/>
        <v>0</v>
      </c>
      <c r="BF229" s="179">
        <f t="shared" si="40"/>
        <v>0</v>
      </c>
      <c r="BG229" s="179">
        <f t="shared" si="41"/>
        <v>0</v>
      </c>
      <c r="BH229" s="179">
        <f t="shared" si="42"/>
        <v>0</v>
      </c>
      <c r="BI229" s="179">
        <f t="shared" si="43"/>
        <v>0</v>
      </c>
      <c r="BJ229" s="53" t="s">
        <v>90</v>
      </c>
      <c r="BK229" s="179">
        <f t="shared" si="44"/>
        <v>0</v>
      </c>
      <c r="BL229" s="53" t="s">
        <v>1003</v>
      </c>
      <c r="BM229" s="271" t="s">
        <v>3464</v>
      </c>
    </row>
    <row r="230" spans="2:65" s="74" customFormat="1" ht="16.5" customHeight="1">
      <c r="B230" s="73"/>
      <c r="C230" s="260" t="s">
        <v>1437</v>
      </c>
      <c r="D230" s="260" t="s">
        <v>368</v>
      </c>
      <c r="E230" s="261" t="s">
        <v>9322</v>
      </c>
      <c r="F230" s="262" t="s">
        <v>9323</v>
      </c>
      <c r="G230" s="263" t="s">
        <v>630</v>
      </c>
      <c r="H230" s="264">
        <v>55</v>
      </c>
      <c r="I230" s="26"/>
      <c r="J230" s="266">
        <f t="shared" si="35"/>
        <v>0</v>
      </c>
      <c r="K230" s="267"/>
      <c r="L230" s="73"/>
      <c r="M230" s="27" t="s">
        <v>1</v>
      </c>
      <c r="N230" s="233" t="s">
        <v>43</v>
      </c>
      <c r="P230" s="269">
        <f t="shared" si="36"/>
        <v>0</v>
      </c>
      <c r="Q230" s="269">
        <v>0</v>
      </c>
      <c r="R230" s="269">
        <f t="shared" si="37"/>
        <v>0</v>
      </c>
      <c r="S230" s="269">
        <v>0</v>
      </c>
      <c r="T230" s="270">
        <f t="shared" si="38"/>
        <v>0</v>
      </c>
      <c r="AR230" s="271" t="s">
        <v>1003</v>
      </c>
      <c r="AT230" s="271" t="s">
        <v>368</v>
      </c>
      <c r="AU230" s="271" t="s">
        <v>84</v>
      </c>
      <c r="AY230" s="53" t="s">
        <v>366</v>
      </c>
      <c r="BE230" s="179">
        <f t="shared" si="39"/>
        <v>0</v>
      </c>
      <c r="BF230" s="179">
        <f t="shared" si="40"/>
        <v>0</v>
      </c>
      <c r="BG230" s="179">
        <f t="shared" si="41"/>
        <v>0</v>
      </c>
      <c r="BH230" s="179">
        <f t="shared" si="42"/>
        <v>0</v>
      </c>
      <c r="BI230" s="179">
        <f t="shared" si="43"/>
        <v>0</v>
      </c>
      <c r="BJ230" s="53" t="s">
        <v>90</v>
      </c>
      <c r="BK230" s="179">
        <f t="shared" si="44"/>
        <v>0</v>
      </c>
      <c r="BL230" s="53" t="s">
        <v>1003</v>
      </c>
      <c r="BM230" s="271" t="s">
        <v>3508</v>
      </c>
    </row>
    <row r="231" spans="2:65" s="74" customFormat="1" ht="24.2" customHeight="1">
      <c r="B231" s="73"/>
      <c r="C231" s="260" t="s">
        <v>1442</v>
      </c>
      <c r="D231" s="260" t="s">
        <v>368</v>
      </c>
      <c r="E231" s="261" t="s">
        <v>9324</v>
      </c>
      <c r="F231" s="262" t="s">
        <v>9082</v>
      </c>
      <c r="G231" s="263" t="s">
        <v>630</v>
      </c>
      <c r="H231" s="264">
        <v>1</v>
      </c>
      <c r="I231" s="26"/>
      <c r="J231" s="266">
        <f t="shared" si="35"/>
        <v>0</v>
      </c>
      <c r="K231" s="267"/>
      <c r="L231" s="73"/>
      <c r="M231" s="27" t="s">
        <v>1</v>
      </c>
      <c r="N231" s="233" t="s">
        <v>43</v>
      </c>
      <c r="P231" s="269">
        <f t="shared" si="36"/>
        <v>0</v>
      </c>
      <c r="Q231" s="269">
        <v>0</v>
      </c>
      <c r="R231" s="269">
        <f t="shared" si="37"/>
        <v>0</v>
      </c>
      <c r="S231" s="269">
        <v>0</v>
      </c>
      <c r="T231" s="270">
        <f t="shared" si="38"/>
        <v>0</v>
      </c>
      <c r="AR231" s="271" t="s">
        <v>1003</v>
      </c>
      <c r="AT231" s="271" t="s">
        <v>368</v>
      </c>
      <c r="AU231" s="271" t="s">
        <v>84</v>
      </c>
      <c r="AY231" s="53" t="s">
        <v>366</v>
      </c>
      <c r="BE231" s="179">
        <f t="shared" si="39"/>
        <v>0</v>
      </c>
      <c r="BF231" s="179">
        <f t="shared" si="40"/>
        <v>0</v>
      </c>
      <c r="BG231" s="179">
        <f t="shared" si="41"/>
        <v>0</v>
      </c>
      <c r="BH231" s="179">
        <f t="shared" si="42"/>
        <v>0</v>
      </c>
      <c r="BI231" s="179">
        <f t="shared" si="43"/>
        <v>0</v>
      </c>
      <c r="BJ231" s="53" t="s">
        <v>90</v>
      </c>
      <c r="BK231" s="179">
        <f t="shared" si="44"/>
        <v>0</v>
      </c>
      <c r="BL231" s="53" t="s">
        <v>1003</v>
      </c>
      <c r="BM231" s="271" t="s">
        <v>3543</v>
      </c>
    </row>
    <row r="232" spans="2:65" s="74" customFormat="1" ht="16.5" customHeight="1">
      <c r="B232" s="73"/>
      <c r="C232" s="260" t="s">
        <v>1457</v>
      </c>
      <c r="D232" s="260" t="s">
        <v>368</v>
      </c>
      <c r="E232" s="261" t="s">
        <v>9325</v>
      </c>
      <c r="F232" s="262" t="s">
        <v>9086</v>
      </c>
      <c r="G232" s="263" t="s">
        <v>630</v>
      </c>
      <c r="H232" s="264">
        <v>1</v>
      </c>
      <c r="I232" s="26"/>
      <c r="J232" s="266">
        <f t="shared" si="35"/>
        <v>0</v>
      </c>
      <c r="K232" s="267"/>
      <c r="L232" s="73"/>
      <c r="M232" s="27" t="s">
        <v>1</v>
      </c>
      <c r="N232" s="233" t="s">
        <v>43</v>
      </c>
      <c r="P232" s="269">
        <f t="shared" si="36"/>
        <v>0</v>
      </c>
      <c r="Q232" s="269">
        <v>0</v>
      </c>
      <c r="R232" s="269">
        <f t="shared" si="37"/>
        <v>0</v>
      </c>
      <c r="S232" s="269">
        <v>0</v>
      </c>
      <c r="T232" s="270">
        <f t="shared" si="38"/>
        <v>0</v>
      </c>
      <c r="AR232" s="271" t="s">
        <v>1003</v>
      </c>
      <c r="AT232" s="271" t="s">
        <v>368</v>
      </c>
      <c r="AU232" s="271" t="s">
        <v>84</v>
      </c>
      <c r="AY232" s="53" t="s">
        <v>366</v>
      </c>
      <c r="BE232" s="179">
        <f t="shared" si="39"/>
        <v>0</v>
      </c>
      <c r="BF232" s="179">
        <f t="shared" si="40"/>
        <v>0</v>
      </c>
      <c r="BG232" s="179">
        <f t="shared" si="41"/>
        <v>0</v>
      </c>
      <c r="BH232" s="179">
        <f t="shared" si="42"/>
        <v>0</v>
      </c>
      <c r="BI232" s="179">
        <f t="shared" si="43"/>
        <v>0</v>
      </c>
      <c r="BJ232" s="53" t="s">
        <v>90</v>
      </c>
      <c r="BK232" s="179">
        <f t="shared" si="44"/>
        <v>0</v>
      </c>
      <c r="BL232" s="53" t="s">
        <v>1003</v>
      </c>
      <c r="BM232" s="271" t="s">
        <v>3572</v>
      </c>
    </row>
    <row r="233" spans="2:65" s="74" customFormat="1" ht="16.5" customHeight="1">
      <c r="B233" s="73"/>
      <c r="C233" s="260" t="s">
        <v>1462</v>
      </c>
      <c r="D233" s="260" t="s">
        <v>368</v>
      </c>
      <c r="E233" s="261" t="s">
        <v>9326</v>
      </c>
      <c r="F233" s="262" t="s">
        <v>9327</v>
      </c>
      <c r="G233" s="263" t="s">
        <v>630</v>
      </c>
      <c r="H233" s="264">
        <v>1</v>
      </c>
      <c r="I233" s="26"/>
      <c r="J233" s="266">
        <f t="shared" si="35"/>
        <v>0</v>
      </c>
      <c r="K233" s="267"/>
      <c r="L233" s="73"/>
      <c r="M233" s="27" t="s">
        <v>1</v>
      </c>
      <c r="N233" s="233" t="s">
        <v>43</v>
      </c>
      <c r="P233" s="269">
        <f t="shared" si="36"/>
        <v>0</v>
      </c>
      <c r="Q233" s="269">
        <v>0</v>
      </c>
      <c r="R233" s="269">
        <f t="shared" si="37"/>
        <v>0</v>
      </c>
      <c r="S233" s="269">
        <v>0</v>
      </c>
      <c r="T233" s="270">
        <f t="shared" si="38"/>
        <v>0</v>
      </c>
      <c r="AR233" s="271" t="s">
        <v>1003</v>
      </c>
      <c r="AT233" s="271" t="s">
        <v>368</v>
      </c>
      <c r="AU233" s="271" t="s">
        <v>84</v>
      </c>
      <c r="AY233" s="53" t="s">
        <v>366</v>
      </c>
      <c r="BE233" s="179">
        <f t="shared" si="39"/>
        <v>0</v>
      </c>
      <c r="BF233" s="179">
        <f t="shared" si="40"/>
        <v>0</v>
      </c>
      <c r="BG233" s="179">
        <f t="shared" si="41"/>
        <v>0</v>
      </c>
      <c r="BH233" s="179">
        <f t="shared" si="42"/>
        <v>0</v>
      </c>
      <c r="BI233" s="179">
        <f t="shared" si="43"/>
        <v>0</v>
      </c>
      <c r="BJ233" s="53" t="s">
        <v>90</v>
      </c>
      <c r="BK233" s="179">
        <f t="shared" si="44"/>
        <v>0</v>
      </c>
      <c r="BL233" s="53" t="s">
        <v>1003</v>
      </c>
      <c r="BM233" s="271" t="s">
        <v>3591</v>
      </c>
    </row>
    <row r="234" spans="2:65" s="74" customFormat="1" ht="16.5" customHeight="1">
      <c r="B234" s="73"/>
      <c r="C234" s="260" t="s">
        <v>1467</v>
      </c>
      <c r="D234" s="260" t="s">
        <v>368</v>
      </c>
      <c r="E234" s="261" t="s">
        <v>9328</v>
      </c>
      <c r="F234" s="262" t="s">
        <v>9090</v>
      </c>
      <c r="G234" s="263" t="s">
        <v>630</v>
      </c>
      <c r="H234" s="264">
        <v>1</v>
      </c>
      <c r="I234" s="26"/>
      <c r="J234" s="266">
        <f t="shared" si="35"/>
        <v>0</v>
      </c>
      <c r="K234" s="267"/>
      <c r="L234" s="73"/>
      <c r="M234" s="27" t="s">
        <v>1</v>
      </c>
      <c r="N234" s="233" t="s">
        <v>43</v>
      </c>
      <c r="P234" s="269">
        <f t="shared" si="36"/>
        <v>0</v>
      </c>
      <c r="Q234" s="269">
        <v>0</v>
      </c>
      <c r="R234" s="269">
        <f t="shared" si="37"/>
        <v>0</v>
      </c>
      <c r="S234" s="269">
        <v>0</v>
      </c>
      <c r="T234" s="270">
        <f t="shared" si="38"/>
        <v>0</v>
      </c>
      <c r="AR234" s="271" t="s">
        <v>1003</v>
      </c>
      <c r="AT234" s="271" t="s">
        <v>368</v>
      </c>
      <c r="AU234" s="271" t="s">
        <v>84</v>
      </c>
      <c r="AY234" s="53" t="s">
        <v>366</v>
      </c>
      <c r="BE234" s="179">
        <f t="shared" si="39"/>
        <v>0</v>
      </c>
      <c r="BF234" s="179">
        <f t="shared" si="40"/>
        <v>0</v>
      </c>
      <c r="BG234" s="179">
        <f t="shared" si="41"/>
        <v>0</v>
      </c>
      <c r="BH234" s="179">
        <f t="shared" si="42"/>
        <v>0</v>
      </c>
      <c r="BI234" s="179">
        <f t="shared" si="43"/>
        <v>0</v>
      </c>
      <c r="BJ234" s="53" t="s">
        <v>90</v>
      </c>
      <c r="BK234" s="179">
        <f t="shared" si="44"/>
        <v>0</v>
      </c>
      <c r="BL234" s="53" t="s">
        <v>1003</v>
      </c>
      <c r="BM234" s="271" t="s">
        <v>3623</v>
      </c>
    </row>
    <row r="235" spans="2:65" s="74" customFormat="1" ht="16.5" customHeight="1">
      <c r="B235" s="73"/>
      <c r="C235" s="300" t="s">
        <v>1471</v>
      </c>
      <c r="D235" s="300" t="s">
        <v>621</v>
      </c>
      <c r="E235" s="301" t="s">
        <v>9329</v>
      </c>
      <c r="F235" s="302" t="s">
        <v>9090</v>
      </c>
      <c r="G235" s="303" t="s">
        <v>630</v>
      </c>
      <c r="H235" s="304">
        <v>1</v>
      </c>
      <c r="I235" s="28"/>
      <c r="J235" s="306">
        <f t="shared" si="35"/>
        <v>0</v>
      </c>
      <c r="K235" s="307"/>
      <c r="L235" s="308"/>
      <c r="M235" s="29" t="s">
        <v>1</v>
      </c>
      <c r="N235" s="310" t="s">
        <v>43</v>
      </c>
      <c r="P235" s="269">
        <f t="shared" si="36"/>
        <v>0</v>
      </c>
      <c r="Q235" s="269">
        <v>0</v>
      </c>
      <c r="R235" s="269">
        <f t="shared" si="37"/>
        <v>0</v>
      </c>
      <c r="S235" s="269">
        <v>0</v>
      </c>
      <c r="T235" s="270">
        <f t="shared" si="38"/>
        <v>0</v>
      </c>
      <c r="AR235" s="271" t="s">
        <v>3401</v>
      </c>
      <c r="AT235" s="271" t="s">
        <v>621</v>
      </c>
      <c r="AU235" s="271" t="s">
        <v>84</v>
      </c>
      <c r="AY235" s="53" t="s">
        <v>366</v>
      </c>
      <c r="BE235" s="179">
        <f t="shared" si="39"/>
        <v>0</v>
      </c>
      <c r="BF235" s="179">
        <f t="shared" si="40"/>
        <v>0</v>
      </c>
      <c r="BG235" s="179">
        <f t="shared" si="41"/>
        <v>0</v>
      </c>
      <c r="BH235" s="179">
        <f t="shared" si="42"/>
        <v>0</v>
      </c>
      <c r="BI235" s="179">
        <f t="shared" si="43"/>
        <v>0</v>
      </c>
      <c r="BJ235" s="53" t="s">
        <v>90</v>
      </c>
      <c r="BK235" s="179">
        <f t="shared" si="44"/>
        <v>0</v>
      </c>
      <c r="BL235" s="53" t="s">
        <v>1003</v>
      </c>
      <c r="BM235" s="271" t="s">
        <v>3650</v>
      </c>
    </row>
    <row r="236" spans="2:65" s="74" customFormat="1" ht="16.5" customHeight="1">
      <c r="B236" s="73"/>
      <c r="C236" s="260" t="s">
        <v>1481</v>
      </c>
      <c r="D236" s="260" t="s">
        <v>368</v>
      </c>
      <c r="E236" s="261" t="s">
        <v>9330</v>
      </c>
      <c r="F236" s="262" t="s">
        <v>9093</v>
      </c>
      <c r="G236" s="263" t="s">
        <v>630</v>
      </c>
      <c r="H236" s="264">
        <v>1</v>
      </c>
      <c r="I236" s="26"/>
      <c r="J236" s="266">
        <f t="shared" si="35"/>
        <v>0</v>
      </c>
      <c r="K236" s="267"/>
      <c r="L236" s="73"/>
      <c r="M236" s="31" t="s">
        <v>1</v>
      </c>
      <c r="N236" s="322" t="s">
        <v>43</v>
      </c>
      <c r="O236" s="323"/>
      <c r="P236" s="324">
        <f t="shared" si="36"/>
        <v>0</v>
      </c>
      <c r="Q236" s="324">
        <v>0</v>
      </c>
      <c r="R236" s="324">
        <f t="shared" si="37"/>
        <v>0</v>
      </c>
      <c r="S236" s="324">
        <v>0</v>
      </c>
      <c r="T236" s="325">
        <f t="shared" si="38"/>
        <v>0</v>
      </c>
      <c r="AR236" s="271" t="s">
        <v>1003</v>
      </c>
      <c r="AT236" s="271" t="s">
        <v>368</v>
      </c>
      <c r="AU236" s="271" t="s">
        <v>84</v>
      </c>
      <c r="AY236" s="53" t="s">
        <v>366</v>
      </c>
      <c r="BE236" s="179">
        <f t="shared" si="39"/>
        <v>0</v>
      </c>
      <c r="BF236" s="179">
        <f t="shared" si="40"/>
        <v>0</v>
      </c>
      <c r="BG236" s="179">
        <f t="shared" si="41"/>
        <v>0</v>
      </c>
      <c r="BH236" s="179">
        <f t="shared" si="42"/>
        <v>0</v>
      </c>
      <c r="BI236" s="179">
        <f t="shared" si="43"/>
        <v>0</v>
      </c>
      <c r="BJ236" s="53" t="s">
        <v>90</v>
      </c>
      <c r="BK236" s="179">
        <f t="shared" si="44"/>
        <v>0</v>
      </c>
      <c r="BL236" s="53" t="s">
        <v>1003</v>
      </c>
      <c r="BM236" s="271" t="s">
        <v>3662</v>
      </c>
    </row>
    <row r="237" spans="2:65" s="74" customFormat="1" ht="6.95" customHeight="1">
      <c r="B237" s="103"/>
      <c r="C237" s="104"/>
      <c r="D237" s="104"/>
      <c r="E237" s="104"/>
      <c r="F237" s="104"/>
      <c r="G237" s="104"/>
      <c r="H237" s="104"/>
      <c r="I237" s="104"/>
      <c r="J237" s="104"/>
      <c r="K237" s="104"/>
      <c r="L237" s="73"/>
    </row>
  </sheetData>
  <sheetProtection algorithmName="SHA-512" hashValue="4bkzxEtbL0pT1LiZhwtIE/Uek2/947YszY4Q1x2x6obQ62417nVYfrO7yYxRPmHBRkapOm7QO9cVg0R/oRQMKQ==" saltValue="fQUiF2W6kwtOtS5aY3g1Lw==" spinCount="100000" sheet="1" objects="1" scenarios="1" selectLockedCells="1"/>
  <autoFilter ref="C131:K236" xr:uid="{00000000-0009-0000-0000-000008000000}"/>
  <mergeCells count="17">
    <mergeCell ref="E9:H9"/>
    <mergeCell ref="E11:H11"/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B2:BM209"/>
  <sheetViews>
    <sheetView showGridLines="0" topLeftCell="A8" workbookViewId="0">
      <selection activeCell="J20" sqref="J20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115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164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9331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</row>
    <row r="20" spans="2:12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J103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ROUND((SUM(BE103:BE110) + SUM(BE132:BE208)),  2)</f>
        <v>0</v>
      </c>
      <c r="G37" s="209"/>
      <c r="H37" s="209"/>
      <c r="I37" s="210">
        <v>0.2</v>
      </c>
      <c r="J37" s="208">
        <f>ROUND(((SUM(BE103:BE110) + SUM(BE132:BE208))*I37),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ROUND((SUM(BF103:BF110) + SUM(BF132:BF208)),  2)</f>
        <v>0</v>
      </c>
      <c r="G38" s="209"/>
      <c r="H38" s="209"/>
      <c r="I38" s="210">
        <v>0.2</v>
      </c>
      <c r="J38" s="208">
        <f>ROUND(((SUM(BF103:BF110) + SUM(BF132:BF208))*I38),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ROUND((SUM(BG103:BG110) + SUM(BG132:BG208)),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ROUND((SUM(BH103:BH110) + SUM(BH132:BH208)),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ROUND((SUM(BI103:BI110) + SUM(BI132:BI208)),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164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E10.3 - HSP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62" s="74" customFormat="1" ht="10.35" customHeight="1">
      <c r="B97" s="73"/>
      <c r="L97" s="73"/>
    </row>
    <row r="98" spans="2:62" s="74" customFormat="1" ht="22.9" customHeight="1">
      <c r="B98" s="73"/>
      <c r="C98" s="222" t="s">
        <v>308</v>
      </c>
      <c r="J98" s="205">
        <f>J132</f>
        <v>0</v>
      </c>
      <c r="L98" s="73"/>
      <c r="AU98" s="53" t="s">
        <v>309</v>
      </c>
    </row>
    <row r="99" spans="2:62" s="224" customFormat="1" ht="24.95" customHeight="1">
      <c r="B99" s="223"/>
      <c r="D99" s="225" t="s">
        <v>9332</v>
      </c>
      <c r="E99" s="226"/>
      <c r="F99" s="226"/>
      <c r="G99" s="226"/>
      <c r="H99" s="226"/>
      <c r="I99" s="226"/>
      <c r="J99" s="227">
        <f>J133</f>
        <v>0</v>
      </c>
      <c r="L99" s="223"/>
    </row>
    <row r="100" spans="2:62" s="224" customFormat="1" ht="24.95" customHeight="1">
      <c r="B100" s="223"/>
      <c r="D100" s="225" t="s">
        <v>9333</v>
      </c>
      <c r="E100" s="226"/>
      <c r="F100" s="226"/>
      <c r="G100" s="226"/>
      <c r="H100" s="226"/>
      <c r="I100" s="226"/>
      <c r="J100" s="227">
        <f>J190</f>
        <v>0</v>
      </c>
      <c r="L100" s="223"/>
    </row>
    <row r="101" spans="2:62" s="74" customFormat="1" ht="21.75" customHeight="1">
      <c r="B101" s="73"/>
      <c r="L101" s="73"/>
    </row>
    <row r="102" spans="2:62" s="74" customFormat="1" ht="6.95" customHeight="1">
      <c r="B102" s="73"/>
      <c r="L102" s="73"/>
    </row>
    <row r="103" spans="2:62" s="74" customFormat="1" ht="29.25" customHeight="1">
      <c r="B103" s="73"/>
      <c r="C103" s="222" t="s">
        <v>343</v>
      </c>
      <c r="J103" s="232">
        <f>ROUND(J104 + J105 + J106 + J107 + J108 + J109,2)</f>
        <v>0</v>
      </c>
      <c r="L103" s="73"/>
      <c r="N103" s="233" t="s">
        <v>41</v>
      </c>
    </row>
    <row r="104" spans="2:62" s="74" customFormat="1" ht="18" customHeight="1">
      <c r="B104" s="73"/>
      <c r="D104" s="41" t="s">
        <v>344</v>
      </c>
      <c r="E104" s="48"/>
      <c r="F104" s="48"/>
      <c r="J104" s="17">
        <v>0</v>
      </c>
      <c r="L104" s="73"/>
      <c r="N104" s="235" t="s">
        <v>43</v>
      </c>
      <c r="AY104" s="53" t="s">
        <v>345</v>
      </c>
      <c r="BE104" s="179">
        <f t="shared" ref="BE104:BE109" si="0">IF(N104="základná",J104,0)</f>
        <v>0</v>
      </c>
      <c r="BF104" s="179">
        <f t="shared" ref="BF104:BF109" si="1">IF(N104="znížená",J104,0)</f>
        <v>0</v>
      </c>
      <c r="BG104" s="179">
        <f t="shared" ref="BG104:BG109" si="2">IF(N104="zákl. prenesená",J104,0)</f>
        <v>0</v>
      </c>
      <c r="BH104" s="179">
        <f t="shared" ref="BH104:BH109" si="3">IF(N104="zníž. prenesená",J104,0)</f>
        <v>0</v>
      </c>
      <c r="BI104" s="179">
        <f t="shared" ref="BI104:BI109" si="4">IF(N104="nulová",J104,0)</f>
        <v>0</v>
      </c>
      <c r="BJ104" s="53" t="s">
        <v>90</v>
      </c>
    </row>
    <row r="105" spans="2:62" s="74" customFormat="1" ht="18" customHeight="1">
      <c r="B105" s="73"/>
      <c r="D105" s="41" t="s">
        <v>346</v>
      </c>
      <c r="E105" s="48"/>
      <c r="F105" s="48"/>
      <c r="J105" s="17">
        <v>0</v>
      </c>
      <c r="L105" s="73"/>
      <c r="N105" s="235" t="s">
        <v>43</v>
      </c>
      <c r="AY105" s="53" t="s">
        <v>345</v>
      </c>
      <c r="BE105" s="179">
        <f t="shared" si="0"/>
        <v>0</v>
      </c>
      <c r="BF105" s="179">
        <f t="shared" si="1"/>
        <v>0</v>
      </c>
      <c r="BG105" s="179">
        <f t="shared" si="2"/>
        <v>0</v>
      </c>
      <c r="BH105" s="179">
        <f t="shared" si="3"/>
        <v>0</v>
      </c>
      <c r="BI105" s="179">
        <f t="shared" si="4"/>
        <v>0</v>
      </c>
      <c r="BJ105" s="53" t="s">
        <v>90</v>
      </c>
    </row>
    <row r="106" spans="2:62" s="74" customFormat="1" ht="18" customHeight="1">
      <c r="B106" s="73"/>
      <c r="D106" s="41" t="s">
        <v>347</v>
      </c>
      <c r="E106" s="48"/>
      <c r="F106" s="48"/>
      <c r="J106" s="17">
        <v>0</v>
      </c>
      <c r="L106" s="73"/>
      <c r="N106" s="235" t="s">
        <v>43</v>
      </c>
      <c r="AY106" s="53" t="s">
        <v>345</v>
      </c>
      <c r="BE106" s="179">
        <f t="shared" si="0"/>
        <v>0</v>
      </c>
      <c r="BF106" s="179">
        <f t="shared" si="1"/>
        <v>0</v>
      </c>
      <c r="BG106" s="179">
        <f t="shared" si="2"/>
        <v>0</v>
      </c>
      <c r="BH106" s="179">
        <f t="shared" si="3"/>
        <v>0</v>
      </c>
      <c r="BI106" s="179">
        <f t="shared" si="4"/>
        <v>0</v>
      </c>
      <c r="BJ106" s="53" t="s">
        <v>90</v>
      </c>
    </row>
    <row r="107" spans="2:62" s="74" customFormat="1" ht="18" customHeight="1">
      <c r="B107" s="73"/>
      <c r="D107" s="41" t="s">
        <v>348</v>
      </c>
      <c r="E107" s="48"/>
      <c r="F107" s="48"/>
      <c r="J107" s="17">
        <v>0</v>
      </c>
      <c r="L107" s="73"/>
      <c r="N107" s="235" t="s">
        <v>43</v>
      </c>
      <c r="AY107" s="53" t="s">
        <v>345</v>
      </c>
      <c r="BE107" s="179">
        <f t="shared" si="0"/>
        <v>0</v>
      </c>
      <c r="BF107" s="179">
        <f t="shared" si="1"/>
        <v>0</v>
      </c>
      <c r="BG107" s="179">
        <f t="shared" si="2"/>
        <v>0</v>
      </c>
      <c r="BH107" s="179">
        <f t="shared" si="3"/>
        <v>0</v>
      </c>
      <c r="BI107" s="179">
        <f t="shared" si="4"/>
        <v>0</v>
      </c>
      <c r="BJ107" s="53" t="s">
        <v>90</v>
      </c>
    </row>
    <row r="108" spans="2:62" s="74" customFormat="1" ht="18" customHeight="1">
      <c r="B108" s="73"/>
      <c r="D108" s="41" t="s">
        <v>349</v>
      </c>
      <c r="E108" s="48"/>
      <c r="F108" s="48"/>
      <c r="J108" s="17">
        <v>0</v>
      </c>
      <c r="L108" s="73"/>
      <c r="N108" s="235" t="s">
        <v>43</v>
      </c>
      <c r="AY108" s="53" t="s">
        <v>345</v>
      </c>
      <c r="BE108" s="179">
        <f t="shared" si="0"/>
        <v>0</v>
      </c>
      <c r="BF108" s="179">
        <f t="shared" si="1"/>
        <v>0</v>
      </c>
      <c r="BG108" s="179">
        <f t="shared" si="2"/>
        <v>0</v>
      </c>
      <c r="BH108" s="179">
        <f t="shared" si="3"/>
        <v>0</v>
      </c>
      <c r="BI108" s="179">
        <f t="shared" si="4"/>
        <v>0</v>
      </c>
      <c r="BJ108" s="53" t="s">
        <v>90</v>
      </c>
    </row>
    <row r="109" spans="2:62" s="74" customFormat="1" ht="18" customHeight="1">
      <c r="B109" s="73"/>
      <c r="D109" s="236" t="s">
        <v>350</v>
      </c>
      <c r="J109" s="17">
        <f>ROUND(J32*T109,2)</f>
        <v>0</v>
      </c>
      <c r="L109" s="73"/>
      <c r="N109" s="235" t="s">
        <v>43</v>
      </c>
      <c r="AY109" s="53" t="s">
        <v>351</v>
      </c>
      <c r="BE109" s="179">
        <f t="shared" si="0"/>
        <v>0</v>
      </c>
      <c r="BF109" s="179">
        <f t="shared" si="1"/>
        <v>0</v>
      </c>
      <c r="BG109" s="179">
        <f t="shared" si="2"/>
        <v>0</v>
      </c>
      <c r="BH109" s="179">
        <f t="shared" si="3"/>
        <v>0</v>
      </c>
      <c r="BI109" s="179">
        <f t="shared" si="4"/>
        <v>0</v>
      </c>
      <c r="BJ109" s="53" t="s">
        <v>90</v>
      </c>
    </row>
    <row r="110" spans="2:62" s="74" customFormat="1">
      <c r="B110" s="73"/>
      <c r="L110" s="73"/>
    </row>
    <row r="111" spans="2:62" s="74" customFormat="1" ht="29.25" customHeight="1">
      <c r="B111" s="73"/>
      <c r="C111" s="181" t="s">
        <v>146</v>
      </c>
      <c r="D111" s="182"/>
      <c r="E111" s="182"/>
      <c r="F111" s="182"/>
      <c r="G111" s="182"/>
      <c r="H111" s="182"/>
      <c r="I111" s="182"/>
      <c r="J111" s="237">
        <f>ROUND(J98+J103,2)</f>
        <v>0</v>
      </c>
      <c r="K111" s="182"/>
      <c r="L111" s="73"/>
    </row>
    <row r="112" spans="2:62" s="74" customFormat="1" ht="6.95" customHeight="1">
      <c r="B112" s="103"/>
      <c r="C112" s="104"/>
      <c r="D112" s="104"/>
      <c r="E112" s="104"/>
      <c r="F112" s="104"/>
      <c r="G112" s="104"/>
      <c r="H112" s="104"/>
      <c r="I112" s="104"/>
      <c r="J112" s="104"/>
      <c r="K112" s="104"/>
      <c r="L112" s="73"/>
    </row>
    <row r="116" spans="2:12" s="74" customFormat="1" ht="6.95" customHeight="1">
      <c r="B116" s="105"/>
      <c r="C116" s="106"/>
      <c r="D116" s="106"/>
      <c r="E116" s="106"/>
      <c r="F116" s="106"/>
      <c r="G116" s="106"/>
      <c r="H116" s="106"/>
      <c r="I116" s="106"/>
      <c r="J116" s="106"/>
      <c r="K116" s="106"/>
      <c r="L116" s="73"/>
    </row>
    <row r="117" spans="2:12" s="74" customFormat="1" ht="24.95" customHeight="1">
      <c r="B117" s="73"/>
      <c r="C117" s="57" t="s">
        <v>352</v>
      </c>
      <c r="L117" s="73"/>
    </row>
    <row r="118" spans="2:12" s="74" customFormat="1" ht="6.95" customHeight="1">
      <c r="B118" s="73"/>
      <c r="L118" s="73"/>
    </row>
    <row r="119" spans="2:12" s="74" customFormat="1" ht="12" customHeight="1">
      <c r="B119" s="73"/>
      <c r="C119" s="66" t="s">
        <v>15</v>
      </c>
      <c r="L119" s="73"/>
    </row>
    <row r="120" spans="2:12" s="74" customFormat="1" ht="39.75" customHeight="1">
      <c r="B120" s="73"/>
      <c r="E120" s="195" t="str">
        <f>E7</f>
        <v>REKONŠTRUKCIA OBJEKTU NA VAJANSKÉHO NÁBREŽÍ 10, BRATISLAVA, ADAPTÁCIA OBJEKTU PRE POTREBY VÝUČBY UK</v>
      </c>
      <c r="F120" s="196"/>
      <c r="G120" s="196"/>
      <c r="H120" s="196"/>
      <c r="L120" s="73"/>
    </row>
    <row r="121" spans="2:12" ht="12" customHeight="1">
      <c r="B121" s="56"/>
      <c r="C121" s="66" t="s">
        <v>161</v>
      </c>
      <c r="L121" s="56"/>
    </row>
    <row r="122" spans="2:12" s="74" customFormat="1" ht="16.5" customHeight="1">
      <c r="B122" s="73"/>
      <c r="E122" s="195" t="s">
        <v>164</v>
      </c>
      <c r="F122" s="197"/>
      <c r="G122" s="197"/>
      <c r="H122" s="197"/>
      <c r="L122" s="73"/>
    </row>
    <row r="123" spans="2:12" s="74" customFormat="1" ht="12" customHeight="1">
      <c r="B123" s="73"/>
      <c r="C123" s="66" t="s">
        <v>167</v>
      </c>
      <c r="L123" s="73"/>
    </row>
    <row r="124" spans="2:12" s="74" customFormat="1" ht="16.5" customHeight="1">
      <c r="B124" s="73"/>
      <c r="E124" s="112" t="str">
        <f>E11</f>
        <v>E10.3 - HSP</v>
      </c>
      <c r="F124" s="197"/>
      <c r="G124" s="197"/>
      <c r="H124" s="197"/>
      <c r="L124" s="73"/>
    </row>
    <row r="125" spans="2:12" s="74" customFormat="1" ht="6.95" customHeight="1">
      <c r="B125" s="73"/>
      <c r="L125" s="73"/>
    </row>
    <row r="126" spans="2:12" s="74" customFormat="1" ht="12" customHeight="1">
      <c r="B126" s="73"/>
      <c r="C126" s="66" t="s">
        <v>19</v>
      </c>
      <c r="F126" s="67" t="str">
        <f>F14</f>
        <v xml:space="preserve">Vajanského nábrežie 56/10 </v>
      </c>
      <c r="I126" s="66" t="s">
        <v>21</v>
      </c>
      <c r="J126" s="198" t="str">
        <f>IF(J14="","",J14)</f>
        <v>30. 5. 2024</v>
      </c>
      <c r="L126" s="73"/>
    </row>
    <row r="127" spans="2:12" s="74" customFormat="1" ht="6.95" customHeight="1">
      <c r="B127" s="73"/>
      <c r="L127" s="73"/>
    </row>
    <row r="128" spans="2:12" s="74" customFormat="1" ht="15.2" customHeight="1">
      <c r="B128" s="73"/>
      <c r="C128" s="66" t="s">
        <v>23</v>
      </c>
      <c r="F128" s="67" t="str">
        <f>E17</f>
        <v>Univerzita Komenského v Bratislave</v>
      </c>
      <c r="I128" s="66" t="s">
        <v>29</v>
      </c>
      <c r="J128" s="219" t="str">
        <f>E23</f>
        <v xml:space="preserve"> </v>
      </c>
      <c r="L128" s="73"/>
    </row>
    <row r="129" spans="2:65" s="74" customFormat="1" ht="15.2" customHeight="1">
      <c r="B129" s="73"/>
      <c r="C129" s="66" t="s">
        <v>27</v>
      </c>
      <c r="F129" s="67" t="str">
        <f>IF(E20="","",E20)</f>
        <v>Vyplň údaj</v>
      </c>
      <c r="I129" s="66" t="s">
        <v>32</v>
      </c>
      <c r="J129" s="219" t="str">
        <f>E26</f>
        <v>precenil Rosoft,s.r.o.</v>
      </c>
      <c r="L129" s="73"/>
    </row>
    <row r="130" spans="2:65" s="74" customFormat="1" ht="10.35" customHeight="1">
      <c r="B130" s="73"/>
      <c r="L130" s="73"/>
    </row>
    <row r="131" spans="2:65" s="243" customFormat="1" ht="29.25" customHeight="1">
      <c r="B131" s="238"/>
      <c r="C131" s="239" t="s">
        <v>353</v>
      </c>
      <c r="D131" s="240" t="s">
        <v>62</v>
      </c>
      <c r="E131" s="240" t="s">
        <v>58</v>
      </c>
      <c r="F131" s="240" t="s">
        <v>59</v>
      </c>
      <c r="G131" s="240" t="s">
        <v>354</v>
      </c>
      <c r="H131" s="240" t="s">
        <v>355</v>
      </c>
      <c r="I131" s="240" t="s">
        <v>356</v>
      </c>
      <c r="J131" s="241" t="s">
        <v>307</v>
      </c>
      <c r="K131" s="242" t="s">
        <v>357</v>
      </c>
      <c r="L131" s="238"/>
      <c r="M131" s="132" t="s">
        <v>1</v>
      </c>
      <c r="N131" s="133" t="s">
        <v>41</v>
      </c>
      <c r="O131" s="133" t="s">
        <v>358</v>
      </c>
      <c r="P131" s="133" t="s">
        <v>359</v>
      </c>
      <c r="Q131" s="133" t="s">
        <v>360</v>
      </c>
      <c r="R131" s="133" t="s">
        <v>361</v>
      </c>
      <c r="S131" s="133" t="s">
        <v>362</v>
      </c>
      <c r="T131" s="134" t="s">
        <v>363</v>
      </c>
    </row>
    <row r="132" spans="2:65" s="74" customFormat="1" ht="22.9" customHeight="1">
      <c r="B132" s="73"/>
      <c r="C132" s="138" t="s">
        <v>215</v>
      </c>
      <c r="J132" s="244">
        <f>BK132</f>
        <v>0</v>
      </c>
      <c r="L132" s="73"/>
      <c r="M132" s="135"/>
      <c r="N132" s="120"/>
      <c r="O132" s="120"/>
      <c r="P132" s="245">
        <f>P133+P190</f>
        <v>0</v>
      </c>
      <c r="Q132" s="120"/>
      <c r="R132" s="245">
        <f>R133+R190</f>
        <v>0</v>
      </c>
      <c r="S132" s="120"/>
      <c r="T132" s="246">
        <f>T133+T190</f>
        <v>0</v>
      </c>
      <c r="AT132" s="53" t="s">
        <v>76</v>
      </c>
      <c r="AU132" s="53" t="s">
        <v>309</v>
      </c>
      <c r="BK132" s="247">
        <f>BK133+BK190</f>
        <v>0</v>
      </c>
    </row>
    <row r="133" spans="2:65" s="249" customFormat="1" ht="25.9" customHeight="1">
      <c r="B133" s="248"/>
      <c r="D133" s="250" t="s">
        <v>76</v>
      </c>
      <c r="E133" s="251" t="s">
        <v>6680</v>
      </c>
      <c r="F133" s="251" t="s">
        <v>9334</v>
      </c>
      <c r="J133" s="252">
        <f>BK133</f>
        <v>0</v>
      </c>
      <c r="L133" s="248"/>
      <c r="M133" s="253"/>
      <c r="P133" s="254">
        <f>SUM(P134:P189)</f>
        <v>0</v>
      </c>
      <c r="R133" s="254">
        <f>SUM(R134:R189)</f>
        <v>0</v>
      </c>
      <c r="T133" s="255">
        <f>SUM(T134:T189)</f>
        <v>0</v>
      </c>
      <c r="AR133" s="250" t="s">
        <v>84</v>
      </c>
      <c r="AT133" s="256" t="s">
        <v>76</v>
      </c>
      <c r="AU133" s="256" t="s">
        <v>77</v>
      </c>
      <c r="AY133" s="250" t="s">
        <v>366</v>
      </c>
      <c r="BK133" s="257">
        <f>SUM(BK134:BK189)</f>
        <v>0</v>
      </c>
    </row>
    <row r="134" spans="2:65" s="74" customFormat="1" ht="16.5" customHeight="1">
      <c r="B134" s="73"/>
      <c r="C134" s="260" t="s">
        <v>84</v>
      </c>
      <c r="D134" s="260" t="s">
        <v>368</v>
      </c>
      <c r="E134" s="261" t="s">
        <v>9335</v>
      </c>
      <c r="F134" s="262" t="s">
        <v>9336</v>
      </c>
      <c r="G134" s="263" t="s">
        <v>630</v>
      </c>
      <c r="H134" s="264">
        <v>1</v>
      </c>
      <c r="I134" s="26"/>
      <c r="J134" s="266">
        <f t="shared" ref="J134:J165" si="5">ROUND(I134*H134,2)</f>
        <v>0</v>
      </c>
      <c r="K134" s="267"/>
      <c r="L134" s="73"/>
      <c r="M134" s="27" t="s">
        <v>1</v>
      </c>
      <c r="N134" s="233" t="s">
        <v>43</v>
      </c>
      <c r="P134" s="269">
        <f t="shared" ref="P134:P165" si="6">O134*H134</f>
        <v>0</v>
      </c>
      <c r="Q134" s="269">
        <v>0</v>
      </c>
      <c r="R134" s="269">
        <f t="shared" ref="R134:R165" si="7">Q134*H134</f>
        <v>0</v>
      </c>
      <c r="S134" s="269">
        <v>0</v>
      </c>
      <c r="T134" s="270">
        <f t="shared" ref="T134:T165" si="8">S134*H134</f>
        <v>0</v>
      </c>
      <c r="AR134" s="271" t="s">
        <v>1003</v>
      </c>
      <c r="AT134" s="271" t="s">
        <v>368</v>
      </c>
      <c r="AU134" s="271" t="s">
        <v>84</v>
      </c>
      <c r="AY134" s="53" t="s">
        <v>366</v>
      </c>
      <c r="BE134" s="179">
        <f t="shared" ref="BE134:BE165" si="9">IF(N134="základná",J134,0)</f>
        <v>0</v>
      </c>
      <c r="BF134" s="179">
        <f t="shared" ref="BF134:BF165" si="10">IF(N134="znížená",J134,0)</f>
        <v>0</v>
      </c>
      <c r="BG134" s="179">
        <f t="shared" ref="BG134:BG165" si="11">IF(N134="zákl. prenesená",J134,0)</f>
        <v>0</v>
      </c>
      <c r="BH134" s="179">
        <f t="shared" ref="BH134:BH165" si="12">IF(N134="zníž. prenesená",J134,0)</f>
        <v>0</v>
      </c>
      <c r="BI134" s="179">
        <f t="shared" ref="BI134:BI165" si="13">IF(N134="nulová",J134,0)</f>
        <v>0</v>
      </c>
      <c r="BJ134" s="53" t="s">
        <v>90</v>
      </c>
      <c r="BK134" s="179">
        <f t="shared" ref="BK134:BK165" si="14">ROUND(I134*H134,2)</f>
        <v>0</v>
      </c>
      <c r="BL134" s="53" t="s">
        <v>1003</v>
      </c>
      <c r="BM134" s="271" t="s">
        <v>90</v>
      </c>
    </row>
    <row r="135" spans="2:65" s="74" customFormat="1" ht="16.5" customHeight="1">
      <c r="B135" s="73"/>
      <c r="C135" s="300" t="s">
        <v>90</v>
      </c>
      <c r="D135" s="300" t="s">
        <v>621</v>
      </c>
      <c r="E135" s="301" t="s">
        <v>9337</v>
      </c>
      <c r="F135" s="302" t="s">
        <v>9338</v>
      </c>
      <c r="G135" s="303" t="s">
        <v>630</v>
      </c>
      <c r="H135" s="304">
        <v>1</v>
      </c>
      <c r="I135" s="28"/>
      <c r="J135" s="306">
        <f t="shared" si="5"/>
        <v>0</v>
      </c>
      <c r="K135" s="307"/>
      <c r="L135" s="308"/>
      <c r="M135" s="29" t="s">
        <v>1</v>
      </c>
      <c r="N135" s="310" t="s">
        <v>43</v>
      </c>
      <c r="P135" s="269">
        <f t="shared" si="6"/>
        <v>0</v>
      </c>
      <c r="Q135" s="269">
        <v>0</v>
      </c>
      <c r="R135" s="269">
        <f t="shared" si="7"/>
        <v>0</v>
      </c>
      <c r="S135" s="269">
        <v>0</v>
      </c>
      <c r="T135" s="270">
        <f t="shared" si="8"/>
        <v>0</v>
      </c>
      <c r="AR135" s="271" t="s">
        <v>3401</v>
      </c>
      <c r="AT135" s="271" t="s">
        <v>621</v>
      </c>
      <c r="AU135" s="271" t="s">
        <v>84</v>
      </c>
      <c r="AY135" s="53" t="s">
        <v>366</v>
      </c>
      <c r="BE135" s="179">
        <f t="shared" si="9"/>
        <v>0</v>
      </c>
      <c r="BF135" s="179">
        <f t="shared" si="10"/>
        <v>0</v>
      </c>
      <c r="BG135" s="179">
        <f t="shared" si="11"/>
        <v>0</v>
      </c>
      <c r="BH135" s="179">
        <f t="shared" si="12"/>
        <v>0</v>
      </c>
      <c r="BI135" s="179">
        <f t="shared" si="13"/>
        <v>0</v>
      </c>
      <c r="BJ135" s="53" t="s">
        <v>90</v>
      </c>
      <c r="BK135" s="179">
        <f t="shared" si="14"/>
        <v>0</v>
      </c>
      <c r="BL135" s="53" t="s">
        <v>1003</v>
      </c>
      <c r="BM135" s="271" t="s">
        <v>371</v>
      </c>
    </row>
    <row r="136" spans="2:65" s="74" customFormat="1" ht="16.5" customHeight="1">
      <c r="B136" s="73"/>
      <c r="C136" s="260" t="s">
        <v>149</v>
      </c>
      <c r="D136" s="260" t="s">
        <v>368</v>
      </c>
      <c r="E136" s="261" t="s">
        <v>9339</v>
      </c>
      <c r="F136" s="262" t="s">
        <v>9340</v>
      </c>
      <c r="G136" s="263" t="s">
        <v>630</v>
      </c>
      <c r="H136" s="264">
        <v>1</v>
      </c>
      <c r="I136" s="26"/>
      <c r="J136" s="266">
        <f t="shared" si="5"/>
        <v>0</v>
      </c>
      <c r="K136" s="267"/>
      <c r="L136" s="73"/>
      <c r="M136" s="27" t="s">
        <v>1</v>
      </c>
      <c r="N136" s="233" t="s">
        <v>43</v>
      </c>
      <c r="P136" s="269">
        <f t="shared" si="6"/>
        <v>0</v>
      </c>
      <c r="Q136" s="269">
        <v>0</v>
      </c>
      <c r="R136" s="269">
        <f t="shared" si="7"/>
        <v>0</v>
      </c>
      <c r="S136" s="269">
        <v>0</v>
      </c>
      <c r="T136" s="270">
        <f t="shared" si="8"/>
        <v>0</v>
      </c>
      <c r="AR136" s="271" t="s">
        <v>1003</v>
      </c>
      <c r="AT136" s="271" t="s">
        <v>368</v>
      </c>
      <c r="AU136" s="271" t="s">
        <v>84</v>
      </c>
      <c r="AY136" s="53" t="s">
        <v>366</v>
      </c>
      <c r="BE136" s="179">
        <f t="shared" si="9"/>
        <v>0</v>
      </c>
      <c r="BF136" s="179">
        <f t="shared" si="10"/>
        <v>0</v>
      </c>
      <c r="BG136" s="179">
        <f t="shared" si="11"/>
        <v>0</v>
      </c>
      <c r="BH136" s="179">
        <f t="shared" si="12"/>
        <v>0</v>
      </c>
      <c r="BI136" s="179">
        <f t="shared" si="13"/>
        <v>0</v>
      </c>
      <c r="BJ136" s="53" t="s">
        <v>90</v>
      </c>
      <c r="BK136" s="179">
        <f t="shared" si="14"/>
        <v>0</v>
      </c>
      <c r="BL136" s="53" t="s">
        <v>1003</v>
      </c>
      <c r="BM136" s="271" t="s">
        <v>408</v>
      </c>
    </row>
    <row r="137" spans="2:65" s="74" customFormat="1" ht="16.5" customHeight="1">
      <c r="B137" s="73"/>
      <c r="C137" s="300" t="s">
        <v>371</v>
      </c>
      <c r="D137" s="300" t="s">
        <v>621</v>
      </c>
      <c r="E137" s="301" t="s">
        <v>9341</v>
      </c>
      <c r="F137" s="302" t="s">
        <v>9342</v>
      </c>
      <c r="G137" s="303" t="s">
        <v>630</v>
      </c>
      <c r="H137" s="304">
        <v>1</v>
      </c>
      <c r="I137" s="28"/>
      <c r="J137" s="306">
        <f t="shared" si="5"/>
        <v>0</v>
      </c>
      <c r="K137" s="307"/>
      <c r="L137" s="308"/>
      <c r="M137" s="29" t="s">
        <v>1</v>
      </c>
      <c r="N137" s="310" t="s">
        <v>43</v>
      </c>
      <c r="P137" s="269">
        <f t="shared" si="6"/>
        <v>0</v>
      </c>
      <c r="Q137" s="269">
        <v>0</v>
      </c>
      <c r="R137" s="269">
        <f t="shared" si="7"/>
        <v>0</v>
      </c>
      <c r="S137" s="269">
        <v>0</v>
      </c>
      <c r="T137" s="270">
        <f t="shared" si="8"/>
        <v>0</v>
      </c>
      <c r="AR137" s="271" t="s">
        <v>3401</v>
      </c>
      <c r="AT137" s="271" t="s">
        <v>621</v>
      </c>
      <c r="AU137" s="271" t="s">
        <v>84</v>
      </c>
      <c r="AY137" s="53" t="s">
        <v>366</v>
      </c>
      <c r="BE137" s="179">
        <f t="shared" si="9"/>
        <v>0</v>
      </c>
      <c r="BF137" s="179">
        <f t="shared" si="10"/>
        <v>0</v>
      </c>
      <c r="BG137" s="179">
        <f t="shared" si="11"/>
        <v>0</v>
      </c>
      <c r="BH137" s="179">
        <f t="shared" si="12"/>
        <v>0</v>
      </c>
      <c r="BI137" s="179">
        <f t="shared" si="13"/>
        <v>0</v>
      </c>
      <c r="BJ137" s="53" t="s">
        <v>90</v>
      </c>
      <c r="BK137" s="179">
        <f t="shared" si="14"/>
        <v>0</v>
      </c>
      <c r="BL137" s="53" t="s">
        <v>1003</v>
      </c>
      <c r="BM137" s="271" t="s">
        <v>454</v>
      </c>
    </row>
    <row r="138" spans="2:65" s="74" customFormat="1" ht="16.5" customHeight="1">
      <c r="B138" s="73"/>
      <c r="C138" s="260" t="s">
        <v>399</v>
      </c>
      <c r="D138" s="260" t="s">
        <v>368</v>
      </c>
      <c r="E138" s="261" t="s">
        <v>9343</v>
      </c>
      <c r="F138" s="262" t="s">
        <v>9344</v>
      </c>
      <c r="G138" s="263" t="s">
        <v>630</v>
      </c>
      <c r="H138" s="264">
        <v>2</v>
      </c>
      <c r="I138" s="26"/>
      <c r="J138" s="266">
        <f t="shared" si="5"/>
        <v>0</v>
      </c>
      <c r="K138" s="267"/>
      <c r="L138" s="73"/>
      <c r="M138" s="27" t="s">
        <v>1</v>
      </c>
      <c r="N138" s="233" t="s">
        <v>43</v>
      </c>
      <c r="P138" s="269">
        <f t="shared" si="6"/>
        <v>0</v>
      </c>
      <c r="Q138" s="269">
        <v>0</v>
      </c>
      <c r="R138" s="269">
        <f t="shared" si="7"/>
        <v>0</v>
      </c>
      <c r="S138" s="269">
        <v>0</v>
      </c>
      <c r="T138" s="270">
        <f t="shared" si="8"/>
        <v>0</v>
      </c>
      <c r="AR138" s="271" t="s">
        <v>1003</v>
      </c>
      <c r="AT138" s="271" t="s">
        <v>368</v>
      </c>
      <c r="AU138" s="271" t="s">
        <v>84</v>
      </c>
      <c r="AY138" s="53" t="s">
        <v>366</v>
      </c>
      <c r="BE138" s="179">
        <f t="shared" si="9"/>
        <v>0</v>
      </c>
      <c r="BF138" s="179">
        <f t="shared" si="10"/>
        <v>0</v>
      </c>
      <c r="BG138" s="179">
        <f t="shared" si="11"/>
        <v>0</v>
      </c>
      <c r="BH138" s="179">
        <f t="shared" si="12"/>
        <v>0</v>
      </c>
      <c r="BI138" s="179">
        <f t="shared" si="13"/>
        <v>0</v>
      </c>
      <c r="BJ138" s="53" t="s">
        <v>90</v>
      </c>
      <c r="BK138" s="179">
        <f t="shared" si="14"/>
        <v>0</v>
      </c>
      <c r="BL138" s="53" t="s">
        <v>1003</v>
      </c>
      <c r="BM138" s="271" t="s">
        <v>467</v>
      </c>
    </row>
    <row r="139" spans="2:65" s="74" customFormat="1" ht="16.5" customHeight="1">
      <c r="B139" s="73"/>
      <c r="C139" s="300" t="s">
        <v>408</v>
      </c>
      <c r="D139" s="300" t="s">
        <v>621</v>
      </c>
      <c r="E139" s="301" t="s">
        <v>9345</v>
      </c>
      <c r="F139" s="302" t="s">
        <v>9346</v>
      </c>
      <c r="G139" s="303" t="s">
        <v>630</v>
      </c>
      <c r="H139" s="304">
        <v>2</v>
      </c>
      <c r="I139" s="28"/>
      <c r="J139" s="306">
        <f t="shared" si="5"/>
        <v>0</v>
      </c>
      <c r="K139" s="307"/>
      <c r="L139" s="308"/>
      <c r="M139" s="29" t="s">
        <v>1</v>
      </c>
      <c r="N139" s="310" t="s">
        <v>43</v>
      </c>
      <c r="P139" s="269">
        <f t="shared" si="6"/>
        <v>0</v>
      </c>
      <c r="Q139" s="269">
        <v>0</v>
      </c>
      <c r="R139" s="269">
        <f t="shared" si="7"/>
        <v>0</v>
      </c>
      <c r="S139" s="269">
        <v>0</v>
      </c>
      <c r="T139" s="270">
        <f t="shared" si="8"/>
        <v>0</v>
      </c>
      <c r="AR139" s="271" t="s">
        <v>3401</v>
      </c>
      <c r="AT139" s="271" t="s">
        <v>621</v>
      </c>
      <c r="AU139" s="271" t="s">
        <v>84</v>
      </c>
      <c r="AY139" s="53" t="s">
        <v>366</v>
      </c>
      <c r="BE139" s="179">
        <f t="shared" si="9"/>
        <v>0</v>
      </c>
      <c r="BF139" s="179">
        <f t="shared" si="10"/>
        <v>0</v>
      </c>
      <c r="BG139" s="179">
        <f t="shared" si="11"/>
        <v>0</v>
      </c>
      <c r="BH139" s="179">
        <f t="shared" si="12"/>
        <v>0</v>
      </c>
      <c r="BI139" s="179">
        <f t="shared" si="13"/>
        <v>0</v>
      </c>
      <c r="BJ139" s="53" t="s">
        <v>90</v>
      </c>
      <c r="BK139" s="179">
        <f t="shared" si="14"/>
        <v>0</v>
      </c>
      <c r="BL139" s="53" t="s">
        <v>1003</v>
      </c>
      <c r="BM139" s="271" t="s">
        <v>476</v>
      </c>
    </row>
    <row r="140" spans="2:65" s="74" customFormat="1" ht="16.5" customHeight="1">
      <c r="B140" s="73"/>
      <c r="C140" s="260" t="s">
        <v>449</v>
      </c>
      <c r="D140" s="260" t="s">
        <v>368</v>
      </c>
      <c r="E140" s="261" t="s">
        <v>9347</v>
      </c>
      <c r="F140" s="262" t="s">
        <v>9348</v>
      </c>
      <c r="G140" s="263" t="s">
        <v>630</v>
      </c>
      <c r="H140" s="264">
        <v>1</v>
      </c>
      <c r="I140" s="26"/>
      <c r="J140" s="266">
        <f t="shared" si="5"/>
        <v>0</v>
      </c>
      <c r="K140" s="267"/>
      <c r="L140" s="73"/>
      <c r="M140" s="27" t="s">
        <v>1</v>
      </c>
      <c r="N140" s="233" t="s">
        <v>43</v>
      </c>
      <c r="P140" s="269">
        <f t="shared" si="6"/>
        <v>0</v>
      </c>
      <c r="Q140" s="269">
        <v>0</v>
      </c>
      <c r="R140" s="269">
        <f t="shared" si="7"/>
        <v>0</v>
      </c>
      <c r="S140" s="269">
        <v>0</v>
      </c>
      <c r="T140" s="270">
        <f t="shared" si="8"/>
        <v>0</v>
      </c>
      <c r="AR140" s="271" t="s">
        <v>1003</v>
      </c>
      <c r="AT140" s="271" t="s">
        <v>368</v>
      </c>
      <c r="AU140" s="271" t="s">
        <v>84</v>
      </c>
      <c r="AY140" s="53" t="s">
        <v>366</v>
      </c>
      <c r="BE140" s="179">
        <f t="shared" si="9"/>
        <v>0</v>
      </c>
      <c r="BF140" s="179">
        <f t="shared" si="10"/>
        <v>0</v>
      </c>
      <c r="BG140" s="179">
        <f t="shared" si="11"/>
        <v>0</v>
      </c>
      <c r="BH140" s="179">
        <f t="shared" si="12"/>
        <v>0</v>
      </c>
      <c r="BI140" s="179">
        <f t="shared" si="13"/>
        <v>0</v>
      </c>
      <c r="BJ140" s="53" t="s">
        <v>90</v>
      </c>
      <c r="BK140" s="179">
        <f t="shared" si="14"/>
        <v>0</v>
      </c>
      <c r="BL140" s="53" t="s">
        <v>1003</v>
      </c>
      <c r="BM140" s="271" t="s">
        <v>484</v>
      </c>
    </row>
    <row r="141" spans="2:65" s="74" customFormat="1" ht="16.5" customHeight="1">
      <c r="B141" s="73"/>
      <c r="C141" s="300" t="s">
        <v>454</v>
      </c>
      <c r="D141" s="300" t="s">
        <v>621</v>
      </c>
      <c r="E141" s="301" t="s">
        <v>9349</v>
      </c>
      <c r="F141" s="302" t="s">
        <v>9350</v>
      </c>
      <c r="G141" s="303" t="s">
        <v>630</v>
      </c>
      <c r="H141" s="304">
        <v>1</v>
      </c>
      <c r="I141" s="28"/>
      <c r="J141" s="306">
        <f t="shared" si="5"/>
        <v>0</v>
      </c>
      <c r="K141" s="307"/>
      <c r="L141" s="308"/>
      <c r="M141" s="29" t="s">
        <v>1</v>
      </c>
      <c r="N141" s="310" t="s">
        <v>43</v>
      </c>
      <c r="P141" s="269">
        <f t="shared" si="6"/>
        <v>0</v>
      </c>
      <c r="Q141" s="269">
        <v>0</v>
      </c>
      <c r="R141" s="269">
        <f t="shared" si="7"/>
        <v>0</v>
      </c>
      <c r="S141" s="269">
        <v>0</v>
      </c>
      <c r="T141" s="270">
        <f t="shared" si="8"/>
        <v>0</v>
      </c>
      <c r="AR141" s="271" t="s">
        <v>3401</v>
      </c>
      <c r="AT141" s="271" t="s">
        <v>621</v>
      </c>
      <c r="AU141" s="271" t="s">
        <v>84</v>
      </c>
      <c r="AY141" s="53" t="s">
        <v>366</v>
      </c>
      <c r="BE141" s="179">
        <f t="shared" si="9"/>
        <v>0</v>
      </c>
      <c r="BF141" s="179">
        <f t="shared" si="10"/>
        <v>0</v>
      </c>
      <c r="BG141" s="179">
        <f t="shared" si="11"/>
        <v>0</v>
      </c>
      <c r="BH141" s="179">
        <f t="shared" si="12"/>
        <v>0</v>
      </c>
      <c r="BI141" s="179">
        <f t="shared" si="13"/>
        <v>0</v>
      </c>
      <c r="BJ141" s="53" t="s">
        <v>90</v>
      </c>
      <c r="BK141" s="179">
        <f t="shared" si="14"/>
        <v>0</v>
      </c>
      <c r="BL141" s="53" t="s">
        <v>1003</v>
      </c>
      <c r="BM141" s="271" t="s">
        <v>495</v>
      </c>
    </row>
    <row r="142" spans="2:65" s="74" customFormat="1" ht="16.5" customHeight="1">
      <c r="B142" s="73"/>
      <c r="C142" s="260" t="s">
        <v>462</v>
      </c>
      <c r="D142" s="260" t="s">
        <v>368</v>
      </c>
      <c r="E142" s="261" t="s">
        <v>9351</v>
      </c>
      <c r="F142" s="262" t="s">
        <v>9352</v>
      </c>
      <c r="G142" s="263" t="s">
        <v>630</v>
      </c>
      <c r="H142" s="264">
        <v>1</v>
      </c>
      <c r="I142" s="26"/>
      <c r="J142" s="266">
        <f t="shared" si="5"/>
        <v>0</v>
      </c>
      <c r="K142" s="267"/>
      <c r="L142" s="73"/>
      <c r="M142" s="27" t="s">
        <v>1</v>
      </c>
      <c r="N142" s="233" t="s">
        <v>43</v>
      </c>
      <c r="P142" s="269">
        <f t="shared" si="6"/>
        <v>0</v>
      </c>
      <c r="Q142" s="269">
        <v>0</v>
      </c>
      <c r="R142" s="269">
        <f t="shared" si="7"/>
        <v>0</v>
      </c>
      <c r="S142" s="269">
        <v>0</v>
      </c>
      <c r="T142" s="270">
        <f t="shared" si="8"/>
        <v>0</v>
      </c>
      <c r="AR142" s="271" t="s">
        <v>1003</v>
      </c>
      <c r="AT142" s="271" t="s">
        <v>368</v>
      </c>
      <c r="AU142" s="271" t="s">
        <v>84</v>
      </c>
      <c r="AY142" s="53" t="s">
        <v>366</v>
      </c>
      <c r="BE142" s="179">
        <f t="shared" si="9"/>
        <v>0</v>
      </c>
      <c r="BF142" s="179">
        <f t="shared" si="10"/>
        <v>0</v>
      </c>
      <c r="BG142" s="179">
        <f t="shared" si="11"/>
        <v>0</v>
      </c>
      <c r="BH142" s="179">
        <f t="shared" si="12"/>
        <v>0</v>
      </c>
      <c r="BI142" s="179">
        <f t="shared" si="13"/>
        <v>0</v>
      </c>
      <c r="BJ142" s="53" t="s">
        <v>90</v>
      </c>
      <c r="BK142" s="179">
        <f t="shared" si="14"/>
        <v>0</v>
      </c>
      <c r="BL142" s="53" t="s">
        <v>1003</v>
      </c>
      <c r="BM142" s="271" t="s">
        <v>506</v>
      </c>
    </row>
    <row r="143" spans="2:65" s="74" customFormat="1" ht="21.75" customHeight="1">
      <c r="B143" s="73"/>
      <c r="C143" s="300" t="s">
        <v>467</v>
      </c>
      <c r="D143" s="300" t="s">
        <v>621</v>
      </c>
      <c r="E143" s="301" t="s">
        <v>9353</v>
      </c>
      <c r="F143" s="302" t="s">
        <v>9354</v>
      </c>
      <c r="G143" s="303" t="s">
        <v>630</v>
      </c>
      <c r="H143" s="304">
        <v>1</v>
      </c>
      <c r="I143" s="28"/>
      <c r="J143" s="306">
        <f t="shared" si="5"/>
        <v>0</v>
      </c>
      <c r="K143" s="307"/>
      <c r="L143" s="308"/>
      <c r="M143" s="29" t="s">
        <v>1</v>
      </c>
      <c r="N143" s="310" t="s">
        <v>43</v>
      </c>
      <c r="P143" s="269">
        <f t="shared" si="6"/>
        <v>0</v>
      </c>
      <c r="Q143" s="269">
        <v>0</v>
      </c>
      <c r="R143" s="269">
        <f t="shared" si="7"/>
        <v>0</v>
      </c>
      <c r="S143" s="269">
        <v>0</v>
      </c>
      <c r="T143" s="270">
        <f t="shared" si="8"/>
        <v>0</v>
      </c>
      <c r="AR143" s="271" t="s">
        <v>3401</v>
      </c>
      <c r="AT143" s="271" t="s">
        <v>621</v>
      </c>
      <c r="AU143" s="271" t="s">
        <v>84</v>
      </c>
      <c r="AY143" s="53" t="s">
        <v>366</v>
      </c>
      <c r="BE143" s="179">
        <f t="shared" si="9"/>
        <v>0</v>
      </c>
      <c r="BF143" s="179">
        <f t="shared" si="10"/>
        <v>0</v>
      </c>
      <c r="BG143" s="179">
        <f t="shared" si="11"/>
        <v>0</v>
      </c>
      <c r="BH143" s="179">
        <f t="shared" si="12"/>
        <v>0</v>
      </c>
      <c r="BI143" s="179">
        <f t="shared" si="13"/>
        <v>0</v>
      </c>
      <c r="BJ143" s="53" t="s">
        <v>90</v>
      </c>
      <c r="BK143" s="179">
        <f t="shared" si="14"/>
        <v>0</v>
      </c>
      <c r="BL143" s="53" t="s">
        <v>1003</v>
      </c>
      <c r="BM143" s="271" t="s">
        <v>7</v>
      </c>
    </row>
    <row r="144" spans="2:65" s="74" customFormat="1" ht="16.5" customHeight="1">
      <c r="B144" s="73"/>
      <c r="C144" s="260" t="s">
        <v>471</v>
      </c>
      <c r="D144" s="260" t="s">
        <v>368</v>
      </c>
      <c r="E144" s="261" t="s">
        <v>9355</v>
      </c>
      <c r="F144" s="262" t="s">
        <v>9356</v>
      </c>
      <c r="G144" s="263" t="s">
        <v>630</v>
      </c>
      <c r="H144" s="264">
        <v>1</v>
      </c>
      <c r="I144" s="26"/>
      <c r="J144" s="266">
        <f t="shared" si="5"/>
        <v>0</v>
      </c>
      <c r="K144" s="267"/>
      <c r="L144" s="73"/>
      <c r="M144" s="27" t="s">
        <v>1</v>
      </c>
      <c r="N144" s="233" t="s">
        <v>43</v>
      </c>
      <c r="P144" s="269">
        <f t="shared" si="6"/>
        <v>0</v>
      </c>
      <c r="Q144" s="269">
        <v>0</v>
      </c>
      <c r="R144" s="269">
        <f t="shared" si="7"/>
        <v>0</v>
      </c>
      <c r="S144" s="269">
        <v>0</v>
      </c>
      <c r="T144" s="270">
        <f t="shared" si="8"/>
        <v>0</v>
      </c>
      <c r="AR144" s="271" t="s">
        <v>1003</v>
      </c>
      <c r="AT144" s="271" t="s">
        <v>368</v>
      </c>
      <c r="AU144" s="271" t="s">
        <v>84</v>
      </c>
      <c r="AY144" s="53" t="s">
        <v>366</v>
      </c>
      <c r="BE144" s="179">
        <f t="shared" si="9"/>
        <v>0</v>
      </c>
      <c r="BF144" s="179">
        <f t="shared" si="10"/>
        <v>0</v>
      </c>
      <c r="BG144" s="179">
        <f t="shared" si="11"/>
        <v>0</v>
      </c>
      <c r="BH144" s="179">
        <f t="shared" si="12"/>
        <v>0</v>
      </c>
      <c r="BI144" s="179">
        <f t="shared" si="13"/>
        <v>0</v>
      </c>
      <c r="BJ144" s="53" t="s">
        <v>90</v>
      </c>
      <c r="BK144" s="179">
        <f t="shared" si="14"/>
        <v>0</v>
      </c>
      <c r="BL144" s="53" t="s">
        <v>1003</v>
      </c>
      <c r="BM144" s="271" t="s">
        <v>537</v>
      </c>
    </row>
    <row r="145" spans="2:65" s="74" customFormat="1" ht="16.5" customHeight="1">
      <c r="B145" s="73"/>
      <c r="C145" s="300" t="s">
        <v>476</v>
      </c>
      <c r="D145" s="300" t="s">
        <v>621</v>
      </c>
      <c r="E145" s="301" t="s">
        <v>9357</v>
      </c>
      <c r="F145" s="302" t="s">
        <v>9358</v>
      </c>
      <c r="G145" s="303" t="s">
        <v>630</v>
      </c>
      <c r="H145" s="304">
        <v>1</v>
      </c>
      <c r="I145" s="28"/>
      <c r="J145" s="306">
        <f t="shared" si="5"/>
        <v>0</v>
      </c>
      <c r="K145" s="307"/>
      <c r="L145" s="308"/>
      <c r="M145" s="29" t="s">
        <v>1</v>
      </c>
      <c r="N145" s="310" t="s">
        <v>43</v>
      </c>
      <c r="P145" s="269">
        <f t="shared" si="6"/>
        <v>0</v>
      </c>
      <c r="Q145" s="269">
        <v>0</v>
      </c>
      <c r="R145" s="269">
        <f t="shared" si="7"/>
        <v>0</v>
      </c>
      <c r="S145" s="269">
        <v>0</v>
      </c>
      <c r="T145" s="270">
        <f t="shared" si="8"/>
        <v>0</v>
      </c>
      <c r="AR145" s="271" t="s">
        <v>3401</v>
      </c>
      <c r="AT145" s="271" t="s">
        <v>621</v>
      </c>
      <c r="AU145" s="271" t="s">
        <v>84</v>
      </c>
      <c r="AY145" s="53" t="s">
        <v>366</v>
      </c>
      <c r="BE145" s="179">
        <f t="shared" si="9"/>
        <v>0</v>
      </c>
      <c r="BF145" s="179">
        <f t="shared" si="10"/>
        <v>0</v>
      </c>
      <c r="BG145" s="179">
        <f t="shared" si="11"/>
        <v>0</v>
      </c>
      <c r="BH145" s="179">
        <f t="shared" si="12"/>
        <v>0</v>
      </c>
      <c r="BI145" s="179">
        <f t="shared" si="13"/>
        <v>0</v>
      </c>
      <c r="BJ145" s="53" t="s">
        <v>90</v>
      </c>
      <c r="BK145" s="179">
        <f t="shared" si="14"/>
        <v>0</v>
      </c>
      <c r="BL145" s="53" t="s">
        <v>1003</v>
      </c>
      <c r="BM145" s="271" t="s">
        <v>548</v>
      </c>
    </row>
    <row r="146" spans="2:65" s="74" customFormat="1" ht="16.5" customHeight="1">
      <c r="B146" s="73"/>
      <c r="C146" s="260" t="s">
        <v>480</v>
      </c>
      <c r="D146" s="260" t="s">
        <v>368</v>
      </c>
      <c r="E146" s="261" t="s">
        <v>9359</v>
      </c>
      <c r="F146" s="262" t="s">
        <v>9360</v>
      </c>
      <c r="G146" s="263" t="s">
        <v>630</v>
      </c>
      <c r="H146" s="264">
        <v>1</v>
      </c>
      <c r="I146" s="26"/>
      <c r="J146" s="266">
        <f t="shared" si="5"/>
        <v>0</v>
      </c>
      <c r="K146" s="267"/>
      <c r="L146" s="73"/>
      <c r="M146" s="27" t="s">
        <v>1</v>
      </c>
      <c r="N146" s="233" t="s">
        <v>43</v>
      </c>
      <c r="P146" s="269">
        <f t="shared" si="6"/>
        <v>0</v>
      </c>
      <c r="Q146" s="269">
        <v>0</v>
      </c>
      <c r="R146" s="269">
        <f t="shared" si="7"/>
        <v>0</v>
      </c>
      <c r="S146" s="269">
        <v>0</v>
      </c>
      <c r="T146" s="270">
        <f t="shared" si="8"/>
        <v>0</v>
      </c>
      <c r="AR146" s="271" t="s">
        <v>1003</v>
      </c>
      <c r="AT146" s="271" t="s">
        <v>368</v>
      </c>
      <c r="AU146" s="271" t="s">
        <v>84</v>
      </c>
      <c r="AY146" s="53" t="s">
        <v>366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53" t="s">
        <v>90</v>
      </c>
      <c r="BK146" s="179">
        <f t="shared" si="14"/>
        <v>0</v>
      </c>
      <c r="BL146" s="53" t="s">
        <v>1003</v>
      </c>
      <c r="BM146" s="271" t="s">
        <v>573</v>
      </c>
    </row>
    <row r="147" spans="2:65" s="74" customFormat="1" ht="16.5" customHeight="1">
      <c r="B147" s="73"/>
      <c r="C147" s="300" t="s">
        <v>484</v>
      </c>
      <c r="D147" s="300" t="s">
        <v>621</v>
      </c>
      <c r="E147" s="301" t="s">
        <v>9361</v>
      </c>
      <c r="F147" s="302" t="s">
        <v>9362</v>
      </c>
      <c r="G147" s="303" t="s">
        <v>630</v>
      </c>
      <c r="H147" s="304">
        <v>1</v>
      </c>
      <c r="I147" s="28"/>
      <c r="J147" s="306">
        <f t="shared" si="5"/>
        <v>0</v>
      </c>
      <c r="K147" s="307"/>
      <c r="L147" s="308"/>
      <c r="M147" s="29" t="s">
        <v>1</v>
      </c>
      <c r="N147" s="310" t="s">
        <v>43</v>
      </c>
      <c r="P147" s="269">
        <f t="shared" si="6"/>
        <v>0</v>
      </c>
      <c r="Q147" s="269">
        <v>0</v>
      </c>
      <c r="R147" s="269">
        <f t="shared" si="7"/>
        <v>0</v>
      </c>
      <c r="S147" s="269">
        <v>0</v>
      </c>
      <c r="T147" s="270">
        <f t="shared" si="8"/>
        <v>0</v>
      </c>
      <c r="AR147" s="271" t="s">
        <v>3401</v>
      </c>
      <c r="AT147" s="271" t="s">
        <v>621</v>
      </c>
      <c r="AU147" s="271" t="s">
        <v>84</v>
      </c>
      <c r="AY147" s="53" t="s">
        <v>366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53" t="s">
        <v>90</v>
      </c>
      <c r="BK147" s="179">
        <f t="shared" si="14"/>
        <v>0</v>
      </c>
      <c r="BL147" s="53" t="s">
        <v>1003</v>
      </c>
      <c r="BM147" s="271" t="s">
        <v>584</v>
      </c>
    </row>
    <row r="148" spans="2:65" s="74" customFormat="1" ht="16.5" customHeight="1">
      <c r="B148" s="73"/>
      <c r="C148" s="260" t="s">
        <v>490</v>
      </c>
      <c r="D148" s="260" t="s">
        <v>368</v>
      </c>
      <c r="E148" s="261" t="s">
        <v>9363</v>
      </c>
      <c r="F148" s="262" t="s">
        <v>9364</v>
      </c>
      <c r="G148" s="263" t="s">
        <v>630</v>
      </c>
      <c r="H148" s="264">
        <v>1</v>
      </c>
      <c r="I148" s="26"/>
      <c r="J148" s="266">
        <f t="shared" si="5"/>
        <v>0</v>
      </c>
      <c r="K148" s="267"/>
      <c r="L148" s="73"/>
      <c r="M148" s="27" t="s">
        <v>1</v>
      </c>
      <c r="N148" s="233" t="s">
        <v>43</v>
      </c>
      <c r="P148" s="269">
        <f t="shared" si="6"/>
        <v>0</v>
      </c>
      <c r="Q148" s="269">
        <v>0</v>
      </c>
      <c r="R148" s="269">
        <f t="shared" si="7"/>
        <v>0</v>
      </c>
      <c r="S148" s="269">
        <v>0</v>
      </c>
      <c r="T148" s="270">
        <f t="shared" si="8"/>
        <v>0</v>
      </c>
      <c r="AR148" s="271" t="s">
        <v>1003</v>
      </c>
      <c r="AT148" s="271" t="s">
        <v>368</v>
      </c>
      <c r="AU148" s="271" t="s">
        <v>84</v>
      </c>
      <c r="AY148" s="53" t="s">
        <v>366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53" t="s">
        <v>90</v>
      </c>
      <c r="BK148" s="179">
        <f t="shared" si="14"/>
        <v>0</v>
      </c>
      <c r="BL148" s="53" t="s">
        <v>1003</v>
      </c>
      <c r="BM148" s="271" t="s">
        <v>597</v>
      </c>
    </row>
    <row r="149" spans="2:65" s="74" customFormat="1" ht="16.5" customHeight="1">
      <c r="B149" s="73"/>
      <c r="C149" s="300" t="s">
        <v>495</v>
      </c>
      <c r="D149" s="300" t="s">
        <v>621</v>
      </c>
      <c r="E149" s="301" t="s">
        <v>9365</v>
      </c>
      <c r="F149" s="302" t="s">
        <v>9366</v>
      </c>
      <c r="G149" s="303" t="s">
        <v>630</v>
      </c>
      <c r="H149" s="304">
        <v>1</v>
      </c>
      <c r="I149" s="28"/>
      <c r="J149" s="306">
        <f t="shared" si="5"/>
        <v>0</v>
      </c>
      <c r="K149" s="307"/>
      <c r="L149" s="308"/>
      <c r="M149" s="29" t="s">
        <v>1</v>
      </c>
      <c r="N149" s="310" t="s">
        <v>43</v>
      </c>
      <c r="P149" s="269">
        <f t="shared" si="6"/>
        <v>0</v>
      </c>
      <c r="Q149" s="269">
        <v>0</v>
      </c>
      <c r="R149" s="269">
        <f t="shared" si="7"/>
        <v>0</v>
      </c>
      <c r="S149" s="269">
        <v>0</v>
      </c>
      <c r="T149" s="270">
        <f t="shared" si="8"/>
        <v>0</v>
      </c>
      <c r="AR149" s="271" t="s">
        <v>3401</v>
      </c>
      <c r="AT149" s="271" t="s">
        <v>621</v>
      </c>
      <c r="AU149" s="271" t="s">
        <v>84</v>
      </c>
      <c r="AY149" s="53" t="s">
        <v>366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53" t="s">
        <v>90</v>
      </c>
      <c r="BK149" s="179">
        <f t="shared" si="14"/>
        <v>0</v>
      </c>
      <c r="BL149" s="53" t="s">
        <v>1003</v>
      </c>
      <c r="BM149" s="271" t="s">
        <v>608</v>
      </c>
    </row>
    <row r="150" spans="2:65" s="74" customFormat="1" ht="16.5" customHeight="1">
      <c r="B150" s="73"/>
      <c r="C150" s="260" t="s">
        <v>502</v>
      </c>
      <c r="D150" s="260" t="s">
        <v>368</v>
      </c>
      <c r="E150" s="261" t="s">
        <v>9367</v>
      </c>
      <c r="F150" s="262" t="s">
        <v>9368</v>
      </c>
      <c r="G150" s="263" t="s">
        <v>630</v>
      </c>
      <c r="H150" s="264">
        <v>3</v>
      </c>
      <c r="I150" s="26"/>
      <c r="J150" s="266">
        <f t="shared" si="5"/>
        <v>0</v>
      </c>
      <c r="K150" s="267"/>
      <c r="L150" s="73"/>
      <c r="M150" s="27" t="s">
        <v>1</v>
      </c>
      <c r="N150" s="233" t="s">
        <v>43</v>
      </c>
      <c r="P150" s="269">
        <f t="shared" si="6"/>
        <v>0</v>
      </c>
      <c r="Q150" s="269">
        <v>0</v>
      </c>
      <c r="R150" s="269">
        <f t="shared" si="7"/>
        <v>0</v>
      </c>
      <c r="S150" s="269">
        <v>0</v>
      </c>
      <c r="T150" s="270">
        <f t="shared" si="8"/>
        <v>0</v>
      </c>
      <c r="AR150" s="271" t="s">
        <v>1003</v>
      </c>
      <c r="AT150" s="271" t="s">
        <v>368</v>
      </c>
      <c r="AU150" s="271" t="s">
        <v>84</v>
      </c>
      <c r="AY150" s="53" t="s">
        <v>366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53" t="s">
        <v>90</v>
      </c>
      <c r="BK150" s="179">
        <f t="shared" si="14"/>
        <v>0</v>
      </c>
      <c r="BL150" s="53" t="s">
        <v>1003</v>
      </c>
      <c r="BM150" s="271" t="s">
        <v>620</v>
      </c>
    </row>
    <row r="151" spans="2:65" s="74" customFormat="1" ht="16.5" customHeight="1">
      <c r="B151" s="73"/>
      <c r="C151" s="300" t="s">
        <v>506</v>
      </c>
      <c r="D151" s="300" t="s">
        <v>621</v>
      </c>
      <c r="E151" s="301" t="s">
        <v>9369</v>
      </c>
      <c r="F151" s="302" t="s">
        <v>9370</v>
      </c>
      <c r="G151" s="303" t="s">
        <v>630</v>
      </c>
      <c r="H151" s="304">
        <v>3</v>
      </c>
      <c r="I151" s="28"/>
      <c r="J151" s="306">
        <f t="shared" si="5"/>
        <v>0</v>
      </c>
      <c r="K151" s="307"/>
      <c r="L151" s="308"/>
      <c r="M151" s="29" t="s">
        <v>1</v>
      </c>
      <c r="N151" s="310" t="s">
        <v>43</v>
      </c>
      <c r="P151" s="269">
        <f t="shared" si="6"/>
        <v>0</v>
      </c>
      <c r="Q151" s="269">
        <v>0</v>
      </c>
      <c r="R151" s="269">
        <f t="shared" si="7"/>
        <v>0</v>
      </c>
      <c r="S151" s="269">
        <v>0</v>
      </c>
      <c r="T151" s="270">
        <f t="shared" si="8"/>
        <v>0</v>
      </c>
      <c r="AR151" s="271" t="s">
        <v>3401</v>
      </c>
      <c r="AT151" s="271" t="s">
        <v>621</v>
      </c>
      <c r="AU151" s="271" t="s">
        <v>84</v>
      </c>
      <c r="AY151" s="53" t="s">
        <v>366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53" t="s">
        <v>90</v>
      </c>
      <c r="BK151" s="179">
        <f t="shared" si="14"/>
        <v>0</v>
      </c>
      <c r="BL151" s="53" t="s">
        <v>1003</v>
      </c>
      <c r="BM151" s="271" t="s">
        <v>635</v>
      </c>
    </row>
    <row r="152" spans="2:65" s="74" customFormat="1" ht="16.5" customHeight="1">
      <c r="B152" s="73"/>
      <c r="C152" s="260" t="s">
        <v>514</v>
      </c>
      <c r="D152" s="260" t="s">
        <v>368</v>
      </c>
      <c r="E152" s="261" t="s">
        <v>9371</v>
      </c>
      <c r="F152" s="262" t="s">
        <v>9372</v>
      </c>
      <c r="G152" s="263" t="s">
        <v>630</v>
      </c>
      <c r="H152" s="264">
        <v>1</v>
      </c>
      <c r="I152" s="26"/>
      <c r="J152" s="266">
        <f t="shared" si="5"/>
        <v>0</v>
      </c>
      <c r="K152" s="267"/>
      <c r="L152" s="73"/>
      <c r="M152" s="27" t="s">
        <v>1</v>
      </c>
      <c r="N152" s="233" t="s">
        <v>43</v>
      </c>
      <c r="P152" s="269">
        <f t="shared" si="6"/>
        <v>0</v>
      </c>
      <c r="Q152" s="269">
        <v>0</v>
      </c>
      <c r="R152" s="269">
        <f t="shared" si="7"/>
        <v>0</v>
      </c>
      <c r="S152" s="269">
        <v>0</v>
      </c>
      <c r="T152" s="270">
        <f t="shared" si="8"/>
        <v>0</v>
      </c>
      <c r="AR152" s="271" t="s">
        <v>1003</v>
      </c>
      <c r="AT152" s="271" t="s">
        <v>368</v>
      </c>
      <c r="AU152" s="271" t="s">
        <v>84</v>
      </c>
      <c r="AY152" s="53" t="s">
        <v>366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53" t="s">
        <v>90</v>
      </c>
      <c r="BK152" s="179">
        <f t="shared" si="14"/>
        <v>0</v>
      </c>
      <c r="BL152" s="53" t="s">
        <v>1003</v>
      </c>
      <c r="BM152" s="271" t="s">
        <v>673</v>
      </c>
    </row>
    <row r="153" spans="2:65" s="74" customFormat="1" ht="16.5" customHeight="1">
      <c r="B153" s="73"/>
      <c r="C153" s="300" t="s">
        <v>7</v>
      </c>
      <c r="D153" s="300" t="s">
        <v>621</v>
      </c>
      <c r="E153" s="301" t="s">
        <v>9373</v>
      </c>
      <c r="F153" s="302" t="s">
        <v>9374</v>
      </c>
      <c r="G153" s="303" t="s">
        <v>630</v>
      </c>
      <c r="H153" s="304">
        <v>1</v>
      </c>
      <c r="I153" s="28"/>
      <c r="J153" s="306">
        <f t="shared" si="5"/>
        <v>0</v>
      </c>
      <c r="K153" s="307"/>
      <c r="L153" s="308"/>
      <c r="M153" s="29" t="s">
        <v>1</v>
      </c>
      <c r="N153" s="310" t="s">
        <v>43</v>
      </c>
      <c r="P153" s="269">
        <f t="shared" si="6"/>
        <v>0</v>
      </c>
      <c r="Q153" s="269">
        <v>0</v>
      </c>
      <c r="R153" s="269">
        <f t="shared" si="7"/>
        <v>0</v>
      </c>
      <c r="S153" s="269">
        <v>0</v>
      </c>
      <c r="T153" s="270">
        <f t="shared" si="8"/>
        <v>0</v>
      </c>
      <c r="AR153" s="271" t="s">
        <v>3401</v>
      </c>
      <c r="AT153" s="271" t="s">
        <v>621</v>
      </c>
      <c r="AU153" s="271" t="s">
        <v>84</v>
      </c>
      <c r="AY153" s="53" t="s">
        <v>366</v>
      </c>
      <c r="BE153" s="179">
        <f t="shared" si="9"/>
        <v>0</v>
      </c>
      <c r="BF153" s="179">
        <f t="shared" si="10"/>
        <v>0</v>
      </c>
      <c r="BG153" s="179">
        <f t="shared" si="11"/>
        <v>0</v>
      </c>
      <c r="BH153" s="179">
        <f t="shared" si="12"/>
        <v>0</v>
      </c>
      <c r="BI153" s="179">
        <f t="shared" si="13"/>
        <v>0</v>
      </c>
      <c r="BJ153" s="53" t="s">
        <v>90</v>
      </c>
      <c r="BK153" s="179">
        <f t="shared" si="14"/>
        <v>0</v>
      </c>
      <c r="BL153" s="53" t="s">
        <v>1003</v>
      </c>
      <c r="BM153" s="271" t="s">
        <v>689</v>
      </c>
    </row>
    <row r="154" spans="2:65" s="74" customFormat="1" ht="16.5" customHeight="1">
      <c r="B154" s="73"/>
      <c r="C154" s="260" t="s">
        <v>529</v>
      </c>
      <c r="D154" s="260" t="s">
        <v>368</v>
      </c>
      <c r="E154" s="261" t="s">
        <v>9375</v>
      </c>
      <c r="F154" s="262" t="s">
        <v>9376</v>
      </c>
      <c r="G154" s="263" t="s">
        <v>630</v>
      </c>
      <c r="H154" s="264">
        <v>2</v>
      </c>
      <c r="I154" s="26"/>
      <c r="J154" s="266">
        <f t="shared" si="5"/>
        <v>0</v>
      </c>
      <c r="K154" s="267"/>
      <c r="L154" s="73"/>
      <c r="M154" s="27" t="s">
        <v>1</v>
      </c>
      <c r="N154" s="233" t="s">
        <v>43</v>
      </c>
      <c r="P154" s="269">
        <f t="shared" si="6"/>
        <v>0</v>
      </c>
      <c r="Q154" s="269">
        <v>0</v>
      </c>
      <c r="R154" s="269">
        <f t="shared" si="7"/>
        <v>0</v>
      </c>
      <c r="S154" s="269">
        <v>0</v>
      </c>
      <c r="T154" s="270">
        <f t="shared" si="8"/>
        <v>0</v>
      </c>
      <c r="AR154" s="271" t="s">
        <v>1003</v>
      </c>
      <c r="AT154" s="271" t="s">
        <v>368</v>
      </c>
      <c r="AU154" s="271" t="s">
        <v>84</v>
      </c>
      <c r="AY154" s="53" t="s">
        <v>366</v>
      </c>
      <c r="BE154" s="179">
        <f t="shared" si="9"/>
        <v>0</v>
      </c>
      <c r="BF154" s="179">
        <f t="shared" si="10"/>
        <v>0</v>
      </c>
      <c r="BG154" s="179">
        <f t="shared" si="11"/>
        <v>0</v>
      </c>
      <c r="BH154" s="179">
        <f t="shared" si="12"/>
        <v>0</v>
      </c>
      <c r="BI154" s="179">
        <f t="shared" si="13"/>
        <v>0</v>
      </c>
      <c r="BJ154" s="53" t="s">
        <v>90</v>
      </c>
      <c r="BK154" s="179">
        <f t="shared" si="14"/>
        <v>0</v>
      </c>
      <c r="BL154" s="53" t="s">
        <v>1003</v>
      </c>
      <c r="BM154" s="271" t="s">
        <v>707</v>
      </c>
    </row>
    <row r="155" spans="2:65" s="74" customFormat="1" ht="21.75" customHeight="1">
      <c r="B155" s="73"/>
      <c r="C155" s="300" t="s">
        <v>537</v>
      </c>
      <c r="D155" s="300" t="s">
        <v>621</v>
      </c>
      <c r="E155" s="301" t="s">
        <v>9377</v>
      </c>
      <c r="F155" s="302" t="s">
        <v>9378</v>
      </c>
      <c r="G155" s="303" t="s">
        <v>630</v>
      </c>
      <c r="H155" s="304">
        <v>2</v>
      </c>
      <c r="I155" s="28"/>
      <c r="J155" s="306">
        <f t="shared" si="5"/>
        <v>0</v>
      </c>
      <c r="K155" s="307"/>
      <c r="L155" s="308"/>
      <c r="M155" s="29" t="s">
        <v>1</v>
      </c>
      <c r="N155" s="310" t="s">
        <v>43</v>
      </c>
      <c r="P155" s="269">
        <f t="shared" si="6"/>
        <v>0</v>
      </c>
      <c r="Q155" s="269">
        <v>0</v>
      </c>
      <c r="R155" s="269">
        <f t="shared" si="7"/>
        <v>0</v>
      </c>
      <c r="S155" s="269">
        <v>0</v>
      </c>
      <c r="T155" s="270">
        <f t="shared" si="8"/>
        <v>0</v>
      </c>
      <c r="AR155" s="271" t="s">
        <v>3401</v>
      </c>
      <c r="AT155" s="271" t="s">
        <v>621</v>
      </c>
      <c r="AU155" s="271" t="s">
        <v>84</v>
      </c>
      <c r="AY155" s="53" t="s">
        <v>366</v>
      </c>
      <c r="BE155" s="179">
        <f t="shared" si="9"/>
        <v>0</v>
      </c>
      <c r="BF155" s="179">
        <f t="shared" si="10"/>
        <v>0</v>
      </c>
      <c r="BG155" s="179">
        <f t="shared" si="11"/>
        <v>0</v>
      </c>
      <c r="BH155" s="179">
        <f t="shared" si="12"/>
        <v>0</v>
      </c>
      <c r="BI155" s="179">
        <f t="shared" si="13"/>
        <v>0</v>
      </c>
      <c r="BJ155" s="53" t="s">
        <v>90</v>
      </c>
      <c r="BK155" s="179">
        <f t="shared" si="14"/>
        <v>0</v>
      </c>
      <c r="BL155" s="53" t="s">
        <v>1003</v>
      </c>
      <c r="BM155" s="271" t="s">
        <v>735</v>
      </c>
    </row>
    <row r="156" spans="2:65" s="74" customFormat="1" ht="16.5" customHeight="1">
      <c r="B156" s="73"/>
      <c r="C156" s="260" t="s">
        <v>541</v>
      </c>
      <c r="D156" s="260" t="s">
        <v>368</v>
      </c>
      <c r="E156" s="261" t="s">
        <v>9379</v>
      </c>
      <c r="F156" s="262" t="s">
        <v>9380</v>
      </c>
      <c r="G156" s="263" t="s">
        <v>630</v>
      </c>
      <c r="H156" s="264">
        <v>8</v>
      </c>
      <c r="I156" s="26"/>
      <c r="J156" s="266">
        <f t="shared" si="5"/>
        <v>0</v>
      </c>
      <c r="K156" s="267"/>
      <c r="L156" s="73"/>
      <c r="M156" s="27" t="s">
        <v>1</v>
      </c>
      <c r="N156" s="233" t="s">
        <v>43</v>
      </c>
      <c r="P156" s="269">
        <f t="shared" si="6"/>
        <v>0</v>
      </c>
      <c r="Q156" s="269">
        <v>0</v>
      </c>
      <c r="R156" s="269">
        <f t="shared" si="7"/>
        <v>0</v>
      </c>
      <c r="S156" s="269">
        <v>0</v>
      </c>
      <c r="T156" s="270">
        <f t="shared" si="8"/>
        <v>0</v>
      </c>
      <c r="AR156" s="271" t="s">
        <v>1003</v>
      </c>
      <c r="AT156" s="271" t="s">
        <v>368</v>
      </c>
      <c r="AU156" s="271" t="s">
        <v>84</v>
      </c>
      <c r="AY156" s="53" t="s">
        <v>366</v>
      </c>
      <c r="BE156" s="179">
        <f t="shared" si="9"/>
        <v>0</v>
      </c>
      <c r="BF156" s="179">
        <f t="shared" si="10"/>
        <v>0</v>
      </c>
      <c r="BG156" s="179">
        <f t="shared" si="11"/>
        <v>0</v>
      </c>
      <c r="BH156" s="179">
        <f t="shared" si="12"/>
        <v>0</v>
      </c>
      <c r="BI156" s="179">
        <f t="shared" si="13"/>
        <v>0</v>
      </c>
      <c r="BJ156" s="53" t="s">
        <v>90</v>
      </c>
      <c r="BK156" s="179">
        <f t="shared" si="14"/>
        <v>0</v>
      </c>
      <c r="BL156" s="53" t="s">
        <v>1003</v>
      </c>
      <c r="BM156" s="271" t="s">
        <v>761</v>
      </c>
    </row>
    <row r="157" spans="2:65" s="74" customFormat="1" ht="16.5" customHeight="1">
      <c r="B157" s="73"/>
      <c r="C157" s="300" t="s">
        <v>548</v>
      </c>
      <c r="D157" s="300" t="s">
        <v>621</v>
      </c>
      <c r="E157" s="301" t="s">
        <v>9381</v>
      </c>
      <c r="F157" s="302" t="s">
        <v>9382</v>
      </c>
      <c r="G157" s="303" t="s">
        <v>630</v>
      </c>
      <c r="H157" s="304">
        <v>8</v>
      </c>
      <c r="I157" s="28"/>
      <c r="J157" s="306">
        <f t="shared" si="5"/>
        <v>0</v>
      </c>
      <c r="K157" s="307"/>
      <c r="L157" s="308"/>
      <c r="M157" s="29" t="s">
        <v>1</v>
      </c>
      <c r="N157" s="310" t="s">
        <v>43</v>
      </c>
      <c r="P157" s="269">
        <f t="shared" si="6"/>
        <v>0</v>
      </c>
      <c r="Q157" s="269">
        <v>0</v>
      </c>
      <c r="R157" s="269">
        <f t="shared" si="7"/>
        <v>0</v>
      </c>
      <c r="S157" s="269">
        <v>0</v>
      </c>
      <c r="T157" s="270">
        <f t="shared" si="8"/>
        <v>0</v>
      </c>
      <c r="AR157" s="271" t="s">
        <v>3401</v>
      </c>
      <c r="AT157" s="271" t="s">
        <v>621</v>
      </c>
      <c r="AU157" s="271" t="s">
        <v>84</v>
      </c>
      <c r="AY157" s="53" t="s">
        <v>366</v>
      </c>
      <c r="BE157" s="179">
        <f t="shared" si="9"/>
        <v>0</v>
      </c>
      <c r="BF157" s="179">
        <f t="shared" si="10"/>
        <v>0</v>
      </c>
      <c r="BG157" s="179">
        <f t="shared" si="11"/>
        <v>0</v>
      </c>
      <c r="BH157" s="179">
        <f t="shared" si="12"/>
        <v>0</v>
      </c>
      <c r="BI157" s="179">
        <f t="shared" si="13"/>
        <v>0</v>
      </c>
      <c r="BJ157" s="53" t="s">
        <v>90</v>
      </c>
      <c r="BK157" s="179">
        <f t="shared" si="14"/>
        <v>0</v>
      </c>
      <c r="BL157" s="53" t="s">
        <v>1003</v>
      </c>
      <c r="BM157" s="271" t="s">
        <v>783</v>
      </c>
    </row>
    <row r="158" spans="2:65" s="74" customFormat="1" ht="16.5" customHeight="1">
      <c r="B158" s="73"/>
      <c r="C158" s="260" t="s">
        <v>555</v>
      </c>
      <c r="D158" s="260" t="s">
        <v>368</v>
      </c>
      <c r="E158" s="261" t="s">
        <v>9383</v>
      </c>
      <c r="F158" s="262" t="s">
        <v>9384</v>
      </c>
      <c r="G158" s="263" t="s">
        <v>630</v>
      </c>
      <c r="H158" s="264">
        <v>2</v>
      </c>
      <c r="I158" s="26"/>
      <c r="J158" s="266">
        <f t="shared" si="5"/>
        <v>0</v>
      </c>
      <c r="K158" s="267"/>
      <c r="L158" s="73"/>
      <c r="M158" s="27" t="s">
        <v>1</v>
      </c>
      <c r="N158" s="233" t="s">
        <v>43</v>
      </c>
      <c r="P158" s="269">
        <f t="shared" si="6"/>
        <v>0</v>
      </c>
      <c r="Q158" s="269">
        <v>0</v>
      </c>
      <c r="R158" s="269">
        <f t="shared" si="7"/>
        <v>0</v>
      </c>
      <c r="S158" s="269">
        <v>0</v>
      </c>
      <c r="T158" s="270">
        <f t="shared" si="8"/>
        <v>0</v>
      </c>
      <c r="AR158" s="271" t="s">
        <v>1003</v>
      </c>
      <c r="AT158" s="271" t="s">
        <v>368</v>
      </c>
      <c r="AU158" s="271" t="s">
        <v>84</v>
      </c>
      <c r="AY158" s="53" t="s">
        <v>366</v>
      </c>
      <c r="BE158" s="179">
        <f t="shared" si="9"/>
        <v>0</v>
      </c>
      <c r="BF158" s="179">
        <f t="shared" si="10"/>
        <v>0</v>
      </c>
      <c r="BG158" s="179">
        <f t="shared" si="11"/>
        <v>0</v>
      </c>
      <c r="BH158" s="179">
        <f t="shared" si="12"/>
        <v>0</v>
      </c>
      <c r="BI158" s="179">
        <f t="shared" si="13"/>
        <v>0</v>
      </c>
      <c r="BJ158" s="53" t="s">
        <v>90</v>
      </c>
      <c r="BK158" s="179">
        <f t="shared" si="14"/>
        <v>0</v>
      </c>
      <c r="BL158" s="53" t="s">
        <v>1003</v>
      </c>
      <c r="BM158" s="271" t="s">
        <v>866</v>
      </c>
    </row>
    <row r="159" spans="2:65" s="74" customFormat="1" ht="21.75" customHeight="1">
      <c r="B159" s="73"/>
      <c r="C159" s="300" t="s">
        <v>573</v>
      </c>
      <c r="D159" s="300" t="s">
        <v>621</v>
      </c>
      <c r="E159" s="301" t="s">
        <v>9385</v>
      </c>
      <c r="F159" s="302" t="s">
        <v>9386</v>
      </c>
      <c r="G159" s="303" t="s">
        <v>630</v>
      </c>
      <c r="H159" s="304">
        <v>2</v>
      </c>
      <c r="I159" s="28"/>
      <c r="J159" s="306">
        <f t="shared" si="5"/>
        <v>0</v>
      </c>
      <c r="K159" s="307"/>
      <c r="L159" s="308"/>
      <c r="M159" s="29" t="s">
        <v>1</v>
      </c>
      <c r="N159" s="310" t="s">
        <v>43</v>
      </c>
      <c r="P159" s="269">
        <f t="shared" si="6"/>
        <v>0</v>
      </c>
      <c r="Q159" s="269">
        <v>0</v>
      </c>
      <c r="R159" s="269">
        <f t="shared" si="7"/>
        <v>0</v>
      </c>
      <c r="S159" s="269">
        <v>0</v>
      </c>
      <c r="T159" s="270">
        <f t="shared" si="8"/>
        <v>0</v>
      </c>
      <c r="AR159" s="271" t="s">
        <v>3401</v>
      </c>
      <c r="AT159" s="271" t="s">
        <v>621</v>
      </c>
      <c r="AU159" s="271" t="s">
        <v>84</v>
      </c>
      <c r="AY159" s="53" t="s">
        <v>366</v>
      </c>
      <c r="BE159" s="179">
        <f t="shared" si="9"/>
        <v>0</v>
      </c>
      <c r="BF159" s="179">
        <f t="shared" si="10"/>
        <v>0</v>
      </c>
      <c r="BG159" s="179">
        <f t="shared" si="11"/>
        <v>0</v>
      </c>
      <c r="BH159" s="179">
        <f t="shared" si="12"/>
        <v>0</v>
      </c>
      <c r="BI159" s="179">
        <f t="shared" si="13"/>
        <v>0</v>
      </c>
      <c r="BJ159" s="53" t="s">
        <v>90</v>
      </c>
      <c r="BK159" s="179">
        <f t="shared" si="14"/>
        <v>0</v>
      </c>
      <c r="BL159" s="53" t="s">
        <v>1003</v>
      </c>
      <c r="BM159" s="271" t="s">
        <v>882</v>
      </c>
    </row>
    <row r="160" spans="2:65" s="74" customFormat="1" ht="37.9" customHeight="1">
      <c r="B160" s="73"/>
      <c r="C160" s="260" t="s">
        <v>580</v>
      </c>
      <c r="D160" s="260" t="s">
        <v>368</v>
      </c>
      <c r="E160" s="261" t="s">
        <v>9387</v>
      </c>
      <c r="F160" s="262" t="s">
        <v>9388</v>
      </c>
      <c r="G160" s="263" t="s">
        <v>630</v>
      </c>
      <c r="H160" s="264">
        <v>44</v>
      </c>
      <c r="I160" s="26"/>
      <c r="J160" s="266">
        <f t="shared" si="5"/>
        <v>0</v>
      </c>
      <c r="K160" s="267"/>
      <c r="L160" s="73"/>
      <c r="M160" s="27" t="s">
        <v>1</v>
      </c>
      <c r="N160" s="233" t="s">
        <v>43</v>
      </c>
      <c r="P160" s="269">
        <f t="shared" si="6"/>
        <v>0</v>
      </c>
      <c r="Q160" s="269">
        <v>0</v>
      </c>
      <c r="R160" s="269">
        <f t="shared" si="7"/>
        <v>0</v>
      </c>
      <c r="S160" s="269">
        <v>0</v>
      </c>
      <c r="T160" s="270">
        <f t="shared" si="8"/>
        <v>0</v>
      </c>
      <c r="AR160" s="271" t="s">
        <v>1003</v>
      </c>
      <c r="AT160" s="271" t="s">
        <v>368</v>
      </c>
      <c r="AU160" s="271" t="s">
        <v>84</v>
      </c>
      <c r="AY160" s="53" t="s">
        <v>366</v>
      </c>
      <c r="BE160" s="179">
        <f t="shared" si="9"/>
        <v>0</v>
      </c>
      <c r="BF160" s="179">
        <f t="shared" si="10"/>
        <v>0</v>
      </c>
      <c r="BG160" s="179">
        <f t="shared" si="11"/>
        <v>0</v>
      </c>
      <c r="BH160" s="179">
        <f t="shared" si="12"/>
        <v>0</v>
      </c>
      <c r="BI160" s="179">
        <f t="shared" si="13"/>
        <v>0</v>
      </c>
      <c r="BJ160" s="53" t="s">
        <v>90</v>
      </c>
      <c r="BK160" s="179">
        <f t="shared" si="14"/>
        <v>0</v>
      </c>
      <c r="BL160" s="53" t="s">
        <v>1003</v>
      </c>
      <c r="BM160" s="271" t="s">
        <v>899</v>
      </c>
    </row>
    <row r="161" spans="2:65" s="74" customFormat="1" ht="44.25" customHeight="1">
      <c r="B161" s="73"/>
      <c r="C161" s="300" t="s">
        <v>584</v>
      </c>
      <c r="D161" s="300" t="s">
        <v>621</v>
      </c>
      <c r="E161" s="301" t="s">
        <v>9389</v>
      </c>
      <c r="F161" s="302" t="s">
        <v>9390</v>
      </c>
      <c r="G161" s="303" t="s">
        <v>630</v>
      </c>
      <c r="H161" s="304">
        <v>44</v>
      </c>
      <c r="I161" s="28"/>
      <c r="J161" s="306">
        <f t="shared" si="5"/>
        <v>0</v>
      </c>
      <c r="K161" s="307"/>
      <c r="L161" s="308"/>
      <c r="M161" s="29" t="s">
        <v>1</v>
      </c>
      <c r="N161" s="310" t="s">
        <v>43</v>
      </c>
      <c r="P161" s="269">
        <f t="shared" si="6"/>
        <v>0</v>
      </c>
      <c r="Q161" s="269">
        <v>0</v>
      </c>
      <c r="R161" s="269">
        <f t="shared" si="7"/>
        <v>0</v>
      </c>
      <c r="S161" s="269">
        <v>0</v>
      </c>
      <c r="T161" s="270">
        <f t="shared" si="8"/>
        <v>0</v>
      </c>
      <c r="AR161" s="271" t="s">
        <v>3401</v>
      </c>
      <c r="AT161" s="271" t="s">
        <v>621</v>
      </c>
      <c r="AU161" s="271" t="s">
        <v>84</v>
      </c>
      <c r="AY161" s="53" t="s">
        <v>366</v>
      </c>
      <c r="BE161" s="179">
        <f t="shared" si="9"/>
        <v>0</v>
      </c>
      <c r="BF161" s="179">
        <f t="shared" si="10"/>
        <v>0</v>
      </c>
      <c r="BG161" s="179">
        <f t="shared" si="11"/>
        <v>0</v>
      </c>
      <c r="BH161" s="179">
        <f t="shared" si="12"/>
        <v>0</v>
      </c>
      <c r="BI161" s="179">
        <f t="shared" si="13"/>
        <v>0</v>
      </c>
      <c r="BJ161" s="53" t="s">
        <v>90</v>
      </c>
      <c r="BK161" s="179">
        <f t="shared" si="14"/>
        <v>0</v>
      </c>
      <c r="BL161" s="53" t="s">
        <v>1003</v>
      </c>
      <c r="BM161" s="271" t="s">
        <v>912</v>
      </c>
    </row>
    <row r="162" spans="2:65" s="74" customFormat="1" ht="37.9" customHeight="1">
      <c r="B162" s="73"/>
      <c r="C162" s="260" t="s">
        <v>591</v>
      </c>
      <c r="D162" s="260" t="s">
        <v>368</v>
      </c>
      <c r="E162" s="261" t="s">
        <v>9391</v>
      </c>
      <c r="F162" s="262" t="s">
        <v>9392</v>
      </c>
      <c r="G162" s="263" t="s">
        <v>630</v>
      </c>
      <c r="H162" s="264">
        <v>79</v>
      </c>
      <c r="I162" s="26"/>
      <c r="J162" s="266">
        <f t="shared" si="5"/>
        <v>0</v>
      </c>
      <c r="K162" s="267"/>
      <c r="L162" s="73"/>
      <c r="M162" s="27" t="s">
        <v>1</v>
      </c>
      <c r="N162" s="233" t="s">
        <v>43</v>
      </c>
      <c r="P162" s="269">
        <f t="shared" si="6"/>
        <v>0</v>
      </c>
      <c r="Q162" s="269">
        <v>0</v>
      </c>
      <c r="R162" s="269">
        <f t="shared" si="7"/>
        <v>0</v>
      </c>
      <c r="S162" s="269">
        <v>0</v>
      </c>
      <c r="T162" s="270">
        <f t="shared" si="8"/>
        <v>0</v>
      </c>
      <c r="AR162" s="271" t="s">
        <v>1003</v>
      </c>
      <c r="AT162" s="271" t="s">
        <v>368</v>
      </c>
      <c r="AU162" s="271" t="s">
        <v>84</v>
      </c>
      <c r="AY162" s="53" t="s">
        <v>366</v>
      </c>
      <c r="BE162" s="179">
        <f t="shared" si="9"/>
        <v>0</v>
      </c>
      <c r="BF162" s="179">
        <f t="shared" si="10"/>
        <v>0</v>
      </c>
      <c r="BG162" s="179">
        <f t="shared" si="11"/>
        <v>0</v>
      </c>
      <c r="BH162" s="179">
        <f t="shared" si="12"/>
        <v>0</v>
      </c>
      <c r="BI162" s="179">
        <f t="shared" si="13"/>
        <v>0</v>
      </c>
      <c r="BJ162" s="53" t="s">
        <v>90</v>
      </c>
      <c r="BK162" s="179">
        <f t="shared" si="14"/>
        <v>0</v>
      </c>
      <c r="BL162" s="53" t="s">
        <v>1003</v>
      </c>
      <c r="BM162" s="271" t="s">
        <v>925</v>
      </c>
    </row>
    <row r="163" spans="2:65" s="74" customFormat="1" ht="37.9" customHeight="1">
      <c r="B163" s="73"/>
      <c r="C163" s="300" t="s">
        <v>597</v>
      </c>
      <c r="D163" s="300" t="s">
        <v>621</v>
      </c>
      <c r="E163" s="301" t="s">
        <v>9393</v>
      </c>
      <c r="F163" s="302" t="s">
        <v>9394</v>
      </c>
      <c r="G163" s="303" t="s">
        <v>630</v>
      </c>
      <c r="H163" s="304">
        <v>79</v>
      </c>
      <c r="I163" s="28"/>
      <c r="J163" s="306">
        <f t="shared" si="5"/>
        <v>0</v>
      </c>
      <c r="K163" s="307"/>
      <c r="L163" s="308"/>
      <c r="M163" s="29" t="s">
        <v>1</v>
      </c>
      <c r="N163" s="310" t="s">
        <v>43</v>
      </c>
      <c r="P163" s="269">
        <f t="shared" si="6"/>
        <v>0</v>
      </c>
      <c r="Q163" s="269">
        <v>0</v>
      </c>
      <c r="R163" s="269">
        <f t="shared" si="7"/>
        <v>0</v>
      </c>
      <c r="S163" s="269">
        <v>0</v>
      </c>
      <c r="T163" s="270">
        <f t="shared" si="8"/>
        <v>0</v>
      </c>
      <c r="AR163" s="271" t="s">
        <v>3401</v>
      </c>
      <c r="AT163" s="271" t="s">
        <v>621</v>
      </c>
      <c r="AU163" s="271" t="s">
        <v>84</v>
      </c>
      <c r="AY163" s="53" t="s">
        <v>366</v>
      </c>
      <c r="BE163" s="179">
        <f t="shared" si="9"/>
        <v>0</v>
      </c>
      <c r="BF163" s="179">
        <f t="shared" si="10"/>
        <v>0</v>
      </c>
      <c r="BG163" s="179">
        <f t="shared" si="11"/>
        <v>0</v>
      </c>
      <c r="BH163" s="179">
        <f t="shared" si="12"/>
        <v>0</v>
      </c>
      <c r="BI163" s="179">
        <f t="shared" si="13"/>
        <v>0</v>
      </c>
      <c r="BJ163" s="53" t="s">
        <v>90</v>
      </c>
      <c r="BK163" s="179">
        <f t="shared" si="14"/>
        <v>0</v>
      </c>
      <c r="BL163" s="53" t="s">
        <v>1003</v>
      </c>
      <c r="BM163" s="271" t="s">
        <v>937</v>
      </c>
    </row>
    <row r="164" spans="2:65" s="74" customFormat="1" ht="24.2" customHeight="1">
      <c r="B164" s="73"/>
      <c r="C164" s="260" t="s">
        <v>604</v>
      </c>
      <c r="D164" s="260" t="s">
        <v>368</v>
      </c>
      <c r="E164" s="261" t="s">
        <v>9395</v>
      </c>
      <c r="F164" s="262" t="s">
        <v>9396</v>
      </c>
      <c r="G164" s="263" t="s">
        <v>630</v>
      </c>
      <c r="H164" s="264">
        <v>10</v>
      </c>
      <c r="I164" s="26"/>
      <c r="J164" s="266">
        <f t="shared" si="5"/>
        <v>0</v>
      </c>
      <c r="K164" s="267"/>
      <c r="L164" s="73"/>
      <c r="M164" s="27" t="s">
        <v>1</v>
      </c>
      <c r="N164" s="233" t="s">
        <v>43</v>
      </c>
      <c r="P164" s="269">
        <f t="shared" si="6"/>
        <v>0</v>
      </c>
      <c r="Q164" s="269">
        <v>0</v>
      </c>
      <c r="R164" s="269">
        <f t="shared" si="7"/>
        <v>0</v>
      </c>
      <c r="S164" s="269">
        <v>0</v>
      </c>
      <c r="T164" s="270">
        <f t="shared" si="8"/>
        <v>0</v>
      </c>
      <c r="AR164" s="271" t="s">
        <v>1003</v>
      </c>
      <c r="AT164" s="271" t="s">
        <v>368</v>
      </c>
      <c r="AU164" s="271" t="s">
        <v>84</v>
      </c>
      <c r="AY164" s="53" t="s">
        <v>366</v>
      </c>
      <c r="BE164" s="179">
        <f t="shared" si="9"/>
        <v>0</v>
      </c>
      <c r="BF164" s="179">
        <f t="shared" si="10"/>
        <v>0</v>
      </c>
      <c r="BG164" s="179">
        <f t="shared" si="11"/>
        <v>0</v>
      </c>
      <c r="BH164" s="179">
        <f t="shared" si="12"/>
        <v>0</v>
      </c>
      <c r="BI164" s="179">
        <f t="shared" si="13"/>
        <v>0</v>
      </c>
      <c r="BJ164" s="53" t="s">
        <v>90</v>
      </c>
      <c r="BK164" s="179">
        <f t="shared" si="14"/>
        <v>0</v>
      </c>
      <c r="BL164" s="53" t="s">
        <v>1003</v>
      </c>
      <c r="BM164" s="271" t="s">
        <v>947</v>
      </c>
    </row>
    <row r="165" spans="2:65" s="74" customFormat="1" ht="24.2" customHeight="1">
      <c r="B165" s="73"/>
      <c r="C165" s="300" t="s">
        <v>608</v>
      </c>
      <c r="D165" s="300" t="s">
        <v>621</v>
      </c>
      <c r="E165" s="301" t="s">
        <v>9397</v>
      </c>
      <c r="F165" s="302" t="s">
        <v>9398</v>
      </c>
      <c r="G165" s="303" t="s">
        <v>630</v>
      </c>
      <c r="H165" s="304">
        <v>10</v>
      </c>
      <c r="I165" s="28"/>
      <c r="J165" s="306">
        <f t="shared" si="5"/>
        <v>0</v>
      </c>
      <c r="K165" s="307"/>
      <c r="L165" s="308"/>
      <c r="M165" s="29" t="s">
        <v>1</v>
      </c>
      <c r="N165" s="310" t="s">
        <v>43</v>
      </c>
      <c r="P165" s="269">
        <f t="shared" si="6"/>
        <v>0</v>
      </c>
      <c r="Q165" s="269">
        <v>0</v>
      </c>
      <c r="R165" s="269">
        <f t="shared" si="7"/>
        <v>0</v>
      </c>
      <c r="S165" s="269">
        <v>0</v>
      </c>
      <c r="T165" s="270">
        <f t="shared" si="8"/>
        <v>0</v>
      </c>
      <c r="AR165" s="271" t="s">
        <v>3401</v>
      </c>
      <c r="AT165" s="271" t="s">
        <v>621</v>
      </c>
      <c r="AU165" s="271" t="s">
        <v>84</v>
      </c>
      <c r="AY165" s="53" t="s">
        <v>366</v>
      </c>
      <c r="BE165" s="179">
        <f t="shared" si="9"/>
        <v>0</v>
      </c>
      <c r="BF165" s="179">
        <f t="shared" si="10"/>
        <v>0</v>
      </c>
      <c r="BG165" s="179">
        <f t="shared" si="11"/>
        <v>0</v>
      </c>
      <c r="BH165" s="179">
        <f t="shared" si="12"/>
        <v>0</v>
      </c>
      <c r="BI165" s="179">
        <f t="shared" si="13"/>
        <v>0</v>
      </c>
      <c r="BJ165" s="53" t="s">
        <v>90</v>
      </c>
      <c r="BK165" s="179">
        <f t="shared" si="14"/>
        <v>0</v>
      </c>
      <c r="BL165" s="53" t="s">
        <v>1003</v>
      </c>
      <c r="BM165" s="271" t="s">
        <v>1003</v>
      </c>
    </row>
    <row r="166" spans="2:65" s="74" customFormat="1" ht="24.2" customHeight="1">
      <c r="B166" s="73"/>
      <c r="C166" s="260" t="s">
        <v>615</v>
      </c>
      <c r="D166" s="260" t="s">
        <v>368</v>
      </c>
      <c r="E166" s="261" t="s">
        <v>9399</v>
      </c>
      <c r="F166" s="262" t="s">
        <v>9400</v>
      </c>
      <c r="G166" s="263" t="s">
        <v>630</v>
      </c>
      <c r="H166" s="264">
        <v>1</v>
      </c>
      <c r="I166" s="26"/>
      <c r="J166" s="266">
        <f t="shared" ref="J166:J189" si="15">ROUND(I166*H166,2)</f>
        <v>0</v>
      </c>
      <c r="K166" s="267"/>
      <c r="L166" s="73"/>
      <c r="M166" s="27" t="s">
        <v>1</v>
      </c>
      <c r="N166" s="233" t="s">
        <v>43</v>
      </c>
      <c r="P166" s="269">
        <f t="shared" ref="P166:P189" si="16">O166*H166</f>
        <v>0</v>
      </c>
      <c r="Q166" s="269">
        <v>0</v>
      </c>
      <c r="R166" s="269">
        <f t="shared" ref="R166:R189" si="17">Q166*H166</f>
        <v>0</v>
      </c>
      <c r="S166" s="269">
        <v>0</v>
      </c>
      <c r="T166" s="270">
        <f t="shared" ref="T166:T189" si="18">S166*H166</f>
        <v>0</v>
      </c>
      <c r="AR166" s="271" t="s">
        <v>1003</v>
      </c>
      <c r="AT166" s="271" t="s">
        <v>368</v>
      </c>
      <c r="AU166" s="271" t="s">
        <v>84</v>
      </c>
      <c r="AY166" s="53" t="s">
        <v>366</v>
      </c>
      <c r="BE166" s="179">
        <f t="shared" ref="BE166:BE189" si="19">IF(N166="základná",J166,0)</f>
        <v>0</v>
      </c>
      <c r="BF166" s="179">
        <f t="shared" ref="BF166:BF189" si="20">IF(N166="znížená",J166,0)</f>
        <v>0</v>
      </c>
      <c r="BG166" s="179">
        <f t="shared" ref="BG166:BG189" si="21">IF(N166="zákl. prenesená",J166,0)</f>
        <v>0</v>
      </c>
      <c r="BH166" s="179">
        <f t="shared" ref="BH166:BH189" si="22">IF(N166="zníž. prenesená",J166,0)</f>
        <v>0</v>
      </c>
      <c r="BI166" s="179">
        <f t="shared" ref="BI166:BI189" si="23">IF(N166="nulová",J166,0)</f>
        <v>0</v>
      </c>
      <c r="BJ166" s="53" t="s">
        <v>90</v>
      </c>
      <c r="BK166" s="179">
        <f t="shared" ref="BK166:BK189" si="24">ROUND(I166*H166,2)</f>
        <v>0</v>
      </c>
      <c r="BL166" s="53" t="s">
        <v>1003</v>
      </c>
      <c r="BM166" s="271" t="s">
        <v>1027</v>
      </c>
    </row>
    <row r="167" spans="2:65" s="74" customFormat="1" ht="24.2" customHeight="1">
      <c r="B167" s="73"/>
      <c r="C167" s="300" t="s">
        <v>620</v>
      </c>
      <c r="D167" s="300" t="s">
        <v>621</v>
      </c>
      <c r="E167" s="301" t="s">
        <v>9401</v>
      </c>
      <c r="F167" s="302" t="s">
        <v>9402</v>
      </c>
      <c r="G167" s="303" t="s">
        <v>630</v>
      </c>
      <c r="H167" s="304">
        <v>1</v>
      </c>
      <c r="I167" s="28"/>
      <c r="J167" s="306">
        <f t="shared" si="15"/>
        <v>0</v>
      </c>
      <c r="K167" s="307"/>
      <c r="L167" s="308"/>
      <c r="M167" s="29" t="s">
        <v>1</v>
      </c>
      <c r="N167" s="310" t="s">
        <v>43</v>
      </c>
      <c r="P167" s="269">
        <f t="shared" si="16"/>
        <v>0</v>
      </c>
      <c r="Q167" s="269">
        <v>0</v>
      </c>
      <c r="R167" s="269">
        <f t="shared" si="17"/>
        <v>0</v>
      </c>
      <c r="S167" s="269">
        <v>0</v>
      </c>
      <c r="T167" s="270">
        <f t="shared" si="18"/>
        <v>0</v>
      </c>
      <c r="AR167" s="271" t="s">
        <v>3401</v>
      </c>
      <c r="AT167" s="271" t="s">
        <v>621</v>
      </c>
      <c r="AU167" s="271" t="s">
        <v>84</v>
      </c>
      <c r="AY167" s="53" t="s">
        <v>366</v>
      </c>
      <c r="BE167" s="179">
        <f t="shared" si="19"/>
        <v>0</v>
      </c>
      <c r="BF167" s="179">
        <f t="shared" si="20"/>
        <v>0</v>
      </c>
      <c r="BG167" s="179">
        <f t="shared" si="21"/>
        <v>0</v>
      </c>
      <c r="BH167" s="179">
        <f t="shared" si="22"/>
        <v>0</v>
      </c>
      <c r="BI167" s="179">
        <f t="shared" si="23"/>
        <v>0</v>
      </c>
      <c r="BJ167" s="53" t="s">
        <v>90</v>
      </c>
      <c r="BK167" s="179">
        <f t="shared" si="24"/>
        <v>0</v>
      </c>
      <c r="BL167" s="53" t="s">
        <v>1003</v>
      </c>
      <c r="BM167" s="271" t="s">
        <v>1060</v>
      </c>
    </row>
    <row r="168" spans="2:65" s="74" customFormat="1" ht="24.2" customHeight="1">
      <c r="B168" s="73"/>
      <c r="C168" s="260" t="s">
        <v>627</v>
      </c>
      <c r="D168" s="260" t="s">
        <v>368</v>
      </c>
      <c r="E168" s="261" t="s">
        <v>9403</v>
      </c>
      <c r="F168" s="262" t="s">
        <v>9404</v>
      </c>
      <c r="G168" s="263" t="s">
        <v>630</v>
      </c>
      <c r="H168" s="264">
        <v>1</v>
      </c>
      <c r="I168" s="26"/>
      <c r="J168" s="266">
        <f t="shared" si="15"/>
        <v>0</v>
      </c>
      <c r="K168" s="267"/>
      <c r="L168" s="73"/>
      <c r="M168" s="27" t="s">
        <v>1</v>
      </c>
      <c r="N168" s="233" t="s">
        <v>43</v>
      </c>
      <c r="P168" s="269">
        <f t="shared" si="16"/>
        <v>0</v>
      </c>
      <c r="Q168" s="269">
        <v>0</v>
      </c>
      <c r="R168" s="269">
        <f t="shared" si="17"/>
        <v>0</v>
      </c>
      <c r="S168" s="269">
        <v>0</v>
      </c>
      <c r="T168" s="270">
        <f t="shared" si="18"/>
        <v>0</v>
      </c>
      <c r="AR168" s="271" t="s">
        <v>1003</v>
      </c>
      <c r="AT168" s="271" t="s">
        <v>368</v>
      </c>
      <c r="AU168" s="271" t="s">
        <v>84</v>
      </c>
      <c r="AY168" s="53" t="s">
        <v>366</v>
      </c>
      <c r="BE168" s="179">
        <f t="shared" si="19"/>
        <v>0</v>
      </c>
      <c r="BF168" s="179">
        <f t="shared" si="20"/>
        <v>0</v>
      </c>
      <c r="BG168" s="179">
        <f t="shared" si="21"/>
        <v>0</v>
      </c>
      <c r="BH168" s="179">
        <f t="shared" si="22"/>
        <v>0</v>
      </c>
      <c r="BI168" s="179">
        <f t="shared" si="23"/>
        <v>0</v>
      </c>
      <c r="BJ168" s="53" t="s">
        <v>90</v>
      </c>
      <c r="BK168" s="179">
        <f t="shared" si="24"/>
        <v>0</v>
      </c>
      <c r="BL168" s="53" t="s">
        <v>1003</v>
      </c>
      <c r="BM168" s="271" t="s">
        <v>1080</v>
      </c>
    </row>
    <row r="169" spans="2:65" s="74" customFormat="1" ht="21.75" customHeight="1">
      <c r="B169" s="73"/>
      <c r="C169" s="260" t="s">
        <v>635</v>
      </c>
      <c r="D169" s="260" t="s">
        <v>368</v>
      </c>
      <c r="E169" s="261" t="s">
        <v>9405</v>
      </c>
      <c r="F169" s="262" t="s">
        <v>9406</v>
      </c>
      <c r="G169" s="263" t="s">
        <v>265</v>
      </c>
      <c r="H169" s="264">
        <v>565</v>
      </c>
      <c r="I169" s="26"/>
      <c r="J169" s="266">
        <f t="shared" si="15"/>
        <v>0</v>
      </c>
      <c r="K169" s="267"/>
      <c r="L169" s="73"/>
      <c r="M169" s="27" t="s">
        <v>1</v>
      </c>
      <c r="N169" s="233" t="s">
        <v>43</v>
      </c>
      <c r="P169" s="269">
        <f t="shared" si="16"/>
        <v>0</v>
      </c>
      <c r="Q169" s="269">
        <v>0</v>
      </c>
      <c r="R169" s="269">
        <f t="shared" si="17"/>
        <v>0</v>
      </c>
      <c r="S169" s="269">
        <v>0</v>
      </c>
      <c r="T169" s="270">
        <f t="shared" si="18"/>
        <v>0</v>
      </c>
      <c r="AR169" s="271" t="s">
        <v>1003</v>
      </c>
      <c r="AT169" s="271" t="s">
        <v>368</v>
      </c>
      <c r="AU169" s="271" t="s">
        <v>84</v>
      </c>
      <c r="AY169" s="53" t="s">
        <v>366</v>
      </c>
      <c r="BE169" s="179">
        <f t="shared" si="19"/>
        <v>0</v>
      </c>
      <c r="BF169" s="179">
        <f t="shared" si="20"/>
        <v>0</v>
      </c>
      <c r="BG169" s="179">
        <f t="shared" si="21"/>
        <v>0</v>
      </c>
      <c r="BH169" s="179">
        <f t="shared" si="22"/>
        <v>0</v>
      </c>
      <c r="BI169" s="179">
        <f t="shared" si="23"/>
        <v>0</v>
      </c>
      <c r="BJ169" s="53" t="s">
        <v>90</v>
      </c>
      <c r="BK169" s="179">
        <f t="shared" si="24"/>
        <v>0</v>
      </c>
      <c r="BL169" s="53" t="s">
        <v>1003</v>
      </c>
      <c r="BM169" s="271" t="s">
        <v>1264</v>
      </c>
    </row>
    <row r="170" spans="2:65" s="74" customFormat="1" ht="24.2" customHeight="1">
      <c r="B170" s="73"/>
      <c r="C170" s="300" t="s">
        <v>666</v>
      </c>
      <c r="D170" s="300" t="s">
        <v>621</v>
      </c>
      <c r="E170" s="301" t="s">
        <v>9407</v>
      </c>
      <c r="F170" s="302" t="s">
        <v>9408</v>
      </c>
      <c r="G170" s="303" t="s">
        <v>265</v>
      </c>
      <c r="H170" s="304">
        <v>565</v>
      </c>
      <c r="I170" s="28"/>
      <c r="J170" s="306">
        <f t="shared" si="15"/>
        <v>0</v>
      </c>
      <c r="K170" s="307"/>
      <c r="L170" s="308"/>
      <c r="M170" s="29" t="s">
        <v>1</v>
      </c>
      <c r="N170" s="310" t="s">
        <v>43</v>
      </c>
      <c r="P170" s="269">
        <f t="shared" si="16"/>
        <v>0</v>
      </c>
      <c r="Q170" s="269">
        <v>0</v>
      </c>
      <c r="R170" s="269">
        <f t="shared" si="17"/>
        <v>0</v>
      </c>
      <c r="S170" s="269">
        <v>0</v>
      </c>
      <c r="T170" s="270">
        <f t="shared" si="18"/>
        <v>0</v>
      </c>
      <c r="AR170" s="271" t="s">
        <v>3401</v>
      </c>
      <c r="AT170" s="271" t="s">
        <v>621</v>
      </c>
      <c r="AU170" s="271" t="s">
        <v>84</v>
      </c>
      <c r="AY170" s="53" t="s">
        <v>366</v>
      </c>
      <c r="BE170" s="179">
        <f t="shared" si="19"/>
        <v>0</v>
      </c>
      <c r="BF170" s="179">
        <f t="shared" si="20"/>
        <v>0</v>
      </c>
      <c r="BG170" s="179">
        <f t="shared" si="21"/>
        <v>0</v>
      </c>
      <c r="BH170" s="179">
        <f t="shared" si="22"/>
        <v>0</v>
      </c>
      <c r="BI170" s="179">
        <f t="shared" si="23"/>
        <v>0</v>
      </c>
      <c r="BJ170" s="53" t="s">
        <v>90</v>
      </c>
      <c r="BK170" s="179">
        <f t="shared" si="24"/>
        <v>0</v>
      </c>
      <c r="BL170" s="53" t="s">
        <v>1003</v>
      </c>
      <c r="BM170" s="271" t="s">
        <v>1273</v>
      </c>
    </row>
    <row r="171" spans="2:65" s="74" customFormat="1" ht="24.2" customHeight="1">
      <c r="B171" s="73"/>
      <c r="C171" s="260" t="s">
        <v>673</v>
      </c>
      <c r="D171" s="260" t="s">
        <v>368</v>
      </c>
      <c r="E171" s="261" t="s">
        <v>9409</v>
      </c>
      <c r="F171" s="262" t="s">
        <v>9269</v>
      </c>
      <c r="G171" s="263" t="s">
        <v>265</v>
      </c>
      <c r="H171" s="264">
        <v>40</v>
      </c>
      <c r="I171" s="26"/>
      <c r="J171" s="266">
        <f t="shared" si="15"/>
        <v>0</v>
      </c>
      <c r="K171" s="267"/>
      <c r="L171" s="73"/>
      <c r="M171" s="27" t="s">
        <v>1</v>
      </c>
      <c r="N171" s="233" t="s">
        <v>43</v>
      </c>
      <c r="P171" s="269">
        <f t="shared" si="16"/>
        <v>0</v>
      </c>
      <c r="Q171" s="269">
        <v>0</v>
      </c>
      <c r="R171" s="269">
        <f t="shared" si="17"/>
        <v>0</v>
      </c>
      <c r="S171" s="269">
        <v>0</v>
      </c>
      <c r="T171" s="270">
        <f t="shared" si="18"/>
        <v>0</v>
      </c>
      <c r="AR171" s="271" t="s">
        <v>1003</v>
      </c>
      <c r="AT171" s="271" t="s">
        <v>368</v>
      </c>
      <c r="AU171" s="271" t="s">
        <v>84</v>
      </c>
      <c r="AY171" s="53" t="s">
        <v>366</v>
      </c>
      <c r="BE171" s="179">
        <f t="shared" si="19"/>
        <v>0</v>
      </c>
      <c r="BF171" s="179">
        <f t="shared" si="20"/>
        <v>0</v>
      </c>
      <c r="BG171" s="179">
        <f t="shared" si="21"/>
        <v>0</v>
      </c>
      <c r="BH171" s="179">
        <f t="shared" si="22"/>
        <v>0</v>
      </c>
      <c r="BI171" s="179">
        <f t="shared" si="23"/>
        <v>0</v>
      </c>
      <c r="BJ171" s="53" t="s">
        <v>90</v>
      </c>
      <c r="BK171" s="179">
        <f t="shared" si="24"/>
        <v>0</v>
      </c>
      <c r="BL171" s="53" t="s">
        <v>1003</v>
      </c>
      <c r="BM171" s="271" t="s">
        <v>1282</v>
      </c>
    </row>
    <row r="172" spans="2:65" s="74" customFormat="1" ht="24.2" customHeight="1">
      <c r="B172" s="73"/>
      <c r="C172" s="300" t="s">
        <v>680</v>
      </c>
      <c r="D172" s="300" t="s">
        <v>621</v>
      </c>
      <c r="E172" s="301" t="s">
        <v>9410</v>
      </c>
      <c r="F172" s="302" t="s">
        <v>9271</v>
      </c>
      <c r="G172" s="303" t="s">
        <v>265</v>
      </c>
      <c r="H172" s="304">
        <v>40</v>
      </c>
      <c r="I172" s="28"/>
      <c r="J172" s="306">
        <f t="shared" si="15"/>
        <v>0</v>
      </c>
      <c r="K172" s="307"/>
      <c r="L172" s="308"/>
      <c r="M172" s="29" t="s">
        <v>1</v>
      </c>
      <c r="N172" s="310" t="s">
        <v>43</v>
      </c>
      <c r="P172" s="269">
        <f t="shared" si="16"/>
        <v>0</v>
      </c>
      <c r="Q172" s="269">
        <v>0</v>
      </c>
      <c r="R172" s="269">
        <f t="shared" si="17"/>
        <v>0</v>
      </c>
      <c r="S172" s="269">
        <v>0</v>
      </c>
      <c r="T172" s="270">
        <f t="shared" si="18"/>
        <v>0</v>
      </c>
      <c r="AR172" s="271" t="s">
        <v>3401</v>
      </c>
      <c r="AT172" s="271" t="s">
        <v>621</v>
      </c>
      <c r="AU172" s="271" t="s">
        <v>84</v>
      </c>
      <c r="AY172" s="53" t="s">
        <v>366</v>
      </c>
      <c r="BE172" s="179">
        <f t="shared" si="19"/>
        <v>0</v>
      </c>
      <c r="BF172" s="179">
        <f t="shared" si="20"/>
        <v>0</v>
      </c>
      <c r="BG172" s="179">
        <f t="shared" si="21"/>
        <v>0</v>
      </c>
      <c r="BH172" s="179">
        <f t="shared" si="22"/>
        <v>0</v>
      </c>
      <c r="BI172" s="179">
        <f t="shared" si="23"/>
        <v>0</v>
      </c>
      <c r="BJ172" s="53" t="s">
        <v>90</v>
      </c>
      <c r="BK172" s="179">
        <f t="shared" si="24"/>
        <v>0</v>
      </c>
      <c r="BL172" s="53" t="s">
        <v>1003</v>
      </c>
      <c r="BM172" s="271" t="s">
        <v>1303</v>
      </c>
    </row>
    <row r="173" spans="2:65" s="74" customFormat="1" ht="24.2" customHeight="1">
      <c r="B173" s="73"/>
      <c r="C173" s="260" t="s">
        <v>689</v>
      </c>
      <c r="D173" s="260" t="s">
        <v>368</v>
      </c>
      <c r="E173" s="261" t="s">
        <v>9411</v>
      </c>
      <c r="F173" s="262" t="s">
        <v>9412</v>
      </c>
      <c r="G173" s="263" t="s">
        <v>265</v>
      </c>
      <c r="H173" s="264">
        <v>50</v>
      </c>
      <c r="I173" s="26"/>
      <c r="J173" s="266">
        <f t="shared" si="15"/>
        <v>0</v>
      </c>
      <c r="K173" s="267"/>
      <c r="L173" s="73"/>
      <c r="M173" s="27" t="s">
        <v>1</v>
      </c>
      <c r="N173" s="233" t="s">
        <v>43</v>
      </c>
      <c r="P173" s="269">
        <f t="shared" si="16"/>
        <v>0</v>
      </c>
      <c r="Q173" s="269">
        <v>0</v>
      </c>
      <c r="R173" s="269">
        <f t="shared" si="17"/>
        <v>0</v>
      </c>
      <c r="S173" s="269">
        <v>0</v>
      </c>
      <c r="T173" s="270">
        <f t="shared" si="18"/>
        <v>0</v>
      </c>
      <c r="AR173" s="271" t="s">
        <v>1003</v>
      </c>
      <c r="AT173" s="271" t="s">
        <v>368</v>
      </c>
      <c r="AU173" s="271" t="s">
        <v>84</v>
      </c>
      <c r="AY173" s="53" t="s">
        <v>366</v>
      </c>
      <c r="BE173" s="179">
        <f t="shared" si="19"/>
        <v>0</v>
      </c>
      <c r="BF173" s="179">
        <f t="shared" si="20"/>
        <v>0</v>
      </c>
      <c r="BG173" s="179">
        <f t="shared" si="21"/>
        <v>0</v>
      </c>
      <c r="BH173" s="179">
        <f t="shared" si="22"/>
        <v>0</v>
      </c>
      <c r="BI173" s="179">
        <f t="shared" si="23"/>
        <v>0</v>
      </c>
      <c r="BJ173" s="53" t="s">
        <v>90</v>
      </c>
      <c r="BK173" s="179">
        <f t="shared" si="24"/>
        <v>0</v>
      </c>
      <c r="BL173" s="53" t="s">
        <v>1003</v>
      </c>
      <c r="BM173" s="271" t="s">
        <v>1313</v>
      </c>
    </row>
    <row r="174" spans="2:65" s="74" customFormat="1" ht="24.2" customHeight="1">
      <c r="B174" s="73"/>
      <c r="C174" s="300" t="s">
        <v>697</v>
      </c>
      <c r="D174" s="300" t="s">
        <v>621</v>
      </c>
      <c r="E174" s="301" t="s">
        <v>9413</v>
      </c>
      <c r="F174" s="302" t="s">
        <v>9414</v>
      </c>
      <c r="G174" s="303" t="s">
        <v>265</v>
      </c>
      <c r="H174" s="304">
        <v>50</v>
      </c>
      <c r="I174" s="28"/>
      <c r="J174" s="306">
        <f t="shared" si="15"/>
        <v>0</v>
      </c>
      <c r="K174" s="307"/>
      <c r="L174" s="308"/>
      <c r="M174" s="29" t="s">
        <v>1</v>
      </c>
      <c r="N174" s="310" t="s">
        <v>43</v>
      </c>
      <c r="P174" s="269">
        <f t="shared" si="16"/>
        <v>0</v>
      </c>
      <c r="Q174" s="269">
        <v>0</v>
      </c>
      <c r="R174" s="269">
        <f t="shared" si="17"/>
        <v>0</v>
      </c>
      <c r="S174" s="269">
        <v>0</v>
      </c>
      <c r="T174" s="270">
        <f t="shared" si="18"/>
        <v>0</v>
      </c>
      <c r="AR174" s="271" t="s">
        <v>3401</v>
      </c>
      <c r="AT174" s="271" t="s">
        <v>621</v>
      </c>
      <c r="AU174" s="271" t="s">
        <v>84</v>
      </c>
      <c r="AY174" s="53" t="s">
        <v>366</v>
      </c>
      <c r="BE174" s="179">
        <f t="shared" si="19"/>
        <v>0</v>
      </c>
      <c r="BF174" s="179">
        <f t="shared" si="20"/>
        <v>0</v>
      </c>
      <c r="BG174" s="179">
        <f t="shared" si="21"/>
        <v>0</v>
      </c>
      <c r="BH174" s="179">
        <f t="shared" si="22"/>
        <v>0</v>
      </c>
      <c r="BI174" s="179">
        <f t="shared" si="23"/>
        <v>0</v>
      </c>
      <c r="BJ174" s="53" t="s">
        <v>90</v>
      </c>
      <c r="BK174" s="179">
        <f t="shared" si="24"/>
        <v>0</v>
      </c>
      <c r="BL174" s="53" t="s">
        <v>1003</v>
      </c>
      <c r="BM174" s="271" t="s">
        <v>1369</v>
      </c>
    </row>
    <row r="175" spans="2:65" s="74" customFormat="1" ht="24.2" customHeight="1">
      <c r="B175" s="73"/>
      <c r="C175" s="260" t="s">
        <v>707</v>
      </c>
      <c r="D175" s="260" t="s">
        <v>368</v>
      </c>
      <c r="E175" s="261" t="s">
        <v>9415</v>
      </c>
      <c r="F175" s="262" t="s">
        <v>9273</v>
      </c>
      <c r="G175" s="263" t="s">
        <v>265</v>
      </c>
      <c r="H175" s="264">
        <v>1645</v>
      </c>
      <c r="I175" s="26"/>
      <c r="J175" s="266">
        <f t="shared" si="15"/>
        <v>0</v>
      </c>
      <c r="K175" s="267"/>
      <c r="L175" s="73"/>
      <c r="M175" s="27" t="s">
        <v>1</v>
      </c>
      <c r="N175" s="233" t="s">
        <v>43</v>
      </c>
      <c r="P175" s="269">
        <f t="shared" si="16"/>
        <v>0</v>
      </c>
      <c r="Q175" s="269">
        <v>0</v>
      </c>
      <c r="R175" s="269">
        <f t="shared" si="17"/>
        <v>0</v>
      </c>
      <c r="S175" s="269">
        <v>0</v>
      </c>
      <c r="T175" s="270">
        <f t="shared" si="18"/>
        <v>0</v>
      </c>
      <c r="AR175" s="271" t="s">
        <v>1003</v>
      </c>
      <c r="AT175" s="271" t="s">
        <v>368</v>
      </c>
      <c r="AU175" s="271" t="s">
        <v>84</v>
      </c>
      <c r="AY175" s="53" t="s">
        <v>366</v>
      </c>
      <c r="BE175" s="179">
        <f t="shared" si="19"/>
        <v>0</v>
      </c>
      <c r="BF175" s="179">
        <f t="shared" si="20"/>
        <v>0</v>
      </c>
      <c r="BG175" s="179">
        <f t="shared" si="21"/>
        <v>0</v>
      </c>
      <c r="BH175" s="179">
        <f t="shared" si="22"/>
        <v>0</v>
      </c>
      <c r="BI175" s="179">
        <f t="shared" si="23"/>
        <v>0</v>
      </c>
      <c r="BJ175" s="53" t="s">
        <v>90</v>
      </c>
      <c r="BK175" s="179">
        <f t="shared" si="24"/>
        <v>0</v>
      </c>
      <c r="BL175" s="53" t="s">
        <v>1003</v>
      </c>
      <c r="BM175" s="271" t="s">
        <v>1382</v>
      </c>
    </row>
    <row r="176" spans="2:65" s="74" customFormat="1" ht="24.2" customHeight="1">
      <c r="B176" s="73"/>
      <c r="C176" s="300" t="s">
        <v>716</v>
      </c>
      <c r="D176" s="300" t="s">
        <v>621</v>
      </c>
      <c r="E176" s="301" t="s">
        <v>9416</v>
      </c>
      <c r="F176" s="302" t="s">
        <v>9275</v>
      </c>
      <c r="G176" s="303" t="s">
        <v>265</v>
      </c>
      <c r="H176" s="304">
        <v>1645</v>
      </c>
      <c r="I176" s="28"/>
      <c r="J176" s="306">
        <f t="shared" si="15"/>
        <v>0</v>
      </c>
      <c r="K176" s="307"/>
      <c r="L176" s="308"/>
      <c r="M176" s="29" t="s">
        <v>1</v>
      </c>
      <c r="N176" s="310" t="s">
        <v>43</v>
      </c>
      <c r="P176" s="269">
        <f t="shared" si="16"/>
        <v>0</v>
      </c>
      <c r="Q176" s="269">
        <v>0</v>
      </c>
      <c r="R176" s="269">
        <f t="shared" si="17"/>
        <v>0</v>
      </c>
      <c r="S176" s="269">
        <v>0</v>
      </c>
      <c r="T176" s="270">
        <f t="shared" si="18"/>
        <v>0</v>
      </c>
      <c r="AR176" s="271" t="s">
        <v>3401</v>
      </c>
      <c r="AT176" s="271" t="s">
        <v>621</v>
      </c>
      <c r="AU176" s="271" t="s">
        <v>84</v>
      </c>
      <c r="AY176" s="53" t="s">
        <v>366</v>
      </c>
      <c r="BE176" s="179">
        <f t="shared" si="19"/>
        <v>0</v>
      </c>
      <c r="BF176" s="179">
        <f t="shared" si="20"/>
        <v>0</v>
      </c>
      <c r="BG176" s="179">
        <f t="shared" si="21"/>
        <v>0</v>
      </c>
      <c r="BH176" s="179">
        <f t="shared" si="22"/>
        <v>0</v>
      </c>
      <c r="BI176" s="179">
        <f t="shared" si="23"/>
        <v>0</v>
      </c>
      <c r="BJ176" s="53" t="s">
        <v>90</v>
      </c>
      <c r="BK176" s="179">
        <f t="shared" si="24"/>
        <v>0</v>
      </c>
      <c r="BL176" s="53" t="s">
        <v>1003</v>
      </c>
      <c r="BM176" s="271" t="s">
        <v>219</v>
      </c>
    </row>
    <row r="177" spans="2:65" s="74" customFormat="1" ht="24.2" customHeight="1">
      <c r="B177" s="73"/>
      <c r="C177" s="260" t="s">
        <v>735</v>
      </c>
      <c r="D177" s="260" t="s">
        <v>368</v>
      </c>
      <c r="E177" s="261" t="s">
        <v>9417</v>
      </c>
      <c r="F177" s="262" t="s">
        <v>9418</v>
      </c>
      <c r="G177" s="263" t="s">
        <v>265</v>
      </c>
      <c r="H177" s="264">
        <v>565</v>
      </c>
      <c r="I177" s="26"/>
      <c r="J177" s="266">
        <f t="shared" si="15"/>
        <v>0</v>
      </c>
      <c r="K177" s="267"/>
      <c r="L177" s="73"/>
      <c r="M177" s="27" t="s">
        <v>1</v>
      </c>
      <c r="N177" s="233" t="s">
        <v>43</v>
      </c>
      <c r="P177" s="269">
        <f t="shared" si="16"/>
        <v>0</v>
      </c>
      <c r="Q177" s="269">
        <v>0</v>
      </c>
      <c r="R177" s="269">
        <f t="shared" si="17"/>
        <v>0</v>
      </c>
      <c r="S177" s="269">
        <v>0</v>
      </c>
      <c r="T177" s="270">
        <f t="shared" si="18"/>
        <v>0</v>
      </c>
      <c r="AR177" s="271" t="s">
        <v>1003</v>
      </c>
      <c r="AT177" s="271" t="s">
        <v>368</v>
      </c>
      <c r="AU177" s="271" t="s">
        <v>84</v>
      </c>
      <c r="AY177" s="53" t="s">
        <v>366</v>
      </c>
      <c r="BE177" s="179">
        <f t="shared" si="19"/>
        <v>0</v>
      </c>
      <c r="BF177" s="179">
        <f t="shared" si="20"/>
        <v>0</v>
      </c>
      <c r="BG177" s="179">
        <f t="shared" si="21"/>
        <v>0</v>
      </c>
      <c r="BH177" s="179">
        <f t="shared" si="22"/>
        <v>0</v>
      </c>
      <c r="BI177" s="179">
        <f t="shared" si="23"/>
        <v>0</v>
      </c>
      <c r="BJ177" s="53" t="s">
        <v>90</v>
      </c>
      <c r="BK177" s="179">
        <f t="shared" si="24"/>
        <v>0</v>
      </c>
      <c r="BL177" s="53" t="s">
        <v>1003</v>
      </c>
      <c r="BM177" s="271" t="s">
        <v>1401</v>
      </c>
    </row>
    <row r="178" spans="2:65" s="74" customFormat="1" ht="24.2" customHeight="1">
      <c r="B178" s="73"/>
      <c r="C178" s="300" t="s">
        <v>755</v>
      </c>
      <c r="D178" s="300" t="s">
        <v>621</v>
      </c>
      <c r="E178" s="301" t="s">
        <v>9419</v>
      </c>
      <c r="F178" s="302" t="s">
        <v>9420</v>
      </c>
      <c r="G178" s="303" t="s">
        <v>265</v>
      </c>
      <c r="H178" s="304">
        <v>565</v>
      </c>
      <c r="I178" s="28"/>
      <c r="J178" s="306">
        <f t="shared" si="15"/>
        <v>0</v>
      </c>
      <c r="K178" s="307"/>
      <c r="L178" s="308"/>
      <c r="M178" s="29" t="s">
        <v>1</v>
      </c>
      <c r="N178" s="310" t="s">
        <v>43</v>
      </c>
      <c r="P178" s="269">
        <f t="shared" si="16"/>
        <v>0</v>
      </c>
      <c r="Q178" s="269">
        <v>0</v>
      </c>
      <c r="R178" s="269">
        <f t="shared" si="17"/>
        <v>0</v>
      </c>
      <c r="S178" s="269">
        <v>0</v>
      </c>
      <c r="T178" s="270">
        <f t="shared" si="18"/>
        <v>0</v>
      </c>
      <c r="AR178" s="271" t="s">
        <v>3401</v>
      </c>
      <c r="AT178" s="271" t="s">
        <v>621</v>
      </c>
      <c r="AU178" s="271" t="s">
        <v>84</v>
      </c>
      <c r="AY178" s="53" t="s">
        <v>366</v>
      </c>
      <c r="BE178" s="179">
        <f t="shared" si="19"/>
        <v>0</v>
      </c>
      <c r="BF178" s="179">
        <f t="shared" si="20"/>
        <v>0</v>
      </c>
      <c r="BG178" s="179">
        <f t="shared" si="21"/>
        <v>0</v>
      </c>
      <c r="BH178" s="179">
        <f t="shared" si="22"/>
        <v>0</v>
      </c>
      <c r="BI178" s="179">
        <f t="shared" si="23"/>
        <v>0</v>
      </c>
      <c r="BJ178" s="53" t="s">
        <v>90</v>
      </c>
      <c r="BK178" s="179">
        <f t="shared" si="24"/>
        <v>0</v>
      </c>
      <c r="BL178" s="53" t="s">
        <v>1003</v>
      </c>
      <c r="BM178" s="271" t="s">
        <v>1410</v>
      </c>
    </row>
    <row r="179" spans="2:65" s="74" customFormat="1" ht="24.2" customHeight="1">
      <c r="B179" s="73"/>
      <c r="C179" s="260" t="s">
        <v>761</v>
      </c>
      <c r="D179" s="260" t="s">
        <v>368</v>
      </c>
      <c r="E179" s="261" t="s">
        <v>9421</v>
      </c>
      <c r="F179" s="262" t="s">
        <v>9281</v>
      </c>
      <c r="G179" s="263" t="s">
        <v>630</v>
      </c>
      <c r="H179" s="264">
        <v>5450</v>
      </c>
      <c r="I179" s="26"/>
      <c r="J179" s="266">
        <f t="shared" si="15"/>
        <v>0</v>
      </c>
      <c r="K179" s="267"/>
      <c r="L179" s="73"/>
      <c r="M179" s="27" t="s">
        <v>1</v>
      </c>
      <c r="N179" s="233" t="s">
        <v>43</v>
      </c>
      <c r="P179" s="269">
        <f t="shared" si="16"/>
        <v>0</v>
      </c>
      <c r="Q179" s="269">
        <v>0</v>
      </c>
      <c r="R179" s="269">
        <f t="shared" si="17"/>
        <v>0</v>
      </c>
      <c r="S179" s="269">
        <v>0</v>
      </c>
      <c r="T179" s="270">
        <f t="shared" si="18"/>
        <v>0</v>
      </c>
      <c r="AR179" s="271" t="s">
        <v>1003</v>
      </c>
      <c r="AT179" s="271" t="s">
        <v>368</v>
      </c>
      <c r="AU179" s="271" t="s">
        <v>84</v>
      </c>
      <c r="AY179" s="53" t="s">
        <v>366</v>
      </c>
      <c r="BE179" s="179">
        <f t="shared" si="19"/>
        <v>0</v>
      </c>
      <c r="BF179" s="179">
        <f t="shared" si="20"/>
        <v>0</v>
      </c>
      <c r="BG179" s="179">
        <f t="shared" si="21"/>
        <v>0</v>
      </c>
      <c r="BH179" s="179">
        <f t="shared" si="22"/>
        <v>0</v>
      </c>
      <c r="BI179" s="179">
        <f t="shared" si="23"/>
        <v>0</v>
      </c>
      <c r="BJ179" s="53" t="s">
        <v>90</v>
      </c>
      <c r="BK179" s="179">
        <f t="shared" si="24"/>
        <v>0</v>
      </c>
      <c r="BL179" s="53" t="s">
        <v>1003</v>
      </c>
      <c r="BM179" s="271" t="s">
        <v>1457</v>
      </c>
    </row>
    <row r="180" spans="2:65" s="74" customFormat="1" ht="24.2" customHeight="1">
      <c r="B180" s="73"/>
      <c r="C180" s="300" t="s">
        <v>768</v>
      </c>
      <c r="D180" s="300" t="s">
        <v>621</v>
      </c>
      <c r="E180" s="301" t="s">
        <v>9422</v>
      </c>
      <c r="F180" s="302" t="s">
        <v>9283</v>
      </c>
      <c r="G180" s="303" t="s">
        <v>630</v>
      </c>
      <c r="H180" s="304">
        <v>5450</v>
      </c>
      <c r="I180" s="28"/>
      <c r="J180" s="306">
        <f t="shared" si="15"/>
        <v>0</v>
      </c>
      <c r="K180" s="307"/>
      <c r="L180" s="308"/>
      <c r="M180" s="29" t="s">
        <v>1</v>
      </c>
      <c r="N180" s="310" t="s">
        <v>43</v>
      </c>
      <c r="P180" s="269">
        <f t="shared" si="16"/>
        <v>0</v>
      </c>
      <c r="Q180" s="269">
        <v>0</v>
      </c>
      <c r="R180" s="269">
        <f t="shared" si="17"/>
        <v>0</v>
      </c>
      <c r="S180" s="269">
        <v>0</v>
      </c>
      <c r="T180" s="270">
        <f t="shared" si="18"/>
        <v>0</v>
      </c>
      <c r="AR180" s="271" t="s">
        <v>3401</v>
      </c>
      <c r="AT180" s="271" t="s">
        <v>621</v>
      </c>
      <c r="AU180" s="271" t="s">
        <v>84</v>
      </c>
      <c r="AY180" s="53" t="s">
        <v>366</v>
      </c>
      <c r="BE180" s="179">
        <f t="shared" si="19"/>
        <v>0</v>
      </c>
      <c r="BF180" s="179">
        <f t="shared" si="20"/>
        <v>0</v>
      </c>
      <c r="BG180" s="179">
        <f t="shared" si="21"/>
        <v>0</v>
      </c>
      <c r="BH180" s="179">
        <f t="shared" si="22"/>
        <v>0</v>
      </c>
      <c r="BI180" s="179">
        <f t="shared" si="23"/>
        <v>0</v>
      </c>
      <c r="BJ180" s="53" t="s">
        <v>90</v>
      </c>
      <c r="BK180" s="179">
        <f t="shared" si="24"/>
        <v>0</v>
      </c>
      <c r="BL180" s="53" t="s">
        <v>1003</v>
      </c>
      <c r="BM180" s="271" t="s">
        <v>1467</v>
      </c>
    </row>
    <row r="181" spans="2:65" s="74" customFormat="1" ht="24.2" customHeight="1">
      <c r="B181" s="73"/>
      <c r="C181" s="260" t="s">
        <v>783</v>
      </c>
      <c r="D181" s="260" t="s">
        <v>368</v>
      </c>
      <c r="E181" s="261" t="s">
        <v>9423</v>
      </c>
      <c r="F181" s="262" t="s">
        <v>9285</v>
      </c>
      <c r="G181" s="263" t="s">
        <v>630</v>
      </c>
      <c r="H181" s="264">
        <v>120</v>
      </c>
      <c r="I181" s="26"/>
      <c r="J181" s="266">
        <f t="shared" si="15"/>
        <v>0</v>
      </c>
      <c r="K181" s="267"/>
      <c r="L181" s="73"/>
      <c r="M181" s="27" t="s">
        <v>1</v>
      </c>
      <c r="N181" s="233" t="s">
        <v>43</v>
      </c>
      <c r="P181" s="269">
        <f t="shared" si="16"/>
        <v>0</v>
      </c>
      <c r="Q181" s="269">
        <v>0</v>
      </c>
      <c r="R181" s="269">
        <f t="shared" si="17"/>
        <v>0</v>
      </c>
      <c r="S181" s="269">
        <v>0</v>
      </c>
      <c r="T181" s="270">
        <f t="shared" si="18"/>
        <v>0</v>
      </c>
      <c r="AR181" s="271" t="s">
        <v>1003</v>
      </c>
      <c r="AT181" s="271" t="s">
        <v>368</v>
      </c>
      <c r="AU181" s="271" t="s">
        <v>84</v>
      </c>
      <c r="AY181" s="53" t="s">
        <v>366</v>
      </c>
      <c r="BE181" s="179">
        <f t="shared" si="19"/>
        <v>0</v>
      </c>
      <c r="BF181" s="179">
        <f t="shared" si="20"/>
        <v>0</v>
      </c>
      <c r="BG181" s="179">
        <f t="shared" si="21"/>
        <v>0</v>
      </c>
      <c r="BH181" s="179">
        <f t="shared" si="22"/>
        <v>0</v>
      </c>
      <c r="BI181" s="179">
        <f t="shared" si="23"/>
        <v>0</v>
      </c>
      <c r="BJ181" s="53" t="s">
        <v>90</v>
      </c>
      <c r="BK181" s="179">
        <f t="shared" si="24"/>
        <v>0</v>
      </c>
      <c r="BL181" s="53" t="s">
        <v>1003</v>
      </c>
      <c r="BM181" s="271" t="s">
        <v>1481</v>
      </c>
    </row>
    <row r="182" spans="2:65" s="74" customFormat="1" ht="24.2" customHeight="1">
      <c r="B182" s="73"/>
      <c r="C182" s="300" t="s">
        <v>826</v>
      </c>
      <c r="D182" s="300" t="s">
        <v>621</v>
      </c>
      <c r="E182" s="301" t="s">
        <v>9424</v>
      </c>
      <c r="F182" s="302" t="s">
        <v>9287</v>
      </c>
      <c r="G182" s="303" t="s">
        <v>630</v>
      </c>
      <c r="H182" s="304">
        <v>120</v>
      </c>
      <c r="I182" s="28"/>
      <c r="J182" s="306">
        <f t="shared" si="15"/>
        <v>0</v>
      </c>
      <c r="K182" s="307"/>
      <c r="L182" s="308"/>
      <c r="M182" s="29" t="s">
        <v>1</v>
      </c>
      <c r="N182" s="310" t="s">
        <v>43</v>
      </c>
      <c r="P182" s="269">
        <f t="shared" si="16"/>
        <v>0</v>
      </c>
      <c r="Q182" s="269">
        <v>0</v>
      </c>
      <c r="R182" s="269">
        <f t="shared" si="17"/>
        <v>0</v>
      </c>
      <c r="S182" s="269">
        <v>0</v>
      </c>
      <c r="T182" s="270">
        <f t="shared" si="18"/>
        <v>0</v>
      </c>
      <c r="AR182" s="271" t="s">
        <v>3401</v>
      </c>
      <c r="AT182" s="271" t="s">
        <v>621</v>
      </c>
      <c r="AU182" s="271" t="s">
        <v>84</v>
      </c>
      <c r="AY182" s="53" t="s">
        <v>366</v>
      </c>
      <c r="BE182" s="179">
        <f t="shared" si="19"/>
        <v>0</v>
      </c>
      <c r="BF182" s="179">
        <f t="shared" si="20"/>
        <v>0</v>
      </c>
      <c r="BG182" s="179">
        <f t="shared" si="21"/>
        <v>0</v>
      </c>
      <c r="BH182" s="179">
        <f t="shared" si="22"/>
        <v>0</v>
      </c>
      <c r="BI182" s="179">
        <f t="shared" si="23"/>
        <v>0</v>
      </c>
      <c r="BJ182" s="53" t="s">
        <v>90</v>
      </c>
      <c r="BK182" s="179">
        <f t="shared" si="24"/>
        <v>0</v>
      </c>
      <c r="BL182" s="53" t="s">
        <v>1003</v>
      </c>
      <c r="BM182" s="271" t="s">
        <v>1491</v>
      </c>
    </row>
    <row r="183" spans="2:65" s="74" customFormat="1" ht="16.5" customHeight="1">
      <c r="B183" s="73"/>
      <c r="C183" s="260" t="s">
        <v>866</v>
      </c>
      <c r="D183" s="260" t="s">
        <v>368</v>
      </c>
      <c r="E183" s="261" t="s">
        <v>9425</v>
      </c>
      <c r="F183" s="262" t="s">
        <v>9289</v>
      </c>
      <c r="G183" s="263" t="s">
        <v>630</v>
      </c>
      <c r="H183" s="264">
        <v>40</v>
      </c>
      <c r="I183" s="26"/>
      <c r="J183" s="266">
        <f t="shared" si="15"/>
        <v>0</v>
      </c>
      <c r="K183" s="267"/>
      <c r="L183" s="73"/>
      <c r="M183" s="27" t="s">
        <v>1</v>
      </c>
      <c r="N183" s="233" t="s">
        <v>43</v>
      </c>
      <c r="P183" s="269">
        <f t="shared" si="16"/>
        <v>0</v>
      </c>
      <c r="Q183" s="269">
        <v>0</v>
      </c>
      <c r="R183" s="269">
        <f t="shared" si="17"/>
        <v>0</v>
      </c>
      <c r="S183" s="269">
        <v>0</v>
      </c>
      <c r="T183" s="270">
        <f t="shared" si="18"/>
        <v>0</v>
      </c>
      <c r="AR183" s="271" t="s">
        <v>1003</v>
      </c>
      <c r="AT183" s="271" t="s">
        <v>368</v>
      </c>
      <c r="AU183" s="271" t="s">
        <v>84</v>
      </c>
      <c r="AY183" s="53" t="s">
        <v>366</v>
      </c>
      <c r="BE183" s="179">
        <f t="shared" si="19"/>
        <v>0</v>
      </c>
      <c r="BF183" s="179">
        <f t="shared" si="20"/>
        <v>0</v>
      </c>
      <c r="BG183" s="179">
        <f t="shared" si="21"/>
        <v>0</v>
      </c>
      <c r="BH183" s="179">
        <f t="shared" si="22"/>
        <v>0</v>
      </c>
      <c r="BI183" s="179">
        <f t="shared" si="23"/>
        <v>0</v>
      </c>
      <c r="BJ183" s="53" t="s">
        <v>90</v>
      </c>
      <c r="BK183" s="179">
        <f t="shared" si="24"/>
        <v>0</v>
      </c>
      <c r="BL183" s="53" t="s">
        <v>1003</v>
      </c>
      <c r="BM183" s="271" t="s">
        <v>1500</v>
      </c>
    </row>
    <row r="184" spans="2:65" s="74" customFormat="1" ht="21.75" customHeight="1">
      <c r="B184" s="73"/>
      <c r="C184" s="300" t="s">
        <v>870</v>
      </c>
      <c r="D184" s="300" t="s">
        <v>621</v>
      </c>
      <c r="E184" s="301" t="s">
        <v>9426</v>
      </c>
      <c r="F184" s="302" t="s">
        <v>9291</v>
      </c>
      <c r="G184" s="303" t="s">
        <v>630</v>
      </c>
      <c r="H184" s="304">
        <v>40</v>
      </c>
      <c r="I184" s="28"/>
      <c r="J184" s="306">
        <f t="shared" si="15"/>
        <v>0</v>
      </c>
      <c r="K184" s="307"/>
      <c r="L184" s="308"/>
      <c r="M184" s="29" t="s">
        <v>1</v>
      </c>
      <c r="N184" s="310" t="s">
        <v>43</v>
      </c>
      <c r="P184" s="269">
        <f t="shared" si="16"/>
        <v>0</v>
      </c>
      <c r="Q184" s="269">
        <v>0</v>
      </c>
      <c r="R184" s="269">
        <f t="shared" si="17"/>
        <v>0</v>
      </c>
      <c r="S184" s="269">
        <v>0</v>
      </c>
      <c r="T184" s="270">
        <f t="shared" si="18"/>
        <v>0</v>
      </c>
      <c r="AR184" s="271" t="s">
        <v>3401</v>
      </c>
      <c r="AT184" s="271" t="s">
        <v>621</v>
      </c>
      <c r="AU184" s="271" t="s">
        <v>84</v>
      </c>
      <c r="AY184" s="53" t="s">
        <v>366</v>
      </c>
      <c r="BE184" s="179">
        <f t="shared" si="19"/>
        <v>0</v>
      </c>
      <c r="BF184" s="179">
        <f t="shared" si="20"/>
        <v>0</v>
      </c>
      <c r="BG184" s="179">
        <f t="shared" si="21"/>
        <v>0</v>
      </c>
      <c r="BH184" s="179">
        <f t="shared" si="22"/>
        <v>0</v>
      </c>
      <c r="BI184" s="179">
        <f t="shared" si="23"/>
        <v>0</v>
      </c>
      <c r="BJ184" s="53" t="s">
        <v>90</v>
      </c>
      <c r="BK184" s="179">
        <f t="shared" si="24"/>
        <v>0</v>
      </c>
      <c r="BL184" s="53" t="s">
        <v>1003</v>
      </c>
      <c r="BM184" s="271" t="s">
        <v>1508</v>
      </c>
    </row>
    <row r="185" spans="2:65" s="74" customFormat="1" ht="16.5" customHeight="1">
      <c r="B185" s="73"/>
      <c r="C185" s="260" t="s">
        <v>882</v>
      </c>
      <c r="D185" s="260" t="s">
        <v>368</v>
      </c>
      <c r="E185" s="261" t="s">
        <v>9427</v>
      </c>
      <c r="F185" s="262" t="s">
        <v>9297</v>
      </c>
      <c r="G185" s="263" t="s">
        <v>265</v>
      </c>
      <c r="H185" s="264">
        <v>2210</v>
      </c>
      <c r="I185" s="26"/>
      <c r="J185" s="266">
        <f t="shared" si="15"/>
        <v>0</v>
      </c>
      <c r="K185" s="267"/>
      <c r="L185" s="73"/>
      <c r="M185" s="27" t="s">
        <v>1</v>
      </c>
      <c r="N185" s="233" t="s">
        <v>43</v>
      </c>
      <c r="P185" s="269">
        <f t="shared" si="16"/>
        <v>0</v>
      </c>
      <c r="Q185" s="269">
        <v>0</v>
      </c>
      <c r="R185" s="269">
        <f t="shared" si="17"/>
        <v>0</v>
      </c>
      <c r="S185" s="269">
        <v>0</v>
      </c>
      <c r="T185" s="270">
        <f t="shared" si="18"/>
        <v>0</v>
      </c>
      <c r="AR185" s="271" t="s">
        <v>1003</v>
      </c>
      <c r="AT185" s="271" t="s">
        <v>368</v>
      </c>
      <c r="AU185" s="271" t="s">
        <v>84</v>
      </c>
      <c r="AY185" s="53" t="s">
        <v>366</v>
      </c>
      <c r="BE185" s="179">
        <f t="shared" si="19"/>
        <v>0</v>
      </c>
      <c r="BF185" s="179">
        <f t="shared" si="20"/>
        <v>0</v>
      </c>
      <c r="BG185" s="179">
        <f t="shared" si="21"/>
        <v>0</v>
      </c>
      <c r="BH185" s="179">
        <f t="shared" si="22"/>
        <v>0</v>
      </c>
      <c r="BI185" s="179">
        <f t="shared" si="23"/>
        <v>0</v>
      </c>
      <c r="BJ185" s="53" t="s">
        <v>90</v>
      </c>
      <c r="BK185" s="179">
        <f t="shared" si="24"/>
        <v>0</v>
      </c>
      <c r="BL185" s="53" t="s">
        <v>1003</v>
      </c>
      <c r="BM185" s="271" t="s">
        <v>1516</v>
      </c>
    </row>
    <row r="186" spans="2:65" s="74" customFormat="1" ht="24.2" customHeight="1">
      <c r="B186" s="73"/>
      <c r="C186" s="260" t="s">
        <v>890</v>
      </c>
      <c r="D186" s="260" t="s">
        <v>368</v>
      </c>
      <c r="E186" s="261" t="s">
        <v>9428</v>
      </c>
      <c r="F186" s="262" t="s">
        <v>9299</v>
      </c>
      <c r="G186" s="263" t="s">
        <v>630</v>
      </c>
      <c r="H186" s="264">
        <v>3</v>
      </c>
      <c r="I186" s="26"/>
      <c r="J186" s="266">
        <f t="shared" si="15"/>
        <v>0</v>
      </c>
      <c r="K186" s="267"/>
      <c r="L186" s="73"/>
      <c r="M186" s="27" t="s">
        <v>1</v>
      </c>
      <c r="N186" s="233" t="s">
        <v>43</v>
      </c>
      <c r="P186" s="269">
        <f t="shared" si="16"/>
        <v>0</v>
      </c>
      <c r="Q186" s="269">
        <v>0</v>
      </c>
      <c r="R186" s="269">
        <f t="shared" si="17"/>
        <v>0</v>
      </c>
      <c r="S186" s="269">
        <v>0</v>
      </c>
      <c r="T186" s="270">
        <f t="shared" si="18"/>
        <v>0</v>
      </c>
      <c r="AR186" s="271" t="s">
        <v>1003</v>
      </c>
      <c r="AT186" s="271" t="s">
        <v>368</v>
      </c>
      <c r="AU186" s="271" t="s">
        <v>84</v>
      </c>
      <c r="AY186" s="53" t="s">
        <v>366</v>
      </c>
      <c r="BE186" s="179">
        <f t="shared" si="19"/>
        <v>0</v>
      </c>
      <c r="BF186" s="179">
        <f t="shared" si="20"/>
        <v>0</v>
      </c>
      <c r="BG186" s="179">
        <f t="shared" si="21"/>
        <v>0</v>
      </c>
      <c r="BH186" s="179">
        <f t="shared" si="22"/>
        <v>0</v>
      </c>
      <c r="BI186" s="179">
        <f t="shared" si="23"/>
        <v>0</v>
      </c>
      <c r="BJ186" s="53" t="s">
        <v>90</v>
      </c>
      <c r="BK186" s="179">
        <f t="shared" si="24"/>
        <v>0</v>
      </c>
      <c r="BL186" s="53" t="s">
        <v>1003</v>
      </c>
      <c r="BM186" s="271" t="s">
        <v>1534</v>
      </c>
    </row>
    <row r="187" spans="2:65" s="74" customFormat="1" ht="24.2" customHeight="1">
      <c r="B187" s="73"/>
      <c r="C187" s="300" t="s">
        <v>899</v>
      </c>
      <c r="D187" s="300" t="s">
        <v>621</v>
      </c>
      <c r="E187" s="301" t="s">
        <v>9429</v>
      </c>
      <c r="F187" s="302" t="s">
        <v>9301</v>
      </c>
      <c r="G187" s="303" t="s">
        <v>630</v>
      </c>
      <c r="H187" s="304">
        <v>3</v>
      </c>
      <c r="I187" s="28"/>
      <c r="J187" s="306">
        <f t="shared" si="15"/>
        <v>0</v>
      </c>
      <c r="K187" s="307"/>
      <c r="L187" s="308"/>
      <c r="M187" s="29" t="s">
        <v>1</v>
      </c>
      <c r="N187" s="310" t="s">
        <v>43</v>
      </c>
      <c r="P187" s="269">
        <f t="shared" si="16"/>
        <v>0</v>
      </c>
      <c r="Q187" s="269">
        <v>0</v>
      </c>
      <c r="R187" s="269">
        <f t="shared" si="17"/>
        <v>0</v>
      </c>
      <c r="S187" s="269">
        <v>0</v>
      </c>
      <c r="T187" s="270">
        <f t="shared" si="18"/>
        <v>0</v>
      </c>
      <c r="AR187" s="271" t="s">
        <v>3401</v>
      </c>
      <c r="AT187" s="271" t="s">
        <v>621</v>
      </c>
      <c r="AU187" s="271" t="s">
        <v>84</v>
      </c>
      <c r="AY187" s="53" t="s">
        <v>366</v>
      </c>
      <c r="BE187" s="179">
        <f t="shared" si="19"/>
        <v>0</v>
      </c>
      <c r="BF187" s="179">
        <f t="shared" si="20"/>
        <v>0</v>
      </c>
      <c r="BG187" s="179">
        <f t="shared" si="21"/>
        <v>0</v>
      </c>
      <c r="BH187" s="179">
        <f t="shared" si="22"/>
        <v>0</v>
      </c>
      <c r="BI187" s="179">
        <f t="shared" si="23"/>
        <v>0</v>
      </c>
      <c r="BJ187" s="53" t="s">
        <v>90</v>
      </c>
      <c r="BK187" s="179">
        <f t="shared" si="24"/>
        <v>0</v>
      </c>
      <c r="BL187" s="53" t="s">
        <v>1003</v>
      </c>
      <c r="BM187" s="271" t="s">
        <v>1543</v>
      </c>
    </row>
    <row r="188" spans="2:65" s="74" customFormat="1" ht="24.2" customHeight="1">
      <c r="B188" s="73"/>
      <c r="C188" s="260" t="s">
        <v>904</v>
      </c>
      <c r="D188" s="260" t="s">
        <v>368</v>
      </c>
      <c r="E188" s="261" t="s">
        <v>9430</v>
      </c>
      <c r="F188" s="262" t="s">
        <v>9303</v>
      </c>
      <c r="G188" s="263" t="s">
        <v>630</v>
      </c>
      <c r="H188" s="264">
        <v>7</v>
      </c>
      <c r="I188" s="26"/>
      <c r="J188" s="266">
        <f t="shared" si="15"/>
        <v>0</v>
      </c>
      <c r="K188" s="267"/>
      <c r="L188" s="73"/>
      <c r="M188" s="27" t="s">
        <v>1</v>
      </c>
      <c r="N188" s="233" t="s">
        <v>43</v>
      </c>
      <c r="P188" s="269">
        <f t="shared" si="16"/>
        <v>0</v>
      </c>
      <c r="Q188" s="269">
        <v>0</v>
      </c>
      <c r="R188" s="269">
        <f t="shared" si="17"/>
        <v>0</v>
      </c>
      <c r="S188" s="269">
        <v>0</v>
      </c>
      <c r="T188" s="270">
        <f t="shared" si="18"/>
        <v>0</v>
      </c>
      <c r="AR188" s="271" t="s">
        <v>1003</v>
      </c>
      <c r="AT188" s="271" t="s">
        <v>368</v>
      </c>
      <c r="AU188" s="271" t="s">
        <v>84</v>
      </c>
      <c r="AY188" s="53" t="s">
        <v>366</v>
      </c>
      <c r="BE188" s="179">
        <f t="shared" si="19"/>
        <v>0</v>
      </c>
      <c r="BF188" s="179">
        <f t="shared" si="20"/>
        <v>0</v>
      </c>
      <c r="BG188" s="179">
        <f t="shared" si="21"/>
        <v>0</v>
      </c>
      <c r="BH188" s="179">
        <f t="shared" si="22"/>
        <v>0</v>
      </c>
      <c r="BI188" s="179">
        <f t="shared" si="23"/>
        <v>0</v>
      </c>
      <c r="BJ188" s="53" t="s">
        <v>90</v>
      </c>
      <c r="BK188" s="179">
        <f t="shared" si="24"/>
        <v>0</v>
      </c>
      <c r="BL188" s="53" t="s">
        <v>1003</v>
      </c>
      <c r="BM188" s="271" t="s">
        <v>1553</v>
      </c>
    </row>
    <row r="189" spans="2:65" s="74" customFormat="1" ht="24.2" customHeight="1">
      <c r="B189" s="73"/>
      <c r="C189" s="300" t="s">
        <v>912</v>
      </c>
      <c r="D189" s="300" t="s">
        <v>621</v>
      </c>
      <c r="E189" s="301" t="s">
        <v>9431</v>
      </c>
      <c r="F189" s="302" t="s">
        <v>9305</v>
      </c>
      <c r="G189" s="303" t="s">
        <v>630</v>
      </c>
      <c r="H189" s="304">
        <v>7</v>
      </c>
      <c r="I189" s="28"/>
      <c r="J189" s="306">
        <f t="shared" si="15"/>
        <v>0</v>
      </c>
      <c r="K189" s="307"/>
      <c r="L189" s="308"/>
      <c r="M189" s="29" t="s">
        <v>1</v>
      </c>
      <c r="N189" s="310" t="s">
        <v>43</v>
      </c>
      <c r="P189" s="269">
        <f t="shared" si="16"/>
        <v>0</v>
      </c>
      <c r="Q189" s="269">
        <v>0</v>
      </c>
      <c r="R189" s="269">
        <f t="shared" si="17"/>
        <v>0</v>
      </c>
      <c r="S189" s="269">
        <v>0</v>
      </c>
      <c r="T189" s="270">
        <f t="shared" si="18"/>
        <v>0</v>
      </c>
      <c r="AR189" s="271" t="s">
        <v>3401</v>
      </c>
      <c r="AT189" s="271" t="s">
        <v>621</v>
      </c>
      <c r="AU189" s="271" t="s">
        <v>84</v>
      </c>
      <c r="AY189" s="53" t="s">
        <v>366</v>
      </c>
      <c r="BE189" s="179">
        <f t="shared" si="19"/>
        <v>0</v>
      </c>
      <c r="BF189" s="179">
        <f t="shared" si="20"/>
        <v>0</v>
      </c>
      <c r="BG189" s="179">
        <f t="shared" si="21"/>
        <v>0</v>
      </c>
      <c r="BH189" s="179">
        <f t="shared" si="22"/>
        <v>0</v>
      </c>
      <c r="BI189" s="179">
        <f t="shared" si="23"/>
        <v>0</v>
      </c>
      <c r="BJ189" s="53" t="s">
        <v>90</v>
      </c>
      <c r="BK189" s="179">
        <f t="shared" si="24"/>
        <v>0</v>
      </c>
      <c r="BL189" s="53" t="s">
        <v>1003</v>
      </c>
      <c r="BM189" s="271" t="s">
        <v>1561</v>
      </c>
    </row>
    <row r="190" spans="2:65" s="249" customFormat="1" ht="25.9" customHeight="1">
      <c r="B190" s="248"/>
      <c r="D190" s="250" t="s">
        <v>76</v>
      </c>
      <c r="E190" s="251" t="s">
        <v>7180</v>
      </c>
      <c r="F190" s="251" t="s">
        <v>9306</v>
      </c>
      <c r="J190" s="252">
        <f>BK190</f>
        <v>0</v>
      </c>
      <c r="L190" s="248"/>
      <c r="M190" s="253"/>
      <c r="P190" s="254">
        <f>SUM(P191:P208)</f>
        <v>0</v>
      </c>
      <c r="R190" s="254">
        <f>SUM(R191:R208)</f>
        <v>0</v>
      </c>
      <c r="T190" s="255">
        <f>SUM(T191:T208)</f>
        <v>0</v>
      </c>
      <c r="AR190" s="250" t="s">
        <v>84</v>
      </c>
      <c r="AT190" s="256" t="s">
        <v>76</v>
      </c>
      <c r="AU190" s="256" t="s">
        <v>77</v>
      </c>
      <c r="AY190" s="250" t="s">
        <v>366</v>
      </c>
      <c r="BK190" s="257">
        <f>SUM(BK191:BK208)</f>
        <v>0</v>
      </c>
    </row>
    <row r="191" spans="2:65" s="74" customFormat="1" ht="16.5" customHeight="1">
      <c r="B191" s="73"/>
      <c r="C191" s="260" t="s">
        <v>919</v>
      </c>
      <c r="D191" s="260" t="s">
        <v>368</v>
      </c>
      <c r="E191" s="261" t="s">
        <v>9432</v>
      </c>
      <c r="F191" s="262" t="s">
        <v>9051</v>
      </c>
      <c r="G191" s="263" t="s">
        <v>630</v>
      </c>
      <c r="H191" s="264">
        <v>1</v>
      </c>
      <c r="I191" s="26"/>
      <c r="J191" s="266">
        <f t="shared" ref="J191:J208" si="25">ROUND(I191*H191,2)</f>
        <v>0</v>
      </c>
      <c r="K191" s="267"/>
      <c r="L191" s="73"/>
      <c r="M191" s="27" t="s">
        <v>1</v>
      </c>
      <c r="N191" s="233" t="s">
        <v>43</v>
      </c>
      <c r="P191" s="269">
        <f t="shared" ref="P191:P208" si="26">O191*H191</f>
        <v>0</v>
      </c>
      <c r="Q191" s="269">
        <v>0</v>
      </c>
      <c r="R191" s="269">
        <f t="shared" ref="R191:R208" si="27">Q191*H191</f>
        <v>0</v>
      </c>
      <c r="S191" s="269">
        <v>0</v>
      </c>
      <c r="T191" s="270">
        <f t="shared" ref="T191:T208" si="28">S191*H191</f>
        <v>0</v>
      </c>
      <c r="AR191" s="271" t="s">
        <v>1003</v>
      </c>
      <c r="AT191" s="271" t="s">
        <v>368</v>
      </c>
      <c r="AU191" s="271" t="s">
        <v>84</v>
      </c>
      <c r="AY191" s="53" t="s">
        <v>366</v>
      </c>
      <c r="BE191" s="179">
        <f t="shared" ref="BE191:BE208" si="29">IF(N191="základná",J191,0)</f>
        <v>0</v>
      </c>
      <c r="BF191" s="179">
        <f t="shared" ref="BF191:BF208" si="30">IF(N191="znížená",J191,0)</f>
        <v>0</v>
      </c>
      <c r="BG191" s="179">
        <f t="shared" ref="BG191:BG208" si="31">IF(N191="zákl. prenesená",J191,0)</f>
        <v>0</v>
      </c>
      <c r="BH191" s="179">
        <f t="shared" ref="BH191:BH208" si="32">IF(N191="zníž. prenesená",J191,0)</f>
        <v>0</v>
      </c>
      <c r="BI191" s="179">
        <f t="shared" ref="BI191:BI208" si="33">IF(N191="nulová",J191,0)</f>
        <v>0</v>
      </c>
      <c r="BJ191" s="53" t="s">
        <v>90</v>
      </c>
      <c r="BK191" s="179">
        <f t="shared" ref="BK191:BK208" si="34">ROUND(I191*H191,2)</f>
        <v>0</v>
      </c>
      <c r="BL191" s="53" t="s">
        <v>1003</v>
      </c>
      <c r="BM191" s="271" t="s">
        <v>2479</v>
      </c>
    </row>
    <row r="192" spans="2:65" s="74" customFormat="1" ht="16.5" customHeight="1">
      <c r="B192" s="73"/>
      <c r="C192" s="300" t="s">
        <v>925</v>
      </c>
      <c r="D192" s="300" t="s">
        <v>621</v>
      </c>
      <c r="E192" s="301" t="s">
        <v>9433</v>
      </c>
      <c r="F192" s="302" t="s">
        <v>9118</v>
      </c>
      <c r="G192" s="303" t="s">
        <v>630</v>
      </c>
      <c r="H192" s="304">
        <v>1</v>
      </c>
      <c r="I192" s="28"/>
      <c r="J192" s="306">
        <f t="shared" si="25"/>
        <v>0</v>
      </c>
      <c r="K192" s="307"/>
      <c r="L192" s="308"/>
      <c r="M192" s="29" t="s">
        <v>1</v>
      </c>
      <c r="N192" s="310" t="s">
        <v>43</v>
      </c>
      <c r="P192" s="269">
        <f t="shared" si="26"/>
        <v>0</v>
      </c>
      <c r="Q192" s="269">
        <v>0</v>
      </c>
      <c r="R192" s="269">
        <f t="shared" si="27"/>
        <v>0</v>
      </c>
      <c r="S192" s="269">
        <v>0</v>
      </c>
      <c r="T192" s="270">
        <f t="shared" si="28"/>
        <v>0</v>
      </c>
      <c r="AR192" s="271" t="s">
        <v>3401</v>
      </c>
      <c r="AT192" s="271" t="s">
        <v>621</v>
      </c>
      <c r="AU192" s="271" t="s">
        <v>84</v>
      </c>
      <c r="AY192" s="53" t="s">
        <v>366</v>
      </c>
      <c r="BE192" s="179">
        <f t="shared" si="29"/>
        <v>0</v>
      </c>
      <c r="BF192" s="179">
        <f t="shared" si="30"/>
        <v>0</v>
      </c>
      <c r="BG192" s="179">
        <f t="shared" si="31"/>
        <v>0</v>
      </c>
      <c r="BH192" s="179">
        <f t="shared" si="32"/>
        <v>0</v>
      </c>
      <c r="BI192" s="179">
        <f t="shared" si="33"/>
        <v>0</v>
      </c>
      <c r="BJ192" s="53" t="s">
        <v>90</v>
      </c>
      <c r="BK192" s="179">
        <f t="shared" si="34"/>
        <v>0</v>
      </c>
      <c r="BL192" s="53" t="s">
        <v>1003</v>
      </c>
      <c r="BM192" s="271" t="s">
        <v>2489</v>
      </c>
    </row>
    <row r="193" spans="2:65" s="74" customFormat="1" ht="16.5" customHeight="1">
      <c r="B193" s="73"/>
      <c r="C193" s="260" t="s">
        <v>932</v>
      </c>
      <c r="D193" s="260" t="s">
        <v>368</v>
      </c>
      <c r="E193" s="261" t="s">
        <v>9434</v>
      </c>
      <c r="F193" s="262" t="s">
        <v>9054</v>
      </c>
      <c r="G193" s="263" t="s">
        <v>630</v>
      </c>
      <c r="H193" s="264">
        <v>1</v>
      </c>
      <c r="I193" s="26"/>
      <c r="J193" s="266">
        <f t="shared" si="25"/>
        <v>0</v>
      </c>
      <c r="K193" s="267"/>
      <c r="L193" s="73"/>
      <c r="M193" s="27" t="s">
        <v>1</v>
      </c>
      <c r="N193" s="233" t="s">
        <v>43</v>
      </c>
      <c r="P193" s="269">
        <f t="shared" si="26"/>
        <v>0</v>
      </c>
      <c r="Q193" s="269">
        <v>0</v>
      </c>
      <c r="R193" s="269">
        <f t="shared" si="27"/>
        <v>0</v>
      </c>
      <c r="S193" s="269">
        <v>0</v>
      </c>
      <c r="T193" s="270">
        <f t="shared" si="28"/>
        <v>0</v>
      </c>
      <c r="AR193" s="271" t="s">
        <v>1003</v>
      </c>
      <c r="AT193" s="271" t="s">
        <v>368</v>
      </c>
      <c r="AU193" s="271" t="s">
        <v>84</v>
      </c>
      <c r="AY193" s="53" t="s">
        <v>366</v>
      </c>
      <c r="BE193" s="179">
        <f t="shared" si="29"/>
        <v>0</v>
      </c>
      <c r="BF193" s="179">
        <f t="shared" si="30"/>
        <v>0</v>
      </c>
      <c r="BG193" s="179">
        <f t="shared" si="31"/>
        <v>0</v>
      </c>
      <c r="BH193" s="179">
        <f t="shared" si="32"/>
        <v>0</v>
      </c>
      <c r="BI193" s="179">
        <f t="shared" si="33"/>
        <v>0</v>
      </c>
      <c r="BJ193" s="53" t="s">
        <v>90</v>
      </c>
      <c r="BK193" s="179">
        <f t="shared" si="34"/>
        <v>0</v>
      </c>
      <c r="BL193" s="53" t="s">
        <v>1003</v>
      </c>
      <c r="BM193" s="271" t="s">
        <v>2498</v>
      </c>
    </row>
    <row r="194" spans="2:65" s="74" customFormat="1" ht="16.5" customHeight="1">
      <c r="B194" s="73"/>
      <c r="C194" s="260" t="s">
        <v>937</v>
      </c>
      <c r="D194" s="260" t="s">
        <v>368</v>
      </c>
      <c r="E194" s="261" t="s">
        <v>9435</v>
      </c>
      <c r="F194" s="262" t="s">
        <v>9311</v>
      </c>
      <c r="G194" s="263" t="s">
        <v>630</v>
      </c>
      <c r="H194" s="264">
        <v>1</v>
      </c>
      <c r="I194" s="26"/>
      <c r="J194" s="266">
        <f t="shared" si="25"/>
        <v>0</v>
      </c>
      <c r="K194" s="267"/>
      <c r="L194" s="73"/>
      <c r="M194" s="27" t="s">
        <v>1</v>
      </c>
      <c r="N194" s="233" t="s">
        <v>43</v>
      </c>
      <c r="P194" s="269">
        <f t="shared" si="26"/>
        <v>0</v>
      </c>
      <c r="Q194" s="269">
        <v>0</v>
      </c>
      <c r="R194" s="269">
        <f t="shared" si="27"/>
        <v>0</v>
      </c>
      <c r="S194" s="269">
        <v>0</v>
      </c>
      <c r="T194" s="270">
        <f t="shared" si="28"/>
        <v>0</v>
      </c>
      <c r="AR194" s="271" t="s">
        <v>1003</v>
      </c>
      <c r="AT194" s="271" t="s">
        <v>368</v>
      </c>
      <c r="AU194" s="271" t="s">
        <v>84</v>
      </c>
      <c r="AY194" s="53" t="s">
        <v>366</v>
      </c>
      <c r="BE194" s="179">
        <f t="shared" si="29"/>
        <v>0</v>
      </c>
      <c r="BF194" s="179">
        <f t="shared" si="30"/>
        <v>0</v>
      </c>
      <c r="BG194" s="179">
        <f t="shared" si="31"/>
        <v>0</v>
      </c>
      <c r="BH194" s="179">
        <f t="shared" si="32"/>
        <v>0</v>
      </c>
      <c r="BI194" s="179">
        <f t="shared" si="33"/>
        <v>0</v>
      </c>
      <c r="BJ194" s="53" t="s">
        <v>90</v>
      </c>
      <c r="BK194" s="179">
        <f t="shared" si="34"/>
        <v>0</v>
      </c>
      <c r="BL194" s="53" t="s">
        <v>1003</v>
      </c>
      <c r="BM194" s="271" t="s">
        <v>2561</v>
      </c>
    </row>
    <row r="195" spans="2:65" s="74" customFormat="1" ht="16.5" customHeight="1">
      <c r="B195" s="73"/>
      <c r="C195" s="260" t="s">
        <v>942</v>
      </c>
      <c r="D195" s="260" t="s">
        <v>368</v>
      </c>
      <c r="E195" s="261" t="s">
        <v>9436</v>
      </c>
      <c r="F195" s="262" t="s">
        <v>9313</v>
      </c>
      <c r="G195" s="263" t="s">
        <v>630</v>
      </c>
      <c r="H195" s="264">
        <v>1</v>
      </c>
      <c r="I195" s="26"/>
      <c r="J195" s="266">
        <f t="shared" si="25"/>
        <v>0</v>
      </c>
      <c r="K195" s="267"/>
      <c r="L195" s="73"/>
      <c r="M195" s="27" t="s">
        <v>1</v>
      </c>
      <c r="N195" s="233" t="s">
        <v>43</v>
      </c>
      <c r="P195" s="269">
        <f t="shared" si="26"/>
        <v>0</v>
      </c>
      <c r="Q195" s="269">
        <v>0</v>
      </c>
      <c r="R195" s="269">
        <f t="shared" si="27"/>
        <v>0</v>
      </c>
      <c r="S195" s="269">
        <v>0</v>
      </c>
      <c r="T195" s="270">
        <f t="shared" si="28"/>
        <v>0</v>
      </c>
      <c r="AR195" s="271" t="s">
        <v>1003</v>
      </c>
      <c r="AT195" s="271" t="s">
        <v>368</v>
      </c>
      <c r="AU195" s="271" t="s">
        <v>84</v>
      </c>
      <c r="AY195" s="53" t="s">
        <v>366</v>
      </c>
      <c r="BE195" s="179">
        <f t="shared" si="29"/>
        <v>0</v>
      </c>
      <c r="BF195" s="179">
        <f t="shared" si="30"/>
        <v>0</v>
      </c>
      <c r="BG195" s="179">
        <f t="shared" si="31"/>
        <v>0</v>
      </c>
      <c r="BH195" s="179">
        <f t="shared" si="32"/>
        <v>0</v>
      </c>
      <c r="BI195" s="179">
        <f t="shared" si="33"/>
        <v>0</v>
      </c>
      <c r="BJ195" s="53" t="s">
        <v>90</v>
      </c>
      <c r="BK195" s="179">
        <f t="shared" si="34"/>
        <v>0</v>
      </c>
      <c r="BL195" s="53" t="s">
        <v>1003</v>
      </c>
      <c r="BM195" s="271" t="s">
        <v>2578</v>
      </c>
    </row>
    <row r="196" spans="2:65" s="74" customFormat="1" ht="24.2" customHeight="1">
      <c r="B196" s="73"/>
      <c r="C196" s="260" t="s">
        <v>947</v>
      </c>
      <c r="D196" s="260" t="s">
        <v>368</v>
      </c>
      <c r="E196" s="261" t="s">
        <v>9437</v>
      </c>
      <c r="F196" s="262" t="s">
        <v>9315</v>
      </c>
      <c r="G196" s="263" t="s">
        <v>630</v>
      </c>
      <c r="H196" s="264">
        <v>1</v>
      </c>
      <c r="I196" s="26"/>
      <c r="J196" s="266">
        <f t="shared" si="25"/>
        <v>0</v>
      </c>
      <c r="K196" s="267"/>
      <c r="L196" s="73"/>
      <c r="M196" s="27" t="s">
        <v>1</v>
      </c>
      <c r="N196" s="233" t="s">
        <v>43</v>
      </c>
      <c r="P196" s="269">
        <f t="shared" si="26"/>
        <v>0</v>
      </c>
      <c r="Q196" s="269">
        <v>0</v>
      </c>
      <c r="R196" s="269">
        <f t="shared" si="27"/>
        <v>0</v>
      </c>
      <c r="S196" s="269">
        <v>0</v>
      </c>
      <c r="T196" s="270">
        <f t="shared" si="28"/>
        <v>0</v>
      </c>
      <c r="AR196" s="271" t="s">
        <v>1003</v>
      </c>
      <c r="AT196" s="271" t="s">
        <v>368</v>
      </c>
      <c r="AU196" s="271" t="s">
        <v>84</v>
      </c>
      <c r="AY196" s="53" t="s">
        <v>366</v>
      </c>
      <c r="BE196" s="179">
        <f t="shared" si="29"/>
        <v>0</v>
      </c>
      <c r="BF196" s="179">
        <f t="shared" si="30"/>
        <v>0</v>
      </c>
      <c r="BG196" s="179">
        <f t="shared" si="31"/>
        <v>0</v>
      </c>
      <c r="BH196" s="179">
        <f t="shared" si="32"/>
        <v>0</v>
      </c>
      <c r="BI196" s="179">
        <f t="shared" si="33"/>
        <v>0</v>
      </c>
      <c r="BJ196" s="53" t="s">
        <v>90</v>
      </c>
      <c r="BK196" s="179">
        <f t="shared" si="34"/>
        <v>0</v>
      </c>
      <c r="BL196" s="53" t="s">
        <v>1003</v>
      </c>
      <c r="BM196" s="271" t="s">
        <v>2594</v>
      </c>
    </row>
    <row r="197" spans="2:65" s="74" customFormat="1" ht="24.2" customHeight="1">
      <c r="B197" s="73"/>
      <c r="C197" s="260" t="s">
        <v>953</v>
      </c>
      <c r="D197" s="260" t="s">
        <v>368</v>
      </c>
      <c r="E197" s="261" t="s">
        <v>9438</v>
      </c>
      <c r="F197" s="262" t="s">
        <v>9317</v>
      </c>
      <c r="G197" s="263" t="s">
        <v>4281</v>
      </c>
      <c r="H197" s="30"/>
      <c r="I197" s="26"/>
      <c r="J197" s="266">
        <f t="shared" si="25"/>
        <v>0</v>
      </c>
      <c r="K197" s="267"/>
      <c r="L197" s="73"/>
      <c r="M197" s="27" t="s">
        <v>1</v>
      </c>
      <c r="N197" s="233" t="s">
        <v>43</v>
      </c>
      <c r="P197" s="269">
        <f t="shared" si="26"/>
        <v>0</v>
      </c>
      <c r="Q197" s="269">
        <v>0</v>
      </c>
      <c r="R197" s="269">
        <f t="shared" si="27"/>
        <v>0</v>
      </c>
      <c r="S197" s="269">
        <v>0</v>
      </c>
      <c r="T197" s="270">
        <f t="shared" si="28"/>
        <v>0</v>
      </c>
      <c r="AR197" s="271" t="s">
        <v>1003</v>
      </c>
      <c r="AT197" s="271" t="s">
        <v>368</v>
      </c>
      <c r="AU197" s="271" t="s">
        <v>84</v>
      </c>
      <c r="AY197" s="53" t="s">
        <v>366</v>
      </c>
      <c r="BE197" s="179">
        <f t="shared" si="29"/>
        <v>0</v>
      </c>
      <c r="BF197" s="179">
        <f t="shared" si="30"/>
        <v>0</v>
      </c>
      <c r="BG197" s="179">
        <f t="shared" si="31"/>
        <v>0</v>
      </c>
      <c r="BH197" s="179">
        <f t="shared" si="32"/>
        <v>0</v>
      </c>
      <c r="BI197" s="179">
        <f t="shared" si="33"/>
        <v>0</v>
      </c>
      <c r="BJ197" s="53" t="s">
        <v>90</v>
      </c>
      <c r="BK197" s="179">
        <f t="shared" si="34"/>
        <v>0</v>
      </c>
      <c r="BL197" s="53" t="s">
        <v>1003</v>
      </c>
      <c r="BM197" s="271" t="s">
        <v>2611</v>
      </c>
    </row>
    <row r="198" spans="2:65" s="74" customFormat="1" ht="24.2" customHeight="1">
      <c r="B198" s="73"/>
      <c r="C198" s="300" t="s">
        <v>1003</v>
      </c>
      <c r="D198" s="300" t="s">
        <v>621</v>
      </c>
      <c r="E198" s="301" t="s">
        <v>9439</v>
      </c>
      <c r="F198" s="302" t="s">
        <v>9440</v>
      </c>
      <c r="G198" s="303" t="s">
        <v>4281</v>
      </c>
      <c r="H198" s="32"/>
      <c r="I198" s="28"/>
      <c r="J198" s="306">
        <f t="shared" si="25"/>
        <v>0</v>
      </c>
      <c r="K198" s="307"/>
      <c r="L198" s="308"/>
      <c r="M198" s="29" t="s">
        <v>1</v>
      </c>
      <c r="N198" s="310" t="s">
        <v>43</v>
      </c>
      <c r="P198" s="269">
        <f t="shared" si="26"/>
        <v>0</v>
      </c>
      <c r="Q198" s="269">
        <v>0</v>
      </c>
      <c r="R198" s="269">
        <f t="shared" si="27"/>
        <v>0</v>
      </c>
      <c r="S198" s="269">
        <v>0</v>
      </c>
      <c r="T198" s="270">
        <f t="shared" si="28"/>
        <v>0</v>
      </c>
      <c r="AR198" s="271" t="s">
        <v>3401</v>
      </c>
      <c r="AT198" s="271" t="s">
        <v>621</v>
      </c>
      <c r="AU198" s="271" t="s">
        <v>84</v>
      </c>
      <c r="AY198" s="53" t="s">
        <v>366</v>
      </c>
      <c r="BE198" s="179">
        <f t="shared" si="29"/>
        <v>0</v>
      </c>
      <c r="BF198" s="179">
        <f t="shared" si="30"/>
        <v>0</v>
      </c>
      <c r="BG198" s="179">
        <f t="shared" si="31"/>
        <v>0</v>
      </c>
      <c r="BH198" s="179">
        <f t="shared" si="32"/>
        <v>0</v>
      </c>
      <c r="BI198" s="179">
        <f t="shared" si="33"/>
        <v>0</v>
      </c>
      <c r="BJ198" s="53" t="s">
        <v>90</v>
      </c>
      <c r="BK198" s="179">
        <f t="shared" si="34"/>
        <v>0</v>
      </c>
      <c r="BL198" s="53" t="s">
        <v>1003</v>
      </c>
      <c r="BM198" s="271" t="s">
        <v>2619</v>
      </c>
    </row>
    <row r="199" spans="2:65" s="74" customFormat="1" ht="16.5" customHeight="1">
      <c r="B199" s="73"/>
      <c r="C199" s="260" t="s">
        <v>1019</v>
      </c>
      <c r="D199" s="260" t="s">
        <v>368</v>
      </c>
      <c r="E199" s="261" t="s">
        <v>9441</v>
      </c>
      <c r="F199" s="262" t="s">
        <v>9059</v>
      </c>
      <c r="G199" s="263" t="s">
        <v>4281</v>
      </c>
      <c r="H199" s="30"/>
      <c r="I199" s="26"/>
      <c r="J199" s="266">
        <f t="shared" si="25"/>
        <v>0</v>
      </c>
      <c r="K199" s="267"/>
      <c r="L199" s="73"/>
      <c r="M199" s="27" t="s">
        <v>1</v>
      </c>
      <c r="N199" s="233" t="s">
        <v>43</v>
      </c>
      <c r="P199" s="269">
        <f t="shared" si="26"/>
        <v>0</v>
      </c>
      <c r="Q199" s="269">
        <v>0</v>
      </c>
      <c r="R199" s="269">
        <f t="shared" si="27"/>
        <v>0</v>
      </c>
      <c r="S199" s="269">
        <v>0</v>
      </c>
      <c r="T199" s="270">
        <f t="shared" si="28"/>
        <v>0</v>
      </c>
      <c r="AR199" s="271" t="s">
        <v>1003</v>
      </c>
      <c r="AT199" s="271" t="s">
        <v>368</v>
      </c>
      <c r="AU199" s="271" t="s">
        <v>84</v>
      </c>
      <c r="AY199" s="53" t="s">
        <v>366</v>
      </c>
      <c r="BE199" s="179">
        <f t="shared" si="29"/>
        <v>0</v>
      </c>
      <c r="BF199" s="179">
        <f t="shared" si="30"/>
        <v>0</v>
      </c>
      <c r="BG199" s="179">
        <f t="shared" si="31"/>
        <v>0</v>
      </c>
      <c r="BH199" s="179">
        <f t="shared" si="32"/>
        <v>0</v>
      </c>
      <c r="BI199" s="179">
        <f t="shared" si="33"/>
        <v>0</v>
      </c>
      <c r="BJ199" s="53" t="s">
        <v>90</v>
      </c>
      <c r="BK199" s="179">
        <f t="shared" si="34"/>
        <v>0</v>
      </c>
      <c r="BL199" s="53" t="s">
        <v>1003</v>
      </c>
      <c r="BM199" s="271" t="s">
        <v>2627</v>
      </c>
    </row>
    <row r="200" spans="2:65" s="74" customFormat="1" ht="16.5" customHeight="1">
      <c r="B200" s="73"/>
      <c r="C200" s="300" t="s">
        <v>1027</v>
      </c>
      <c r="D200" s="300" t="s">
        <v>621</v>
      </c>
      <c r="E200" s="301" t="s">
        <v>9442</v>
      </c>
      <c r="F200" s="302" t="s">
        <v>9126</v>
      </c>
      <c r="G200" s="303" t="s">
        <v>4281</v>
      </c>
      <c r="H200" s="32"/>
      <c r="I200" s="28"/>
      <c r="J200" s="306">
        <f t="shared" si="25"/>
        <v>0</v>
      </c>
      <c r="K200" s="307"/>
      <c r="L200" s="308"/>
      <c r="M200" s="29" t="s">
        <v>1</v>
      </c>
      <c r="N200" s="310" t="s">
        <v>43</v>
      </c>
      <c r="P200" s="269">
        <f t="shared" si="26"/>
        <v>0</v>
      </c>
      <c r="Q200" s="269">
        <v>0</v>
      </c>
      <c r="R200" s="269">
        <f t="shared" si="27"/>
        <v>0</v>
      </c>
      <c r="S200" s="269">
        <v>0</v>
      </c>
      <c r="T200" s="270">
        <f t="shared" si="28"/>
        <v>0</v>
      </c>
      <c r="AR200" s="271" t="s">
        <v>3401</v>
      </c>
      <c r="AT200" s="271" t="s">
        <v>621</v>
      </c>
      <c r="AU200" s="271" t="s">
        <v>84</v>
      </c>
      <c r="AY200" s="53" t="s">
        <v>366</v>
      </c>
      <c r="BE200" s="179">
        <f t="shared" si="29"/>
        <v>0</v>
      </c>
      <c r="BF200" s="179">
        <f t="shared" si="30"/>
        <v>0</v>
      </c>
      <c r="BG200" s="179">
        <f t="shared" si="31"/>
        <v>0</v>
      </c>
      <c r="BH200" s="179">
        <f t="shared" si="32"/>
        <v>0</v>
      </c>
      <c r="BI200" s="179">
        <f t="shared" si="33"/>
        <v>0</v>
      </c>
      <c r="BJ200" s="53" t="s">
        <v>90</v>
      </c>
      <c r="BK200" s="179">
        <f t="shared" si="34"/>
        <v>0</v>
      </c>
      <c r="BL200" s="53" t="s">
        <v>1003</v>
      </c>
      <c r="BM200" s="271" t="s">
        <v>2635</v>
      </c>
    </row>
    <row r="201" spans="2:65" s="74" customFormat="1" ht="24.2" customHeight="1">
      <c r="B201" s="73"/>
      <c r="C201" s="260" t="s">
        <v>1046</v>
      </c>
      <c r="D201" s="260" t="s">
        <v>368</v>
      </c>
      <c r="E201" s="261" t="s">
        <v>9443</v>
      </c>
      <c r="F201" s="262" t="s">
        <v>9062</v>
      </c>
      <c r="G201" s="263" t="s">
        <v>265</v>
      </c>
      <c r="H201" s="264">
        <v>600</v>
      </c>
      <c r="I201" s="26"/>
      <c r="J201" s="266">
        <f t="shared" si="25"/>
        <v>0</v>
      </c>
      <c r="K201" s="267"/>
      <c r="L201" s="73"/>
      <c r="M201" s="27" t="s">
        <v>1</v>
      </c>
      <c r="N201" s="233" t="s">
        <v>43</v>
      </c>
      <c r="P201" s="269">
        <f t="shared" si="26"/>
        <v>0</v>
      </c>
      <c r="Q201" s="269">
        <v>0</v>
      </c>
      <c r="R201" s="269">
        <f t="shared" si="27"/>
        <v>0</v>
      </c>
      <c r="S201" s="269">
        <v>0</v>
      </c>
      <c r="T201" s="270">
        <f t="shared" si="28"/>
        <v>0</v>
      </c>
      <c r="AR201" s="271" t="s">
        <v>1003</v>
      </c>
      <c r="AT201" s="271" t="s">
        <v>368</v>
      </c>
      <c r="AU201" s="271" t="s">
        <v>84</v>
      </c>
      <c r="AY201" s="53" t="s">
        <v>366</v>
      </c>
      <c r="BE201" s="179">
        <f t="shared" si="29"/>
        <v>0</v>
      </c>
      <c r="BF201" s="179">
        <f t="shared" si="30"/>
        <v>0</v>
      </c>
      <c r="BG201" s="179">
        <f t="shared" si="31"/>
        <v>0</v>
      </c>
      <c r="BH201" s="179">
        <f t="shared" si="32"/>
        <v>0</v>
      </c>
      <c r="BI201" s="179">
        <f t="shared" si="33"/>
        <v>0</v>
      </c>
      <c r="BJ201" s="53" t="s">
        <v>90</v>
      </c>
      <c r="BK201" s="179">
        <f t="shared" si="34"/>
        <v>0</v>
      </c>
      <c r="BL201" s="53" t="s">
        <v>1003</v>
      </c>
      <c r="BM201" s="271" t="s">
        <v>2644</v>
      </c>
    </row>
    <row r="202" spans="2:65" s="74" customFormat="1" ht="16.5" customHeight="1">
      <c r="B202" s="73"/>
      <c r="C202" s="260" t="s">
        <v>1060</v>
      </c>
      <c r="D202" s="260" t="s">
        <v>368</v>
      </c>
      <c r="E202" s="261" t="s">
        <v>9444</v>
      </c>
      <c r="F202" s="262" t="s">
        <v>9323</v>
      </c>
      <c r="G202" s="263" t="s">
        <v>630</v>
      </c>
      <c r="H202" s="264">
        <v>18</v>
      </c>
      <c r="I202" s="26"/>
      <c r="J202" s="266">
        <f t="shared" si="25"/>
        <v>0</v>
      </c>
      <c r="K202" s="267"/>
      <c r="L202" s="73"/>
      <c r="M202" s="27" t="s">
        <v>1</v>
      </c>
      <c r="N202" s="233" t="s">
        <v>43</v>
      </c>
      <c r="P202" s="269">
        <f t="shared" si="26"/>
        <v>0</v>
      </c>
      <c r="Q202" s="269">
        <v>0</v>
      </c>
      <c r="R202" s="269">
        <f t="shared" si="27"/>
        <v>0</v>
      </c>
      <c r="S202" s="269">
        <v>0</v>
      </c>
      <c r="T202" s="270">
        <f t="shared" si="28"/>
        <v>0</v>
      </c>
      <c r="AR202" s="271" t="s">
        <v>1003</v>
      </c>
      <c r="AT202" s="271" t="s">
        <v>368</v>
      </c>
      <c r="AU202" s="271" t="s">
        <v>84</v>
      </c>
      <c r="AY202" s="53" t="s">
        <v>366</v>
      </c>
      <c r="BE202" s="179">
        <f t="shared" si="29"/>
        <v>0</v>
      </c>
      <c r="BF202" s="179">
        <f t="shared" si="30"/>
        <v>0</v>
      </c>
      <c r="BG202" s="179">
        <f t="shared" si="31"/>
        <v>0</v>
      </c>
      <c r="BH202" s="179">
        <f t="shared" si="32"/>
        <v>0</v>
      </c>
      <c r="BI202" s="179">
        <f t="shared" si="33"/>
        <v>0</v>
      </c>
      <c r="BJ202" s="53" t="s">
        <v>90</v>
      </c>
      <c r="BK202" s="179">
        <f t="shared" si="34"/>
        <v>0</v>
      </c>
      <c r="BL202" s="53" t="s">
        <v>1003</v>
      </c>
      <c r="BM202" s="271" t="s">
        <v>2688</v>
      </c>
    </row>
    <row r="203" spans="2:65" s="74" customFormat="1" ht="24.2" customHeight="1">
      <c r="B203" s="73"/>
      <c r="C203" s="260" t="s">
        <v>1068</v>
      </c>
      <c r="D203" s="260" t="s">
        <v>368</v>
      </c>
      <c r="E203" s="261" t="s">
        <v>9445</v>
      </c>
      <c r="F203" s="262" t="s">
        <v>9082</v>
      </c>
      <c r="G203" s="263" t="s">
        <v>630</v>
      </c>
      <c r="H203" s="264">
        <v>1</v>
      </c>
      <c r="I203" s="26"/>
      <c r="J203" s="266">
        <f t="shared" si="25"/>
        <v>0</v>
      </c>
      <c r="K203" s="267"/>
      <c r="L203" s="73"/>
      <c r="M203" s="27" t="s">
        <v>1</v>
      </c>
      <c r="N203" s="233" t="s">
        <v>43</v>
      </c>
      <c r="P203" s="269">
        <f t="shared" si="26"/>
        <v>0</v>
      </c>
      <c r="Q203" s="269">
        <v>0</v>
      </c>
      <c r="R203" s="269">
        <f t="shared" si="27"/>
        <v>0</v>
      </c>
      <c r="S203" s="269">
        <v>0</v>
      </c>
      <c r="T203" s="270">
        <f t="shared" si="28"/>
        <v>0</v>
      </c>
      <c r="AR203" s="271" t="s">
        <v>1003</v>
      </c>
      <c r="AT203" s="271" t="s">
        <v>368</v>
      </c>
      <c r="AU203" s="271" t="s">
        <v>84</v>
      </c>
      <c r="AY203" s="53" t="s">
        <v>366</v>
      </c>
      <c r="BE203" s="179">
        <f t="shared" si="29"/>
        <v>0</v>
      </c>
      <c r="BF203" s="179">
        <f t="shared" si="30"/>
        <v>0</v>
      </c>
      <c r="BG203" s="179">
        <f t="shared" si="31"/>
        <v>0</v>
      </c>
      <c r="BH203" s="179">
        <f t="shared" si="32"/>
        <v>0</v>
      </c>
      <c r="BI203" s="179">
        <f t="shared" si="33"/>
        <v>0</v>
      </c>
      <c r="BJ203" s="53" t="s">
        <v>90</v>
      </c>
      <c r="BK203" s="179">
        <f t="shared" si="34"/>
        <v>0</v>
      </c>
      <c r="BL203" s="53" t="s">
        <v>1003</v>
      </c>
      <c r="BM203" s="271" t="s">
        <v>2715</v>
      </c>
    </row>
    <row r="204" spans="2:65" s="74" customFormat="1" ht="16.5" customHeight="1">
      <c r="B204" s="73"/>
      <c r="C204" s="260" t="s">
        <v>1080</v>
      </c>
      <c r="D204" s="260" t="s">
        <v>368</v>
      </c>
      <c r="E204" s="261" t="s">
        <v>9446</v>
      </c>
      <c r="F204" s="262" t="s">
        <v>9086</v>
      </c>
      <c r="G204" s="263" t="s">
        <v>630</v>
      </c>
      <c r="H204" s="264">
        <v>1</v>
      </c>
      <c r="I204" s="26"/>
      <c r="J204" s="266">
        <f t="shared" si="25"/>
        <v>0</v>
      </c>
      <c r="K204" s="267"/>
      <c r="L204" s="73"/>
      <c r="M204" s="27" t="s">
        <v>1</v>
      </c>
      <c r="N204" s="233" t="s">
        <v>43</v>
      </c>
      <c r="P204" s="269">
        <f t="shared" si="26"/>
        <v>0</v>
      </c>
      <c r="Q204" s="269">
        <v>0</v>
      </c>
      <c r="R204" s="269">
        <f t="shared" si="27"/>
        <v>0</v>
      </c>
      <c r="S204" s="269">
        <v>0</v>
      </c>
      <c r="T204" s="270">
        <f t="shared" si="28"/>
        <v>0</v>
      </c>
      <c r="AR204" s="271" t="s">
        <v>1003</v>
      </c>
      <c r="AT204" s="271" t="s">
        <v>368</v>
      </c>
      <c r="AU204" s="271" t="s">
        <v>84</v>
      </c>
      <c r="AY204" s="53" t="s">
        <v>366</v>
      </c>
      <c r="BE204" s="179">
        <f t="shared" si="29"/>
        <v>0</v>
      </c>
      <c r="BF204" s="179">
        <f t="shared" si="30"/>
        <v>0</v>
      </c>
      <c r="BG204" s="179">
        <f t="shared" si="31"/>
        <v>0</v>
      </c>
      <c r="BH204" s="179">
        <f t="shared" si="32"/>
        <v>0</v>
      </c>
      <c r="BI204" s="179">
        <f t="shared" si="33"/>
        <v>0</v>
      </c>
      <c r="BJ204" s="53" t="s">
        <v>90</v>
      </c>
      <c r="BK204" s="179">
        <f t="shared" si="34"/>
        <v>0</v>
      </c>
      <c r="BL204" s="53" t="s">
        <v>1003</v>
      </c>
      <c r="BM204" s="271" t="s">
        <v>1378</v>
      </c>
    </row>
    <row r="205" spans="2:65" s="74" customFormat="1" ht="16.5" customHeight="1">
      <c r="B205" s="73"/>
      <c r="C205" s="260" t="s">
        <v>1146</v>
      </c>
      <c r="D205" s="260" t="s">
        <v>368</v>
      </c>
      <c r="E205" s="261" t="s">
        <v>9447</v>
      </c>
      <c r="F205" s="262" t="s">
        <v>9327</v>
      </c>
      <c r="G205" s="263" t="s">
        <v>630</v>
      </c>
      <c r="H205" s="264">
        <v>1</v>
      </c>
      <c r="I205" s="26"/>
      <c r="J205" s="266">
        <f t="shared" si="25"/>
        <v>0</v>
      </c>
      <c r="K205" s="267"/>
      <c r="L205" s="73"/>
      <c r="M205" s="27" t="s">
        <v>1</v>
      </c>
      <c r="N205" s="233" t="s">
        <v>43</v>
      </c>
      <c r="P205" s="269">
        <f t="shared" si="26"/>
        <v>0</v>
      </c>
      <c r="Q205" s="269">
        <v>0</v>
      </c>
      <c r="R205" s="269">
        <f t="shared" si="27"/>
        <v>0</v>
      </c>
      <c r="S205" s="269">
        <v>0</v>
      </c>
      <c r="T205" s="270">
        <f t="shared" si="28"/>
        <v>0</v>
      </c>
      <c r="AR205" s="271" t="s">
        <v>1003</v>
      </c>
      <c r="AT205" s="271" t="s">
        <v>368</v>
      </c>
      <c r="AU205" s="271" t="s">
        <v>84</v>
      </c>
      <c r="AY205" s="53" t="s">
        <v>366</v>
      </c>
      <c r="BE205" s="179">
        <f t="shared" si="29"/>
        <v>0</v>
      </c>
      <c r="BF205" s="179">
        <f t="shared" si="30"/>
        <v>0</v>
      </c>
      <c r="BG205" s="179">
        <f t="shared" si="31"/>
        <v>0</v>
      </c>
      <c r="BH205" s="179">
        <f t="shared" si="32"/>
        <v>0</v>
      </c>
      <c r="BI205" s="179">
        <f t="shared" si="33"/>
        <v>0</v>
      </c>
      <c r="BJ205" s="53" t="s">
        <v>90</v>
      </c>
      <c r="BK205" s="179">
        <f t="shared" si="34"/>
        <v>0</v>
      </c>
      <c r="BL205" s="53" t="s">
        <v>1003</v>
      </c>
      <c r="BM205" s="271" t="s">
        <v>2770</v>
      </c>
    </row>
    <row r="206" spans="2:65" s="74" customFormat="1" ht="16.5" customHeight="1">
      <c r="B206" s="73"/>
      <c r="C206" s="260" t="s">
        <v>1161</v>
      </c>
      <c r="D206" s="260" t="s">
        <v>368</v>
      </c>
      <c r="E206" s="261" t="s">
        <v>9448</v>
      </c>
      <c r="F206" s="262" t="s">
        <v>9090</v>
      </c>
      <c r="G206" s="263" t="s">
        <v>630</v>
      </c>
      <c r="H206" s="264">
        <v>1</v>
      </c>
      <c r="I206" s="26"/>
      <c r="J206" s="266">
        <f t="shared" si="25"/>
        <v>0</v>
      </c>
      <c r="K206" s="267"/>
      <c r="L206" s="73"/>
      <c r="M206" s="27" t="s">
        <v>1</v>
      </c>
      <c r="N206" s="233" t="s">
        <v>43</v>
      </c>
      <c r="P206" s="269">
        <f t="shared" si="26"/>
        <v>0</v>
      </c>
      <c r="Q206" s="269">
        <v>0</v>
      </c>
      <c r="R206" s="269">
        <f t="shared" si="27"/>
        <v>0</v>
      </c>
      <c r="S206" s="269">
        <v>0</v>
      </c>
      <c r="T206" s="270">
        <f t="shared" si="28"/>
        <v>0</v>
      </c>
      <c r="AR206" s="271" t="s">
        <v>1003</v>
      </c>
      <c r="AT206" s="271" t="s">
        <v>368</v>
      </c>
      <c r="AU206" s="271" t="s">
        <v>84</v>
      </c>
      <c r="AY206" s="53" t="s">
        <v>366</v>
      </c>
      <c r="BE206" s="179">
        <f t="shared" si="29"/>
        <v>0</v>
      </c>
      <c r="BF206" s="179">
        <f t="shared" si="30"/>
        <v>0</v>
      </c>
      <c r="BG206" s="179">
        <f t="shared" si="31"/>
        <v>0</v>
      </c>
      <c r="BH206" s="179">
        <f t="shared" si="32"/>
        <v>0</v>
      </c>
      <c r="BI206" s="179">
        <f t="shared" si="33"/>
        <v>0</v>
      </c>
      <c r="BJ206" s="53" t="s">
        <v>90</v>
      </c>
      <c r="BK206" s="179">
        <f t="shared" si="34"/>
        <v>0</v>
      </c>
      <c r="BL206" s="53" t="s">
        <v>1003</v>
      </c>
      <c r="BM206" s="271" t="s">
        <v>2793</v>
      </c>
    </row>
    <row r="207" spans="2:65" s="74" customFormat="1" ht="16.5" customHeight="1">
      <c r="B207" s="73"/>
      <c r="C207" s="300" t="s">
        <v>1166</v>
      </c>
      <c r="D207" s="300" t="s">
        <v>621</v>
      </c>
      <c r="E207" s="301" t="s">
        <v>9449</v>
      </c>
      <c r="F207" s="302" t="s">
        <v>9450</v>
      </c>
      <c r="G207" s="303" t="s">
        <v>630</v>
      </c>
      <c r="H207" s="304">
        <v>1</v>
      </c>
      <c r="I207" s="28"/>
      <c r="J207" s="306">
        <f t="shared" si="25"/>
        <v>0</v>
      </c>
      <c r="K207" s="307"/>
      <c r="L207" s="308"/>
      <c r="M207" s="29" t="s">
        <v>1</v>
      </c>
      <c r="N207" s="310" t="s">
        <v>43</v>
      </c>
      <c r="P207" s="269">
        <f t="shared" si="26"/>
        <v>0</v>
      </c>
      <c r="Q207" s="269">
        <v>0</v>
      </c>
      <c r="R207" s="269">
        <f t="shared" si="27"/>
        <v>0</v>
      </c>
      <c r="S207" s="269">
        <v>0</v>
      </c>
      <c r="T207" s="270">
        <f t="shared" si="28"/>
        <v>0</v>
      </c>
      <c r="AR207" s="271" t="s">
        <v>3401</v>
      </c>
      <c r="AT207" s="271" t="s">
        <v>621</v>
      </c>
      <c r="AU207" s="271" t="s">
        <v>84</v>
      </c>
      <c r="AY207" s="53" t="s">
        <v>366</v>
      </c>
      <c r="BE207" s="179">
        <f t="shared" si="29"/>
        <v>0</v>
      </c>
      <c r="BF207" s="179">
        <f t="shared" si="30"/>
        <v>0</v>
      </c>
      <c r="BG207" s="179">
        <f t="shared" si="31"/>
        <v>0</v>
      </c>
      <c r="BH207" s="179">
        <f t="shared" si="32"/>
        <v>0</v>
      </c>
      <c r="BI207" s="179">
        <f t="shared" si="33"/>
        <v>0</v>
      </c>
      <c r="BJ207" s="53" t="s">
        <v>90</v>
      </c>
      <c r="BK207" s="179">
        <f t="shared" si="34"/>
        <v>0</v>
      </c>
      <c r="BL207" s="53" t="s">
        <v>1003</v>
      </c>
      <c r="BM207" s="271" t="s">
        <v>2804</v>
      </c>
    </row>
    <row r="208" spans="2:65" s="74" customFormat="1" ht="16.5" customHeight="1">
      <c r="B208" s="73"/>
      <c r="C208" s="260" t="s">
        <v>1264</v>
      </c>
      <c r="D208" s="260" t="s">
        <v>368</v>
      </c>
      <c r="E208" s="261" t="s">
        <v>9451</v>
      </c>
      <c r="F208" s="262" t="s">
        <v>9093</v>
      </c>
      <c r="G208" s="263" t="s">
        <v>630</v>
      </c>
      <c r="H208" s="264">
        <v>1</v>
      </c>
      <c r="I208" s="26"/>
      <c r="J208" s="266">
        <f t="shared" si="25"/>
        <v>0</v>
      </c>
      <c r="K208" s="267"/>
      <c r="L208" s="73"/>
      <c r="M208" s="31" t="s">
        <v>1</v>
      </c>
      <c r="N208" s="322" t="s">
        <v>43</v>
      </c>
      <c r="O208" s="323"/>
      <c r="P208" s="324">
        <f t="shared" si="26"/>
        <v>0</v>
      </c>
      <c r="Q208" s="324">
        <v>0</v>
      </c>
      <c r="R208" s="324">
        <f t="shared" si="27"/>
        <v>0</v>
      </c>
      <c r="S208" s="324">
        <v>0</v>
      </c>
      <c r="T208" s="325">
        <f t="shared" si="28"/>
        <v>0</v>
      </c>
      <c r="AR208" s="271" t="s">
        <v>1003</v>
      </c>
      <c r="AT208" s="271" t="s">
        <v>368</v>
      </c>
      <c r="AU208" s="271" t="s">
        <v>84</v>
      </c>
      <c r="AY208" s="53" t="s">
        <v>366</v>
      </c>
      <c r="BE208" s="179">
        <f t="shared" si="29"/>
        <v>0</v>
      </c>
      <c r="BF208" s="179">
        <f t="shared" si="30"/>
        <v>0</v>
      </c>
      <c r="BG208" s="179">
        <f t="shared" si="31"/>
        <v>0</v>
      </c>
      <c r="BH208" s="179">
        <f t="shared" si="32"/>
        <v>0</v>
      </c>
      <c r="BI208" s="179">
        <f t="shared" si="33"/>
        <v>0</v>
      </c>
      <c r="BJ208" s="53" t="s">
        <v>90</v>
      </c>
      <c r="BK208" s="179">
        <f t="shared" si="34"/>
        <v>0</v>
      </c>
      <c r="BL208" s="53" t="s">
        <v>1003</v>
      </c>
      <c r="BM208" s="271" t="s">
        <v>2814</v>
      </c>
    </row>
    <row r="209" spans="2:12" s="74" customFormat="1" ht="6.95" customHeight="1">
      <c r="B209" s="103"/>
      <c r="C209" s="104"/>
      <c r="D209" s="104"/>
      <c r="E209" s="104"/>
      <c r="F209" s="104"/>
      <c r="G209" s="104"/>
      <c r="H209" s="104"/>
      <c r="I209" s="104"/>
      <c r="J209" s="104"/>
      <c r="K209" s="104"/>
      <c r="L209" s="73"/>
    </row>
  </sheetData>
  <sheetProtection algorithmName="SHA-512" hashValue="0mbF3qtsNIXGLKHcKc7CHVbqidk3+5EUNU9xA4BuTERnlfS1L188GbRkcsNho5S8NEUlC5hij1g/e2b87ZJQ9g==" saltValue="+c7GFBPQ2w0HfkqSiOB14Q==" spinCount="100000" sheet="1" objects="1" scenarios="1" selectLockedCells="1"/>
  <autoFilter ref="C131:K208" xr:uid="{00000000-0009-0000-0000-000009000000}"/>
  <mergeCells count="17">
    <mergeCell ref="E9:H9"/>
    <mergeCell ref="E11:H11"/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B2:BM194"/>
  <sheetViews>
    <sheetView showGridLines="0" topLeftCell="A8" workbookViewId="0">
      <selection activeCell="E20" sqref="E20:H20 J19:J20 D106:F110 J106:J111 I137:I156 M137:M156 I158:I159 M158:M159 I161:I193 M161:M193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118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164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9452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68" t="str">
        <f>'Rekapitulácia stavby'!AN13</f>
        <v>Vyplň údaj</v>
      </c>
      <c r="L19" s="73"/>
    </row>
    <row r="20" spans="2:12" s="74" customFormat="1" ht="18" customHeight="1">
      <c r="B20" s="73"/>
      <c r="E20" s="199" t="str">
        <f>'Rekapitulácia stavby'!E14</f>
        <v>Vyplň údaj</v>
      </c>
      <c r="F20" s="61"/>
      <c r="G20" s="61"/>
      <c r="H20" s="61"/>
      <c r="I20" s="66" t="s">
        <v>26</v>
      </c>
      <c r="J20" s="68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J105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ROUND((SUM(BE105:BE112) + SUM(BE134:BE193)),  2)</f>
        <v>0</v>
      </c>
      <c r="G37" s="209"/>
      <c r="H37" s="209"/>
      <c r="I37" s="210">
        <v>0.2</v>
      </c>
      <c r="J37" s="208">
        <f>ROUND(((SUM(BE105:BE112) + SUM(BE134:BE193))*I37),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ROUND((SUM(BF105:BF112) + SUM(BF134:BF193)),  2)</f>
        <v>0</v>
      </c>
      <c r="G38" s="209"/>
      <c r="H38" s="209"/>
      <c r="I38" s="210">
        <v>0.2</v>
      </c>
      <c r="J38" s="208">
        <f>ROUND(((SUM(BF105:BF112) + SUM(BF134:BF193))*I38),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ROUND((SUM(BG105:BG112) + SUM(BG134:BG193)),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ROUND((SUM(BH105:BH112) + SUM(BH134:BH193)),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ROUND((SUM(BI105:BI112) + SUM(BI134:BI193)),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164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E12 - Krajinná architektúra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62" s="74" customFormat="1" ht="10.35" customHeight="1">
      <c r="B97" s="73"/>
      <c r="L97" s="73"/>
    </row>
    <row r="98" spans="2:62" s="74" customFormat="1" ht="22.9" customHeight="1">
      <c r="B98" s="73"/>
      <c r="C98" s="222" t="s">
        <v>308</v>
      </c>
      <c r="J98" s="205">
        <f>J134</f>
        <v>0</v>
      </c>
      <c r="L98" s="73"/>
      <c r="AU98" s="53" t="s">
        <v>309</v>
      </c>
    </row>
    <row r="99" spans="2:62" s="224" customFormat="1" ht="24.95" customHeight="1">
      <c r="B99" s="223"/>
      <c r="D99" s="225" t="s">
        <v>310</v>
      </c>
      <c r="E99" s="226"/>
      <c r="F99" s="226"/>
      <c r="G99" s="226"/>
      <c r="H99" s="226"/>
      <c r="I99" s="226"/>
      <c r="J99" s="227">
        <f>J135</f>
        <v>0</v>
      </c>
      <c r="L99" s="223"/>
    </row>
    <row r="100" spans="2:62" s="164" customFormat="1" ht="19.899999999999999" customHeight="1">
      <c r="B100" s="228"/>
      <c r="D100" s="229" t="s">
        <v>9453</v>
      </c>
      <c r="E100" s="230"/>
      <c r="F100" s="230"/>
      <c r="G100" s="230"/>
      <c r="H100" s="230"/>
      <c r="I100" s="230"/>
      <c r="J100" s="231">
        <f>J136</f>
        <v>0</v>
      </c>
      <c r="L100" s="228"/>
    </row>
    <row r="101" spans="2:62" s="164" customFormat="1" ht="19.899999999999999" customHeight="1">
      <c r="B101" s="228"/>
      <c r="D101" s="229" t="s">
        <v>318</v>
      </c>
      <c r="E101" s="230"/>
      <c r="F101" s="230"/>
      <c r="G101" s="230"/>
      <c r="H101" s="230"/>
      <c r="I101" s="230"/>
      <c r="J101" s="231">
        <f>J157</f>
        <v>0</v>
      </c>
      <c r="L101" s="228"/>
    </row>
    <row r="102" spans="2:62" s="164" customFormat="1" ht="19.899999999999999" customHeight="1">
      <c r="B102" s="228"/>
      <c r="D102" s="229" t="s">
        <v>9454</v>
      </c>
      <c r="E102" s="230"/>
      <c r="F102" s="230"/>
      <c r="G102" s="230"/>
      <c r="H102" s="230"/>
      <c r="I102" s="230"/>
      <c r="J102" s="231">
        <f>J160</f>
        <v>0</v>
      </c>
      <c r="L102" s="228"/>
    </row>
    <row r="103" spans="2:62" s="74" customFormat="1" ht="21.75" customHeight="1">
      <c r="B103" s="73"/>
      <c r="L103" s="73"/>
    </row>
    <row r="104" spans="2:62" s="74" customFormat="1" ht="6.95" customHeight="1">
      <c r="B104" s="73"/>
      <c r="L104" s="73"/>
    </row>
    <row r="105" spans="2:62" s="74" customFormat="1" ht="29.25" customHeight="1">
      <c r="B105" s="73"/>
      <c r="C105" s="222" t="s">
        <v>343</v>
      </c>
      <c r="J105" s="232">
        <f>ROUND(J106 + J107 + J108 + J109 + J110 + J111,2)</f>
        <v>0</v>
      </c>
      <c r="L105" s="73"/>
      <c r="N105" s="233" t="s">
        <v>41</v>
      </c>
    </row>
    <row r="106" spans="2:62" s="74" customFormat="1" ht="18" customHeight="1">
      <c r="B106" s="73"/>
      <c r="D106" s="180" t="s">
        <v>344</v>
      </c>
      <c r="E106" s="178"/>
      <c r="F106" s="178"/>
      <c r="J106" s="234">
        <v>0</v>
      </c>
      <c r="L106" s="73"/>
      <c r="N106" s="235" t="s">
        <v>43</v>
      </c>
      <c r="AY106" s="53" t="s">
        <v>345</v>
      </c>
      <c r="BE106" s="179">
        <f t="shared" ref="BE106:BE111" si="0">IF(N106="základná",J106,0)</f>
        <v>0</v>
      </c>
      <c r="BF106" s="179">
        <f t="shared" ref="BF106:BF111" si="1">IF(N106="znížená",J106,0)</f>
        <v>0</v>
      </c>
      <c r="BG106" s="179">
        <f t="shared" ref="BG106:BG111" si="2">IF(N106="zákl. prenesená",J106,0)</f>
        <v>0</v>
      </c>
      <c r="BH106" s="179">
        <f t="shared" ref="BH106:BH111" si="3">IF(N106="zníž. prenesená",J106,0)</f>
        <v>0</v>
      </c>
      <c r="BI106" s="179">
        <f t="shared" ref="BI106:BI111" si="4">IF(N106="nulová",J106,0)</f>
        <v>0</v>
      </c>
      <c r="BJ106" s="53" t="s">
        <v>90</v>
      </c>
    </row>
    <row r="107" spans="2:62" s="74" customFormat="1" ht="18" customHeight="1">
      <c r="B107" s="73"/>
      <c r="D107" s="180" t="s">
        <v>346</v>
      </c>
      <c r="E107" s="178"/>
      <c r="F107" s="178"/>
      <c r="J107" s="234">
        <v>0</v>
      </c>
      <c r="L107" s="73"/>
      <c r="N107" s="235" t="s">
        <v>43</v>
      </c>
      <c r="AY107" s="53" t="s">
        <v>345</v>
      </c>
      <c r="BE107" s="179">
        <f t="shared" si="0"/>
        <v>0</v>
      </c>
      <c r="BF107" s="179">
        <f t="shared" si="1"/>
        <v>0</v>
      </c>
      <c r="BG107" s="179">
        <f t="shared" si="2"/>
        <v>0</v>
      </c>
      <c r="BH107" s="179">
        <f t="shared" si="3"/>
        <v>0</v>
      </c>
      <c r="BI107" s="179">
        <f t="shared" si="4"/>
        <v>0</v>
      </c>
      <c r="BJ107" s="53" t="s">
        <v>90</v>
      </c>
    </row>
    <row r="108" spans="2:62" s="74" customFormat="1" ht="18" customHeight="1">
      <c r="B108" s="73"/>
      <c r="D108" s="180" t="s">
        <v>347</v>
      </c>
      <c r="E108" s="178"/>
      <c r="F108" s="178"/>
      <c r="J108" s="234">
        <v>0</v>
      </c>
      <c r="L108" s="73"/>
      <c r="N108" s="235" t="s">
        <v>43</v>
      </c>
      <c r="AY108" s="53" t="s">
        <v>345</v>
      </c>
      <c r="BE108" s="179">
        <f t="shared" si="0"/>
        <v>0</v>
      </c>
      <c r="BF108" s="179">
        <f t="shared" si="1"/>
        <v>0</v>
      </c>
      <c r="BG108" s="179">
        <f t="shared" si="2"/>
        <v>0</v>
      </c>
      <c r="BH108" s="179">
        <f t="shared" si="3"/>
        <v>0</v>
      </c>
      <c r="BI108" s="179">
        <f t="shared" si="4"/>
        <v>0</v>
      </c>
      <c r="BJ108" s="53" t="s">
        <v>90</v>
      </c>
    </row>
    <row r="109" spans="2:62" s="74" customFormat="1" ht="18" customHeight="1">
      <c r="B109" s="73"/>
      <c r="D109" s="180" t="s">
        <v>348</v>
      </c>
      <c r="E109" s="178"/>
      <c r="F109" s="178"/>
      <c r="J109" s="234">
        <v>0</v>
      </c>
      <c r="L109" s="73"/>
      <c r="N109" s="235" t="s">
        <v>43</v>
      </c>
      <c r="AY109" s="53" t="s">
        <v>345</v>
      </c>
      <c r="BE109" s="179">
        <f t="shared" si="0"/>
        <v>0</v>
      </c>
      <c r="BF109" s="179">
        <f t="shared" si="1"/>
        <v>0</v>
      </c>
      <c r="BG109" s="179">
        <f t="shared" si="2"/>
        <v>0</v>
      </c>
      <c r="BH109" s="179">
        <f t="shared" si="3"/>
        <v>0</v>
      </c>
      <c r="BI109" s="179">
        <f t="shared" si="4"/>
        <v>0</v>
      </c>
      <c r="BJ109" s="53" t="s">
        <v>90</v>
      </c>
    </row>
    <row r="110" spans="2:62" s="74" customFormat="1" ht="18" customHeight="1">
      <c r="B110" s="73"/>
      <c r="D110" s="180" t="s">
        <v>349</v>
      </c>
      <c r="E110" s="178"/>
      <c r="F110" s="178"/>
      <c r="J110" s="234">
        <v>0</v>
      </c>
      <c r="L110" s="73"/>
      <c r="N110" s="235" t="s">
        <v>43</v>
      </c>
      <c r="AY110" s="53" t="s">
        <v>345</v>
      </c>
      <c r="BE110" s="179">
        <f t="shared" si="0"/>
        <v>0</v>
      </c>
      <c r="BF110" s="179">
        <f t="shared" si="1"/>
        <v>0</v>
      </c>
      <c r="BG110" s="179">
        <f t="shared" si="2"/>
        <v>0</v>
      </c>
      <c r="BH110" s="179">
        <f t="shared" si="3"/>
        <v>0</v>
      </c>
      <c r="BI110" s="179">
        <f t="shared" si="4"/>
        <v>0</v>
      </c>
      <c r="BJ110" s="53" t="s">
        <v>90</v>
      </c>
    </row>
    <row r="111" spans="2:62" s="74" customFormat="1" ht="18" customHeight="1">
      <c r="B111" s="73"/>
      <c r="D111" s="236" t="s">
        <v>350</v>
      </c>
      <c r="J111" s="234">
        <f>ROUND(J32*T111,2)</f>
        <v>0</v>
      </c>
      <c r="L111" s="73"/>
      <c r="N111" s="235" t="s">
        <v>43</v>
      </c>
      <c r="AY111" s="53" t="s">
        <v>351</v>
      </c>
      <c r="BE111" s="179">
        <f t="shared" si="0"/>
        <v>0</v>
      </c>
      <c r="BF111" s="179">
        <f t="shared" si="1"/>
        <v>0</v>
      </c>
      <c r="BG111" s="179">
        <f t="shared" si="2"/>
        <v>0</v>
      </c>
      <c r="BH111" s="179">
        <f t="shared" si="3"/>
        <v>0</v>
      </c>
      <c r="BI111" s="179">
        <f t="shared" si="4"/>
        <v>0</v>
      </c>
      <c r="BJ111" s="53" t="s">
        <v>90</v>
      </c>
    </row>
    <row r="112" spans="2:62" s="74" customFormat="1">
      <c r="B112" s="73"/>
      <c r="L112" s="73"/>
    </row>
    <row r="113" spans="2:12" s="74" customFormat="1" ht="29.25" customHeight="1">
      <c r="B113" s="73"/>
      <c r="C113" s="181" t="s">
        <v>146</v>
      </c>
      <c r="D113" s="182"/>
      <c r="E113" s="182"/>
      <c r="F113" s="182"/>
      <c r="G113" s="182"/>
      <c r="H113" s="182"/>
      <c r="I113" s="182"/>
      <c r="J113" s="237">
        <f>ROUND(J98+J105,2)</f>
        <v>0</v>
      </c>
      <c r="K113" s="182"/>
      <c r="L113" s="73"/>
    </row>
    <row r="114" spans="2:12" s="74" customFormat="1" ht="6.95" customHeight="1">
      <c r="B114" s="103"/>
      <c r="C114" s="104"/>
      <c r="D114" s="104"/>
      <c r="E114" s="104"/>
      <c r="F114" s="104"/>
      <c r="G114" s="104"/>
      <c r="H114" s="104"/>
      <c r="I114" s="104"/>
      <c r="J114" s="104"/>
      <c r="K114" s="104"/>
      <c r="L114" s="73"/>
    </row>
    <row r="118" spans="2:12" s="74" customFormat="1" ht="6.95" customHeight="1">
      <c r="B118" s="105"/>
      <c r="C118" s="106"/>
      <c r="D118" s="106"/>
      <c r="E118" s="106"/>
      <c r="F118" s="106"/>
      <c r="G118" s="106"/>
      <c r="H118" s="106"/>
      <c r="I118" s="106"/>
      <c r="J118" s="106"/>
      <c r="K118" s="106"/>
      <c r="L118" s="73"/>
    </row>
    <row r="119" spans="2:12" s="74" customFormat="1" ht="24.95" customHeight="1">
      <c r="B119" s="73"/>
      <c r="C119" s="57" t="s">
        <v>352</v>
      </c>
      <c r="L119" s="73"/>
    </row>
    <row r="120" spans="2:12" s="74" customFormat="1" ht="6.95" customHeight="1">
      <c r="B120" s="73"/>
      <c r="L120" s="73"/>
    </row>
    <row r="121" spans="2:12" s="74" customFormat="1" ht="12" customHeight="1">
      <c r="B121" s="73"/>
      <c r="C121" s="66" t="s">
        <v>15</v>
      </c>
      <c r="L121" s="73"/>
    </row>
    <row r="122" spans="2:12" s="74" customFormat="1" ht="39.75" customHeight="1">
      <c r="B122" s="73"/>
      <c r="E122" s="195" t="str">
        <f>E7</f>
        <v>REKONŠTRUKCIA OBJEKTU NA VAJANSKÉHO NÁBREŽÍ 10, BRATISLAVA, ADAPTÁCIA OBJEKTU PRE POTREBY VÝUČBY UK</v>
      </c>
      <c r="F122" s="196"/>
      <c r="G122" s="196"/>
      <c r="H122" s="196"/>
      <c r="L122" s="73"/>
    </row>
    <row r="123" spans="2:12" ht="12" customHeight="1">
      <c r="B123" s="56"/>
      <c r="C123" s="66" t="s">
        <v>161</v>
      </c>
      <c r="L123" s="56"/>
    </row>
    <row r="124" spans="2:12" s="74" customFormat="1" ht="16.5" customHeight="1">
      <c r="B124" s="73"/>
      <c r="E124" s="195" t="s">
        <v>164</v>
      </c>
      <c r="F124" s="197"/>
      <c r="G124" s="197"/>
      <c r="H124" s="197"/>
      <c r="L124" s="73"/>
    </row>
    <row r="125" spans="2:12" s="74" customFormat="1" ht="12" customHeight="1">
      <c r="B125" s="73"/>
      <c r="C125" s="66" t="s">
        <v>167</v>
      </c>
      <c r="L125" s="73"/>
    </row>
    <row r="126" spans="2:12" s="74" customFormat="1" ht="16.5" customHeight="1">
      <c r="B126" s="73"/>
      <c r="E126" s="112" t="str">
        <f>E11</f>
        <v>E12 - Krajinná architektúra</v>
      </c>
      <c r="F126" s="197"/>
      <c r="G126" s="197"/>
      <c r="H126" s="197"/>
      <c r="L126" s="73"/>
    </row>
    <row r="127" spans="2:12" s="74" customFormat="1" ht="6.95" customHeight="1">
      <c r="B127" s="73"/>
      <c r="L127" s="73"/>
    </row>
    <row r="128" spans="2:12" s="74" customFormat="1" ht="12" customHeight="1">
      <c r="B128" s="73"/>
      <c r="C128" s="66" t="s">
        <v>19</v>
      </c>
      <c r="F128" s="67" t="str">
        <f>F14</f>
        <v xml:space="preserve">Vajanského nábrežie 56/10 </v>
      </c>
      <c r="I128" s="66" t="s">
        <v>21</v>
      </c>
      <c r="J128" s="198" t="str">
        <f>IF(J14="","",J14)</f>
        <v>30. 5. 2024</v>
      </c>
      <c r="L128" s="73"/>
    </row>
    <row r="129" spans="2:65" s="74" customFormat="1" ht="6.95" customHeight="1">
      <c r="B129" s="73"/>
      <c r="L129" s="73"/>
    </row>
    <row r="130" spans="2:65" s="74" customFormat="1" ht="15.2" customHeight="1">
      <c r="B130" s="73"/>
      <c r="C130" s="66" t="s">
        <v>23</v>
      </c>
      <c r="F130" s="67" t="str">
        <f>E17</f>
        <v>Univerzita Komenského v Bratislave</v>
      </c>
      <c r="I130" s="66" t="s">
        <v>29</v>
      </c>
      <c r="J130" s="219" t="str">
        <f>E23</f>
        <v xml:space="preserve"> </v>
      </c>
      <c r="L130" s="73"/>
    </row>
    <row r="131" spans="2:65" s="74" customFormat="1" ht="15.2" customHeight="1">
      <c r="B131" s="73"/>
      <c r="C131" s="66" t="s">
        <v>27</v>
      </c>
      <c r="F131" s="67" t="str">
        <f>IF(E20="","",E20)</f>
        <v>Vyplň údaj</v>
      </c>
      <c r="I131" s="66" t="s">
        <v>32</v>
      </c>
      <c r="J131" s="219" t="str">
        <f>E26</f>
        <v>precenil Rosoft,s.r.o.</v>
      </c>
      <c r="L131" s="73"/>
    </row>
    <row r="132" spans="2:65" s="74" customFormat="1" ht="10.35" customHeight="1">
      <c r="B132" s="73"/>
      <c r="L132" s="73"/>
    </row>
    <row r="133" spans="2:65" s="243" customFormat="1" ht="29.25" customHeight="1">
      <c r="B133" s="238"/>
      <c r="C133" s="239" t="s">
        <v>353</v>
      </c>
      <c r="D133" s="240" t="s">
        <v>62</v>
      </c>
      <c r="E133" s="240" t="s">
        <v>58</v>
      </c>
      <c r="F133" s="240" t="s">
        <v>59</v>
      </c>
      <c r="G133" s="240" t="s">
        <v>354</v>
      </c>
      <c r="H133" s="240" t="s">
        <v>355</v>
      </c>
      <c r="I133" s="240" t="s">
        <v>356</v>
      </c>
      <c r="J133" s="241" t="s">
        <v>307</v>
      </c>
      <c r="K133" s="242" t="s">
        <v>357</v>
      </c>
      <c r="L133" s="238"/>
      <c r="M133" s="132" t="s">
        <v>1</v>
      </c>
      <c r="N133" s="133" t="s">
        <v>41</v>
      </c>
      <c r="O133" s="133" t="s">
        <v>358</v>
      </c>
      <c r="P133" s="133" t="s">
        <v>359</v>
      </c>
      <c r="Q133" s="133" t="s">
        <v>360</v>
      </c>
      <c r="R133" s="133" t="s">
        <v>361</v>
      </c>
      <c r="S133" s="133" t="s">
        <v>362</v>
      </c>
      <c r="T133" s="134" t="s">
        <v>363</v>
      </c>
    </row>
    <row r="134" spans="2:65" s="74" customFormat="1" ht="22.9" customHeight="1">
      <c r="B134" s="73"/>
      <c r="C134" s="138" t="s">
        <v>215</v>
      </c>
      <c r="J134" s="244">
        <f>BK134</f>
        <v>0</v>
      </c>
      <c r="L134" s="73"/>
      <c r="M134" s="135"/>
      <c r="N134" s="120"/>
      <c r="O134" s="120"/>
      <c r="P134" s="245">
        <f>P135</f>
        <v>0</v>
      </c>
      <c r="Q134" s="120"/>
      <c r="R134" s="245">
        <f>R135</f>
        <v>0</v>
      </c>
      <c r="S134" s="120"/>
      <c r="T134" s="246">
        <f>T135</f>
        <v>0</v>
      </c>
      <c r="AT134" s="53" t="s">
        <v>76</v>
      </c>
      <c r="AU134" s="53" t="s">
        <v>309</v>
      </c>
      <c r="BK134" s="247">
        <f>BK135</f>
        <v>0</v>
      </c>
    </row>
    <row r="135" spans="2:65" s="249" customFormat="1" ht="25.9" customHeight="1">
      <c r="B135" s="248"/>
      <c r="D135" s="250" t="s">
        <v>76</v>
      </c>
      <c r="E135" s="251" t="s">
        <v>364</v>
      </c>
      <c r="F135" s="251" t="s">
        <v>365</v>
      </c>
      <c r="J135" s="252">
        <f>BK135</f>
        <v>0</v>
      </c>
      <c r="L135" s="248"/>
      <c r="M135" s="253"/>
      <c r="P135" s="254">
        <f>P136+P157+P160</f>
        <v>0</v>
      </c>
      <c r="R135" s="254">
        <f>R136+R157+R160</f>
        <v>0</v>
      </c>
      <c r="T135" s="255">
        <f>T136+T157+T160</f>
        <v>0</v>
      </c>
      <c r="AR135" s="250" t="s">
        <v>84</v>
      </c>
      <c r="AT135" s="256" t="s">
        <v>76</v>
      </c>
      <c r="AU135" s="256" t="s">
        <v>77</v>
      </c>
      <c r="AY135" s="250" t="s">
        <v>366</v>
      </c>
      <c r="BK135" s="257">
        <f>BK136+BK157+BK160</f>
        <v>0</v>
      </c>
    </row>
    <row r="136" spans="2:65" s="249" customFormat="1" ht="22.9" customHeight="1">
      <c r="B136" s="248"/>
      <c r="D136" s="250" t="s">
        <v>76</v>
      </c>
      <c r="E136" s="258" t="s">
        <v>9455</v>
      </c>
      <c r="F136" s="258" t="s">
        <v>9456</v>
      </c>
      <c r="J136" s="259">
        <f>BK136</f>
        <v>0</v>
      </c>
      <c r="L136" s="248"/>
      <c r="M136" s="253"/>
      <c r="P136" s="254">
        <f>SUM(P137:P156)</f>
        <v>0</v>
      </c>
      <c r="R136" s="254">
        <f>SUM(R137:R156)</f>
        <v>0</v>
      </c>
      <c r="T136" s="255">
        <f>SUM(T137:T156)</f>
        <v>0</v>
      </c>
      <c r="AR136" s="250" t="s">
        <v>84</v>
      </c>
      <c r="AT136" s="256" t="s">
        <v>76</v>
      </c>
      <c r="AU136" s="256" t="s">
        <v>84</v>
      </c>
      <c r="AY136" s="250" t="s">
        <v>366</v>
      </c>
      <c r="BK136" s="257">
        <f>SUM(BK137:BK156)</f>
        <v>0</v>
      </c>
    </row>
    <row r="137" spans="2:65" s="74" customFormat="1" ht="24.2" customHeight="1">
      <c r="B137" s="73"/>
      <c r="C137" s="260" t="s">
        <v>84</v>
      </c>
      <c r="D137" s="260" t="s">
        <v>368</v>
      </c>
      <c r="E137" s="261" t="s">
        <v>9457</v>
      </c>
      <c r="F137" s="262" t="s">
        <v>9458</v>
      </c>
      <c r="G137" s="263" t="s">
        <v>630</v>
      </c>
      <c r="H137" s="264">
        <v>200</v>
      </c>
      <c r="I137" s="265"/>
      <c r="J137" s="266">
        <f t="shared" ref="J137:J156" si="5">ROUND(I137*H137,2)</f>
        <v>0</v>
      </c>
      <c r="K137" s="267"/>
      <c r="L137" s="73"/>
      <c r="M137" s="268" t="s">
        <v>1</v>
      </c>
      <c r="N137" s="233" t="s">
        <v>43</v>
      </c>
      <c r="P137" s="269">
        <f t="shared" ref="P137:P156" si="6">O137*H137</f>
        <v>0</v>
      </c>
      <c r="Q137" s="269">
        <v>0</v>
      </c>
      <c r="R137" s="269">
        <f t="shared" ref="R137:R156" si="7">Q137*H137</f>
        <v>0</v>
      </c>
      <c r="S137" s="269">
        <v>0</v>
      </c>
      <c r="T137" s="270">
        <f t="shared" ref="T137:T156" si="8">S137*H137</f>
        <v>0</v>
      </c>
      <c r="AR137" s="271" t="s">
        <v>371</v>
      </c>
      <c r="AT137" s="271" t="s">
        <v>368</v>
      </c>
      <c r="AU137" s="271" t="s">
        <v>90</v>
      </c>
      <c r="AY137" s="53" t="s">
        <v>366</v>
      </c>
      <c r="BE137" s="179">
        <f t="shared" ref="BE137:BE156" si="9">IF(N137="základná",J137,0)</f>
        <v>0</v>
      </c>
      <c r="BF137" s="179">
        <f t="shared" ref="BF137:BF156" si="10">IF(N137="znížená",J137,0)</f>
        <v>0</v>
      </c>
      <c r="BG137" s="179">
        <f t="shared" ref="BG137:BG156" si="11">IF(N137="zákl. prenesená",J137,0)</f>
        <v>0</v>
      </c>
      <c r="BH137" s="179">
        <f t="shared" ref="BH137:BH156" si="12">IF(N137="zníž. prenesená",J137,0)</f>
        <v>0</v>
      </c>
      <c r="BI137" s="179">
        <f t="shared" ref="BI137:BI156" si="13">IF(N137="nulová",J137,0)</f>
        <v>0</v>
      </c>
      <c r="BJ137" s="53" t="s">
        <v>90</v>
      </c>
      <c r="BK137" s="179">
        <f t="shared" ref="BK137:BK156" si="14">ROUND(I137*H137,2)</f>
        <v>0</v>
      </c>
      <c r="BL137" s="53" t="s">
        <v>371</v>
      </c>
      <c r="BM137" s="271" t="s">
        <v>90</v>
      </c>
    </row>
    <row r="138" spans="2:65" s="74" customFormat="1" ht="24.2" customHeight="1">
      <c r="B138" s="73"/>
      <c r="C138" s="260" t="s">
        <v>90</v>
      </c>
      <c r="D138" s="260" t="s">
        <v>368</v>
      </c>
      <c r="E138" s="261" t="s">
        <v>9459</v>
      </c>
      <c r="F138" s="262" t="s">
        <v>9460</v>
      </c>
      <c r="G138" s="263" t="s">
        <v>630</v>
      </c>
      <c r="H138" s="264">
        <v>150</v>
      </c>
      <c r="I138" s="265"/>
      <c r="J138" s="266">
        <f t="shared" si="5"/>
        <v>0</v>
      </c>
      <c r="K138" s="267"/>
      <c r="L138" s="73"/>
      <c r="M138" s="268" t="s">
        <v>1</v>
      </c>
      <c r="N138" s="233" t="s">
        <v>43</v>
      </c>
      <c r="P138" s="269">
        <f t="shared" si="6"/>
        <v>0</v>
      </c>
      <c r="Q138" s="269">
        <v>0</v>
      </c>
      <c r="R138" s="269">
        <f t="shared" si="7"/>
        <v>0</v>
      </c>
      <c r="S138" s="269">
        <v>0</v>
      </c>
      <c r="T138" s="270">
        <f t="shared" si="8"/>
        <v>0</v>
      </c>
      <c r="AR138" s="271" t="s">
        <v>371</v>
      </c>
      <c r="AT138" s="271" t="s">
        <v>368</v>
      </c>
      <c r="AU138" s="271" t="s">
        <v>90</v>
      </c>
      <c r="AY138" s="53" t="s">
        <v>366</v>
      </c>
      <c r="BE138" s="179">
        <f t="shared" si="9"/>
        <v>0</v>
      </c>
      <c r="BF138" s="179">
        <f t="shared" si="10"/>
        <v>0</v>
      </c>
      <c r="BG138" s="179">
        <f t="shared" si="11"/>
        <v>0</v>
      </c>
      <c r="BH138" s="179">
        <f t="shared" si="12"/>
        <v>0</v>
      </c>
      <c r="BI138" s="179">
        <f t="shared" si="13"/>
        <v>0</v>
      </c>
      <c r="BJ138" s="53" t="s">
        <v>90</v>
      </c>
      <c r="BK138" s="179">
        <f t="shared" si="14"/>
        <v>0</v>
      </c>
      <c r="BL138" s="53" t="s">
        <v>371</v>
      </c>
      <c r="BM138" s="271" t="s">
        <v>371</v>
      </c>
    </row>
    <row r="139" spans="2:65" s="74" customFormat="1" ht="24.2" customHeight="1">
      <c r="B139" s="73"/>
      <c r="C139" s="260" t="s">
        <v>149</v>
      </c>
      <c r="D139" s="260" t="s">
        <v>368</v>
      </c>
      <c r="E139" s="261" t="s">
        <v>9461</v>
      </c>
      <c r="F139" s="262" t="s">
        <v>9462</v>
      </c>
      <c r="G139" s="263" t="s">
        <v>630</v>
      </c>
      <c r="H139" s="264">
        <v>200</v>
      </c>
      <c r="I139" s="265"/>
      <c r="J139" s="266">
        <f t="shared" si="5"/>
        <v>0</v>
      </c>
      <c r="K139" s="267"/>
      <c r="L139" s="73"/>
      <c r="M139" s="268" t="s">
        <v>1</v>
      </c>
      <c r="N139" s="233" t="s">
        <v>43</v>
      </c>
      <c r="P139" s="269">
        <f t="shared" si="6"/>
        <v>0</v>
      </c>
      <c r="Q139" s="269">
        <v>0</v>
      </c>
      <c r="R139" s="269">
        <f t="shared" si="7"/>
        <v>0</v>
      </c>
      <c r="S139" s="269">
        <v>0</v>
      </c>
      <c r="T139" s="270">
        <f t="shared" si="8"/>
        <v>0</v>
      </c>
      <c r="AR139" s="271" t="s">
        <v>371</v>
      </c>
      <c r="AT139" s="271" t="s">
        <v>368</v>
      </c>
      <c r="AU139" s="271" t="s">
        <v>90</v>
      </c>
      <c r="AY139" s="53" t="s">
        <v>366</v>
      </c>
      <c r="BE139" s="179">
        <f t="shared" si="9"/>
        <v>0</v>
      </c>
      <c r="BF139" s="179">
        <f t="shared" si="10"/>
        <v>0</v>
      </c>
      <c r="BG139" s="179">
        <f t="shared" si="11"/>
        <v>0</v>
      </c>
      <c r="BH139" s="179">
        <f t="shared" si="12"/>
        <v>0</v>
      </c>
      <c r="BI139" s="179">
        <f t="shared" si="13"/>
        <v>0</v>
      </c>
      <c r="BJ139" s="53" t="s">
        <v>90</v>
      </c>
      <c r="BK139" s="179">
        <f t="shared" si="14"/>
        <v>0</v>
      </c>
      <c r="BL139" s="53" t="s">
        <v>371</v>
      </c>
      <c r="BM139" s="271" t="s">
        <v>408</v>
      </c>
    </row>
    <row r="140" spans="2:65" s="74" customFormat="1" ht="16.5" customHeight="1">
      <c r="B140" s="73"/>
      <c r="C140" s="300" t="s">
        <v>371</v>
      </c>
      <c r="D140" s="300" t="s">
        <v>621</v>
      </c>
      <c r="E140" s="301" t="s">
        <v>9463</v>
      </c>
      <c r="F140" s="302" t="s">
        <v>9464</v>
      </c>
      <c r="G140" s="303" t="s">
        <v>630</v>
      </c>
      <c r="H140" s="304">
        <v>200</v>
      </c>
      <c r="I140" s="305"/>
      <c r="J140" s="306">
        <f t="shared" si="5"/>
        <v>0</v>
      </c>
      <c r="K140" s="307"/>
      <c r="L140" s="308"/>
      <c r="M140" s="309" t="s">
        <v>1</v>
      </c>
      <c r="N140" s="310" t="s">
        <v>43</v>
      </c>
      <c r="P140" s="269">
        <f t="shared" si="6"/>
        <v>0</v>
      </c>
      <c r="Q140" s="269">
        <v>0</v>
      </c>
      <c r="R140" s="269">
        <f t="shared" si="7"/>
        <v>0</v>
      </c>
      <c r="S140" s="269">
        <v>0</v>
      </c>
      <c r="T140" s="270">
        <f t="shared" si="8"/>
        <v>0</v>
      </c>
      <c r="AR140" s="271" t="s">
        <v>454</v>
      </c>
      <c r="AT140" s="271" t="s">
        <v>621</v>
      </c>
      <c r="AU140" s="271" t="s">
        <v>90</v>
      </c>
      <c r="AY140" s="53" t="s">
        <v>366</v>
      </c>
      <c r="BE140" s="179">
        <f t="shared" si="9"/>
        <v>0</v>
      </c>
      <c r="BF140" s="179">
        <f t="shared" si="10"/>
        <v>0</v>
      </c>
      <c r="BG140" s="179">
        <f t="shared" si="11"/>
        <v>0</v>
      </c>
      <c r="BH140" s="179">
        <f t="shared" si="12"/>
        <v>0</v>
      </c>
      <c r="BI140" s="179">
        <f t="shared" si="13"/>
        <v>0</v>
      </c>
      <c r="BJ140" s="53" t="s">
        <v>90</v>
      </c>
      <c r="BK140" s="179">
        <f t="shared" si="14"/>
        <v>0</v>
      </c>
      <c r="BL140" s="53" t="s">
        <v>371</v>
      </c>
      <c r="BM140" s="271" t="s">
        <v>454</v>
      </c>
    </row>
    <row r="141" spans="2:65" s="74" customFormat="1" ht="16.5" customHeight="1">
      <c r="B141" s="73"/>
      <c r="C141" s="260" t="s">
        <v>399</v>
      </c>
      <c r="D141" s="260" t="s">
        <v>368</v>
      </c>
      <c r="E141" s="261" t="s">
        <v>9465</v>
      </c>
      <c r="F141" s="262" t="s">
        <v>9466</v>
      </c>
      <c r="G141" s="263" t="s">
        <v>249</v>
      </c>
      <c r="H141" s="264">
        <v>59.5</v>
      </c>
      <c r="I141" s="265"/>
      <c r="J141" s="266">
        <f t="shared" si="5"/>
        <v>0</v>
      </c>
      <c r="K141" s="267"/>
      <c r="L141" s="73"/>
      <c r="M141" s="268" t="s">
        <v>1</v>
      </c>
      <c r="N141" s="233" t="s">
        <v>43</v>
      </c>
      <c r="P141" s="269">
        <f t="shared" si="6"/>
        <v>0</v>
      </c>
      <c r="Q141" s="269">
        <v>0</v>
      </c>
      <c r="R141" s="269">
        <f t="shared" si="7"/>
        <v>0</v>
      </c>
      <c r="S141" s="269">
        <v>0</v>
      </c>
      <c r="T141" s="270">
        <f t="shared" si="8"/>
        <v>0</v>
      </c>
      <c r="AR141" s="271" t="s">
        <v>371</v>
      </c>
      <c r="AT141" s="271" t="s">
        <v>368</v>
      </c>
      <c r="AU141" s="271" t="s">
        <v>90</v>
      </c>
      <c r="AY141" s="53" t="s">
        <v>366</v>
      </c>
      <c r="BE141" s="179">
        <f t="shared" si="9"/>
        <v>0</v>
      </c>
      <c r="BF141" s="179">
        <f t="shared" si="10"/>
        <v>0</v>
      </c>
      <c r="BG141" s="179">
        <f t="shared" si="11"/>
        <v>0</v>
      </c>
      <c r="BH141" s="179">
        <f t="shared" si="12"/>
        <v>0</v>
      </c>
      <c r="BI141" s="179">
        <f t="shared" si="13"/>
        <v>0</v>
      </c>
      <c r="BJ141" s="53" t="s">
        <v>90</v>
      </c>
      <c r="BK141" s="179">
        <f t="shared" si="14"/>
        <v>0</v>
      </c>
      <c r="BL141" s="53" t="s">
        <v>371</v>
      </c>
      <c r="BM141" s="271" t="s">
        <v>467</v>
      </c>
    </row>
    <row r="142" spans="2:65" s="74" customFormat="1" ht="16.5" customHeight="1">
      <c r="B142" s="73"/>
      <c r="C142" s="260" t="s">
        <v>408</v>
      </c>
      <c r="D142" s="260" t="s">
        <v>368</v>
      </c>
      <c r="E142" s="261" t="s">
        <v>9467</v>
      </c>
      <c r="F142" s="262" t="s">
        <v>9468</v>
      </c>
      <c r="G142" s="263" t="s">
        <v>249</v>
      </c>
      <c r="H142" s="264">
        <v>29.75</v>
      </c>
      <c r="I142" s="265"/>
      <c r="J142" s="266">
        <f t="shared" si="5"/>
        <v>0</v>
      </c>
      <c r="K142" s="267"/>
      <c r="L142" s="73"/>
      <c r="M142" s="268" t="s">
        <v>1</v>
      </c>
      <c r="N142" s="233" t="s">
        <v>43</v>
      </c>
      <c r="P142" s="269">
        <f t="shared" si="6"/>
        <v>0</v>
      </c>
      <c r="Q142" s="269">
        <v>0</v>
      </c>
      <c r="R142" s="269">
        <f t="shared" si="7"/>
        <v>0</v>
      </c>
      <c r="S142" s="269">
        <v>0</v>
      </c>
      <c r="T142" s="270">
        <f t="shared" si="8"/>
        <v>0</v>
      </c>
      <c r="AR142" s="271" t="s">
        <v>371</v>
      </c>
      <c r="AT142" s="271" t="s">
        <v>368</v>
      </c>
      <c r="AU142" s="271" t="s">
        <v>90</v>
      </c>
      <c r="AY142" s="53" t="s">
        <v>366</v>
      </c>
      <c r="BE142" s="179">
        <f t="shared" si="9"/>
        <v>0</v>
      </c>
      <c r="BF142" s="179">
        <f t="shared" si="10"/>
        <v>0</v>
      </c>
      <c r="BG142" s="179">
        <f t="shared" si="11"/>
        <v>0</v>
      </c>
      <c r="BH142" s="179">
        <f t="shared" si="12"/>
        <v>0</v>
      </c>
      <c r="BI142" s="179">
        <f t="shared" si="13"/>
        <v>0</v>
      </c>
      <c r="BJ142" s="53" t="s">
        <v>90</v>
      </c>
      <c r="BK142" s="179">
        <f t="shared" si="14"/>
        <v>0</v>
      </c>
      <c r="BL142" s="53" t="s">
        <v>371</v>
      </c>
      <c r="BM142" s="271" t="s">
        <v>476</v>
      </c>
    </row>
    <row r="143" spans="2:65" s="74" customFormat="1" ht="24.2" customHeight="1">
      <c r="B143" s="73"/>
      <c r="C143" s="260" t="s">
        <v>449</v>
      </c>
      <c r="D143" s="260" t="s">
        <v>368</v>
      </c>
      <c r="E143" s="261" t="s">
        <v>9469</v>
      </c>
      <c r="F143" s="262" t="s">
        <v>9470</v>
      </c>
      <c r="G143" s="263" t="s">
        <v>249</v>
      </c>
      <c r="H143" s="264">
        <v>29.75</v>
      </c>
      <c r="I143" s="265"/>
      <c r="J143" s="266">
        <f t="shared" si="5"/>
        <v>0</v>
      </c>
      <c r="K143" s="267"/>
      <c r="L143" s="73"/>
      <c r="M143" s="268" t="s">
        <v>1</v>
      </c>
      <c r="N143" s="233" t="s">
        <v>43</v>
      </c>
      <c r="P143" s="269">
        <f t="shared" si="6"/>
        <v>0</v>
      </c>
      <c r="Q143" s="269">
        <v>0</v>
      </c>
      <c r="R143" s="269">
        <f t="shared" si="7"/>
        <v>0</v>
      </c>
      <c r="S143" s="269">
        <v>0</v>
      </c>
      <c r="T143" s="270">
        <f t="shared" si="8"/>
        <v>0</v>
      </c>
      <c r="AR143" s="271" t="s">
        <v>371</v>
      </c>
      <c r="AT143" s="271" t="s">
        <v>368</v>
      </c>
      <c r="AU143" s="271" t="s">
        <v>90</v>
      </c>
      <c r="AY143" s="53" t="s">
        <v>366</v>
      </c>
      <c r="BE143" s="179">
        <f t="shared" si="9"/>
        <v>0</v>
      </c>
      <c r="BF143" s="179">
        <f t="shared" si="10"/>
        <v>0</v>
      </c>
      <c r="BG143" s="179">
        <f t="shared" si="11"/>
        <v>0</v>
      </c>
      <c r="BH143" s="179">
        <f t="shared" si="12"/>
        <v>0</v>
      </c>
      <c r="BI143" s="179">
        <f t="shared" si="13"/>
        <v>0</v>
      </c>
      <c r="BJ143" s="53" t="s">
        <v>90</v>
      </c>
      <c r="BK143" s="179">
        <f t="shared" si="14"/>
        <v>0</v>
      </c>
      <c r="BL143" s="53" t="s">
        <v>371</v>
      </c>
      <c r="BM143" s="271" t="s">
        <v>484</v>
      </c>
    </row>
    <row r="144" spans="2:65" s="74" customFormat="1" ht="16.5" customHeight="1">
      <c r="B144" s="73"/>
      <c r="C144" s="300" t="s">
        <v>454</v>
      </c>
      <c r="D144" s="300" t="s">
        <v>621</v>
      </c>
      <c r="E144" s="301" t="s">
        <v>9471</v>
      </c>
      <c r="F144" s="302" t="s">
        <v>9472</v>
      </c>
      <c r="G144" s="303" t="s">
        <v>8723</v>
      </c>
      <c r="H144" s="304">
        <v>1</v>
      </c>
      <c r="I144" s="305"/>
      <c r="J144" s="306">
        <f t="shared" si="5"/>
        <v>0</v>
      </c>
      <c r="K144" s="307"/>
      <c r="L144" s="308"/>
      <c r="M144" s="309" t="s">
        <v>1</v>
      </c>
      <c r="N144" s="310" t="s">
        <v>43</v>
      </c>
      <c r="P144" s="269">
        <f t="shared" si="6"/>
        <v>0</v>
      </c>
      <c r="Q144" s="269">
        <v>0</v>
      </c>
      <c r="R144" s="269">
        <f t="shared" si="7"/>
        <v>0</v>
      </c>
      <c r="S144" s="269">
        <v>0</v>
      </c>
      <c r="T144" s="270">
        <f t="shared" si="8"/>
        <v>0</v>
      </c>
      <c r="AR144" s="271" t="s">
        <v>454</v>
      </c>
      <c r="AT144" s="271" t="s">
        <v>621</v>
      </c>
      <c r="AU144" s="271" t="s">
        <v>90</v>
      </c>
      <c r="AY144" s="53" t="s">
        <v>366</v>
      </c>
      <c r="BE144" s="179">
        <f t="shared" si="9"/>
        <v>0</v>
      </c>
      <c r="BF144" s="179">
        <f t="shared" si="10"/>
        <v>0</v>
      </c>
      <c r="BG144" s="179">
        <f t="shared" si="11"/>
        <v>0</v>
      </c>
      <c r="BH144" s="179">
        <f t="shared" si="12"/>
        <v>0</v>
      </c>
      <c r="BI144" s="179">
        <f t="shared" si="13"/>
        <v>0</v>
      </c>
      <c r="BJ144" s="53" t="s">
        <v>90</v>
      </c>
      <c r="BK144" s="179">
        <f t="shared" si="14"/>
        <v>0</v>
      </c>
      <c r="BL144" s="53" t="s">
        <v>371</v>
      </c>
      <c r="BM144" s="271" t="s">
        <v>495</v>
      </c>
    </row>
    <row r="145" spans="2:65" s="74" customFormat="1" ht="16.5" customHeight="1">
      <c r="B145" s="73"/>
      <c r="C145" s="260" t="s">
        <v>462</v>
      </c>
      <c r="D145" s="260" t="s">
        <v>368</v>
      </c>
      <c r="E145" s="261" t="s">
        <v>9473</v>
      </c>
      <c r="F145" s="262" t="s">
        <v>9474</v>
      </c>
      <c r="G145" s="263" t="s">
        <v>402</v>
      </c>
      <c r="H145" s="264">
        <v>29.75</v>
      </c>
      <c r="I145" s="265"/>
      <c r="J145" s="266">
        <f t="shared" si="5"/>
        <v>0</v>
      </c>
      <c r="K145" s="267"/>
      <c r="L145" s="73"/>
      <c r="M145" s="268" t="s">
        <v>1</v>
      </c>
      <c r="N145" s="233" t="s">
        <v>43</v>
      </c>
      <c r="P145" s="269">
        <f t="shared" si="6"/>
        <v>0</v>
      </c>
      <c r="Q145" s="269">
        <v>0</v>
      </c>
      <c r="R145" s="269">
        <f t="shared" si="7"/>
        <v>0</v>
      </c>
      <c r="S145" s="269">
        <v>0</v>
      </c>
      <c r="T145" s="270">
        <f t="shared" si="8"/>
        <v>0</v>
      </c>
      <c r="AR145" s="271" t="s">
        <v>371</v>
      </c>
      <c r="AT145" s="271" t="s">
        <v>368</v>
      </c>
      <c r="AU145" s="271" t="s">
        <v>90</v>
      </c>
      <c r="AY145" s="53" t="s">
        <v>366</v>
      </c>
      <c r="BE145" s="179">
        <f t="shared" si="9"/>
        <v>0</v>
      </c>
      <c r="BF145" s="179">
        <f t="shared" si="10"/>
        <v>0</v>
      </c>
      <c r="BG145" s="179">
        <f t="shared" si="11"/>
        <v>0</v>
      </c>
      <c r="BH145" s="179">
        <f t="shared" si="12"/>
        <v>0</v>
      </c>
      <c r="BI145" s="179">
        <f t="shared" si="13"/>
        <v>0</v>
      </c>
      <c r="BJ145" s="53" t="s">
        <v>90</v>
      </c>
      <c r="BK145" s="179">
        <f t="shared" si="14"/>
        <v>0</v>
      </c>
      <c r="BL145" s="53" t="s">
        <v>371</v>
      </c>
      <c r="BM145" s="271" t="s">
        <v>506</v>
      </c>
    </row>
    <row r="146" spans="2:65" s="74" customFormat="1" ht="33" customHeight="1">
      <c r="B146" s="73"/>
      <c r="C146" s="260" t="s">
        <v>467</v>
      </c>
      <c r="D146" s="260" t="s">
        <v>368</v>
      </c>
      <c r="E146" s="261" t="s">
        <v>9475</v>
      </c>
      <c r="F146" s="262" t="s">
        <v>9476</v>
      </c>
      <c r="G146" s="263" t="s">
        <v>249</v>
      </c>
      <c r="H146" s="264">
        <v>4.2</v>
      </c>
      <c r="I146" s="265"/>
      <c r="J146" s="266">
        <f t="shared" si="5"/>
        <v>0</v>
      </c>
      <c r="K146" s="267"/>
      <c r="L146" s="73"/>
      <c r="M146" s="268" t="s">
        <v>1</v>
      </c>
      <c r="N146" s="233" t="s">
        <v>43</v>
      </c>
      <c r="P146" s="269">
        <f t="shared" si="6"/>
        <v>0</v>
      </c>
      <c r="Q146" s="269">
        <v>0</v>
      </c>
      <c r="R146" s="269">
        <f t="shared" si="7"/>
        <v>0</v>
      </c>
      <c r="S146" s="269">
        <v>0</v>
      </c>
      <c r="T146" s="270">
        <f t="shared" si="8"/>
        <v>0</v>
      </c>
      <c r="AR146" s="271" t="s">
        <v>371</v>
      </c>
      <c r="AT146" s="271" t="s">
        <v>368</v>
      </c>
      <c r="AU146" s="271" t="s">
        <v>90</v>
      </c>
      <c r="AY146" s="53" t="s">
        <v>366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53" t="s">
        <v>90</v>
      </c>
      <c r="BK146" s="179">
        <f t="shared" si="14"/>
        <v>0</v>
      </c>
      <c r="BL146" s="53" t="s">
        <v>371</v>
      </c>
      <c r="BM146" s="271" t="s">
        <v>7</v>
      </c>
    </row>
    <row r="147" spans="2:65" s="74" customFormat="1" ht="24.2" customHeight="1">
      <c r="B147" s="73"/>
      <c r="C147" s="300" t="s">
        <v>471</v>
      </c>
      <c r="D147" s="300" t="s">
        <v>621</v>
      </c>
      <c r="E147" s="301" t="s">
        <v>9477</v>
      </c>
      <c r="F147" s="302" t="s">
        <v>9478</v>
      </c>
      <c r="G147" s="303" t="s">
        <v>249</v>
      </c>
      <c r="H147" s="304">
        <v>5</v>
      </c>
      <c r="I147" s="305"/>
      <c r="J147" s="306">
        <f t="shared" si="5"/>
        <v>0</v>
      </c>
      <c r="K147" s="307"/>
      <c r="L147" s="308"/>
      <c r="M147" s="309" t="s">
        <v>1</v>
      </c>
      <c r="N147" s="310" t="s">
        <v>43</v>
      </c>
      <c r="P147" s="269">
        <f t="shared" si="6"/>
        <v>0</v>
      </c>
      <c r="Q147" s="269">
        <v>0</v>
      </c>
      <c r="R147" s="269">
        <f t="shared" si="7"/>
        <v>0</v>
      </c>
      <c r="S147" s="269">
        <v>0</v>
      </c>
      <c r="T147" s="270">
        <f t="shared" si="8"/>
        <v>0</v>
      </c>
      <c r="AR147" s="271" t="s">
        <v>454</v>
      </c>
      <c r="AT147" s="271" t="s">
        <v>621</v>
      </c>
      <c r="AU147" s="271" t="s">
        <v>90</v>
      </c>
      <c r="AY147" s="53" t="s">
        <v>366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53" t="s">
        <v>90</v>
      </c>
      <c r="BK147" s="179">
        <f t="shared" si="14"/>
        <v>0</v>
      </c>
      <c r="BL147" s="53" t="s">
        <v>371</v>
      </c>
      <c r="BM147" s="271" t="s">
        <v>537</v>
      </c>
    </row>
    <row r="148" spans="2:65" s="74" customFormat="1" ht="44.25" customHeight="1">
      <c r="B148" s="73"/>
      <c r="C148" s="260" t="s">
        <v>476</v>
      </c>
      <c r="D148" s="260" t="s">
        <v>368</v>
      </c>
      <c r="E148" s="261" t="s">
        <v>9479</v>
      </c>
      <c r="F148" s="262" t="s">
        <v>9480</v>
      </c>
      <c r="G148" s="263" t="s">
        <v>249</v>
      </c>
      <c r="H148" s="264">
        <v>29.75</v>
      </c>
      <c r="I148" s="265"/>
      <c r="J148" s="266">
        <f t="shared" si="5"/>
        <v>0</v>
      </c>
      <c r="K148" s="267"/>
      <c r="L148" s="73"/>
      <c r="M148" s="268" t="s">
        <v>1</v>
      </c>
      <c r="N148" s="233" t="s">
        <v>43</v>
      </c>
      <c r="P148" s="269">
        <f t="shared" si="6"/>
        <v>0</v>
      </c>
      <c r="Q148" s="269">
        <v>0</v>
      </c>
      <c r="R148" s="269">
        <f t="shared" si="7"/>
        <v>0</v>
      </c>
      <c r="S148" s="269">
        <v>0</v>
      </c>
      <c r="T148" s="270">
        <f t="shared" si="8"/>
        <v>0</v>
      </c>
      <c r="AR148" s="271" t="s">
        <v>371</v>
      </c>
      <c r="AT148" s="271" t="s">
        <v>368</v>
      </c>
      <c r="AU148" s="271" t="s">
        <v>90</v>
      </c>
      <c r="AY148" s="53" t="s">
        <v>366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53" t="s">
        <v>90</v>
      </c>
      <c r="BK148" s="179">
        <f t="shared" si="14"/>
        <v>0</v>
      </c>
      <c r="BL148" s="53" t="s">
        <v>371</v>
      </c>
      <c r="BM148" s="271" t="s">
        <v>548</v>
      </c>
    </row>
    <row r="149" spans="2:65" s="74" customFormat="1" ht="33" customHeight="1">
      <c r="B149" s="73"/>
      <c r="C149" s="300" t="s">
        <v>480</v>
      </c>
      <c r="D149" s="300" t="s">
        <v>621</v>
      </c>
      <c r="E149" s="301" t="s">
        <v>9481</v>
      </c>
      <c r="F149" s="302" t="s">
        <v>9482</v>
      </c>
      <c r="G149" s="303" t="s">
        <v>630</v>
      </c>
      <c r="H149" s="304">
        <v>3.5</v>
      </c>
      <c r="I149" s="305"/>
      <c r="J149" s="306">
        <f t="shared" si="5"/>
        <v>0</v>
      </c>
      <c r="K149" s="307"/>
      <c r="L149" s="308"/>
      <c r="M149" s="309" t="s">
        <v>1</v>
      </c>
      <c r="N149" s="310" t="s">
        <v>43</v>
      </c>
      <c r="P149" s="269">
        <f t="shared" si="6"/>
        <v>0</v>
      </c>
      <c r="Q149" s="269">
        <v>0</v>
      </c>
      <c r="R149" s="269">
        <f t="shared" si="7"/>
        <v>0</v>
      </c>
      <c r="S149" s="269">
        <v>0</v>
      </c>
      <c r="T149" s="270">
        <f t="shared" si="8"/>
        <v>0</v>
      </c>
      <c r="AR149" s="271" t="s">
        <v>454</v>
      </c>
      <c r="AT149" s="271" t="s">
        <v>621</v>
      </c>
      <c r="AU149" s="271" t="s">
        <v>90</v>
      </c>
      <c r="AY149" s="53" t="s">
        <v>366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53" t="s">
        <v>90</v>
      </c>
      <c r="BK149" s="179">
        <f t="shared" si="14"/>
        <v>0</v>
      </c>
      <c r="BL149" s="53" t="s">
        <v>371</v>
      </c>
      <c r="BM149" s="271" t="s">
        <v>573</v>
      </c>
    </row>
    <row r="150" spans="2:65" s="74" customFormat="1" ht="37.9" customHeight="1">
      <c r="B150" s="73"/>
      <c r="C150" s="260" t="s">
        <v>484</v>
      </c>
      <c r="D150" s="260" t="s">
        <v>368</v>
      </c>
      <c r="E150" s="261" t="s">
        <v>9483</v>
      </c>
      <c r="F150" s="262" t="s">
        <v>9484</v>
      </c>
      <c r="G150" s="263" t="s">
        <v>249</v>
      </c>
      <c r="H150" s="264">
        <v>3.62</v>
      </c>
      <c r="I150" s="265"/>
      <c r="J150" s="266">
        <f t="shared" si="5"/>
        <v>0</v>
      </c>
      <c r="K150" s="267"/>
      <c r="L150" s="73"/>
      <c r="M150" s="268" t="s">
        <v>1</v>
      </c>
      <c r="N150" s="233" t="s">
        <v>43</v>
      </c>
      <c r="P150" s="269">
        <f t="shared" si="6"/>
        <v>0</v>
      </c>
      <c r="Q150" s="269">
        <v>0</v>
      </c>
      <c r="R150" s="269">
        <f t="shared" si="7"/>
        <v>0</v>
      </c>
      <c r="S150" s="269">
        <v>0</v>
      </c>
      <c r="T150" s="270">
        <f t="shared" si="8"/>
        <v>0</v>
      </c>
      <c r="AR150" s="271" t="s">
        <v>371</v>
      </c>
      <c r="AT150" s="271" t="s">
        <v>368</v>
      </c>
      <c r="AU150" s="271" t="s">
        <v>90</v>
      </c>
      <c r="AY150" s="53" t="s">
        <v>366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53" t="s">
        <v>90</v>
      </c>
      <c r="BK150" s="179">
        <f t="shared" si="14"/>
        <v>0</v>
      </c>
      <c r="BL150" s="53" t="s">
        <v>371</v>
      </c>
      <c r="BM150" s="271" t="s">
        <v>584</v>
      </c>
    </row>
    <row r="151" spans="2:65" s="74" customFormat="1" ht="16.5" customHeight="1">
      <c r="B151" s="73"/>
      <c r="C151" s="300" t="s">
        <v>490</v>
      </c>
      <c r="D151" s="300" t="s">
        <v>621</v>
      </c>
      <c r="E151" s="301" t="s">
        <v>9485</v>
      </c>
      <c r="F151" s="302" t="s">
        <v>9486</v>
      </c>
      <c r="G151" s="303" t="s">
        <v>402</v>
      </c>
      <c r="H151" s="304">
        <v>0.36199999999999999</v>
      </c>
      <c r="I151" s="305"/>
      <c r="J151" s="306">
        <f t="shared" si="5"/>
        <v>0</v>
      </c>
      <c r="K151" s="307"/>
      <c r="L151" s="308"/>
      <c r="M151" s="309" t="s">
        <v>1</v>
      </c>
      <c r="N151" s="310" t="s">
        <v>43</v>
      </c>
      <c r="P151" s="269">
        <f t="shared" si="6"/>
        <v>0</v>
      </c>
      <c r="Q151" s="269">
        <v>0</v>
      </c>
      <c r="R151" s="269">
        <f t="shared" si="7"/>
        <v>0</v>
      </c>
      <c r="S151" s="269">
        <v>0</v>
      </c>
      <c r="T151" s="270">
        <f t="shared" si="8"/>
        <v>0</v>
      </c>
      <c r="AR151" s="271" t="s">
        <v>454</v>
      </c>
      <c r="AT151" s="271" t="s">
        <v>621</v>
      </c>
      <c r="AU151" s="271" t="s">
        <v>90</v>
      </c>
      <c r="AY151" s="53" t="s">
        <v>366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53" t="s">
        <v>90</v>
      </c>
      <c r="BK151" s="179">
        <f t="shared" si="14"/>
        <v>0</v>
      </c>
      <c r="BL151" s="53" t="s">
        <v>371</v>
      </c>
      <c r="BM151" s="271" t="s">
        <v>597</v>
      </c>
    </row>
    <row r="152" spans="2:65" s="74" customFormat="1" ht="37.9" customHeight="1">
      <c r="B152" s="73"/>
      <c r="C152" s="260" t="s">
        <v>495</v>
      </c>
      <c r="D152" s="260" t="s">
        <v>368</v>
      </c>
      <c r="E152" s="261" t="s">
        <v>9487</v>
      </c>
      <c r="F152" s="262" t="s">
        <v>9488</v>
      </c>
      <c r="G152" s="263" t="s">
        <v>402</v>
      </c>
      <c r="H152" s="264">
        <v>10.4</v>
      </c>
      <c r="I152" s="265"/>
      <c r="J152" s="266">
        <f t="shared" si="5"/>
        <v>0</v>
      </c>
      <c r="K152" s="267"/>
      <c r="L152" s="73"/>
      <c r="M152" s="268" t="s">
        <v>1</v>
      </c>
      <c r="N152" s="233" t="s">
        <v>43</v>
      </c>
      <c r="P152" s="269">
        <f t="shared" si="6"/>
        <v>0</v>
      </c>
      <c r="Q152" s="269">
        <v>0</v>
      </c>
      <c r="R152" s="269">
        <f t="shared" si="7"/>
        <v>0</v>
      </c>
      <c r="S152" s="269">
        <v>0</v>
      </c>
      <c r="T152" s="270">
        <f t="shared" si="8"/>
        <v>0</v>
      </c>
      <c r="AR152" s="271" t="s">
        <v>371</v>
      </c>
      <c r="AT152" s="271" t="s">
        <v>368</v>
      </c>
      <c r="AU152" s="271" t="s">
        <v>90</v>
      </c>
      <c r="AY152" s="53" t="s">
        <v>366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53" t="s">
        <v>90</v>
      </c>
      <c r="BK152" s="179">
        <f t="shared" si="14"/>
        <v>0</v>
      </c>
      <c r="BL152" s="53" t="s">
        <v>371</v>
      </c>
      <c r="BM152" s="271" t="s">
        <v>608</v>
      </c>
    </row>
    <row r="153" spans="2:65" s="74" customFormat="1" ht="24.2" customHeight="1">
      <c r="B153" s="73"/>
      <c r="C153" s="300" t="s">
        <v>502</v>
      </c>
      <c r="D153" s="300" t="s">
        <v>621</v>
      </c>
      <c r="E153" s="301" t="s">
        <v>9489</v>
      </c>
      <c r="F153" s="302" t="s">
        <v>9490</v>
      </c>
      <c r="G153" s="303" t="s">
        <v>8723</v>
      </c>
      <c r="H153" s="304">
        <v>11.128</v>
      </c>
      <c r="I153" s="305"/>
      <c r="J153" s="306">
        <f t="shared" si="5"/>
        <v>0</v>
      </c>
      <c r="K153" s="307"/>
      <c r="L153" s="308"/>
      <c r="M153" s="309" t="s">
        <v>1</v>
      </c>
      <c r="N153" s="310" t="s">
        <v>43</v>
      </c>
      <c r="P153" s="269">
        <f t="shared" si="6"/>
        <v>0</v>
      </c>
      <c r="Q153" s="269">
        <v>0</v>
      </c>
      <c r="R153" s="269">
        <f t="shared" si="7"/>
        <v>0</v>
      </c>
      <c r="S153" s="269">
        <v>0</v>
      </c>
      <c r="T153" s="270">
        <f t="shared" si="8"/>
        <v>0</v>
      </c>
      <c r="AR153" s="271" t="s">
        <v>454</v>
      </c>
      <c r="AT153" s="271" t="s">
        <v>621</v>
      </c>
      <c r="AU153" s="271" t="s">
        <v>90</v>
      </c>
      <c r="AY153" s="53" t="s">
        <v>366</v>
      </c>
      <c r="BE153" s="179">
        <f t="shared" si="9"/>
        <v>0</v>
      </c>
      <c r="BF153" s="179">
        <f t="shared" si="10"/>
        <v>0</v>
      </c>
      <c r="BG153" s="179">
        <f t="shared" si="11"/>
        <v>0</v>
      </c>
      <c r="BH153" s="179">
        <f t="shared" si="12"/>
        <v>0</v>
      </c>
      <c r="BI153" s="179">
        <f t="shared" si="13"/>
        <v>0</v>
      </c>
      <c r="BJ153" s="53" t="s">
        <v>90</v>
      </c>
      <c r="BK153" s="179">
        <f t="shared" si="14"/>
        <v>0</v>
      </c>
      <c r="BL153" s="53" t="s">
        <v>371</v>
      </c>
      <c r="BM153" s="271" t="s">
        <v>620</v>
      </c>
    </row>
    <row r="154" spans="2:65" s="74" customFormat="1" ht="24.2" customHeight="1">
      <c r="B154" s="73"/>
      <c r="C154" s="260" t="s">
        <v>506</v>
      </c>
      <c r="D154" s="260" t="s">
        <v>368</v>
      </c>
      <c r="E154" s="261" t="s">
        <v>9491</v>
      </c>
      <c r="F154" s="262" t="s">
        <v>9492</v>
      </c>
      <c r="G154" s="263" t="s">
        <v>630</v>
      </c>
      <c r="H154" s="264">
        <v>150</v>
      </c>
      <c r="I154" s="265"/>
      <c r="J154" s="266">
        <f t="shared" si="5"/>
        <v>0</v>
      </c>
      <c r="K154" s="267"/>
      <c r="L154" s="73"/>
      <c r="M154" s="268" t="s">
        <v>1</v>
      </c>
      <c r="N154" s="233" t="s">
        <v>43</v>
      </c>
      <c r="P154" s="269">
        <f t="shared" si="6"/>
        <v>0</v>
      </c>
      <c r="Q154" s="269">
        <v>0</v>
      </c>
      <c r="R154" s="269">
        <f t="shared" si="7"/>
        <v>0</v>
      </c>
      <c r="S154" s="269">
        <v>0</v>
      </c>
      <c r="T154" s="270">
        <f t="shared" si="8"/>
        <v>0</v>
      </c>
      <c r="AR154" s="271" t="s">
        <v>371</v>
      </c>
      <c r="AT154" s="271" t="s">
        <v>368</v>
      </c>
      <c r="AU154" s="271" t="s">
        <v>90</v>
      </c>
      <c r="AY154" s="53" t="s">
        <v>366</v>
      </c>
      <c r="BE154" s="179">
        <f t="shared" si="9"/>
        <v>0</v>
      </c>
      <c r="BF154" s="179">
        <f t="shared" si="10"/>
        <v>0</v>
      </c>
      <c r="BG154" s="179">
        <f t="shared" si="11"/>
        <v>0</v>
      </c>
      <c r="BH154" s="179">
        <f t="shared" si="12"/>
        <v>0</v>
      </c>
      <c r="BI154" s="179">
        <f t="shared" si="13"/>
        <v>0</v>
      </c>
      <c r="BJ154" s="53" t="s">
        <v>90</v>
      </c>
      <c r="BK154" s="179">
        <f t="shared" si="14"/>
        <v>0</v>
      </c>
      <c r="BL154" s="53" t="s">
        <v>371</v>
      </c>
      <c r="BM154" s="271" t="s">
        <v>635</v>
      </c>
    </row>
    <row r="155" spans="2:65" s="74" customFormat="1" ht="16.5" customHeight="1">
      <c r="B155" s="73"/>
      <c r="C155" s="300" t="s">
        <v>514</v>
      </c>
      <c r="D155" s="300" t="s">
        <v>621</v>
      </c>
      <c r="E155" s="301" t="s">
        <v>9493</v>
      </c>
      <c r="F155" s="302" t="s">
        <v>9494</v>
      </c>
      <c r="G155" s="303" t="s">
        <v>630</v>
      </c>
      <c r="H155" s="304">
        <v>150</v>
      </c>
      <c r="I155" s="305"/>
      <c r="J155" s="306">
        <f t="shared" si="5"/>
        <v>0</v>
      </c>
      <c r="K155" s="307"/>
      <c r="L155" s="308"/>
      <c r="M155" s="309" t="s">
        <v>1</v>
      </c>
      <c r="N155" s="310" t="s">
        <v>43</v>
      </c>
      <c r="P155" s="269">
        <f t="shared" si="6"/>
        <v>0</v>
      </c>
      <c r="Q155" s="269">
        <v>0</v>
      </c>
      <c r="R155" s="269">
        <f t="shared" si="7"/>
        <v>0</v>
      </c>
      <c r="S155" s="269">
        <v>0</v>
      </c>
      <c r="T155" s="270">
        <f t="shared" si="8"/>
        <v>0</v>
      </c>
      <c r="AR155" s="271" t="s">
        <v>454</v>
      </c>
      <c r="AT155" s="271" t="s">
        <v>621</v>
      </c>
      <c r="AU155" s="271" t="s">
        <v>90</v>
      </c>
      <c r="AY155" s="53" t="s">
        <v>366</v>
      </c>
      <c r="BE155" s="179">
        <f t="shared" si="9"/>
        <v>0</v>
      </c>
      <c r="BF155" s="179">
        <f t="shared" si="10"/>
        <v>0</v>
      </c>
      <c r="BG155" s="179">
        <f t="shared" si="11"/>
        <v>0</v>
      </c>
      <c r="BH155" s="179">
        <f t="shared" si="12"/>
        <v>0</v>
      </c>
      <c r="BI155" s="179">
        <f t="shared" si="13"/>
        <v>0</v>
      </c>
      <c r="BJ155" s="53" t="s">
        <v>90</v>
      </c>
      <c r="BK155" s="179">
        <f t="shared" si="14"/>
        <v>0</v>
      </c>
      <c r="BL155" s="53" t="s">
        <v>371</v>
      </c>
      <c r="BM155" s="271" t="s">
        <v>673</v>
      </c>
    </row>
    <row r="156" spans="2:65" s="74" customFormat="1" ht="16.5" customHeight="1">
      <c r="B156" s="73"/>
      <c r="C156" s="300" t="s">
        <v>7</v>
      </c>
      <c r="D156" s="300" t="s">
        <v>621</v>
      </c>
      <c r="E156" s="301" t="s">
        <v>9495</v>
      </c>
      <c r="F156" s="302" t="s">
        <v>9496</v>
      </c>
      <c r="G156" s="303" t="s">
        <v>630</v>
      </c>
      <c r="H156" s="304">
        <v>5</v>
      </c>
      <c r="I156" s="305"/>
      <c r="J156" s="306">
        <f t="shared" si="5"/>
        <v>0</v>
      </c>
      <c r="K156" s="307"/>
      <c r="L156" s="308"/>
      <c r="M156" s="309" t="s">
        <v>1</v>
      </c>
      <c r="N156" s="310" t="s">
        <v>43</v>
      </c>
      <c r="P156" s="269">
        <f t="shared" si="6"/>
        <v>0</v>
      </c>
      <c r="Q156" s="269">
        <v>0</v>
      </c>
      <c r="R156" s="269">
        <f t="shared" si="7"/>
        <v>0</v>
      </c>
      <c r="S156" s="269">
        <v>0</v>
      </c>
      <c r="T156" s="270">
        <f t="shared" si="8"/>
        <v>0</v>
      </c>
      <c r="AR156" s="271" t="s">
        <v>454</v>
      </c>
      <c r="AT156" s="271" t="s">
        <v>621</v>
      </c>
      <c r="AU156" s="271" t="s">
        <v>90</v>
      </c>
      <c r="AY156" s="53" t="s">
        <v>366</v>
      </c>
      <c r="BE156" s="179">
        <f t="shared" si="9"/>
        <v>0</v>
      </c>
      <c r="BF156" s="179">
        <f t="shared" si="10"/>
        <v>0</v>
      </c>
      <c r="BG156" s="179">
        <f t="shared" si="11"/>
        <v>0</v>
      </c>
      <c r="BH156" s="179">
        <f t="shared" si="12"/>
        <v>0</v>
      </c>
      <c r="BI156" s="179">
        <f t="shared" si="13"/>
        <v>0</v>
      </c>
      <c r="BJ156" s="53" t="s">
        <v>90</v>
      </c>
      <c r="BK156" s="179">
        <f t="shared" si="14"/>
        <v>0</v>
      </c>
      <c r="BL156" s="53" t="s">
        <v>371</v>
      </c>
      <c r="BM156" s="271" t="s">
        <v>689</v>
      </c>
    </row>
    <row r="157" spans="2:65" s="249" customFormat="1" ht="22.9" customHeight="1">
      <c r="B157" s="248"/>
      <c r="D157" s="250" t="s">
        <v>76</v>
      </c>
      <c r="E157" s="258" t="s">
        <v>1462</v>
      </c>
      <c r="F157" s="258" t="s">
        <v>4176</v>
      </c>
      <c r="J157" s="259">
        <f>BK157</f>
        <v>0</v>
      </c>
      <c r="L157" s="248"/>
      <c r="M157" s="253"/>
      <c r="P157" s="254">
        <f>SUM(P158:P159)</f>
        <v>0</v>
      </c>
      <c r="R157" s="254">
        <f>SUM(R158:R159)</f>
        <v>0</v>
      </c>
      <c r="T157" s="255">
        <f>SUM(T158:T159)</f>
        <v>0</v>
      </c>
      <c r="AR157" s="250" t="s">
        <v>84</v>
      </c>
      <c r="AT157" s="256" t="s">
        <v>76</v>
      </c>
      <c r="AU157" s="256" t="s">
        <v>84</v>
      </c>
      <c r="AY157" s="250" t="s">
        <v>366</v>
      </c>
      <c r="BK157" s="257">
        <f>SUM(BK158:BK159)</f>
        <v>0</v>
      </c>
    </row>
    <row r="158" spans="2:65" s="74" customFormat="1" ht="21.75" customHeight="1">
      <c r="B158" s="73"/>
      <c r="C158" s="260" t="s">
        <v>529</v>
      </c>
      <c r="D158" s="260" t="s">
        <v>368</v>
      </c>
      <c r="E158" s="261" t="s">
        <v>9497</v>
      </c>
      <c r="F158" s="262" t="s">
        <v>9498</v>
      </c>
      <c r="G158" s="263" t="s">
        <v>487</v>
      </c>
      <c r="H158" s="264">
        <v>5</v>
      </c>
      <c r="I158" s="265"/>
      <c r="J158" s="266">
        <f>ROUND(I158*H158,2)</f>
        <v>0</v>
      </c>
      <c r="K158" s="267"/>
      <c r="L158" s="73"/>
      <c r="M158" s="268" t="s">
        <v>1</v>
      </c>
      <c r="N158" s="233" t="s">
        <v>43</v>
      </c>
      <c r="P158" s="269">
        <f>O158*H158</f>
        <v>0</v>
      </c>
      <c r="Q158" s="269">
        <v>0</v>
      </c>
      <c r="R158" s="269">
        <f>Q158*H158</f>
        <v>0</v>
      </c>
      <c r="S158" s="269">
        <v>0</v>
      </c>
      <c r="T158" s="270">
        <f>S158*H158</f>
        <v>0</v>
      </c>
      <c r="AR158" s="271" t="s">
        <v>371</v>
      </c>
      <c r="AT158" s="271" t="s">
        <v>368</v>
      </c>
      <c r="AU158" s="271" t="s">
        <v>90</v>
      </c>
      <c r="AY158" s="53" t="s">
        <v>366</v>
      </c>
      <c r="BE158" s="179">
        <f>IF(N158="základná",J158,0)</f>
        <v>0</v>
      </c>
      <c r="BF158" s="179">
        <f>IF(N158="znížená",J158,0)</f>
        <v>0</v>
      </c>
      <c r="BG158" s="179">
        <f>IF(N158="zákl. prenesená",J158,0)</f>
        <v>0</v>
      </c>
      <c r="BH158" s="179">
        <f>IF(N158="zníž. prenesená",J158,0)</f>
        <v>0</v>
      </c>
      <c r="BI158" s="179">
        <f>IF(N158="nulová",J158,0)</f>
        <v>0</v>
      </c>
      <c r="BJ158" s="53" t="s">
        <v>90</v>
      </c>
      <c r="BK158" s="179">
        <f>ROUND(I158*H158,2)</f>
        <v>0</v>
      </c>
      <c r="BL158" s="53" t="s">
        <v>371</v>
      </c>
      <c r="BM158" s="271" t="s">
        <v>707</v>
      </c>
    </row>
    <row r="159" spans="2:65" s="74" customFormat="1" ht="24.2" customHeight="1">
      <c r="B159" s="73"/>
      <c r="C159" s="260" t="s">
        <v>537</v>
      </c>
      <c r="D159" s="260" t="s">
        <v>368</v>
      </c>
      <c r="E159" s="261" t="s">
        <v>9499</v>
      </c>
      <c r="F159" s="262" t="s">
        <v>9500</v>
      </c>
      <c r="G159" s="263" t="s">
        <v>9501</v>
      </c>
      <c r="H159" s="264">
        <v>1</v>
      </c>
      <c r="I159" s="265"/>
      <c r="J159" s="266">
        <f>ROUND(I159*H159,2)</f>
        <v>0</v>
      </c>
      <c r="K159" s="267"/>
      <c r="L159" s="73"/>
      <c r="M159" s="268" t="s">
        <v>1</v>
      </c>
      <c r="N159" s="233" t="s">
        <v>43</v>
      </c>
      <c r="P159" s="269">
        <f>O159*H159</f>
        <v>0</v>
      </c>
      <c r="Q159" s="269">
        <v>0</v>
      </c>
      <c r="R159" s="269">
        <f>Q159*H159</f>
        <v>0</v>
      </c>
      <c r="S159" s="269">
        <v>0</v>
      </c>
      <c r="T159" s="270">
        <f>S159*H159</f>
        <v>0</v>
      </c>
      <c r="AR159" s="271" t="s">
        <v>371</v>
      </c>
      <c r="AT159" s="271" t="s">
        <v>368</v>
      </c>
      <c r="AU159" s="271" t="s">
        <v>90</v>
      </c>
      <c r="AY159" s="53" t="s">
        <v>366</v>
      </c>
      <c r="BE159" s="179">
        <f>IF(N159="základná",J159,0)</f>
        <v>0</v>
      </c>
      <c r="BF159" s="179">
        <f>IF(N159="znížená",J159,0)</f>
        <v>0</v>
      </c>
      <c r="BG159" s="179">
        <f>IF(N159="zákl. prenesená",J159,0)</f>
        <v>0</v>
      </c>
      <c r="BH159" s="179">
        <f>IF(N159="zníž. prenesená",J159,0)</f>
        <v>0</v>
      </c>
      <c r="BI159" s="179">
        <f>IF(N159="nulová",J159,0)</f>
        <v>0</v>
      </c>
      <c r="BJ159" s="53" t="s">
        <v>90</v>
      </c>
      <c r="BK159" s="179">
        <f>ROUND(I159*H159,2)</f>
        <v>0</v>
      </c>
      <c r="BL159" s="53" t="s">
        <v>371</v>
      </c>
      <c r="BM159" s="271" t="s">
        <v>735</v>
      </c>
    </row>
    <row r="160" spans="2:65" s="249" customFormat="1" ht="22.9" customHeight="1">
      <c r="B160" s="248"/>
      <c r="D160" s="250" t="s">
        <v>76</v>
      </c>
      <c r="E160" s="258" t="s">
        <v>6680</v>
      </c>
      <c r="F160" s="258" t="s">
        <v>6680</v>
      </c>
      <c r="J160" s="259">
        <f>BK160</f>
        <v>0</v>
      </c>
      <c r="L160" s="248"/>
      <c r="M160" s="253"/>
      <c r="P160" s="254">
        <f>SUM(P161:P193)</f>
        <v>0</v>
      </c>
      <c r="R160" s="254">
        <f>SUM(R161:R193)</f>
        <v>0</v>
      </c>
      <c r="T160" s="255">
        <f>SUM(T161:T193)</f>
        <v>0</v>
      </c>
      <c r="AR160" s="250" t="s">
        <v>84</v>
      </c>
      <c r="AT160" s="256" t="s">
        <v>76</v>
      </c>
      <c r="AU160" s="256" t="s">
        <v>84</v>
      </c>
      <c r="AY160" s="250" t="s">
        <v>366</v>
      </c>
      <c r="BK160" s="257">
        <f>SUM(BK161:BK193)</f>
        <v>0</v>
      </c>
    </row>
    <row r="161" spans="2:65" s="74" customFormat="1" ht="37.9" customHeight="1">
      <c r="B161" s="73"/>
      <c r="C161" s="260" t="s">
        <v>541</v>
      </c>
      <c r="D161" s="260" t="s">
        <v>368</v>
      </c>
      <c r="E161" s="261" t="s">
        <v>9502</v>
      </c>
      <c r="F161" s="262" t="s">
        <v>9503</v>
      </c>
      <c r="G161" s="263" t="s">
        <v>630</v>
      </c>
      <c r="H161" s="264">
        <v>4</v>
      </c>
      <c r="I161" s="265"/>
      <c r="J161" s="266">
        <f t="shared" ref="J161:J193" si="15">ROUND(I161*H161,2)</f>
        <v>0</v>
      </c>
      <c r="K161" s="267"/>
      <c r="L161" s="73"/>
      <c r="M161" s="268" t="s">
        <v>1</v>
      </c>
      <c r="N161" s="233" t="s">
        <v>43</v>
      </c>
      <c r="P161" s="269">
        <f t="shared" ref="P161:P193" si="16">O161*H161</f>
        <v>0</v>
      </c>
      <c r="Q161" s="269">
        <v>0</v>
      </c>
      <c r="R161" s="269">
        <f t="shared" ref="R161:R193" si="17">Q161*H161</f>
        <v>0</v>
      </c>
      <c r="S161" s="269">
        <v>0</v>
      </c>
      <c r="T161" s="270">
        <f t="shared" ref="T161:T193" si="18">S161*H161</f>
        <v>0</v>
      </c>
      <c r="AR161" s="271" t="s">
        <v>371</v>
      </c>
      <c r="AT161" s="271" t="s">
        <v>368</v>
      </c>
      <c r="AU161" s="271" t="s">
        <v>90</v>
      </c>
      <c r="AY161" s="53" t="s">
        <v>366</v>
      </c>
      <c r="BE161" s="179">
        <f t="shared" ref="BE161:BE193" si="19">IF(N161="základná",J161,0)</f>
        <v>0</v>
      </c>
      <c r="BF161" s="179">
        <f t="shared" ref="BF161:BF193" si="20">IF(N161="znížená",J161,0)</f>
        <v>0</v>
      </c>
      <c r="BG161" s="179">
        <f t="shared" ref="BG161:BG193" si="21">IF(N161="zákl. prenesená",J161,0)</f>
        <v>0</v>
      </c>
      <c r="BH161" s="179">
        <f t="shared" ref="BH161:BH193" si="22">IF(N161="zníž. prenesená",J161,0)</f>
        <v>0</v>
      </c>
      <c r="BI161" s="179">
        <f t="shared" ref="BI161:BI193" si="23">IF(N161="nulová",J161,0)</f>
        <v>0</v>
      </c>
      <c r="BJ161" s="53" t="s">
        <v>90</v>
      </c>
      <c r="BK161" s="179">
        <f t="shared" ref="BK161:BK193" si="24">ROUND(I161*H161,2)</f>
        <v>0</v>
      </c>
      <c r="BL161" s="53" t="s">
        <v>371</v>
      </c>
      <c r="BM161" s="271" t="s">
        <v>761</v>
      </c>
    </row>
    <row r="162" spans="2:65" s="74" customFormat="1" ht="24.2" customHeight="1">
      <c r="B162" s="73"/>
      <c r="C162" s="260" t="s">
        <v>548</v>
      </c>
      <c r="D162" s="260" t="s">
        <v>368</v>
      </c>
      <c r="E162" s="261" t="s">
        <v>9459</v>
      </c>
      <c r="F162" s="262" t="s">
        <v>9460</v>
      </c>
      <c r="G162" s="263" t="s">
        <v>630</v>
      </c>
      <c r="H162" s="264">
        <v>12</v>
      </c>
      <c r="I162" s="265"/>
      <c r="J162" s="266">
        <f t="shared" si="15"/>
        <v>0</v>
      </c>
      <c r="K162" s="267"/>
      <c r="L162" s="73"/>
      <c r="M162" s="268" t="s">
        <v>1</v>
      </c>
      <c r="N162" s="233" t="s">
        <v>43</v>
      </c>
      <c r="P162" s="269">
        <f t="shared" si="16"/>
        <v>0</v>
      </c>
      <c r="Q162" s="269">
        <v>0</v>
      </c>
      <c r="R162" s="269">
        <f t="shared" si="17"/>
        <v>0</v>
      </c>
      <c r="S162" s="269">
        <v>0</v>
      </c>
      <c r="T162" s="270">
        <f t="shared" si="18"/>
        <v>0</v>
      </c>
      <c r="AR162" s="271" t="s">
        <v>371</v>
      </c>
      <c r="AT162" s="271" t="s">
        <v>368</v>
      </c>
      <c r="AU162" s="271" t="s">
        <v>90</v>
      </c>
      <c r="AY162" s="53" t="s">
        <v>366</v>
      </c>
      <c r="BE162" s="179">
        <f t="shared" si="19"/>
        <v>0</v>
      </c>
      <c r="BF162" s="179">
        <f t="shared" si="20"/>
        <v>0</v>
      </c>
      <c r="BG162" s="179">
        <f t="shared" si="21"/>
        <v>0</v>
      </c>
      <c r="BH162" s="179">
        <f t="shared" si="22"/>
        <v>0</v>
      </c>
      <c r="BI162" s="179">
        <f t="shared" si="23"/>
        <v>0</v>
      </c>
      <c r="BJ162" s="53" t="s">
        <v>90</v>
      </c>
      <c r="BK162" s="179">
        <f t="shared" si="24"/>
        <v>0</v>
      </c>
      <c r="BL162" s="53" t="s">
        <v>371</v>
      </c>
      <c r="BM162" s="271" t="s">
        <v>783</v>
      </c>
    </row>
    <row r="163" spans="2:65" s="74" customFormat="1" ht="24.2" customHeight="1">
      <c r="B163" s="73"/>
      <c r="C163" s="260" t="s">
        <v>555</v>
      </c>
      <c r="D163" s="260" t="s">
        <v>368</v>
      </c>
      <c r="E163" s="261" t="s">
        <v>9504</v>
      </c>
      <c r="F163" s="262" t="s">
        <v>9505</v>
      </c>
      <c r="G163" s="263" t="s">
        <v>630</v>
      </c>
      <c r="H163" s="264">
        <v>4</v>
      </c>
      <c r="I163" s="265"/>
      <c r="J163" s="266">
        <f t="shared" si="15"/>
        <v>0</v>
      </c>
      <c r="K163" s="267"/>
      <c r="L163" s="73"/>
      <c r="M163" s="268" t="s">
        <v>1</v>
      </c>
      <c r="N163" s="233" t="s">
        <v>43</v>
      </c>
      <c r="P163" s="269">
        <f t="shared" si="16"/>
        <v>0</v>
      </c>
      <c r="Q163" s="269">
        <v>0</v>
      </c>
      <c r="R163" s="269">
        <f t="shared" si="17"/>
        <v>0</v>
      </c>
      <c r="S163" s="269">
        <v>0</v>
      </c>
      <c r="T163" s="270">
        <f t="shared" si="18"/>
        <v>0</v>
      </c>
      <c r="AR163" s="271" t="s">
        <v>371</v>
      </c>
      <c r="AT163" s="271" t="s">
        <v>368</v>
      </c>
      <c r="AU163" s="271" t="s">
        <v>90</v>
      </c>
      <c r="AY163" s="53" t="s">
        <v>366</v>
      </c>
      <c r="BE163" s="179">
        <f t="shared" si="19"/>
        <v>0</v>
      </c>
      <c r="BF163" s="179">
        <f t="shared" si="20"/>
        <v>0</v>
      </c>
      <c r="BG163" s="179">
        <f t="shared" si="21"/>
        <v>0</v>
      </c>
      <c r="BH163" s="179">
        <f t="shared" si="22"/>
        <v>0</v>
      </c>
      <c r="BI163" s="179">
        <f t="shared" si="23"/>
        <v>0</v>
      </c>
      <c r="BJ163" s="53" t="s">
        <v>90</v>
      </c>
      <c r="BK163" s="179">
        <f t="shared" si="24"/>
        <v>0</v>
      </c>
      <c r="BL163" s="53" t="s">
        <v>371</v>
      </c>
      <c r="BM163" s="271" t="s">
        <v>866</v>
      </c>
    </row>
    <row r="164" spans="2:65" s="74" customFormat="1" ht="49.15" customHeight="1">
      <c r="B164" s="73"/>
      <c r="C164" s="260" t="s">
        <v>573</v>
      </c>
      <c r="D164" s="260" t="s">
        <v>368</v>
      </c>
      <c r="E164" s="261" t="s">
        <v>9506</v>
      </c>
      <c r="F164" s="262" t="s">
        <v>9507</v>
      </c>
      <c r="G164" s="263" t="s">
        <v>630</v>
      </c>
      <c r="H164" s="264">
        <v>7</v>
      </c>
      <c r="I164" s="265"/>
      <c r="J164" s="266">
        <f t="shared" si="15"/>
        <v>0</v>
      </c>
      <c r="K164" s="267"/>
      <c r="L164" s="73"/>
      <c r="M164" s="268" t="s">
        <v>1</v>
      </c>
      <c r="N164" s="233" t="s">
        <v>43</v>
      </c>
      <c r="P164" s="269">
        <f t="shared" si="16"/>
        <v>0</v>
      </c>
      <c r="Q164" s="269">
        <v>0</v>
      </c>
      <c r="R164" s="269">
        <f t="shared" si="17"/>
        <v>0</v>
      </c>
      <c r="S164" s="269">
        <v>0</v>
      </c>
      <c r="T164" s="270">
        <f t="shared" si="18"/>
        <v>0</v>
      </c>
      <c r="AR164" s="271" t="s">
        <v>371</v>
      </c>
      <c r="AT164" s="271" t="s">
        <v>368</v>
      </c>
      <c r="AU164" s="271" t="s">
        <v>90</v>
      </c>
      <c r="AY164" s="53" t="s">
        <v>366</v>
      </c>
      <c r="BE164" s="179">
        <f t="shared" si="19"/>
        <v>0</v>
      </c>
      <c r="BF164" s="179">
        <f t="shared" si="20"/>
        <v>0</v>
      </c>
      <c r="BG164" s="179">
        <f t="shared" si="21"/>
        <v>0</v>
      </c>
      <c r="BH164" s="179">
        <f t="shared" si="22"/>
        <v>0</v>
      </c>
      <c r="BI164" s="179">
        <f t="shared" si="23"/>
        <v>0</v>
      </c>
      <c r="BJ164" s="53" t="s">
        <v>90</v>
      </c>
      <c r="BK164" s="179">
        <f t="shared" si="24"/>
        <v>0</v>
      </c>
      <c r="BL164" s="53" t="s">
        <v>371</v>
      </c>
      <c r="BM164" s="271" t="s">
        <v>882</v>
      </c>
    </row>
    <row r="165" spans="2:65" s="74" customFormat="1" ht="24.2" customHeight="1">
      <c r="B165" s="73"/>
      <c r="C165" s="300" t="s">
        <v>580</v>
      </c>
      <c r="D165" s="300" t="s">
        <v>621</v>
      </c>
      <c r="E165" s="301" t="s">
        <v>9508</v>
      </c>
      <c r="F165" s="302" t="s">
        <v>9509</v>
      </c>
      <c r="G165" s="303" t="s">
        <v>249</v>
      </c>
      <c r="H165" s="304">
        <v>4.2</v>
      </c>
      <c r="I165" s="305"/>
      <c r="J165" s="306">
        <f t="shared" si="15"/>
        <v>0</v>
      </c>
      <c r="K165" s="307"/>
      <c r="L165" s="308"/>
      <c r="M165" s="309" t="s">
        <v>1</v>
      </c>
      <c r="N165" s="310" t="s">
        <v>43</v>
      </c>
      <c r="P165" s="269">
        <f t="shared" si="16"/>
        <v>0</v>
      </c>
      <c r="Q165" s="269">
        <v>0</v>
      </c>
      <c r="R165" s="269">
        <f t="shared" si="17"/>
        <v>0</v>
      </c>
      <c r="S165" s="269">
        <v>0</v>
      </c>
      <c r="T165" s="270">
        <f t="shared" si="18"/>
        <v>0</v>
      </c>
      <c r="AR165" s="271" t="s">
        <v>454</v>
      </c>
      <c r="AT165" s="271" t="s">
        <v>621</v>
      </c>
      <c r="AU165" s="271" t="s">
        <v>90</v>
      </c>
      <c r="AY165" s="53" t="s">
        <v>366</v>
      </c>
      <c r="BE165" s="179">
        <f t="shared" si="19"/>
        <v>0</v>
      </c>
      <c r="BF165" s="179">
        <f t="shared" si="20"/>
        <v>0</v>
      </c>
      <c r="BG165" s="179">
        <f t="shared" si="21"/>
        <v>0</v>
      </c>
      <c r="BH165" s="179">
        <f t="shared" si="22"/>
        <v>0</v>
      </c>
      <c r="BI165" s="179">
        <f t="shared" si="23"/>
        <v>0</v>
      </c>
      <c r="BJ165" s="53" t="s">
        <v>90</v>
      </c>
      <c r="BK165" s="179">
        <f t="shared" si="24"/>
        <v>0</v>
      </c>
      <c r="BL165" s="53" t="s">
        <v>371</v>
      </c>
      <c r="BM165" s="271" t="s">
        <v>899</v>
      </c>
    </row>
    <row r="166" spans="2:65" s="74" customFormat="1" ht="21.75" customHeight="1">
      <c r="B166" s="73"/>
      <c r="C166" s="300" t="s">
        <v>584</v>
      </c>
      <c r="D166" s="300" t="s">
        <v>621</v>
      </c>
      <c r="E166" s="301" t="s">
        <v>9510</v>
      </c>
      <c r="F166" s="302" t="s">
        <v>9511</v>
      </c>
      <c r="G166" s="303" t="s">
        <v>630</v>
      </c>
      <c r="H166" s="304">
        <v>3</v>
      </c>
      <c r="I166" s="305"/>
      <c r="J166" s="306">
        <f t="shared" si="15"/>
        <v>0</v>
      </c>
      <c r="K166" s="307"/>
      <c r="L166" s="308"/>
      <c r="M166" s="309" t="s">
        <v>1</v>
      </c>
      <c r="N166" s="310" t="s">
        <v>43</v>
      </c>
      <c r="P166" s="269">
        <f t="shared" si="16"/>
        <v>0</v>
      </c>
      <c r="Q166" s="269">
        <v>0</v>
      </c>
      <c r="R166" s="269">
        <f t="shared" si="17"/>
        <v>0</v>
      </c>
      <c r="S166" s="269">
        <v>0</v>
      </c>
      <c r="T166" s="270">
        <f t="shared" si="18"/>
        <v>0</v>
      </c>
      <c r="AR166" s="271" t="s">
        <v>454</v>
      </c>
      <c r="AT166" s="271" t="s">
        <v>621</v>
      </c>
      <c r="AU166" s="271" t="s">
        <v>90</v>
      </c>
      <c r="AY166" s="53" t="s">
        <v>366</v>
      </c>
      <c r="BE166" s="179">
        <f t="shared" si="19"/>
        <v>0</v>
      </c>
      <c r="BF166" s="179">
        <f t="shared" si="20"/>
        <v>0</v>
      </c>
      <c r="BG166" s="179">
        <f t="shared" si="21"/>
        <v>0</v>
      </c>
      <c r="BH166" s="179">
        <f t="shared" si="22"/>
        <v>0</v>
      </c>
      <c r="BI166" s="179">
        <f t="shared" si="23"/>
        <v>0</v>
      </c>
      <c r="BJ166" s="53" t="s">
        <v>90</v>
      </c>
      <c r="BK166" s="179">
        <f t="shared" si="24"/>
        <v>0</v>
      </c>
      <c r="BL166" s="53" t="s">
        <v>371</v>
      </c>
      <c r="BM166" s="271" t="s">
        <v>912</v>
      </c>
    </row>
    <row r="167" spans="2:65" s="74" customFormat="1" ht="33" customHeight="1">
      <c r="B167" s="73"/>
      <c r="C167" s="300" t="s">
        <v>591</v>
      </c>
      <c r="D167" s="300" t="s">
        <v>621</v>
      </c>
      <c r="E167" s="301" t="s">
        <v>9512</v>
      </c>
      <c r="F167" s="302" t="s">
        <v>9513</v>
      </c>
      <c r="G167" s="303" t="s">
        <v>630</v>
      </c>
      <c r="H167" s="304">
        <v>8</v>
      </c>
      <c r="I167" s="305"/>
      <c r="J167" s="306">
        <f t="shared" si="15"/>
        <v>0</v>
      </c>
      <c r="K167" s="307"/>
      <c r="L167" s="308"/>
      <c r="M167" s="309" t="s">
        <v>1</v>
      </c>
      <c r="N167" s="310" t="s">
        <v>43</v>
      </c>
      <c r="P167" s="269">
        <f t="shared" si="16"/>
        <v>0</v>
      </c>
      <c r="Q167" s="269">
        <v>0</v>
      </c>
      <c r="R167" s="269">
        <f t="shared" si="17"/>
        <v>0</v>
      </c>
      <c r="S167" s="269">
        <v>0</v>
      </c>
      <c r="T167" s="270">
        <f t="shared" si="18"/>
        <v>0</v>
      </c>
      <c r="AR167" s="271" t="s">
        <v>454</v>
      </c>
      <c r="AT167" s="271" t="s">
        <v>621</v>
      </c>
      <c r="AU167" s="271" t="s">
        <v>90</v>
      </c>
      <c r="AY167" s="53" t="s">
        <v>366</v>
      </c>
      <c r="BE167" s="179">
        <f t="shared" si="19"/>
        <v>0</v>
      </c>
      <c r="BF167" s="179">
        <f t="shared" si="20"/>
        <v>0</v>
      </c>
      <c r="BG167" s="179">
        <f t="shared" si="21"/>
        <v>0</v>
      </c>
      <c r="BH167" s="179">
        <f t="shared" si="22"/>
        <v>0</v>
      </c>
      <c r="BI167" s="179">
        <f t="shared" si="23"/>
        <v>0</v>
      </c>
      <c r="BJ167" s="53" t="s">
        <v>90</v>
      </c>
      <c r="BK167" s="179">
        <f t="shared" si="24"/>
        <v>0</v>
      </c>
      <c r="BL167" s="53" t="s">
        <v>371</v>
      </c>
      <c r="BM167" s="271" t="s">
        <v>925</v>
      </c>
    </row>
    <row r="168" spans="2:65" s="74" customFormat="1" ht="24.2" customHeight="1">
      <c r="B168" s="73"/>
      <c r="C168" s="300" t="s">
        <v>597</v>
      </c>
      <c r="D168" s="300" t="s">
        <v>621</v>
      </c>
      <c r="E168" s="301" t="s">
        <v>9514</v>
      </c>
      <c r="F168" s="302" t="s">
        <v>9515</v>
      </c>
      <c r="G168" s="303" t="s">
        <v>249</v>
      </c>
      <c r="H168" s="304">
        <v>6</v>
      </c>
      <c r="I168" s="305"/>
      <c r="J168" s="306">
        <f t="shared" si="15"/>
        <v>0</v>
      </c>
      <c r="K168" s="307"/>
      <c r="L168" s="308"/>
      <c r="M168" s="309" t="s">
        <v>1</v>
      </c>
      <c r="N168" s="310" t="s">
        <v>43</v>
      </c>
      <c r="P168" s="269">
        <f t="shared" si="16"/>
        <v>0</v>
      </c>
      <c r="Q168" s="269">
        <v>0</v>
      </c>
      <c r="R168" s="269">
        <f t="shared" si="17"/>
        <v>0</v>
      </c>
      <c r="S168" s="269">
        <v>0</v>
      </c>
      <c r="T168" s="270">
        <f t="shared" si="18"/>
        <v>0</v>
      </c>
      <c r="AR168" s="271" t="s">
        <v>454</v>
      </c>
      <c r="AT168" s="271" t="s">
        <v>621</v>
      </c>
      <c r="AU168" s="271" t="s">
        <v>90</v>
      </c>
      <c r="AY168" s="53" t="s">
        <v>366</v>
      </c>
      <c r="BE168" s="179">
        <f t="shared" si="19"/>
        <v>0</v>
      </c>
      <c r="BF168" s="179">
        <f t="shared" si="20"/>
        <v>0</v>
      </c>
      <c r="BG168" s="179">
        <f t="shared" si="21"/>
        <v>0</v>
      </c>
      <c r="BH168" s="179">
        <f t="shared" si="22"/>
        <v>0</v>
      </c>
      <c r="BI168" s="179">
        <f t="shared" si="23"/>
        <v>0</v>
      </c>
      <c r="BJ168" s="53" t="s">
        <v>90</v>
      </c>
      <c r="BK168" s="179">
        <f t="shared" si="24"/>
        <v>0</v>
      </c>
      <c r="BL168" s="53" t="s">
        <v>371</v>
      </c>
      <c r="BM168" s="271" t="s">
        <v>937</v>
      </c>
    </row>
    <row r="169" spans="2:65" s="74" customFormat="1" ht="24.2" customHeight="1">
      <c r="B169" s="73"/>
      <c r="C169" s="300" t="s">
        <v>604</v>
      </c>
      <c r="D169" s="300" t="s">
        <v>621</v>
      </c>
      <c r="E169" s="301" t="s">
        <v>9516</v>
      </c>
      <c r="F169" s="302" t="s">
        <v>9517</v>
      </c>
      <c r="G169" s="303" t="s">
        <v>630</v>
      </c>
      <c r="H169" s="304">
        <v>2</v>
      </c>
      <c r="I169" s="305"/>
      <c r="J169" s="306">
        <f t="shared" si="15"/>
        <v>0</v>
      </c>
      <c r="K169" s="307"/>
      <c r="L169" s="308"/>
      <c r="M169" s="309" t="s">
        <v>1</v>
      </c>
      <c r="N169" s="310" t="s">
        <v>43</v>
      </c>
      <c r="P169" s="269">
        <f t="shared" si="16"/>
        <v>0</v>
      </c>
      <c r="Q169" s="269">
        <v>0</v>
      </c>
      <c r="R169" s="269">
        <f t="shared" si="17"/>
        <v>0</v>
      </c>
      <c r="S169" s="269">
        <v>0</v>
      </c>
      <c r="T169" s="270">
        <f t="shared" si="18"/>
        <v>0</v>
      </c>
      <c r="AR169" s="271" t="s">
        <v>454</v>
      </c>
      <c r="AT169" s="271" t="s">
        <v>621</v>
      </c>
      <c r="AU169" s="271" t="s">
        <v>90</v>
      </c>
      <c r="AY169" s="53" t="s">
        <v>366</v>
      </c>
      <c r="BE169" s="179">
        <f t="shared" si="19"/>
        <v>0</v>
      </c>
      <c r="BF169" s="179">
        <f t="shared" si="20"/>
        <v>0</v>
      </c>
      <c r="BG169" s="179">
        <f t="shared" si="21"/>
        <v>0</v>
      </c>
      <c r="BH169" s="179">
        <f t="shared" si="22"/>
        <v>0</v>
      </c>
      <c r="BI169" s="179">
        <f t="shared" si="23"/>
        <v>0</v>
      </c>
      <c r="BJ169" s="53" t="s">
        <v>90</v>
      </c>
      <c r="BK169" s="179">
        <f t="shared" si="24"/>
        <v>0</v>
      </c>
      <c r="BL169" s="53" t="s">
        <v>371</v>
      </c>
      <c r="BM169" s="271" t="s">
        <v>947</v>
      </c>
    </row>
    <row r="170" spans="2:65" s="74" customFormat="1" ht="24.2" customHeight="1">
      <c r="B170" s="73"/>
      <c r="C170" s="260" t="s">
        <v>608</v>
      </c>
      <c r="D170" s="260" t="s">
        <v>368</v>
      </c>
      <c r="E170" s="261" t="s">
        <v>9518</v>
      </c>
      <c r="F170" s="262" t="s">
        <v>9519</v>
      </c>
      <c r="G170" s="263" t="s">
        <v>630</v>
      </c>
      <c r="H170" s="264">
        <v>1</v>
      </c>
      <c r="I170" s="265"/>
      <c r="J170" s="266">
        <f t="shared" si="15"/>
        <v>0</v>
      </c>
      <c r="K170" s="267"/>
      <c r="L170" s="73"/>
      <c r="M170" s="268" t="s">
        <v>1</v>
      </c>
      <c r="N170" s="233" t="s">
        <v>43</v>
      </c>
      <c r="P170" s="269">
        <f t="shared" si="16"/>
        <v>0</v>
      </c>
      <c r="Q170" s="269">
        <v>0</v>
      </c>
      <c r="R170" s="269">
        <f t="shared" si="17"/>
        <v>0</v>
      </c>
      <c r="S170" s="269">
        <v>0</v>
      </c>
      <c r="T170" s="270">
        <f t="shared" si="18"/>
        <v>0</v>
      </c>
      <c r="AR170" s="271" t="s">
        <v>371</v>
      </c>
      <c r="AT170" s="271" t="s">
        <v>368</v>
      </c>
      <c r="AU170" s="271" t="s">
        <v>90</v>
      </c>
      <c r="AY170" s="53" t="s">
        <v>366</v>
      </c>
      <c r="BE170" s="179">
        <f t="shared" si="19"/>
        <v>0</v>
      </c>
      <c r="BF170" s="179">
        <f t="shared" si="20"/>
        <v>0</v>
      </c>
      <c r="BG170" s="179">
        <f t="shared" si="21"/>
        <v>0</v>
      </c>
      <c r="BH170" s="179">
        <f t="shared" si="22"/>
        <v>0</v>
      </c>
      <c r="BI170" s="179">
        <f t="shared" si="23"/>
        <v>0</v>
      </c>
      <c r="BJ170" s="53" t="s">
        <v>90</v>
      </c>
      <c r="BK170" s="179">
        <f t="shared" si="24"/>
        <v>0</v>
      </c>
      <c r="BL170" s="53" t="s">
        <v>371</v>
      </c>
      <c r="BM170" s="271" t="s">
        <v>1003</v>
      </c>
    </row>
    <row r="171" spans="2:65" s="74" customFormat="1" ht="24.2" customHeight="1">
      <c r="B171" s="73"/>
      <c r="C171" s="260" t="s">
        <v>615</v>
      </c>
      <c r="D171" s="260" t="s">
        <v>368</v>
      </c>
      <c r="E171" s="261" t="s">
        <v>9520</v>
      </c>
      <c r="F171" s="262" t="s">
        <v>9521</v>
      </c>
      <c r="G171" s="263" t="s">
        <v>630</v>
      </c>
      <c r="H171" s="264">
        <v>2</v>
      </c>
      <c r="I171" s="265"/>
      <c r="J171" s="266">
        <f t="shared" si="15"/>
        <v>0</v>
      </c>
      <c r="K171" s="267"/>
      <c r="L171" s="73"/>
      <c r="M171" s="268" t="s">
        <v>1</v>
      </c>
      <c r="N171" s="233" t="s">
        <v>43</v>
      </c>
      <c r="P171" s="269">
        <f t="shared" si="16"/>
        <v>0</v>
      </c>
      <c r="Q171" s="269">
        <v>0</v>
      </c>
      <c r="R171" s="269">
        <f t="shared" si="17"/>
        <v>0</v>
      </c>
      <c r="S171" s="269">
        <v>0</v>
      </c>
      <c r="T171" s="270">
        <f t="shared" si="18"/>
        <v>0</v>
      </c>
      <c r="AR171" s="271" t="s">
        <v>371</v>
      </c>
      <c r="AT171" s="271" t="s">
        <v>368</v>
      </c>
      <c r="AU171" s="271" t="s">
        <v>90</v>
      </c>
      <c r="AY171" s="53" t="s">
        <v>366</v>
      </c>
      <c r="BE171" s="179">
        <f t="shared" si="19"/>
        <v>0</v>
      </c>
      <c r="BF171" s="179">
        <f t="shared" si="20"/>
        <v>0</v>
      </c>
      <c r="BG171" s="179">
        <f t="shared" si="21"/>
        <v>0</v>
      </c>
      <c r="BH171" s="179">
        <f t="shared" si="22"/>
        <v>0</v>
      </c>
      <c r="BI171" s="179">
        <f t="shared" si="23"/>
        <v>0</v>
      </c>
      <c r="BJ171" s="53" t="s">
        <v>90</v>
      </c>
      <c r="BK171" s="179">
        <f t="shared" si="24"/>
        <v>0</v>
      </c>
      <c r="BL171" s="53" t="s">
        <v>371</v>
      </c>
      <c r="BM171" s="271" t="s">
        <v>1027</v>
      </c>
    </row>
    <row r="172" spans="2:65" s="74" customFormat="1" ht="33" customHeight="1">
      <c r="B172" s="73"/>
      <c r="C172" s="260" t="s">
        <v>620</v>
      </c>
      <c r="D172" s="260" t="s">
        <v>368</v>
      </c>
      <c r="E172" s="261" t="s">
        <v>9522</v>
      </c>
      <c r="F172" s="262" t="s">
        <v>9523</v>
      </c>
      <c r="G172" s="263" t="s">
        <v>630</v>
      </c>
      <c r="H172" s="264">
        <v>1</v>
      </c>
      <c r="I172" s="265"/>
      <c r="J172" s="266">
        <f t="shared" si="15"/>
        <v>0</v>
      </c>
      <c r="K172" s="267"/>
      <c r="L172" s="73"/>
      <c r="M172" s="268" t="s">
        <v>1</v>
      </c>
      <c r="N172" s="233" t="s">
        <v>43</v>
      </c>
      <c r="P172" s="269">
        <f t="shared" si="16"/>
        <v>0</v>
      </c>
      <c r="Q172" s="269">
        <v>0</v>
      </c>
      <c r="R172" s="269">
        <f t="shared" si="17"/>
        <v>0</v>
      </c>
      <c r="S172" s="269">
        <v>0</v>
      </c>
      <c r="T172" s="270">
        <f t="shared" si="18"/>
        <v>0</v>
      </c>
      <c r="AR172" s="271" t="s">
        <v>371</v>
      </c>
      <c r="AT172" s="271" t="s">
        <v>368</v>
      </c>
      <c r="AU172" s="271" t="s">
        <v>90</v>
      </c>
      <c r="AY172" s="53" t="s">
        <v>366</v>
      </c>
      <c r="BE172" s="179">
        <f t="shared" si="19"/>
        <v>0</v>
      </c>
      <c r="BF172" s="179">
        <f t="shared" si="20"/>
        <v>0</v>
      </c>
      <c r="BG172" s="179">
        <f t="shared" si="21"/>
        <v>0</v>
      </c>
      <c r="BH172" s="179">
        <f t="shared" si="22"/>
        <v>0</v>
      </c>
      <c r="BI172" s="179">
        <f t="shared" si="23"/>
        <v>0</v>
      </c>
      <c r="BJ172" s="53" t="s">
        <v>90</v>
      </c>
      <c r="BK172" s="179">
        <f t="shared" si="24"/>
        <v>0</v>
      </c>
      <c r="BL172" s="53" t="s">
        <v>371</v>
      </c>
      <c r="BM172" s="271" t="s">
        <v>1060</v>
      </c>
    </row>
    <row r="173" spans="2:65" s="74" customFormat="1" ht="24.2" customHeight="1">
      <c r="B173" s="73"/>
      <c r="C173" s="300" t="s">
        <v>627</v>
      </c>
      <c r="D173" s="300" t="s">
        <v>621</v>
      </c>
      <c r="E173" s="301" t="s">
        <v>9524</v>
      </c>
      <c r="F173" s="302" t="s">
        <v>9525</v>
      </c>
      <c r="G173" s="303" t="s">
        <v>630</v>
      </c>
      <c r="H173" s="304">
        <v>4</v>
      </c>
      <c r="I173" s="305"/>
      <c r="J173" s="306">
        <f t="shared" si="15"/>
        <v>0</v>
      </c>
      <c r="K173" s="307"/>
      <c r="L173" s="308"/>
      <c r="M173" s="309" t="s">
        <v>1</v>
      </c>
      <c r="N173" s="310" t="s">
        <v>43</v>
      </c>
      <c r="P173" s="269">
        <f t="shared" si="16"/>
        <v>0</v>
      </c>
      <c r="Q173" s="269">
        <v>0</v>
      </c>
      <c r="R173" s="269">
        <f t="shared" si="17"/>
        <v>0</v>
      </c>
      <c r="S173" s="269">
        <v>0</v>
      </c>
      <c r="T173" s="270">
        <f t="shared" si="18"/>
        <v>0</v>
      </c>
      <c r="AR173" s="271" t="s">
        <v>454</v>
      </c>
      <c r="AT173" s="271" t="s">
        <v>621</v>
      </c>
      <c r="AU173" s="271" t="s">
        <v>90</v>
      </c>
      <c r="AY173" s="53" t="s">
        <v>366</v>
      </c>
      <c r="BE173" s="179">
        <f t="shared" si="19"/>
        <v>0</v>
      </c>
      <c r="BF173" s="179">
        <f t="shared" si="20"/>
        <v>0</v>
      </c>
      <c r="BG173" s="179">
        <f t="shared" si="21"/>
        <v>0</v>
      </c>
      <c r="BH173" s="179">
        <f t="shared" si="22"/>
        <v>0</v>
      </c>
      <c r="BI173" s="179">
        <f t="shared" si="23"/>
        <v>0</v>
      </c>
      <c r="BJ173" s="53" t="s">
        <v>90</v>
      </c>
      <c r="BK173" s="179">
        <f t="shared" si="24"/>
        <v>0</v>
      </c>
      <c r="BL173" s="53" t="s">
        <v>371</v>
      </c>
      <c r="BM173" s="271" t="s">
        <v>1080</v>
      </c>
    </row>
    <row r="174" spans="2:65" s="74" customFormat="1" ht="24.2" customHeight="1">
      <c r="B174" s="73"/>
      <c r="C174" s="300" t="s">
        <v>635</v>
      </c>
      <c r="D174" s="300" t="s">
        <v>621</v>
      </c>
      <c r="E174" s="301" t="s">
        <v>9526</v>
      </c>
      <c r="F174" s="302" t="s">
        <v>9527</v>
      </c>
      <c r="G174" s="303" t="s">
        <v>630</v>
      </c>
      <c r="H174" s="304">
        <v>1</v>
      </c>
      <c r="I174" s="305"/>
      <c r="J174" s="306">
        <f t="shared" si="15"/>
        <v>0</v>
      </c>
      <c r="K174" s="307"/>
      <c r="L174" s="308"/>
      <c r="M174" s="309" t="s">
        <v>1</v>
      </c>
      <c r="N174" s="310" t="s">
        <v>43</v>
      </c>
      <c r="P174" s="269">
        <f t="shared" si="16"/>
        <v>0</v>
      </c>
      <c r="Q174" s="269">
        <v>0</v>
      </c>
      <c r="R174" s="269">
        <f t="shared" si="17"/>
        <v>0</v>
      </c>
      <c r="S174" s="269">
        <v>0</v>
      </c>
      <c r="T174" s="270">
        <f t="shared" si="18"/>
        <v>0</v>
      </c>
      <c r="AR174" s="271" t="s">
        <v>454</v>
      </c>
      <c r="AT174" s="271" t="s">
        <v>621</v>
      </c>
      <c r="AU174" s="271" t="s">
        <v>90</v>
      </c>
      <c r="AY174" s="53" t="s">
        <v>366</v>
      </c>
      <c r="BE174" s="179">
        <f t="shared" si="19"/>
        <v>0</v>
      </c>
      <c r="BF174" s="179">
        <f t="shared" si="20"/>
        <v>0</v>
      </c>
      <c r="BG174" s="179">
        <f t="shared" si="21"/>
        <v>0</v>
      </c>
      <c r="BH174" s="179">
        <f t="shared" si="22"/>
        <v>0</v>
      </c>
      <c r="BI174" s="179">
        <f t="shared" si="23"/>
        <v>0</v>
      </c>
      <c r="BJ174" s="53" t="s">
        <v>90</v>
      </c>
      <c r="BK174" s="179">
        <f t="shared" si="24"/>
        <v>0</v>
      </c>
      <c r="BL174" s="53" t="s">
        <v>371</v>
      </c>
      <c r="BM174" s="271" t="s">
        <v>1161</v>
      </c>
    </row>
    <row r="175" spans="2:65" s="74" customFormat="1" ht="24.2" customHeight="1">
      <c r="B175" s="73"/>
      <c r="C175" s="300" t="s">
        <v>666</v>
      </c>
      <c r="D175" s="300" t="s">
        <v>621</v>
      </c>
      <c r="E175" s="301" t="s">
        <v>9528</v>
      </c>
      <c r="F175" s="302" t="s">
        <v>9529</v>
      </c>
      <c r="G175" s="303" t="s">
        <v>630</v>
      </c>
      <c r="H175" s="304">
        <v>2</v>
      </c>
      <c r="I175" s="305"/>
      <c r="J175" s="306">
        <f t="shared" si="15"/>
        <v>0</v>
      </c>
      <c r="K175" s="307"/>
      <c r="L175" s="308"/>
      <c r="M175" s="309" t="s">
        <v>1</v>
      </c>
      <c r="N175" s="310" t="s">
        <v>43</v>
      </c>
      <c r="P175" s="269">
        <f t="shared" si="16"/>
        <v>0</v>
      </c>
      <c r="Q175" s="269">
        <v>0</v>
      </c>
      <c r="R175" s="269">
        <f t="shared" si="17"/>
        <v>0</v>
      </c>
      <c r="S175" s="269">
        <v>0</v>
      </c>
      <c r="T175" s="270">
        <f t="shared" si="18"/>
        <v>0</v>
      </c>
      <c r="AR175" s="271" t="s">
        <v>454</v>
      </c>
      <c r="AT175" s="271" t="s">
        <v>621</v>
      </c>
      <c r="AU175" s="271" t="s">
        <v>90</v>
      </c>
      <c r="AY175" s="53" t="s">
        <v>366</v>
      </c>
      <c r="BE175" s="179">
        <f t="shared" si="19"/>
        <v>0</v>
      </c>
      <c r="BF175" s="179">
        <f t="shared" si="20"/>
        <v>0</v>
      </c>
      <c r="BG175" s="179">
        <f t="shared" si="21"/>
        <v>0</v>
      </c>
      <c r="BH175" s="179">
        <f t="shared" si="22"/>
        <v>0</v>
      </c>
      <c r="BI175" s="179">
        <f t="shared" si="23"/>
        <v>0</v>
      </c>
      <c r="BJ175" s="53" t="s">
        <v>90</v>
      </c>
      <c r="BK175" s="179">
        <f t="shared" si="24"/>
        <v>0</v>
      </c>
      <c r="BL175" s="53" t="s">
        <v>371</v>
      </c>
      <c r="BM175" s="271" t="s">
        <v>1264</v>
      </c>
    </row>
    <row r="176" spans="2:65" s="74" customFormat="1" ht="24.2" customHeight="1">
      <c r="B176" s="73"/>
      <c r="C176" s="300" t="s">
        <v>673</v>
      </c>
      <c r="D176" s="300" t="s">
        <v>621</v>
      </c>
      <c r="E176" s="301" t="s">
        <v>9530</v>
      </c>
      <c r="F176" s="302" t="s">
        <v>9531</v>
      </c>
      <c r="G176" s="303" t="s">
        <v>630</v>
      </c>
      <c r="H176" s="304">
        <v>1</v>
      </c>
      <c r="I176" s="305"/>
      <c r="J176" s="306">
        <f t="shared" si="15"/>
        <v>0</v>
      </c>
      <c r="K176" s="307"/>
      <c r="L176" s="308"/>
      <c r="M176" s="309" t="s">
        <v>1</v>
      </c>
      <c r="N176" s="310" t="s">
        <v>43</v>
      </c>
      <c r="P176" s="269">
        <f t="shared" si="16"/>
        <v>0</v>
      </c>
      <c r="Q176" s="269">
        <v>0</v>
      </c>
      <c r="R176" s="269">
        <f t="shared" si="17"/>
        <v>0</v>
      </c>
      <c r="S176" s="269">
        <v>0</v>
      </c>
      <c r="T176" s="270">
        <f t="shared" si="18"/>
        <v>0</v>
      </c>
      <c r="AR176" s="271" t="s">
        <v>454</v>
      </c>
      <c r="AT176" s="271" t="s">
        <v>621</v>
      </c>
      <c r="AU176" s="271" t="s">
        <v>90</v>
      </c>
      <c r="AY176" s="53" t="s">
        <v>366</v>
      </c>
      <c r="BE176" s="179">
        <f t="shared" si="19"/>
        <v>0</v>
      </c>
      <c r="BF176" s="179">
        <f t="shared" si="20"/>
        <v>0</v>
      </c>
      <c r="BG176" s="179">
        <f t="shared" si="21"/>
        <v>0</v>
      </c>
      <c r="BH176" s="179">
        <f t="shared" si="22"/>
        <v>0</v>
      </c>
      <c r="BI176" s="179">
        <f t="shared" si="23"/>
        <v>0</v>
      </c>
      <c r="BJ176" s="53" t="s">
        <v>90</v>
      </c>
      <c r="BK176" s="179">
        <f t="shared" si="24"/>
        <v>0</v>
      </c>
      <c r="BL176" s="53" t="s">
        <v>371</v>
      </c>
      <c r="BM176" s="271" t="s">
        <v>1273</v>
      </c>
    </row>
    <row r="177" spans="2:65" s="74" customFormat="1" ht="21.75" customHeight="1">
      <c r="B177" s="73"/>
      <c r="C177" s="260" t="s">
        <v>680</v>
      </c>
      <c r="D177" s="260" t="s">
        <v>368</v>
      </c>
      <c r="E177" s="261" t="s">
        <v>9532</v>
      </c>
      <c r="F177" s="262" t="s">
        <v>9533</v>
      </c>
      <c r="G177" s="263" t="s">
        <v>630</v>
      </c>
      <c r="H177" s="264">
        <v>4</v>
      </c>
      <c r="I177" s="265"/>
      <c r="J177" s="266">
        <f t="shared" si="15"/>
        <v>0</v>
      </c>
      <c r="K177" s="267"/>
      <c r="L177" s="73"/>
      <c r="M177" s="268" t="s">
        <v>1</v>
      </c>
      <c r="N177" s="233" t="s">
        <v>43</v>
      </c>
      <c r="P177" s="269">
        <f t="shared" si="16"/>
        <v>0</v>
      </c>
      <c r="Q177" s="269">
        <v>0</v>
      </c>
      <c r="R177" s="269">
        <f t="shared" si="17"/>
        <v>0</v>
      </c>
      <c r="S177" s="269">
        <v>0</v>
      </c>
      <c r="T177" s="270">
        <f t="shared" si="18"/>
        <v>0</v>
      </c>
      <c r="AR177" s="271" t="s">
        <v>371</v>
      </c>
      <c r="AT177" s="271" t="s">
        <v>368</v>
      </c>
      <c r="AU177" s="271" t="s">
        <v>90</v>
      </c>
      <c r="AY177" s="53" t="s">
        <v>366</v>
      </c>
      <c r="BE177" s="179">
        <f t="shared" si="19"/>
        <v>0</v>
      </c>
      <c r="BF177" s="179">
        <f t="shared" si="20"/>
        <v>0</v>
      </c>
      <c r="BG177" s="179">
        <f t="shared" si="21"/>
        <v>0</v>
      </c>
      <c r="BH177" s="179">
        <f t="shared" si="22"/>
        <v>0</v>
      </c>
      <c r="BI177" s="179">
        <f t="shared" si="23"/>
        <v>0</v>
      </c>
      <c r="BJ177" s="53" t="s">
        <v>90</v>
      </c>
      <c r="BK177" s="179">
        <f t="shared" si="24"/>
        <v>0</v>
      </c>
      <c r="BL177" s="53" t="s">
        <v>371</v>
      </c>
      <c r="BM177" s="271" t="s">
        <v>1282</v>
      </c>
    </row>
    <row r="178" spans="2:65" s="74" customFormat="1" ht="24.2" customHeight="1">
      <c r="B178" s="73"/>
      <c r="C178" s="300" t="s">
        <v>689</v>
      </c>
      <c r="D178" s="300" t="s">
        <v>621</v>
      </c>
      <c r="E178" s="301" t="s">
        <v>9534</v>
      </c>
      <c r="F178" s="302" t="s">
        <v>9535</v>
      </c>
      <c r="G178" s="303" t="s">
        <v>630</v>
      </c>
      <c r="H178" s="304">
        <v>3</v>
      </c>
      <c r="I178" s="305"/>
      <c r="J178" s="306">
        <f t="shared" si="15"/>
        <v>0</v>
      </c>
      <c r="K178" s="307"/>
      <c r="L178" s="308"/>
      <c r="M178" s="309" t="s">
        <v>1</v>
      </c>
      <c r="N178" s="310" t="s">
        <v>43</v>
      </c>
      <c r="P178" s="269">
        <f t="shared" si="16"/>
        <v>0</v>
      </c>
      <c r="Q178" s="269">
        <v>0</v>
      </c>
      <c r="R178" s="269">
        <f t="shared" si="17"/>
        <v>0</v>
      </c>
      <c r="S178" s="269">
        <v>0</v>
      </c>
      <c r="T178" s="270">
        <f t="shared" si="18"/>
        <v>0</v>
      </c>
      <c r="AR178" s="271" t="s">
        <v>454</v>
      </c>
      <c r="AT178" s="271" t="s">
        <v>621</v>
      </c>
      <c r="AU178" s="271" t="s">
        <v>90</v>
      </c>
      <c r="AY178" s="53" t="s">
        <v>366</v>
      </c>
      <c r="BE178" s="179">
        <f t="shared" si="19"/>
        <v>0</v>
      </c>
      <c r="BF178" s="179">
        <f t="shared" si="20"/>
        <v>0</v>
      </c>
      <c r="BG178" s="179">
        <f t="shared" si="21"/>
        <v>0</v>
      </c>
      <c r="BH178" s="179">
        <f t="shared" si="22"/>
        <v>0</v>
      </c>
      <c r="BI178" s="179">
        <f t="shared" si="23"/>
        <v>0</v>
      </c>
      <c r="BJ178" s="53" t="s">
        <v>90</v>
      </c>
      <c r="BK178" s="179">
        <f t="shared" si="24"/>
        <v>0</v>
      </c>
      <c r="BL178" s="53" t="s">
        <v>371</v>
      </c>
      <c r="BM178" s="271" t="s">
        <v>1303</v>
      </c>
    </row>
    <row r="179" spans="2:65" s="74" customFormat="1" ht="37.9" customHeight="1">
      <c r="B179" s="73"/>
      <c r="C179" s="300" t="s">
        <v>697</v>
      </c>
      <c r="D179" s="300" t="s">
        <v>621</v>
      </c>
      <c r="E179" s="301" t="s">
        <v>9536</v>
      </c>
      <c r="F179" s="302" t="s">
        <v>9537</v>
      </c>
      <c r="G179" s="303" t="s">
        <v>630</v>
      </c>
      <c r="H179" s="304">
        <v>1</v>
      </c>
      <c r="I179" s="305"/>
      <c r="J179" s="306">
        <f t="shared" si="15"/>
        <v>0</v>
      </c>
      <c r="K179" s="307"/>
      <c r="L179" s="308"/>
      <c r="M179" s="309" t="s">
        <v>1</v>
      </c>
      <c r="N179" s="310" t="s">
        <v>43</v>
      </c>
      <c r="P179" s="269">
        <f t="shared" si="16"/>
        <v>0</v>
      </c>
      <c r="Q179" s="269">
        <v>0</v>
      </c>
      <c r="R179" s="269">
        <f t="shared" si="17"/>
        <v>0</v>
      </c>
      <c r="S179" s="269">
        <v>0</v>
      </c>
      <c r="T179" s="270">
        <f t="shared" si="18"/>
        <v>0</v>
      </c>
      <c r="AR179" s="271" t="s">
        <v>454</v>
      </c>
      <c r="AT179" s="271" t="s">
        <v>621</v>
      </c>
      <c r="AU179" s="271" t="s">
        <v>90</v>
      </c>
      <c r="AY179" s="53" t="s">
        <v>366</v>
      </c>
      <c r="BE179" s="179">
        <f t="shared" si="19"/>
        <v>0</v>
      </c>
      <c r="BF179" s="179">
        <f t="shared" si="20"/>
        <v>0</v>
      </c>
      <c r="BG179" s="179">
        <f t="shared" si="21"/>
        <v>0</v>
      </c>
      <c r="BH179" s="179">
        <f t="shared" si="22"/>
        <v>0</v>
      </c>
      <c r="BI179" s="179">
        <f t="shared" si="23"/>
        <v>0</v>
      </c>
      <c r="BJ179" s="53" t="s">
        <v>90</v>
      </c>
      <c r="BK179" s="179">
        <f t="shared" si="24"/>
        <v>0</v>
      </c>
      <c r="BL179" s="53" t="s">
        <v>371</v>
      </c>
      <c r="BM179" s="271" t="s">
        <v>1313</v>
      </c>
    </row>
    <row r="180" spans="2:65" s="74" customFormat="1" ht="21.75" customHeight="1">
      <c r="B180" s="73"/>
      <c r="C180" s="260" t="s">
        <v>707</v>
      </c>
      <c r="D180" s="260" t="s">
        <v>368</v>
      </c>
      <c r="E180" s="261" t="s">
        <v>9532</v>
      </c>
      <c r="F180" s="262" t="s">
        <v>9533</v>
      </c>
      <c r="G180" s="263" t="s">
        <v>630</v>
      </c>
      <c r="H180" s="264">
        <v>12</v>
      </c>
      <c r="I180" s="265"/>
      <c r="J180" s="266">
        <f t="shared" si="15"/>
        <v>0</v>
      </c>
      <c r="K180" s="267"/>
      <c r="L180" s="73"/>
      <c r="M180" s="268" t="s">
        <v>1</v>
      </c>
      <c r="N180" s="233" t="s">
        <v>43</v>
      </c>
      <c r="P180" s="269">
        <f t="shared" si="16"/>
        <v>0</v>
      </c>
      <c r="Q180" s="269">
        <v>0</v>
      </c>
      <c r="R180" s="269">
        <f t="shared" si="17"/>
        <v>0</v>
      </c>
      <c r="S180" s="269">
        <v>0</v>
      </c>
      <c r="T180" s="270">
        <f t="shared" si="18"/>
        <v>0</v>
      </c>
      <c r="AR180" s="271" t="s">
        <v>371</v>
      </c>
      <c r="AT180" s="271" t="s">
        <v>368</v>
      </c>
      <c r="AU180" s="271" t="s">
        <v>90</v>
      </c>
      <c r="AY180" s="53" t="s">
        <v>366</v>
      </c>
      <c r="BE180" s="179">
        <f t="shared" si="19"/>
        <v>0</v>
      </c>
      <c r="BF180" s="179">
        <f t="shared" si="20"/>
        <v>0</v>
      </c>
      <c r="BG180" s="179">
        <f t="shared" si="21"/>
        <v>0</v>
      </c>
      <c r="BH180" s="179">
        <f t="shared" si="22"/>
        <v>0</v>
      </c>
      <c r="BI180" s="179">
        <f t="shared" si="23"/>
        <v>0</v>
      </c>
      <c r="BJ180" s="53" t="s">
        <v>90</v>
      </c>
      <c r="BK180" s="179">
        <f t="shared" si="24"/>
        <v>0</v>
      </c>
      <c r="BL180" s="53" t="s">
        <v>371</v>
      </c>
      <c r="BM180" s="271" t="s">
        <v>1369</v>
      </c>
    </row>
    <row r="181" spans="2:65" s="74" customFormat="1" ht="16.5" customHeight="1">
      <c r="B181" s="73"/>
      <c r="C181" s="300" t="s">
        <v>716</v>
      </c>
      <c r="D181" s="300" t="s">
        <v>621</v>
      </c>
      <c r="E181" s="301" t="s">
        <v>9538</v>
      </c>
      <c r="F181" s="302" t="s">
        <v>9539</v>
      </c>
      <c r="G181" s="303" t="s">
        <v>630</v>
      </c>
      <c r="H181" s="304">
        <v>11</v>
      </c>
      <c r="I181" s="305"/>
      <c r="J181" s="306">
        <f t="shared" si="15"/>
        <v>0</v>
      </c>
      <c r="K181" s="307"/>
      <c r="L181" s="308"/>
      <c r="M181" s="309" t="s">
        <v>1</v>
      </c>
      <c r="N181" s="310" t="s">
        <v>43</v>
      </c>
      <c r="P181" s="269">
        <f t="shared" si="16"/>
        <v>0</v>
      </c>
      <c r="Q181" s="269">
        <v>0</v>
      </c>
      <c r="R181" s="269">
        <f t="shared" si="17"/>
        <v>0</v>
      </c>
      <c r="S181" s="269">
        <v>0</v>
      </c>
      <c r="T181" s="270">
        <f t="shared" si="18"/>
        <v>0</v>
      </c>
      <c r="AR181" s="271" t="s">
        <v>454</v>
      </c>
      <c r="AT181" s="271" t="s">
        <v>621</v>
      </c>
      <c r="AU181" s="271" t="s">
        <v>90</v>
      </c>
      <c r="AY181" s="53" t="s">
        <v>366</v>
      </c>
      <c r="BE181" s="179">
        <f t="shared" si="19"/>
        <v>0</v>
      </c>
      <c r="BF181" s="179">
        <f t="shared" si="20"/>
        <v>0</v>
      </c>
      <c r="BG181" s="179">
        <f t="shared" si="21"/>
        <v>0</v>
      </c>
      <c r="BH181" s="179">
        <f t="shared" si="22"/>
        <v>0</v>
      </c>
      <c r="BI181" s="179">
        <f t="shared" si="23"/>
        <v>0</v>
      </c>
      <c r="BJ181" s="53" t="s">
        <v>90</v>
      </c>
      <c r="BK181" s="179">
        <f t="shared" si="24"/>
        <v>0</v>
      </c>
      <c r="BL181" s="53" t="s">
        <v>371</v>
      </c>
      <c r="BM181" s="271" t="s">
        <v>1382</v>
      </c>
    </row>
    <row r="182" spans="2:65" s="74" customFormat="1" ht="21.75" customHeight="1">
      <c r="B182" s="73"/>
      <c r="C182" s="300" t="s">
        <v>735</v>
      </c>
      <c r="D182" s="300" t="s">
        <v>621</v>
      </c>
      <c r="E182" s="301" t="s">
        <v>9540</v>
      </c>
      <c r="F182" s="302" t="s">
        <v>9541</v>
      </c>
      <c r="G182" s="303" t="s">
        <v>630</v>
      </c>
      <c r="H182" s="304">
        <v>1</v>
      </c>
      <c r="I182" s="305"/>
      <c r="J182" s="306">
        <f t="shared" si="15"/>
        <v>0</v>
      </c>
      <c r="K182" s="307"/>
      <c r="L182" s="308"/>
      <c r="M182" s="309" t="s">
        <v>1</v>
      </c>
      <c r="N182" s="310" t="s">
        <v>43</v>
      </c>
      <c r="P182" s="269">
        <f t="shared" si="16"/>
        <v>0</v>
      </c>
      <c r="Q182" s="269">
        <v>0</v>
      </c>
      <c r="R182" s="269">
        <f t="shared" si="17"/>
        <v>0</v>
      </c>
      <c r="S182" s="269">
        <v>0</v>
      </c>
      <c r="T182" s="270">
        <f t="shared" si="18"/>
        <v>0</v>
      </c>
      <c r="AR182" s="271" t="s">
        <v>454</v>
      </c>
      <c r="AT182" s="271" t="s">
        <v>621</v>
      </c>
      <c r="AU182" s="271" t="s">
        <v>90</v>
      </c>
      <c r="AY182" s="53" t="s">
        <v>366</v>
      </c>
      <c r="BE182" s="179">
        <f t="shared" si="19"/>
        <v>0</v>
      </c>
      <c r="BF182" s="179">
        <f t="shared" si="20"/>
        <v>0</v>
      </c>
      <c r="BG182" s="179">
        <f t="shared" si="21"/>
        <v>0</v>
      </c>
      <c r="BH182" s="179">
        <f t="shared" si="22"/>
        <v>0</v>
      </c>
      <c r="BI182" s="179">
        <f t="shared" si="23"/>
        <v>0</v>
      </c>
      <c r="BJ182" s="53" t="s">
        <v>90</v>
      </c>
      <c r="BK182" s="179">
        <f t="shared" si="24"/>
        <v>0</v>
      </c>
      <c r="BL182" s="53" t="s">
        <v>371</v>
      </c>
      <c r="BM182" s="271" t="s">
        <v>219</v>
      </c>
    </row>
    <row r="183" spans="2:65" s="74" customFormat="1" ht="24.2" customHeight="1">
      <c r="B183" s="73"/>
      <c r="C183" s="260" t="s">
        <v>755</v>
      </c>
      <c r="D183" s="260" t="s">
        <v>368</v>
      </c>
      <c r="E183" s="261" t="s">
        <v>9542</v>
      </c>
      <c r="F183" s="262" t="s">
        <v>9543</v>
      </c>
      <c r="G183" s="263" t="s">
        <v>630</v>
      </c>
      <c r="H183" s="264">
        <v>4</v>
      </c>
      <c r="I183" s="265"/>
      <c r="J183" s="266">
        <f t="shared" si="15"/>
        <v>0</v>
      </c>
      <c r="K183" s="267"/>
      <c r="L183" s="73"/>
      <c r="M183" s="268" t="s">
        <v>1</v>
      </c>
      <c r="N183" s="233" t="s">
        <v>43</v>
      </c>
      <c r="P183" s="269">
        <f t="shared" si="16"/>
        <v>0</v>
      </c>
      <c r="Q183" s="269">
        <v>0</v>
      </c>
      <c r="R183" s="269">
        <f t="shared" si="17"/>
        <v>0</v>
      </c>
      <c r="S183" s="269">
        <v>0</v>
      </c>
      <c r="T183" s="270">
        <f t="shared" si="18"/>
        <v>0</v>
      </c>
      <c r="AR183" s="271" t="s">
        <v>371</v>
      </c>
      <c r="AT183" s="271" t="s">
        <v>368</v>
      </c>
      <c r="AU183" s="271" t="s">
        <v>90</v>
      </c>
      <c r="AY183" s="53" t="s">
        <v>366</v>
      </c>
      <c r="BE183" s="179">
        <f t="shared" si="19"/>
        <v>0</v>
      </c>
      <c r="BF183" s="179">
        <f t="shared" si="20"/>
        <v>0</v>
      </c>
      <c r="BG183" s="179">
        <f t="shared" si="21"/>
        <v>0</v>
      </c>
      <c r="BH183" s="179">
        <f t="shared" si="22"/>
        <v>0</v>
      </c>
      <c r="BI183" s="179">
        <f t="shared" si="23"/>
        <v>0</v>
      </c>
      <c r="BJ183" s="53" t="s">
        <v>90</v>
      </c>
      <c r="BK183" s="179">
        <f t="shared" si="24"/>
        <v>0</v>
      </c>
      <c r="BL183" s="53" t="s">
        <v>371</v>
      </c>
      <c r="BM183" s="271" t="s">
        <v>1401</v>
      </c>
    </row>
    <row r="184" spans="2:65" s="74" customFormat="1" ht="24.2" customHeight="1">
      <c r="B184" s="73"/>
      <c r="C184" s="260" t="s">
        <v>761</v>
      </c>
      <c r="D184" s="260" t="s">
        <v>368</v>
      </c>
      <c r="E184" s="261" t="s">
        <v>9544</v>
      </c>
      <c r="F184" s="262" t="s">
        <v>9545</v>
      </c>
      <c r="G184" s="263" t="s">
        <v>630</v>
      </c>
      <c r="H184" s="264">
        <v>3</v>
      </c>
      <c r="I184" s="265"/>
      <c r="J184" s="266">
        <f t="shared" si="15"/>
        <v>0</v>
      </c>
      <c r="K184" s="267"/>
      <c r="L184" s="73"/>
      <c r="M184" s="268" t="s">
        <v>1</v>
      </c>
      <c r="N184" s="233" t="s">
        <v>43</v>
      </c>
      <c r="P184" s="269">
        <f t="shared" si="16"/>
        <v>0</v>
      </c>
      <c r="Q184" s="269">
        <v>0</v>
      </c>
      <c r="R184" s="269">
        <f t="shared" si="17"/>
        <v>0</v>
      </c>
      <c r="S184" s="269">
        <v>0</v>
      </c>
      <c r="T184" s="270">
        <f t="shared" si="18"/>
        <v>0</v>
      </c>
      <c r="AR184" s="271" t="s">
        <v>371</v>
      </c>
      <c r="AT184" s="271" t="s">
        <v>368</v>
      </c>
      <c r="AU184" s="271" t="s">
        <v>90</v>
      </c>
      <c r="AY184" s="53" t="s">
        <v>366</v>
      </c>
      <c r="BE184" s="179">
        <f t="shared" si="19"/>
        <v>0</v>
      </c>
      <c r="BF184" s="179">
        <f t="shared" si="20"/>
        <v>0</v>
      </c>
      <c r="BG184" s="179">
        <f t="shared" si="21"/>
        <v>0</v>
      </c>
      <c r="BH184" s="179">
        <f t="shared" si="22"/>
        <v>0</v>
      </c>
      <c r="BI184" s="179">
        <f t="shared" si="23"/>
        <v>0</v>
      </c>
      <c r="BJ184" s="53" t="s">
        <v>90</v>
      </c>
      <c r="BK184" s="179">
        <f t="shared" si="24"/>
        <v>0</v>
      </c>
      <c r="BL184" s="53" t="s">
        <v>371</v>
      </c>
      <c r="BM184" s="271" t="s">
        <v>1410</v>
      </c>
    </row>
    <row r="185" spans="2:65" s="74" customFormat="1" ht="16.5" customHeight="1">
      <c r="B185" s="73"/>
      <c r="C185" s="300" t="s">
        <v>768</v>
      </c>
      <c r="D185" s="300" t="s">
        <v>621</v>
      </c>
      <c r="E185" s="301" t="s">
        <v>9471</v>
      </c>
      <c r="F185" s="302" t="s">
        <v>9472</v>
      </c>
      <c r="G185" s="303" t="s">
        <v>8723</v>
      </c>
      <c r="H185" s="304">
        <v>1</v>
      </c>
      <c r="I185" s="305"/>
      <c r="J185" s="306">
        <f t="shared" si="15"/>
        <v>0</v>
      </c>
      <c r="K185" s="307"/>
      <c r="L185" s="308"/>
      <c r="M185" s="309" t="s">
        <v>1</v>
      </c>
      <c r="N185" s="310" t="s">
        <v>43</v>
      </c>
      <c r="P185" s="269">
        <f t="shared" si="16"/>
        <v>0</v>
      </c>
      <c r="Q185" s="269">
        <v>0</v>
      </c>
      <c r="R185" s="269">
        <f t="shared" si="17"/>
        <v>0</v>
      </c>
      <c r="S185" s="269">
        <v>0</v>
      </c>
      <c r="T185" s="270">
        <f t="shared" si="18"/>
        <v>0</v>
      </c>
      <c r="AR185" s="271" t="s">
        <v>454</v>
      </c>
      <c r="AT185" s="271" t="s">
        <v>621</v>
      </c>
      <c r="AU185" s="271" t="s">
        <v>90</v>
      </c>
      <c r="AY185" s="53" t="s">
        <v>366</v>
      </c>
      <c r="BE185" s="179">
        <f t="shared" si="19"/>
        <v>0</v>
      </c>
      <c r="BF185" s="179">
        <f t="shared" si="20"/>
        <v>0</v>
      </c>
      <c r="BG185" s="179">
        <f t="shared" si="21"/>
        <v>0</v>
      </c>
      <c r="BH185" s="179">
        <f t="shared" si="22"/>
        <v>0</v>
      </c>
      <c r="BI185" s="179">
        <f t="shared" si="23"/>
        <v>0</v>
      </c>
      <c r="BJ185" s="53" t="s">
        <v>90</v>
      </c>
      <c r="BK185" s="179">
        <f t="shared" si="24"/>
        <v>0</v>
      </c>
      <c r="BL185" s="53" t="s">
        <v>371</v>
      </c>
      <c r="BM185" s="271" t="s">
        <v>1425</v>
      </c>
    </row>
    <row r="186" spans="2:65" s="74" customFormat="1" ht="37.9" customHeight="1">
      <c r="B186" s="73"/>
      <c r="C186" s="260" t="s">
        <v>783</v>
      </c>
      <c r="D186" s="260" t="s">
        <v>368</v>
      </c>
      <c r="E186" s="261" t="s">
        <v>9546</v>
      </c>
      <c r="F186" s="262" t="s">
        <v>9547</v>
      </c>
      <c r="G186" s="263" t="s">
        <v>630</v>
      </c>
      <c r="H186" s="264">
        <v>4</v>
      </c>
      <c r="I186" s="265"/>
      <c r="J186" s="266">
        <f t="shared" si="15"/>
        <v>0</v>
      </c>
      <c r="K186" s="267"/>
      <c r="L186" s="73"/>
      <c r="M186" s="268" t="s">
        <v>1</v>
      </c>
      <c r="N186" s="233" t="s">
        <v>43</v>
      </c>
      <c r="P186" s="269">
        <f t="shared" si="16"/>
        <v>0</v>
      </c>
      <c r="Q186" s="269">
        <v>0</v>
      </c>
      <c r="R186" s="269">
        <f t="shared" si="17"/>
        <v>0</v>
      </c>
      <c r="S186" s="269">
        <v>0</v>
      </c>
      <c r="T186" s="270">
        <f t="shared" si="18"/>
        <v>0</v>
      </c>
      <c r="AR186" s="271" t="s">
        <v>371</v>
      </c>
      <c r="AT186" s="271" t="s">
        <v>368</v>
      </c>
      <c r="AU186" s="271" t="s">
        <v>90</v>
      </c>
      <c r="AY186" s="53" t="s">
        <v>366</v>
      </c>
      <c r="BE186" s="179">
        <f t="shared" si="19"/>
        <v>0</v>
      </c>
      <c r="BF186" s="179">
        <f t="shared" si="20"/>
        <v>0</v>
      </c>
      <c r="BG186" s="179">
        <f t="shared" si="21"/>
        <v>0</v>
      </c>
      <c r="BH186" s="179">
        <f t="shared" si="22"/>
        <v>0</v>
      </c>
      <c r="BI186" s="179">
        <f t="shared" si="23"/>
        <v>0</v>
      </c>
      <c r="BJ186" s="53" t="s">
        <v>90</v>
      </c>
      <c r="BK186" s="179">
        <f t="shared" si="24"/>
        <v>0</v>
      </c>
      <c r="BL186" s="53" t="s">
        <v>371</v>
      </c>
      <c r="BM186" s="271" t="s">
        <v>1437</v>
      </c>
    </row>
    <row r="187" spans="2:65" s="74" customFormat="1" ht="21.75" customHeight="1">
      <c r="B187" s="73"/>
      <c r="C187" s="260" t="s">
        <v>826</v>
      </c>
      <c r="D187" s="260" t="s">
        <v>368</v>
      </c>
      <c r="E187" s="261" t="s">
        <v>9548</v>
      </c>
      <c r="F187" s="262" t="s">
        <v>9549</v>
      </c>
      <c r="G187" s="263" t="s">
        <v>249</v>
      </c>
      <c r="H187" s="264">
        <v>3.96</v>
      </c>
      <c r="I187" s="265"/>
      <c r="J187" s="266">
        <f t="shared" si="15"/>
        <v>0</v>
      </c>
      <c r="K187" s="267"/>
      <c r="L187" s="73"/>
      <c r="M187" s="268" t="s">
        <v>1</v>
      </c>
      <c r="N187" s="233" t="s">
        <v>43</v>
      </c>
      <c r="P187" s="269">
        <f t="shared" si="16"/>
        <v>0</v>
      </c>
      <c r="Q187" s="269">
        <v>0</v>
      </c>
      <c r="R187" s="269">
        <f t="shared" si="17"/>
        <v>0</v>
      </c>
      <c r="S187" s="269">
        <v>0</v>
      </c>
      <c r="T187" s="270">
        <f t="shared" si="18"/>
        <v>0</v>
      </c>
      <c r="AR187" s="271" t="s">
        <v>371</v>
      </c>
      <c r="AT187" s="271" t="s">
        <v>368</v>
      </c>
      <c r="AU187" s="271" t="s">
        <v>90</v>
      </c>
      <c r="AY187" s="53" t="s">
        <v>366</v>
      </c>
      <c r="BE187" s="179">
        <f t="shared" si="19"/>
        <v>0</v>
      </c>
      <c r="BF187" s="179">
        <f t="shared" si="20"/>
        <v>0</v>
      </c>
      <c r="BG187" s="179">
        <f t="shared" si="21"/>
        <v>0</v>
      </c>
      <c r="BH187" s="179">
        <f t="shared" si="22"/>
        <v>0</v>
      </c>
      <c r="BI187" s="179">
        <f t="shared" si="23"/>
        <v>0</v>
      </c>
      <c r="BJ187" s="53" t="s">
        <v>90</v>
      </c>
      <c r="BK187" s="179">
        <f t="shared" si="24"/>
        <v>0</v>
      </c>
      <c r="BL187" s="53" t="s">
        <v>371</v>
      </c>
      <c r="BM187" s="271" t="s">
        <v>1457</v>
      </c>
    </row>
    <row r="188" spans="2:65" s="74" customFormat="1" ht="24.2" customHeight="1">
      <c r="B188" s="73"/>
      <c r="C188" s="300" t="s">
        <v>866</v>
      </c>
      <c r="D188" s="300" t="s">
        <v>621</v>
      </c>
      <c r="E188" s="301" t="s">
        <v>9550</v>
      </c>
      <c r="F188" s="302" t="s">
        <v>9551</v>
      </c>
      <c r="G188" s="303" t="s">
        <v>630</v>
      </c>
      <c r="H188" s="304">
        <v>1</v>
      </c>
      <c r="I188" s="305"/>
      <c r="J188" s="306">
        <f t="shared" si="15"/>
        <v>0</v>
      </c>
      <c r="K188" s="307"/>
      <c r="L188" s="308"/>
      <c r="M188" s="309" t="s">
        <v>1</v>
      </c>
      <c r="N188" s="310" t="s">
        <v>43</v>
      </c>
      <c r="P188" s="269">
        <f t="shared" si="16"/>
        <v>0</v>
      </c>
      <c r="Q188" s="269">
        <v>0</v>
      </c>
      <c r="R188" s="269">
        <f t="shared" si="17"/>
        <v>0</v>
      </c>
      <c r="S188" s="269">
        <v>0</v>
      </c>
      <c r="T188" s="270">
        <f t="shared" si="18"/>
        <v>0</v>
      </c>
      <c r="AR188" s="271" t="s">
        <v>454</v>
      </c>
      <c r="AT188" s="271" t="s">
        <v>621</v>
      </c>
      <c r="AU188" s="271" t="s">
        <v>90</v>
      </c>
      <c r="AY188" s="53" t="s">
        <v>366</v>
      </c>
      <c r="BE188" s="179">
        <f t="shared" si="19"/>
        <v>0</v>
      </c>
      <c r="BF188" s="179">
        <f t="shared" si="20"/>
        <v>0</v>
      </c>
      <c r="BG188" s="179">
        <f t="shared" si="21"/>
        <v>0</v>
      </c>
      <c r="BH188" s="179">
        <f t="shared" si="22"/>
        <v>0</v>
      </c>
      <c r="BI188" s="179">
        <f t="shared" si="23"/>
        <v>0</v>
      </c>
      <c r="BJ188" s="53" t="s">
        <v>90</v>
      </c>
      <c r="BK188" s="179">
        <f t="shared" si="24"/>
        <v>0</v>
      </c>
      <c r="BL188" s="53" t="s">
        <v>371</v>
      </c>
      <c r="BM188" s="271" t="s">
        <v>1467</v>
      </c>
    </row>
    <row r="189" spans="2:65" s="74" customFormat="1" ht="24.2" customHeight="1">
      <c r="B189" s="73"/>
      <c r="C189" s="300" t="s">
        <v>870</v>
      </c>
      <c r="D189" s="300" t="s">
        <v>621</v>
      </c>
      <c r="E189" s="301" t="s">
        <v>9552</v>
      </c>
      <c r="F189" s="302" t="s">
        <v>9553</v>
      </c>
      <c r="G189" s="303" t="s">
        <v>2780</v>
      </c>
      <c r="H189" s="304">
        <v>60</v>
      </c>
      <c r="I189" s="305"/>
      <c r="J189" s="306">
        <f t="shared" si="15"/>
        <v>0</v>
      </c>
      <c r="K189" s="307"/>
      <c r="L189" s="308"/>
      <c r="M189" s="309" t="s">
        <v>1</v>
      </c>
      <c r="N189" s="310" t="s">
        <v>43</v>
      </c>
      <c r="P189" s="269">
        <f t="shared" si="16"/>
        <v>0</v>
      </c>
      <c r="Q189" s="269">
        <v>0</v>
      </c>
      <c r="R189" s="269">
        <f t="shared" si="17"/>
        <v>0</v>
      </c>
      <c r="S189" s="269">
        <v>0</v>
      </c>
      <c r="T189" s="270">
        <f t="shared" si="18"/>
        <v>0</v>
      </c>
      <c r="AR189" s="271" t="s">
        <v>454</v>
      </c>
      <c r="AT189" s="271" t="s">
        <v>621</v>
      </c>
      <c r="AU189" s="271" t="s">
        <v>90</v>
      </c>
      <c r="AY189" s="53" t="s">
        <v>366</v>
      </c>
      <c r="BE189" s="179">
        <f t="shared" si="19"/>
        <v>0</v>
      </c>
      <c r="BF189" s="179">
        <f t="shared" si="20"/>
        <v>0</v>
      </c>
      <c r="BG189" s="179">
        <f t="shared" si="21"/>
        <v>0</v>
      </c>
      <c r="BH189" s="179">
        <f t="shared" si="22"/>
        <v>0</v>
      </c>
      <c r="BI189" s="179">
        <f t="shared" si="23"/>
        <v>0</v>
      </c>
      <c r="BJ189" s="53" t="s">
        <v>90</v>
      </c>
      <c r="BK189" s="179">
        <f t="shared" si="24"/>
        <v>0</v>
      </c>
      <c r="BL189" s="53" t="s">
        <v>371</v>
      </c>
      <c r="BM189" s="271" t="s">
        <v>1481</v>
      </c>
    </row>
    <row r="190" spans="2:65" s="74" customFormat="1" ht="16.5" customHeight="1">
      <c r="B190" s="73"/>
      <c r="C190" s="260" t="s">
        <v>882</v>
      </c>
      <c r="D190" s="260" t="s">
        <v>368</v>
      </c>
      <c r="E190" s="261" t="s">
        <v>9554</v>
      </c>
      <c r="F190" s="262" t="s">
        <v>9555</v>
      </c>
      <c r="G190" s="263" t="s">
        <v>630</v>
      </c>
      <c r="H190" s="264">
        <v>8</v>
      </c>
      <c r="I190" s="265"/>
      <c r="J190" s="266">
        <f t="shared" si="15"/>
        <v>0</v>
      </c>
      <c r="K190" s="267"/>
      <c r="L190" s="73"/>
      <c r="M190" s="268" t="s">
        <v>1</v>
      </c>
      <c r="N190" s="233" t="s">
        <v>43</v>
      </c>
      <c r="P190" s="269">
        <f t="shared" si="16"/>
        <v>0</v>
      </c>
      <c r="Q190" s="269">
        <v>0</v>
      </c>
      <c r="R190" s="269">
        <f t="shared" si="17"/>
        <v>0</v>
      </c>
      <c r="S190" s="269">
        <v>0</v>
      </c>
      <c r="T190" s="270">
        <f t="shared" si="18"/>
        <v>0</v>
      </c>
      <c r="AR190" s="271" t="s">
        <v>371</v>
      </c>
      <c r="AT190" s="271" t="s">
        <v>368</v>
      </c>
      <c r="AU190" s="271" t="s">
        <v>90</v>
      </c>
      <c r="AY190" s="53" t="s">
        <v>366</v>
      </c>
      <c r="BE190" s="179">
        <f t="shared" si="19"/>
        <v>0</v>
      </c>
      <c r="BF190" s="179">
        <f t="shared" si="20"/>
        <v>0</v>
      </c>
      <c r="BG190" s="179">
        <f t="shared" si="21"/>
        <v>0</v>
      </c>
      <c r="BH190" s="179">
        <f t="shared" si="22"/>
        <v>0</v>
      </c>
      <c r="BI190" s="179">
        <f t="shared" si="23"/>
        <v>0</v>
      </c>
      <c r="BJ190" s="53" t="s">
        <v>90</v>
      </c>
      <c r="BK190" s="179">
        <f t="shared" si="24"/>
        <v>0</v>
      </c>
      <c r="BL190" s="53" t="s">
        <v>371</v>
      </c>
      <c r="BM190" s="271" t="s">
        <v>1491</v>
      </c>
    </row>
    <row r="191" spans="2:65" s="74" customFormat="1" ht="16.5" customHeight="1">
      <c r="B191" s="73"/>
      <c r="C191" s="311" t="s">
        <v>890</v>
      </c>
      <c r="D191" s="311" t="s">
        <v>368</v>
      </c>
      <c r="E191" s="312" t="s">
        <v>9556</v>
      </c>
      <c r="F191" s="313" t="s">
        <v>5897</v>
      </c>
      <c r="G191" s="314" t="s">
        <v>630</v>
      </c>
      <c r="H191" s="315">
        <v>0</v>
      </c>
      <c r="I191" s="265"/>
      <c r="J191" s="266">
        <f t="shared" si="15"/>
        <v>0</v>
      </c>
      <c r="K191" s="267"/>
      <c r="L191" s="73"/>
      <c r="M191" s="268" t="s">
        <v>1</v>
      </c>
      <c r="N191" s="233" t="s">
        <v>43</v>
      </c>
      <c r="P191" s="269">
        <f t="shared" si="16"/>
        <v>0</v>
      </c>
      <c r="Q191" s="269">
        <v>0</v>
      </c>
      <c r="R191" s="269">
        <f t="shared" si="17"/>
        <v>0</v>
      </c>
      <c r="S191" s="269">
        <v>0</v>
      </c>
      <c r="T191" s="270">
        <f t="shared" si="18"/>
        <v>0</v>
      </c>
      <c r="AR191" s="271" t="s">
        <v>371</v>
      </c>
      <c r="AT191" s="271" t="s">
        <v>368</v>
      </c>
      <c r="AU191" s="271" t="s">
        <v>90</v>
      </c>
      <c r="AY191" s="53" t="s">
        <v>366</v>
      </c>
      <c r="BE191" s="179">
        <f t="shared" si="19"/>
        <v>0</v>
      </c>
      <c r="BF191" s="179">
        <f t="shared" si="20"/>
        <v>0</v>
      </c>
      <c r="BG191" s="179">
        <f t="shared" si="21"/>
        <v>0</v>
      </c>
      <c r="BH191" s="179">
        <f t="shared" si="22"/>
        <v>0</v>
      </c>
      <c r="BI191" s="179">
        <f t="shared" si="23"/>
        <v>0</v>
      </c>
      <c r="BJ191" s="53" t="s">
        <v>90</v>
      </c>
      <c r="BK191" s="179">
        <f t="shared" si="24"/>
        <v>0</v>
      </c>
      <c r="BL191" s="53" t="s">
        <v>371</v>
      </c>
      <c r="BM191" s="271" t="s">
        <v>9557</v>
      </c>
    </row>
    <row r="192" spans="2:65" s="74" customFormat="1" ht="16.5" customHeight="1">
      <c r="B192" s="73"/>
      <c r="C192" s="311" t="s">
        <v>899</v>
      </c>
      <c r="D192" s="311" t="s">
        <v>368</v>
      </c>
      <c r="E192" s="312" t="s">
        <v>9558</v>
      </c>
      <c r="F192" s="313" t="s">
        <v>5897</v>
      </c>
      <c r="G192" s="314" t="s">
        <v>630</v>
      </c>
      <c r="H192" s="315">
        <v>0</v>
      </c>
      <c r="I192" s="265"/>
      <c r="J192" s="266">
        <f t="shared" si="15"/>
        <v>0</v>
      </c>
      <c r="K192" s="267"/>
      <c r="L192" s="73"/>
      <c r="M192" s="268" t="s">
        <v>1</v>
      </c>
      <c r="N192" s="233" t="s">
        <v>43</v>
      </c>
      <c r="P192" s="269">
        <f t="shared" si="16"/>
        <v>0</v>
      </c>
      <c r="Q192" s="269">
        <v>0</v>
      </c>
      <c r="R192" s="269">
        <f t="shared" si="17"/>
        <v>0</v>
      </c>
      <c r="S192" s="269">
        <v>0</v>
      </c>
      <c r="T192" s="270">
        <f t="shared" si="18"/>
        <v>0</v>
      </c>
      <c r="AR192" s="271" t="s">
        <v>371</v>
      </c>
      <c r="AT192" s="271" t="s">
        <v>368</v>
      </c>
      <c r="AU192" s="271" t="s">
        <v>90</v>
      </c>
      <c r="AY192" s="53" t="s">
        <v>366</v>
      </c>
      <c r="BE192" s="179">
        <f t="shared" si="19"/>
        <v>0</v>
      </c>
      <c r="BF192" s="179">
        <f t="shared" si="20"/>
        <v>0</v>
      </c>
      <c r="BG192" s="179">
        <f t="shared" si="21"/>
        <v>0</v>
      </c>
      <c r="BH192" s="179">
        <f t="shared" si="22"/>
        <v>0</v>
      </c>
      <c r="BI192" s="179">
        <f t="shared" si="23"/>
        <v>0</v>
      </c>
      <c r="BJ192" s="53" t="s">
        <v>90</v>
      </c>
      <c r="BK192" s="179">
        <f t="shared" si="24"/>
        <v>0</v>
      </c>
      <c r="BL192" s="53" t="s">
        <v>371</v>
      </c>
      <c r="BM192" s="271" t="s">
        <v>9559</v>
      </c>
    </row>
    <row r="193" spans="2:65" s="74" customFormat="1" ht="24.2" customHeight="1">
      <c r="B193" s="73"/>
      <c r="C193" s="260" t="s">
        <v>904</v>
      </c>
      <c r="D193" s="260" t="s">
        <v>368</v>
      </c>
      <c r="E193" s="261" t="s">
        <v>9560</v>
      </c>
      <c r="F193" s="262" t="s">
        <v>9492</v>
      </c>
      <c r="G193" s="263" t="s">
        <v>630</v>
      </c>
      <c r="H193" s="264">
        <v>12</v>
      </c>
      <c r="I193" s="265"/>
      <c r="J193" s="266">
        <f t="shared" si="15"/>
        <v>0</v>
      </c>
      <c r="K193" s="267"/>
      <c r="L193" s="73"/>
      <c r="M193" s="321" t="s">
        <v>1</v>
      </c>
      <c r="N193" s="322" t="s">
        <v>43</v>
      </c>
      <c r="O193" s="323"/>
      <c r="P193" s="324">
        <f t="shared" si="16"/>
        <v>0</v>
      </c>
      <c r="Q193" s="324">
        <v>0</v>
      </c>
      <c r="R193" s="324">
        <f t="shared" si="17"/>
        <v>0</v>
      </c>
      <c r="S193" s="324">
        <v>0</v>
      </c>
      <c r="T193" s="325">
        <f t="shared" si="18"/>
        <v>0</v>
      </c>
      <c r="AR193" s="271" t="s">
        <v>371</v>
      </c>
      <c r="AT193" s="271" t="s">
        <v>368</v>
      </c>
      <c r="AU193" s="271" t="s">
        <v>90</v>
      </c>
      <c r="AY193" s="53" t="s">
        <v>366</v>
      </c>
      <c r="BE193" s="179">
        <f t="shared" si="19"/>
        <v>0</v>
      </c>
      <c r="BF193" s="179">
        <f t="shared" si="20"/>
        <v>0</v>
      </c>
      <c r="BG193" s="179">
        <f t="shared" si="21"/>
        <v>0</v>
      </c>
      <c r="BH193" s="179">
        <f t="shared" si="22"/>
        <v>0</v>
      </c>
      <c r="BI193" s="179">
        <f t="shared" si="23"/>
        <v>0</v>
      </c>
      <c r="BJ193" s="53" t="s">
        <v>90</v>
      </c>
      <c r="BK193" s="179">
        <f t="shared" si="24"/>
        <v>0</v>
      </c>
      <c r="BL193" s="53" t="s">
        <v>371</v>
      </c>
      <c r="BM193" s="271" t="s">
        <v>1516</v>
      </c>
    </row>
    <row r="194" spans="2:65" s="74" customFormat="1" ht="6.95" customHeight="1">
      <c r="B194" s="103"/>
      <c r="C194" s="104"/>
      <c r="D194" s="104"/>
      <c r="E194" s="104"/>
      <c r="F194" s="104"/>
      <c r="G194" s="104"/>
      <c r="H194" s="104"/>
      <c r="I194" s="104"/>
      <c r="J194" s="104"/>
      <c r="K194" s="104"/>
      <c r="L194" s="73"/>
    </row>
  </sheetData>
  <sheetProtection algorithmName="SHA-512" hashValue="n+i7vdkerTqRz4AhV5mB5YeMnn59QEFWpc2b3ofJIvLwUNqCSD3tZcXmaMrekHR9dlV50JZp35UUu1guDPxo3A==" saltValue="EBdDmjl+h3NHwaa/zzap0Q==" spinCount="100000" sheet="1" objects="1" scenarios="1" selectLockedCells="1"/>
  <autoFilter ref="C133:K193" xr:uid="{00000000-0009-0000-0000-00000A000000}"/>
  <mergeCells count="17">
    <mergeCell ref="E9:H9"/>
    <mergeCell ref="E11:H11"/>
    <mergeCell ref="E20:H20"/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B2:BM205"/>
  <sheetViews>
    <sheetView showGridLines="0" topLeftCell="A14" workbookViewId="0">
      <selection activeCell="J19" sqref="J19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121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164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9561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</row>
    <row r="20" spans="2:12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J111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ROUND((SUM(BE111:BE118) + SUM(BE140:BE204)),  2)</f>
        <v>0</v>
      </c>
      <c r="G37" s="209"/>
      <c r="H37" s="209"/>
      <c r="I37" s="210">
        <v>0.2</v>
      </c>
      <c r="J37" s="208">
        <f>ROUND(((SUM(BE111:BE118) + SUM(BE140:BE204))*I37),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ROUND((SUM(BF111:BF118) + SUM(BF140:BF204)),  2)</f>
        <v>0</v>
      </c>
      <c r="G38" s="209"/>
      <c r="H38" s="209"/>
      <c r="I38" s="210">
        <v>0.2</v>
      </c>
      <c r="J38" s="208">
        <f>ROUND(((SUM(BF111:BF118) + SUM(BF140:BF204))*I38),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ROUND((SUM(BG111:BG118) + SUM(BG140:BG204)),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ROUND((SUM(BH111:BH118) + SUM(BH140:BH204)),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ROUND((SUM(BI111:BI118) + SUM(BI140:BI204)),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164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E12b - Závlahy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62" s="74" customFormat="1" ht="10.35" customHeight="1">
      <c r="B97" s="73"/>
      <c r="L97" s="73"/>
    </row>
    <row r="98" spans="2:62" s="74" customFormat="1" ht="22.9" customHeight="1">
      <c r="B98" s="73"/>
      <c r="C98" s="222" t="s">
        <v>308</v>
      </c>
      <c r="J98" s="205">
        <f>J140</f>
        <v>0</v>
      </c>
      <c r="L98" s="73"/>
      <c r="AU98" s="53" t="s">
        <v>309</v>
      </c>
    </row>
    <row r="99" spans="2:62" s="224" customFormat="1" ht="24.95" customHeight="1">
      <c r="B99" s="223"/>
      <c r="D99" s="225" t="s">
        <v>9562</v>
      </c>
      <c r="E99" s="226"/>
      <c r="F99" s="226"/>
      <c r="G99" s="226"/>
      <c r="H99" s="226"/>
      <c r="I99" s="226"/>
      <c r="J99" s="227">
        <f>J141</f>
        <v>0</v>
      </c>
      <c r="L99" s="223"/>
    </row>
    <row r="100" spans="2:62" s="224" customFormat="1" ht="24.95" customHeight="1">
      <c r="B100" s="223"/>
      <c r="D100" s="225" t="s">
        <v>9563</v>
      </c>
      <c r="E100" s="226"/>
      <c r="F100" s="226"/>
      <c r="G100" s="226"/>
      <c r="H100" s="226"/>
      <c r="I100" s="226"/>
      <c r="J100" s="227">
        <f>J155</f>
        <v>0</v>
      </c>
      <c r="L100" s="223"/>
    </row>
    <row r="101" spans="2:62" s="224" customFormat="1" ht="24.95" customHeight="1">
      <c r="B101" s="223"/>
      <c r="D101" s="225" t="s">
        <v>9564</v>
      </c>
      <c r="E101" s="226"/>
      <c r="F101" s="226"/>
      <c r="G101" s="226"/>
      <c r="H101" s="226"/>
      <c r="I101" s="226"/>
      <c r="J101" s="227">
        <f>J162</f>
        <v>0</v>
      </c>
      <c r="L101" s="223"/>
    </row>
    <row r="102" spans="2:62" s="224" customFormat="1" ht="24.95" customHeight="1">
      <c r="B102" s="223"/>
      <c r="D102" s="225" t="s">
        <v>9565</v>
      </c>
      <c r="E102" s="226"/>
      <c r="F102" s="226"/>
      <c r="G102" s="226"/>
      <c r="H102" s="226"/>
      <c r="I102" s="226"/>
      <c r="J102" s="227">
        <f>J165</f>
        <v>0</v>
      </c>
      <c r="L102" s="223"/>
    </row>
    <row r="103" spans="2:62" s="224" customFormat="1" ht="24.95" customHeight="1">
      <c r="B103" s="223"/>
      <c r="D103" s="225" t="s">
        <v>9566</v>
      </c>
      <c r="E103" s="226"/>
      <c r="F103" s="226"/>
      <c r="G103" s="226"/>
      <c r="H103" s="226"/>
      <c r="I103" s="226"/>
      <c r="J103" s="227">
        <f>J177</f>
        <v>0</v>
      </c>
      <c r="L103" s="223"/>
    </row>
    <row r="104" spans="2:62" s="224" customFormat="1" ht="24.95" customHeight="1">
      <c r="B104" s="223"/>
      <c r="D104" s="225" t="s">
        <v>9567</v>
      </c>
      <c r="E104" s="226"/>
      <c r="F104" s="226"/>
      <c r="G104" s="226"/>
      <c r="H104" s="226"/>
      <c r="I104" s="226"/>
      <c r="J104" s="227">
        <f>J182</f>
        <v>0</v>
      </c>
      <c r="L104" s="223"/>
    </row>
    <row r="105" spans="2:62" s="224" customFormat="1" ht="24.95" customHeight="1">
      <c r="B105" s="223"/>
      <c r="D105" s="225" t="s">
        <v>9568</v>
      </c>
      <c r="E105" s="226"/>
      <c r="F105" s="226"/>
      <c r="G105" s="226"/>
      <c r="H105" s="226"/>
      <c r="I105" s="226"/>
      <c r="J105" s="227">
        <f>J186</f>
        <v>0</v>
      </c>
      <c r="L105" s="223"/>
    </row>
    <row r="106" spans="2:62" s="224" customFormat="1" ht="24.95" customHeight="1">
      <c r="B106" s="223"/>
      <c r="D106" s="225" t="s">
        <v>9569</v>
      </c>
      <c r="E106" s="226"/>
      <c r="F106" s="226"/>
      <c r="G106" s="226"/>
      <c r="H106" s="226"/>
      <c r="I106" s="226"/>
      <c r="J106" s="227">
        <f>J190</f>
        <v>0</v>
      </c>
      <c r="L106" s="223"/>
    </row>
    <row r="107" spans="2:62" s="224" customFormat="1" ht="24.95" customHeight="1">
      <c r="B107" s="223"/>
      <c r="D107" s="225" t="s">
        <v>9570</v>
      </c>
      <c r="E107" s="226"/>
      <c r="F107" s="226"/>
      <c r="G107" s="226"/>
      <c r="H107" s="226"/>
      <c r="I107" s="226"/>
      <c r="J107" s="227">
        <f>J193</f>
        <v>0</v>
      </c>
      <c r="L107" s="223"/>
    </row>
    <row r="108" spans="2:62" s="224" customFormat="1" ht="24.95" customHeight="1">
      <c r="B108" s="223"/>
      <c r="D108" s="225" t="s">
        <v>9571</v>
      </c>
      <c r="E108" s="226"/>
      <c r="F108" s="226"/>
      <c r="G108" s="226"/>
      <c r="H108" s="226"/>
      <c r="I108" s="226"/>
      <c r="J108" s="227">
        <f>J202</f>
        <v>0</v>
      </c>
      <c r="L108" s="223"/>
    </row>
    <row r="109" spans="2:62" s="74" customFormat="1" ht="21.75" customHeight="1">
      <c r="B109" s="73"/>
      <c r="L109" s="73"/>
    </row>
    <row r="110" spans="2:62" s="74" customFormat="1" ht="6.95" customHeight="1">
      <c r="B110" s="73"/>
      <c r="L110" s="73"/>
    </row>
    <row r="111" spans="2:62" s="74" customFormat="1" ht="29.25" customHeight="1">
      <c r="B111" s="73"/>
      <c r="C111" s="222" t="s">
        <v>343</v>
      </c>
      <c r="J111" s="232">
        <f>ROUND(J112 + J113 + J114 + J115 + J116 + J117,2)</f>
        <v>0</v>
      </c>
      <c r="L111" s="73"/>
      <c r="N111" s="233" t="s">
        <v>41</v>
      </c>
    </row>
    <row r="112" spans="2:62" s="74" customFormat="1" ht="18" customHeight="1">
      <c r="B112" s="73"/>
      <c r="D112" s="41" t="s">
        <v>344</v>
      </c>
      <c r="E112" s="48"/>
      <c r="F112" s="48"/>
      <c r="J112" s="17">
        <v>0</v>
      </c>
      <c r="L112" s="73"/>
      <c r="N112" s="235" t="s">
        <v>43</v>
      </c>
      <c r="AY112" s="53" t="s">
        <v>345</v>
      </c>
      <c r="BE112" s="179">
        <f t="shared" ref="BE112:BE117" si="0">IF(N112="základná",J112,0)</f>
        <v>0</v>
      </c>
      <c r="BF112" s="179">
        <f t="shared" ref="BF112:BF117" si="1">IF(N112="znížená",J112,0)</f>
        <v>0</v>
      </c>
      <c r="BG112" s="179">
        <f t="shared" ref="BG112:BG117" si="2">IF(N112="zákl. prenesená",J112,0)</f>
        <v>0</v>
      </c>
      <c r="BH112" s="179">
        <f t="shared" ref="BH112:BH117" si="3">IF(N112="zníž. prenesená",J112,0)</f>
        <v>0</v>
      </c>
      <c r="BI112" s="179">
        <f t="shared" ref="BI112:BI117" si="4">IF(N112="nulová",J112,0)</f>
        <v>0</v>
      </c>
      <c r="BJ112" s="53" t="s">
        <v>90</v>
      </c>
    </row>
    <row r="113" spans="2:62" s="74" customFormat="1" ht="18" customHeight="1">
      <c r="B113" s="73"/>
      <c r="D113" s="41" t="s">
        <v>346</v>
      </c>
      <c r="E113" s="48"/>
      <c r="F113" s="48"/>
      <c r="J113" s="17">
        <v>0</v>
      </c>
      <c r="L113" s="73"/>
      <c r="N113" s="235" t="s">
        <v>43</v>
      </c>
      <c r="AY113" s="53" t="s">
        <v>345</v>
      </c>
      <c r="BE113" s="179">
        <f t="shared" si="0"/>
        <v>0</v>
      </c>
      <c r="BF113" s="179">
        <f t="shared" si="1"/>
        <v>0</v>
      </c>
      <c r="BG113" s="179">
        <f t="shared" si="2"/>
        <v>0</v>
      </c>
      <c r="BH113" s="179">
        <f t="shared" si="3"/>
        <v>0</v>
      </c>
      <c r="BI113" s="179">
        <f t="shared" si="4"/>
        <v>0</v>
      </c>
      <c r="BJ113" s="53" t="s">
        <v>90</v>
      </c>
    </row>
    <row r="114" spans="2:62" s="74" customFormat="1" ht="18" customHeight="1">
      <c r="B114" s="73"/>
      <c r="D114" s="41" t="s">
        <v>347</v>
      </c>
      <c r="E114" s="48"/>
      <c r="F114" s="48"/>
      <c r="J114" s="17">
        <v>0</v>
      </c>
      <c r="L114" s="73"/>
      <c r="N114" s="235" t="s">
        <v>43</v>
      </c>
      <c r="AY114" s="53" t="s">
        <v>345</v>
      </c>
      <c r="BE114" s="179">
        <f t="shared" si="0"/>
        <v>0</v>
      </c>
      <c r="BF114" s="179">
        <f t="shared" si="1"/>
        <v>0</v>
      </c>
      <c r="BG114" s="179">
        <f t="shared" si="2"/>
        <v>0</v>
      </c>
      <c r="BH114" s="179">
        <f t="shared" si="3"/>
        <v>0</v>
      </c>
      <c r="BI114" s="179">
        <f t="shared" si="4"/>
        <v>0</v>
      </c>
      <c r="BJ114" s="53" t="s">
        <v>90</v>
      </c>
    </row>
    <row r="115" spans="2:62" s="74" customFormat="1" ht="18" customHeight="1">
      <c r="B115" s="73"/>
      <c r="D115" s="41" t="s">
        <v>348</v>
      </c>
      <c r="E115" s="48"/>
      <c r="F115" s="48"/>
      <c r="J115" s="17">
        <v>0</v>
      </c>
      <c r="L115" s="73"/>
      <c r="N115" s="235" t="s">
        <v>43</v>
      </c>
      <c r="AY115" s="53" t="s">
        <v>345</v>
      </c>
      <c r="BE115" s="179">
        <f t="shared" si="0"/>
        <v>0</v>
      </c>
      <c r="BF115" s="179">
        <f t="shared" si="1"/>
        <v>0</v>
      </c>
      <c r="BG115" s="179">
        <f t="shared" si="2"/>
        <v>0</v>
      </c>
      <c r="BH115" s="179">
        <f t="shared" si="3"/>
        <v>0</v>
      </c>
      <c r="BI115" s="179">
        <f t="shared" si="4"/>
        <v>0</v>
      </c>
      <c r="BJ115" s="53" t="s">
        <v>90</v>
      </c>
    </row>
    <row r="116" spans="2:62" s="74" customFormat="1" ht="18" customHeight="1">
      <c r="B116" s="73"/>
      <c r="D116" s="41" t="s">
        <v>349</v>
      </c>
      <c r="E116" s="48"/>
      <c r="F116" s="48"/>
      <c r="J116" s="17">
        <v>0</v>
      </c>
      <c r="L116" s="73"/>
      <c r="N116" s="235" t="s">
        <v>43</v>
      </c>
      <c r="AY116" s="53" t="s">
        <v>345</v>
      </c>
      <c r="BE116" s="179">
        <f t="shared" si="0"/>
        <v>0</v>
      </c>
      <c r="BF116" s="179">
        <f t="shared" si="1"/>
        <v>0</v>
      </c>
      <c r="BG116" s="179">
        <f t="shared" si="2"/>
        <v>0</v>
      </c>
      <c r="BH116" s="179">
        <f t="shared" si="3"/>
        <v>0</v>
      </c>
      <c r="BI116" s="179">
        <f t="shared" si="4"/>
        <v>0</v>
      </c>
      <c r="BJ116" s="53" t="s">
        <v>90</v>
      </c>
    </row>
    <row r="117" spans="2:62" s="74" customFormat="1" ht="18" customHeight="1">
      <c r="B117" s="73"/>
      <c r="D117" s="236" t="s">
        <v>350</v>
      </c>
      <c r="J117" s="17">
        <f>ROUND(J32*T117,2)</f>
        <v>0</v>
      </c>
      <c r="L117" s="73"/>
      <c r="N117" s="235" t="s">
        <v>43</v>
      </c>
      <c r="AY117" s="53" t="s">
        <v>351</v>
      </c>
      <c r="BE117" s="179">
        <f t="shared" si="0"/>
        <v>0</v>
      </c>
      <c r="BF117" s="179">
        <f t="shared" si="1"/>
        <v>0</v>
      </c>
      <c r="BG117" s="179">
        <f t="shared" si="2"/>
        <v>0</v>
      </c>
      <c r="BH117" s="179">
        <f t="shared" si="3"/>
        <v>0</v>
      </c>
      <c r="BI117" s="179">
        <f t="shared" si="4"/>
        <v>0</v>
      </c>
      <c r="BJ117" s="53" t="s">
        <v>90</v>
      </c>
    </row>
    <row r="118" spans="2:62" s="74" customFormat="1">
      <c r="B118" s="73"/>
      <c r="L118" s="73"/>
    </row>
    <row r="119" spans="2:62" s="74" customFormat="1" ht="29.25" customHeight="1">
      <c r="B119" s="73"/>
      <c r="C119" s="181" t="s">
        <v>146</v>
      </c>
      <c r="D119" s="182"/>
      <c r="E119" s="182"/>
      <c r="F119" s="182"/>
      <c r="G119" s="182"/>
      <c r="H119" s="182"/>
      <c r="I119" s="182"/>
      <c r="J119" s="237">
        <f>ROUND(J98+J111,2)</f>
        <v>0</v>
      </c>
      <c r="K119" s="182"/>
      <c r="L119" s="73"/>
    </row>
    <row r="120" spans="2:62" s="74" customFormat="1" ht="6.95" customHeight="1">
      <c r="B120" s="103"/>
      <c r="C120" s="104"/>
      <c r="D120" s="104"/>
      <c r="E120" s="104"/>
      <c r="F120" s="104"/>
      <c r="G120" s="104"/>
      <c r="H120" s="104"/>
      <c r="I120" s="104"/>
      <c r="J120" s="104"/>
      <c r="K120" s="104"/>
      <c r="L120" s="73"/>
    </row>
    <row r="124" spans="2:62" s="74" customFormat="1" ht="6.95" customHeight="1">
      <c r="B124" s="105"/>
      <c r="C124" s="106"/>
      <c r="D124" s="106"/>
      <c r="E124" s="106"/>
      <c r="F124" s="106"/>
      <c r="G124" s="106"/>
      <c r="H124" s="106"/>
      <c r="I124" s="106"/>
      <c r="J124" s="106"/>
      <c r="K124" s="106"/>
      <c r="L124" s="73"/>
    </row>
    <row r="125" spans="2:62" s="74" customFormat="1" ht="24.95" customHeight="1">
      <c r="B125" s="73"/>
      <c r="C125" s="57" t="s">
        <v>352</v>
      </c>
      <c r="L125" s="73"/>
    </row>
    <row r="126" spans="2:62" s="74" customFormat="1" ht="6.95" customHeight="1">
      <c r="B126" s="73"/>
      <c r="L126" s="73"/>
    </row>
    <row r="127" spans="2:62" s="74" customFormat="1" ht="12" customHeight="1">
      <c r="B127" s="73"/>
      <c r="C127" s="66" t="s">
        <v>15</v>
      </c>
      <c r="L127" s="73"/>
    </row>
    <row r="128" spans="2:62" s="74" customFormat="1" ht="39.75" customHeight="1">
      <c r="B128" s="73"/>
      <c r="E128" s="195" t="str">
        <f>E7</f>
        <v>REKONŠTRUKCIA OBJEKTU NA VAJANSKÉHO NÁBREŽÍ 10, BRATISLAVA, ADAPTÁCIA OBJEKTU PRE POTREBY VÝUČBY UK</v>
      </c>
      <c r="F128" s="196"/>
      <c r="G128" s="196"/>
      <c r="H128" s="196"/>
      <c r="L128" s="73"/>
    </row>
    <row r="129" spans="2:65" ht="12" customHeight="1">
      <c r="B129" s="56"/>
      <c r="C129" s="66" t="s">
        <v>161</v>
      </c>
      <c r="L129" s="56"/>
    </row>
    <row r="130" spans="2:65" s="74" customFormat="1" ht="16.5" customHeight="1">
      <c r="B130" s="73"/>
      <c r="E130" s="195" t="s">
        <v>164</v>
      </c>
      <c r="F130" s="197"/>
      <c r="G130" s="197"/>
      <c r="H130" s="197"/>
      <c r="L130" s="73"/>
    </row>
    <row r="131" spans="2:65" s="74" customFormat="1" ht="12" customHeight="1">
      <c r="B131" s="73"/>
      <c r="C131" s="66" t="s">
        <v>167</v>
      </c>
      <c r="L131" s="73"/>
    </row>
    <row r="132" spans="2:65" s="74" customFormat="1" ht="16.5" customHeight="1">
      <c r="B132" s="73"/>
      <c r="E132" s="112" t="str">
        <f>E11</f>
        <v>E12b - Závlahy</v>
      </c>
      <c r="F132" s="197"/>
      <c r="G132" s="197"/>
      <c r="H132" s="197"/>
      <c r="L132" s="73"/>
    </row>
    <row r="133" spans="2:65" s="74" customFormat="1" ht="6.95" customHeight="1">
      <c r="B133" s="73"/>
      <c r="L133" s="73"/>
    </row>
    <row r="134" spans="2:65" s="74" customFormat="1" ht="12" customHeight="1">
      <c r="B134" s="73"/>
      <c r="C134" s="66" t="s">
        <v>19</v>
      </c>
      <c r="F134" s="67" t="str">
        <f>F14</f>
        <v xml:space="preserve">Vajanského nábrežie 56/10 </v>
      </c>
      <c r="I134" s="66" t="s">
        <v>21</v>
      </c>
      <c r="J134" s="198" t="str">
        <f>IF(J14="","",J14)</f>
        <v>30. 5. 2024</v>
      </c>
      <c r="L134" s="73"/>
    </row>
    <row r="135" spans="2:65" s="74" customFormat="1" ht="6.95" customHeight="1">
      <c r="B135" s="73"/>
      <c r="L135" s="73"/>
    </row>
    <row r="136" spans="2:65" s="74" customFormat="1" ht="15.2" customHeight="1">
      <c r="B136" s="73"/>
      <c r="C136" s="66" t="s">
        <v>23</v>
      </c>
      <c r="F136" s="67" t="str">
        <f>E17</f>
        <v>Univerzita Komenského v Bratislave</v>
      </c>
      <c r="I136" s="66" t="s">
        <v>29</v>
      </c>
      <c r="J136" s="219" t="str">
        <f>E23</f>
        <v xml:space="preserve"> </v>
      </c>
      <c r="L136" s="73"/>
    </row>
    <row r="137" spans="2:65" s="74" customFormat="1" ht="15.2" customHeight="1">
      <c r="B137" s="73"/>
      <c r="C137" s="66" t="s">
        <v>27</v>
      </c>
      <c r="F137" s="67" t="str">
        <f>IF(E20="","",E20)</f>
        <v>Vyplň údaj</v>
      </c>
      <c r="I137" s="66" t="s">
        <v>32</v>
      </c>
      <c r="J137" s="219" t="str">
        <f>E26</f>
        <v>precenil Rosoft,s.r.o.</v>
      </c>
      <c r="L137" s="73"/>
    </row>
    <row r="138" spans="2:65" s="74" customFormat="1" ht="10.35" customHeight="1">
      <c r="B138" s="73"/>
      <c r="L138" s="73"/>
    </row>
    <row r="139" spans="2:65" s="243" customFormat="1" ht="29.25" customHeight="1">
      <c r="B139" s="238"/>
      <c r="C139" s="239" t="s">
        <v>353</v>
      </c>
      <c r="D139" s="240" t="s">
        <v>62</v>
      </c>
      <c r="E139" s="240" t="s">
        <v>58</v>
      </c>
      <c r="F139" s="240" t="s">
        <v>59</v>
      </c>
      <c r="G139" s="240" t="s">
        <v>354</v>
      </c>
      <c r="H139" s="240" t="s">
        <v>355</v>
      </c>
      <c r="I139" s="240" t="s">
        <v>356</v>
      </c>
      <c r="J139" s="241" t="s">
        <v>307</v>
      </c>
      <c r="K139" s="242" t="s">
        <v>357</v>
      </c>
      <c r="L139" s="238"/>
      <c r="M139" s="132" t="s">
        <v>1</v>
      </c>
      <c r="N139" s="133" t="s">
        <v>41</v>
      </c>
      <c r="O139" s="133" t="s">
        <v>358</v>
      </c>
      <c r="P139" s="133" t="s">
        <v>359</v>
      </c>
      <c r="Q139" s="133" t="s">
        <v>360</v>
      </c>
      <c r="R139" s="133" t="s">
        <v>361</v>
      </c>
      <c r="S139" s="133" t="s">
        <v>362</v>
      </c>
      <c r="T139" s="134" t="s">
        <v>363</v>
      </c>
    </row>
    <row r="140" spans="2:65" s="74" customFormat="1" ht="22.9" customHeight="1">
      <c r="B140" s="73"/>
      <c r="C140" s="138" t="s">
        <v>215</v>
      </c>
      <c r="J140" s="244">
        <f>BK140</f>
        <v>0</v>
      </c>
      <c r="L140" s="73"/>
      <c r="M140" s="135"/>
      <c r="N140" s="120"/>
      <c r="O140" s="120"/>
      <c r="P140" s="245">
        <f>P141+P155+P162+P165+P177+P182+P186+P190+P193+P202</f>
        <v>0</v>
      </c>
      <c r="Q140" s="120"/>
      <c r="R140" s="245">
        <f>R141+R155+R162+R165+R177+R182+R186+R190+R193+R202</f>
        <v>0</v>
      </c>
      <c r="S140" s="120"/>
      <c r="T140" s="246">
        <f>T141+T155+T162+T165+T177+T182+T186+T190+T193+T202</f>
        <v>0</v>
      </c>
      <c r="AT140" s="53" t="s">
        <v>76</v>
      </c>
      <c r="AU140" s="53" t="s">
        <v>309</v>
      </c>
      <c r="BK140" s="247">
        <f>BK141+BK155+BK162+BK165+BK177+BK182+BK186+BK190+BK193+BK202</f>
        <v>0</v>
      </c>
    </row>
    <row r="141" spans="2:65" s="249" customFormat="1" ht="25.9" customHeight="1">
      <c r="B141" s="248"/>
      <c r="D141" s="250" t="s">
        <v>76</v>
      </c>
      <c r="E141" s="251" t="s">
        <v>9572</v>
      </c>
      <c r="F141" s="251" t="s">
        <v>9573</v>
      </c>
      <c r="J141" s="252">
        <f>BK141</f>
        <v>0</v>
      </c>
      <c r="L141" s="248"/>
      <c r="M141" s="253"/>
      <c r="P141" s="254">
        <f>SUM(P142:P154)</f>
        <v>0</v>
      </c>
      <c r="R141" s="254">
        <f>SUM(R142:R154)</f>
        <v>0</v>
      </c>
      <c r="T141" s="255">
        <f>SUM(T142:T154)</f>
        <v>0</v>
      </c>
      <c r="AR141" s="250" t="s">
        <v>84</v>
      </c>
      <c r="AT141" s="256" t="s">
        <v>76</v>
      </c>
      <c r="AU141" s="256" t="s">
        <v>77</v>
      </c>
      <c r="AY141" s="250" t="s">
        <v>366</v>
      </c>
      <c r="BK141" s="257">
        <f>SUM(BK142:BK154)</f>
        <v>0</v>
      </c>
    </row>
    <row r="142" spans="2:65" s="74" customFormat="1" ht="24.2" customHeight="1">
      <c r="B142" s="73"/>
      <c r="C142" s="260" t="s">
        <v>84</v>
      </c>
      <c r="D142" s="260" t="s">
        <v>368</v>
      </c>
      <c r="E142" s="261" t="s">
        <v>9574</v>
      </c>
      <c r="F142" s="262" t="s">
        <v>9575</v>
      </c>
      <c r="G142" s="263" t="s">
        <v>630</v>
      </c>
      <c r="H142" s="264">
        <v>12</v>
      </c>
      <c r="I142" s="26"/>
      <c r="J142" s="266">
        <f t="shared" ref="J142:J154" si="5">ROUND(I142*H142,2)</f>
        <v>0</v>
      </c>
      <c r="K142" s="267"/>
      <c r="L142" s="73"/>
      <c r="M142" s="27" t="s">
        <v>1</v>
      </c>
      <c r="N142" s="233" t="s">
        <v>43</v>
      </c>
      <c r="P142" s="269">
        <f t="shared" ref="P142:P154" si="6">O142*H142</f>
        <v>0</v>
      </c>
      <c r="Q142" s="269">
        <v>0</v>
      </c>
      <c r="R142" s="269">
        <f t="shared" ref="R142:R154" si="7">Q142*H142</f>
        <v>0</v>
      </c>
      <c r="S142" s="269">
        <v>0</v>
      </c>
      <c r="T142" s="270">
        <f t="shared" ref="T142:T154" si="8">S142*H142</f>
        <v>0</v>
      </c>
      <c r="AR142" s="271" t="s">
        <v>371</v>
      </c>
      <c r="AT142" s="271" t="s">
        <v>368</v>
      </c>
      <c r="AU142" s="271" t="s">
        <v>84</v>
      </c>
      <c r="AY142" s="53" t="s">
        <v>366</v>
      </c>
      <c r="BE142" s="179">
        <f t="shared" ref="BE142:BE154" si="9">IF(N142="základná",J142,0)</f>
        <v>0</v>
      </c>
      <c r="BF142" s="179">
        <f t="shared" ref="BF142:BF154" si="10">IF(N142="znížená",J142,0)</f>
        <v>0</v>
      </c>
      <c r="BG142" s="179">
        <f t="shared" ref="BG142:BG154" si="11">IF(N142="zákl. prenesená",J142,0)</f>
        <v>0</v>
      </c>
      <c r="BH142" s="179">
        <f t="shared" ref="BH142:BH154" si="12">IF(N142="zníž. prenesená",J142,0)</f>
        <v>0</v>
      </c>
      <c r="BI142" s="179">
        <f t="shared" ref="BI142:BI154" si="13">IF(N142="nulová",J142,0)</f>
        <v>0</v>
      </c>
      <c r="BJ142" s="53" t="s">
        <v>90</v>
      </c>
      <c r="BK142" s="179">
        <f t="shared" ref="BK142:BK154" si="14">ROUND(I142*H142,2)</f>
        <v>0</v>
      </c>
      <c r="BL142" s="53" t="s">
        <v>371</v>
      </c>
      <c r="BM142" s="271" t="s">
        <v>90</v>
      </c>
    </row>
    <row r="143" spans="2:65" s="74" customFormat="1" ht="24.2" customHeight="1">
      <c r="B143" s="73"/>
      <c r="C143" s="260" t="s">
        <v>90</v>
      </c>
      <c r="D143" s="260" t="s">
        <v>368</v>
      </c>
      <c r="E143" s="261" t="s">
        <v>9576</v>
      </c>
      <c r="F143" s="262" t="s">
        <v>9577</v>
      </c>
      <c r="G143" s="263" t="s">
        <v>630</v>
      </c>
      <c r="H143" s="264">
        <v>9</v>
      </c>
      <c r="I143" s="26"/>
      <c r="J143" s="266">
        <f t="shared" si="5"/>
        <v>0</v>
      </c>
      <c r="K143" s="267"/>
      <c r="L143" s="73"/>
      <c r="M143" s="27" t="s">
        <v>1</v>
      </c>
      <c r="N143" s="233" t="s">
        <v>43</v>
      </c>
      <c r="P143" s="269">
        <f t="shared" si="6"/>
        <v>0</v>
      </c>
      <c r="Q143" s="269">
        <v>0</v>
      </c>
      <c r="R143" s="269">
        <f t="shared" si="7"/>
        <v>0</v>
      </c>
      <c r="S143" s="269">
        <v>0</v>
      </c>
      <c r="T143" s="270">
        <f t="shared" si="8"/>
        <v>0</v>
      </c>
      <c r="AR143" s="271" t="s">
        <v>371</v>
      </c>
      <c r="AT143" s="271" t="s">
        <v>368</v>
      </c>
      <c r="AU143" s="271" t="s">
        <v>84</v>
      </c>
      <c r="AY143" s="53" t="s">
        <v>366</v>
      </c>
      <c r="BE143" s="179">
        <f t="shared" si="9"/>
        <v>0</v>
      </c>
      <c r="BF143" s="179">
        <f t="shared" si="10"/>
        <v>0</v>
      </c>
      <c r="BG143" s="179">
        <f t="shared" si="11"/>
        <v>0</v>
      </c>
      <c r="BH143" s="179">
        <f t="shared" si="12"/>
        <v>0</v>
      </c>
      <c r="BI143" s="179">
        <f t="shared" si="13"/>
        <v>0</v>
      </c>
      <c r="BJ143" s="53" t="s">
        <v>90</v>
      </c>
      <c r="BK143" s="179">
        <f t="shared" si="14"/>
        <v>0</v>
      </c>
      <c r="BL143" s="53" t="s">
        <v>371</v>
      </c>
      <c r="BM143" s="271" t="s">
        <v>371</v>
      </c>
    </row>
    <row r="144" spans="2:65" s="74" customFormat="1" ht="24.2" customHeight="1">
      <c r="B144" s="73"/>
      <c r="C144" s="260" t="s">
        <v>149</v>
      </c>
      <c r="D144" s="260" t="s">
        <v>368</v>
      </c>
      <c r="E144" s="261" t="s">
        <v>9578</v>
      </c>
      <c r="F144" s="262" t="s">
        <v>9579</v>
      </c>
      <c r="G144" s="263" t="s">
        <v>6705</v>
      </c>
      <c r="H144" s="264">
        <v>400</v>
      </c>
      <c r="I144" s="26"/>
      <c r="J144" s="266">
        <f t="shared" si="5"/>
        <v>0</v>
      </c>
      <c r="K144" s="267"/>
      <c r="L144" s="73"/>
      <c r="M144" s="27" t="s">
        <v>1</v>
      </c>
      <c r="N144" s="233" t="s">
        <v>43</v>
      </c>
      <c r="P144" s="269">
        <f t="shared" si="6"/>
        <v>0</v>
      </c>
      <c r="Q144" s="269">
        <v>0</v>
      </c>
      <c r="R144" s="269">
        <f t="shared" si="7"/>
        <v>0</v>
      </c>
      <c r="S144" s="269">
        <v>0</v>
      </c>
      <c r="T144" s="270">
        <f t="shared" si="8"/>
        <v>0</v>
      </c>
      <c r="AR144" s="271" t="s">
        <v>371</v>
      </c>
      <c r="AT144" s="271" t="s">
        <v>368</v>
      </c>
      <c r="AU144" s="271" t="s">
        <v>84</v>
      </c>
      <c r="AY144" s="53" t="s">
        <v>366</v>
      </c>
      <c r="BE144" s="179">
        <f t="shared" si="9"/>
        <v>0</v>
      </c>
      <c r="BF144" s="179">
        <f t="shared" si="10"/>
        <v>0</v>
      </c>
      <c r="BG144" s="179">
        <f t="shared" si="11"/>
        <v>0</v>
      </c>
      <c r="BH144" s="179">
        <f t="shared" si="12"/>
        <v>0</v>
      </c>
      <c r="BI144" s="179">
        <f t="shared" si="13"/>
        <v>0</v>
      </c>
      <c r="BJ144" s="53" t="s">
        <v>90</v>
      </c>
      <c r="BK144" s="179">
        <f t="shared" si="14"/>
        <v>0</v>
      </c>
      <c r="BL144" s="53" t="s">
        <v>371</v>
      </c>
      <c r="BM144" s="271" t="s">
        <v>408</v>
      </c>
    </row>
    <row r="145" spans="2:65" s="74" customFormat="1" ht="24.2" customHeight="1">
      <c r="B145" s="73"/>
      <c r="C145" s="260" t="s">
        <v>371</v>
      </c>
      <c r="D145" s="260" t="s">
        <v>368</v>
      </c>
      <c r="E145" s="261" t="s">
        <v>9580</v>
      </c>
      <c r="F145" s="262" t="s">
        <v>9581</v>
      </c>
      <c r="G145" s="263" t="s">
        <v>630</v>
      </c>
      <c r="H145" s="264">
        <v>21</v>
      </c>
      <c r="I145" s="26"/>
      <c r="J145" s="266">
        <f t="shared" si="5"/>
        <v>0</v>
      </c>
      <c r="K145" s="267"/>
      <c r="L145" s="73"/>
      <c r="M145" s="27" t="s">
        <v>1</v>
      </c>
      <c r="N145" s="233" t="s">
        <v>43</v>
      </c>
      <c r="P145" s="269">
        <f t="shared" si="6"/>
        <v>0</v>
      </c>
      <c r="Q145" s="269">
        <v>0</v>
      </c>
      <c r="R145" s="269">
        <f t="shared" si="7"/>
        <v>0</v>
      </c>
      <c r="S145" s="269">
        <v>0</v>
      </c>
      <c r="T145" s="270">
        <f t="shared" si="8"/>
        <v>0</v>
      </c>
      <c r="AR145" s="271" t="s">
        <v>371</v>
      </c>
      <c r="AT145" s="271" t="s">
        <v>368</v>
      </c>
      <c r="AU145" s="271" t="s">
        <v>84</v>
      </c>
      <c r="AY145" s="53" t="s">
        <v>366</v>
      </c>
      <c r="BE145" s="179">
        <f t="shared" si="9"/>
        <v>0</v>
      </c>
      <c r="BF145" s="179">
        <f t="shared" si="10"/>
        <v>0</v>
      </c>
      <c r="BG145" s="179">
        <f t="shared" si="11"/>
        <v>0</v>
      </c>
      <c r="BH145" s="179">
        <f t="shared" si="12"/>
        <v>0</v>
      </c>
      <c r="BI145" s="179">
        <f t="shared" si="13"/>
        <v>0</v>
      </c>
      <c r="BJ145" s="53" t="s">
        <v>90</v>
      </c>
      <c r="BK145" s="179">
        <f t="shared" si="14"/>
        <v>0</v>
      </c>
      <c r="BL145" s="53" t="s">
        <v>371</v>
      </c>
      <c r="BM145" s="271" t="s">
        <v>454</v>
      </c>
    </row>
    <row r="146" spans="2:65" s="74" customFormat="1" ht="24.2" customHeight="1">
      <c r="B146" s="73"/>
      <c r="C146" s="260" t="s">
        <v>399</v>
      </c>
      <c r="D146" s="260" t="s">
        <v>368</v>
      </c>
      <c r="E146" s="261" t="s">
        <v>9582</v>
      </c>
      <c r="F146" s="262" t="s">
        <v>9583</v>
      </c>
      <c r="G146" s="263" t="s">
        <v>630</v>
      </c>
      <c r="H146" s="264">
        <v>42</v>
      </c>
      <c r="I146" s="26"/>
      <c r="J146" s="266">
        <f t="shared" si="5"/>
        <v>0</v>
      </c>
      <c r="K146" s="267"/>
      <c r="L146" s="73"/>
      <c r="M146" s="27" t="s">
        <v>1</v>
      </c>
      <c r="N146" s="233" t="s">
        <v>43</v>
      </c>
      <c r="P146" s="269">
        <f t="shared" si="6"/>
        <v>0</v>
      </c>
      <c r="Q146" s="269">
        <v>0</v>
      </c>
      <c r="R146" s="269">
        <f t="shared" si="7"/>
        <v>0</v>
      </c>
      <c r="S146" s="269">
        <v>0</v>
      </c>
      <c r="T146" s="270">
        <f t="shared" si="8"/>
        <v>0</v>
      </c>
      <c r="AR146" s="271" t="s">
        <v>371</v>
      </c>
      <c r="AT146" s="271" t="s">
        <v>368</v>
      </c>
      <c r="AU146" s="271" t="s">
        <v>84</v>
      </c>
      <c r="AY146" s="53" t="s">
        <v>366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53" t="s">
        <v>90</v>
      </c>
      <c r="BK146" s="179">
        <f t="shared" si="14"/>
        <v>0</v>
      </c>
      <c r="BL146" s="53" t="s">
        <v>371</v>
      </c>
      <c r="BM146" s="271" t="s">
        <v>467</v>
      </c>
    </row>
    <row r="147" spans="2:65" s="74" customFormat="1" ht="16.5" customHeight="1">
      <c r="B147" s="73"/>
      <c r="C147" s="260" t="s">
        <v>408</v>
      </c>
      <c r="D147" s="260" t="s">
        <v>368</v>
      </c>
      <c r="E147" s="261" t="s">
        <v>9584</v>
      </c>
      <c r="F147" s="262" t="s">
        <v>9585</v>
      </c>
      <c r="G147" s="263" t="s">
        <v>630</v>
      </c>
      <c r="H147" s="264">
        <v>28</v>
      </c>
      <c r="I147" s="26"/>
      <c r="J147" s="266">
        <f t="shared" si="5"/>
        <v>0</v>
      </c>
      <c r="K147" s="267"/>
      <c r="L147" s="73"/>
      <c r="M147" s="27" t="s">
        <v>1</v>
      </c>
      <c r="N147" s="233" t="s">
        <v>43</v>
      </c>
      <c r="P147" s="269">
        <f t="shared" si="6"/>
        <v>0</v>
      </c>
      <c r="Q147" s="269">
        <v>0</v>
      </c>
      <c r="R147" s="269">
        <f t="shared" si="7"/>
        <v>0</v>
      </c>
      <c r="S147" s="269">
        <v>0</v>
      </c>
      <c r="T147" s="270">
        <f t="shared" si="8"/>
        <v>0</v>
      </c>
      <c r="AR147" s="271" t="s">
        <v>371</v>
      </c>
      <c r="AT147" s="271" t="s">
        <v>368</v>
      </c>
      <c r="AU147" s="271" t="s">
        <v>84</v>
      </c>
      <c r="AY147" s="53" t="s">
        <v>366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53" t="s">
        <v>90</v>
      </c>
      <c r="BK147" s="179">
        <f t="shared" si="14"/>
        <v>0</v>
      </c>
      <c r="BL147" s="53" t="s">
        <v>371</v>
      </c>
      <c r="BM147" s="271" t="s">
        <v>476</v>
      </c>
    </row>
    <row r="148" spans="2:65" s="74" customFormat="1" ht="24.2" customHeight="1">
      <c r="B148" s="73"/>
      <c r="C148" s="260" t="s">
        <v>449</v>
      </c>
      <c r="D148" s="260" t="s">
        <v>368</v>
      </c>
      <c r="E148" s="261" t="s">
        <v>9586</v>
      </c>
      <c r="F148" s="262" t="s">
        <v>9587</v>
      </c>
      <c r="G148" s="263" t="s">
        <v>630</v>
      </c>
      <c r="H148" s="264">
        <v>7</v>
      </c>
      <c r="I148" s="26"/>
      <c r="J148" s="266">
        <f t="shared" si="5"/>
        <v>0</v>
      </c>
      <c r="K148" s="267"/>
      <c r="L148" s="73"/>
      <c r="M148" s="27" t="s">
        <v>1</v>
      </c>
      <c r="N148" s="233" t="s">
        <v>43</v>
      </c>
      <c r="P148" s="269">
        <f t="shared" si="6"/>
        <v>0</v>
      </c>
      <c r="Q148" s="269">
        <v>0</v>
      </c>
      <c r="R148" s="269">
        <f t="shared" si="7"/>
        <v>0</v>
      </c>
      <c r="S148" s="269">
        <v>0</v>
      </c>
      <c r="T148" s="270">
        <f t="shared" si="8"/>
        <v>0</v>
      </c>
      <c r="AR148" s="271" t="s">
        <v>371</v>
      </c>
      <c r="AT148" s="271" t="s">
        <v>368</v>
      </c>
      <c r="AU148" s="271" t="s">
        <v>84</v>
      </c>
      <c r="AY148" s="53" t="s">
        <v>366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53" t="s">
        <v>90</v>
      </c>
      <c r="BK148" s="179">
        <f t="shared" si="14"/>
        <v>0</v>
      </c>
      <c r="BL148" s="53" t="s">
        <v>371</v>
      </c>
      <c r="BM148" s="271" t="s">
        <v>484</v>
      </c>
    </row>
    <row r="149" spans="2:65" s="74" customFormat="1" ht="24.2" customHeight="1">
      <c r="B149" s="73"/>
      <c r="C149" s="260" t="s">
        <v>454</v>
      </c>
      <c r="D149" s="260" t="s">
        <v>368</v>
      </c>
      <c r="E149" s="261" t="s">
        <v>9588</v>
      </c>
      <c r="F149" s="262" t="s">
        <v>9589</v>
      </c>
      <c r="G149" s="263" t="s">
        <v>630</v>
      </c>
      <c r="H149" s="264">
        <v>1</v>
      </c>
      <c r="I149" s="26"/>
      <c r="J149" s="266">
        <f t="shared" si="5"/>
        <v>0</v>
      </c>
      <c r="K149" s="267"/>
      <c r="L149" s="73"/>
      <c r="M149" s="27" t="s">
        <v>1</v>
      </c>
      <c r="N149" s="233" t="s">
        <v>43</v>
      </c>
      <c r="P149" s="269">
        <f t="shared" si="6"/>
        <v>0</v>
      </c>
      <c r="Q149" s="269">
        <v>0</v>
      </c>
      <c r="R149" s="269">
        <f t="shared" si="7"/>
        <v>0</v>
      </c>
      <c r="S149" s="269">
        <v>0</v>
      </c>
      <c r="T149" s="270">
        <f t="shared" si="8"/>
        <v>0</v>
      </c>
      <c r="AR149" s="271" t="s">
        <v>371</v>
      </c>
      <c r="AT149" s="271" t="s">
        <v>368</v>
      </c>
      <c r="AU149" s="271" t="s">
        <v>84</v>
      </c>
      <c r="AY149" s="53" t="s">
        <v>366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53" t="s">
        <v>90</v>
      </c>
      <c r="BK149" s="179">
        <f t="shared" si="14"/>
        <v>0</v>
      </c>
      <c r="BL149" s="53" t="s">
        <v>371</v>
      </c>
      <c r="BM149" s="271" t="s">
        <v>495</v>
      </c>
    </row>
    <row r="150" spans="2:65" s="74" customFormat="1" ht="16.5" customHeight="1">
      <c r="B150" s="73"/>
      <c r="C150" s="260" t="s">
        <v>462</v>
      </c>
      <c r="D150" s="260" t="s">
        <v>368</v>
      </c>
      <c r="E150" s="261" t="s">
        <v>9590</v>
      </c>
      <c r="F150" s="262" t="s">
        <v>9591</v>
      </c>
      <c r="G150" s="263" t="s">
        <v>630</v>
      </c>
      <c r="H150" s="264">
        <v>10</v>
      </c>
      <c r="I150" s="26"/>
      <c r="J150" s="266">
        <f t="shared" si="5"/>
        <v>0</v>
      </c>
      <c r="K150" s="267"/>
      <c r="L150" s="73"/>
      <c r="M150" s="27" t="s">
        <v>1</v>
      </c>
      <c r="N150" s="233" t="s">
        <v>43</v>
      </c>
      <c r="P150" s="269">
        <f t="shared" si="6"/>
        <v>0</v>
      </c>
      <c r="Q150" s="269">
        <v>0</v>
      </c>
      <c r="R150" s="269">
        <f t="shared" si="7"/>
        <v>0</v>
      </c>
      <c r="S150" s="269">
        <v>0</v>
      </c>
      <c r="T150" s="270">
        <f t="shared" si="8"/>
        <v>0</v>
      </c>
      <c r="AR150" s="271" t="s">
        <v>371</v>
      </c>
      <c r="AT150" s="271" t="s">
        <v>368</v>
      </c>
      <c r="AU150" s="271" t="s">
        <v>84</v>
      </c>
      <c r="AY150" s="53" t="s">
        <v>366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53" t="s">
        <v>90</v>
      </c>
      <c r="BK150" s="179">
        <f t="shared" si="14"/>
        <v>0</v>
      </c>
      <c r="BL150" s="53" t="s">
        <v>371</v>
      </c>
      <c r="BM150" s="271" t="s">
        <v>506</v>
      </c>
    </row>
    <row r="151" spans="2:65" s="74" customFormat="1" ht="16.5" customHeight="1">
      <c r="B151" s="73"/>
      <c r="C151" s="260" t="s">
        <v>467</v>
      </c>
      <c r="D151" s="260" t="s">
        <v>368</v>
      </c>
      <c r="E151" s="261" t="s">
        <v>9592</v>
      </c>
      <c r="F151" s="262" t="s">
        <v>9593</v>
      </c>
      <c r="G151" s="263" t="s">
        <v>630</v>
      </c>
      <c r="H151" s="264">
        <v>1</v>
      </c>
      <c r="I151" s="26"/>
      <c r="J151" s="266">
        <f t="shared" si="5"/>
        <v>0</v>
      </c>
      <c r="K151" s="267"/>
      <c r="L151" s="73"/>
      <c r="M151" s="27" t="s">
        <v>1</v>
      </c>
      <c r="N151" s="233" t="s">
        <v>43</v>
      </c>
      <c r="P151" s="269">
        <f t="shared" si="6"/>
        <v>0</v>
      </c>
      <c r="Q151" s="269">
        <v>0</v>
      </c>
      <c r="R151" s="269">
        <f t="shared" si="7"/>
        <v>0</v>
      </c>
      <c r="S151" s="269">
        <v>0</v>
      </c>
      <c r="T151" s="270">
        <f t="shared" si="8"/>
        <v>0</v>
      </c>
      <c r="AR151" s="271" t="s">
        <v>371</v>
      </c>
      <c r="AT151" s="271" t="s">
        <v>368</v>
      </c>
      <c r="AU151" s="271" t="s">
        <v>84</v>
      </c>
      <c r="AY151" s="53" t="s">
        <v>366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53" t="s">
        <v>90</v>
      </c>
      <c r="BK151" s="179">
        <f t="shared" si="14"/>
        <v>0</v>
      </c>
      <c r="BL151" s="53" t="s">
        <v>371</v>
      </c>
      <c r="BM151" s="271" t="s">
        <v>7</v>
      </c>
    </row>
    <row r="152" spans="2:65" s="74" customFormat="1" ht="16.5" customHeight="1">
      <c r="B152" s="73"/>
      <c r="C152" s="260" t="s">
        <v>471</v>
      </c>
      <c r="D152" s="260" t="s">
        <v>368</v>
      </c>
      <c r="E152" s="261" t="s">
        <v>9594</v>
      </c>
      <c r="F152" s="262" t="s">
        <v>9595</v>
      </c>
      <c r="G152" s="263" t="s">
        <v>630</v>
      </c>
      <c r="H152" s="264">
        <v>1</v>
      </c>
      <c r="I152" s="26"/>
      <c r="J152" s="266">
        <f t="shared" si="5"/>
        <v>0</v>
      </c>
      <c r="K152" s="267"/>
      <c r="L152" s="73"/>
      <c r="M152" s="27" t="s">
        <v>1</v>
      </c>
      <c r="N152" s="233" t="s">
        <v>43</v>
      </c>
      <c r="P152" s="269">
        <f t="shared" si="6"/>
        <v>0</v>
      </c>
      <c r="Q152" s="269">
        <v>0</v>
      </c>
      <c r="R152" s="269">
        <f t="shared" si="7"/>
        <v>0</v>
      </c>
      <c r="S152" s="269">
        <v>0</v>
      </c>
      <c r="T152" s="270">
        <f t="shared" si="8"/>
        <v>0</v>
      </c>
      <c r="AR152" s="271" t="s">
        <v>371</v>
      </c>
      <c r="AT152" s="271" t="s">
        <v>368</v>
      </c>
      <c r="AU152" s="271" t="s">
        <v>84</v>
      </c>
      <c r="AY152" s="53" t="s">
        <v>366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53" t="s">
        <v>90</v>
      </c>
      <c r="BK152" s="179">
        <f t="shared" si="14"/>
        <v>0</v>
      </c>
      <c r="BL152" s="53" t="s">
        <v>371</v>
      </c>
      <c r="BM152" s="271" t="s">
        <v>537</v>
      </c>
    </row>
    <row r="153" spans="2:65" s="74" customFormat="1" ht="16.5" customHeight="1">
      <c r="B153" s="73"/>
      <c r="C153" s="260" t="s">
        <v>476</v>
      </c>
      <c r="D153" s="260" t="s">
        <v>368</v>
      </c>
      <c r="E153" s="261" t="s">
        <v>9596</v>
      </c>
      <c r="F153" s="262" t="s">
        <v>9597</v>
      </c>
      <c r="G153" s="263" t="s">
        <v>630</v>
      </c>
      <c r="H153" s="264">
        <v>15</v>
      </c>
      <c r="I153" s="26"/>
      <c r="J153" s="266">
        <f t="shared" si="5"/>
        <v>0</v>
      </c>
      <c r="K153" s="267"/>
      <c r="L153" s="73"/>
      <c r="M153" s="27" t="s">
        <v>1</v>
      </c>
      <c r="N153" s="233" t="s">
        <v>43</v>
      </c>
      <c r="P153" s="269">
        <f t="shared" si="6"/>
        <v>0</v>
      </c>
      <c r="Q153" s="269">
        <v>0</v>
      </c>
      <c r="R153" s="269">
        <f t="shared" si="7"/>
        <v>0</v>
      </c>
      <c r="S153" s="269">
        <v>0</v>
      </c>
      <c r="T153" s="270">
        <f t="shared" si="8"/>
        <v>0</v>
      </c>
      <c r="AR153" s="271" t="s">
        <v>371</v>
      </c>
      <c r="AT153" s="271" t="s">
        <v>368</v>
      </c>
      <c r="AU153" s="271" t="s">
        <v>84</v>
      </c>
      <c r="AY153" s="53" t="s">
        <v>366</v>
      </c>
      <c r="BE153" s="179">
        <f t="shared" si="9"/>
        <v>0</v>
      </c>
      <c r="BF153" s="179">
        <f t="shared" si="10"/>
        <v>0</v>
      </c>
      <c r="BG153" s="179">
        <f t="shared" si="11"/>
        <v>0</v>
      </c>
      <c r="BH153" s="179">
        <f t="shared" si="12"/>
        <v>0</v>
      </c>
      <c r="BI153" s="179">
        <f t="shared" si="13"/>
        <v>0</v>
      </c>
      <c r="BJ153" s="53" t="s">
        <v>90</v>
      </c>
      <c r="BK153" s="179">
        <f t="shared" si="14"/>
        <v>0</v>
      </c>
      <c r="BL153" s="53" t="s">
        <v>371</v>
      </c>
      <c r="BM153" s="271" t="s">
        <v>548</v>
      </c>
    </row>
    <row r="154" spans="2:65" s="74" customFormat="1" ht="16.5" customHeight="1">
      <c r="B154" s="73"/>
      <c r="C154" s="260" t="s">
        <v>480</v>
      </c>
      <c r="D154" s="260" t="s">
        <v>368</v>
      </c>
      <c r="E154" s="261" t="s">
        <v>9598</v>
      </c>
      <c r="F154" s="262" t="s">
        <v>9599</v>
      </c>
      <c r="G154" s="263" t="s">
        <v>6705</v>
      </c>
      <c r="H154" s="264">
        <v>1</v>
      </c>
      <c r="I154" s="26"/>
      <c r="J154" s="266">
        <f t="shared" si="5"/>
        <v>0</v>
      </c>
      <c r="K154" s="267"/>
      <c r="L154" s="73"/>
      <c r="M154" s="27" t="s">
        <v>1</v>
      </c>
      <c r="N154" s="233" t="s">
        <v>43</v>
      </c>
      <c r="P154" s="269">
        <f t="shared" si="6"/>
        <v>0</v>
      </c>
      <c r="Q154" s="269">
        <v>0</v>
      </c>
      <c r="R154" s="269">
        <f t="shared" si="7"/>
        <v>0</v>
      </c>
      <c r="S154" s="269">
        <v>0</v>
      </c>
      <c r="T154" s="270">
        <f t="shared" si="8"/>
        <v>0</v>
      </c>
      <c r="AR154" s="271" t="s">
        <v>371</v>
      </c>
      <c r="AT154" s="271" t="s">
        <v>368</v>
      </c>
      <c r="AU154" s="271" t="s">
        <v>84</v>
      </c>
      <c r="AY154" s="53" t="s">
        <v>366</v>
      </c>
      <c r="BE154" s="179">
        <f t="shared" si="9"/>
        <v>0</v>
      </c>
      <c r="BF154" s="179">
        <f t="shared" si="10"/>
        <v>0</v>
      </c>
      <c r="BG154" s="179">
        <f t="shared" si="11"/>
        <v>0</v>
      </c>
      <c r="BH154" s="179">
        <f t="shared" si="12"/>
        <v>0</v>
      </c>
      <c r="BI154" s="179">
        <f t="shared" si="13"/>
        <v>0</v>
      </c>
      <c r="BJ154" s="53" t="s">
        <v>90</v>
      </c>
      <c r="BK154" s="179">
        <f t="shared" si="14"/>
        <v>0</v>
      </c>
      <c r="BL154" s="53" t="s">
        <v>371</v>
      </c>
      <c r="BM154" s="271" t="s">
        <v>573</v>
      </c>
    </row>
    <row r="155" spans="2:65" s="249" customFormat="1" ht="25.9" customHeight="1">
      <c r="B155" s="248"/>
      <c r="D155" s="250" t="s">
        <v>76</v>
      </c>
      <c r="E155" s="251" t="s">
        <v>9600</v>
      </c>
      <c r="F155" s="251" t="s">
        <v>9601</v>
      </c>
      <c r="J155" s="252">
        <f>BK155</f>
        <v>0</v>
      </c>
      <c r="L155" s="248"/>
      <c r="M155" s="253"/>
      <c r="P155" s="254">
        <f>SUM(P156:P161)</f>
        <v>0</v>
      </c>
      <c r="R155" s="254">
        <f>SUM(R156:R161)</f>
        <v>0</v>
      </c>
      <c r="T155" s="255">
        <f>SUM(T156:T161)</f>
        <v>0</v>
      </c>
      <c r="AR155" s="250" t="s">
        <v>84</v>
      </c>
      <c r="AT155" s="256" t="s">
        <v>76</v>
      </c>
      <c r="AU155" s="256" t="s">
        <v>77</v>
      </c>
      <c r="AY155" s="250" t="s">
        <v>366</v>
      </c>
      <c r="BK155" s="257">
        <f>SUM(BK156:BK161)</f>
        <v>0</v>
      </c>
    </row>
    <row r="156" spans="2:65" s="74" customFormat="1" ht="33" customHeight="1">
      <c r="B156" s="73"/>
      <c r="C156" s="260" t="s">
        <v>484</v>
      </c>
      <c r="D156" s="260" t="s">
        <v>368</v>
      </c>
      <c r="E156" s="261" t="s">
        <v>9602</v>
      </c>
      <c r="F156" s="262" t="s">
        <v>9603</v>
      </c>
      <c r="G156" s="263" t="s">
        <v>630</v>
      </c>
      <c r="H156" s="264">
        <v>1</v>
      </c>
      <c r="I156" s="26"/>
      <c r="J156" s="266">
        <f t="shared" ref="J156:J161" si="15">ROUND(I156*H156,2)</f>
        <v>0</v>
      </c>
      <c r="K156" s="267"/>
      <c r="L156" s="73"/>
      <c r="M156" s="27" t="s">
        <v>1</v>
      </c>
      <c r="N156" s="233" t="s">
        <v>43</v>
      </c>
      <c r="P156" s="269">
        <f t="shared" ref="P156:P161" si="16">O156*H156</f>
        <v>0</v>
      </c>
      <c r="Q156" s="269">
        <v>0</v>
      </c>
      <c r="R156" s="269">
        <f t="shared" ref="R156:R161" si="17">Q156*H156</f>
        <v>0</v>
      </c>
      <c r="S156" s="269">
        <v>0</v>
      </c>
      <c r="T156" s="270">
        <f t="shared" ref="T156:T161" si="18">S156*H156</f>
        <v>0</v>
      </c>
      <c r="AR156" s="271" t="s">
        <v>371</v>
      </c>
      <c r="AT156" s="271" t="s">
        <v>368</v>
      </c>
      <c r="AU156" s="271" t="s">
        <v>84</v>
      </c>
      <c r="AY156" s="53" t="s">
        <v>366</v>
      </c>
      <c r="BE156" s="179">
        <f t="shared" ref="BE156:BE161" si="19">IF(N156="základná",J156,0)</f>
        <v>0</v>
      </c>
      <c r="BF156" s="179">
        <f t="shared" ref="BF156:BF161" si="20">IF(N156="znížená",J156,0)</f>
        <v>0</v>
      </c>
      <c r="BG156" s="179">
        <f t="shared" ref="BG156:BG161" si="21">IF(N156="zákl. prenesená",J156,0)</f>
        <v>0</v>
      </c>
      <c r="BH156" s="179">
        <f t="shared" ref="BH156:BH161" si="22">IF(N156="zníž. prenesená",J156,0)</f>
        <v>0</v>
      </c>
      <c r="BI156" s="179">
        <f t="shared" ref="BI156:BI161" si="23">IF(N156="nulová",J156,0)</f>
        <v>0</v>
      </c>
      <c r="BJ156" s="53" t="s">
        <v>90</v>
      </c>
      <c r="BK156" s="179">
        <f t="shared" ref="BK156:BK161" si="24">ROUND(I156*H156,2)</f>
        <v>0</v>
      </c>
      <c r="BL156" s="53" t="s">
        <v>371</v>
      </c>
      <c r="BM156" s="271" t="s">
        <v>584</v>
      </c>
    </row>
    <row r="157" spans="2:65" s="74" customFormat="1" ht="24.2" customHeight="1">
      <c r="B157" s="73"/>
      <c r="C157" s="260" t="s">
        <v>490</v>
      </c>
      <c r="D157" s="260" t="s">
        <v>368</v>
      </c>
      <c r="E157" s="261" t="s">
        <v>9604</v>
      </c>
      <c r="F157" s="262" t="s">
        <v>9605</v>
      </c>
      <c r="G157" s="263" t="s">
        <v>630</v>
      </c>
      <c r="H157" s="264">
        <v>1</v>
      </c>
      <c r="I157" s="26"/>
      <c r="J157" s="266">
        <f t="shared" si="15"/>
        <v>0</v>
      </c>
      <c r="K157" s="267"/>
      <c r="L157" s="73"/>
      <c r="M157" s="27" t="s">
        <v>1</v>
      </c>
      <c r="N157" s="233" t="s">
        <v>43</v>
      </c>
      <c r="P157" s="269">
        <f t="shared" si="16"/>
        <v>0</v>
      </c>
      <c r="Q157" s="269">
        <v>0</v>
      </c>
      <c r="R157" s="269">
        <f t="shared" si="17"/>
        <v>0</v>
      </c>
      <c r="S157" s="269">
        <v>0</v>
      </c>
      <c r="T157" s="270">
        <f t="shared" si="18"/>
        <v>0</v>
      </c>
      <c r="AR157" s="271" t="s">
        <v>371</v>
      </c>
      <c r="AT157" s="271" t="s">
        <v>368</v>
      </c>
      <c r="AU157" s="271" t="s">
        <v>84</v>
      </c>
      <c r="AY157" s="53" t="s">
        <v>366</v>
      </c>
      <c r="BE157" s="179">
        <f t="shared" si="19"/>
        <v>0</v>
      </c>
      <c r="BF157" s="179">
        <f t="shared" si="20"/>
        <v>0</v>
      </c>
      <c r="BG157" s="179">
        <f t="shared" si="21"/>
        <v>0</v>
      </c>
      <c r="BH157" s="179">
        <f t="shared" si="22"/>
        <v>0</v>
      </c>
      <c r="BI157" s="179">
        <f t="shared" si="23"/>
        <v>0</v>
      </c>
      <c r="BJ157" s="53" t="s">
        <v>90</v>
      </c>
      <c r="BK157" s="179">
        <f t="shared" si="24"/>
        <v>0</v>
      </c>
      <c r="BL157" s="53" t="s">
        <v>371</v>
      </c>
      <c r="BM157" s="271" t="s">
        <v>597</v>
      </c>
    </row>
    <row r="158" spans="2:65" s="74" customFormat="1" ht="24.2" customHeight="1">
      <c r="B158" s="73"/>
      <c r="C158" s="260" t="s">
        <v>495</v>
      </c>
      <c r="D158" s="260" t="s">
        <v>368</v>
      </c>
      <c r="E158" s="261" t="s">
        <v>9606</v>
      </c>
      <c r="F158" s="262" t="s">
        <v>9607</v>
      </c>
      <c r="G158" s="263" t="s">
        <v>630</v>
      </c>
      <c r="H158" s="264">
        <v>1</v>
      </c>
      <c r="I158" s="26"/>
      <c r="J158" s="266">
        <f t="shared" si="15"/>
        <v>0</v>
      </c>
      <c r="K158" s="267"/>
      <c r="L158" s="73"/>
      <c r="M158" s="27" t="s">
        <v>1</v>
      </c>
      <c r="N158" s="233" t="s">
        <v>43</v>
      </c>
      <c r="P158" s="269">
        <f t="shared" si="16"/>
        <v>0</v>
      </c>
      <c r="Q158" s="269">
        <v>0</v>
      </c>
      <c r="R158" s="269">
        <f t="shared" si="17"/>
        <v>0</v>
      </c>
      <c r="S158" s="269">
        <v>0</v>
      </c>
      <c r="T158" s="270">
        <f t="shared" si="18"/>
        <v>0</v>
      </c>
      <c r="AR158" s="271" t="s">
        <v>371</v>
      </c>
      <c r="AT158" s="271" t="s">
        <v>368</v>
      </c>
      <c r="AU158" s="271" t="s">
        <v>84</v>
      </c>
      <c r="AY158" s="53" t="s">
        <v>366</v>
      </c>
      <c r="BE158" s="179">
        <f t="shared" si="19"/>
        <v>0</v>
      </c>
      <c r="BF158" s="179">
        <f t="shared" si="20"/>
        <v>0</v>
      </c>
      <c r="BG158" s="179">
        <f t="shared" si="21"/>
        <v>0</v>
      </c>
      <c r="BH158" s="179">
        <f t="shared" si="22"/>
        <v>0</v>
      </c>
      <c r="BI158" s="179">
        <f t="shared" si="23"/>
        <v>0</v>
      </c>
      <c r="BJ158" s="53" t="s">
        <v>90</v>
      </c>
      <c r="BK158" s="179">
        <f t="shared" si="24"/>
        <v>0</v>
      </c>
      <c r="BL158" s="53" t="s">
        <v>371</v>
      </c>
      <c r="BM158" s="271" t="s">
        <v>608</v>
      </c>
    </row>
    <row r="159" spans="2:65" s="74" customFormat="1" ht="16.5" customHeight="1">
      <c r="B159" s="73"/>
      <c r="C159" s="260" t="s">
        <v>502</v>
      </c>
      <c r="D159" s="260" t="s">
        <v>368</v>
      </c>
      <c r="E159" s="261" t="s">
        <v>9608</v>
      </c>
      <c r="F159" s="262" t="s">
        <v>9609</v>
      </c>
      <c r="G159" s="263" t="s">
        <v>630</v>
      </c>
      <c r="H159" s="264">
        <v>1</v>
      </c>
      <c r="I159" s="26"/>
      <c r="J159" s="266">
        <f t="shared" si="15"/>
        <v>0</v>
      </c>
      <c r="K159" s="267"/>
      <c r="L159" s="73"/>
      <c r="M159" s="27" t="s">
        <v>1</v>
      </c>
      <c r="N159" s="233" t="s">
        <v>43</v>
      </c>
      <c r="P159" s="269">
        <f t="shared" si="16"/>
        <v>0</v>
      </c>
      <c r="Q159" s="269">
        <v>0</v>
      </c>
      <c r="R159" s="269">
        <f t="shared" si="17"/>
        <v>0</v>
      </c>
      <c r="S159" s="269">
        <v>0</v>
      </c>
      <c r="T159" s="270">
        <f t="shared" si="18"/>
        <v>0</v>
      </c>
      <c r="AR159" s="271" t="s">
        <v>371</v>
      </c>
      <c r="AT159" s="271" t="s">
        <v>368</v>
      </c>
      <c r="AU159" s="271" t="s">
        <v>84</v>
      </c>
      <c r="AY159" s="53" t="s">
        <v>366</v>
      </c>
      <c r="BE159" s="179">
        <f t="shared" si="19"/>
        <v>0</v>
      </c>
      <c r="BF159" s="179">
        <f t="shared" si="20"/>
        <v>0</v>
      </c>
      <c r="BG159" s="179">
        <f t="shared" si="21"/>
        <v>0</v>
      </c>
      <c r="BH159" s="179">
        <f t="shared" si="22"/>
        <v>0</v>
      </c>
      <c r="BI159" s="179">
        <f t="shared" si="23"/>
        <v>0</v>
      </c>
      <c r="BJ159" s="53" t="s">
        <v>90</v>
      </c>
      <c r="BK159" s="179">
        <f t="shared" si="24"/>
        <v>0</v>
      </c>
      <c r="BL159" s="53" t="s">
        <v>371</v>
      </c>
      <c r="BM159" s="271" t="s">
        <v>620</v>
      </c>
    </row>
    <row r="160" spans="2:65" s="74" customFormat="1" ht="16.5" customHeight="1">
      <c r="B160" s="73"/>
      <c r="C160" s="260" t="s">
        <v>506</v>
      </c>
      <c r="D160" s="260" t="s">
        <v>368</v>
      </c>
      <c r="E160" s="261" t="s">
        <v>9610</v>
      </c>
      <c r="F160" s="262" t="s">
        <v>9611</v>
      </c>
      <c r="G160" s="263" t="s">
        <v>630</v>
      </c>
      <c r="H160" s="264">
        <v>1</v>
      </c>
      <c r="I160" s="26"/>
      <c r="J160" s="266">
        <f t="shared" si="15"/>
        <v>0</v>
      </c>
      <c r="K160" s="267"/>
      <c r="L160" s="73"/>
      <c r="M160" s="27" t="s">
        <v>1</v>
      </c>
      <c r="N160" s="233" t="s">
        <v>43</v>
      </c>
      <c r="P160" s="269">
        <f t="shared" si="16"/>
        <v>0</v>
      </c>
      <c r="Q160" s="269">
        <v>0</v>
      </c>
      <c r="R160" s="269">
        <f t="shared" si="17"/>
        <v>0</v>
      </c>
      <c r="S160" s="269">
        <v>0</v>
      </c>
      <c r="T160" s="270">
        <f t="shared" si="18"/>
        <v>0</v>
      </c>
      <c r="AR160" s="271" t="s">
        <v>371</v>
      </c>
      <c r="AT160" s="271" t="s">
        <v>368</v>
      </c>
      <c r="AU160" s="271" t="s">
        <v>84</v>
      </c>
      <c r="AY160" s="53" t="s">
        <v>366</v>
      </c>
      <c r="BE160" s="179">
        <f t="shared" si="19"/>
        <v>0</v>
      </c>
      <c r="BF160" s="179">
        <f t="shared" si="20"/>
        <v>0</v>
      </c>
      <c r="BG160" s="179">
        <f t="shared" si="21"/>
        <v>0</v>
      </c>
      <c r="BH160" s="179">
        <f t="shared" si="22"/>
        <v>0</v>
      </c>
      <c r="BI160" s="179">
        <f t="shared" si="23"/>
        <v>0</v>
      </c>
      <c r="BJ160" s="53" t="s">
        <v>90</v>
      </c>
      <c r="BK160" s="179">
        <f t="shared" si="24"/>
        <v>0</v>
      </c>
      <c r="BL160" s="53" t="s">
        <v>371</v>
      </c>
      <c r="BM160" s="271" t="s">
        <v>635</v>
      </c>
    </row>
    <row r="161" spans="2:65" s="74" customFormat="1" ht="37.9" customHeight="1">
      <c r="B161" s="73"/>
      <c r="C161" s="260" t="s">
        <v>514</v>
      </c>
      <c r="D161" s="260" t="s">
        <v>368</v>
      </c>
      <c r="E161" s="261" t="s">
        <v>9612</v>
      </c>
      <c r="F161" s="262" t="s">
        <v>9613</v>
      </c>
      <c r="G161" s="263" t="s">
        <v>630</v>
      </c>
      <c r="H161" s="264">
        <v>1</v>
      </c>
      <c r="I161" s="26"/>
      <c r="J161" s="266">
        <f t="shared" si="15"/>
        <v>0</v>
      </c>
      <c r="K161" s="267"/>
      <c r="L161" s="73"/>
      <c r="M161" s="27" t="s">
        <v>1</v>
      </c>
      <c r="N161" s="233" t="s">
        <v>43</v>
      </c>
      <c r="P161" s="269">
        <f t="shared" si="16"/>
        <v>0</v>
      </c>
      <c r="Q161" s="269">
        <v>0</v>
      </c>
      <c r="R161" s="269">
        <f t="shared" si="17"/>
        <v>0</v>
      </c>
      <c r="S161" s="269">
        <v>0</v>
      </c>
      <c r="T161" s="270">
        <f t="shared" si="18"/>
        <v>0</v>
      </c>
      <c r="AR161" s="271" t="s">
        <v>371</v>
      </c>
      <c r="AT161" s="271" t="s">
        <v>368</v>
      </c>
      <c r="AU161" s="271" t="s">
        <v>84</v>
      </c>
      <c r="AY161" s="53" t="s">
        <v>366</v>
      </c>
      <c r="BE161" s="179">
        <f t="shared" si="19"/>
        <v>0</v>
      </c>
      <c r="BF161" s="179">
        <f t="shared" si="20"/>
        <v>0</v>
      </c>
      <c r="BG161" s="179">
        <f t="shared" si="21"/>
        <v>0</v>
      </c>
      <c r="BH161" s="179">
        <f t="shared" si="22"/>
        <v>0</v>
      </c>
      <c r="BI161" s="179">
        <f t="shared" si="23"/>
        <v>0</v>
      </c>
      <c r="BJ161" s="53" t="s">
        <v>90</v>
      </c>
      <c r="BK161" s="179">
        <f t="shared" si="24"/>
        <v>0</v>
      </c>
      <c r="BL161" s="53" t="s">
        <v>371</v>
      </c>
      <c r="BM161" s="271" t="s">
        <v>673</v>
      </c>
    </row>
    <row r="162" spans="2:65" s="249" customFormat="1" ht="25.9" customHeight="1">
      <c r="B162" s="248"/>
      <c r="D162" s="250" t="s">
        <v>76</v>
      </c>
      <c r="E162" s="251" t="s">
        <v>9614</v>
      </c>
      <c r="F162" s="251" t="s">
        <v>9615</v>
      </c>
      <c r="J162" s="252">
        <f>BK162</f>
        <v>0</v>
      </c>
      <c r="L162" s="248"/>
      <c r="M162" s="253"/>
      <c r="P162" s="254">
        <f>SUM(P163:P164)</f>
        <v>0</v>
      </c>
      <c r="R162" s="254">
        <f>SUM(R163:R164)</f>
        <v>0</v>
      </c>
      <c r="T162" s="255">
        <f>SUM(T163:T164)</f>
        <v>0</v>
      </c>
      <c r="AR162" s="250" t="s">
        <v>84</v>
      </c>
      <c r="AT162" s="256" t="s">
        <v>76</v>
      </c>
      <c r="AU162" s="256" t="s">
        <v>77</v>
      </c>
      <c r="AY162" s="250" t="s">
        <v>366</v>
      </c>
      <c r="BK162" s="257">
        <f>SUM(BK163:BK164)</f>
        <v>0</v>
      </c>
    </row>
    <row r="163" spans="2:65" s="74" customFormat="1" ht="24.2" customHeight="1">
      <c r="B163" s="73"/>
      <c r="C163" s="260" t="s">
        <v>7</v>
      </c>
      <c r="D163" s="260" t="s">
        <v>368</v>
      </c>
      <c r="E163" s="261" t="s">
        <v>9616</v>
      </c>
      <c r="F163" s="262" t="s">
        <v>9617</v>
      </c>
      <c r="G163" s="263" t="s">
        <v>6705</v>
      </c>
      <c r="H163" s="264">
        <v>40</v>
      </c>
      <c r="I163" s="26"/>
      <c r="J163" s="266">
        <f>ROUND(I163*H163,2)</f>
        <v>0</v>
      </c>
      <c r="K163" s="267"/>
      <c r="L163" s="73"/>
      <c r="M163" s="27" t="s">
        <v>1</v>
      </c>
      <c r="N163" s="233" t="s">
        <v>43</v>
      </c>
      <c r="P163" s="269">
        <f>O163*H163</f>
        <v>0</v>
      </c>
      <c r="Q163" s="269">
        <v>0</v>
      </c>
      <c r="R163" s="269">
        <f>Q163*H163</f>
        <v>0</v>
      </c>
      <c r="S163" s="269">
        <v>0</v>
      </c>
      <c r="T163" s="270">
        <f>S163*H163</f>
        <v>0</v>
      </c>
      <c r="AR163" s="271" t="s">
        <v>371</v>
      </c>
      <c r="AT163" s="271" t="s">
        <v>368</v>
      </c>
      <c r="AU163" s="271" t="s">
        <v>84</v>
      </c>
      <c r="AY163" s="53" t="s">
        <v>366</v>
      </c>
      <c r="BE163" s="179">
        <f>IF(N163="základná",J163,0)</f>
        <v>0</v>
      </c>
      <c r="BF163" s="179">
        <f>IF(N163="znížená",J163,0)</f>
        <v>0</v>
      </c>
      <c r="BG163" s="179">
        <f>IF(N163="zákl. prenesená",J163,0)</f>
        <v>0</v>
      </c>
      <c r="BH163" s="179">
        <f>IF(N163="zníž. prenesená",J163,0)</f>
        <v>0</v>
      </c>
      <c r="BI163" s="179">
        <f>IF(N163="nulová",J163,0)</f>
        <v>0</v>
      </c>
      <c r="BJ163" s="53" t="s">
        <v>90</v>
      </c>
      <c r="BK163" s="179">
        <f>ROUND(I163*H163,2)</f>
        <v>0</v>
      </c>
      <c r="BL163" s="53" t="s">
        <v>371</v>
      </c>
      <c r="BM163" s="271" t="s">
        <v>689</v>
      </c>
    </row>
    <row r="164" spans="2:65" s="74" customFormat="1" ht="21.75" customHeight="1">
      <c r="B164" s="73"/>
      <c r="C164" s="260" t="s">
        <v>529</v>
      </c>
      <c r="D164" s="260" t="s">
        <v>368</v>
      </c>
      <c r="E164" s="261" t="s">
        <v>9618</v>
      </c>
      <c r="F164" s="262" t="s">
        <v>9619</v>
      </c>
      <c r="G164" s="263" t="s">
        <v>630</v>
      </c>
      <c r="H164" s="264">
        <v>5</v>
      </c>
      <c r="I164" s="26"/>
      <c r="J164" s="266">
        <f>ROUND(I164*H164,2)</f>
        <v>0</v>
      </c>
      <c r="K164" s="267"/>
      <c r="L164" s="73"/>
      <c r="M164" s="27" t="s">
        <v>1</v>
      </c>
      <c r="N164" s="233" t="s">
        <v>43</v>
      </c>
      <c r="P164" s="269">
        <f>O164*H164</f>
        <v>0</v>
      </c>
      <c r="Q164" s="269">
        <v>0</v>
      </c>
      <c r="R164" s="269">
        <f>Q164*H164</f>
        <v>0</v>
      </c>
      <c r="S164" s="269">
        <v>0</v>
      </c>
      <c r="T164" s="270">
        <f>S164*H164</f>
        <v>0</v>
      </c>
      <c r="AR164" s="271" t="s">
        <v>371</v>
      </c>
      <c r="AT164" s="271" t="s">
        <v>368</v>
      </c>
      <c r="AU164" s="271" t="s">
        <v>84</v>
      </c>
      <c r="AY164" s="53" t="s">
        <v>366</v>
      </c>
      <c r="BE164" s="179">
        <f>IF(N164="základná",J164,0)</f>
        <v>0</v>
      </c>
      <c r="BF164" s="179">
        <f>IF(N164="znížená",J164,0)</f>
        <v>0</v>
      </c>
      <c r="BG164" s="179">
        <f>IF(N164="zákl. prenesená",J164,0)</f>
        <v>0</v>
      </c>
      <c r="BH164" s="179">
        <f>IF(N164="zníž. prenesená",J164,0)</f>
        <v>0</v>
      </c>
      <c r="BI164" s="179">
        <f>IF(N164="nulová",J164,0)</f>
        <v>0</v>
      </c>
      <c r="BJ164" s="53" t="s">
        <v>90</v>
      </c>
      <c r="BK164" s="179">
        <f>ROUND(I164*H164,2)</f>
        <v>0</v>
      </c>
      <c r="BL164" s="53" t="s">
        <v>371</v>
      </c>
      <c r="BM164" s="271" t="s">
        <v>707</v>
      </c>
    </row>
    <row r="165" spans="2:65" s="249" customFormat="1" ht="25.9" customHeight="1">
      <c r="B165" s="248"/>
      <c r="D165" s="250" t="s">
        <v>76</v>
      </c>
      <c r="E165" s="251" t="s">
        <v>9620</v>
      </c>
      <c r="F165" s="251" t="s">
        <v>9621</v>
      </c>
      <c r="J165" s="252">
        <f>BK165</f>
        <v>0</v>
      </c>
      <c r="L165" s="248"/>
      <c r="M165" s="253"/>
      <c r="P165" s="254">
        <f>SUM(P166:P176)</f>
        <v>0</v>
      </c>
      <c r="R165" s="254">
        <f>SUM(R166:R176)</f>
        <v>0</v>
      </c>
      <c r="T165" s="255">
        <f>SUM(T166:T176)</f>
        <v>0</v>
      </c>
      <c r="AR165" s="250" t="s">
        <v>84</v>
      </c>
      <c r="AT165" s="256" t="s">
        <v>76</v>
      </c>
      <c r="AU165" s="256" t="s">
        <v>77</v>
      </c>
      <c r="AY165" s="250" t="s">
        <v>366</v>
      </c>
      <c r="BK165" s="257">
        <f>SUM(BK166:BK176)</f>
        <v>0</v>
      </c>
    </row>
    <row r="166" spans="2:65" s="74" customFormat="1" ht="24.2" customHeight="1">
      <c r="B166" s="73"/>
      <c r="C166" s="260" t="s">
        <v>537</v>
      </c>
      <c r="D166" s="260" t="s">
        <v>368</v>
      </c>
      <c r="E166" s="261" t="s">
        <v>9622</v>
      </c>
      <c r="F166" s="262" t="s">
        <v>9623</v>
      </c>
      <c r="G166" s="263" t="s">
        <v>630</v>
      </c>
      <c r="H166" s="264">
        <v>3</v>
      </c>
      <c r="I166" s="26"/>
      <c r="J166" s="266">
        <f t="shared" ref="J166:J176" si="25">ROUND(I166*H166,2)</f>
        <v>0</v>
      </c>
      <c r="K166" s="267"/>
      <c r="L166" s="73"/>
      <c r="M166" s="27" t="s">
        <v>1</v>
      </c>
      <c r="N166" s="233" t="s">
        <v>43</v>
      </c>
      <c r="P166" s="269">
        <f t="shared" ref="P166:P176" si="26">O166*H166</f>
        <v>0</v>
      </c>
      <c r="Q166" s="269">
        <v>0</v>
      </c>
      <c r="R166" s="269">
        <f t="shared" ref="R166:R176" si="27">Q166*H166</f>
        <v>0</v>
      </c>
      <c r="S166" s="269">
        <v>0</v>
      </c>
      <c r="T166" s="270">
        <f t="shared" ref="T166:T176" si="28">S166*H166</f>
        <v>0</v>
      </c>
      <c r="AR166" s="271" t="s">
        <v>371</v>
      </c>
      <c r="AT166" s="271" t="s">
        <v>368</v>
      </c>
      <c r="AU166" s="271" t="s">
        <v>84</v>
      </c>
      <c r="AY166" s="53" t="s">
        <v>366</v>
      </c>
      <c r="BE166" s="179">
        <f t="shared" ref="BE166:BE176" si="29">IF(N166="základná",J166,0)</f>
        <v>0</v>
      </c>
      <c r="BF166" s="179">
        <f t="shared" ref="BF166:BF176" si="30">IF(N166="znížená",J166,0)</f>
        <v>0</v>
      </c>
      <c r="BG166" s="179">
        <f t="shared" ref="BG166:BG176" si="31">IF(N166="zákl. prenesená",J166,0)</f>
        <v>0</v>
      </c>
      <c r="BH166" s="179">
        <f t="shared" ref="BH166:BH176" si="32">IF(N166="zníž. prenesená",J166,0)</f>
        <v>0</v>
      </c>
      <c r="BI166" s="179">
        <f t="shared" ref="BI166:BI176" si="33">IF(N166="nulová",J166,0)</f>
        <v>0</v>
      </c>
      <c r="BJ166" s="53" t="s">
        <v>90</v>
      </c>
      <c r="BK166" s="179">
        <f t="shared" ref="BK166:BK176" si="34">ROUND(I166*H166,2)</f>
        <v>0</v>
      </c>
      <c r="BL166" s="53" t="s">
        <v>371</v>
      </c>
      <c r="BM166" s="271" t="s">
        <v>735</v>
      </c>
    </row>
    <row r="167" spans="2:65" s="74" customFormat="1" ht="21.75" customHeight="1">
      <c r="B167" s="73"/>
      <c r="C167" s="260" t="s">
        <v>541</v>
      </c>
      <c r="D167" s="260" t="s">
        <v>368</v>
      </c>
      <c r="E167" s="261" t="s">
        <v>9624</v>
      </c>
      <c r="F167" s="262" t="s">
        <v>9625</v>
      </c>
      <c r="G167" s="263" t="s">
        <v>630</v>
      </c>
      <c r="H167" s="264">
        <v>2</v>
      </c>
      <c r="I167" s="26"/>
      <c r="J167" s="266">
        <f t="shared" si="25"/>
        <v>0</v>
      </c>
      <c r="K167" s="267"/>
      <c r="L167" s="73"/>
      <c r="M167" s="27" t="s">
        <v>1</v>
      </c>
      <c r="N167" s="233" t="s">
        <v>43</v>
      </c>
      <c r="P167" s="269">
        <f t="shared" si="26"/>
        <v>0</v>
      </c>
      <c r="Q167" s="269">
        <v>0</v>
      </c>
      <c r="R167" s="269">
        <f t="shared" si="27"/>
        <v>0</v>
      </c>
      <c r="S167" s="269">
        <v>0</v>
      </c>
      <c r="T167" s="270">
        <f t="shared" si="28"/>
        <v>0</v>
      </c>
      <c r="AR167" s="271" t="s">
        <v>371</v>
      </c>
      <c r="AT167" s="271" t="s">
        <v>368</v>
      </c>
      <c r="AU167" s="271" t="s">
        <v>84</v>
      </c>
      <c r="AY167" s="53" t="s">
        <v>366</v>
      </c>
      <c r="BE167" s="179">
        <f t="shared" si="29"/>
        <v>0</v>
      </c>
      <c r="BF167" s="179">
        <f t="shared" si="30"/>
        <v>0</v>
      </c>
      <c r="BG167" s="179">
        <f t="shared" si="31"/>
        <v>0</v>
      </c>
      <c r="BH167" s="179">
        <f t="shared" si="32"/>
        <v>0</v>
      </c>
      <c r="BI167" s="179">
        <f t="shared" si="33"/>
        <v>0</v>
      </c>
      <c r="BJ167" s="53" t="s">
        <v>90</v>
      </c>
      <c r="BK167" s="179">
        <f t="shared" si="34"/>
        <v>0</v>
      </c>
      <c r="BL167" s="53" t="s">
        <v>371</v>
      </c>
      <c r="BM167" s="271" t="s">
        <v>761</v>
      </c>
    </row>
    <row r="168" spans="2:65" s="74" customFormat="1" ht="21.75" customHeight="1">
      <c r="B168" s="73"/>
      <c r="C168" s="260" t="s">
        <v>548</v>
      </c>
      <c r="D168" s="260" t="s">
        <v>368</v>
      </c>
      <c r="E168" s="261" t="s">
        <v>9626</v>
      </c>
      <c r="F168" s="262" t="s">
        <v>9627</v>
      </c>
      <c r="G168" s="263" t="s">
        <v>630</v>
      </c>
      <c r="H168" s="264">
        <v>1</v>
      </c>
      <c r="I168" s="26"/>
      <c r="J168" s="266">
        <f t="shared" si="25"/>
        <v>0</v>
      </c>
      <c r="K168" s="267"/>
      <c r="L168" s="73"/>
      <c r="M168" s="27" t="s">
        <v>1</v>
      </c>
      <c r="N168" s="233" t="s">
        <v>43</v>
      </c>
      <c r="P168" s="269">
        <f t="shared" si="26"/>
        <v>0</v>
      </c>
      <c r="Q168" s="269">
        <v>0</v>
      </c>
      <c r="R168" s="269">
        <f t="shared" si="27"/>
        <v>0</v>
      </c>
      <c r="S168" s="269">
        <v>0</v>
      </c>
      <c r="T168" s="270">
        <f t="shared" si="28"/>
        <v>0</v>
      </c>
      <c r="AR168" s="271" t="s">
        <v>371</v>
      </c>
      <c r="AT168" s="271" t="s">
        <v>368</v>
      </c>
      <c r="AU168" s="271" t="s">
        <v>84</v>
      </c>
      <c r="AY168" s="53" t="s">
        <v>366</v>
      </c>
      <c r="BE168" s="179">
        <f t="shared" si="29"/>
        <v>0</v>
      </c>
      <c r="BF168" s="179">
        <f t="shared" si="30"/>
        <v>0</v>
      </c>
      <c r="BG168" s="179">
        <f t="shared" si="31"/>
        <v>0</v>
      </c>
      <c r="BH168" s="179">
        <f t="shared" si="32"/>
        <v>0</v>
      </c>
      <c r="BI168" s="179">
        <f t="shared" si="33"/>
        <v>0</v>
      </c>
      <c r="BJ168" s="53" t="s">
        <v>90</v>
      </c>
      <c r="BK168" s="179">
        <f t="shared" si="34"/>
        <v>0</v>
      </c>
      <c r="BL168" s="53" t="s">
        <v>371</v>
      </c>
      <c r="BM168" s="271" t="s">
        <v>783</v>
      </c>
    </row>
    <row r="169" spans="2:65" s="74" customFormat="1" ht="21.75" customHeight="1">
      <c r="B169" s="73"/>
      <c r="C169" s="260" t="s">
        <v>555</v>
      </c>
      <c r="D169" s="260" t="s">
        <v>368</v>
      </c>
      <c r="E169" s="261" t="s">
        <v>9628</v>
      </c>
      <c r="F169" s="262" t="s">
        <v>9629</v>
      </c>
      <c r="G169" s="263" t="s">
        <v>630</v>
      </c>
      <c r="H169" s="264">
        <v>1</v>
      </c>
      <c r="I169" s="26"/>
      <c r="J169" s="266">
        <f t="shared" si="25"/>
        <v>0</v>
      </c>
      <c r="K169" s="267"/>
      <c r="L169" s="73"/>
      <c r="M169" s="27" t="s">
        <v>1</v>
      </c>
      <c r="N169" s="233" t="s">
        <v>43</v>
      </c>
      <c r="P169" s="269">
        <f t="shared" si="26"/>
        <v>0</v>
      </c>
      <c r="Q169" s="269">
        <v>0</v>
      </c>
      <c r="R169" s="269">
        <f t="shared" si="27"/>
        <v>0</v>
      </c>
      <c r="S169" s="269">
        <v>0</v>
      </c>
      <c r="T169" s="270">
        <f t="shared" si="28"/>
        <v>0</v>
      </c>
      <c r="AR169" s="271" t="s">
        <v>371</v>
      </c>
      <c r="AT169" s="271" t="s">
        <v>368</v>
      </c>
      <c r="AU169" s="271" t="s">
        <v>84</v>
      </c>
      <c r="AY169" s="53" t="s">
        <v>366</v>
      </c>
      <c r="BE169" s="179">
        <f t="shared" si="29"/>
        <v>0</v>
      </c>
      <c r="BF169" s="179">
        <f t="shared" si="30"/>
        <v>0</v>
      </c>
      <c r="BG169" s="179">
        <f t="shared" si="31"/>
        <v>0</v>
      </c>
      <c r="BH169" s="179">
        <f t="shared" si="32"/>
        <v>0</v>
      </c>
      <c r="BI169" s="179">
        <f t="shared" si="33"/>
        <v>0</v>
      </c>
      <c r="BJ169" s="53" t="s">
        <v>90</v>
      </c>
      <c r="BK169" s="179">
        <f t="shared" si="34"/>
        <v>0</v>
      </c>
      <c r="BL169" s="53" t="s">
        <v>371</v>
      </c>
      <c r="BM169" s="271" t="s">
        <v>866</v>
      </c>
    </row>
    <row r="170" spans="2:65" s="74" customFormat="1" ht="21.75" customHeight="1">
      <c r="B170" s="73"/>
      <c r="C170" s="260" t="s">
        <v>573</v>
      </c>
      <c r="D170" s="260" t="s">
        <v>368</v>
      </c>
      <c r="E170" s="261" t="s">
        <v>9630</v>
      </c>
      <c r="F170" s="262" t="s">
        <v>9631</v>
      </c>
      <c r="G170" s="263" t="s">
        <v>630</v>
      </c>
      <c r="H170" s="264">
        <v>6</v>
      </c>
      <c r="I170" s="26"/>
      <c r="J170" s="266">
        <f t="shared" si="25"/>
        <v>0</v>
      </c>
      <c r="K170" s="267"/>
      <c r="L170" s="73"/>
      <c r="M170" s="27" t="s">
        <v>1</v>
      </c>
      <c r="N170" s="233" t="s">
        <v>43</v>
      </c>
      <c r="P170" s="269">
        <f t="shared" si="26"/>
        <v>0</v>
      </c>
      <c r="Q170" s="269">
        <v>0</v>
      </c>
      <c r="R170" s="269">
        <f t="shared" si="27"/>
        <v>0</v>
      </c>
      <c r="S170" s="269">
        <v>0</v>
      </c>
      <c r="T170" s="270">
        <f t="shared" si="28"/>
        <v>0</v>
      </c>
      <c r="AR170" s="271" t="s">
        <v>371</v>
      </c>
      <c r="AT170" s="271" t="s">
        <v>368</v>
      </c>
      <c r="AU170" s="271" t="s">
        <v>84</v>
      </c>
      <c r="AY170" s="53" t="s">
        <v>366</v>
      </c>
      <c r="BE170" s="179">
        <f t="shared" si="29"/>
        <v>0</v>
      </c>
      <c r="BF170" s="179">
        <f t="shared" si="30"/>
        <v>0</v>
      </c>
      <c r="BG170" s="179">
        <f t="shared" si="31"/>
        <v>0</v>
      </c>
      <c r="BH170" s="179">
        <f t="shared" si="32"/>
        <v>0</v>
      </c>
      <c r="BI170" s="179">
        <f t="shared" si="33"/>
        <v>0</v>
      </c>
      <c r="BJ170" s="53" t="s">
        <v>90</v>
      </c>
      <c r="BK170" s="179">
        <f t="shared" si="34"/>
        <v>0</v>
      </c>
      <c r="BL170" s="53" t="s">
        <v>371</v>
      </c>
      <c r="BM170" s="271" t="s">
        <v>882</v>
      </c>
    </row>
    <row r="171" spans="2:65" s="74" customFormat="1" ht="21.75" customHeight="1">
      <c r="B171" s="73"/>
      <c r="C171" s="260" t="s">
        <v>580</v>
      </c>
      <c r="D171" s="260" t="s">
        <v>368</v>
      </c>
      <c r="E171" s="261" t="s">
        <v>9632</v>
      </c>
      <c r="F171" s="262" t="s">
        <v>9633</v>
      </c>
      <c r="G171" s="263" t="s">
        <v>630</v>
      </c>
      <c r="H171" s="264">
        <v>1</v>
      </c>
      <c r="I171" s="26"/>
      <c r="J171" s="266">
        <f t="shared" si="25"/>
        <v>0</v>
      </c>
      <c r="K171" s="267"/>
      <c r="L171" s="73"/>
      <c r="M171" s="27" t="s">
        <v>1</v>
      </c>
      <c r="N171" s="233" t="s">
        <v>43</v>
      </c>
      <c r="P171" s="269">
        <f t="shared" si="26"/>
        <v>0</v>
      </c>
      <c r="Q171" s="269">
        <v>0</v>
      </c>
      <c r="R171" s="269">
        <f t="shared" si="27"/>
        <v>0</v>
      </c>
      <c r="S171" s="269">
        <v>0</v>
      </c>
      <c r="T171" s="270">
        <f t="shared" si="28"/>
        <v>0</v>
      </c>
      <c r="AR171" s="271" t="s">
        <v>371</v>
      </c>
      <c r="AT171" s="271" t="s">
        <v>368</v>
      </c>
      <c r="AU171" s="271" t="s">
        <v>84</v>
      </c>
      <c r="AY171" s="53" t="s">
        <v>366</v>
      </c>
      <c r="BE171" s="179">
        <f t="shared" si="29"/>
        <v>0</v>
      </c>
      <c r="BF171" s="179">
        <f t="shared" si="30"/>
        <v>0</v>
      </c>
      <c r="BG171" s="179">
        <f t="shared" si="31"/>
        <v>0</v>
      </c>
      <c r="BH171" s="179">
        <f t="shared" si="32"/>
        <v>0</v>
      </c>
      <c r="BI171" s="179">
        <f t="shared" si="33"/>
        <v>0</v>
      </c>
      <c r="BJ171" s="53" t="s">
        <v>90</v>
      </c>
      <c r="BK171" s="179">
        <f t="shared" si="34"/>
        <v>0</v>
      </c>
      <c r="BL171" s="53" t="s">
        <v>371</v>
      </c>
      <c r="BM171" s="271" t="s">
        <v>899</v>
      </c>
    </row>
    <row r="172" spans="2:65" s="74" customFormat="1" ht="16.5" customHeight="1">
      <c r="B172" s="73"/>
      <c r="C172" s="260" t="s">
        <v>584</v>
      </c>
      <c r="D172" s="260" t="s">
        <v>368</v>
      </c>
      <c r="E172" s="261" t="s">
        <v>9634</v>
      </c>
      <c r="F172" s="262" t="s">
        <v>9611</v>
      </c>
      <c r="G172" s="263" t="s">
        <v>630</v>
      </c>
      <c r="H172" s="264">
        <v>1</v>
      </c>
      <c r="I172" s="26"/>
      <c r="J172" s="266">
        <f t="shared" si="25"/>
        <v>0</v>
      </c>
      <c r="K172" s="267"/>
      <c r="L172" s="73"/>
      <c r="M172" s="27" t="s">
        <v>1</v>
      </c>
      <c r="N172" s="233" t="s">
        <v>43</v>
      </c>
      <c r="P172" s="269">
        <f t="shared" si="26"/>
        <v>0</v>
      </c>
      <c r="Q172" s="269">
        <v>0</v>
      </c>
      <c r="R172" s="269">
        <f t="shared" si="27"/>
        <v>0</v>
      </c>
      <c r="S172" s="269">
        <v>0</v>
      </c>
      <c r="T172" s="270">
        <f t="shared" si="28"/>
        <v>0</v>
      </c>
      <c r="AR172" s="271" t="s">
        <v>371</v>
      </c>
      <c r="AT172" s="271" t="s">
        <v>368</v>
      </c>
      <c r="AU172" s="271" t="s">
        <v>84</v>
      </c>
      <c r="AY172" s="53" t="s">
        <v>366</v>
      </c>
      <c r="BE172" s="179">
        <f t="shared" si="29"/>
        <v>0</v>
      </c>
      <c r="BF172" s="179">
        <f t="shared" si="30"/>
        <v>0</v>
      </c>
      <c r="BG172" s="179">
        <f t="shared" si="31"/>
        <v>0</v>
      </c>
      <c r="BH172" s="179">
        <f t="shared" si="32"/>
        <v>0</v>
      </c>
      <c r="BI172" s="179">
        <f t="shared" si="33"/>
        <v>0</v>
      </c>
      <c r="BJ172" s="53" t="s">
        <v>90</v>
      </c>
      <c r="BK172" s="179">
        <f t="shared" si="34"/>
        <v>0</v>
      </c>
      <c r="BL172" s="53" t="s">
        <v>371</v>
      </c>
      <c r="BM172" s="271" t="s">
        <v>912</v>
      </c>
    </row>
    <row r="173" spans="2:65" s="74" customFormat="1" ht="16.5" customHeight="1">
      <c r="B173" s="73"/>
      <c r="C173" s="260" t="s">
        <v>591</v>
      </c>
      <c r="D173" s="260" t="s">
        <v>368</v>
      </c>
      <c r="E173" s="261" t="s">
        <v>9635</v>
      </c>
      <c r="F173" s="262" t="s">
        <v>9595</v>
      </c>
      <c r="G173" s="263" t="s">
        <v>630</v>
      </c>
      <c r="H173" s="264">
        <v>1</v>
      </c>
      <c r="I173" s="26"/>
      <c r="J173" s="266">
        <f t="shared" si="25"/>
        <v>0</v>
      </c>
      <c r="K173" s="267"/>
      <c r="L173" s="73"/>
      <c r="M173" s="27" t="s">
        <v>1</v>
      </c>
      <c r="N173" s="233" t="s">
        <v>43</v>
      </c>
      <c r="P173" s="269">
        <f t="shared" si="26"/>
        <v>0</v>
      </c>
      <c r="Q173" s="269">
        <v>0</v>
      </c>
      <c r="R173" s="269">
        <f t="shared" si="27"/>
        <v>0</v>
      </c>
      <c r="S173" s="269">
        <v>0</v>
      </c>
      <c r="T173" s="270">
        <f t="shared" si="28"/>
        <v>0</v>
      </c>
      <c r="AR173" s="271" t="s">
        <v>371</v>
      </c>
      <c r="AT173" s="271" t="s">
        <v>368</v>
      </c>
      <c r="AU173" s="271" t="s">
        <v>84</v>
      </c>
      <c r="AY173" s="53" t="s">
        <v>366</v>
      </c>
      <c r="BE173" s="179">
        <f t="shared" si="29"/>
        <v>0</v>
      </c>
      <c r="BF173" s="179">
        <f t="shared" si="30"/>
        <v>0</v>
      </c>
      <c r="BG173" s="179">
        <f t="shared" si="31"/>
        <v>0</v>
      </c>
      <c r="BH173" s="179">
        <f t="shared" si="32"/>
        <v>0</v>
      </c>
      <c r="BI173" s="179">
        <f t="shared" si="33"/>
        <v>0</v>
      </c>
      <c r="BJ173" s="53" t="s">
        <v>90</v>
      </c>
      <c r="BK173" s="179">
        <f t="shared" si="34"/>
        <v>0</v>
      </c>
      <c r="BL173" s="53" t="s">
        <v>371</v>
      </c>
      <c r="BM173" s="271" t="s">
        <v>925</v>
      </c>
    </row>
    <row r="174" spans="2:65" s="74" customFormat="1" ht="24.2" customHeight="1">
      <c r="B174" s="73"/>
      <c r="C174" s="260" t="s">
        <v>597</v>
      </c>
      <c r="D174" s="260" t="s">
        <v>368</v>
      </c>
      <c r="E174" s="261" t="s">
        <v>9636</v>
      </c>
      <c r="F174" s="262" t="s">
        <v>9637</v>
      </c>
      <c r="G174" s="263" t="s">
        <v>630</v>
      </c>
      <c r="H174" s="264">
        <v>1</v>
      </c>
      <c r="I174" s="26"/>
      <c r="J174" s="266">
        <f t="shared" si="25"/>
        <v>0</v>
      </c>
      <c r="K174" s="267"/>
      <c r="L174" s="73"/>
      <c r="M174" s="27" t="s">
        <v>1</v>
      </c>
      <c r="N174" s="233" t="s">
        <v>43</v>
      </c>
      <c r="P174" s="269">
        <f t="shared" si="26"/>
        <v>0</v>
      </c>
      <c r="Q174" s="269">
        <v>0</v>
      </c>
      <c r="R174" s="269">
        <f t="shared" si="27"/>
        <v>0</v>
      </c>
      <c r="S174" s="269">
        <v>0</v>
      </c>
      <c r="T174" s="270">
        <f t="shared" si="28"/>
        <v>0</v>
      </c>
      <c r="AR174" s="271" t="s">
        <v>371</v>
      </c>
      <c r="AT174" s="271" t="s">
        <v>368</v>
      </c>
      <c r="AU174" s="271" t="s">
        <v>84</v>
      </c>
      <c r="AY174" s="53" t="s">
        <v>366</v>
      </c>
      <c r="BE174" s="179">
        <f t="shared" si="29"/>
        <v>0</v>
      </c>
      <c r="BF174" s="179">
        <f t="shared" si="30"/>
        <v>0</v>
      </c>
      <c r="BG174" s="179">
        <f t="shared" si="31"/>
        <v>0</v>
      </c>
      <c r="BH174" s="179">
        <f t="shared" si="32"/>
        <v>0</v>
      </c>
      <c r="BI174" s="179">
        <f t="shared" si="33"/>
        <v>0</v>
      </c>
      <c r="BJ174" s="53" t="s">
        <v>90</v>
      </c>
      <c r="BK174" s="179">
        <f t="shared" si="34"/>
        <v>0</v>
      </c>
      <c r="BL174" s="53" t="s">
        <v>371</v>
      </c>
      <c r="BM174" s="271" t="s">
        <v>937</v>
      </c>
    </row>
    <row r="175" spans="2:65" s="74" customFormat="1" ht="21.75" customHeight="1">
      <c r="B175" s="73"/>
      <c r="C175" s="260" t="s">
        <v>604</v>
      </c>
      <c r="D175" s="260" t="s">
        <v>368</v>
      </c>
      <c r="E175" s="261" t="s">
        <v>9638</v>
      </c>
      <c r="F175" s="262" t="s">
        <v>9639</v>
      </c>
      <c r="G175" s="263" t="s">
        <v>630</v>
      </c>
      <c r="H175" s="264">
        <v>1</v>
      </c>
      <c r="I175" s="26"/>
      <c r="J175" s="266">
        <f t="shared" si="25"/>
        <v>0</v>
      </c>
      <c r="K175" s="267"/>
      <c r="L175" s="73"/>
      <c r="M175" s="27" t="s">
        <v>1</v>
      </c>
      <c r="N175" s="233" t="s">
        <v>43</v>
      </c>
      <c r="P175" s="269">
        <f t="shared" si="26"/>
        <v>0</v>
      </c>
      <c r="Q175" s="269">
        <v>0</v>
      </c>
      <c r="R175" s="269">
        <f t="shared" si="27"/>
        <v>0</v>
      </c>
      <c r="S175" s="269">
        <v>0</v>
      </c>
      <c r="T175" s="270">
        <f t="shared" si="28"/>
        <v>0</v>
      </c>
      <c r="AR175" s="271" t="s">
        <v>371</v>
      </c>
      <c r="AT175" s="271" t="s">
        <v>368</v>
      </c>
      <c r="AU175" s="271" t="s">
        <v>84</v>
      </c>
      <c r="AY175" s="53" t="s">
        <v>366</v>
      </c>
      <c r="BE175" s="179">
        <f t="shared" si="29"/>
        <v>0</v>
      </c>
      <c r="BF175" s="179">
        <f t="shared" si="30"/>
        <v>0</v>
      </c>
      <c r="BG175" s="179">
        <f t="shared" si="31"/>
        <v>0</v>
      </c>
      <c r="BH175" s="179">
        <f t="shared" si="32"/>
        <v>0</v>
      </c>
      <c r="BI175" s="179">
        <f t="shared" si="33"/>
        <v>0</v>
      </c>
      <c r="BJ175" s="53" t="s">
        <v>90</v>
      </c>
      <c r="BK175" s="179">
        <f t="shared" si="34"/>
        <v>0</v>
      </c>
      <c r="BL175" s="53" t="s">
        <v>371</v>
      </c>
      <c r="BM175" s="271" t="s">
        <v>947</v>
      </c>
    </row>
    <row r="176" spans="2:65" s="74" customFormat="1" ht="21.75" customHeight="1">
      <c r="B176" s="73"/>
      <c r="C176" s="260" t="s">
        <v>608</v>
      </c>
      <c r="D176" s="260" t="s">
        <v>368</v>
      </c>
      <c r="E176" s="261" t="s">
        <v>9640</v>
      </c>
      <c r="F176" s="262" t="s">
        <v>9641</v>
      </c>
      <c r="G176" s="263" t="s">
        <v>630</v>
      </c>
      <c r="H176" s="264">
        <v>1</v>
      </c>
      <c r="I176" s="26"/>
      <c r="J176" s="266">
        <f t="shared" si="25"/>
        <v>0</v>
      </c>
      <c r="K176" s="267"/>
      <c r="L176" s="73"/>
      <c r="M176" s="27" t="s">
        <v>1</v>
      </c>
      <c r="N176" s="233" t="s">
        <v>43</v>
      </c>
      <c r="P176" s="269">
        <f t="shared" si="26"/>
        <v>0</v>
      </c>
      <c r="Q176" s="269">
        <v>0</v>
      </c>
      <c r="R176" s="269">
        <f t="shared" si="27"/>
        <v>0</v>
      </c>
      <c r="S176" s="269">
        <v>0</v>
      </c>
      <c r="T176" s="270">
        <f t="shared" si="28"/>
        <v>0</v>
      </c>
      <c r="AR176" s="271" t="s">
        <v>371</v>
      </c>
      <c r="AT176" s="271" t="s">
        <v>368</v>
      </c>
      <c r="AU176" s="271" t="s">
        <v>84</v>
      </c>
      <c r="AY176" s="53" t="s">
        <v>366</v>
      </c>
      <c r="BE176" s="179">
        <f t="shared" si="29"/>
        <v>0</v>
      </c>
      <c r="BF176" s="179">
        <f t="shared" si="30"/>
        <v>0</v>
      </c>
      <c r="BG176" s="179">
        <f t="shared" si="31"/>
        <v>0</v>
      </c>
      <c r="BH176" s="179">
        <f t="shared" si="32"/>
        <v>0</v>
      </c>
      <c r="BI176" s="179">
        <f t="shared" si="33"/>
        <v>0</v>
      </c>
      <c r="BJ176" s="53" t="s">
        <v>90</v>
      </c>
      <c r="BK176" s="179">
        <f t="shared" si="34"/>
        <v>0</v>
      </c>
      <c r="BL176" s="53" t="s">
        <v>371</v>
      </c>
      <c r="BM176" s="271" t="s">
        <v>1003</v>
      </c>
    </row>
    <row r="177" spans="2:65" s="249" customFormat="1" ht="25.9" customHeight="1">
      <c r="B177" s="248"/>
      <c r="D177" s="250" t="s">
        <v>76</v>
      </c>
      <c r="E177" s="251" t="s">
        <v>9642</v>
      </c>
      <c r="F177" s="251" t="s">
        <v>9643</v>
      </c>
      <c r="J177" s="252">
        <f>BK177</f>
        <v>0</v>
      </c>
      <c r="L177" s="248"/>
      <c r="M177" s="253"/>
      <c r="P177" s="254">
        <f>SUM(P178:P181)</f>
        <v>0</v>
      </c>
      <c r="R177" s="254">
        <f>SUM(R178:R181)</f>
        <v>0</v>
      </c>
      <c r="T177" s="255">
        <f>SUM(T178:T181)</f>
        <v>0</v>
      </c>
      <c r="AR177" s="250" t="s">
        <v>84</v>
      </c>
      <c r="AT177" s="256" t="s">
        <v>76</v>
      </c>
      <c r="AU177" s="256" t="s">
        <v>77</v>
      </c>
      <c r="AY177" s="250" t="s">
        <v>366</v>
      </c>
      <c r="BK177" s="257">
        <f>SUM(BK178:BK181)</f>
        <v>0</v>
      </c>
    </row>
    <row r="178" spans="2:65" s="74" customFormat="1" ht="33" customHeight="1">
      <c r="B178" s="73"/>
      <c r="C178" s="260" t="s">
        <v>615</v>
      </c>
      <c r="D178" s="260" t="s">
        <v>368</v>
      </c>
      <c r="E178" s="261" t="s">
        <v>9644</v>
      </c>
      <c r="F178" s="262" t="s">
        <v>9645</v>
      </c>
      <c r="G178" s="263" t="s">
        <v>630</v>
      </c>
      <c r="H178" s="264">
        <v>3</v>
      </c>
      <c r="I178" s="26"/>
      <c r="J178" s="266">
        <f>ROUND(I178*H178,2)</f>
        <v>0</v>
      </c>
      <c r="K178" s="267"/>
      <c r="L178" s="73"/>
      <c r="M178" s="27" t="s">
        <v>1</v>
      </c>
      <c r="N178" s="233" t="s">
        <v>43</v>
      </c>
      <c r="P178" s="269">
        <f>O178*H178</f>
        <v>0</v>
      </c>
      <c r="Q178" s="269">
        <v>0</v>
      </c>
      <c r="R178" s="269">
        <f>Q178*H178</f>
        <v>0</v>
      </c>
      <c r="S178" s="269">
        <v>0</v>
      </c>
      <c r="T178" s="270">
        <f>S178*H178</f>
        <v>0</v>
      </c>
      <c r="AR178" s="271" t="s">
        <v>371</v>
      </c>
      <c r="AT178" s="271" t="s">
        <v>368</v>
      </c>
      <c r="AU178" s="271" t="s">
        <v>84</v>
      </c>
      <c r="AY178" s="53" t="s">
        <v>366</v>
      </c>
      <c r="BE178" s="179">
        <f>IF(N178="základná",J178,0)</f>
        <v>0</v>
      </c>
      <c r="BF178" s="179">
        <f>IF(N178="znížená",J178,0)</f>
        <v>0</v>
      </c>
      <c r="BG178" s="179">
        <f>IF(N178="zákl. prenesená",J178,0)</f>
        <v>0</v>
      </c>
      <c r="BH178" s="179">
        <f>IF(N178="zníž. prenesená",J178,0)</f>
        <v>0</v>
      </c>
      <c r="BI178" s="179">
        <f>IF(N178="nulová",J178,0)</f>
        <v>0</v>
      </c>
      <c r="BJ178" s="53" t="s">
        <v>90</v>
      </c>
      <c r="BK178" s="179">
        <f>ROUND(I178*H178,2)</f>
        <v>0</v>
      </c>
      <c r="BL178" s="53" t="s">
        <v>371</v>
      </c>
      <c r="BM178" s="271" t="s">
        <v>1027</v>
      </c>
    </row>
    <row r="179" spans="2:65" s="74" customFormat="1" ht="24.2" customHeight="1">
      <c r="B179" s="73"/>
      <c r="C179" s="260" t="s">
        <v>620</v>
      </c>
      <c r="D179" s="260" t="s">
        <v>368</v>
      </c>
      <c r="E179" s="261" t="s">
        <v>9646</v>
      </c>
      <c r="F179" s="262" t="s">
        <v>9647</v>
      </c>
      <c r="G179" s="263" t="s">
        <v>630</v>
      </c>
      <c r="H179" s="264">
        <v>1</v>
      </c>
      <c r="I179" s="26"/>
      <c r="J179" s="266">
        <f>ROUND(I179*H179,2)</f>
        <v>0</v>
      </c>
      <c r="K179" s="267"/>
      <c r="L179" s="73"/>
      <c r="M179" s="27" t="s">
        <v>1</v>
      </c>
      <c r="N179" s="233" t="s">
        <v>43</v>
      </c>
      <c r="P179" s="269">
        <f>O179*H179</f>
        <v>0</v>
      </c>
      <c r="Q179" s="269">
        <v>0</v>
      </c>
      <c r="R179" s="269">
        <f>Q179*H179</f>
        <v>0</v>
      </c>
      <c r="S179" s="269">
        <v>0</v>
      </c>
      <c r="T179" s="270">
        <f>S179*H179</f>
        <v>0</v>
      </c>
      <c r="AR179" s="271" t="s">
        <v>371</v>
      </c>
      <c r="AT179" s="271" t="s">
        <v>368</v>
      </c>
      <c r="AU179" s="271" t="s">
        <v>84</v>
      </c>
      <c r="AY179" s="53" t="s">
        <v>366</v>
      </c>
      <c r="BE179" s="179">
        <f>IF(N179="základná",J179,0)</f>
        <v>0</v>
      </c>
      <c r="BF179" s="179">
        <f>IF(N179="znížená",J179,0)</f>
        <v>0</v>
      </c>
      <c r="BG179" s="179">
        <f>IF(N179="zákl. prenesená",J179,0)</f>
        <v>0</v>
      </c>
      <c r="BH179" s="179">
        <f>IF(N179="zníž. prenesená",J179,0)</f>
        <v>0</v>
      </c>
      <c r="BI179" s="179">
        <f>IF(N179="nulová",J179,0)</f>
        <v>0</v>
      </c>
      <c r="BJ179" s="53" t="s">
        <v>90</v>
      </c>
      <c r="BK179" s="179">
        <f>ROUND(I179*H179,2)</f>
        <v>0</v>
      </c>
      <c r="BL179" s="53" t="s">
        <v>371</v>
      </c>
      <c r="BM179" s="271" t="s">
        <v>1060</v>
      </c>
    </row>
    <row r="180" spans="2:65" s="74" customFormat="1" ht="21.75" customHeight="1">
      <c r="B180" s="73"/>
      <c r="C180" s="260" t="s">
        <v>627</v>
      </c>
      <c r="D180" s="260" t="s">
        <v>368</v>
      </c>
      <c r="E180" s="261" t="s">
        <v>9648</v>
      </c>
      <c r="F180" s="262" t="s">
        <v>9649</v>
      </c>
      <c r="G180" s="263" t="s">
        <v>630</v>
      </c>
      <c r="H180" s="264">
        <v>1</v>
      </c>
      <c r="I180" s="26"/>
      <c r="J180" s="266">
        <f>ROUND(I180*H180,2)</f>
        <v>0</v>
      </c>
      <c r="K180" s="267"/>
      <c r="L180" s="73"/>
      <c r="M180" s="27" t="s">
        <v>1</v>
      </c>
      <c r="N180" s="233" t="s">
        <v>43</v>
      </c>
      <c r="P180" s="269">
        <f>O180*H180</f>
        <v>0</v>
      </c>
      <c r="Q180" s="269">
        <v>0</v>
      </c>
      <c r="R180" s="269">
        <f>Q180*H180</f>
        <v>0</v>
      </c>
      <c r="S180" s="269">
        <v>0</v>
      </c>
      <c r="T180" s="270">
        <f>S180*H180</f>
        <v>0</v>
      </c>
      <c r="AR180" s="271" t="s">
        <v>371</v>
      </c>
      <c r="AT180" s="271" t="s">
        <v>368</v>
      </c>
      <c r="AU180" s="271" t="s">
        <v>84</v>
      </c>
      <c r="AY180" s="53" t="s">
        <v>366</v>
      </c>
      <c r="BE180" s="179">
        <f>IF(N180="základná",J180,0)</f>
        <v>0</v>
      </c>
      <c r="BF180" s="179">
        <f>IF(N180="znížená",J180,0)</f>
        <v>0</v>
      </c>
      <c r="BG180" s="179">
        <f>IF(N180="zákl. prenesená",J180,0)</f>
        <v>0</v>
      </c>
      <c r="BH180" s="179">
        <f>IF(N180="zníž. prenesená",J180,0)</f>
        <v>0</v>
      </c>
      <c r="BI180" s="179">
        <f>IF(N180="nulová",J180,0)</f>
        <v>0</v>
      </c>
      <c r="BJ180" s="53" t="s">
        <v>90</v>
      </c>
      <c r="BK180" s="179">
        <f>ROUND(I180*H180,2)</f>
        <v>0</v>
      </c>
      <c r="BL180" s="53" t="s">
        <v>371</v>
      </c>
      <c r="BM180" s="271" t="s">
        <v>1080</v>
      </c>
    </row>
    <row r="181" spans="2:65" s="74" customFormat="1" ht="24.2" customHeight="1">
      <c r="B181" s="73"/>
      <c r="C181" s="260" t="s">
        <v>635</v>
      </c>
      <c r="D181" s="260" t="s">
        <v>368</v>
      </c>
      <c r="E181" s="261" t="s">
        <v>9650</v>
      </c>
      <c r="F181" s="262" t="s">
        <v>9651</v>
      </c>
      <c r="G181" s="263" t="s">
        <v>630</v>
      </c>
      <c r="H181" s="264">
        <v>8</v>
      </c>
      <c r="I181" s="26"/>
      <c r="J181" s="266">
        <f>ROUND(I181*H181,2)</f>
        <v>0</v>
      </c>
      <c r="K181" s="267"/>
      <c r="L181" s="73"/>
      <c r="M181" s="27" t="s">
        <v>1</v>
      </c>
      <c r="N181" s="233" t="s">
        <v>43</v>
      </c>
      <c r="P181" s="269">
        <f>O181*H181</f>
        <v>0</v>
      </c>
      <c r="Q181" s="269">
        <v>0</v>
      </c>
      <c r="R181" s="269">
        <f>Q181*H181</f>
        <v>0</v>
      </c>
      <c r="S181" s="269">
        <v>0</v>
      </c>
      <c r="T181" s="270">
        <f>S181*H181</f>
        <v>0</v>
      </c>
      <c r="AR181" s="271" t="s">
        <v>371</v>
      </c>
      <c r="AT181" s="271" t="s">
        <v>368</v>
      </c>
      <c r="AU181" s="271" t="s">
        <v>84</v>
      </c>
      <c r="AY181" s="53" t="s">
        <v>366</v>
      </c>
      <c r="BE181" s="179">
        <f>IF(N181="základná",J181,0)</f>
        <v>0</v>
      </c>
      <c r="BF181" s="179">
        <f>IF(N181="znížená",J181,0)</f>
        <v>0</v>
      </c>
      <c r="BG181" s="179">
        <f>IF(N181="zákl. prenesená",J181,0)</f>
        <v>0</v>
      </c>
      <c r="BH181" s="179">
        <f>IF(N181="zníž. prenesená",J181,0)</f>
        <v>0</v>
      </c>
      <c r="BI181" s="179">
        <f>IF(N181="nulová",J181,0)</f>
        <v>0</v>
      </c>
      <c r="BJ181" s="53" t="s">
        <v>90</v>
      </c>
      <c r="BK181" s="179">
        <f>ROUND(I181*H181,2)</f>
        <v>0</v>
      </c>
      <c r="BL181" s="53" t="s">
        <v>371</v>
      </c>
      <c r="BM181" s="271" t="s">
        <v>1161</v>
      </c>
    </row>
    <row r="182" spans="2:65" s="249" customFormat="1" ht="25.9" customHeight="1">
      <c r="B182" s="248"/>
      <c r="D182" s="250" t="s">
        <v>76</v>
      </c>
      <c r="E182" s="251" t="s">
        <v>9652</v>
      </c>
      <c r="F182" s="251" t="s">
        <v>9653</v>
      </c>
      <c r="J182" s="252">
        <f>BK182</f>
        <v>0</v>
      </c>
      <c r="L182" s="248"/>
      <c r="M182" s="253"/>
      <c r="P182" s="254">
        <f>SUM(P183:P185)</f>
        <v>0</v>
      </c>
      <c r="R182" s="254">
        <f>SUM(R183:R185)</f>
        <v>0</v>
      </c>
      <c r="T182" s="255">
        <f>SUM(T183:T185)</f>
        <v>0</v>
      </c>
      <c r="AR182" s="250" t="s">
        <v>84</v>
      </c>
      <c r="AT182" s="256" t="s">
        <v>76</v>
      </c>
      <c r="AU182" s="256" t="s">
        <v>77</v>
      </c>
      <c r="AY182" s="250" t="s">
        <v>366</v>
      </c>
      <c r="BK182" s="257">
        <f>SUM(BK183:BK185)</f>
        <v>0</v>
      </c>
    </row>
    <row r="183" spans="2:65" s="74" customFormat="1" ht="24.2" customHeight="1">
      <c r="B183" s="73"/>
      <c r="C183" s="260" t="s">
        <v>666</v>
      </c>
      <c r="D183" s="260" t="s">
        <v>368</v>
      </c>
      <c r="E183" s="261" t="s">
        <v>9654</v>
      </c>
      <c r="F183" s="262" t="s">
        <v>9655</v>
      </c>
      <c r="G183" s="263" t="s">
        <v>630</v>
      </c>
      <c r="H183" s="264">
        <v>8</v>
      </c>
      <c r="I183" s="26"/>
      <c r="J183" s="266">
        <f>ROUND(I183*H183,2)</f>
        <v>0</v>
      </c>
      <c r="K183" s="267"/>
      <c r="L183" s="73"/>
      <c r="M183" s="27" t="s">
        <v>1</v>
      </c>
      <c r="N183" s="233" t="s">
        <v>43</v>
      </c>
      <c r="P183" s="269">
        <f>O183*H183</f>
        <v>0</v>
      </c>
      <c r="Q183" s="269">
        <v>0</v>
      </c>
      <c r="R183" s="269">
        <f>Q183*H183</f>
        <v>0</v>
      </c>
      <c r="S183" s="269">
        <v>0</v>
      </c>
      <c r="T183" s="270">
        <f>S183*H183</f>
        <v>0</v>
      </c>
      <c r="AR183" s="271" t="s">
        <v>371</v>
      </c>
      <c r="AT183" s="271" t="s">
        <v>368</v>
      </c>
      <c r="AU183" s="271" t="s">
        <v>84</v>
      </c>
      <c r="AY183" s="53" t="s">
        <v>366</v>
      </c>
      <c r="BE183" s="179">
        <f>IF(N183="základná",J183,0)</f>
        <v>0</v>
      </c>
      <c r="BF183" s="179">
        <f>IF(N183="znížená",J183,0)</f>
        <v>0</v>
      </c>
      <c r="BG183" s="179">
        <f>IF(N183="zákl. prenesená",J183,0)</f>
        <v>0</v>
      </c>
      <c r="BH183" s="179">
        <f>IF(N183="zníž. prenesená",J183,0)</f>
        <v>0</v>
      </c>
      <c r="BI183" s="179">
        <f>IF(N183="nulová",J183,0)</f>
        <v>0</v>
      </c>
      <c r="BJ183" s="53" t="s">
        <v>90</v>
      </c>
      <c r="BK183" s="179">
        <f>ROUND(I183*H183,2)</f>
        <v>0</v>
      </c>
      <c r="BL183" s="53" t="s">
        <v>371</v>
      </c>
      <c r="BM183" s="271" t="s">
        <v>1264</v>
      </c>
    </row>
    <row r="184" spans="2:65" s="74" customFormat="1" ht="24.2" customHeight="1">
      <c r="B184" s="73"/>
      <c r="C184" s="260" t="s">
        <v>673</v>
      </c>
      <c r="D184" s="260" t="s">
        <v>368</v>
      </c>
      <c r="E184" s="261" t="s">
        <v>9656</v>
      </c>
      <c r="F184" s="262" t="s">
        <v>9657</v>
      </c>
      <c r="G184" s="263" t="s">
        <v>630</v>
      </c>
      <c r="H184" s="264">
        <v>1</v>
      </c>
      <c r="I184" s="26"/>
      <c r="J184" s="266">
        <f>ROUND(I184*H184,2)</f>
        <v>0</v>
      </c>
      <c r="K184" s="267"/>
      <c r="L184" s="73"/>
      <c r="M184" s="27" t="s">
        <v>1</v>
      </c>
      <c r="N184" s="233" t="s">
        <v>43</v>
      </c>
      <c r="P184" s="269">
        <f>O184*H184</f>
        <v>0</v>
      </c>
      <c r="Q184" s="269">
        <v>0</v>
      </c>
      <c r="R184" s="269">
        <f>Q184*H184</f>
        <v>0</v>
      </c>
      <c r="S184" s="269">
        <v>0</v>
      </c>
      <c r="T184" s="270">
        <f>S184*H184</f>
        <v>0</v>
      </c>
      <c r="AR184" s="271" t="s">
        <v>371</v>
      </c>
      <c r="AT184" s="271" t="s">
        <v>368</v>
      </c>
      <c r="AU184" s="271" t="s">
        <v>84</v>
      </c>
      <c r="AY184" s="53" t="s">
        <v>366</v>
      </c>
      <c r="BE184" s="179">
        <f>IF(N184="základná",J184,0)</f>
        <v>0</v>
      </c>
      <c r="BF184" s="179">
        <f>IF(N184="znížená",J184,0)</f>
        <v>0</v>
      </c>
      <c r="BG184" s="179">
        <f>IF(N184="zákl. prenesená",J184,0)</f>
        <v>0</v>
      </c>
      <c r="BH184" s="179">
        <f>IF(N184="zníž. prenesená",J184,0)</f>
        <v>0</v>
      </c>
      <c r="BI184" s="179">
        <f>IF(N184="nulová",J184,0)</f>
        <v>0</v>
      </c>
      <c r="BJ184" s="53" t="s">
        <v>90</v>
      </c>
      <c r="BK184" s="179">
        <f>ROUND(I184*H184,2)</f>
        <v>0</v>
      </c>
      <c r="BL184" s="53" t="s">
        <v>371</v>
      </c>
      <c r="BM184" s="271" t="s">
        <v>1273</v>
      </c>
    </row>
    <row r="185" spans="2:65" s="74" customFormat="1" ht="16.5" customHeight="1">
      <c r="B185" s="73"/>
      <c r="C185" s="260" t="s">
        <v>680</v>
      </c>
      <c r="D185" s="260" t="s">
        <v>368</v>
      </c>
      <c r="E185" s="261" t="s">
        <v>9658</v>
      </c>
      <c r="F185" s="262" t="s">
        <v>9659</v>
      </c>
      <c r="G185" s="263" t="s">
        <v>630</v>
      </c>
      <c r="H185" s="264">
        <v>1</v>
      </c>
      <c r="I185" s="26"/>
      <c r="J185" s="266">
        <f>ROUND(I185*H185,2)</f>
        <v>0</v>
      </c>
      <c r="K185" s="267"/>
      <c r="L185" s="73"/>
      <c r="M185" s="27" t="s">
        <v>1</v>
      </c>
      <c r="N185" s="233" t="s">
        <v>43</v>
      </c>
      <c r="P185" s="269">
        <f>O185*H185</f>
        <v>0</v>
      </c>
      <c r="Q185" s="269">
        <v>0</v>
      </c>
      <c r="R185" s="269">
        <f>Q185*H185</f>
        <v>0</v>
      </c>
      <c r="S185" s="269">
        <v>0</v>
      </c>
      <c r="T185" s="270">
        <f>S185*H185</f>
        <v>0</v>
      </c>
      <c r="AR185" s="271" t="s">
        <v>371</v>
      </c>
      <c r="AT185" s="271" t="s">
        <v>368</v>
      </c>
      <c r="AU185" s="271" t="s">
        <v>84</v>
      </c>
      <c r="AY185" s="53" t="s">
        <v>366</v>
      </c>
      <c r="BE185" s="179">
        <f>IF(N185="základná",J185,0)</f>
        <v>0</v>
      </c>
      <c r="BF185" s="179">
        <f>IF(N185="znížená",J185,0)</f>
        <v>0</v>
      </c>
      <c r="BG185" s="179">
        <f>IF(N185="zákl. prenesená",J185,0)</f>
        <v>0</v>
      </c>
      <c r="BH185" s="179">
        <f>IF(N185="zníž. prenesená",J185,0)</f>
        <v>0</v>
      </c>
      <c r="BI185" s="179">
        <f>IF(N185="nulová",J185,0)</f>
        <v>0</v>
      </c>
      <c r="BJ185" s="53" t="s">
        <v>90</v>
      </c>
      <c r="BK185" s="179">
        <f>ROUND(I185*H185,2)</f>
        <v>0</v>
      </c>
      <c r="BL185" s="53" t="s">
        <v>371</v>
      </c>
      <c r="BM185" s="271" t="s">
        <v>1282</v>
      </c>
    </row>
    <row r="186" spans="2:65" s="249" customFormat="1" ht="25.9" customHeight="1">
      <c r="B186" s="248"/>
      <c r="D186" s="250" t="s">
        <v>76</v>
      </c>
      <c r="E186" s="251" t="s">
        <v>9660</v>
      </c>
      <c r="F186" s="251" t="s">
        <v>9661</v>
      </c>
      <c r="J186" s="252">
        <f>BK186</f>
        <v>0</v>
      </c>
      <c r="L186" s="248"/>
      <c r="M186" s="253"/>
      <c r="P186" s="254">
        <f>SUM(P187:P189)</f>
        <v>0</v>
      </c>
      <c r="R186" s="254">
        <f>SUM(R187:R189)</f>
        <v>0</v>
      </c>
      <c r="T186" s="255">
        <f>SUM(T187:T189)</f>
        <v>0</v>
      </c>
      <c r="AR186" s="250" t="s">
        <v>84</v>
      </c>
      <c r="AT186" s="256" t="s">
        <v>76</v>
      </c>
      <c r="AU186" s="256" t="s">
        <v>77</v>
      </c>
      <c r="AY186" s="250" t="s">
        <v>366</v>
      </c>
      <c r="BK186" s="257">
        <f>SUM(BK187:BK189)</f>
        <v>0</v>
      </c>
    </row>
    <row r="187" spans="2:65" s="74" customFormat="1" ht="24.2" customHeight="1">
      <c r="B187" s="73"/>
      <c r="C187" s="260" t="s">
        <v>689</v>
      </c>
      <c r="D187" s="260" t="s">
        <v>368</v>
      </c>
      <c r="E187" s="261" t="s">
        <v>9662</v>
      </c>
      <c r="F187" s="262" t="s">
        <v>9663</v>
      </c>
      <c r="G187" s="263" t="s">
        <v>630</v>
      </c>
      <c r="H187" s="264">
        <v>8</v>
      </c>
      <c r="I187" s="26"/>
      <c r="J187" s="266">
        <f>ROUND(I187*H187,2)</f>
        <v>0</v>
      </c>
      <c r="K187" s="267"/>
      <c r="L187" s="73"/>
      <c r="M187" s="27" t="s">
        <v>1</v>
      </c>
      <c r="N187" s="233" t="s">
        <v>43</v>
      </c>
      <c r="P187" s="269">
        <f>O187*H187</f>
        <v>0</v>
      </c>
      <c r="Q187" s="269">
        <v>0</v>
      </c>
      <c r="R187" s="269">
        <f>Q187*H187</f>
        <v>0</v>
      </c>
      <c r="S187" s="269">
        <v>0</v>
      </c>
      <c r="T187" s="270">
        <f>S187*H187</f>
        <v>0</v>
      </c>
      <c r="AR187" s="271" t="s">
        <v>371</v>
      </c>
      <c r="AT187" s="271" t="s">
        <v>368</v>
      </c>
      <c r="AU187" s="271" t="s">
        <v>84</v>
      </c>
      <c r="AY187" s="53" t="s">
        <v>366</v>
      </c>
      <c r="BE187" s="179">
        <f>IF(N187="základná",J187,0)</f>
        <v>0</v>
      </c>
      <c r="BF187" s="179">
        <f>IF(N187="znížená",J187,0)</f>
        <v>0</v>
      </c>
      <c r="BG187" s="179">
        <f>IF(N187="zákl. prenesená",J187,0)</f>
        <v>0</v>
      </c>
      <c r="BH187" s="179">
        <f>IF(N187="zníž. prenesená",J187,0)</f>
        <v>0</v>
      </c>
      <c r="BI187" s="179">
        <f>IF(N187="nulová",J187,0)</f>
        <v>0</v>
      </c>
      <c r="BJ187" s="53" t="s">
        <v>90</v>
      </c>
      <c r="BK187" s="179">
        <f>ROUND(I187*H187,2)</f>
        <v>0</v>
      </c>
      <c r="BL187" s="53" t="s">
        <v>371</v>
      </c>
      <c r="BM187" s="271" t="s">
        <v>1303</v>
      </c>
    </row>
    <row r="188" spans="2:65" s="74" customFormat="1" ht="24.2" customHeight="1">
      <c r="B188" s="73"/>
      <c r="C188" s="260" t="s">
        <v>697</v>
      </c>
      <c r="D188" s="260" t="s">
        <v>368</v>
      </c>
      <c r="E188" s="261" t="s">
        <v>9664</v>
      </c>
      <c r="F188" s="262" t="s">
        <v>9665</v>
      </c>
      <c r="G188" s="263" t="s">
        <v>630</v>
      </c>
      <c r="H188" s="264">
        <v>5</v>
      </c>
      <c r="I188" s="26"/>
      <c r="J188" s="266">
        <f>ROUND(I188*H188,2)</f>
        <v>0</v>
      </c>
      <c r="K188" s="267"/>
      <c r="L188" s="73"/>
      <c r="M188" s="27" t="s">
        <v>1</v>
      </c>
      <c r="N188" s="233" t="s">
        <v>43</v>
      </c>
      <c r="P188" s="269">
        <f>O188*H188</f>
        <v>0</v>
      </c>
      <c r="Q188" s="269">
        <v>0</v>
      </c>
      <c r="R188" s="269">
        <f>Q188*H188</f>
        <v>0</v>
      </c>
      <c r="S188" s="269">
        <v>0</v>
      </c>
      <c r="T188" s="270">
        <f>S188*H188</f>
        <v>0</v>
      </c>
      <c r="AR188" s="271" t="s">
        <v>371</v>
      </c>
      <c r="AT188" s="271" t="s">
        <v>368</v>
      </c>
      <c r="AU188" s="271" t="s">
        <v>84</v>
      </c>
      <c r="AY188" s="53" t="s">
        <v>366</v>
      </c>
      <c r="BE188" s="179">
        <f>IF(N188="základná",J188,0)</f>
        <v>0</v>
      </c>
      <c r="BF188" s="179">
        <f>IF(N188="znížená",J188,0)</f>
        <v>0</v>
      </c>
      <c r="BG188" s="179">
        <f>IF(N188="zákl. prenesená",J188,0)</f>
        <v>0</v>
      </c>
      <c r="BH188" s="179">
        <f>IF(N188="zníž. prenesená",J188,0)</f>
        <v>0</v>
      </c>
      <c r="BI188" s="179">
        <f>IF(N188="nulová",J188,0)</f>
        <v>0</v>
      </c>
      <c r="BJ188" s="53" t="s">
        <v>90</v>
      </c>
      <c r="BK188" s="179">
        <f>ROUND(I188*H188,2)</f>
        <v>0</v>
      </c>
      <c r="BL188" s="53" t="s">
        <v>371</v>
      </c>
      <c r="BM188" s="271" t="s">
        <v>1313</v>
      </c>
    </row>
    <row r="189" spans="2:65" s="74" customFormat="1" ht="21.75" customHeight="1">
      <c r="B189" s="73"/>
      <c r="C189" s="260" t="s">
        <v>707</v>
      </c>
      <c r="D189" s="260" t="s">
        <v>368</v>
      </c>
      <c r="E189" s="261" t="s">
        <v>9666</v>
      </c>
      <c r="F189" s="262" t="s">
        <v>9667</v>
      </c>
      <c r="G189" s="263" t="s">
        <v>6705</v>
      </c>
      <c r="H189" s="264">
        <v>10</v>
      </c>
      <c r="I189" s="26"/>
      <c r="J189" s="266">
        <f>ROUND(I189*H189,2)</f>
        <v>0</v>
      </c>
      <c r="K189" s="267"/>
      <c r="L189" s="73"/>
      <c r="M189" s="27" t="s">
        <v>1</v>
      </c>
      <c r="N189" s="233" t="s">
        <v>43</v>
      </c>
      <c r="P189" s="269">
        <f>O189*H189</f>
        <v>0</v>
      </c>
      <c r="Q189" s="269">
        <v>0</v>
      </c>
      <c r="R189" s="269">
        <f>Q189*H189</f>
        <v>0</v>
      </c>
      <c r="S189" s="269">
        <v>0</v>
      </c>
      <c r="T189" s="270">
        <f>S189*H189</f>
        <v>0</v>
      </c>
      <c r="AR189" s="271" t="s">
        <v>371</v>
      </c>
      <c r="AT189" s="271" t="s">
        <v>368</v>
      </c>
      <c r="AU189" s="271" t="s">
        <v>84</v>
      </c>
      <c r="AY189" s="53" t="s">
        <v>366</v>
      </c>
      <c r="BE189" s="179">
        <f>IF(N189="základná",J189,0)</f>
        <v>0</v>
      </c>
      <c r="BF189" s="179">
        <f>IF(N189="znížená",J189,0)</f>
        <v>0</v>
      </c>
      <c r="BG189" s="179">
        <f>IF(N189="zákl. prenesená",J189,0)</f>
        <v>0</v>
      </c>
      <c r="BH189" s="179">
        <f>IF(N189="zníž. prenesená",J189,0)</f>
        <v>0</v>
      </c>
      <c r="BI189" s="179">
        <f>IF(N189="nulová",J189,0)</f>
        <v>0</v>
      </c>
      <c r="BJ189" s="53" t="s">
        <v>90</v>
      </c>
      <c r="BK189" s="179">
        <f>ROUND(I189*H189,2)</f>
        <v>0</v>
      </c>
      <c r="BL189" s="53" t="s">
        <v>371</v>
      </c>
      <c r="BM189" s="271" t="s">
        <v>1369</v>
      </c>
    </row>
    <row r="190" spans="2:65" s="249" customFormat="1" ht="25.9" customHeight="1">
      <c r="B190" s="248"/>
      <c r="D190" s="250" t="s">
        <v>76</v>
      </c>
      <c r="E190" s="251" t="s">
        <v>9668</v>
      </c>
      <c r="F190" s="251" t="s">
        <v>9669</v>
      </c>
      <c r="J190" s="252">
        <f>BK190</f>
        <v>0</v>
      </c>
      <c r="L190" s="248"/>
      <c r="M190" s="253"/>
      <c r="P190" s="254">
        <f>SUM(P191:P192)</f>
        <v>0</v>
      </c>
      <c r="R190" s="254">
        <f>SUM(R191:R192)</f>
        <v>0</v>
      </c>
      <c r="T190" s="255">
        <f>SUM(T191:T192)</f>
        <v>0</v>
      </c>
      <c r="AR190" s="250" t="s">
        <v>84</v>
      </c>
      <c r="AT190" s="256" t="s">
        <v>76</v>
      </c>
      <c r="AU190" s="256" t="s">
        <v>77</v>
      </c>
      <c r="AY190" s="250" t="s">
        <v>366</v>
      </c>
      <c r="BK190" s="257">
        <f>SUM(BK191:BK192)</f>
        <v>0</v>
      </c>
    </row>
    <row r="191" spans="2:65" s="74" customFormat="1" ht="24.2" customHeight="1">
      <c r="B191" s="73"/>
      <c r="C191" s="260" t="s">
        <v>716</v>
      </c>
      <c r="D191" s="260" t="s">
        <v>368</v>
      </c>
      <c r="E191" s="261" t="s">
        <v>9670</v>
      </c>
      <c r="F191" s="262" t="s">
        <v>9671</v>
      </c>
      <c r="G191" s="263" t="s">
        <v>6705</v>
      </c>
      <c r="H191" s="264">
        <v>1</v>
      </c>
      <c r="I191" s="26"/>
      <c r="J191" s="266">
        <f>ROUND(I191*H191,2)</f>
        <v>0</v>
      </c>
      <c r="K191" s="267"/>
      <c r="L191" s="73"/>
      <c r="M191" s="27" t="s">
        <v>1</v>
      </c>
      <c r="N191" s="233" t="s">
        <v>43</v>
      </c>
      <c r="P191" s="269">
        <f>O191*H191</f>
        <v>0</v>
      </c>
      <c r="Q191" s="269">
        <v>0</v>
      </c>
      <c r="R191" s="269">
        <f>Q191*H191</f>
        <v>0</v>
      </c>
      <c r="S191" s="269">
        <v>0</v>
      </c>
      <c r="T191" s="270">
        <f>S191*H191</f>
        <v>0</v>
      </c>
      <c r="AR191" s="271" t="s">
        <v>371</v>
      </c>
      <c r="AT191" s="271" t="s">
        <v>368</v>
      </c>
      <c r="AU191" s="271" t="s">
        <v>84</v>
      </c>
      <c r="AY191" s="53" t="s">
        <v>366</v>
      </c>
      <c r="BE191" s="179">
        <f>IF(N191="základná",J191,0)</f>
        <v>0</v>
      </c>
      <c r="BF191" s="179">
        <f>IF(N191="znížená",J191,0)</f>
        <v>0</v>
      </c>
      <c r="BG191" s="179">
        <f>IF(N191="zákl. prenesená",J191,0)</f>
        <v>0</v>
      </c>
      <c r="BH191" s="179">
        <f>IF(N191="zníž. prenesená",J191,0)</f>
        <v>0</v>
      </c>
      <c r="BI191" s="179">
        <f>IF(N191="nulová",J191,0)</f>
        <v>0</v>
      </c>
      <c r="BJ191" s="53" t="s">
        <v>90</v>
      </c>
      <c r="BK191" s="179">
        <f>ROUND(I191*H191,2)</f>
        <v>0</v>
      </c>
      <c r="BL191" s="53" t="s">
        <v>371</v>
      </c>
      <c r="BM191" s="271" t="s">
        <v>1382</v>
      </c>
    </row>
    <row r="192" spans="2:65" s="74" customFormat="1" ht="24.2" customHeight="1">
      <c r="B192" s="73"/>
      <c r="C192" s="260" t="s">
        <v>735</v>
      </c>
      <c r="D192" s="260" t="s">
        <v>368</v>
      </c>
      <c r="E192" s="261" t="s">
        <v>9672</v>
      </c>
      <c r="F192" s="262" t="s">
        <v>9673</v>
      </c>
      <c r="G192" s="263" t="s">
        <v>630</v>
      </c>
      <c r="H192" s="264">
        <v>9</v>
      </c>
      <c r="I192" s="26"/>
      <c r="J192" s="266">
        <f>ROUND(I192*H192,2)</f>
        <v>0</v>
      </c>
      <c r="K192" s="267"/>
      <c r="L192" s="73"/>
      <c r="M192" s="27" t="s">
        <v>1</v>
      </c>
      <c r="N192" s="233" t="s">
        <v>43</v>
      </c>
      <c r="P192" s="269">
        <f>O192*H192</f>
        <v>0</v>
      </c>
      <c r="Q192" s="269">
        <v>0</v>
      </c>
      <c r="R192" s="269">
        <f>Q192*H192</f>
        <v>0</v>
      </c>
      <c r="S192" s="269">
        <v>0</v>
      </c>
      <c r="T192" s="270">
        <f>S192*H192</f>
        <v>0</v>
      </c>
      <c r="AR192" s="271" t="s">
        <v>371</v>
      </c>
      <c r="AT192" s="271" t="s">
        <v>368</v>
      </c>
      <c r="AU192" s="271" t="s">
        <v>84</v>
      </c>
      <c r="AY192" s="53" t="s">
        <v>366</v>
      </c>
      <c r="BE192" s="179">
        <f>IF(N192="základná",J192,0)</f>
        <v>0</v>
      </c>
      <c r="BF192" s="179">
        <f>IF(N192="znížená",J192,0)</f>
        <v>0</v>
      </c>
      <c r="BG192" s="179">
        <f>IF(N192="zákl. prenesená",J192,0)</f>
        <v>0</v>
      </c>
      <c r="BH192" s="179">
        <f>IF(N192="zníž. prenesená",J192,0)</f>
        <v>0</v>
      </c>
      <c r="BI192" s="179">
        <f>IF(N192="nulová",J192,0)</f>
        <v>0</v>
      </c>
      <c r="BJ192" s="53" t="s">
        <v>90</v>
      </c>
      <c r="BK192" s="179">
        <f>ROUND(I192*H192,2)</f>
        <v>0</v>
      </c>
      <c r="BL192" s="53" t="s">
        <v>371</v>
      </c>
      <c r="BM192" s="271" t="s">
        <v>219</v>
      </c>
    </row>
    <row r="193" spans="2:65" s="249" customFormat="1" ht="25.9" customHeight="1">
      <c r="B193" s="248"/>
      <c r="D193" s="250" t="s">
        <v>76</v>
      </c>
      <c r="E193" s="251" t="s">
        <v>9674</v>
      </c>
      <c r="F193" s="251" t="s">
        <v>9675</v>
      </c>
      <c r="J193" s="252">
        <f>BK193</f>
        <v>0</v>
      </c>
      <c r="L193" s="248"/>
      <c r="M193" s="253"/>
      <c r="P193" s="254">
        <f>SUM(P194:P201)</f>
        <v>0</v>
      </c>
      <c r="R193" s="254">
        <f>SUM(R194:R201)</f>
        <v>0</v>
      </c>
      <c r="T193" s="255">
        <f>SUM(T194:T201)</f>
        <v>0</v>
      </c>
      <c r="AR193" s="250" t="s">
        <v>84</v>
      </c>
      <c r="AT193" s="256" t="s">
        <v>76</v>
      </c>
      <c r="AU193" s="256" t="s">
        <v>77</v>
      </c>
      <c r="AY193" s="250" t="s">
        <v>366</v>
      </c>
      <c r="BK193" s="257">
        <f>SUM(BK194:BK201)</f>
        <v>0</v>
      </c>
    </row>
    <row r="194" spans="2:65" s="74" customFormat="1" ht="16.5" customHeight="1">
      <c r="B194" s="73"/>
      <c r="C194" s="260" t="s">
        <v>755</v>
      </c>
      <c r="D194" s="260" t="s">
        <v>368</v>
      </c>
      <c r="E194" s="261" t="s">
        <v>9676</v>
      </c>
      <c r="F194" s="262" t="s">
        <v>9677</v>
      </c>
      <c r="G194" s="263" t="s">
        <v>630</v>
      </c>
      <c r="H194" s="264">
        <v>1</v>
      </c>
      <c r="I194" s="26"/>
      <c r="J194" s="266">
        <f t="shared" ref="J194:J201" si="35">ROUND(I194*H194,2)</f>
        <v>0</v>
      </c>
      <c r="K194" s="267"/>
      <c r="L194" s="73"/>
      <c r="M194" s="27" t="s">
        <v>1</v>
      </c>
      <c r="N194" s="233" t="s">
        <v>43</v>
      </c>
      <c r="P194" s="269">
        <f t="shared" ref="P194:P201" si="36">O194*H194</f>
        <v>0</v>
      </c>
      <c r="Q194" s="269">
        <v>0</v>
      </c>
      <c r="R194" s="269">
        <f t="shared" ref="R194:R201" si="37">Q194*H194</f>
        <v>0</v>
      </c>
      <c r="S194" s="269">
        <v>0</v>
      </c>
      <c r="T194" s="270">
        <f t="shared" ref="T194:T201" si="38">S194*H194</f>
        <v>0</v>
      </c>
      <c r="AR194" s="271" t="s">
        <v>371</v>
      </c>
      <c r="AT194" s="271" t="s">
        <v>368</v>
      </c>
      <c r="AU194" s="271" t="s">
        <v>84</v>
      </c>
      <c r="AY194" s="53" t="s">
        <v>366</v>
      </c>
      <c r="BE194" s="179">
        <f t="shared" ref="BE194:BE201" si="39">IF(N194="základná",J194,0)</f>
        <v>0</v>
      </c>
      <c r="BF194" s="179">
        <f t="shared" ref="BF194:BF201" si="40">IF(N194="znížená",J194,0)</f>
        <v>0</v>
      </c>
      <c r="BG194" s="179">
        <f t="shared" ref="BG194:BG201" si="41">IF(N194="zákl. prenesená",J194,0)</f>
        <v>0</v>
      </c>
      <c r="BH194" s="179">
        <f t="shared" ref="BH194:BH201" si="42">IF(N194="zníž. prenesená",J194,0)</f>
        <v>0</v>
      </c>
      <c r="BI194" s="179">
        <f t="shared" ref="BI194:BI201" si="43">IF(N194="nulová",J194,0)</f>
        <v>0</v>
      </c>
      <c r="BJ194" s="53" t="s">
        <v>90</v>
      </c>
      <c r="BK194" s="179">
        <f t="shared" ref="BK194:BK201" si="44">ROUND(I194*H194,2)</f>
        <v>0</v>
      </c>
      <c r="BL194" s="53" t="s">
        <v>371</v>
      </c>
      <c r="BM194" s="271" t="s">
        <v>1401</v>
      </c>
    </row>
    <row r="195" spans="2:65" s="74" customFormat="1" ht="16.5" customHeight="1">
      <c r="B195" s="73"/>
      <c r="C195" s="260" t="s">
        <v>761</v>
      </c>
      <c r="D195" s="260" t="s">
        <v>368</v>
      </c>
      <c r="E195" s="261" t="s">
        <v>9678</v>
      </c>
      <c r="F195" s="262" t="s">
        <v>9679</v>
      </c>
      <c r="G195" s="263" t="s">
        <v>6705</v>
      </c>
      <c r="H195" s="264">
        <v>50</v>
      </c>
      <c r="I195" s="26"/>
      <c r="J195" s="266">
        <f t="shared" si="35"/>
        <v>0</v>
      </c>
      <c r="K195" s="267"/>
      <c r="L195" s="73"/>
      <c r="M195" s="27" t="s">
        <v>1</v>
      </c>
      <c r="N195" s="233" t="s">
        <v>43</v>
      </c>
      <c r="P195" s="269">
        <f t="shared" si="36"/>
        <v>0</v>
      </c>
      <c r="Q195" s="269">
        <v>0</v>
      </c>
      <c r="R195" s="269">
        <f t="shared" si="37"/>
        <v>0</v>
      </c>
      <c r="S195" s="269">
        <v>0</v>
      </c>
      <c r="T195" s="270">
        <f t="shared" si="38"/>
        <v>0</v>
      </c>
      <c r="AR195" s="271" t="s">
        <v>371</v>
      </c>
      <c r="AT195" s="271" t="s">
        <v>368</v>
      </c>
      <c r="AU195" s="271" t="s">
        <v>84</v>
      </c>
      <c r="AY195" s="53" t="s">
        <v>366</v>
      </c>
      <c r="BE195" s="179">
        <f t="shared" si="39"/>
        <v>0</v>
      </c>
      <c r="BF195" s="179">
        <f t="shared" si="40"/>
        <v>0</v>
      </c>
      <c r="BG195" s="179">
        <f t="shared" si="41"/>
        <v>0</v>
      </c>
      <c r="BH195" s="179">
        <f t="shared" si="42"/>
        <v>0</v>
      </c>
      <c r="BI195" s="179">
        <f t="shared" si="43"/>
        <v>0</v>
      </c>
      <c r="BJ195" s="53" t="s">
        <v>90</v>
      </c>
      <c r="BK195" s="179">
        <f t="shared" si="44"/>
        <v>0</v>
      </c>
      <c r="BL195" s="53" t="s">
        <v>371</v>
      </c>
      <c r="BM195" s="271" t="s">
        <v>1410</v>
      </c>
    </row>
    <row r="196" spans="2:65" s="74" customFormat="1" ht="16.5" customHeight="1">
      <c r="B196" s="73"/>
      <c r="C196" s="260" t="s">
        <v>768</v>
      </c>
      <c r="D196" s="260" t="s">
        <v>368</v>
      </c>
      <c r="E196" s="261" t="s">
        <v>9680</v>
      </c>
      <c r="F196" s="262" t="s">
        <v>9681</v>
      </c>
      <c r="G196" s="263" t="s">
        <v>6705</v>
      </c>
      <c r="H196" s="264">
        <v>10</v>
      </c>
      <c r="I196" s="26"/>
      <c r="J196" s="266">
        <f t="shared" si="35"/>
        <v>0</v>
      </c>
      <c r="K196" s="267"/>
      <c r="L196" s="73"/>
      <c r="M196" s="27" t="s">
        <v>1</v>
      </c>
      <c r="N196" s="233" t="s">
        <v>43</v>
      </c>
      <c r="P196" s="269">
        <f t="shared" si="36"/>
        <v>0</v>
      </c>
      <c r="Q196" s="269">
        <v>0</v>
      </c>
      <c r="R196" s="269">
        <f t="shared" si="37"/>
        <v>0</v>
      </c>
      <c r="S196" s="269">
        <v>0</v>
      </c>
      <c r="T196" s="270">
        <f t="shared" si="38"/>
        <v>0</v>
      </c>
      <c r="AR196" s="271" t="s">
        <v>371</v>
      </c>
      <c r="AT196" s="271" t="s">
        <v>368</v>
      </c>
      <c r="AU196" s="271" t="s">
        <v>84</v>
      </c>
      <c r="AY196" s="53" t="s">
        <v>366</v>
      </c>
      <c r="BE196" s="179">
        <f t="shared" si="39"/>
        <v>0</v>
      </c>
      <c r="BF196" s="179">
        <f t="shared" si="40"/>
        <v>0</v>
      </c>
      <c r="BG196" s="179">
        <f t="shared" si="41"/>
        <v>0</v>
      </c>
      <c r="BH196" s="179">
        <f t="shared" si="42"/>
        <v>0</v>
      </c>
      <c r="BI196" s="179">
        <f t="shared" si="43"/>
        <v>0</v>
      </c>
      <c r="BJ196" s="53" t="s">
        <v>90</v>
      </c>
      <c r="BK196" s="179">
        <f t="shared" si="44"/>
        <v>0</v>
      </c>
      <c r="BL196" s="53" t="s">
        <v>371</v>
      </c>
      <c r="BM196" s="271" t="s">
        <v>1425</v>
      </c>
    </row>
    <row r="197" spans="2:65" s="74" customFormat="1" ht="21.75" customHeight="1">
      <c r="B197" s="73"/>
      <c r="C197" s="260" t="s">
        <v>783</v>
      </c>
      <c r="D197" s="260" t="s">
        <v>368</v>
      </c>
      <c r="E197" s="261" t="s">
        <v>9682</v>
      </c>
      <c r="F197" s="262" t="s">
        <v>9683</v>
      </c>
      <c r="G197" s="263" t="s">
        <v>630</v>
      </c>
      <c r="H197" s="264">
        <v>1</v>
      </c>
      <c r="I197" s="26"/>
      <c r="J197" s="266">
        <f t="shared" si="35"/>
        <v>0</v>
      </c>
      <c r="K197" s="267"/>
      <c r="L197" s="73"/>
      <c r="M197" s="27" t="s">
        <v>1</v>
      </c>
      <c r="N197" s="233" t="s">
        <v>43</v>
      </c>
      <c r="P197" s="269">
        <f t="shared" si="36"/>
        <v>0</v>
      </c>
      <c r="Q197" s="269">
        <v>0</v>
      </c>
      <c r="R197" s="269">
        <f t="shared" si="37"/>
        <v>0</v>
      </c>
      <c r="S197" s="269">
        <v>0</v>
      </c>
      <c r="T197" s="270">
        <f t="shared" si="38"/>
        <v>0</v>
      </c>
      <c r="AR197" s="271" t="s">
        <v>371</v>
      </c>
      <c r="AT197" s="271" t="s">
        <v>368</v>
      </c>
      <c r="AU197" s="271" t="s">
        <v>84</v>
      </c>
      <c r="AY197" s="53" t="s">
        <v>366</v>
      </c>
      <c r="BE197" s="179">
        <f t="shared" si="39"/>
        <v>0</v>
      </c>
      <c r="BF197" s="179">
        <f t="shared" si="40"/>
        <v>0</v>
      </c>
      <c r="BG197" s="179">
        <f t="shared" si="41"/>
        <v>0</v>
      </c>
      <c r="BH197" s="179">
        <f t="shared" si="42"/>
        <v>0</v>
      </c>
      <c r="BI197" s="179">
        <f t="shared" si="43"/>
        <v>0</v>
      </c>
      <c r="BJ197" s="53" t="s">
        <v>90</v>
      </c>
      <c r="BK197" s="179">
        <f t="shared" si="44"/>
        <v>0</v>
      </c>
      <c r="BL197" s="53" t="s">
        <v>371</v>
      </c>
      <c r="BM197" s="271" t="s">
        <v>1437</v>
      </c>
    </row>
    <row r="198" spans="2:65" s="74" customFormat="1" ht="24.2" customHeight="1">
      <c r="B198" s="73"/>
      <c r="C198" s="260" t="s">
        <v>826</v>
      </c>
      <c r="D198" s="260" t="s">
        <v>368</v>
      </c>
      <c r="E198" s="261" t="s">
        <v>9684</v>
      </c>
      <c r="F198" s="262" t="s">
        <v>9685</v>
      </c>
      <c r="G198" s="263" t="s">
        <v>6705</v>
      </c>
      <c r="H198" s="264">
        <v>100</v>
      </c>
      <c r="I198" s="26"/>
      <c r="J198" s="266">
        <f t="shared" si="35"/>
        <v>0</v>
      </c>
      <c r="K198" s="267"/>
      <c r="L198" s="73"/>
      <c r="M198" s="27" t="s">
        <v>1</v>
      </c>
      <c r="N198" s="233" t="s">
        <v>43</v>
      </c>
      <c r="P198" s="269">
        <f t="shared" si="36"/>
        <v>0</v>
      </c>
      <c r="Q198" s="269">
        <v>0</v>
      </c>
      <c r="R198" s="269">
        <f t="shared" si="37"/>
        <v>0</v>
      </c>
      <c r="S198" s="269">
        <v>0</v>
      </c>
      <c r="T198" s="270">
        <f t="shared" si="38"/>
        <v>0</v>
      </c>
      <c r="AR198" s="271" t="s">
        <v>371</v>
      </c>
      <c r="AT198" s="271" t="s">
        <v>368</v>
      </c>
      <c r="AU198" s="271" t="s">
        <v>84</v>
      </c>
      <c r="AY198" s="53" t="s">
        <v>366</v>
      </c>
      <c r="BE198" s="179">
        <f t="shared" si="39"/>
        <v>0</v>
      </c>
      <c r="BF198" s="179">
        <f t="shared" si="40"/>
        <v>0</v>
      </c>
      <c r="BG198" s="179">
        <f t="shared" si="41"/>
        <v>0</v>
      </c>
      <c r="BH198" s="179">
        <f t="shared" si="42"/>
        <v>0</v>
      </c>
      <c r="BI198" s="179">
        <f t="shared" si="43"/>
        <v>0</v>
      </c>
      <c r="BJ198" s="53" t="s">
        <v>90</v>
      </c>
      <c r="BK198" s="179">
        <f t="shared" si="44"/>
        <v>0</v>
      </c>
      <c r="BL198" s="53" t="s">
        <v>371</v>
      </c>
      <c r="BM198" s="271" t="s">
        <v>1457</v>
      </c>
    </row>
    <row r="199" spans="2:65" s="74" customFormat="1" ht="24.2" customHeight="1">
      <c r="B199" s="73"/>
      <c r="C199" s="260" t="s">
        <v>866</v>
      </c>
      <c r="D199" s="260" t="s">
        <v>368</v>
      </c>
      <c r="E199" s="261" t="s">
        <v>9686</v>
      </c>
      <c r="F199" s="262" t="s">
        <v>9687</v>
      </c>
      <c r="G199" s="263" t="s">
        <v>630</v>
      </c>
      <c r="H199" s="264">
        <v>7</v>
      </c>
      <c r="I199" s="26"/>
      <c r="J199" s="266">
        <f t="shared" si="35"/>
        <v>0</v>
      </c>
      <c r="K199" s="267"/>
      <c r="L199" s="73"/>
      <c r="M199" s="27" t="s">
        <v>1</v>
      </c>
      <c r="N199" s="233" t="s">
        <v>43</v>
      </c>
      <c r="P199" s="269">
        <f t="shared" si="36"/>
        <v>0</v>
      </c>
      <c r="Q199" s="269">
        <v>0</v>
      </c>
      <c r="R199" s="269">
        <f t="shared" si="37"/>
        <v>0</v>
      </c>
      <c r="S199" s="269">
        <v>0</v>
      </c>
      <c r="T199" s="270">
        <f t="shared" si="38"/>
        <v>0</v>
      </c>
      <c r="AR199" s="271" t="s">
        <v>371</v>
      </c>
      <c r="AT199" s="271" t="s">
        <v>368</v>
      </c>
      <c r="AU199" s="271" t="s">
        <v>84</v>
      </c>
      <c r="AY199" s="53" t="s">
        <v>366</v>
      </c>
      <c r="BE199" s="179">
        <f t="shared" si="39"/>
        <v>0</v>
      </c>
      <c r="BF199" s="179">
        <f t="shared" si="40"/>
        <v>0</v>
      </c>
      <c r="BG199" s="179">
        <f t="shared" si="41"/>
        <v>0</v>
      </c>
      <c r="BH199" s="179">
        <f t="shared" si="42"/>
        <v>0</v>
      </c>
      <c r="BI199" s="179">
        <f t="shared" si="43"/>
        <v>0</v>
      </c>
      <c r="BJ199" s="53" t="s">
        <v>90</v>
      </c>
      <c r="BK199" s="179">
        <f t="shared" si="44"/>
        <v>0</v>
      </c>
      <c r="BL199" s="53" t="s">
        <v>371</v>
      </c>
      <c r="BM199" s="271" t="s">
        <v>1467</v>
      </c>
    </row>
    <row r="200" spans="2:65" s="74" customFormat="1" ht="16.5" customHeight="1">
      <c r="B200" s="73"/>
      <c r="C200" s="260" t="s">
        <v>870</v>
      </c>
      <c r="D200" s="260" t="s">
        <v>368</v>
      </c>
      <c r="E200" s="261" t="s">
        <v>9688</v>
      </c>
      <c r="F200" s="262" t="s">
        <v>9689</v>
      </c>
      <c r="G200" s="263" t="s">
        <v>630</v>
      </c>
      <c r="H200" s="264">
        <v>1</v>
      </c>
      <c r="I200" s="26"/>
      <c r="J200" s="266">
        <f t="shared" si="35"/>
        <v>0</v>
      </c>
      <c r="K200" s="267"/>
      <c r="L200" s="73"/>
      <c r="M200" s="27" t="s">
        <v>1</v>
      </c>
      <c r="N200" s="233" t="s">
        <v>43</v>
      </c>
      <c r="P200" s="269">
        <f t="shared" si="36"/>
        <v>0</v>
      </c>
      <c r="Q200" s="269">
        <v>0</v>
      </c>
      <c r="R200" s="269">
        <f t="shared" si="37"/>
        <v>0</v>
      </c>
      <c r="S200" s="269">
        <v>0</v>
      </c>
      <c r="T200" s="270">
        <f t="shared" si="38"/>
        <v>0</v>
      </c>
      <c r="AR200" s="271" t="s">
        <v>371</v>
      </c>
      <c r="AT200" s="271" t="s">
        <v>368</v>
      </c>
      <c r="AU200" s="271" t="s">
        <v>84</v>
      </c>
      <c r="AY200" s="53" t="s">
        <v>366</v>
      </c>
      <c r="BE200" s="179">
        <f t="shared" si="39"/>
        <v>0</v>
      </c>
      <c r="BF200" s="179">
        <f t="shared" si="40"/>
        <v>0</v>
      </c>
      <c r="BG200" s="179">
        <f t="shared" si="41"/>
        <v>0</v>
      </c>
      <c r="BH200" s="179">
        <f t="shared" si="42"/>
        <v>0</v>
      </c>
      <c r="BI200" s="179">
        <f t="shared" si="43"/>
        <v>0</v>
      </c>
      <c r="BJ200" s="53" t="s">
        <v>90</v>
      </c>
      <c r="BK200" s="179">
        <f t="shared" si="44"/>
        <v>0</v>
      </c>
      <c r="BL200" s="53" t="s">
        <v>371</v>
      </c>
      <c r="BM200" s="271" t="s">
        <v>1481</v>
      </c>
    </row>
    <row r="201" spans="2:65" s="74" customFormat="1" ht="16.5" customHeight="1">
      <c r="B201" s="73"/>
      <c r="C201" s="260" t="s">
        <v>882</v>
      </c>
      <c r="D201" s="260" t="s">
        <v>368</v>
      </c>
      <c r="E201" s="261" t="s">
        <v>9690</v>
      </c>
      <c r="F201" s="262" t="s">
        <v>9691</v>
      </c>
      <c r="G201" s="263" t="s">
        <v>630</v>
      </c>
      <c r="H201" s="264">
        <v>1</v>
      </c>
      <c r="I201" s="26"/>
      <c r="J201" s="266">
        <f t="shared" si="35"/>
        <v>0</v>
      </c>
      <c r="K201" s="267"/>
      <c r="L201" s="73"/>
      <c r="M201" s="27" t="s">
        <v>1</v>
      </c>
      <c r="N201" s="233" t="s">
        <v>43</v>
      </c>
      <c r="P201" s="269">
        <f t="shared" si="36"/>
        <v>0</v>
      </c>
      <c r="Q201" s="269">
        <v>0</v>
      </c>
      <c r="R201" s="269">
        <f t="shared" si="37"/>
        <v>0</v>
      </c>
      <c r="S201" s="269">
        <v>0</v>
      </c>
      <c r="T201" s="270">
        <f t="shared" si="38"/>
        <v>0</v>
      </c>
      <c r="AR201" s="271" t="s">
        <v>371</v>
      </c>
      <c r="AT201" s="271" t="s">
        <v>368</v>
      </c>
      <c r="AU201" s="271" t="s">
        <v>84</v>
      </c>
      <c r="AY201" s="53" t="s">
        <v>366</v>
      </c>
      <c r="BE201" s="179">
        <f t="shared" si="39"/>
        <v>0</v>
      </c>
      <c r="BF201" s="179">
        <f t="shared" si="40"/>
        <v>0</v>
      </c>
      <c r="BG201" s="179">
        <f t="shared" si="41"/>
        <v>0</v>
      </c>
      <c r="BH201" s="179">
        <f t="shared" si="42"/>
        <v>0</v>
      </c>
      <c r="BI201" s="179">
        <f t="shared" si="43"/>
        <v>0</v>
      </c>
      <c r="BJ201" s="53" t="s">
        <v>90</v>
      </c>
      <c r="BK201" s="179">
        <f t="shared" si="44"/>
        <v>0</v>
      </c>
      <c r="BL201" s="53" t="s">
        <v>371</v>
      </c>
      <c r="BM201" s="271" t="s">
        <v>1491</v>
      </c>
    </row>
    <row r="202" spans="2:65" s="249" customFormat="1" ht="25.9" customHeight="1">
      <c r="B202" s="248"/>
      <c r="D202" s="250" t="s">
        <v>76</v>
      </c>
      <c r="E202" s="251" t="s">
        <v>9692</v>
      </c>
      <c r="F202" s="251" t="s">
        <v>9693</v>
      </c>
      <c r="J202" s="252">
        <f>BK202</f>
        <v>0</v>
      </c>
      <c r="L202" s="248"/>
      <c r="M202" s="253"/>
      <c r="P202" s="254">
        <f>SUM(P203:P204)</f>
        <v>0</v>
      </c>
      <c r="R202" s="254">
        <f>SUM(R203:R204)</f>
        <v>0</v>
      </c>
      <c r="T202" s="255">
        <f>SUM(T203:T204)</f>
        <v>0</v>
      </c>
      <c r="AR202" s="250" t="s">
        <v>84</v>
      </c>
      <c r="AT202" s="256" t="s">
        <v>76</v>
      </c>
      <c r="AU202" s="256" t="s">
        <v>77</v>
      </c>
      <c r="AY202" s="250" t="s">
        <v>366</v>
      </c>
      <c r="BK202" s="257">
        <f>SUM(BK203:BK204)</f>
        <v>0</v>
      </c>
    </row>
    <row r="203" spans="2:65" s="74" customFormat="1" ht="16.5" customHeight="1">
      <c r="B203" s="73"/>
      <c r="C203" s="260" t="s">
        <v>890</v>
      </c>
      <c r="D203" s="260" t="s">
        <v>368</v>
      </c>
      <c r="E203" s="261" t="s">
        <v>9694</v>
      </c>
      <c r="F203" s="262" t="s">
        <v>9695</v>
      </c>
      <c r="G203" s="263" t="s">
        <v>630</v>
      </c>
      <c r="H203" s="264">
        <v>1</v>
      </c>
      <c r="I203" s="26"/>
      <c r="J203" s="266">
        <f>ROUND(I203*H203,2)</f>
        <v>0</v>
      </c>
      <c r="K203" s="267"/>
      <c r="L203" s="73"/>
      <c r="M203" s="27" t="s">
        <v>1</v>
      </c>
      <c r="N203" s="233" t="s">
        <v>43</v>
      </c>
      <c r="P203" s="269">
        <f>O203*H203</f>
        <v>0</v>
      </c>
      <c r="Q203" s="269">
        <v>0</v>
      </c>
      <c r="R203" s="269">
        <f>Q203*H203</f>
        <v>0</v>
      </c>
      <c r="S203" s="269">
        <v>0</v>
      </c>
      <c r="T203" s="270">
        <f>S203*H203</f>
        <v>0</v>
      </c>
      <c r="AR203" s="271" t="s">
        <v>371</v>
      </c>
      <c r="AT203" s="271" t="s">
        <v>368</v>
      </c>
      <c r="AU203" s="271" t="s">
        <v>84</v>
      </c>
      <c r="AY203" s="53" t="s">
        <v>366</v>
      </c>
      <c r="BE203" s="179">
        <f>IF(N203="základná",J203,0)</f>
        <v>0</v>
      </c>
      <c r="BF203" s="179">
        <f>IF(N203="znížená",J203,0)</f>
        <v>0</v>
      </c>
      <c r="BG203" s="179">
        <f>IF(N203="zákl. prenesená",J203,0)</f>
        <v>0</v>
      </c>
      <c r="BH203" s="179">
        <f>IF(N203="zníž. prenesená",J203,0)</f>
        <v>0</v>
      </c>
      <c r="BI203" s="179">
        <f>IF(N203="nulová",J203,0)</f>
        <v>0</v>
      </c>
      <c r="BJ203" s="53" t="s">
        <v>90</v>
      </c>
      <c r="BK203" s="179">
        <f>ROUND(I203*H203,2)</f>
        <v>0</v>
      </c>
      <c r="BL203" s="53" t="s">
        <v>371</v>
      </c>
      <c r="BM203" s="271" t="s">
        <v>1500</v>
      </c>
    </row>
    <row r="204" spans="2:65" s="74" customFormat="1" ht="16.5" customHeight="1">
      <c r="B204" s="73"/>
      <c r="C204" s="260" t="s">
        <v>899</v>
      </c>
      <c r="D204" s="260" t="s">
        <v>368</v>
      </c>
      <c r="E204" s="261" t="s">
        <v>9696</v>
      </c>
      <c r="F204" s="262" t="s">
        <v>9697</v>
      </c>
      <c r="G204" s="263" t="s">
        <v>630</v>
      </c>
      <c r="H204" s="264">
        <v>1</v>
      </c>
      <c r="I204" s="26"/>
      <c r="J204" s="266">
        <f>ROUND(I204*H204,2)</f>
        <v>0</v>
      </c>
      <c r="K204" s="267"/>
      <c r="L204" s="73"/>
      <c r="M204" s="31" t="s">
        <v>1</v>
      </c>
      <c r="N204" s="322" t="s">
        <v>43</v>
      </c>
      <c r="O204" s="323"/>
      <c r="P204" s="324">
        <f>O204*H204</f>
        <v>0</v>
      </c>
      <c r="Q204" s="324">
        <v>0</v>
      </c>
      <c r="R204" s="324">
        <f>Q204*H204</f>
        <v>0</v>
      </c>
      <c r="S204" s="324">
        <v>0</v>
      </c>
      <c r="T204" s="325">
        <f>S204*H204</f>
        <v>0</v>
      </c>
      <c r="AR204" s="271" t="s">
        <v>371</v>
      </c>
      <c r="AT204" s="271" t="s">
        <v>368</v>
      </c>
      <c r="AU204" s="271" t="s">
        <v>84</v>
      </c>
      <c r="AY204" s="53" t="s">
        <v>366</v>
      </c>
      <c r="BE204" s="179">
        <f>IF(N204="základná",J204,0)</f>
        <v>0</v>
      </c>
      <c r="BF204" s="179">
        <f>IF(N204="znížená",J204,0)</f>
        <v>0</v>
      </c>
      <c r="BG204" s="179">
        <f>IF(N204="zákl. prenesená",J204,0)</f>
        <v>0</v>
      </c>
      <c r="BH204" s="179">
        <f>IF(N204="zníž. prenesená",J204,0)</f>
        <v>0</v>
      </c>
      <c r="BI204" s="179">
        <f>IF(N204="nulová",J204,0)</f>
        <v>0</v>
      </c>
      <c r="BJ204" s="53" t="s">
        <v>90</v>
      </c>
      <c r="BK204" s="179">
        <f>ROUND(I204*H204,2)</f>
        <v>0</v>
      </c>
      <c r="BL204" s="53" t="s">
        <v>371</v>
      </c>
      <c r="BM204" s="271" t="s">
        <v>1508</v>
      </c>
    </row>
    <row r="205" spans="2:65" s="74" customFormat="1" ht="6.95" customHeight="1">
      <c r="B205" s="103"/>
      <c r="C205" s="104"/>
      <c r="D205" s="104"/>
      <c r="E205" s="104"/>
      <c r="F205" s="104"/>
      <c r="G205" s="104"/>
      <c r="H205" s="104"/>
      <c r="I205" s="104"/>
      <c r="J205" s="104"/>
      <c r="K205" s="104"/>
      <c r="L205" s="73"/>
    </row>
  </sheetData>
  <sheetProtection algorithmName="SHA-512" hashValue="jneIL9xsK2dnznV/lTAfouyU5d5UVjRSMhblyGBZ4/fPj52KS9fvkOIsn/Sal7bGLv4/rvOmEnuO2wREAB+2aA==" saltValue="6pE+OnsYSOW/d4d/F0Hrzg==" spinCount="100000" sheet="1" objects="1" scenarios="1" selectLockedCells="1"/>
  <autoFilter ref="C139:K204" xr:uid="{00000000-0009-0000-0000-00000B000000}"/>
  <mergeCells count="17">
    <mergeCell ref="E9:H9"/>
    <mergeCell ref="E11:H11"/>
    <mergeCell ref="E20:H20"/>
    <mergeCell ref="E29:H29"/>
    <mergeCell ref="E132:H132"/>
    <mergeCell ref="L2:V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pageSetUpPr fitToPage="1"/>
  </sheetPr>
  <dimension ref="B2:BM1097"/>
  <sheetViews>
    <sheetView showGridLines="0" topLeftCell="A14" workbookViewId="0">
      <selection activeCell="J19" sqref="J19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5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126</v>
      </c>
      <c r="AZ2" s="193" t="s">
        <v>9698</v>
      </c>
      <c r="BA2" s="193" t="s">
        <v>122</v>
      </c>
      <c r="BB2" s="193" t="s">
        <v>1</v>
      </c>
      <c r="BC2" s="193" t="s">
        <v>9699</v>
      </c>
      <c r="BD2" s="193" t="s">
        <v>149</v>
      </c>
    </row>
    <row r="3" spans="2:5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  <c r="AZ3" s="193" t="s">
        <v>9700</v>
      </c>
      <c r="BA3" s="193" t="s">
        <v>1</v>
      </c>
      <c r="BB3" s="193" t="s">
        <v>1</v>
      </c>
      <c r="BC3" s="193" t="s">
        <v>9701</v>
      </c>
      <c r="BD3" s="193" t="s">
        <v>149</v>
      </c>
    </row>
    <row r="4" spans="2:56" ht="24.95" customHeight="1">
      <c r="B4" s="56"/>
      <c r="D4" s="57" t="s">
        <v>152</v>
      </c>
      <c r="L4" s="56"/>
      <c r="M4" s="194" t="s">
        <v>9</v>
      </c>
      <c r="AT4" s="53" t="s">
        <v>3</v>
      </c>
      <c r="AZ4" s="193" t="s">
        <v>9702</v>
      </c>
      <c r="BA4" s="193" t="s">
        <v>1</v>
      </c>
      <c r="BB4" s="193" t="s">
        <v>1</v>
      </c>
      <c r="BC4" s="193" t="s">
        <v>9703</v>
      </c>
      <c r="BD4" s="193" t="s">
        <v>149</v>
      </c>
    </row>
    <row r="5" spans="2:56" ht="6.95" customHeight="1">
      <c r="B5" s="56"/>
      <c r="L5" s="56"/>
      <c r="AZ5" s="193" t="s">
        <v>9704</v>
      </c>
      <c r="BA5" s="193" t="s">
        <v>1</v>
      </c>
      <c r="BB5" s="193" t="s">
        <v>1</v>
      </c>
      <c r="BC5" s="193" t="s">
        <v>9705</v>
      </c>
      <c r="BD5" s="193" t="s">
        <v>149</v>
      </c>
    </row>
    <row r="6" spans="2:56" ht="12" customHeight="1">
      <c r="B6" s="56"/>
      <c r="D6" s="66" t="s">
        <v>15</v>
      </c>
      <c r="L6" s="56"/>
      <c r="AZ6" s="193" t="s">
        <v>9706</v>
      </c>
      <c r="BA6" s="193" t="s">
        <v>1</v>
      </c>
      <c r="BB6" s="193" t="s">
        <v>1</v>
      </c>
      <c r="BC6" s="193" t="s">
        <v>9707</v>
      </c>
      <c r="BD6" s="193" t="s">
        <v>90</v>
      </c>
    </row>
    <row r="7" spans="2:5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  <c r="AZ7" s="193" t="s">
        <v>9708</v>
      </c>
      <c r="BA7" s="193" t="s">
        <v>1</v>
      </c>
      <c r="BB7" s="193" t="s">
        <v>1</v>
      </c>
      <c r="BC7" s="193" t="s">
        <v>9709</v>
      </c>
      <c r="BD7" s="193" t="s">
        <v>90</v>
      </c>
    </row>
    <row r="8" spans="2:56" ht="12" customHeight="1">
      <c r="B8" s="56"/>
      <c r="D8" s="66" t="s">
        <v>161</v>
      </c>
      <c r="L8" s="56"/>
      <c r="AZ8" s="193" t="s">
        <v>267</v>
      </c>
      <c r="BA8" s="193" t="s">
        <v>1</v>
      </c>
      <c r="BB8" s="193" t="s">
        <v>1</v>
      </c>
      <c r="BC8" s="193" t="s">
        <v>9710</v>
      </c>
      <c r="BD8" s="193" t="s">
        <v>90</v>
      </c>
    </row>
    <row r="9" spans="2:56" s="74" customFormat="1" ht="16.5" customHeight="1">
      <c r="B9" s="73"/>
      <c r="E9" s="195" t="s">
        <v>9711</v>
      </c>
      <c r="F9" s="197"/>
      <c r="G9" s="197"/>
      <c r="H9" s="197"/>
      <c r="L9" s="73"/>
      <c r="AZ9" s="193" t="s">
        <v>9712</v>
      </c>
      <c r="BA9" s="193" t="s">
        <v>1</v>
      </c>
      <c r="BB9" s="193" t="s">
        <v>1</v>
      </c>
      <c r="BC9" s="193" t="s">
        <v>9707</v>
      </c>
      <c r="BD9" s="193" t="s">
        <v>90</v>
      </c>
    </row>
    <row r="10" spans="2:56" s="74" customFormat="1" ht="12" customHeight="1">
      <c r="B10" s="73"/>
      <c r="D10" s="66" t="s">
        <v>167</v>
      </c>
      <c r="L10" s="73"/>
      <c r="AZ10" s="193" t="s">
        <v>9713</v>
      </c>
      <c r="BA10" s="193" t="s">
        <v>1</v>
      </c>
      <c r="BB10" s="193" t="s">
        <v>1</v>
      </c>
      <c r="BC10" s="193" t="s">
        <v>9714</v>
      </c>
      <c r="BD10" s="193" t="s">
        <v>90</v>
      </c>
    </row>
    <row r="11" spans="2:56" s="74" customFormat="1" ht="16.5" customHeight="1">
      <c r="B11" s="73"/>
      <c r="E11" s="112" t="s">
        <v>9715</v>
      </c>
      <c r="F11" s="197"/>
      <c r="G11" s="197"/>
      <c r="H11" s="197"/>
      <c r="L11" s="73"/>
      <c r="AZ11" s="193" t="s">
        <v>9716</v>
      </c>
      <c r="BA11" s="193" t="s">
        <v>1</v>
      </c>
      <c r="BB11" s="193" t="s">
        <v>1</v>
      </c>
      <c r="BC11" s="193" t="s">
        <v>9717</v>
      </c>
      <c r="BD11" s="193" t="s">
        <v>90</v>
      </c>
    </row>
    <row r="12" spans="2:56" s="74" customFormat="1">
      <c r="B12" s="73"/>
      <c r="L12" s="73"/>
    </row>
    <row r="13" spans="2:5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5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56" s="74" customFormat="1" ht="10.9" customHeight="1">
      <c r="B15" s="73"/>
      <c r="L15" s="73"/>
    </row>
    <row r="16" spans="2:5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</row>
    <row r="20" spans="2:12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J121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ROUND((SUM(BE121:BE128) + SUM(BE150:BE1096)),  2)</f>
        <v>0</v>
      </c>
      <c r="G37" s="209"/>
      <c r="H37" s="209"/>
      <c r="I37" s="210">
        <v>0.2</v>
      </c>
      <c r="J37" s="208">
        <f>ROUND(((SUM(BE121:BE128) + SUM(BE150:BE1096))*I37),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ROUND((SUM(BF121:BF128) + SUM(BF150:BF1096)),  2)</f>
        <v>0</v>
      </c>
      <c r="G38" s="209"/>
      <c r="H38" s="209"/>
      <c r="I38" s="210">
        <v>0.2</v>
      </c>
      <c r="J38" s="208">
        <f>ROUND(((SUM(BF121:BF128) + SUM(BF150:BF1096))*I38),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ROUND((SUM(BG121:BG128) + SUM(BG150:BG1096)),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ROUND((SUM(BH121:BH128) + SUM(BH150:BH1096)),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ROUND((SUM(BI121:BI128) + SUM(BI150:BI1096)),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9711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E01_1 - Stavebná časť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47" s="74" customFormat="1" ht="10.35" customHeight="1">
      <c r="B97" s="73"/>
      <c r="L97" s="73"/>
    </row>
    <row r="98" spans="2:47" s="74" customFormat="1" ht="22.9" customHeight="1">
      <c r="B98" s="73"/>
      <c r="C98" s="222" t="s">
        <v>308</v>
      </c>
      <c r="J98" s="205">
        <f>J150</f>
        <v>0</v>
      </c>
      <c r="L98" s="73"/>
      <c r="AU98" s="53" t="s">
        <v>309</v>
      </c>
    </row>
    <row r="99" spans="2:47" s="224" customFormat="1" ht="24.95" customHeight="1">
      <c r="B99" s="223"/>
      <c r="D99" s="225" t="s">
        <v>310</v>
      </c>
      <c r="E99" s="226"/>
      <c r="F99" s="226"/>
      <c r="G99" s="226"/>
      <c r="H99" s="226"/>
      <c r="I99" s="226"/>
      <c r="J99" s="227">
        <f>J151</f>
        <v>0</v>
      </c>
      <c r="L99" s="223"/>
    </row>
    <row r="100" spans="2:47" s="164" customFormat="1" ht="19.899999999999999" customHeight="1">
      <c r="B100" s="228"/>
      <c r="D100" s="229" t="s">
        <v>311</v>
      </c>
      <c r="E100" s="230"/>
      <c r="F100" s="230"/>
      <c r="G100" s="230"/>
      <c r="H100" s="230"/>
      <c r="I100" s="230"/>
      <c r="J100" s="231">
        <f>J152</f>
        <v>0</v>
      </c>
      <c r="L100" s="228"/>
    </row>
    <row r="101" spans="2:47" s="164" customFormat="1" ht="19.899999999999999" customHeight="1">
      <c r="B101" s="228"/>
      <c r="D101" s="229" t="s">
        <v>312</v>
      </c>
      <c r="E101" s="230"/>
      <c r="F101" s="230"/>
      <c r="G101" s="230"/>
      <c r="H101" s="230"/>
      <c r="I101" s="230"/>
      <c r="J101" s="231">
        <f>J188</f>
        <v>0</v>
      </c>
      <c r="L101" s="228"/>
    </row>
    <row r="102" spans="2:47" s="164" customFormat="1" ht="19.899999999999999" customHeight="1">
      <c r="B102" s="228"/>
      <c r="D102" s="229" t="s">
        <v>313</v>
      </c>
      <c r="E102" s="230"/>
      <c r="F102" s="230"/>
      <c r="G102" s="230"/>
      <c r="H102" s="230"/>
      <c r="I102" s="230"/>
      <c r="J102" s="231">
        <f>J306</f>
        <v>0</v>
      </c>
      <c r="L102" s="228"/>
    </row>
    <row r="103" spans="2:47" s="164" customFormat="1" ht="19.899999999999999" customHeight="1">
      <c r="B103" s="228"/>
      <c r="D103" s="229" t="s">
        <v>314</v>
      </c>
      <c r="E103" s="230"/>
      <c r="F103" s="230"/>
      <c r="G103" s="230"/>
      <c r="H103" s="230"/>
      <c r="I103" s="230"/>
      <c r="J103" s="231">
        <f>J477</f>
        <v>0</v>
      </c>
      <c r="L103" s="228"/>
    </row>
    <row r="104" spans="2:47" s="164" customFormat="1" ht="19.899999999999999" customHeight="1">
      <c r="B104" s="228"/>
      <c r="D104" s="229" t="s">
        <v>316</v>
      </c>
      <c r="E104" s="230"/>
      <c r="F104" s="230"/>
      <c r="G104" s="230"/>
      <c r="H104" s="230"/>
      <c r="I104" s="230"/>
      <c r="J104" s="231">
        <f>J752</f>
        <v>0</v>
      </c>
      <c r="L104" s="228"/>
    </row>
    <row r="105" spans="2:47" s="164" customFormat="1" ht="19.899999999999999" customHeight="1">
      <c r="B105" s="228"/>
      <c r="D105" s="229" t="s">
        <v>317</v>
      </c>
      <c r="E105" s="230"/>
      <c r="F105" s="230"/>
      <c r="G105" s="230"/>
      <c r="H105" s="230"/>
      <c r="I105" s="230"/>
      <c r="J105" s="231">
        <f>J794</f>
        <v>0</v>
      </c>
      <c r="L105" s="228"/>
    </row>
    <row r="106" spans="2:47" s="164" customFormat="1" ht="19.899999999999999" customHeight="1">
      <c r="B106" s="228"/>
      <c r="D106" s="229" t="s">
        <v>318</v>
      </c>
      <c r="E106" s="230"/>
      <c r="F106" s="230"/>
      <c r="G106" s="230"/>
      <c r="H106" s="230"/>
      <c r="I106" s="230"/>
      <c r="J106" s="231">
        <f>J844</f>
        <v>0</v>
      </c>
      <c r="L106" s="228"/>
    </row>
    <row r="107" spans="2:47" s="224" customFormat="1" ht="24.95" customHeight="1">
      <c r="B107" s="223"/>
      <c r="D107" s="225" t="s">
        <v>319</v>
      </c>
      <c r="E107" s="226"/>
      <c r="F107" s="226"/>
      <c r="G107" s="226"/>
      <c r="H107" s="226"/>
      <c r="I107" s="226"/>
      <c r="J107" s="227">
        <f>J846</f>
        <v>0</v>
      </c>
      <c r="L107" s="223"/>
    </row>
    <row r="108" spans="2:47" s="164" customFormat="1" ht="19.899999999999999" customHeight="1">
      <c r="B108" s="228"/>
      <c r="D108" s="229" t="s">
        <v>320</v>
      </c>
      <c r="E108" s="230"/>
      <c r="F108" s="230"/>
      <c r="G108" s="230"/>
      <c r="H108" s="230"/>
      <c r="I108" s="230"/>
      <c r="J108" s="231">
        <f>J847</f>
        <v>0</v>
      </c>
      <c r="L108" s="228"/>
    </row>
    <row r="109" spans="2:47" s="164" customFormat="1" ht="19.899999999999999" customHeight="1">
      <c r="B109" s="228"/>
      <c r="D109" s="229" t="s">
        <v>321</v>
      </c>
      <c r="E109" s="230"/>
      <c r="F109" s="230"/>
      <c r="G109" s="230"/>
      <c r="H109" s="230"/>
      <c r="I109" s="230"/>
      <c r="J109" s="231">
        <f>J894</f>
        <v>0</v>
      </c>
      <c r="L109" s="228"/>
    </row>
    <row r="110" spans="2:47" s="164" customFormat="1" ht="19.899999999999999" customHeight="1">
      <c r="B110" s="228"/>
      <c r="D110" s="229" t="s">
        <v>322</v>
      </c>
      <c r="E110" s="230"/>
      <c r="F110" s="230"/>
      <c r="G110" s="230"/>
      <c r="H110" s="230"/>
      <c r="I110" s="230"/>
      <c r="J110" s="231">
        <f>J931</f>
        <v>0</v>
      </c>
      <c r="L110" s="228"/>
    </row>
    <row r="111" spans="2:47" s="164" customFormat="1" ht="19.899999999999999" customHeight="1">
      <c r="B111" s="228"/>
      <c r="D111" s="229" t="s">
        <v>323</v>
      </c>
      <c r="E111" s="230"/>
      <c r="F111" s="230"/>
      <c r="G111" s="230"/>
      <c r="H111" s="230"/>
      <c r="I111" s="230"/>
      <c r="J111" s="231">
        <f>J993</f>
        <v>0</v>
      </c>
      <c r="L111" s="228"/>
    </row>
    <row r="112" spans="2:47" s="164" customFormat="1" ht="19.899999999999999" customHeight="1">
      <c r="B112" s="228"/>
      <c r="D112" s="229" t="s">
        <v>324</v>
      </c>
      <c r="E112" s="230"/>
      <c r="F112" s="230"/>
      <c r="G112" s="230"/>
      <c r="H112" s="230"/>
      <c r="I112" s="230"/>
      <c r="J112" s="231">
        <f>J1009</f>
        <v>0</v>
      </c>
      <c r="L112" s="228"/>
    </row>
    <row r="113" spans="2:62" s="164" customFormat="1" ht="19.899999999999999" customHeight="1">
      <c r="B113" s="228"/>
      <c r="D113" s="229" t="s">
        <v>326</v>
      </c>
      <c r="E113" s="230"/>
      <c r="F113" s="230"/>
      <c r="G113" s="230"/>
      <c r="H113" s="230"/>
      <c r="I113" s="230"/>
      <c r="J113" s="231">
        <f>J1015</f>
        <v>0</v>
      </c>
      <c r="L113" s="228"/>
    </row>
    <row r="114" spans="2:62" s="164" customFormat="1" ht="19.899999999999999" customHeight="1">
      <c r="B114" s="228"/>
      <c r="D114" s="229" t="s">
        <v>327</v>
      </c>
      <c r="E114" s="230"/>
      <c r="F114" s="230"/>
      <c r="G114" s="230"/>
      <c r="H114" s="230"/>
      <c r="I114" s="230"/>
      <c r="J114" s="231">
        <f>J1020</f>
        <v>0</v>
      </c>
      <c r="L114" s="228"/>
    </row>
    <row r="115" spans="2:62" s="164" customFormat="1" ht="19.899999999999999" customHeight="1">
      <c r="B115" s="228"/>
      <c r="D115" s="229" t="s">
        <v>329</v>
      </c>
      <c r="E115" s="230"/>
      <c r="F115" s="230"/>
      <c r="G115" s="230"/>
      <c r="H115" s="230"/>
      <c r="I115" s="230"/>
      <c r="J115" s="231">
        <f>J1026</f>
        <v>0</v>
      </c>
      <c r="L115" s="228"/>
    </row>
    <row r="116" spans="2:62" s="164" customFormat="1" ht="19.899999999999999" customHeight="1">
      <c r="B116" s="228"/>
      <c r="D116" s="229" t="s">
        <v>330</v>
      </c>
      <c r="E116" s="230"/>
      <c r="F116" s="230"/>
      <c r="G116" s="230"/>
      <c r="H116" s="230"/>
      <c r="I116" s="230"/>
      <c r="J116" s="231">
        <f>J1032</f>
        <v>0</v>
      </c>
      <c r="L116" s="228"/>
    </row>
    <row r="117" spans="2:62" s="164" customFormat="1" ht="19.899999999999999" customHeight="1">
      <c r="B117" s="228"/>
      <c r="D117" s="229" t="s">
        <v>331</v>
      </c>
      <c r="E117" s="230"/>
      <c r="F117" s="230"/>
      <c r="G117" s="230"/>
      <c r="H117" s="230"/>
      <c r="I117" s="230"/>
      <c r="J117" s="231">
        <f>J1053</f>
        <v>0</v>
      </c>
      <c r="L117" s="228"/>
    </row>
    <row r="118" spans="2:62" s="164" customFormat="1" ht="19.899999999999999" customHeight="1">
      <c r="B118" s="228"/>
      <c r="D118" s="229" t="s">
        <v>332</v>
      </c>
      <c r="E118" s="230"/>
      <c r="F118" s="230"/>
      <c r="G118" s="230"/>
      <c r="H118" s="230"/>
      <c r="I118" s="230"/>
      <c r="J118" s="231">
        <f>J1071</f>
        <v>0</v>
      </c>
      <c r="L118" s="228"/>
    </row>
    <row r="119" spans="2:62" s="74" customFormat="1" ht="21.75" customHeight="1">
      <c r="B119" s="73"/>
      <c r="L119" s="73"/>
    </row>
    <row r="120" spans="2:62" s="74" customFormat="1" ht="6.95" customHeight="1">
      <c r="B120" s="73"/>
      <c r="L120" s="73"/>
    </row>
    <row r="121" spans="2:62" s="74" customFormat="1" ht="29.25" customHeight="1">
      <c r="B121" s="73"/>
      <c r="C121" s="222" t="s">
        <v>343</v>
      </c>
      <c r="J121" s="232">
        <f>ROUND(J122 + J123 + J124 + J125 + J126 + J127,2)</f>
        <v>0</v>
      </c>
      <c r="L121" s="73"/>
      <c r="N121" s="233" t="s">
        <v>41</v>
      </c>
    </row>
    <row r="122" spans="2:62" s="74" customFormat="1" ht="18" customHeight="1">
      <c r="B122" s="73"/>
      <c r="D122" s="41" t="s">
        <v>344</v>
      </c>
      <c r="E122" s="48"/>
      <c r="F122" s="48"/>
      <c r="J122" s="17">
        <v>0</v>
      </c>
      <c r="L122" s="73"/>
      <c r="N122" s="235" t="s">
        <v>43</v>
      </c>
      <c r="AY122" s="53" t="s">
        <v>345</v>
      </c>
      <c r="BE122" s="179">
        <f t="shared" ref="BE122:BE127" si="0">IF(N122="základná",J122,0)</f>
        <v>0</v>
      </c>
      <c r="BF122" s="179">
        <f t="shared" ref="BF122:BF127" si="1">IF(N122="znížená",J122,0)</f>
        <v>0</v>
      </c>
      <c r="BG122" s="179">
        <f t="shared" ref="BG122:BG127" si="2">IF(N122="zákl. prenesená",J122,0)</f>
        <v>0</v>
      </c>
      <c r="BH122" s="179">
        <f t="shared" ref="BH122:BH127" si="3">IF(N122="zníž. prenesená",J122,0)</f>
        <v>0</v>
      </c>
      <c r="BI122" s="179">
        <f t="shared" ref="BI122:BI127" si="4">IF(N122="nulová",J122,0)</f>
        <v>0</v>
      </c>
      <c r="BJ122" s="53" t="s">
        <v>90</v>
      </c>
    </row>
    <row r="123" spans="2:62" s="74" customFormat="1" ht="18" customHeight="1">
      <c r="B123" s="73"/>
      <c r="D123" s="41" t="s">
        <v>346</v>
      </c>
      <c r="E123" s="48"/>
      <c r="F123" s="48"/>
      <c r="J123" s="17">
        <v>0</v>
      </c>
      <c r="L123" s="73"/>
      <c r="N123" s="235" t="s">
        <v>43</v>
      </c>
      <c r="AY123" s="53" t="s">
        <v>345</v>
      </c>
      <c r="BE123" s="179">
        <f t="shared" si="0"/>
        <v>0</v>
      </c>
      <c r="BF123" s="179">
        <f t="shared" si="1"/>
        <v>0</v>
      </c>
      <c r="BG123" s="179">
        <f t="shared" si="2"/>
        <v>0</v>
      </c>
      <c r="BH123" s="179">
        <f t="shared" si="3"/>
        <v>0</v>
      </c>
      <c r="BI123" s="179">
        <f t="shared" si="4"/>
        <v>0</v>
      </c>
      <c r="BJ123" s="53" t="s">
        <v>90</v>
      </c>
    </row>
    <row r="124" spans="2:62" s="74" customFormat="1" ht="18" customHeight="1">
      <c r="B124" s="73"/>
      <c r="D124" s="41" t="s">
        <v>347</v>
      </c>
      <c r="E124" s="48"/>
      <c r="F124" s="48"/>
      <c r="J124" s="17">
        <v>0</v>
      </c>
      <c r="L124" s="73"/>
      <c r="N124" s="235" t="s">
        <v>43</v>
      </c>
      <c r="AY124" s="53" t="s">
        <v>345</v>
      </c>
      <c r="BE124" s="179">
        <f t="shared" si="0"/>
        <v>0</v>
      </c>
      <c r="BF124" s="179">
        <f t="shared" si="1"/>
        <v>0</v>
      </c>
      <c r="BG124" s="179">
        <f t="shared" si="2"/>
        <v>0</v>
      </c>
      <c r="BH124" s="179">
        <f t="shared" si="3"/>
        <v>0</v>
      </c>
      <c r="BI124" s="179">
        <f t="shared" si="4"/>
        <v>0</v>
      </c>
      <c r="BJ124" s="53" t="s">
        <v>90</v>
      </c>
    </row>
    <row r="125" spans="2:62" s="74" customFormat="1" ht="18" customHeight="1">
      <c r="B125" s="73"/>
      <c r="D125" s="41" t="s">
        <v>348</v>
      </c>
      <c r="E125" s="48"/>
      <c r="F125" s="48"/>
      <c r="J125" s="17">
        <v>0</v>
      </c>
      <c r="L125" s="73"/>
      <c r="N125" s="235" t="s">
        <v>43</v>
      </c>
      <c r="AY125" s="53" t="s">
        <v>345</v>
      </c>
      <c r="BE125" s="179">
        <f t="shared" si="0"/>
        <v>0</v>
      </c>
      <c r="BF125" s="179">
        <f t="shared" si="1"/>
        <v>0</v>
      </c>
      <c r="BG125" s="179">
        <f t="shared" si="2"/>
        <v>0</v>
      </c>
      <c r="BH125" s="179">
        <f t="shared" si="3"/>
        <v>0</v>
      </c>
      <c r="BI125" s="179">
        <f t="shared" si="4"/>
        <v>0</v>
      </c>
      <c r="BJ125" s="53" t="s">
        <v>90</v>
      </c>
    </row>
    <row r="126" spans="2:62" s="74" customFormat="1" ht="18" customHeight="1">
      <c r="B126" s="73"/>
      <c r="D126" s="41" t="s">
        <v>349</v>
      </c>
      <c r="E126" s="48"/>
      <c r="F126" s="48"/>
      <c r="J126" s="17">
        <v>0</v>
      </c>
      <c r="L126" s="73"/>
      <c r="N126" s="235" t="s">
        <v>43</v>
      </c>
      <c r="AY126" s="53" t="s">
        <v>345</v>
      </c>
      <c r="BE126" s="179">
        <f t="shared" si="0"/>
        <v>0</v>
      </c>
      <c r="BF126" s="179">
        <f t="shared" si="1"/>
        <v>0</v>
      </c>
      <c r="BG126" s="179">
        <f t="shared" si="2"/>
        <v>0</v>
      </c>
      <c r="BH126" s="179">
        <f t="shared" si="3"/>
        <v>0</v>
      </c>
      <c r="BI126" s="179">
        <f t="shared" si="4"/>
        <v>0</v>
      </c>
      <c r="BJ126" s="53" t="s">
        <v>90</v>
      </c>
    </row>
    <row r="127" spans="2:62" s="74" customFormat="1" ht="18" customHeight="1">
      <c r="B127" s="73"/>
      <c r="D127" s="236" t="s">
        <v>350</v>
      </c>
      <c r="J127" s="17">
        <f>ROUND(J32*T127,2)</f>
        <v>0</v>
      </c>
      <c r="L127" s="73"/>
      <c r="N127" s="235" t="s">
        <v>43</v>
      </c>
      <c r="AY127" s="53" t="s">
        <v>351</v>
      </c>
      <c r="BE127" s="179">
        <f t="shared" si="0"/>
        <v>0</v>
      </c>
      <c r="BF127" s="179">
        <f t="shared" si="1"/>
        <v>0</v>
      </c>
      <c r="BG127" s="179">
        <f t="shared" si="2"/>
        <v>0</v>
      </c>
      <c r="BH127" s="179">
        <f t="shared" si="3"/>
        <v>0</v>
      </c>
      <c r="BI127" s="179">
        <f t="shared" si="4"/>
        <v>0</v>
      </c>
      <c r="BJ127" s="53" t="s">
        <v>90</v>
      </c>
    </row>
    <row r="128" spans="2:62" s="74" customFormat="1">
      <c r="B128" s="73"/>
      <c r="L128" s="73"/>
    </row>
    <row r="129" spans="2:12" s="74" customFormat="1" ht="29.25" customHeight="1">
      <c r="B129" s="73"/>
      <c r="C129" s="181" t="s">
        <v>146</v>
      </c>
      <c r="D129" s="182"/>
      <c r="E129" s="182"/>
      <c r="F129" s="182"/>
      <c r="G129" s="182"/>
      <c r="H129" s="182"/>
      <c r="I129" s="182"/>
      <c r="J129" s="237">
        <f>ROUND(J98+J121,2)</f>
        <v>0</v>
      </c>
      <c r="K129" s="182"/>
      <c r="L129" s="73"/>
    </row>
    <row r="130" spans="2:12" s="74" customFormat="1" ht="6.95" customHeight="1">
      <c r="B130" s="103"/>
      <c r="C130" s="104"/>
      <c r="D130" s="104"/>
      <c r="E130" s="104"/>
      <c r="F130" s="104"/>
      <c r="G130" s="104"/>
      <c r="H130" s="104"/>
      <c r="I130" s="104"/>
      <c r="J130" s="104"/>
      <c r="K130" s="104"/>
      <c r="L130" s="73"/>
    </row>
    <row r="134" spans="2:12" s="74" customFormat="1" ht="6.95" customHeight="1">
      <c r="B134" s="105"/>
      <c r="C134" s="106"/>
      <c r="D134" s="106"/>
      <c r="E134" s="106"/>
      <c r="F134" s="106"/>
      <c r="G134" s="106"/>
      <c r="H134" s="106"/>
      <c r="I134" s="106"/>
      <c r="J134" s="106"/>
      <c r="K134" s="106"/>
      <c r="L134" s="73"/>
    </row>
    <row r="135" spans="2:12" s="74" customFormat="1" ht="24.95" customHeight="1">
      <c r="B135" s="73"/>
      <c r="C135" s="57" t="s">
        <v>352</v>
      </c>
      <c r="L135" s="73"/>
    </row>
    <row r="136" spans="2:12" s="74" customFormat="1" ht="6.95" customHeight="1">
      <c r="B136" s="73"/>
      <c r="L136" s="73"/>
    </row>
    <row r="137" spans="2:12" s="74" customFormat="1" ht="12" customHeight="1">
      <c r="B137" s="73"/>
      <c r="C137" s="66" t="s">
        <v>15</v>
      </c>
      <c r="L137" s="73"/>
    </row>
    <row r="138" spans="2:12" s="74" customFormat="1" ht="39.75" customHeight="1">
      <c r="B138" s="73"/>
      <c r="E138" s="195" t="str">
        <f>E7</f>
        <v>REKONŠTRUKCIA OBJEKTU NA VAJANSKÉHO NÁBREŽÍ 10, BRATISLAVA, ADAPTÁCIA OBJEKTU PRE POTREBY VÝUČBY UK</v>
      </c>
      <c r="F138" s="196"/>
      <c r="G138" s="196"/>
      <c r="H138" s="196"/>
      <c r="L138" s="73"/>
    </row>
    <row r="139" spans="2:12" ht="12" customHeight="1">
      <c r="B139" s="56"/>
      <c r="C139" s="66" t="s">
        <v>161</v>
      </c>
      <c r="L139" s="56"/>
    </row>
    <row r="140" spans="2:12" s="74" customFormat="1" ht="16.5" customHeight="1">
      <c r="B140" s="73"/>
      <c r="E140" s="195" t="s">
        <v>9711</v>
      </c>
      <c r="F140" s="197"/>
      <c r="G140" s="197"/>
      <c r="H140" s="197"/>
      <c r="L140" s="73"/>
    </row>
    <row r="141" spans="2:12" s="74" customFormat="1" ht="12" customHeight="1">
      <c r="B141" s="73"/>
      <c r="C141" s="66" t="s">
        <v>167</v>
      </c>
      <c r="L141" s="73"/>
    </row>
    <row r="142" spans="2:12" s="74" customFormat="1" ht="16.5" customHeight="1">
      <c r="B142" s="73"/>
      <c r="E142" s="112" t="str">
        <f>E11</f>
        <v>E01_1 - Stavebná časť</v>
      </c>
      <c r="F142" s="197"/>
      <c r="G142" s="197"/>
      <c r="H142" s="197"/>
      <c r="L142" s="73"/>
    </row>
    <row r="143" spans="2:12" s="74" customFormat="1" ht="6.95" customHeight="1">
      <c r="B143" s="73"/>
      <c r="L143" s="73"/>
    </row>
    <row r="144" spans="2:12" s="74" customFormat="1" ht="12" customHeight="1">
      <c r="B144" s="73"/>
      <c r="C144" s="66" t="s">
        <v>19</v>
      </c>
      <c r="F144" s="67" t="str">
        <f>F14</f>
        <v xml:space="preserve">Vajanského nábrežie 56/10 </v>
      </c>
      <c r="I144" s="66" t="s">
        <v>21</v>
      </c>
      <c r="J144" s="198" t="str">
        <f>IF(J14="","",J14)</f>
        <v>30. 5. 2024</v>
      </c>
      <c r="L144" s="73"/>
    </row>
    <row r="145" spans="2:65" s="74" customFormat="1" ht="6.95" customHeight="1">
      <c r="B145" s="73"/>
      <c r="L145" s="73"/>
    </row>
    <row r="146" spans="2:65" s="74" customFormat="1" ht="15.2" customHeight="1">
      <c r="B146" s="73"/>
      <c r="C146" s="66" t="s">
        <v>23</v>
      </c>
      <c r="F146" s="67" t="str">
        <f>E17</f>
        <v>Univerzita Komenského v Bratislave</v>
      </c>
      <c r="I146" s="66" t="s">
        <v>29</v>
      </c>
      <c r="J146" s="219" t="str">
        <f>E23</f>
        <v xml:space="preserve"> </v>
      </c>
      <c r="L146" s="73"/>
    </row>
    <row r="147" spans="2:65" s="74" customFormat="1" ht="15.2" customHeight="1">
      <c r="B147" s="73"/>
      <c r="C147" s="66" t="s">
        <v>27</v>
      </c>
      <c r="F147" s="67" t="str">
        <f>IF(E20="","",E20)</f>
        <v>Vyplň údaj</v>
      </c>
      <c r="I147" s="66" t="s">
        <v>32</v>
      </c>
      <c r="J147" s="219" t="str">
        <f>E26</f>
        <v>precenil Rosoft,s.r.o.</v>
      </c>
      <c r="L147" s="73"/>
    </row>
    <row r="148" spans="2:65" s="74" customFormat="1" ht="10.35" customHeight="1">
      <c r="B148" s="73"/>
      <c r="L148" s="73"/>
    </row>
    <row r="149" spans="2:65" s="243" customFormat="1" ht="29.25" customHeight="1">
      <c r="B149" s="238"/>
      <c r="C149" s="239" t="s">
        <v>353</v>
      </c>
      <c r="D149" s="240" t="s">
        <v>62</v>
      </c>
      <c r="E149" s="240" t="s">
        <v>58</v>
      </c>
      <c r="F149" s="240" t="s">
        <v>59</v>
      </c>
      <c r="G149" s="240" t="s">
        <v>354</v>
      </c>
      <c r="H149" s="240" t="s">
        <v>355</v>
      </c>
      <c r="I149" s="240" t="s">
        <v>356</v>
      </c>
      <c r="J149" s="241" t="s">
        <v>307</v>
      </c>
      <c r="K149" s="242" t="s">
        <v>357</v>
      </c>
      <c r="L149" s="238"/>
      <c r="M149" s="132" t="s">
        <v>1</v>
      </c>
      <c r="N149" s="133" t="s">
        <v>41</v>
      </c>
      <c r="O149" s="133" t="s">
        <v>358</v>
      </c>
      <c r="P149" s="133" t="s">
        <v>359</v>
      </c>
      <c r="Q149" s="133" t="s">
        <v>360</v>
      </c>
      <c r="R149" s="133" t="s">
        <v>361</v>
      </c>
      <c r="S149" s="133" t="s">
        <v>362</v>
      </c>
      <c r="T149" s="134" t="s">
        <v>363</v>
      </c>
    </row>
    <row r="150" spans="2:65" s="74" customFormat="1" ht="22.9" customHeight="1">
      <c r="B150" s="73"/>
      <c r="C150" s="138" t="s">
        <v>215</v>
      </c>
      <c r="J150" s="244">
        <f>BK150</f>
        <v>0</v>
      </c>
      <c r="L150" s="73"/>
      <c r="M150" s="135"/>
      <c r="N150" s="120"/>
      <c r="O150" s="120"/>
      <c r="P150" s="245">
        <f>P151+P846</f>
        <v>0</v>
      </c>
      <c r="Q150" s="120"/>
      <c r="R150" s="245">
        <f>R151+R846</f>
        <v>1646.4193636550001</v>
      </c>
      <c r="S150" s="120"/>
      <c r="T150" s="246">
        <f>T151+T846</f>
        <v>15.561078</v>
      </c>
      <c r="AT150" s="53" t="s">
        <v>76</v>
      </c>
      <c r="AU150" s="53" t="s">
        <v>309</v>
      </c>
      <c r="BK150" s="247">
        <f>BK151+BK846</f>
        <v>0</v>
      </c>
    </row>
    <row r="151" spans="2:65" s="249" customFormat="1" ht="25.9" customHeight="1">
      <c r="B151" s="248"/>
      <c r="D151" s="250" t="s">
        <v>76</v>
      </c>
      <c r="E151" s="251" t="s">
        <v>364</v>
      </c>
      <c r="F151" s="251" t="s">
        <v>365</v>
      </c>
      <c r="J151" s="252">
        <f>BK151</f>
        <v>0</v>
      </c>
      <c r="L151" s="248"/>
      <c r="M151" s="253"/>
      <c r="P151" s="254">
        <f>P152+P188+P306+P477+P752+P794+P844</f>
        <v>0</v>
      </c>
      <c r="R151" s="254">
        <f>R152+R188+R306+R477+R752+R794+R844</f>
        <v>1636.0297666450001</v>
      </c>
      <c r="T151" s="255">
        <f>T152+T188+T306+T477+T752+T794+T844</f>
        <v>15.561078</v>
      </c>
      <c r="AR151" s="250" t="s">
        <v>84</v>
      </c>
      <c r="AT151" s="256" t="s">
        <v>76</v>
      </c>
      <c r="AU151" s="256" t="s">
        <v>77</v>
      </c>
      <c r="AY151" s="250" t="s">
        <v>366</v>
      </c>
      <c r="BK151" s="257">
        <f>BK152+BK188+BK306+BK477+BK752+BK794+BK844</f>
        <v>0</v>
      </c>
    </row>
    <row r="152" spans="2:65" s="249" customFormat="1" ht="22.9" customHeight="1">
      <c r="B152" s="248"/>
      <c r="D152" s="250" t="s">
        <v>76</v>
      </c>
      <c r="E152" s="258" t="s">
        <v>84</v>
      </c>
      <c r="F152" s="258" t="s">
        <v>367</v>
      </c>
      <c r="J152" s="259">
        <f>BK152</f>
        <v>0</v>
      </c>
      <c r="L152" s="248"/>
      <c r="M152" s="253"/>
      <c r="P152" s="254">
        <f>SUM(P153:P187)</f>
        <v>0</v>
      </c>
      <c r="R152" s="254">
        <f>SUM(R153:R187)</f>
        <v>0</v>
      </c>
      <c r="T152" s="255">
        <f>SUM(T153:T187)</f>
        <v>0</v>
      </c>
      <c r="AR152" s="250" t="s">
        <v>84</v>
      </c>
      <c r="AT152" s="256" t="s">
        <v>76</v>
      </c>
      <c r="AU152" s="256" t="s">
        <v>84</v>
      </c>
      <c r="AY152" s="250" t="s">
        <v>366</v>
      </c>
      <c r="BK152" s="257">
        <f>SUM(BK153:BK187)</f>
        <v>0</v>
      </c>
    </row>
    <row r="153" spans="2:65" s="74" customFormat="1" ht="33" customHeight="1">
      <c r="B153" s="73"/>
      <c r="C153" s="260" t="s">
        <v>84</v>
      </c>
      <c r="D153" s="260" t="s">
        <v>368</v>
      </c>
      <c r="E153" s="261" t="s">
        <v>409</v>
      </c>
      <c r="F153" s="262" t="s">
        <v>410</v>
      </c>
      <c r="G153" s="263" t="s">
        <v>402</v>
      </c>
      <c r="H153" s="264">
        <v>870.32299999999998</v>
      </c>
      <c r="I153" s="26"/>
      <c r="J153" s="266">
        <f>ROUND(I153*H153,2)</f>
        <v>0</v>
      </c>
      <c r="K153" s="267"/>
      <c r="L153" s="73"/>
      <c r="M153" s="27" t="s">
        <v>1</v>
      </c>
      <c r="N153" s="233" t="s">
        <v>43</v>
      </c>
      <c r="P153" s="269">
        <f>O153*H153</f>
        <v>0</v>
      </c>
      <c r="Q153" s="269">
        <v>0</v>
      </c>
      <c r="R153" s="269">
        <f>Q153*H153</f>
        <v>0</v>
      </c>
      <c r="S153" s="269">
        <v>0</v>
      </c>
      <c r="T153" s="270">
        <f>S153*H153</f>
        <v>0</v>
      </c>
      <c r="AR153" s="271" t="s">
        <v>371</v>
      </c>
      <c r="AT153" s="271" t="s">
        <v>368</v>
      </c>
      <c r="AU153" s="271" t="s">
        <v>90</v>
      </c>
      <c r="AY153" s="53" t="s">
        <v>366</v>
      </c>
      <c r="BE153" s="179">
        <f>IF(N153="základná",J153,0)</f>
        <v>0</v>
      </c>
      <c r="BF153" s="179">
        <f>IF(N153="znížená",J153,0)</f>
        <v>0</v>
      </c>
      <c r="BG153" s="179">
        <f>IF(N153="zákl. prenesená",J153,0)</f>
        <v>0</v>
      </c>
      <c r="BH153" s="179">
        <f>IF(N153="zníž. prenesená",J153,0)</f>
        <v>0</v>
      </c>
      <c r="BI153" s="179">
        <f>IF(N153="nulová",J153,0)</f>
        <v>0</v>
      </c>
      <c r="BJ153" s="53" t="s">
        <v>90</v>
      </c>
      <c r="BK153" s="179">
        <f>ROUND(I153*H153,2)</f>
        <v>0</v>
      </c>
      <c r="BL153" s="53" t="s">
        <v>371</v>
      </c>
      <c r="BM153" s="271" t="s">
        <v>9718</v>
      </c>
    </row>
    <row r="154" spans="2:65" s="273" customFormat="1">
      <c r="B154" s="272"/>
      <c r="D154" s="274" t="s">
        <v>373</v>
      </c>
      <c r="E154" s="275" t="s">
        <v>1</v>
      </c>
      <c r="F154" s="276" t="s">
        <v>9719</v>
      </c>
      <c r="H154" s="275" t="s">
        <v>1</v>
      </c>
      <c r="L154" s="272"/>
      <c r="M154" s="277"/>
      <c r="T154" s="278"/>
      <c r="AT154" s="275" t="s">
        <v>373</v>
      </c>
      <c r="AU154" s="275" t="s">
        <v>90</v>
      </c>
      <c r="AV154" s="273" t="s">
        <v>84</v>
      </c>
      <c r="AW154" s="273" t="s">
        <v>31</v>
      </c>
      <c r="AX154" s="273" t="s">
        <v>77</v>
      </c>
      <c r="AY154" s="275" t="s">
        <v>366</v>
      </c>
    </row>
    <row r="155" spans="2:65" s="280" customFormat="1">
      <c r="B155" s="279"/>
      <c r="D155" s="274" t="s">
        <v>373</v>
      </c>
      <c r="E155" s="281" t="s">
        <v>1</v>
      </c>
      <c r="F155" s="282" t="s">
        <v>9720</v>
      </c>
      <c r="H155" s="283">
        <v>147.203</v>
      </c>
      <c r="L155" s="279"/>
      <c r="M155" s="284"/>
      <c r="T155" s="285"/>
      <c r="AT155" s="281" t="s">
        <v>373</v>
      </c>
      <c r="AU155" s="281" t="s">
        <v>90</v>
      </c>
      <c r="AV155" s="280" t="s">
        <v>90</v>
      </c>
      <c r="AW155" s="280" t="s">
        <v>31</v>
      </c>
      <c r="AX155" s="280" t="s">
        <v>77</v>
      </c>
      <c r="AY155" s="281" t="s">
        <v>366</v>
      </c>
    </row>
    <row r="156" spans="2:65" s="280" customFormat="1">
      <c r="B156" s="279"/>
      <c r="D156" s="274" t="s">
        <v>373</v>
      </c>
      <c r="E156" s="281" t="s">
        <v>1</v>
      </c>
      <c r="F156" s="282" t="s">
        <v>9721</v>
      </c>
      <c r="H156" s="283">
        <v>358.44499999999999</v>
      </c>
      <c r="L156" s="279"/>
      <c r="M156" s="284"/>
      <c r="T156" s="285"/>
      <c r="AT156" s="281" t="s">
        <v>373</v>
      </c>
      <c r="AU156" s="281" t="s">
        <v>90</v>
      </c>
      <c r="AV156" s="280" t="s">
        <v>90</v>
      </c>
      <c r="AW156" s="280" t="s">
        <v>31</v>
      </c>
      <c r="AX156" s="280" t="s">
        <v>77</v>
      </c>
      <c r="AY156" s="281" t="s">
        <v>366</v>
      </c>
    </row>
    <row r="157" spans="2:65" s="273" customFormat="1">
      <c r="B157" s="272"/>
      <c r="D157" s="274" t="s">
        <v>373</v>
      </c>
      <c r="E157" s="275" t="s">
        <v>1</v>
      </c>
      <c r="F157" s="276" t="s">
        <v>9722</v>
      </c>
      <c r="H157" s="275" t="s">
        <v>1</v>
      </c>
      <c r="L157" s="272"/>
      <c r="M157" s="277"/>
      <c r="T157" s="278"/>
      <c r="AT157" s="275" t="s">
        <v>373</v>
      </c>
      <c r="AU157" s="275" t="s">
        <v>90</v>
      </c>
      <c r="AV157" s="273" t="s">
        <v>84</v>
      </c>
      <c r="AW157" s="273" t="s">
        <v>31</v>
      </c>
      <c r="AX157" s="273" t="s">
        <v>77</v>
      </c>
      <c r="AY157" s="275" t="s">
        <v>366</v>
      </c>
    </row>
    <row r="158" spans="2:65" s="280" customFormat="1">
      <c r="B158" s="279"/>
      <c r="D158" s="274" t="s">
        <v>373</v>
      </c>
      <c r="E158" s="281" t="s">
        <v>1</v>
      </c>
      <c r="F158" s="282" t="s">
        <v>9723</v>
      </c>
      <c r="H158" s="283">
        <v>163.38300000000001</v>
      </c>
      <c r="L158" s="279"/>
      <c r="M158" s="284"/>
      <c r="T158" s="285"/>
      <c r="AT158" s="281" t="s">
        <v>373</v>
      </c>
      <c r="AU158" s="281" t="s">
        <v>90</v>
      </c>
      <c r="AV158" s="280" t="s">
        <v>90</v>
      </c>
      <c r="AW158" s="280" t="s">
        <v>31</v>
      </c>
      <c r="AX158" s="280" t="s">
        <v>77</v>
      </c>
      <c r="AY158" s="281" t="s">
        <v>366</v>
      </c>
    </row>
    <row r="159" spans="2:65" s="280" customFormat="1">
      <c r="B159" s="279"/>
      <c r="D159" s="274" t="s">
        <v>373</v>
      </c>
      <c r="E159" s="281" t="s">
        <v>1</v>
      </c>
      <c r="F159" s="282" t="s">
        <v>9724</v>
      </c>
      <c r="H159" s="283">
        <v>70.004000000000005</v>
      </c>
      <c r="L159" s="279"/>
      <c r="M159" s="284"/>
      <c r="T159" s="285"/>
      <c r="AT159" s="281" t="s">
        <v>373</v>
      </c>
      <c r="AU159" s="281" t="s">
        <v>90</v>
      </c>
      <c r="AV159" s="280" t="s">
        <v>90</v>
      </c>
      <c r="AW159" s="280" t="s">
        <v>31</v>
      </c>
      <c r="AX159" s="280" t="s">
        <v>77</v>
      </c>
      <c r="AY159" s="281" t="s">
        <v>366</v>
      </c>
    </row>
    <row r="160" spans="2:65" s="280" customFormat="1">
      <c r="B160" s="279"/>
      <c r="D160" s="274" t="s">
        <v>373</v>
      </c>
      <c r="E160" s="281" t="s">
        <v>1</v>
      </c>
      <c r="F160" s="282" t="s">
        <v>9725</v>
      </c>
      <c r="H160" s="283">
        <v>117.827</v>
      </c>
      <c r="L160" s="279"/>
      <c r="M160" s="284"/>
      <c r="T160" s="285"/>
      <c r="AT160" s="281" t="s">
        <v>373</v>
      </c>
      <c r="AU160" s="281" t="s">
        <v>90</v>
      </c>
      <c r="AV160" s="280" t="s">
        <v>90</v>
      </c>
      <c r="AW160" s="280" t="s">
        <v>31</v>
      </c>
      <c r="AX160" s="280" t="s">
        <v>77</v>
      </c>
      <c r="AY160" s="281" t="s">
        <v>366</v>
      </c>
    </row>
    <row r="161" spans="2:65" s="280" customFormat="1">
      <c r="B161" s="279"/>
      <c r="D161" s="274" t="s">
        <v>373</v>
      </c>
      <c r="E161" s="281" t="s">
        <v>1</v>
      </c>
      <c r="F161" s="282" t="s">
        <v>9726</v>
      </c>
      <c r="H161" s="283">
        <v>57.027000000000001</v>
      </c>
      <c r="L161" s="279"/>
      <c r="M161" s="284"/>
      <c r="T161" s="285"/>
      <c r="AT161" s="281" t="s">
        <v>373</v>
      </c>
      <c r="AU161" s="281" t="s">
        <v>90</v>
      </c>
      <c r="AV161" s="280" t="s">
        <v>90</v>
      </c>
      <c r="AW161" s="280" t="s">
        <v>31</v>
      </c>
      <c r="AX161" s="280" t="s">
        <v>77</v>
      </c>
      <c r="AY161" s="281" t="s">
        <v>366</v>
      </c>
    </row>
    <row r="162" spans="2:65" s="273" customFormat="1">
      <c r="B162" s="272"/>
      <c r="D162" s="274" t="s">
        <v>373</v>
      </c>
      <c r="E162" s="275" t="s">
        <v>1</v>
      </c>
      <c r="F162" s="276" t="s">
        <v>9727</v>
      </c>
      <c r="H162" s="275" t="s">
        <v>1</v>
      </c>
      <c r="L162" s="272"/>
      <c r="M162" s="277"/>
      <c r="T162" s="278"/>
      <c r="AT162" s="275" t="s">
        <v>373</v>
      </c>
      <c r="AU162" s="275" t="s">
        <v>90</v>
      </c>
      <c r="AV162" s="273" t="s">
        <v>84</v>
      </c>
      <c r="AW162" s="273" t="s">
        <v>31</v>
      </c>
      <c r="AX162" s="273" t="s">
        <v>77</v>
      </c>
      <c r="AY162" s="275" t="s">
        <v>366</v>
      </c>
    </row>
    <row r="163" spans="2:65" s="280" customFormat="1">
      <c r="B163" s="279"/>
      <c r="D163" s="274" t="s">
        <v>373</v>
      </c>
      <c r="E163" s="281" t="s">
        <v>1</v>
      </c>
      <c r="F163" s="282" t="s">
        <v>9728</v>
      </c>
      <c r="H163" s="283">
        <v>-44.848999999999997</v>
      </c>
      <c r="L163" s="279"/>
      <c r="M163" s="284"/>
      <c r="T163" s="285"/>
      <c r="AT163" s="281" t="s">
        <v>373</v>
      </c>
      <c r="AU163" s="281" t="s">
        <v>90</v>
      </c>
      <c r="AV163" s="280" t="s">
        <v>90</v>
      </c>
      <c r="AW163" s="280" t="s">
        <v>31</v>
      </c>
      <c r="AX163" s="280" t="s">
        <v>77</v>
      </c>
      <c r="AY163" s="281" t="s">
        <v>366</v>
      </c>
    </row>
    <row r="164" spans="2:65" s="280" customFormat="1">
      <c r="B164" s="279"/>
      <c r="D164" s="274" t="s">
        <v>373</v>
      </c>
      <c r="E164" s="281" t="s">
        <v>1</v>
      </c>
      <c r="F164" s="282" t="s">
        <v>9729</v>
      </c>
      <c r="H164" s="283">
        <v>-9.3580000000000005</v>
      </c>
      <c r="L164" s="279"/>
      <c r="M164" s="284"/>
      <c r="T164" s="285"/>
      <c r="AT164" s="281" t="s">
        <v>373</v>
      </c>
      <c r="AU164" s="281" t="s">
        <v>90</v>
      </c>
      <c r="AV164" s="280" t="s">
        <v>90</v>
      </c>
      <c r="AW164" s="280" t="s">
        <v>31</v>
      </c>
      <c r="AX164" s="280" t="s">
        <v>77</v>
      </c>
      <c r="AY164" s="281" t="s">
        <v>366</v>
      </c>
    </row>
    <row r="165" spans="2:65" s="273" customFormat="1">
      <c r="B165" s="272"/>
      <c r="D165" s="274" t="s">
        <v>373</v>
      </c>
      <c r="E165" s="275" t="s">
        <v>1</v>
      </c>
      <c r="F165" s="276" t="s">
        <v>9730</v>
      </c>
      <c r="H165" s="275" t="s">
        <v>1</v>
      </c>
      <c r="L165" s="272"/>
      <c r="M165" s="277"/>
      <c r="T165" s="278"/>
      <c r="AT165" s="275" t="s">
        <v>373</v>
      </c>
      <c r="AU165" s="275" t="s">
        <v>90</v>
      </c>
      <c r="AV165" s="273" t="s">
        <v>84</v>
      </c>
      <c r="AW165" s="273" t="s">
        <v>31</v>
      </c>
      <c r="AX165" s="273" t="s">
        <v>77</v>
      </c>
      <c r="AY165" s="275" t="s">
        <v>366</v>
      </c>
    </row>
    <row r="166" spans="2:65" s="280" customFormat="1">
      <c r="B166" s="279"/>
      <c r="D166" s="274" t="s">
        <v>373</v>
      </c>
      <c r="E166" s="281" t="s">
        <v>1</v>
      </c>
      <c r="F166" s="282" t="s">
        <v>9731</v>
      </c>
      <c r="H166" s="283">
        <v>3.2149999999999999</v>
      </c>
      <c r="L166" s="279"/>
      <c r="M166" s="284"/>
      <c r="T166" s="285"/>
      <c r="AT166" s="281" t="s">
        <v>373</v>
      </c>
      <c r="AU166" s="281" t="s">
        <v>90</v>
      </c>
      <c r="AV166" s="280" t="s">
        <v>90</v>
      </c>
      <c r="AW166" s="280" t="s">
        <v>31</v>
      </c>
      <c r="AX166" s="280" t="s">
        <v>77</v>
      </c>
      <c r="AY166" s="281" t="s">
        <v>366</v>
      </c>
    </row>
    <row r="167" spans="2:65" s="280" customFormat="1">
      <c r="B167" s="279"/>
      <c r="D167" s="274" t="s">
        <v>373</v>
      </c>
      <c r="E167" s="281" t="s">
        <v>1</v>
      </c>
      <c r="F167" s="282" t="s">
        <v>9732</v>
      </c>
      <c r="H167" s="283">
        <v>2.1840000000000002</v>
      </c>
      <c r="L167" s="279"/>
      <c r="M167" s="284"/>
      <c r="T167" s="285"/>
      <c r="AT167" s="281" t="s">
        <v>373</v>
      </c>
      <c r="AU167" s="281" t="s">
        <v>90</v>
      </c>
      <c r="AV167" s="280" t="s">
        <v>90</v>
      </c>
      <c r="AW167" s="280" t="s">
        <v>31</v>
      </c>
      <c r="AX167" s="280" t="s">
        <v>77</v>
      </c>
      <c r="AY167" s="281" t="s">
        <v>366</v>
      </c>
    </row>
    <row r="168" spans="2:65" s="280" customFormat="1">
      <c r="B168" s="279"/>
      <c r="D168" s="274" t="s">
        <v>373</v>
      </c>
      <c r="E168" s="281" t="s">
        <v>1</v>
      </c>
      <c r="F168" s="282" t="s">
        <v>9733</v>
      </c>
      <c r="H168" s="283">
        <v>5.242</v>
      </c>
      <c r="L168" s="279"/>
      <c r="M168" s="284"/>
      <c r="T168" s="285"/>
      <c r="AT168" s="281" t="s">
        <v>373</v>
      </c>
      <c r="AU168" s="281" t="s">
        <v>90</v>
      </c>
      <c r="AV168" s="280" t="s">
        <v>90</v>
      </c>
      <c r="AW168" s="280" t="s">
        <v>31</v>
      </c>
      <c r="AX168" s="280" t="s">
        <v>77</v>
      </c>
      <c r="AY168" s="281" t="s">
        <v>366</v>
      </c>
    </row>
    <row r="169" spans="2:65" s="287" customFormat="1">
      <c r="B169" s="286"/>
      <c r="D169" s="274" t="s">
        <v>373</v>
      </c>
      <c r="E169" s="288" t="s">
        <v>1</v>
      </c>
      <c r="F169" s="289" t="s">
        <v>378</v>
      </c>
      <c r="H169" s="290">
        <v>870.32299999999998</v>
      </c>
      <c r="L169" s="286"/>
      <c r="M169" s="291"/>
      <c r="T169" s="292"/>
      <c r="AT169" s="288" t="s">
        <v>373</v>
      </c>
      <c r="AU169" s="288" t="s">
        <v>90</v>
      </c>
      <c r="AV169" s="287" t="s">
        <v>371</v>
      </c>
      <c r="AW169" s="287" t="s">
        <v>31</v>
      </c>
      <c r="AX169" s="287" t="s">
        <v>84</v>
      </c>
      <c r="AY169" s="288" t="s">
        <v>366</v>
      </c>
    </row>
    <row r="170" spans="2:65" s="74" customFormat="1" ht="24.2" customHeight="1">
      <c r="B170" s="73"/>
      <c r="C170" s="260" t="s">
        <v>90</v>
      </c>
      <c r="D170" s="260" t="s">
        <v>368</v>
      </c>
      <c r="E170" s="261" t="s">
        <v>450</v>
      </c>
      <c r="F170" s="262" t="s">
        <v>451</v>
      </c>
      <c r="G170" s="263" t="s">
        <v>402</v>
      </c>
      <c r="H170" s="264">
        <v>1740.646</v>
      </c>
      <c r="I170" s="26"/>
      <c r="J170" s="266">
        <f>ROUND(I170*H170,2)</f>
        <v>0</v>
      </c>
      <c r="K170" s="267"/>
      <c r="L170" s="73"/>
      <c r="M170" s="27" t="s">
        <v>1</v>
      </c>
      <c r="N170" s="233" t="s">
        <v>43</v>
      </c>
      <c r="P170" s="269">
        <f>O170*H170</f>
        <v>0</v>
      </c>
      <c r="Q170" s="269">
        <v>0</v>
      </c>
      <c r="R170" s="269">
        <f>Q170*H170</f>
        <v>0</v>
      </c>
      <c r="S170" s="269">
        <v>0</v>
      </c>
      <c r="T170" s="270">
        <f>S170*H170</f>
        <v>0</v>
      </c>
      <c r="AR170" s="271" t="s">
        <v>371</v>
      </c>
      <c r="AT170" s="271" t="s">
        <v>368</v>
      </c>
      <c r="AU170" s="271" t="s">
        <v>90</v>
      </c>
      <c r="AY170" s="53" t="s">
        <v>366</v>
      </c>
      <c r="BE170" s="179">
        <f>IF(N170="základná",J170,0)</f>
        <v>0</v>
      </c>
      <c r="BF170" s="179">
        <f>IF(N170="znížená",J170,0)</f>
        <v>0</v>
      </c>
      <c r="BG170" s="179">
        <f>IF(N170="zákl. prenesená",J170,0)</f>
        <v>0</v>
      </c>
      <c r="BH170" s="179">
        <f>IF(N170="zníž. prenesená",J170,0)</f>
        <v>0</v>
      </c>
      <c r="BI170" s="179">
        <f>IF(N170="nulová",J170,0)</f>
        <v>0</v>
      </c>
      <c r="BJ170" s="53" t="s">
        <v>90</v>
      </c>
      <c r="BK170" s="179">
        <f>ROUND(I170*H170,2)</f>
        <v>0</v>
      </c>
      <c r="BL170" s="53" t="s">
        <v>371</v>
      </c>
      <c r="BM170" s="271" t="s">
        <v>9734</v>
      </c>
    </row>
    <row r="171" spans="2:65" s="280" customFormat="1">
      <c r="B171" s="279"/>
      <c r="D171" s="274" t="s">
        <v>373</v>
      </c>
      <c r="E171" s="281" t="s">
        <v>1</v>
      </c>
      <c r="F171" s="282" t="s">
        <v>9735</v>
      </c>
      <c r="H171" s="283">
        <v>1740.646</v>
      </c>
      <c r="L171" s="279"/>
      <c r="M171" s="284"/>
      <c r="T171" s="285"/>
      <c r="AT171" s="281" t="s">
        <v>373</v>
      </c>
      <c r="AU171" s="281" t="s">
        <v>90</v>
      </c>
      <c r="AV171" s="280" t="s">
        <v>90</v>
      </c>
      <c r="AW171" s="280" t="s">
        <v>31</v>
      </c>
      <c r="AX171" s="280" t="s">
        <v>77</v>
      </c>
      <c r="AY171" s="281" t="s">
        <v>366</v>
      </c>
    </row>
    <row r="172" spans="2:65" s="287" customFormat="1">
      <c r="B172" s="286"/>
      <c r="D172" s="274" t="s">
        <v>373</v>
      </c>
      <c r="E172" s="288" t="s">
        <v>1</v>
      </c>
      <c r="F172" s="289" t="s">
        <v>378</v>
      </c>
      <c r="H172" s="290">
        <v>1740.646</v>
      </c>
      <c r="L172" s="286"/>
      <c r="M172" s="291"/>
      <c r="T172" s="292"/>
      <c r="AT172" s="288" t="s">
        <v>373</v>
      </c>
      <c r="AU172" s="288" t="s">
        <v>90</v>
      </c>
      <c r="AV172" s="287" t="s">
        <v>371</v>
      </c>
      <c r="AW172" s="287" t="s">
        <v>31</v>
      </c>
      <c r="AX172" s="287" t="s">
        <v>84</v>
      </c>
      <c r="AY172" s="288" t="s">
        <v>366</v>
      </c>
    </row>
    <row r="173" spans="2:65" s="273" customFormat="1" ht="33.75">
      <c r="B173" s="272"/>
      <c r="D173" s="274" t="s">
        <v>373</v>
      </c>
      <c r="E173" s="275" t="s">
        <v>1</v>
      </c>
      <c r="F173" s="276" t="s">
        <v>453</v>
      </c>
      <c r="H173" s="275" t="s">
        <v>1</v>
      </c>
      <c r="L173" s="272"/>
      <c r="M173" s="277"/>
      <c r="T173" s="278"/>
      <c r="AT173" s="275" t="s">
        <v>373</v>
      </c>
      <c r="AU173" s="275" t="s">
        <v>90</v>
      </c>
      <c r="AV173" s="273" t="s">
        <v>84</v>
      </c>
      <c r="AW173" s="273" t="s">
        <v>31</v>
      </c>
      <c r="AX173" s="273" t="s">
        <v>77</v>
      </c>
      <c r="AY173" s="275" t="s">
        <v>366</v>
      </c>
    </row>
    <row r="174" spans="2:65" s="74" customFormat="1" ht="24.2" customHeight="1">
      <c r="B174" s="73"/>
      <c r="C174" s="260" t="s">
        <v>149</v>
      </c>
      <c r="D174" s="260" t="s">
        <v>368</v>
      </c>
      <c r="E174" s="261" t="s">
        <v>455</v>
      </c>
      <c r="F174" s="262" t="s">
        <v>456</v>
      </c>
      <c r="G174" s="263" t="s">
        <v>402</v>
      </c>
      <c r="H174" s="264">
        <v>870.32299999999998</v>
      </c>
      <c r="I174" s="26"/>
      <c r="J174" s="266">
        <f>ROUND(I174*H174,2)</f>
        <v>0</v>
      </c>
      <c r="K174" s="267"/>
      <c r="L174" s="73"/>
      <c r="M174" s="27" t="s">
        <v>1</v>
      </c>
      <c r="N174" s="233" t="s">
        <v>43</v>
      </c>
      <c r="P174" s="269">
        <f>O174*H174</f>
        <v>0</v>
      </c>
      <c r="Q174" s="269">
        <v>0</v>
      </c>
      <c r="R174" s="269">
        <f>Q174*H174</f>
        <v>0</v>
      </c>
      <c r="S174" s="269">
        <v>0</v>
      </c>
      <c r="T174" s="270">
        <f>S174*H174</f>
        <v>0</v>
      </c>
      <c r="AR174" s="271" t="s">
        <v>371</v>
      </c>
      <c r="AT174" s="271" t="s">
        <v>368</v>
      </c>
      <c r="AU174" s="271" t="s">
        <v>90</v>
      </c>
      <c r="AY174" s="53" t="s">
        <v>366</v>
      </c>
      <c r="BE174" s="179">
        <f>IF(N174="základná",J174,0)</f>
        <v>0</v>
      </c>
      <c r="BF174" s="179">
        <f>IF(N174="znížená",J174,0)</f>
        <v>0</v>
      </c>
      <c r="BG174" s="179">
        <f>IF(N174="zákl. prenesená",J174,0)</f>
        <v>0</v>
      </c>
      <c r="BH174" s="179">
        <f>IF(N174="zníž. prenesená",J174,0)</f>
        <v>0</v>
      </c>
      <c r="BI174" s="179">
        <f>IF(N174="nulová",J174,0)</f>
        <v>0</v>
      </c>
      <c r="BJ174" s="53" t="s">
        <v>90</v>
      </c>
      <c r="BK174" s="179">
        <f>ROUND(I174*H174,2)</f>
        <v>0</v>
      </c>
      <c r="BL174" s="53" t="s">
        <v>371</v>
      </c>
      <c r="BM174" s="271" t="s">
        <v>9736</v>
      </c>
    </row>
    <row r="175" spans="2:65" s="280" customFormat="1">
      <c r="B175" s="279"/>
      <c r="D175" s="274" t="s">
        <v>373</v>
      </c>
      <c r="E175" s="281" t="s">
        <v>1</v>
      </c>
      <c r="F175" s="282" t="s">
        <v>9710</v>
      </c>
      <c r="H175" s="283">
        <v>870.32299999999998</v>
      </c>
      <c r="L175" s="279"/>
      <c r="M175" s="284"/>
      <c r="T175" s="285"/>
      <c r="AT175" s="281" t="s">
        <v>373</v>
      </c>
      <c r="AU175" s="281" t="s">
        <v>90</v>
      </c>
      <c r="AV175" s="280" t="s">
        <v>90</v>
      </c>
      <c r="AW175" s="280" t="s">
        <v>31</v>
      </c>
      <c r="AX175" s="280" t="s">
        <v>77</v>
      </c>
      <c r="AY175" s="281" t="s">
        <v>366</v>
      </c>
    </row>
    <row r="176" spans="2:65" s="287" customFormat="1">
      <c r="B176" s="286"/>
      <c r="D176" s="274" t="s">
        <v>373</v>
      </c>
      <c r="E176" s="288" t="s">
        <v>1</v>
      </c>
      <c r="F176" s="289" t="s">
        <v>378</v>
      </c>
      <c r="H176" s="290">
        <v>870.32299999999998</v>
      </c>
      <c r="L176" s="286"/>
      <c r="M176" s="291"/>
      <c r="T176" s="292"/>
      <c r="AT176" s="288" t="s">
        <v>373</v>
      </c>
      <c r="AU176" s="288" t="s">
        <v>90</v>
      </c>
      <c r="AV176" s="287" t="s">
        <v>371</v>
      </c>
      <c r="AW176" s="287" t="s">
        <v>31</v>
      </c>
      <c r="AX176" s="287" t="s">
        <v>84</v>
      </c>
      <c r="AY176" s="288" t="s">
        <v>366</v>
      </c>
    </row>
    <row r="177" spans="2:65" s="273" customFormat="1" ht="33.75">
      <c r="B177" s="272"/>
      <c r="D177" s="274" t="s">
        <v>373</v>
      </c>
      <c r="E177" s="275" t="s">
        <v>1</v>
      </c>
      <c r="F177" s="276" t="s">
        <v>460</v>
      </c>
      <c r="H177" s="275" t="s">
        <v>1</v>
      </c>
      <c r="L177" s="272"/>
      <c r="M177" s="277"/>
      <c r="T177" s="278"/>
      <c r="AT177" s="275" t="s">
        <v>373</v>
      </c>
      <c r="AU177" s="275" t="s">
        <v>90</v>
      </c>
      <c r="AV177" s="273" t="s">
        <v>84</v>
      </c>
      <c r="AW177" s="273" t="s">
        <v>31</v>
      </c>
      <c r="AX177" s="273" t="s">
        <v>77</v>
      </c>
      <c r="AY177" s="275" t="s">
        <v>366</v>
      </c>
    </row>
    <row r="178" spans="2:65" s="273" customFormat="1" ht="22.5">
      <c r="B178" s="272"/>
      <c r="D178" s="274" t="s">
        <v>373</v>
      </c>
      <c r="E178" s="275" t="s">
        <v>1</v>
      </c>
      <c r="F178" s="276" t="s">
        <v>461</v>
      </c>
      <c r="H178" s="275" t="s">
        <v>1</v>
      </c>
      <c r="L178" s="272"/>
      <c r="M178" s="277"/>
      <c r="T178" s="278"/>
      <c r="AT178" s="275" t="s">
        <v>373</v>
      </c>
      <c r="AU178" s="275" t="s">
        <v>90</v>
      </c>
      <c r="AV178" s="273" t="s">
        <v>84</v>
      </c>
      <c r="AW178" s="273" t="s">
        <v>31</v>
      </c>
      <c r="AX178" s="273" t="s">
        <v>77</v>
      </c>
      <c r="AY178" s="275" t="s">
        <v>366</v>
      </c>
    </row>
    <row r="179" spans="2:65" s="74" customFormat="1" ht="37.9" customHeight="1">
      <c r="B179" s="73"/>
      <c r="C179" s="260" t="s">
        <v>371</v>
      </c>
      <c r="D179" s="260" t="s">
        <v>368</v>
      </c>
      <c r="E179" s="261" t="s">
        <v>463</v>
      </c>
      <c r="F179" s="262" t="s">
        <v>464</v>
      </c>
      <c r="G179" s="263" t="s">
        <v>402</v>
      </c>
      <c r="H179" s="264">
        <v>1740.646</v>
      </c>
      <c r="I179" s="26"/>
      <c r="J179" s="266">
        <f>ROUND(I179*H179,2)</f>
        <v>0</v>
      </c>
      <c r="K179" s="267"/>
      <c r="L179" s="73"/>
      <c r="M179" s="27" t="s">
        <v>1</v>
      </c>
      <c r="N179" s="233" t="s">
        <v>43</v>
      </c>
      <c r="P179" s="269">
        <f>O179*H179</f>
        <v>0</v>
      </c>
      <c r="Q179" s="269">
        <v>0</v>
      </c>
      <c r="R179" s="269">
        <f>Q179*H179</f>
        <v>0</v>
      </c>
      <c r="S179" s="269">
        <v>0</v>
      </c>
      <c r="T179" s="270">
        <f>S179*H179</f>
        <v>0</v>
      </c>
      <c r="AR179" s="271" t="s">
        <v>371</v>
      </c>
      <c r="AT179" s="271" t="s">
        <v>368</v>
      </c>
      <c r="AU179" s="271" t="s">
        <v>90</v>
      </c>
      <c r="AY179" s="53" t="s">
        <v>366</v>
      </c>
      <c r="BE179" s="179">
        <f>IF(N179="základná",J179,0)</f>
        <v>0</v>
      </c>
      <c r="BF179" s="179">
        <f>IF(N179="znížená",J179,0)</f>
        <v>0</v>
      </c>
      <c r="BG179" s="179">
        <f>IF(N179="zákl. prenesená",J179,0)</f>
        <v>0</v>
      </c>
      <c r="BH179" s="179">
        <f>IF(N179="zníž. prenesená",J179,0)</f>
        <v>0</v>
      </c>
      <c r="BI179" s="179">
        <f>IF(N179="nulová",J179,0)</f>
        <v>0</v>
      </c>
      <c r="BJ179" s="53" t="s">
        <v>90</v>
      </c>
      <c r="BK179" s="179">
        <f>ROUND(I179*H179,2)</f>
        <v>0</v>
      </c>
      <c r="BL179" s="53" t="s">
        <v>371</v>
      </c>
      <c r="BM179" s="271" t="s">
        <v>9737</v>
      </c>
    </row>
    <row r="180" spans="2:65" s="280" customFormat="1">
      <c r="B180" s="279"/>
      <c r="D180" s="274" t="s">
        <v>373</v>
      </c>
      <c r="E180" s="281" t="s">
        <v>1</v>
      </c>
      <c r="F180" s="282" t="s">
        <v>9735</v>
      </c>
      <c r="H180" s="283">
        <v>1740.646</v>
      </c>
      <c r="L180" s="279"/>
      <c r="M180" s="284"/>
      <c r="T180" s="285"/>
      <c r="AT180" s="281" t="s">
        <v>373</v>
      </c>
      <c r="AU180" s="281" t="s">
        <v>90</v>
      </c>
      <c r="AV180" s="280" t="s">
        <v>90</v>
      </c>
      <c r="AW180" s="280" t="s">
        <v>31</v>
      </c>
      <c r="AX180" s="280" t="s">
        <v>84</v>
      </c>
      <c r="AY180" s="281" t="s">
        <v>366</v>
      </c>
    </row>
    <row r="181" spans="2:65" s="74" customFormat="1" ht="37.9" customHeight="1">
      <c r="B181" s="73"/>
      <c r="C181" s="260" t="s">
        <v>399</v>
      </c>
      <c r="D181" s="260" t="s">
        <v>368</v>
      </c>
      <c r="E181" s="261" t="s">
        <v>468</v>
      </c>
      <c r="F181" s="262" t="s">
        <v>469</v>
      </c>
      <c r="G181" s="263" t="s">
        <v>402</v>
      </c>
      <c r="H181" s="264">
        <v>870.32299999999998</v>
      </c>
      <c r="I181" s="26"/>
      <c r="J181" s="266">
        <f>ROUND(I181*H181,2)</f>
        <v>0</v>
      </c>
      <c r="K181" s="267"/>
      <c r="L181" s="73"/>
      <c r="M181" s="27" t="s">
        <v>1</v>
      </c>
      <c r="N181" s="233" t="s">
        <v>43</v>
      </c>
      <c r="P181" s="269">
        <f>O181*H181</f>
        <v>0</v>
      </c>
      <c r="Q181" s="269">
        <v>0</v>
      </c>
      <c r="R181" s="269">
        <f>Q181*H181</f>
        <v>0</v>
      </c>
      <c r="S181" s="269">
        <v>0</v>
      </c>
      <c r="T181" s="270">
        <f>S181*H181</f>
        <v>0</v>
      </c>
      <c r="AR181" s="271" t="s">
        <v>371</v>
      </c>
      <c r="AT181" s="271" t="s">
        <v>368</v>
      </c>
      <c r="AU181" s="271" t="s">
        <v>90</v>
      </c>
      <c r="AY181" s="53" t="s">
        <v>366</v>
      </c>
      <c r="BE181" s="179">
        <f>IF(N181="základná",J181,0)</f>
        <v>0</v>
      </c>
      <c r="BF181" s="179">
        <f>IF(N181="znížená",J181,0)</f>
        <v>0</v>
      </c>
      <c r="BG181" s="179">
        <f>IF(N181="zákl. prenesená",J181,0)</f>
        <v>0</v>
      </c>
      <c r="BH181" s="179">
        <f>IF(N181="zníž. prenesená",J181,0)</f>
        <v>0</v>
      </c>
      <c r="BI181" s="179">
        <f>IF(N181="nulová",J181,0)</f>
        <v>0</v>
      </c>
      <c r="BJ181" s="53" t="s">
        <v>90</v>
      </c>
      <c r="BK181" s="179">
        <f>ROUND(I181*H181,2)</f>
        <v>0</v>
      </c>
      <c r="BL181" s="53" t="s">
        <v>371</v>
      </c>
      <c r="BM181" s="271" t="s">
        <v>9738</v>
      </c>
    </row>
    <row r="182" spans="2:65" s="280" customFormat="1">
      <c r="B182" s="279"/>
      <c r="D182" s="274" t="s">
        <v>373</v>
      </c>
      <c r="E182" s="281" t="s">
        <v>1</v>
      </c>
      <c r="F182" s="282" t="s">
        <v>9710</v>
      </c>
      <c r="H182" s="283">
        <v>870.32299999999998</v>
      </c>
      <c r="L182" s="279"/>
      <c r="M182" s="284"/>
      <c r="T182" s="285"/>
      <c r="AT182" s="281" t="s">
        <v>373</v>
      </c>
      <c r="AU182" s="281" t="s">
        <v>90</v>
      </c>
      <c r="AV182" s="280" t="s">
        <v>90</v>
      </c>
      <c r="AW182" s="280" t="s">
        <v>31</v>
      </c>
      <c r="AX182" s="280" t="s">
        <v>77</v>
      </c>
      <c r="AY182" s="281" t="s">
        <v>366</v>
      </c>
    </row>
    <row r="183" spans="2:65" s="287" customFormat="1">
      <c r="B183" s="286"/>
      <c r="D183" s="274" t="s">
        <v>373</v>
      </c>
      <c r="E183" s="288" t="s">
        <v>267</v>
      </c>
      <c r="F183" s="289" t="s">
        <v>378</v>
      </c>
      <c r="H183" s="290">
        <v>870.32299999999998</v>
      </c>
      <c r="L183" s="286"/>
      <c r="M183" s="291"/>
      <c r="T183" s="292"/>
      <c r="AT183" s="288" t="s">
        <v>373</v>
      </c>
      <c r="AU183" s="288" t="s">
        <v>90</v>
      </c>
      <c r="AV183" s="287" t="s">
        <v>371</v>
      </c>
      <c r="AW183" s="287" t="s">
        <v>31</v>
      </c>
      <c r="AX183" s="287" t="s">
        <v>84</v>
      </c>
      <c r="AY183" s="288" t="s">
        <v>366</v>
      </c>
    </row>
    <row r="184" spans="2:65" s="74" customFormat="1" ht="44.25" customHeight="1">
      <c r="B184" s="73"/>
      <c r="C184" s="260" t="s">
        <v>408</v>
      </c>
      <c r="D184" s="260" t="s">
        <v>368</v>
      </c>
      <c r="E184" s="261" t="s">
        <v>472</v>
      </c>
      <c r="F184" s="262" t="s">
        <v>473</v>
      </c>
      <c r="G184" s="263" t="s">
        <v>402</v>
      </c>
      <c r="H184" s="264">
        <v>10443.876</v>
      </c>
      <c r="I184" s="26"/>
      <c r="J184" s="266">
        <f>ROUND(I184*H184,2)</f>
        <v>0</v>
      </c>
      <c r="K184" s="267"/>
      <c r="L184" s="73"/>
      <c r="M184" s="27" t="s">
        <v>1</v>
      </c>
      <c r="N184" s="233" t="s">
        <v>43</v>
      </c>
      <c r="P184" s="269">
        <f>O184*H184</f>
        <v>0</v>
      </c>
      <c r="Q184" s="269">
        <v>0</v>
      </c>
      <c r="R184" s="269">
        <f>Q184*H184</f>
        <v>0</v>
      </c>
      <c r="S184" s="269">
        <v>0</v>
      </c>
      <c r="T184" s="270">
        <f>S184*H184</f>
        <v>0</v>
      </c>
      <c r="AR184" s="271" t="s">
        <v>371</v>
      </c>
      <c r="AT184" s="271" t="s">
        <v>368</v>
      </c>
      <c r="AU184" s="271" t="s">
        <v>90</v>
      </c>
      <c r="AY184" s="53" t="s">
        <v>366</v>
      </c>
      <c r="BE184" s="179">
        <f>IF(N184="základná",J184,0)</f>
        <v>0</v>
      </c>
      <c r="BF184" s="179">
        <f>IF(N184="znížená",J184,0)</f>
        <v>0</v>
      </c>
      <c r="BG184" s="179">
        <f>IF(N184="zákl. prenesená",J184,0)</f>
        <v>0</v>
      </c>
      <c r="BH184" s="179">
        <f>IF(N184="zníž. prenesená",J184,0)</f>
        <v>0</v>
      </c>
      <c r="BI184" s="179">
        <f>IF(N184="nulová",J184,0)</f>
        <v>0</v>
      </c>
      <c r="BJ184" s="53" t="s">
        <v>90</v>
      </c>
      <c r="BK184" s="179">
        <f>ROUND(I184*H184,2)</f>
        <v>0</v>
      </c>
      <c r="BL184" s="53" t="s">
        <v>371</v>
      </c>
      <c r="BM184" s="271" t="s">
        <v>9739</v>
      </c>
    </row>
    <row r="185" spans="2:65" s="280" customFormat="1">
      <c r="B185" s="279"/>
      <c r="D185" s="274" t="s">
        <v>373</v>
      </c>
      <c r="E185" s="281" t="s">
        <v>1</v>
      </c>
      <c r="F185" s="282" t="s">
        <v>475</v>
      </c>
      <c r="H185" s="283">
        <v>10443.876</v>
      </c>
      <c r="L185" s="279"/>
      <c r="M185" s="284"/>
      <c r="T185" s="285"/>
      <c r="AT185" s="281" t="s">
        <v>373</v>
      </c>
      <c r="AU185" s="281" t="s">
        <v>90</v>
      </c>
      <c r="AV185" s="280" t="s">
        <v>90</v>
      </c>
      <c r="AW185" s="280" t="s">
        <v>31</v>
      </c>
      <c r="AX185" s="280" t="s">
        <v>84</v>
      </c>
      <c r="AY185" s="281" t="s">
        <v>366</v>
      </c>
    </row>
    <row r="186" spans="2:65" s="74" customFormat="1" ht="24.2" customHeight="1">
      <c r="B186" s="73"/>
      <c r="C186" s="260" t="s">
        <v>449</v>
      </c>
      <c r="D186" s="260" t="s">
        <v>368</v>
      </c>
      <c r="E186" s="261" t="s">
        <v>485</v>
      </c>
      <c r="F186" s="262" t="s">
        <v>486</v>
      </c>
      <c r="G186" s="263" t="s">
        <v>487</v>
      </c>
      <c r="H186" s="264">
        <v>1566.5809999999999</v>
      </c>
      <c r="I186" s="26"/>
      <c r="J186" s="266">
        <f>ROUND(I186*H186,2)</f>
        <v>0</v>
      </c>
      <c r="K186" s="267"/>
      <c r="L186" s="73"/>
      <c r="M186" s="27" t="s">
        <v>1</v>
      </c>
      <c r="N186" s="233" t="s">
        <v>43</v>
      </c>
      <c r="P186" s="269">
        <f>O186*H186</f>
        <v>0</v>
      </c>
      <c r="Q186" s="269">
        <v>0</v>
      </c>
      <c r="R186" s="269">
        <f>Q186*H186</f>
        <v>0</v>
      </c>
      <c r="S186" s="269">
        <v>0</v>
      </c>
      <c r="T186" s="270">
        <f>S186*H186</f>
        <v>0</v>
      </c>
      <c r="AR186" s="271" t="s">
        <v>371</v>
      </c>
      <c r="AT186" s="271" t="s">
        <v>368</v>
      </c>
      <c r="AU186" s="271" t="s">
        <v>90</v>
      </c>
      <c r="AY186" s="53" t="s">
        <v>366</v>
      </c>
      <c r="BE186" s="179">
        <f>IF(N186="základná",J186,0)</f>
        <v>0</v>
      </c>
      <c r="BF186" s="179">
        <f>IF(N186="znížená",J186,0)</f>
        <v>0</v>
      </c>
      <c r="BG186" s="179">
        <f>IF(N186="zákl. prenesená",J186,0)</f>
        <v>0</v>
      </c>
      <c r="BH186" s="179">
        <f>IF(N186="zníž. prenesená",J186,0)</f>
        <v>0</v>
      </c>
      <c r="BI186" s="179">
        <f>IF(N186="nulová",J186,0)</f>
        <v>0</v>
      </c>
      <c r="BJ186" s="53" t="s">
        <v>90</v>
      </c>
      <c r="BK186" s="179">
        <f>ROUND(I186*H186,2)</f>
        <v>0</v>
      </c>
      <c r="BL186" s="53" t="s">
        <v>371</v>
      </c>
      <c r="BM186" s="271" t="s">
        <v>9740</v>
      </c>
    </row>
    <row r="187" spans="2:65" s="280" customFormat="1">
      <c r="B187" s="279"/>
      <c r="D187" s="274" t="s">
        <v>373</v>
      </c>
      <c r="E187" s="281" t="s">
        <v>1</v>
      </c>
      <c r="F187" s="282" t="s">
        <v>489</v>
      </c>
      <c r="H187" s="283">
        <v>1566.5809999999999</v>
      </c>
      <c r="L187" s="279"/>
      <c r="M187" s="284"/>
      <c r="T187" s="285"/>
      <c r="AT187" s="281" t="s">
        <v>373</v>
      </c>
      <c r="AU187" s="281" t="s">
        <v>90</v>
      </c>
      <c r="AV187" s="280" t="s">
        <v>90</v>
      </c>
      <c r="AW187" s="280" t="s">
        <v>31</v>
      </c>
      <c r="AX187" s="280" t="s">
        <v>84</v>
      </c>
      <c r="AY187" s="281" t="s">
        <v>366</v>
      </c>
    </row>
    <row r="188" spans="2:65" s="249" customFormat="1" ht="22.9" customHeight="1">
      <c r="B188" s="248"/>
      <c r="D188" s="250" t="s">
        <v>76</v>
      </c>
      <c r="E188" s="258" t="s">
        <v>90</v>
      </c>
      <c r="F188" s="258" t="s">
        <v>494</v>
      </c>
      <c r="J188" s="259">
        <f>BK188</f>
        <v>0</v>
      </c>
      <c r="L188" s="248"/>
      <c r="M188" s="253"/>
      <c r="P188" s="254">
        <f>SUM(P189:P305)</f>
        <v>0</v>
      </c>
      <c r="R188" s="254">
        <f>SUM(R189:R305)</f>
        <v>1182.68155275</v>
      </c>
      <c r="T188" s="255">
        <f>SUM(T189:T305)</f>
        <v>0</v>
      </c>
      <c r="AR188" s="250" t="s">
        <v>84</v>
      </c>
      <c r="AT188" s="256" t="s">
        <v>76</v>
      </c>
      <c r="AU188" s="256" t="s">
        <v>84</v>
      </c>
      <c r="AY188" s="250" t="s">
        <v>366</v>
      </c>
      <c r="BK188" s="257">
        <f>SUM(BK189:BK305)</f>
        <v>0</v>
      </c>
    </row>
    <row r="189" spans="2:65" s="74" customFormat="1" ht="16.5" customHeight="1">
      <c r="B189" s="73"/>
      <c r="C189" s="260" t="s">
        <v>454</v>
      </c>
      <c r="D189" s="260" t="s">
        <v>368</v>
      </c>
      <c r="E189" s="261" t="s">
        <v>9741</v>
      </c>
      <c r="F189" s="262" t="s">
        <v>9742</v>
      </c>
      <c r="G189" s="263" t="s">
        <v>630</v>
      </c>
      <c r="H189" s="264">
        <v>1</v>
      </c>
      <c r="I189" s="26"/>
      <c r="J189" s="266">
        <f>ROUND(I189*H189,2)</f>
        <v>0</v>
      </c>
      <c r="K189" s="267"/>
      <c r="L189" s="73"/>
      <c r="M189" s="27" t="s">
        <v>1</v>
      </c>
      <c r="N189" s="233" t="s">
        <v>43</v>
      </c>
      <c r="P189" s="269">
        <f>O189*H189</f>
        <v>0</v>
      </c>
      <c r="Q189" s="269">
        <v>2.0000000000000002E-5</v>
      </c>
      <c r="R189" s="269">
        <f>Q189*H189</f>
        <v>2.0000000000000002E-5</v>
      </c>
      <c r="S189" s="269">
        <v>0</v>
      </c>
      <c r="T189" s="270">
        <f>S189*H189</f>
        <v>0</v>
      </c>
      <c r="AR189" s="271" t="s">
        <v>371</v>
      </c>
      <c r="AT189" s="271" t="s">
        <v>368</v>
      </c>
      <c r="AU189" s="271" t="s">
        <v>90</v>
      </c>
      <c r="AY189" s="53" t="s">
        <v>366</v>
      </c>
      <c r="BE189" s="179">
        <f>IF(N189="základná",J189,0)</f>
        <v>0</v>
      </c>
      <c r="BF189" s="179">
        <f>IF(N189="znížená",J189,0)</f>
        <v>0</v>
      </c>
      <c r="BG189" s="179">
        <f>IF(N189="zákl. prenesená",J189,0)</f>
        <v>0</v>
      </c>
      <c r="BH189" s="179">
        <f>IF(N189="zníž. prenesená",J189,0)</f>
        <v>0</v>
      </c>
      <c r="BI189" s="179">
        <f>IF(N189="nulová",J189,0)</f>
        <v>0</v>
      </c>
      <c r="BJ189" s="53" t="s">
        <v>90</v>
      </c>
      <c r="BK189" s="179">
        <f>ROUND(I189*H189,2)</f>
        <v>0</v>
      </c>
      <c r="BL189" s="53" t="s">
        <v>371</v>
      </c>
      <c r="BM189" s="271" t="s">
        <v>9743</v>
      </c>
    </row>
    <row r="190" spans="2:65" s="74" customFormat="1" ht="21.75" customHeight="1">
      <c r="B190" s="73"/>
      <c r="C190" s="260" t="s">
        <v>462</v>
      </c>
      <c r="D190" s="260" t="s">
        <v>368</v>
      </c>
      <c r="E190" s="261" t="s">
        <v>9744</v>
      </c>
      <c r="F190" s="262" t="s">
        <v>9745</v>
      </c>
      <c r="G190" s="263" t="s">
        <v>402</v>
      </c>
      <c r="H190" s="264">
        <v>502</v>
      </c>
      <c r="I190" s="26"/>
      <c r="J190" s="266">
        <f>ROUND(I190*H190,2)</f>
        <v>0</v>
      </c>
      <c r="K190" s="267"/>
      <c r="L190" s="73"/>
      <c r="M190" s="27" t="s">
        <v>1</v>
      </c>
      <c r="N190" s="233" t="s">
        <v>43</v>
      </c>
      <c r="P190" s="269">
        <f>O190*H190</f>
        <v>0</v>
      </c>
      <c r="Q190" s="269">
        <v>1.8</v>
      </c>
      <c r="R190" s="269">
        <f>Q190*H190</f>
        <v>903.6</v>
      </c>
      <c r="S190" s="269">
        <v>0</v>
      </c>
      <c r="T190" s="270">
        <f>S190*H190</f>
        <v>0</v>
      </c>
      <c r="AR190" s="271" t="s">
        <v>371</v>
      </c>
      <c r="AT190" s="271" t="s">
        <v>368</v>
      </c>
      <c r="AU190" s="271" t="s">
        <v>90</v>
      </c>
      <c r="AY190" s="53" t="s">
        <v>366</v>
      </c>
      <c r="BE190" s="179">
        <f>IF(N190="základná",J190,0)</f>
        <v>0</v>
      </c>
      <c r="BF190" s="179">
        <f>IF(N190="znížená",J190,0)</f>
        <v>0</v>
      </c>
      <c r="BG190" s="179">
        <f>IF(N190="zákl. prenesená",J190,0)</f>
        <v>0</v>
      </c>
      <c r="BH190" s="179">
        <f>IF(N190="zníž. prenesená",J190,0)</f>
        <v>0</v>
      </c>
      <c r="BI190" s="179">
        <f>IF(N190="nulová",J190,0)</f>
        <v>0</v>
      </c>
      <c r="BJ190" s="53" t="s">
        <v>90</v>
      </c>
      <c r="BK190" s="179">
        <f>ROUND(I190*H190,2)</f>
        <v>0</v>
      </c>
      <c r="BL190" s="53" t="s">
        <v>371</v>
      </c>
      <c r="BM190" s="271" t="s">
        <v>9746</v>
      </c>
    </row>
    <row r="191" spans="2:65" s="74" customFormat="1" ht="16.5" customHeight="1">
      <c r="B191" s="73"/>
      <c r="C191" s="260" t="s">
        <v>467</v>
      </c>
      <c r="D191" s="260" t="s">
        <v>368</v>
      </c>
      <c r="E191" s="261" t="s">
        <v>9747</v>
      </c>
      <c r="F191" s="262" t="s">
        <v>9748</v>
      </c>
      <c r="G191" s="263" t="s">
        <v>630</v>
      </c>
      <c r="H191" s="264">
        <v>1</v>
      </c>
      <c r="I191" s="26"/>
      <c r="J191" s="266">
        <f>ROUND(I191*H191,2)</f>
        <v>0</v>
      </c>
      <c r="K191" s="267"/>
      <c r="L191" s="73"/>
      <c r="M191" s="27" t="s">
        <v>1</v>
      </c>
      <c r="N191" s="233" t="s">
        <v>43</v>
      </c>
      <c r="P191" s="269">
        <f>O191*H191</f>
        <v>0</v>
      </c>
      <c r="Q191" s="269">
        <v>2.0000000000000002E-5</v>
      </c>
      <c r="R191" s="269">
        <f>Q191*H191</f>
        <v>2.0000000000000002E-5</v>
      </c>
      <c r="S191" s="269">
        <v>0</v>
      </c>
      <c r="T191" s="270">
        <f>S191*H191</f>
        <v>0</v>
      </c>
      <c r="AR191" s="271" t="s">
        <v>371</v>
      </c>
      <c r="AT191" s="271" t="s">
        <v>368</v>
      </c>
      <c r="AU191" s="271" t="s">
        <v>90</v>
      </c>
      <c r="AY191" s="53" t="s">
        <v>366</v>
      </c>
      <c r="BE191" s="179">
        <f>IF(N191="základná",J191,0)</f>
        <v>0</v>
      </c>
      <c r="BF191" s="179">
        <f>IF(N191="znížená",J191,0)</f>
        <v>0</v>
      </c>
      <c r="BG191" s="179">
        <f>IF(N191="zákl. prenesená",J191,0)</f>
        <v>0</v>
      </c>
      <c r="BH191" s="179">
        <f>IF(N191="zníž. prenesená",J191,0)</f>
        <v>0</v>
      </c>
      <c r="BI191" s="179">
        <f>IF(N191="nulová",J191,0)</f>
        <v>0</v>
      </c>
      <c r="BJ191" s="53" t="s">
        <v>90</v>
      </c>
      <c r="BK191" s="179">
        <f>ROUND(I191*H191,2)</f>
        <v>0</v>
      </c>
      <c r="BL191" s="53" t="s">
        <v>371</v>
      </c>
      <c r="BM191" s="271" t="s">
        <v>9749</v>
      </c>
    </row>
    <row r="192" spans="2:65" s="74" customFormat="1" ht="16.5" customHeight="1">
      <c r="B192" s="73"/>
      <c r="C192" s="260" t="s">
        <v>471</v>
      </c>
      <c r="D192" s="260" t="s">
        <v>368</v>
      </c>
      <c r="E192" s="261" t="s">
        <v>9750</v>
      </c>
      <c r="F192" s="262" t="s">
        <v>9751</v>
      </c>
      <c r="G192" s="263" t="s">
        <v>265</v>
      </c>
      <c r="H192" s="264">
        <v>176</v>
      </c>
      <c r="I192" s="26"/>
      <c r="J192" s="266">
        <f>ROUND(I192*H192,2)</f>
        <v>0</v>
      </c>
      <c r="K192" s="267"/>
      <c r="L192" s="73"/>
      <c r="M192" s="27" t="s">
        <v>1</v>
      </c>
      <c r="N192" s="233" t="s">
        <v>43</v>
      </c>
      <c r="P192" s="269">
        <f>O192*H192</f>
        <v>0</v>
      </c>
      <c r="Q192" s="269">
        <v>2.0000000000000002E-5</v>
      </c>
      <c r="R192" s="269">
        <f>Q192*H192</f>
        <v>3.5200000000000001E-3</v>
      </c>
      <c r="S192" s="269">
        <v>0</v>
      </c>
      <c r="T192" s="270">
        <f>S192*H192</f>
        <v>0</v>
      </c>
      <c r="AR192" s="271" t="s">
        <v>371</v>
      </c>
      <c r="AT192" s="271" t="s">
        <v>368</v>
      </c>
      <c r="AU192" s="271" t="s">
        <v>90</v>
      </c>
      <c r="AY192" s="53" t="s">
        <v>366</v>
      </c>
      <c r="BE192" s="179">
        <f>IF(N192="základná",J192,0)</f>
        <v>0</v>
      </c>
      <c r="BF192" s="179">
        <f>IF(N192="znížená",J192,0)</f>
        <v>0</v>
      </c>
      <c r="BG192" s="179">
        <f>IF(N192="zákl. prenesená",J192,0)</f>
        <v>0</v>
      </c>
      <c r="BH192" s="179">
        <f>IF(N192="zníž. prenesená",J192,0)</f>
        <v>0</v>
      </c>
      <c r="BI192" s="179">
        <f>IF(N192="nulová",J192,0)</f>
        <v>0</v>
      </c>
      <c r="BJ192" s="53" t="s">
        <v>90</v>
      </c>
      <c r="BK192" s="179">
        <f>ROUND(I192*H192,2)</f>
        <v>0</v>
      </c>
      <c r="BL192" s="53" t="s">
        <v>371</v>
      </c>
      <c r="BM192" s="271" t="s">
        <v>9752</v>
      </c>
    </row>
    <row r="193" spans="2:65" s="74" customFormat="1" ht="16.5" customHeight="1">
      <c r="B193" s="73"/>
      <c r="C193" s="260" t="s">
        <v>476</v>
      </c>
      <c r="D193" s="260" t="s">
        <v>368</v>
      </c>
      <c r="E193" s="261" t="s">
        <v>9753</v>
      </c>
      <c r="F193" s="262" t="s">
        <v>9754</v>
      </c>
      <c r="G193" s="263" t="s">
        <v>249</v>
      </c>
      <c r="H193" s="264">
        <v>116</v>
      </c>
      <c r="I193" s="26"/>
      <c r="J193" s="266">
        <f>ROUND(I193*H193,2)</f>
        <v>0</v>
      </c>
      <c r="K193" s="267"/>
      <c r="L193" s="73"/>
      <c r="M193" s="27" t="s">
        <v>1</v>
      </c>
      <c r="N193" s="233" t="s">
        <v>43</v>
      </c>
      <c r="P193" s="269">
        <f>O193*H193</f>
        <v>0</v>
      </c>
      <c r="Q193" s="269">
        <v>2.0000000000000002E-5</v>
      </c>
      <c r="R193" s="269">
        <f>Q193*H193</f>
        <v>2.32E-3</v>
      </c>
      <c r="S193" s="269">
        <v>0</v>
      </c>
      <c r="T193" s="270">
        <f>S193*H193</f>
        <v>0</v>
      </c>
      <c r="AR193" s="271" t="s">
        <v>371</v>
      </c>
      <c r="AT193" s="271" t="s">
        <v>368</v>
      </c>
      <c r="AU193" s="271" t="s">
        <v>90</v>
      </c>
      <c r="AY193" s="53" t="s">
        <v>366</v>
      </c>
      <c r="BE193" s="179">
        <f>IF(N193="základná",J193,0)</f>
        <v>0</v>
      </c>
      <c r="BF193" s="179">
        <f>IF(N193="znížená",J193,0)</f>
        <v>0</v>
      </c>
      <c r="BG193" s="179">
        <f>IF(N193="zákl. prenesená",J193,0)</f>
        <v>0</v>
      </c>
      <c r="BH193" s="179">
        <f>IF(N193="zníž. prenesená",J193,0)</f>
        <v>0</v>
      </c>
      <c r="BI193" s="179">
        <f>IF(N193="nulová",J193,0)</f>
        <v>0</v>
      </c>
      <c r="BJ193" s="53" t="s">
        <v>90</v>
      </c>
      <c r="BK193" s="179">
        <f>ROUND(I193*H193,2)</f>
        <v>0</v>
      </c>
      <c r="BL193" s="53" t="s">
        <v>371</v>
      </c>
      <c r="BM193" s="271" t="s">
        <v>9755</v>
      </c>
    </row>
    <row r="194" spans="2:65" s="280" customFormat="1">
      <c r="B194" s="279"/>
      <c r="D194" s="274" t="s">
        <v>373</v>
      </c>
      <c r="E194" s="281" t="s">
        <v>1</v>
      </c>
      <c r="F194" s="282" t="s">
        <v>1543</v>
      </c>
      <c r="H194" s="283">
        <v>116</v>
      </c>
      <c r="L194" s="279"/>
      <c r="M194" s="284"/>
      <c r="T194" s="285"/>
      <c r="AT194" s="281" t="s">
        <v>373</v>
      </c>
      <c r="AU194" s="281" t="s">
        <v>90</v>
      </c>
      <c r="AV194" s="280" t="s">
        <v>90</v>
      </c>
      <c r="AW194" s="280" t="s">
        <v>31</v>
      </c>
      <c r="AX194" s="280" t="s">
        <v>77</v>
      </c>
      <c r="AY194" s="281" t="s">
        <v>366</v>
      </c>
    </row>
    <row r="195" spans="2:65" s="287" customFormat="1">
      <c r="B195" s="286"/>
      <c r="D195" s="274" t="s">
        <v>373</v>
      </c>
      <c r="E195" s="288" t="s">
        <v>1</v>
      </c>
      <c r="F195" s="289" t="s">
        <v>378</v>
      </c>
      <c r="H195" s="290">
        <v>116</v>
      </c>
      <c r="L195" s="286"/>
      <c r="M195" s="291"/>
      <c r="T195" s="292"/>
      <c r="AT195" s="288" t="s">
        <v>373</v>
      </c>
      <c r="AU195" s="288" t="s">
        <v>90</v>
      </c>
      <c r="AV195" s="287" t="s">
        <v>371</v>
      </c>
      <c r="AW195" s="287" t="s">
        <v>31</v>
      </c>
      <c r="AX195" s="287" t="s">
        <v>84</v>
      </c>
      <c r="AY195" s="288" t="s">
        <v>366</v>
      </c>
    </row>
    <row r="196" spans="2:65" s="273" customFormat="1">
      <c r="B196" s="272"/>
      <c r="D196" s="274" t="s">
        <v>373</v>
      </c>
      <c r="E196" s="275" t="s">
        <v>1</v>
      </c>
      <c r="F196" s="276" t="s">
        <v>9756</v>
      </c>
      <c r="H196" s="275" t="s">
        <v>1</v>
      </c>
      <c r="L196" s="272"/>
      <c r="M196" s="277"/>
      <c r="T196" s="278"/>
      <c r="AT196" s="275" t="s">
        <v>373</v>
      </c>
      <c r="AU196" s="275" t="s">
        <v>90</v>
      </c>
      <c r="AV196" s="273" t="s">
        <v>84</v>
      </c>
      <c r="AW196" s="273" t="s">
        <v>31</v>
      </c>
      <c r="AX196" s="273" t="s">
        <v>77</v>
      </c>
      <c r="AY196" s="275" t="s">
        <v>366</v>
      </c>
    </row>
    <row r="197" spans="2:65" s="74" customFormat="1" ht="16.5" customHeight="1">
      <c r="B197" s="73"/>
      <c r="C197" s="260" t="s">
        <v>480</v>
      </c>
      <c r="D197" s="260" t="s">
        <v>368</v>
      </c>
      <c r="E197" s="261" t="s">
        <v>9757</v>
      </c>
      <c r="F197" s="262" t="s">
        <v>9758</v>
      </c>
      <c r="G197" s="263" t="s">
        <v>265</v>
      </c>
      <c r="H197" s="264">
        <v>64</v>
      </c>
      <c r="I197" s="26"/>
      <c r="J197" s="266">
        <f>ROUND(I197*H197,2)</f>
        <v>0</v>
      </c>
      <c r="K197" s="267"/>
      <c r="L197" s="73"/>
      <c r="M197" s="27" t="s">
        <v>1</v>
      </c>
      <c r="N197" s="233" t="s">
        <v>43</v>
      </c>
      <c r="P197" s="269">
        <f>O197*H197</f>
        <v>0</v>
      </c>
      <c r="Q197" s="269">
        <v>8.0170000000000005E-2</v>
      </c>
      <c r="R197" s="269">
        <f>Q197*H197</f>
        <v>5.1308800000000003</v>
      </c>
      <c r="S197" s="269">
        <v>0</v>
      </c>
      <c r="T197" s="270">
        <f>S197*H197</f>
        <v>0</v>
      </c>
      <c r="AR197" s="271" t="s">
        <v>371</v>
      </c>
      <c r="AT197" s="271" t="s">
        <v>368</v>
      </c>
      <c r="AU197" s="271" t="s">
        <v>90</v>
      </c>
      <c r="AY197" s="53" t="s">
        <v>366</v>
      </c>
      <c r="BE197" s="179">
        <f>IF(N197="základná",J197,0)</f>
        <v>0</v>
      </c>
      <c r="BF197" s="179">
        <f>IF(N197="znížená",J197,0)</f>
        <v>0</v>
      </c>
      <c r="BG197" s="179">
        <f>IF(N197="zákl. prenesená",J197,0)</f>
        <v>0</v>
      </c>
      <c r="BH197" s="179">
        <f>IF(N197="zníž. prenesená",J197,0)</f>
        <v>0</v>
      </c>
      <c r="BI197" s="179">
        <f>IF(N197="nulová",J197,0)</f>
        <v>0</v>
      </c>
      <c r="BJ197" s="53" t="s">
        <v>90</v>
      </c>
      <c r="BK197" s="179">
        <f>ROUND(I197*H197,2)</f>
        <v>0</v>
      </c>
      <c r="BL197" s="53" t="s">
        <v>371</v>
      </c>
      <c r="BM197" s="271" t="s">
        <v>9759</v>
      </c>
    </row>
    <row r="198" spans="2:65" s="74" customFormat="1" ht="16.5" customHeight="1">
      <c r="B198" s="73"/>
      <c r="C198" s="260" t="s">
        <v>484</v>
      </c>
      <c r="D198" s="260" t="s">
        <v>368</v>
      </c>
      <c r="E198" s="261" t="s">
        <v>515</v>
      </c>
      <c r="F198" s="262" t="s">
        <v>516</v>
      </c>
      <c r="G198" s="263" t="s">
        <v>402</v>
      </c>
      <c r="H198" s="264">
        <v>12.124000000000001</v>
      </c>
      <c r="I198" s="26"/>
      <c r="J198" s="266">
        <f>ROUND(I198*H198,2)</f>
        <v>0</v>
      </c>
      <c r="K198" s="267"/>
      <c r="L198" s="73"/>
      <c r="M198" s="27" t="s">
        <v>1</v>
      </c>
      <c r="N198" s="233" t="s">
        <v>43</v>
      </c>
      <c r="P198" s="269">
        <f>O198*H198</f>
        <v>0</v>
      </c>
      <c r="Q198" s="269">
        <v>2.2354400000000001</v>
      </c>
      <c r="R198" s="269">
        <f>Q198*H198</f>
        <v>27.102474560000001</v>
      </c>
      <c r="S198" s="269">
        <v>0</v>
      </c>
      <c r="T198" s="270">
        <f>S198*H198</f>
        <v>0</v>
      </c>
      <c r="AR198" s="271" t="s">
        <v>371</v>
      </c>
      <c r="AT198" s="271" t="s">
        <v>368</v>
      </c>
      <c r="AU198" s="271" t="s">
        <v>90</v>
      </c>
      <c r="AY198" s="53" t="s">
        <v>366</v>
      </c>
      <c r="BE198" s="179">
        <f>IF(N198="základná",J198,0)</f>
        <v>0</v>
      </c>
      <c r="BF198" s="179">
        <f>IF(N198="znížená",J198,0)</f>
        <v>0</v>
      </c>
      <c r="BG198" s="179">
        <f>IF(N198="zákl. prenesená",J198,0)</f>
        <v>0</v>
      </c>
      <c r="BH198" s="179">
        <f>IF(N198="zníž. prenesená",J198,0)</f>
        <v>0</v>
      </c>
      <c r="BI198" s="179">
        <f>IF(N198="nulová",J198,0)</f>
        <v>0</v>
      </c>
      <c r="BJ198" s="53" t="s">
        <v>90</v>
      </c>
      <c r="BK198" s="179">
        <f>ROUND(I198*H198,2)</f>
        <v>0</v>
      </c>
      <c r="BL198" s="53" t="s">
        <v>371</v>
      </c>
      <c r="BM198" s="271" t="s">
        <v>9760</v>
      </c>
    </row>
    <row r="199" spans="2:65" s="273" customFormat="1">
      <c r="B199" s="272"/>
      <c r="D199" s="274" t="s">
        <v>373</v>
      </c>
      <c r="E199" s="275" t="s">
        <v>1</v>
      </c>
      <c r="F199" s="276" t="s">
        <v>9761</v>
      </c>
      <c r="H199" s="275" t="s">
        <v>1</v>
      </c>
      <c r="L199" s="272"/>
      <c r="M199" s="277"/>
      <c r="T199" s="278"/>
      <c r="AT199" s="275" t="s">
        <v>373</v>
      </c>
      <c r="AU199" s="275" t="s">
        <v>90</v>
      </c>
      <c r="AV199" s="273" t="s">
        <v>84</v>
      </c>
      <c r="AW199" s="273" t="s">
        <v>31</v>
      </c>
      <c r="AX199" s="273" t="s">
        <v>77</v>
      </c>
      <c r="AY199" s="275" t="s">
        <v>366</v>
      </c>
    </row>
    <row r="200" spans="2:65" s="273" customFormat="1">
      <c r="B200" s="272"/>
      <c r="D200" s="274" t="s">
        <v>373</v>
      </c>
      <c r="E200" s="275" t="s">
        <v>1</v>
      </c>
      <c r="F200" s="276" t="s">
        <v>9762</v>
      </c>
      <c r="H200" s="275" t="s">
        <v>1</v>
      </c>
      <c r="L200" s="272"/>
      <c r="M200" s="277"/>
      <c r="T200" s="278"/>
      <c r="AT200" s="275" t="s">
        <v>373</v>
      </c>
      <c r="AU200" s="275" t="s">
        <v>90</v>
      </c>
      <c r="AV200" s="273" t="s">
        <v>84</v>
      </c>
      <c r="AW200" s="273" t="s">
        <v>31</v>
      </c>
      <c r="AX200" s="273" t="s">
        <v>77</v>
      </c>
      <c r="AY200" s="275" t="s">
        <v>366</v>
      </c>
    </row>
    <row r="201" spans="2:65" s="280" customFormat="1">
      <c r="B201" s="279"/>
      <c r="D201" s="274" t="s">
        <v>373</v>
      </c>
      <c r="E201" s="281" t="s">
        <v>1</v>
      </c>
      <c r="F201" s="282" t="s">
        <v>9763</v>
      </c>
      <c r="H201" s="283">
        <v>10.271000000000001</v>
      </c>
      <c r="L201" s="279"/>
      <c r="M201" s="284"/>
      <c r="T201" s="285"/>
      <c r="AT201" s="281" t="s">
        <v>373</v>
      </c>
      <c r="AU201" s="281" t="s">
        <v>90</v>
      </c>
      <c r="AV201" s="280" t="s">
        <v>90</v>
      </c>
      <c r="AW201" s="280" t="s">
        <v>31</v>
      </c>
      <c r="AX201" s="280" t="s">
        <v>77</v>
      </c>
      <c r="AY201" s="281" t="s">
        <v>366</v>
      </c>
    </row>
    <row r="202" spans="2:65" s="294" customFormat="1">
      <c r="B202" s="293"/>
      <c r="D202" s="274" t="s">
        <v>373</v>
      </c>
      <c r="E202" s="295" t="s">
        <v>1</v>
      </c>
      <c r="F202" s="296" t="s">
        <v>397</v>
      </c>
      <c r="H202" s="297">
        <v>10.271000000000001</v>
      </c>
      <c r="L202" s="293"/>
      <c r="M202" s="298"/>
      <c r="T202" s="299"/>
      <c r="AT202" s="295" t="s">
        <v>373</v>
      </c>
      <c r="AU202" s="295" t="s">
        <v>90</v>
      </c>
      <c r="AV202" s="294" t="s">
        <v>149</v>
      </c>
      <c r="AW202" s="294" t="s">
        <v>31</v>
      </c>
      <c r="AX202" s="294" t="s">
        <v>77</v>
      </c>
      <c r="AY202" s="295" t="s">
        <v>366</v>
      </c>
    </row>
    <row r="203" spans="2:65" s="273" customFormat="1">
      <c r="B203" s="272"/>
      <c r="D203" s="274" t="s">
        <v>373</v>
      </c>
      <c r="E203" s="275" t="s">
        <v>1</v>
      </c>
      <c r="F203" s="276" t="s">
        <v>9764</v>
      </c>
      <c r="H203" s="275" t="s">
        <v>1</v>
      </c>
      <c r="L203" s="272"/>
      <c r="M203" s="277"/>
      <c r="T203" s="278"/>
      <c r="AT203" s="275" t="s">
        <v>373</v>
      </c>
      <c r="AU203" s="275" t="s">
        <v>90</v>
      </c>
      <c r="AV203" s="273" t="s">
        <v>84</v>
      </c>
      <c r="AW203" s="273" t="s">
        <v>31</v>
      </c>
      <c r="AX203" s="273" t="s">
        <v>77</v>
      </c>
      <c r="AY203" s="275" t="s">
        <v>366</v>
      </c>
    </row>
    <row r="204" spans="2:65" s="280" customFormat="1">
      <c r="B204" s="279"/>
      <c r="D204" s="274" t="s">
        <v>373</v>
      </c>
      <c r="E204" s="281" t="s">
        <v>1</v>
      </c>
      <c r="F204" s="282" t="s">
        <v>9765</v>
      </c>
      <c r="H204" s="283">
        <v>0.879</v>
      </c>
      <c r="L204" s="279"/>
      <c r="M204" s="284"/>
      <c r="T204" s="285"/>
      <c r="AT204" s="281" t="s">
        <v>373</v>
      </c>
      <c r="AU204" s="281" t="s">
        <v>90</v>
      </c>
      <c r="AV204" s="280" t="s">
        <v>90</v>
      </c>
      <c r="AW204" s="280" t="s">
        <v>31</v>
      </c>
      <c r="AX204" s="280" t="s">
        <v>77</v>
      </c>
      <c r="AY204" s="281" t="s">
        <v>366</v>
      </c>
    </row>
    <row r="205" spans="2:65" s="280" customFormat="1">
      <c r="B205" s="279"/>
      <c r="D205" s="274" t="s">
        <v>373</v>
      </c>
      <c r="E205" s="281" t="s">
        <v>1</v>
      </c>
      <c r="F205" s="282" t="s">
        <v>9766</v>
      </c>
      <c r="H205" s="283">
        <v>0.56399999999999995</v>
      </c>
      <c r="L205" s="279"/>
      <c r="M205" s="284"/>
      <c r="T205" s="285"/>
      <c r="AT205" s="281" t="s">
        <v>373</v>
      </c>
      <c r="AU205" s="281" t="s">
        <v>90</v>
      </c>
      <c r="AV205" s="280" t="s">
        <v>90</v>
      </c>
      <c r="AW205" s="280" t="s">
        <v>31</v>
      </c>
      <c r="AX205" s="280" t="s">
        <v>77</v>
      </c>
      <c r="AY205" s="281" t="s">
        <v>366</v>
      </c>
    </row>
    <row r="206" spans="2:65" s="294" customFormat="1">
      <c r="B206" s="293"/>
      <c r="D206" s="274" t="s">
        <v>373</v>
      </c>
      <c r="E206" s="295" t="s">
        <v>1</v>
      </c>
      <c r="F206" s="296" t="s">
        <v>397</v>
      </c>
      <c r="H206" s="297">
        <v>1.4430000000000001</v>
      </c>
      <c r="L206" s="293"/>
      <c r="M206" s="298"/>
      <c r="T206" s="299"/>
      <c r="AT206" s="295" t="s">
        <v>373</v>
      </c>
      <c r="AU206" s="295" t="s">
        <v>90</v>
      </c>
      <c r="AV206" s="294" t="s">
        <v>149</v>
      </c>
      <c r="AW206" s="294" t="s">
        <v>31</v>
      </c>
      <c r="AX206" s="294" t="s">
        <v>77</v>
      </c>
      <c r="AY206" s="295" t="s">
        <v>366</v>
      </c>
    </row>
    <row r="207" spans="2:65" s="287" customFormat="1">
      <c r="B207" s="286"/>
      <c r="D207" s="274" t="s">
        <v>373</v>
      </c>
      <c r="E207" s="288" t="s">
        <v>1</v>
      </c>
      <c r="F207" s="289" t="s">
        <v>378</v>
      </c>
      <c r="H207" s="290">
        <v>11.714</v>
      </c>
      <c r="L207" s="286"/>
      <c r="M207" s="291"/>
      <c r="T207" s="292"/>
      <c r="AT207" s="288" t="s">
        <v>373</v>
      </c>
      <c r="AU207" s="288" t="s">
        <v>90</v>
      </c>
      <c r="AV207" s="287" t="s">
        <v>371</v>
      </c>
      <c r="AW207" s="287" t="s">
        <v>31</v>
      </c>
      <c r="AX207" s="287" t="s">
        <v>77</v>
      </c>
      <c r="AY207" s="288" t="s">
        <v>366</v>
      </c>
    </row>
    <row r="208" spans="2:65" s="273" customFormat="1">
      <c r="B208" s="272"/>
      <c r="D208" s="274" t="s">
        <v>373</v>
      </c>
      <c r="E208" s="275" t="s">
        <v>1</v>
      </c>
      <c r="F208" s="276" t="s">
        <v>522</v>
      </c>
      <c r="H208" s="275" t="s">
        <v>1</v>
      </c>
      <c r="L208" s="272"/>
      <c r="M208" s="277"/>
      <c r="T208" s="278"/>
      <c r="AT208" s="275" t="s">
        <v>373</v>
      </c>
      <c r="AU208" s="275" t="s">
        <v>90</v>
      </c>
      <c r="AV208" s="273" t="s">
        <v>84</v>
      </c>
      <c r="AW208" s="273" t="s">
        <v>31</v>
      </c>
      <c r="AX208" s="273" t="s">
        <v>77</v>
      </c>
      <c r="AY208" s="275" t="s">
        <v>366</v>
      </c>
    </row>
    <row r="209" spans="2:65" s="280" customFormat="1">
      <c r="B209" s="279"/>
      <c r="D209" s="274" t="s">
        <v>373</v>
      </c>
      <c r="E209" s="281" t="s">
        <v>1</v>
      </c>
      <c r="F209" s="282" t="s">
        <v>9767</v>
      </c>
      <c r="H209" s="283">
        <v>12.124000000000001</v>
      </c>
      <c r="L209" s="279"/>
      <c r="M209" s="284"/>
      <c r="T209" s="285"/>
      <c r="AT209" s="281" t="s">
        <v>373</v>
      </c>
      <c r="AU209" s="281" t="s">
        <v>90</v>
      </c>
      <c r="AV209" s="280" t="s">
        <v>90</v>
      </c>
      <c r="AW209" s="280" t="s">
        <v>31</v>
      </c>
      <c r="AX209" s="280" t="s">
        <v>84</v>
      </c>
      <c r="AY209" s="281" t="s">
        <v>366</v>
      </c>
    </row>
    <row r="210" spans="2:65" s="74" customFormat="1" ht="37.9" customHeight="1">
      <c r="B210" s="73"/>
      <c r="C210" s="260" t="s">
        <v>490</v>
      </c>
      <c r="D210" s="260" t="s">
        <v>368</v>
      </c>
      <c r="E210" s="261" t="s">
        <v>9768</v>
      </c>
      <c r="F210" s="262" t="s">
        <v>9769</v>
      </c>
      <c r="G210" s="263" t="s">
        <v>402</v>
      </c>
      <c r="H210" s="264">
        <v>93.45</v>
      </c>
      <c r="I210" s="26"/>
      <c r="J210" s="266">
        <f>ROUND(I210*H210,2)</f>
        <v>0</v>
      </c>
      <c r="K210" s="267"/>
      <c r="L210" s="73"/>
      <c r="M210" s="27" t="s">
        <v>1</v>
      </c>
      <c r="N210" s="233" t="s">
        <v>43</v>
      </c>
      <c r="P210" s="269">
        <f>O210*H210</f>
        <v>0</v>
      </c>
      <c r="Q210" s="269">
        <v>2.4157199999999999</v>
      </c>
      <c r="R210" s="269">
        <f>Q210*H210</f>
        <v>225.74903399999999</v>
      </c>
      <c r="S210" s="269">
        <v>0</v>
      </c>
      <c r="T210" s="270">
        <f>S210*H210</f>
        <v>0</v>
      </c>
      <c r="AR210" s="271" t="s">
        <v>371</v>
      </c>
      <c r="AT210" s="271" t="s">
        <v>368</v>
      </c>
      <c r="AU210" s="271" t="s">
        <v>90</v>
      </c>
      <c r="AY210" s="53" t="s">
        <v>366</v>
      </c>
      <c r="BE210" s="179">
        <f>IF(N210="základná",J210,0)</f>
        <v>0</v>
      </c>
      <c r="BF210" s="179">
        <f>IF(N210="znížená",J210,0)</f>
        <v>0</v>
      </c>
      <c r="BG210" s="179">
        <f>IF(N210="zákl. prenesená",J210,0)</f>
        <v>0</v>
      </c>
      <c r="BH210" s="179">
        <f>IF(N210="zníž. prenesená",J210,0)</f>
        <v>0</v>
      </c>
      <c r="BI210" s="179">
        <f>IF(N210="nulová",J210,0)</f>
        <v>0</v>
      </c>
      <c r="BJ210" s="53" t="s">
        <v>90</v>
      </c>
      <c r="BK210" s="179">
        <f>ROUND(I210*H210,2)</f>
        <v>0</v>
      </c>
      <c r="BL210" s="53" t="s">
        <v>371</v>
      </c>
      <c r="BM210" s="271" t="s">
        <v>9770</v>
      </c>
    </row>
    <row r="211" spans="2:65" s="273" customFormat="1">
      <c r="B211" s="272"/>
      <c r="D211" s="274" t="s">
        <v>373</v>
      </c>
      <c r="E211" s="275" t="s">
        <v>1</v>
      </c>
      <c r="F211" s="276" t="s">
        <v>9762</v>
      </c>
      <c r="H211" s="275" t="s">
        <v>1</v>
      </c>
      <c r="L211" s="272"/>
      <c r="M211" s="277"/>
      <c r="T211" s="278"/>
      <c r="AT211" s="275" t="s">
        <v>373</v>
      </c>
      <c r="AU211" s="275" t="s">
        <v>90</v>
      </c>
      <c r="AV211" s="273" t="s">
        <v>84</v>
      </c>
      <c r="AW211" s="273" t="s">
        <v>31</v>
      </c>
      <c r="AX211" s="273" t="s">
        <v>77</v>
      </c>
      <c r="AY211" s="275" t="s">
        <v>366</v>
      </c>
    </row>
    <row r="212" spans="2:65" s="280" customFormat="1">
      <c r="B212" s="279"/>
      <c r="D212" s="274" t="s">
        <v>373</v>
      </c>
      <c r="E212" s="281" t="s">
        <v>1</v>
      </c>
      <c r="F212" s="282" t="s">
        <v>9771</v>
      </c>
      <c r="H212" s="283">
        <v>73.363</v>
      </c>
      <c r="L212" s="279"/>
      <c r="M212" s="284"/>
      <c r="T212" s="285"/>
      <c r="AT212" s="281" t="s">
        <v>373</v>
      </c>
      <c r="AU212" s="281" t="s">
        <v>90</v>
      </c>
      <c r="AV212" s="280" t="s">
        <v>90</v>
      </c>
      <c r="AW212" s="280" t="s">
        <v>31</v>
      </c>
      <c r="AX212" s="280" t="s">
        <v>77</v>
      </c>
      <c r="AY212" s="281" t="s">
        <v>366</v>
      </c>
    </row>
    <row r="213" spans="2:65" s="273" customFormat="1">
      <c r="B213" s="272"/>
      <c r="D213" s="274" t="s">
        <v>373</v>
      </c>
      <c r="E213" s="275" t="s">
        <v>1</v>
      </c>
      <c r="F213" s="276" t="s">
        <v>9772</v>
      </c>
      <c r="H213" s="275" t="s">
        <v>1</v>
      </c>
      <c r="L213" s="272"/>
      <c r="M213" s="277"/>
      <c r="T213" s="278"/>
      <c r="AT213" s="275" t="s">
        <v>373</v>
      </c>
      <c r="AU213" s="275" t="s">
        <v>90</v>
      </c>
      <c r="AV213" s="273" t="s">
        <v>84</v>
      </c>
      <c r="AW213" s="273" t="s">
        <v>31</v>
      </c>
      <c r="AX213" s="273" t="s">
        <v>77</v>
      </c>
      <c r="AY213" s="275" t="s">
        <v>366</v>
      </c>
    </row>
    <row r="214" spans="2:65" s="280" customFormat="1">
      <c r="B214" s="279"/>
      <c r="D214" s="274" t="s">
        <v>373</v>
      </c>
      <c r="E214" s="281" t="s">
        <v>1</v>
      </c>
      <c r="F214" s="282" t="s">
        <v>9773</v>
      </c>
      <c r="H214" s="283">
        <v>7.8289999999999997</v>
      </c>
      <c r="L214" s="279"/>
      <c r="M214" s="284"/>
      <c r="T214" s="285"/>
      <c r="AT214" s="281" t="s">
        <v>373</v>
      </c>
      <c r="AU214" s="281" t="s">
        <v>90</v>
      </c>
      <c r="AV214" s="280" t="s">
        <v>90</v>
      </c>
      <c r="AW214" s="280" t="s">
        <v>31</v>
      </c>
      <c r="AX214" s="280" t="s">
        <v>77</v>
      </c>
      <c r="AY214" s="281" t="s">
        <v>366</v>
      </c>
    </row>
    <row r="215" spans="2:65" s="280" customFormat="1">
      <c r="B215" s="279"/>
      <c r="D215" s="274" t="s">
        <v>373</v>
      </c>
      <c r="E215" s="281" t="s">
        <v>1</v>
      </c>
      <c r="F215" s="282" t="s">
        <v>9774</v>
      </c>
      <c r="H215" s="283">
        <v>2.3730000000000002</v>
      </c>
      <c r="L215" s="279"/>
      <c r="M215" s="284"/>
      <c r="T215" s="285"/>
      <c r="AT215" s="281" t="s">
        <v>373</v>
      </c>
      <c r="AU215" s="281" t="s">
        <v>90</v>
      </c>
      <c r="AV215" s="280" t="s">
        <v>90</v>
      </c>
      <c r="AW215" s="280" t="s">
        <v>31</v>
      </c>
      <c r="AX215" s="280" t="s">
        <v>77</v>
      </c>
      <c r="AY215" s="281" t="s">
        <v>366</v>
      </c>
    </row>
    <row r="216" spans="2:65" s="280" customFormat="1">
      <c r="B216" s="279"/>
      <c r="D216" s="274" t="s">
        <v>373</v>
      </c>
      <c r="E216" s="281" t="s">
        <v>1</v>
      </c>
      <c r="F216" s="282" t="s">
        <v>9775</v>
      </c>
      <c r="H216" s="283">
        <v>8.1</v>
      </c>
      <c r="L216" s="279"/>
      <c r="M216" s="284"/>
      <c r="T216" s="285"/>
      <c r="AT216" s="281" t="s">
        <v>373</v>
      </c>
      <c r="AU216" s="281" t="s">
        <v>90</v>
      </c>
      <c r="AV216" s="280" t="s">
        <v>90</v>
      </c>
      <c r="AW216" s="280" t="s">
        <v>31</v>
      </c>
      <c r="AX216" s="280" t="s">
        <v>77</v>
      </c>
      <c r="AY216" s="281" t="s">
        <v>366</v>
      </c>
    </row>
    <row r="217" spans="2:65" s="280" customFormat="1">
      <c r="B217" s="279"/>
      <c r="D217" s="274" t="s">
        <v>373</v>
      </c>
      <c r="E217" s="281" t="s">
        <v>1</v>
      </c>
      <c r="F217" s="282" t="s">
        <v>9776</v>
      </c>
      <c r="H217" s="283">
        <v>3</v>
      </c>
      <c r="L217" s="279"/>
      <c r="M217" s="284"/>
      <c r="T217" s="285"/>
      <c r="AT217" s="281" t="s">
        <v>373</v>
      </c>
      <c r="AU217" s="281" t="s">
        <v>90</v>
      </c>
      <c r="AV217" s="280" t="s">
        <v>90</v>
      </c>
      <c r="AW217" s="280" t="s">
        <v>31</v>
      </c>
      <c r="AX217" s="280" t="s">
        <v>77</v>
      </c>
      <c r="AY217" s="281" t="s">
        <v>366</v>
      </c>
    </row>
    <row r="218" spans="2:65" s="273" customFormat="1">
      <c r="B218" s="272"/>
      <c r="D218" s="274" t="s">
        <v>373</v>
      </c>
      <c r="E218" s="275" t="s">
        <v>1</v>
      </c>
      <c r="F218" s="276" t="s">
        <v>9777</v>
      </c>
      <c r="H218" s="275" t="s">
        <v>1</v>
      </c>
      <c r="L218" s="272"/>
      <c r="M218" s="277"/>
      <c r="T218" s="278"/>
      <c r="AT218" s="275" t="s">
        <v>373</v>
      </c>
      <c r="AU218" s="275" t="s">
        <v>90</v>
      </c>
      <c r="AV218" s="273" t="s">
        <v>84</v>
      </c>
      <c r="AW218" s="273" t="s">
        <v>31</v>
      </c>
      <c r="AX218" s="273" t="s">
        <v>77</v>
      </c>
      <c r="AY218" s="275" t="s">
        <v>366</v>
      </c>
    </row>
    <row r="219" spans="2:65" s="280" customFormat="1">
      <c r="B219" s="279"/>
      <c r="D219" s="274" t="s">
        <v>373</v>
      </c>
      <c r="E219" s="281" t="s">
        <v>1</v>
      </c>
      <c r="F219" s="282" t="s">
        <v>9778</v>
      </c>
      <c r="H219" s="283">
        <v>-3.0840000000000001</v>
      </c>
      <c r="L219" s="279"/>
      <c r="M219" s="284"/>
      <c r="T219" s="285"/>
      <c r="AT219" s="281" t="s">
        <v>373</v>
      </c>
      <c r="AU219" s="281" t="s">
        <v>90</v>
      </c>
      <c r="AV219" s="280" t="s">
        <v>90</v>
      </c>
      <c r="AW219" s="280" t="s">
        <v>31</v>
      </c>
      <c r="AX219" s="280" t="s">
        <v>77</v>
      </c>
      <c r="AY219" s="281" t="s">
        <v>366</v>
      </c>
    </row>
    <row r="220" spans="2:65" s="280" customFormat="1">
      <c r="B220" s="279"/>
      <c r="D220" s="274" t="s">
        <v>373</v>
      </c>
      <c r="E220" s="281" t="s">
        <v>1</v>
      </c>
      <c r="F220" s="282" t="s">
        <v>9779</v>
      </c>
      <c r="H220" s="283">
        <v>-2.1</v>
      </c>
      <c r="L220" s="279"/>
      <c r="M220" s="284"/>
      <c r="T220" s="285"/>
      <c r="AT220" s="281" t="s">
        <v>373</v>
      </c>
      <c r="AU220" s="281" t="s">
        <v>90</v>
      </c>
      <c r="AV220" s="280" t="s">
        <v>90</v>
      </c>
      <c r="AW220" s="280" t="s">
        <v>31</v>
      </c>
      <c r="AX220" s="280" t="s">
        <v>77</v>
      </c>
      <c r="AY220" s="281" t="s">
        <v>366</v>
      </c>
    </row>
    <row r="221" spans="2:65" s="273" customFormat="1">
      <c r="B221" s="272"/>
      <c r="D221" s="274" t="s">
        <v>373</v>
      </c>
      <c r="E221" s="275" t="s">
        <v>1</v>
      </c>
      <c r="F221" s="276" t="s">
        <v>9780</v>
      </c>
      <c r="H221" s="275" t="s">
        <v>1</v>
      </c>
      <c r="L221" s="272"/>
      <c r="M221" s="277"/>
      <c r="T221" s="278"/>
      <c r="AT221" s="275" t="s">
        <v>373</v>
      </c>
      <c r="AU221" s="275" t="s">
        <v>90</v>
      </c>
      <c r="AV221" s="273" t="s">
        <v>84</v>
      </c>
      <c r="AW221" s="273" t="s">
        <v>31</v>
      </c>
      <c r="AX221" s="273" t="s">
        <v>77</v>
      </c>
      <c r="AY221" s="275" t="s">
        <v>366</v>
      </c>
    </row>
    <row r="222" spans="2:65" s="280" customFormat="1">
      <c r="B222" s="279"/>
      <c r="D222" s="274" t="s">
        <v>373</v>
      </c>
      <c r="E222" s="281" t="s">
        <v>1</v>
      </c>
      <c r="F222" s="282" t="s">
        <v>9781</v>
      </c>
      <c r="H222" s="283">
        <v>0.375</v>
      </c>
      <c r="L222" s="279"/>
      <c r="M222" s="284"/>
      <c r="T222" s="285"/>
      <c r="AT222" s="281" t="s">
        <v>373</v>
      </c>
      <c r="AU222" s="281" t="s">
        <v>90</v>
      </c>
      <c r="AV222" s="280" t="s">
        <v>90</v>
      </c>
      <c r="AW222" s="280" t="s">
        <v>31</v>
      </c>
      <c r="AX222" s="280" t="s">
        <v>77</v>
      </c>
      <c r="AY222" s="281" t="s">
        <v>366</v>
      </c>
    </row>
    <row r="223" spans="2:65" s="280" customFormat="1">
      <c r="B223" s="279"/>
      <c r="D223" s="274" t="s">
        <v>373</v>
      </c>
      <c r="E223" s="281" t="s">
        <v>1</v>
      </c>
      <c r="F223" s="282" t="s">
        <v>9782</v>
      </c>
      <c r="H223" s="283">
        <v>0.25</v>
      </c>
      <c r="L223" s="279"/>
      <c r="M223" s="284"/>
      <c r="T223" s="285"/>
      <c r="AT223" s="281" t="s">
        <v>373</v>
      </c>
      <c r="AU223" s="281" t="s">
        <v>90</v>
      </c>
      <c r="AV223" s="280" t="s">
        <v>90</v>
      </c>
      <c r="AW223" s="280" t="s">
        <v>31</v>
      </c>
      <c r="AX223" s="280" t="s">
        <v>77</v>
      </c>
      <c r="AY223" s="281" t="s">
        <v>366</v>
      </c>
    </row>
    <row r="224" spans="2:65" s="273" customFormat="1">
      <c r="B224" s="272"/>
      <c r="D224" s="274" t="s">
        <v>373</v>
      </c>
      <c r="E224" s="275" t="s">
        <v>1</v>
      </c>
      <c r="F224" s="276" t="s">
        <v>9783</v>
      </c>
      <c r="H224" s="275" t="s">
        <v>1</v>
      </c>
      <c r="L224" s="272"/>
      <c r="M224" s="277"/>
      <c r="T224" s="278"/>
      <c r="AT224" s="275" t="s">
        <v>373</v>
      </c>
      <c r="AU224" s="275" t="s">
        <v>90</v>
      </c>
      <c r="AV224" s="273" t="s">
        <v>84</v>
      </c>
      <c r="AW224" s="273" t="s">
        <v>31</v>
      </c>
      <c r="AX224" s="273" t="s">
        <v>77</v>
      </c>
      <c r="AY224" s="275" t="s">
        <v>366</v>
      </c>
    </row>
    <row r="225" spans="2:65" s="280" customFormat="1">
      <c r="B225" s="279"/>
      <c r="D225" s="274" t="s">
        <v>373</v>
      </c>
      <c r="E225" s="281" t="s">
        <v>1</v>
      </c>
      <c r="F225" s="282" t="s">
        <v>9784</v>
      </c>
      <c r="H225" s="283">
        <v>-0.1</v>
      </c>
      <c r="L225" s="279"/>
      <c r="M225" s="284"/>
      <c r="T225" s="285"/>
      <c r="AT225" s="281" t="s">
        <v>373</v>
      </c>
      <c r="AU225" s="281" t="s">
        <v>90</v>
      </c>
      <c r="AV225" s="280" t="s">
        <v>90</v>
      </c>
      <c r="AW225" s="280" t="s">
        <v>31</v>
      </c>
      <c r="AX225" s="280" t="s">
        <v>77</v>
      </c>
      <c r="AY225" s="281" t="s">
        <v>366</v>
      </c>
    </row>
    <row r="226" spans="2:65" s="294" customFormat="1">
      <c r="B226" s="293"/>
      <c r="D226" s="274" t="s">
        <v>373</v>
      </c>
      <c r="E226" s="295" t="s">
        <v>1</v>
      </c>
      <c r="F226" s="296" t="s">
        <v>397</v>
      </c>
      <c r="H226" s="297">
        <v>90.006</v>
      </c>
      <c r="L226" s="293"/>
      <c r="M226" s="298"/>
      <c r="T226" s="299"/>
      <c r="AT226" s="295" t="s">
        <v>373</v>
      </c>
      <c r="AU226" s="295" t="s">
        <v>90</v>
      </c>
      <c r="AV226" s="294" t="s">
        <v>149</v>
      </c>
      <c r="AW226" s="294" t="s">
        <v>31</v>
      </c>
      <c r="AX226" s="294" t="s">
        <v>77</v>
      </c>
      <c r="AY226" s="295" t="s">
        <v>366</v>
      </c>
    </row>
    <row r="227" spans="2:65" s="273" customFormat="1">
      <c r="B227" s="272"/>
      <c r="D227" s="274" t="s">
        <v>373</v>
      </c>
      <c r="E227" s="275" t="s">
        <v>1</v>
      </c>
      <c r="F227" s="276" t="s">
        <v>9785</v>
      </c>
      <c r="H227" s="275" t="s">
        <v>1</v>
      </c>
      <c r="L227" s="272"/>
      <c r="M227" s="277"/>
      <c r="T227" s="278"/>
      <c r="AT227" s="275" t="s">
        <v>373</v>
      </c>
      <c r="AU227" s="275" t="s">
        <v>90</v>
      </c>
      <c r="AV227" s="273" t="s">
        <v>84</v>
      </c>
      <c r="AW227" s="273" t="s">
        <v>31</v>
      </c>
      <c r="AX227" s="273" t="s">
        <v>77</v>
      </c>
      <c r="AY227" s="275" t="s">
        <v>366</v>
      </c>
    </row>
    <row r="228" spans="2:65" s="280" customFormat="1" ht="22.5">
      <c r="B228" s="279"/>
      <c r="D228" s="274" t="s">
        <v>373</v>
      </c>
      <c r="E228" s="281" t="s">
        <v>1</v>
      </c>
      <c r="F228" s="282" t="s">
        <v>9786</v>
      </c>
      <c r="H228" s="283">
        <v>0.73799999999999999</v>
      </c>
      <c r="L228" s="279"/>
      <c r="M228" s="284"/>
      <c r="T228" s="285"/>
      <c r="AT228" s="281" t="s">
        <v>373</v>
      </c>
      <c r="AU228" s="281" t="s">
        <v>90</v>
      </c>
      <c r="AV228" s="280" t="s">
        <v>90</v>
      </c>
      <c r="AW228" s="280" t="s">
        <v>31</v>
      </c>
      <c r="AX228" s="280" t="s">
        <v>77</v>
      </c>
      <c r="AY228" s="281" t="s">
        <v>366</v>
      </c>
    </row>
    <row r="229" spans="2:65" s="280" customFormat="1" ht="22.5">
      <c r="B229" s="279"/>
      <c r="D229" s="274" t="s">
        <v>373</v>
      </c>
      <c r="E229" s="281" t="s">
        <v>1</v>
      </c>
      <c r="F229" s="282" t="s">
        <v>9787</v>
      </c>
      <c r="H229" s="283">
        <v>2.1320000000000001</v>
      </c>
      <c r="L229" s="279"/>
      <c r="M229" s="284"/>
      <c r="T229" s="285"/>
      <c r="AT229" s="281" t="s">
        <v>373</v>
      </c>
      <c r="AU229" s="281" t="s">
        <v>90</v>
      </c>
      <c r="AV229" s="280" t="s">
        <v>90</v>
      </c>
      <c r="AW229" s="280" t="s">
        <v>31</v>
      </c>
      <c r="AX229" s="280" t="s">
        <v>77</v>
      </c>
      <c r="AY229" s="281" t="s">
        <v>366</v>
      </c>
    </row>
    <row r="230" spans="2:65" s="273" customFormat="1">
      <c r="B230" s="272"/>
      <c r="D230" s="274" t="s">
        <v>373</v>
      </c>
      <c r="E230" s="275" t="s">
        <v>1</v>
      </c>
      <c r="F230" s="276" t="s">
        <v>9788</v>
      </c>
      <c r="H230" s="275" t="s">
        <v>1</v>
      </c>
      <c r="L230" s="272"/>
      <c r="M230" s="277"/>
      <c r="T230" s="278"/>
      <c r="AT230" s="275" t="s">
        <v>373</v>
      </c>
      <c r="AU230" s="275" t="s">
        <v>90</v>
      </c>
      <c r="AV230" s="273" t="s">
        <v>84</v>
      </c>
      <c r="AW230" s="273" t="s">
        <v>31</v>
      </c>
      <c r="AX230" s="273" t="s">
        <v>77</v>
      </c>
      <c r="AY230" s="275" t="s">
        <v>366</v>
      </c>
    </row>
    <row r="231" spans="2:65" s="280" customFormat="1" ht="22.5">
      <c r="B231" s="279"/>
      <c r="D231" s="274" t="s">
        <v>373</v>
      </c>
      <c r="E231" s="281" t="s">
        <v>1</v>
      </c>
      <c r="F231" s="282" t="s">
        <v>9789</v>
      </c>
      <c r="H231" s="283">
        <v>4.4999999999999998E-2</v>
      </c>
      <c r="L231" s="279"/>
      <c r="M231" s="284"/>
      <c r="T231" s="285"/>
      <c r="AT231" s="281" t="s">
        <v>373</v>
      </c>
      <c r="AU231" s="281" t="s">
        <v>90</v>
      </c>
      <c r="AV231" s="280" t="s">
        <v>90</v>
      </c>
      <c r="AW231" s="280" t="s">
        <v>31</v>
      </c>
      <c r="AX231" s="280" t="s">
        <v>77</v>
      </c>
      <c r="AY231" s="281" t="s">
        <v>366</v>
      </c>
    </row>
    <row r="232" spans="2:65" s="294" customFormat="1">
      <c r="B232" s="293"/>
      <c r="D232" s="274" t="s">
        <v>373</v>
      </c>
      <c r="E232" s="295" t="s">
        <v>1</v>
      </c>
      <c r="F232" s="296" t="s">
        <v>397</v>
      </c>
      <c r="H232" s="297">
        <v>2.915</v>
      </c>
      <c r="L232" s="293"/>
      <c r="M232" s="298"/>
      <c r="T232" s="299"/>
      <c r="AT232" s="295" t="s">
        <v>373</v>
      </c>
      <c r="AU232" s="295" t="s">
        <v>90</v>
      </c>
      <c r="AV232" s="294" t="s">
        <v>149</v>
      </c>
      <c r="AW232" s="294" t="s">
        <v>31</v>
      </c>
      <c r="AX232" s="294" t="s">
        <v>77</v>
      </c>
      <c r="AY232" s="295" t="s">
        <v>366</v>
      </c>
    </row>
    <row r="233" spans="2:65" s="273" customFormat="1">
      <c r="B233" s="272"/>
      <c r="D233" s="274" t="s">
        <v>373</v>
      </c>
      <c r="E233" s="275" t="s">
        <v>1</v>
      </c>
      <c r="F233" s="276" t="s">
        <v>9790</v>
      </c>
      <c r="H233" s="275" t="s">
        <v>1</v>
      </c>
      <c r="L233" s="272"/>
      <c r="M233" s="277"/>
      <c r="T233" s="278"/>
      <c r="AT233" s="275" t="s">
        <v>373</v>
      </c>
      <c r="AU233" s="275" t="s">
        <v>90</v>
      </c>
      <c r="AV233" s="273" t="s">
        <v>84</v>
      </c>
      <c r="AW233" s="273" t="s">
        <v>31</v>
      </c>
      <c r="AX233" s="273" t="s">
        <v>77</v>
      </c>
      <c r="AY233" s="275" t="s">
        <v>366</v>
      </c>
    </row>
    <row r="234" spans="2:65" s="280" customFormat="1" ht="22.5">
      <c r="B234" s="279"/>
      <c r="D234" s="274" t="s">
        <v>373</v>
      </c>
      <c r="E234" s="281" t="s">
        <v>1</v>
      </c>
      <c r="F234" s="282" t="s">
        <v>9791</v>
      </c>
      <c r="H234" s="283">
        <v>0.217</v>
      </c>
      <c r="L234" s="279"/>
      <c r="M234" s="284"/>
      <c r="T234" s="285"/>
      <c r="AT234" s="281" t="s">
        <v>373</v>
      </c>
      <c r="AU234" s="281" t="s">
        <v>90</v>
      </c>
      <c r="AV234" s="280" t="s">
        <v>90</v>
      </c>
      <c r="AW234" s="280" t="s">
        <v>31</v>
      </c>
      <c r="AX234" s="280" t="s">
        <v>77</v>
      </c>
      <c r="AY234" s="281" t="s">
        <v>366</v>
      </c>
    </row>
    <row r="235" spans="2:65" s="294" customFormat="1">
      <c r="B235" s="293"/>
      <c r="D235" s="274" t="s">
        <v>373</v>
      </c>
      <c r="E235" s="295" t="s">
        <v>1</v>
      </c>
      <c r="F235" s="296" t="s">
        <v>397</v>
      </c>
      <c r="H235" s="297">
        <v>0.217</v>
      </c>
      <c r="L235" s="293"/>
      <c r="M235" s="298"/>
      <c r="T235" s="299"/>
      <c r="AT235" s="295" t="s">
        <v>373</v>
      </c>
      <c r="AU235" s="295" t="s">
        <v>90</v>
      </c>
      <c r="AV235" s="294" t="s">
        <v>149</v>
      </c>
      <c r="AW235" s="294" t="s">
        <v>31</v>
      </c>
      <c r="AX235" s="294" t="s">
        <v>77</v>
      </c>
      <c r="AY235" s="295" t="s">
        <v>366</v>
      </c>
    </row>
    <row r="236" spans="2:65" s="273" customFormat="1">
      <c r="B236" s="272"/>
      <c r="D236" s="274" t="s">
        <v>373</v>
      </c>
      <c r="E236" s="275" t="s">
        <v>1</v>
      </c>
      <c r="F236" s="276" t="s">
        <v>9792</v>
      </c>
      <c r="H236" s="275" t="s">
        <v>1</v>
      </c>
      <c r="L236" s="272"/>
      <c r="M236" s="277"/>
      <c r="T236" s="278"/>
      <c r="AT236" s="275" t="s">
        <v>373</v>
      </c>
      <c r="AU236" s="275" t="s">
        <v>90</v>
      </c>
      <c r="AV236" s="273" t="s">
        <v>84</v>
      </c>
      <c r="AW236" s="273" t="s">
        <v>31</v>
      </c>
      <c r="AX236" s="273" t="s">
        <v>77</v>
      </c>
      <c r="AY236" s="275" t="s">
        <v>366</v>
      </c>
    </row>
    <row r="237" spans="2:65" s="280" customFormat="1" ht="22.5">
      <c r="B237" s="279"/>
      <c r="D237" s="274" t="s">
        <v>373</v>
      </c>
      <c r="E237" s="281" t="s">
        <v>1</v>
      </c>
      <c r="F237" s="282" t="s">
        <v>9793</v>
      </c>
      <c r="H237" s="283">
        <v>0.312</v>
      </c>
      <c r="L237" s="279"/>
      <c r="M237" s="284"/>
      <c r="T237" s="285"/>
      <c r="AT237" s="281" t="s">
        <v>373</v>
      </c>
      <c r="AU237" s="281" t="s">
        <v>90</v>
      </c>
      <c r="AV237" s="280" t="s">
        <v>90</v>
      </c>
      <c r="AW237" s="280" t="s">
        <v>31</v>
      </c>
      <c r="AX237" s="280" t="s">
        <v>77</v>
      </c>
      <c r="AY237" s="281" t="s">
        <v>366</v>
      </c>
    </row>
    <row r="238" spans="2:65" s="294" customFormat="1">
      <c r="B238" s="293"/>
      <c r="D238" s="274" t="s">
        <v>373</v>
      </c>
      <c r="E238" s="295" t="s">
        <v>1</v>
      </c>
      <c r="F238" s="296" t="s">
        <v>397</v>
      </c>
      <c r="H238" s="297">
        <v>0.312</v>
      </c>
      <c r="L238" s="293"/>
      <c r="M238" s="298"/>
      <c r="T238" s="299"/>
      <c r="AT238" s="295" t="s">
        <v>373</v>
      </c>
      <c r="AU238" s="295" t="s">
        <v>90</v>
      </c>
      <c r="AV238" s="294" t="s">
        <v>149</v>
      </c>
      <c r="AW238" s="294" t="s">
        <v>31</v>
      </c>
      <c r="AX238" s="294" t="s">
        <v>77</v>
      </c>
      <c r="AY238" s="295" t="s">
        <v>366</v>
      </c>
    </row>
    <row r="239" spans="2:65" s="287" customFormat="1">
      <c r="B239" s="286"/>
      <c r="D239" s="274" t="s">
        <v>373</v>
      </c>
      <c r="E239" s="288" t="s">
        <v>1</v>
      </c>
      <c r="F239" s="289" t="s">
        <v>378</v>
      </c>
      <c r="H239" s="290">
        <v>93.45</v>
      </c>
      <c r="L239" s="286"/>
      <c r="M239" s="291"/>
      <c r="T239" s="292"/>
      <c r="AT239" s="288" t="s">
        <v>373</v>
      </c>
      <c r="AU239" s="288" t="s">
        <v>90</v>
      </c>
      <c r="AV239" s="287" t="s">
        <v>371</v>
      </c>
      <c r="AW239" s="287" t="s">
        <v>31</v>
      </c>
      <c r="AX239" s="287" t="s">
        <v>84</v>
      </c>
      <c r="AY239" s="288" t="s">
        <v>366</v>
      </c>
    </row>
    <row r="240" spans="2:65" s="74" customFormat="1" ht="24.2" customHeight="1">
      <c r="B240" s="73"/>
      <c r="C240" s="260" t="s">
        <v>495</v>
      </c>
      <c r="D240" s="260" t="s">
        <v>368</v>
      </c>
      <c r="E240" s="261" t="s">
        <v>523</v>
      </c>
      <c r="F240" s="262" t="s">
        <v>9794</v>
      </c>
      <c r="G240" s="263" t="s">
        <v>402</v>
      </c>
      <c r="H240" s="264">
        <v>1.8839999999999999</v>
      </c>
      <c r="I240" s="26"/>
      <c r="J240" s="266">
        <f>ROUND(I240*H240,2)</f>
        <v>0</v>
      </c>
      <c r="K240" s="267"/>
      <c r="L240" s="73"/>
      <c r="M240" s="27" t="s">
        <v>1</v>
      </c>
      <c r="N240" s="233" t="s">
        <v>43</v>
      </c>
      <c r="P240" s="269">
        <f>O240*H240</f>
        <v>0</v>
      </c>
      <c r="Q240" s="269">
        <v>2.3453400000000002</v>
      </c>
      <c r="R240" s="269">
        <f>Q240*H240</f>
        <v>4.4186205599999999</v>
      </c>
      <c r="S240" s="269">
        <v>0</v>
      </c>
      <c r="T240" s="270">
        <f>S240*H240</f>
        <v>0</v>
      </c>
      <c r="AR240" s="271" t="s">
        <v>371</v>
      </c>
      <c r="AT240" s="271" t="s">
        <v>368</v>
      </c>
      <c r="AU240" s="271" t="s">
        <v>90</v>
      </c>
      <c r="AY240" s="53" t="s">
        <v>366</v>
      </c>
      <c r="BE240" s="179">
        <f>IF(N240="základná",J240,0)</f>
        <v>0</v>
      </c>
      <c r="BF240" s="179">
        <f>IF(N240="znížená",J240,0)</f>
        <v>0</v>
      </c>
      <c r="BG240" s="179">
        <f>IF(N240="zákl. prenesená",J240,0)</f>
        <v>0</v>
      </c>
      <c r="BH240" s="179">
        <f>IF(N240="zníž. prenesená",J240,0)</f>
        <v>0</v>
      </c>
      <c r="BI240" s="179">
        <f>IF(N240="nulová",J240,0)</f>
        <v>0</v>
      </c>
      <c r="BJ240" s="53" t="s">
        <v>90</v>
      </c>
      <c r="BK240" s="179">
        <f>ROUND(I240*H240,2)</f>
        <v>0</v>
      </c>
      <c r="BL240" s="53" t="s">
        <v>371</v>
      </c>
      <c r="BM240" s="271" t="s">
        <v>9795</v>
      </c>
    </row>
    <row r="241" spans="2:65" s="273" customFormat="1">
      <c r="B241" s="272"/>
      <c r="D241" s="274" t="s">
        <v>373</v>
      </c>
      <c r="E241" s="275" t="s">
        <v>1</v>
      </c>
      <c r="F241" s="276" t="s">
        <v>9796</v>
      </c>
      <c r="H241" s="275" t="s">
        <v>1</v>
      </c>
      <c r="L241" s="272"/>
      <c r="M241" s="277"/>
      <c r="T241" s="278"/>
      <c r="AT241" s="275" t="s">
        <v>373</v>
      </c>
      <c r="AU241" s="275" t="s">
        <v>90</v>
      </c>
      <c r="AV241" s="273" t="s">
        <v>84</v>
      </c>
      <c r="AW241" s="273" t="s">
        <v>31</v>
      </c>
      <c r="AX241" s="273" t="s">
        <v>77</v>
      </c>
      <c r="AY241" s="275" t="s">
        <v>366</v>
      </c>
    </row>
    <row r="242" spans="2:65" s="280" customFormat="1">
      <c r="B242" s="279"/>
      <c r="D242" s="274" t="s">
        <v>373</v>
      </c>
      <c r="E242" s="281" t="s">
        <v>1</v>
      </c>
      <c r="F242" s="282" t="s">
        <v>9797</v>
      </c>
      <c r="H242" s="283">
        <v>1.8839999999999999</v>
      </c>
      <c r="L242" s="279"/>
      <c r="M242" s="284"/>
      <c r="T242" s="285"/>
      <c r="AT242" s="281" t="s">
        <v>373</v>
      </c>
      <c r="AU242" s="281" t="s">
        <v>90</v>
      </c>
      <c r="AV242" s="280" t="s">
        <v>90</v>
      </c>
      <c r="AW242" s="280" t="s">
        <v>31</v>
      </c>
      <c r="AX242" s="280" t="s">
        <v>77</v>
      </c>
      <c r="AY242" s="281" t="s">
        <v>366</v>
      </c>
    </row>
    <row r="243" spans="2:65" s="287" customFormat="1">
      <c r="B243" s="286"/>
      <c r="D243" s="274" t="s">
        <v>373</v>
      </c>
      <c r="E243" s="288" t="s">
        <v>1</v>
      </c>
      <c r="F243" s="289" t="s">
        <v>378</v>
      </c>
      <c r="H243" s="290">
        <v>1.8839999999999999</v>
      </c>
      <c r="L243" s="286"/>
      <c r="M243" s="291"/>
      <c r="T243" s="292"/>
      <c r="AT243" s="288" t="s">
        <v>373</v>
      </c>
      <c r="AU243" s="288" t="s">
        <v>90</v>
      </c>
      <c r="AV243" s="287" t="s">
        <v>371</v>
      </c>
      <c r="AW243" s="287" t="s">
        <v>31</v>
      </c>
      <c r="AX243" s="287" t="s">
        <v>84</v>
      </c>
      <c r="AY243" s="288" t="s">
        <v>366</v>
      </c>
    </row>
    <row r="244" spans="2:65" s="74" customFormat="1" ht="21.75" customHeight="1">
      <c r="B244" s="73"/>
      <c r="C244" s="260" t="s">
        <v>502</v>
      </c>
      <c r="D244" s="260" t="s">
        <v>368</v>
      </c>
      <c r="E244" s="261" t="s">
        <v>530</v>
      </c>
      <c r="F244" s="262" t="s">
        <v>531</v>
      </c>
      <c r="G244" s="263" t="s">
        <v>249</v>
      </c>
      <c r="H244" s="264">
        <v>71.125</v>
      </c>
      <c r="I244" s="26"/>
      <c r="J244" s="266">
        <f>ROUND(I244*H244,2)</f>
        <v>0</v>
      </c>
      <c r="K244" s="267"/>
      <c r="L244" s="73"/>
      <c r="M244" s="27" t="s">
        <v>1</v>
      </c>
      <c r="N244" s="233" t="s">
        <v>43</v>
      </c>
      <c r="P244" s="269">
        <f>O244*H244</f>
        <v>0</v>
      </c>
      <c r="Q244" s="269">
        <v>1.5900000000000001E-3</v>
      </c>
      <c r="R244" s="269">
        <f>Q244*H244</f>
        <v>0.11308875</v>
      </c>
      <c r="S244" s="269">
        <v>0</v>
      </c>
      <c r="T244" s="270">
        <f>S244*H244</f>
        <v>0</v>
      </c>
      <c r="AR244" s="271" t="s">
        <v>371</v>
      </c>
      <c r="AT244" s="271" t="s">
        <v>368</v>
      </c>
      <c r="AU244" s="271" t="s">
        <v>90</v>
      </c>
      <c r="AY244" s="53" t="s">
        <v>366</v>
      </c>
      <c r="BE244" s="179">
        <f>IF(N244="základná",J244,0)</f>
        <v>0</v>
      </c>
      <c r="BF244" s="179">
        <f>IF(N244="znížená",J244,0)</f>
        <v>0</v>
      </c>
      <c r="BG244" s="179">
        <f>IF(N244="zákl. prenesená",J244,0)</f>
        <v>0</v>
      </c>
      <c r="BH244" s="179">
        <f>IF(N244="zníž. prenesená",J244,0)</f>
        <v>0</v>
      </c>
      <c r="BI244" s="179">
        <f>IF(N244="nulová",J244,0)</f>
        <v>0</v>
      </c>
      <c r="BJ244" s="53" t="s">
        <v>90</v>
      </c>
      <c r="BK244" s="179">
        <f>ROUND(I244*H244,2)</f>
        <v>0</v>
      </c>
      <c r="BL244" s="53" t="s">
        <v>371</v>
      </c>
      <c r="BM244" s="271" t="s">
        <v>9798</v>
      </c>
    </row>
    <row r="245" spans="2:65" s="273" customFormat="1">
      <c r="B245" s="272"/>
      <c r="D245" s="274" t="s">
        <v>373</v>
      </c>
      <c r="E245" s="275" t="s">
        <v>1</v>
      </c>
      <c r="F245" s="276" t="s">
        <v>9796</v>
      </c>
      <c r="H245" s="275" t="s">
        <v>1</v>
      </c>
      <c r="L245" s="272"/>
      <c r="M245" s="277"/>
      <c r="T245" s="278"/>
      <c r="AT245" s="275" t="s">
        <v>373</v>
      </c>
      <c r="AU245" s="275" t="s">
        <v>90</v>
      </c>
      <c r="AV245" s="273" t="s">
        <v>84</v>
      </c>
      <c r="AW245" s="273" t="s">
        <v>31</v>
      </c>
      <c r="AX245" s="273" t="s">
        <v>77</v>
      </c>
      <c r="AY245" s="275" t="s">
        <v>366</v>
      </c>
    </row>
    <row r="246" spans="2:65" s="280" customFormat="1">
      <c r="B246" s="279"/>
      <c r="D246" s="274" t="s">
        <v>373</v>
      </c>
      <c r="E246" s="281" t="s">
        <v>1</v>
      </c>
      <c r="F246" s="282" t="s">
        <v>9799</v>
      </c>
      <c r="H246" s="283">
        <v>5.5220000000000002</v>
      </c>
      <c r="L246" s="279"/>
      <c r="M246" s="284"/>
      <c r="T246" s="285"/>
      <c r="AT246" s="281" t="s">
        <v>373</v>
      </c>
      <c r="AU246" s="281" t="s">
        <v>90</v>
      </c>
      <c r="AV246" s="280" t="s">
        <v>90</v>
      </c>
      <c r="AW246" s="280" t="s">
        <v>31</v>
      </c>
      <c r="AX246" s="280" t="s">
        <v>77</v>
      </c>
      <c r="AY246" s="281" t="s">
        <v>366</v>
      </c>
    </row>
    <row r="247" spans="2:65" s="294" customFormat="1">
      <c r="B247" s="293"/>
      <c r="D247" s="274" t="s">
        <v>373</v>
      </c>
      <c r="E247" s="295" t="s">
        <v>1</v>
      </c>
      <c r="F247" s="296" t="s">
        <v>397</v>
      </c>
      <c r="H247" s="297">
        <v>5.5220000000000002</v>
      </c>
      <c r="L247" s="293"/>
      <c r="M247" s="298"/>
      <c r="T247" s="299"/>
      <c r="AT247" s="295" t="s">
        <v>373</v>
      </c>
      <c r="AU247" s="295" t="s">
        <v>90</v>
      </c>
      <c r="AV247" s="294" t="s">
        <v>149</v>
      </c>
      <c r="AW247" s="294" t="s">
        <v>31</v>
      </c>
      <c r="AX247" s="294" t="s">
        <v>77</v>
      </c>
      <c r="AY247" s="295" t="s">
        <v>366</v>
      </c>
    </row>
    <row r="248" spans="2:65" s="273" customFormat="1">
      <c r="B248" s="272"/>
      <c r="D248" s="274" t="s">
        <v>373</v>
      </c>
      <c r="E248" s="275" t="s">
        <v>1</v>
      </c>
      <c r="F248" s="276" t="s">
        <v>9762</v>
      </c>
      <c r="H248" s="275" t="s">
        <v>1</v>
      </c>
      <c r="L248" s="272"/>
      <c r="M248" s="277"/>
      <c r="T248" s="278"/>
      <c r="AT248" s="275" t="s">
        <v>373</v>
      </c>
      <c r="AU248" s="275" t="s">
        <v>90</v>
      </c>
      <c r="AV248" s="273" t="s">
        <v>84</v>
      </c>
      <c r="AW248" s="273" t="s">
        <v>31</v>
      </c>
      <c r="AX248" s="273" t="s">
        <v>77</v>
      </c>
      <c r="AY248" s="275" t="s">
        <v>366</v>
      </c>
    </row>
    <row r="249" spans="2:65" s="273" customFormat="1">
      <c r="B249" s="272"/>
      <c r="D249" s="274" t="s">
        <v>373</v>
      </c>
      <c r="E249" s="275" t="s">
        <v>1</v>
      </c>
      <c r="F249" s="276" t="s">
        <v>9800</v>
      </c>
      <c r="H249" s="275" t="s">
        <v>1</v>
      </c>
      <c r="L249" s="272"/>
      <c r="M249" s="277"/>
      <c r="T249" s="278"/>
      <c r="AT249" s="275" t="s">
        <v>373</v>
      </c>
      <c r="AU249" s="275" t="s">
        <v>90</v>
      </c>
      <c r="AV249" s="273" t="s">
        <v>84</v>
      </c>
      <c r="AW249" s="273" t="s">
        <v>31</v>
      </c>
      <c r="AX249" s="273" t="s">
        <v>77</v>
      </c>
      <c r="AY249" s="275" t="s">
        <v>366</v>
      </c>
    </row>
    <row r="250" spans="2:65" s="280" customFormat="1">
      <c r="B250" s="279"/>
      <c r="D250" s="274" t="s">
        <v>373</v>
      </c>
      <c r="E250" s="281" t="s">
        <v>1</v>
      </c>
      <c r="F250" s="282" t="s">
        <v>9801</v>
      </c>
      <c r="H250" s="283">
        <v>35.491999999999997</v>
      </c>
      <c r="L250" s="279"/>
      <c r="M250" s="284"/>
      <c r="T250" s="285"/>
      <c r="AT250" s="281" t="s">
        <v>373</v>
      </c>
      <c r="AU250" s="281" t="s">
        <v>90</v>
      </c>
      <c r="AV250" s="280" t="s">
        <v>90</v>
      </c>
      <c r="AW250" s="280" t="s">
        <v>31</v>
      </c>
      <c r="AX250" s="280" t="s">
        <v>77</v>
      </c>
      <c r="AY250" s="281" t="s">
        <v>366</v>
      </c>
    </row>
    <row r="251" spans="2:65" s="273" customFormat="1">
      <c r="B251" s="272"/>
      <c r="D251" s="274" t="s">
        <v>373</v>
      </c>
      <c r="E251" s="275" t="s">
        <v>1</v>
      </c>
      <c r="F251" s="276" t="s">
        <v>9802</v>
      </c>
      <c r="H251" s="275" t="s">
        <v>1</v>
      </c>
      <c r="L251" s="272"/>
      <c r="M251" s="277"/>
      <c r="T251" s="278"/>
      <c r="AT251" s="275" t="s">
        <v>373</v>
      </c>
      <c r="AU251" s="275" t="s">
        <v>90</v>
      </c>
      <c r="AV251" s="273" t="s">
        <v>84</v>
      </c>
      <c r="AW251" s="273" t="s">
        <v>31</v>
      </c>
      <c r="AX251" s="273" t="s">
        <v>77</v>
      </c>
      <c r="AY251" s="275" t="s">
        <v>366</v>
      </c>
    </row>
    <row r="252" spans="2:65" s="280" customFormat="1" ht="22.5">
      <c r="B252" s="279"/>
      <c r="D252" s="274" t="s">
        <v>373</v>
      </c>
      <c r="E252" s="281" t="s">
        <v>1</v>
      </c>
      <c r="F252" s="282" t="s">
        <v>9803</v>
      </c>
      <c r="H252" s="283">
        <v>22.14</v>
      </c>
      <c r="L252" s="279"/>
      <c r="M252" s="284"/>
      <c r="T252" s="285"/>
      <c r="AT252" s="281" t="s">
        <v>373</v>
      </c>
      <c r="AU252" s="281" t="s">
        <v>90</v>
      </c>
      <c r="AV252" s="280" t="s">
        <v>90</v>
      </c>
      <c r="AW252" s="280" t="s">
        <v>31</v>
      </c>
      <c r="AX252" s="280" t="s">
        <v>77</v>
      </c>
      <c r="AY252" s="281" t="s">
        <v>366</v>
      </c>
    </row>
    <row r="253" spans="2:65" s="273" customFormat="1">
      <c r="B253" s="272"/>
      <c r="D253" s="274" t="s">
        <v>373</v>
      </c>
      <c r="E253" s="275" t="s">
        <v>1</v>
      </c>
      <c r="F253" s="276" t="s">
        <v>9804</v>
      </c>
      <c r="H253" s="275" t="s">
        <v>1</v>
      </c>
      <c r="L253" s="272"/>
      <c r="M253" s="277"/>
      <c r="T253" s="278"/>
      <c r="AT253" s="275" t="s">
        <v>373</v>
      </c>
      <c r="AU253" s="275" t="s">
        <v>90</v>
      </c>
      <c r="AV253" s="273" t="s">
        <v>84</v>
      </c>
      <c r="AW253" s="273" t="s">
        <v>31</v>
      </c>
      <c r="AX253" s="273" t="s">
        <v>77</v>
      </c>
      <c r="AY253" s="275" t="s">
        <v>366</v>
      </c>
    </row>
    <row r="254" spans="2:65" s="280" customFormat="1">
      <c r="B254" s="279"/>
      <c r="D254" s="274" t="s">
        <v>373</v>
      </c>
      <c r="E254" s="281" t="s">
        <v>1</v>
      </c>
      <c r="F254" s="282" t="s">
        <v>9805</v>
      </c>
      <c r="H254" s="283">
        <v>0.8</v>
      </c>
      <c r="L254" s="279"/>
      <c r="M254" s="284"/>
      <c r="T254" s="285"/>
      <c r="AT254" s="281" t="s">
        <v>373</v>
      </c>
      <c r="AU254" s="281" t="s">
        <v>90</v>
      </c>
      <c r="AV254" s="280" t="s">
        <v>90</v>
      </c>
      <c r="AW254" s="280" t="s">
        <v>31</v>
      </c>
      <c r="AX254" s="280" t="s">
        <v>77</v>
      </c>
      <c r="AY254" s="281" t="s">
        <v>366</v>
      </c>
    </row>
    <row r="255" spans="2:65" s="294" customFormat="1">
      <c r="B255" s="293"/>
      <c r="D255" s="274" t="s">
        <v>373</v>
      </c>
      <c r="E255" s="295" t="s">
        <v>1</v>
      </c>
      <c r="F255" s="296" t="s">
        <v>397</v>
      </c>
      <c r="H255" s="297">
        <v>58.432000000000002</v>
      </c>
      <c r="L255" s="293"/>
      <c r="M255" s="298"/>
      <c r="T255" s="299"/>
      <c r="AT255" s="295" t="s">
        <v>373</v>
      </c>
      <c r="AU255" s="295" t="s">
        <v>90</v>
      </c>
      <c r="AV255" s="294" t="s">
        <v>149</v>
      </c>
      <c r="AW255" s="294" t="s">
        <v>31</v>
      </c>
      <c r="AX255" s="294" t="s">
        <v>77</v>
      </c>
      <c r="AY255" s="295" t="s">
        <v>366</v>
      </c>
    </row>
    <row r="256" spans="2:65" s="273" customFormat="1">
      <c r="B256" s="272"/>
      <c r="D256" s="274" t="s">
        <v>373</v>
      </c>
      <c r="E256" s="275" t="s">
        <v>1</v>
      </c>
      <c r="F256" s="276" t="s">
        <v>9785</v>
      </c>
      <c r="H256" s="275" t="s">
        <v>1</v>
      </c>
      <c r="L256" s="272"/>
      <c r="M256" s="277"/>
      <c r="T256" s="278"/>
      <c r="AT256" s="275" t="s">
        <v>373</v>
      </c>
      <c r="AU256" s="275" t="s">
        <v>90</v>
      </c>
      <c r="AV256" s="273" t="s">
        <v>84</v>
      </c>
      <c r="AW256" s="273" t="s">
        <v>31</v>
      </c>
      <c r="AX256" s="273" t="s">
        <v>77</v>
      </c>
      <c r="AY256" s="275" t="s">
        <v>366</v>
      </c>
    </row>
    <row r="257" spans="2:65" s="280" customFormat="1">
      <c r="B257" s="279"/>
      <c r="D257" s="274" t="s">
        <v>373</v>
      </c>
      <c r="E257" s="281" t="s">
        <v>1</v>
      </c>
      <c r="F257" s="282" t="s">
        <v>9806</v>
      </c>
      <c r="H257" s="283">
        <v>2</v>
      </c>
      <c r="L257" s="279"/>
      <c r="M257" s="284"/>
      <c r="T257" s="285"/>
      <c r="AT257" s="281" t="s">
        <v>373</v>
      </c>
      <c r="AU257" s="281" t="s">
        <v>90</v>
      </c>
      <c r="AV257" s="280" t="s">
        <v>90</v>
      </c>
      <c r="AW257" s="280" t="s">
        <v>31</v>
      </c>
      <c r="AX257" s="280" t="s">
        <v>77</v>
      </c>
      <c r="AY257" s="281" t="s">
        <v>366</v>
      </c>
    </row>
    <row r="258" spans="2:65" s="280" customFormat="1">
      <c r="B258" s="279"/>
      <c r="D258" s="274" t="s">
        <v>373</v>
      </c>
      <c r="E258" s="281" t="s">
        <v>1</v>
      </c>
      <c r="F258" s="282" t="s">
        <v>9807</v>
      </c>
      <c r="H258" s="283">
        <v>2.06</v>
      </c>
      <c r="L258" s="279"/>
      <c r="M258" s="284"/>
      <c r="T258" s="285"/>
      <c r="AT258" s="281" t="s">
        <v>373</v>
      </c>
      <c r="AU258" s="281" t="s">
        <v>90</v>
      </c>
      <c r="AV258" s="280" t="s">
        <v>90</v>
      </c>
      <c r="AW258" s="280" t="s">
        <v>31</v>
      </c>
      <c r="AX258" s="280" t="s">
        <v>77</v>
      </c>
      <c r="AY258" s="281" t="s">
        <v>366</v>
      </c>
    </row>
    <row r="259" spans="2:65" s="280" customFormat="1">
      <c r="B259" s="279"/>
      <c r="D259" s="274" t="s">
        <v>373</v>
      </c>
      <c r="E259" s="281" t="s">
        <v>1</v>
      </c>
      <c r="F259" s="282" t="s">
        <v>9808</v>
      </c>
      <c r="H259" s="283">
        <v>0.222</v>
      </c>
      <c r="L259" s="279"/>
      <c r="M259" s="284"/>
      <c r="T259" s="285"/>
      <c r="AT259" s="281" t="s">
        <v>373</v>
      </c>
      <c r="AU259" s="281" t="s">
        <v>90</v>
      </c>
      <c r="AV259" s="280" t="s">
        <v>90</v>
      </c>
      <c r="AW259" s="280" t="s">
        <v>31</v>
      </c>
      <c r="AX259" s="280" t="s">
        <v>77</v>
      </c>
      <c r="AY259" s="281" t="s">
        <v>366</v>
      </c>
    </row>
    <row r="260" spans="2:65" s="294" customFormat="1">
      <c r="B260" s="293"/>
      <c r="D260" s="274" t="s">
        <v>373</v>
      </c>
      <c r="E260" s="295" t="s">
        <v>1</v>
      </c>
      <c r="F260" s="296" t="s">
        <v>397</v>
      </c>
      <c r="H260" s="297">
        <v>4.282</v>
      </c>
      <c r="L260" s="293"/>
      <c r="M260" s="298"/>
      <c r="T260" s="299"/>
      <c r="AT260" s="295" t="s">
        <v>373</v>
      </c>
      <c r="AU260" s="295" t="s">
        <v>90</v>
      </c>
      <c r="AV260" s="294" t="s">
        <v>149</v>
      </c>
      <c r="AW260" s="294" t="s">
        <v>31</v>
      </c>
      <c r="AX260" s="294" t="s">
        <v>77</v>
      </c>
      <c r="AY260" s="295" t="s">
        <v>366</v>
      </c>
    </row>
    <row r="261" spans="2:65" s="273" customFormat="1">
      <c r="B261" s="272"/>
      <c r="D261" s="274" t="s">
        <v>373</v>
      </c>
      <c r="E261" s="275" t="s">
        <v>1</v>
      </c>
      <c r="F261" s="276" t="s">
        <v>9790</v>
      </c>
      <c r="H261" s="275" t="s">
        <v>1</v>
      </c>
      <c r="L261" s="272"/>
      <c r="M261" s="277"/>
      <c r="T261" s="278"/>
      <c r="AT261" s="275" t="s">
        <v>373</v>
      </c>
      <c r="AU261" s="275" t="s">
        <v>90</v>
      </c>
      <c r="AV261" s="273" t="s">
        <v>84</v>
      </c>
      <c r="AW261" s="273" t="s">
        <v>31</v>
      </c>
      <c r="AX261" s="273" t="s">
        <v>77</v>
      </c>
      <c r="AY261" s="275" t="s">
        <v>366</v>
      </c>
    </row>
    <row r="262" spans="2:65" s="280" customFormat="1">
      <c r="B262" s="279"/>
      <c r="D262" s="274" t="s">
        <v>373</v>
      </c>
      <c r="E262" s="281" t="s">
        <v>1</v>
      </c>
      <c r="F262" s="282" t="s">
        <v>9809</v>
      </c>
      <c r="H262" s="283">
        <v>1.41</v>
      </c>
      <c r="L262" s="279"/>
      <c r="M262" s="284"/>
      <c r="T262" s="285"/>
      <c r="AT262" s="281" t="s">
        <v>373</v>
      </c>
      <c r="AU262" s="281" t="s">
        <v>90</v>
      </c>
      <c r="AV262" s="280" t="s">
        <v>90</v>
      </c>
      <c r="AW262" s="280" t="s">
        <v>31</v>
      </c>
      <c r="AX262" s="280" t="s">
        <v>77</v>
      </c>
      <c r="AY262" s="281" t="s">
        <v>366</v>
      </c>
    </row>
    <row r="263" spans="2:65" s="294" customFormat="1">
      <c r="B263" s="293"/>
      <c r="D263" s="274" t="s">
        <v>373</v>
      </c>
      <c r="E263" s="295" t="s">
        <v>1</v>
      </c>
      <c r="F263" s="296" t="s">
        <v>397</v>
      </c>
      <c r="H263" s="297">
        <v>1.41</v>
      </c>
      <c r="L263" s="293"/>
      <c r="M263" s="298"/>
      <c r="T263" s="299"/>
      <c r="AT263" s="295" t="s">
        <v>373</v>
      </c>
      <c r="AU263" s="295" t="s">
        <v>90</v>
      </c>
      <c r="AV263" s="294" t="s">
        <v>149</v>
      </c>
      <c r="AW263" s="294" t="s">
        <v>31</v>
      </c>
      <c r="AX263" s="294" t="s">
        <v>77</v>
      </c>
      <c r="AY263" s="295" t="s">
        <v>366</v>
      </c>
    </row>
    <row r="264" spans="2:65" s="273" customFormat="1">
      <c r="B264" s="272"/>
      <c r="D264" s="274" t="s">
        <v>373</v>
      </c>
      <c r="E264" s="275" t="s">
        <v>1</v>
      </c>
      <c r="F264" s="276" t="s">
        <v>9792</v>
      </c>
      <c r="H264" s="275" t="s">
        <v>1</v>
      </c>
      <c r="L264" s="272"/>
      <c r="M264" s="277"/>
      <c r="T264" s="278"/>
      <c r="AT264" s="275" t="s">
        <v>373</v>
      </c>
      <c r="AU264" s="275" t="s">
        <v>90</v>
      </c>
      <c r="AV264" s="273" t="s">
        <v>84</v>
      </c>
      <c r="AW264" s="273" t="s">
        <v>31</v>
      </c>
      <c r="AX264" s="273" t="s">
        <v>77</v>
      </c>
      <c r="AY264" s="275" t="s">
        <v>366</v>
      </c>
    </row>
    <row r="265" spans="2:65" s="280" customFormat="1">
      <c r="B265" s="279"/>
      <c r="D265" s="274" t="s">
        <v>373</v>
      </c>
      <c r="E265" s="281" t="s">
        <v>1</v>
      </c>
      <c r="F265" s="282" t="s">
        <v>9810</v>
      </c>
      <c r="H265" s="283">
        <v>1.4790000000000001</v>
      </c>
      <c r="L265" s="279"/>
      <c r="M265" s="284"/>
      <c r="T265" s="285"/>
      <c r="AT265" s="281" t="s">
        <v>373</v>
      </c>
      <c r="AU265" s="281" t="s">
        <v>90</v>
      </c>
      <c r="AV265" s="280" t="s">
        <v>90</v>
      </c>
      <c r="AW265" s="280" t="s">
        <v>31</v>
      </c>
      <c r="AX265" s="280" t="s">
        <v>77</v>
      </c>
      <c r="AY265" s="281" t="s">
        <v>366</v>
      </c>
    </row>
    <row r="266" spans="2:65" s="294" customFormat="1">
      <c r="B266" s="293"/>
      <c r="D266" s="274" t="s">
        <v>373</v>
      </c>
      <c r="E266" s="295" t="s">
        <v>1</v>
      </c>
      <c r="F266" s="296" t="s">
        <v>397</v>
      </c>
      <c r="H266" s="297">
        <v>1.4790000000000001</v>
      </c>
      <c r="L266" s="293"/>
      <c r="M266" s="298"/>
      <c r="T266" s="299"/>
      <c r="AT266" s="295" t="s">
        <v>373</v>
      </c>
      <c r="AU266" s="295" t="s">
        <v>90</v>
      </c>
      <c r="AV266" s="294" t="s">
        <v>149</v>
      </c>
      <c r="AW266" s="294" t="s">
        <v>31</v>
      </c>
      <c r="AX266" s="294" t="s">
        <v>77</v>
      </c>
      <c r="AY266" s="295" t="s">
        <v>366</v>
      </c>
    </row>
    <row r="267" spans="2:65" s="287" customFormat="1">
      <c r="B267" s="286"/>
      <c r="D267" s="274" t="s">
        <v>373</v>
      </c>
      <c r="E267" s="288" t="s">
        <v>1</v>
      </c>
      <c r="F267" s="289" t="s">
        <v>378</v>
      </c>
      <c r="H267" s="290">
        <v>71.125</v>
      </c>
      <c r="L267" s="286"/>
      <c r="M267" s="291"/>
      <c r="T267" s="292"/>
      <c r="AT267" s="288" t="s">
        <v>373</v>
      </c>
      <c r="AU267" s="288" t="s">
        <v>90</v>
      </c>
      <c r="AV267" s="287" t="s">
        <v>371</v>
      </c>
      <c r="AW267" s="287" t="s">
        <v>31</v>
      </c>
      <c r="AX267" s="287" t="s">
        <v>84</v>
      </c>
      <c r="AY267" s="288" t="s">
        <v>366</v>
      </c>
    </row>
    <row r="268" spans="2:65" s="74" customFormat="1" ht="21.75" customHeight="1">
      <c r="B268" s="73"/>
      <c r="C268" s="260" t="s">
        <v>506</v>
      </c>
      <c r="D268" s="260" t="s">
        <v>368</v>
      </c>
      <c r="E268" s="261" t="s">
        <v>538</v>
      </c>
      <c r="F268" s="262" t="s">
        <v>539</v>
      </c>
      <c r="G268" s="263" t="s">
        <v>249</v>
      </c>
      <c r="H268" s="264">
        <v>71.125</v>
      </c>
      <c r="I268" s="26"/>
      <c r="J268" s="266">
        <f>ROUND(I268*H268,2)</f>
        <v>0</v>
      </c>
      <c r="K268" s="267"/>
      <c r="L268" s="73"/>
      <c r="M268" s="27" t="s">
        <v>1</v>
      </c>
      <c r="N268" s="233" t="s">
        <v>43</v>
      </c>
      <c r="P268" s="269">
        <f>O268*H268</f>
        <v>0</v>
      </c>
      <c r="Q268" s="269">
        <v>0</v>
      </c>
      <c r="R268" s="269">
        <f>Q268*H268</f>
        <v>0</v>
      </c>
      <c r="S268" s="269">
        <v>0</v>
      </c>
      <c r="T268" s="270">
        <f>S268*H268</f>
        <v>0</v>
      </c>
      <c r="AR268" s="271" t="s">
        <v>371</v>
      </c>
      <c r="AT268" s="271" t="s">
        <v>368</v>
      </c>
      <c r="AU268" s="271" t="s">
        <v>90</v>
      </c>
      <c r="AY268" s="53" t="s">
        <v>366</v>
      </c>
      <c r="BE268" s="179">
        <f>IF(N268="základná",J268,0)</f>
        <v>0</v>
      </c>
      <c r="BF268" s="179">
        <f>IF(N268="znížená",J268,0)</f>
        <v>0</v>
      </c>
      <c r="BG268" s="179">
        <f>IF(N268="zákl. prenesená",J268,0)</f>
        <v>0</v>
      </c>
      <c r="BH268" s="179">
        <f>IF(N268="zníž. prenesená",J268,0)</f>
        <v>0</v>
      </c>
      <c r="BI268" s="179">
        <f>IF(N268="nulová",J268,0)</f>
        <v>0</v>
      </c>
      <c r="BJ268" s="53" t="s">
        <v>90</v>
      </c>
      <c r="BK268" s="179">
        <f>ROUND(I268*H268,2)</f>
        <v>0</v>
      </c>
      <c r="BL268" s="53" t="s">
        <v>371</v>
      </c>
      <c r="BM268" s="271" t="s">
        <v>9811</v>
      </c>
    </row>
    <row r="269" spans="2:65" s="74" customFormat="1" ht="16.5" customHeight="1">
      <c r="B269" s="73"/>
      <c r="C269" s="260" t="s">
        <v>514</v>
      </c>
      <c r="D269" s="260" t="s">
        <v>368</v>
      </c>
      <c r="E269" s="261" t="s">
        <v>542</v>
      </c>
      <c r="F269" s="262" t="s">
        <v>543</v>
      </c>
      <c r="G269" s="263" t="s">
        <v>487</v>
      </c>
      <c r="H269" s="264">
        <v>11.792</v>
      </c>
      <c r="I269" s="26"/>
      <c r="J269" s="266">
        <f>ROUND(I269*H269,2)</f>
        <v>0</v>
      </c>
      <c r="K269" s="267"/>
      <c r="L269" s="73"/>
      <c r="M269" s="27" t="s">
        <v>1</v>
      </c>
      <c r="N269" s="233" t="s">
        <v>43</v>
      </c>
      <c r="P269" s="269">
        <f>O269*H269</f>
        <v>0</v>
      </c>
      <c r="Q269" s="269">
        <v>1.0189600000000001</v>
      </c>
      <c r="R269" s="269">
        <f>Q269*H269</f>
        <v>12.015576320000001</v>
      </c>
      <c r="S269" s="269">
        <v>0</v>
      </c>
      <c r="T269" s="270">
        <f>S269*H269</f>
        <v>0</v>
      </c>
      <c r="AR269" s="271" t="s">
        <v>371</v>
      </c>
      <c r="AT269" s="271" t="s">
        <v>368</v>
      </c>
      <c r="AU269" s="271" t="s">
        <v>90</v>
      </c>
      <c r="AY269" s="53" t="s">
        <v>366</v>
      </c>
      <c r="BE269" s="179">
        <f>IF(N269="základná",J269,0)</f>
        <v>0</v>
      </c>
      <c r="BF269" s="179">
        <f>IF(N269="znížená",J269,0)</f>
        <v>0</v>
      </c>
      <c r="BG269" s="179">
        <f>IF(N269="zákl. prenesená",J269,0)</f>
        <v>0</v>
      </c>
      <c r="BH269" s="179">
        <f>IF(N269="zníž. prenesená",J269,0)</f>
        <v>0</v>
      </c>
      <c r="BI269" s="179">
        <f>IF(N269="nulová",J269,0)</f>
        <v>0</v>
      </c>
      <c r="BJ269" s="53" t="s">
        <v>90</v>
      </c>
      <c r="BK269" s="179">
        <f>ROUND(I269*H269,2)</f>
        <v>0</v>
      </c>
      <c r="BL269" s="53" t="s">
        <v>371</v>
      </c>
      <c r="BM269" s="271" t="s">
        <v>9812</v>
      </c>
    </row>
    <row r="270" spans="2:65" s="273" customFormat="1">
      <c r="B270" s="272"/>
      <c r="D270" s="274" t="s">
        <v>373</v>
      </c>
      <c r="E270" s="275" t="s">
        <v>1</v>
      </c>
      <c r="F270" s="276" t="s">
        <v>9813</v>
      </c>
      <c r="H270" s="275" t="s">
        <v>1</v>
      </c>
      <c r="L270" s="272"/>
      <c r="M270" s="277"/>
      <c r="T270" s="278"/>
      <c r="AT270" s="275" t="s">
        <v>373</v>
      </c>
      <c r="AU270" s="275" t="s">
        <v>90</v>
      </c>
      <c r="AV270" s="273" t="s">
        <v>84</v>
      </c>
      <c r="AW270" s="273" t="s">
        <v>31</v>
      </c>
      <c r="AX270" s="273" t="s">
        <v>77</v>
      </c>
      <c r="AY270" s="275" t="s">
        <v>366</v>
      </c>
    </row>
    <row r="271" spans="2:65" s="280" customFormat="1">
      <c r="B271" s="279"/>
      <c r="D271" s="274" t="s">
        <v>373</v>
      </c>
      <c r="E271" s="281" t="s">
        <v>1</v>
      </c>
      <c r="F271" s="282" t="s">
        <v>9814</v>
      </c>
      <c r="H271" s="283">
        <v>10.371</v>
      </c>
      <c r="L271" s="279"/>
      <c r="M271" s="284"/>
      <c r="T271" s="285"/>
      <c r="AT271" s="281" t="s">
        <v>373</v>
      </c>
      <c r="AU271" s="281" t="s">
        <v>90</v>
      </c>
      <c r="AV271" s="280" t="s">
        <v>90</v>
      </c>
      <c r="AW271" s="280" t="s">
        <v>31</v>
      </c>
      <c r="AX271" s="280" t="s">
        <v>77</v>
      </c>
      <c r="AY271" s="281" t="s">
        <v>366</v>
      </c>
    </row>
    <row r="272" spans="2:65" s="273" customFormat="1">
      <c r="B272" s="272"/>
      <c r="D272" s="274" t="s">
        <v>373</v>
      </c>
      <c r="E272" s="275" t="s">
        <v>1</v>
      </c>
      <c r="F272" s="276" t="s">
        <v>9785</v>
      </c>
      <c r="H272" s="275" t="s">
        <v>1</v>
      </c>
      <c r="L272" s="272"/>
      <c r="M272" s="277"/>
      <c r="T272" s="278"/>
      <c r="AT272" s="275" t="s">
        <v>373</v>
      </c>
      <c r="AU272" s="275" t="s">
        <v>90</v>
      </c>
      <c r="AV272" s="273" t="s">
        <v>84</v>
      </c>
      <c r="AW272" s="273" t="s">
        <v>31</v>
      </c>
      <c r="AX272" s="273" t="s">
        <v>77</v>
      </c>
      <c r="AY272" s="275" t="s">
        <v>366</v>
      </c>
    </row>
    <row r="273" spans="2:65" s="280" customFormat="1">
      <c r="B273" s="279"/>
      <c r="D273" s="274" t="s">
        <v>373</v>
      </c>
      <c r="E273" s="281" t="s">
        <v>1</v>
      </c>
      <c r="F273" s="282" t="s">
        <v>9815</v>
      </c>
      <c r="H273" s="283">
        <v>0.26800000000000002</v>
      </c>
      <c r="L273" s="279"/>
      <c r="M273" s="284"/>
      <c r="T273" s="285"/>
      <c r="AT273" s="281" t="s">
        <v>373</v>
      </c>
      <c r="AU273" s="281" t="s">
        <v>90</v>
      </c>
      <c r="AV273" s="280" t="s">
        <v>90</v>
      </c>
      <c r="AW273" s="280" t="s">
        <v>31</v>
      </c>
      <c r="AX273" s="280" t="s">
        <v>77</v>
      </c>
      <c r="AY273" s="281" t="s">
        <v>366</v>
      </c>
    </row>
    <row r="274" spans="2:65" s="273" customFormat="1">
      <c r="B274" s="272"/>
      <c r="D274" s="274" t="s">
        <v>373</v>
      </c>
      <c r="E274" s="275" t="s">
        <v>1</v>
      </c>
      <c r="F274" s="276" t="s">
        <v>9796</v>
      </c>
      <c r="H274" s="275" t="s">
        <v>1</v>
      </c>
      <c r="L274" s="272"/>
      <c r="M274" s="277"/>
      <c r="T274" s="278"/>
      <c r="AT274" s="275" t="s">
        <v>373</v>
      </c>
      <c r="AU274" s="275" t="s">
        <v>90</v>
      </c>
      <c r="AV274" s="273" t="s">
        <v>84</v>
      </c>
      <c r="AW274" s="273" t="s">
        <v>31</v>
      </c>
      <c r="AX274" s="273" t="s">
        <v>77</v>
      </c>
      <c r="AY274" s="275" t="s">
        <v>366</v>
      </c>
    </row>
    <row r="275" spans="2:65" s="280" customFormat="1">
      <c r="B275" s="279"/>
      <c r="D275" s="274" t="s">
        <v>373</v>
      </c>
      <c r="E275" s="281" t="s">
        <v>1</v>
      </c>
      <c r="F275" s="282" t="s">
        <v>9816</v>
      </c>
      <c r="H275" s="283">
        <v>1.153</v>
      </c>
      <c r="L275" s="279"/>
      <c r="M275" s="284"/>
      <c r="T275" s="285"/>
      <c r="AT275" s="281" t="s">
        <v>373</v>
      </c>
      <c r="AU275" s="281" t="s">
        <v>90</v>
      </c>
      <c r="AV275" s="280" t="s">
        <v>90</v>
      </c>
      <c r="AW275" s="280" t="s">
        <v>31</v>
      </c>
      <c r="AX275" s="280" t="s">
        <v>77</v>
      </c>
      <c r="AY275" s="281" t="s">
        <v>366</v>
      </c>
    </row>
    <row r="276" spans="2:65" s="287" customFormat="1">
      <c r="B276" s="286"/>
      <c r="D276" s="274" t="s">
        <v>373</v>
      </c>
      <c r="E276" s="288" t="s">
        <v>1</v>
      </c>
      <c r="F276" s="289" t="s">
        <v>378</v>
      </c>
      <c r="H276" s="290">
        <v>11.792</v>
      </c>
      <c r="L276" s="286"/>
      <c r="M276" s="291"/>
      <c r="T276" s="292"/>
      <c r="AT276" s="288" t="s">
        <v>373</v>
      </c>
      <c r="AU276" s="288" t="s">
        <v>90</v>
      </c>
      <c r="AV276" s="287" t="s">
        <v>371</v>
      </c>
      <c r="AW276" s="287" t="s">
        <v>31</v>
      </c>
      <c r="AX276" s="287" t="s">
        <v>84</v>
      </c>
      <c r="AY276" s="288" t="s">
        <v>366</v>
      </c>
    </row>
    <row r="277" spans="2:65" s="74" customFormat="1" ht="24.2" customHeight="1">
      <c r="B277" s="73"/>
      <c r="C277" s="260" t="s">
        <v>7</v>
      </c>
      <c r="D277" s="260" t="s">
        <v>368</v>
      </c>
      <c r="E277" s="261" t="s">
        <v>9817</v>
      </c>
      <c r="F277" s="262" t="s">
        <v>9818</v>
      </c>
      <c r="G277" s="263" t="s">
        <v>249</v>
      </c>
      <c r="H277" s="264">
        <v>158.72900000000001</v>
      </c>
      <c r="I277" s="26"/>
      <c r="J277" s="266">
        <f>ROUND(I277*H277,2)</f>
        <v>0</v>
      </c>
      <c r="K277" s="267"/>
      <c r="L277" s="73"/>
      <c r="M277" s="27" t="s">
        <v>1</v>
      </c>
      <c r="N277" s="233" t="s">
        <v>43</v>
      </c>
      <c r="P277" s="269">
        <f>O277*H277</f>
        <v>0</v>
      </c>
      <c r="Q277" s="269">
        <v>2.8000000000000001E-2</v>
      </c>
      <c r="R277" s="269">
        <f>Q277*H277</f>
        <v>4.4444120000000007</v>
      </c>
      <c r="S277" s="269">
        <v>0</v>
      </c>
      <c r="T277" s="270">
        <f>S277*H277</f>
        <v>0</v>
      </c>
      <c r="AR277" s="271" t="s">
        <v>371</v>
      </c>
      <c r="AT277" s="271" t="s">
        <v>368</v>
      </c>
      <c r="AU277" s="271" t="s">
        <v>90</v>
      </c>
      <c r="AY277" s="53" t="s">
        <v>366</v>
      </c>
      <c r="BE277" s="179">
        <f>IF(N277="základná",J277,0)</f>
        <v>0</v>
      </c>
      <c r="BF277" s="179">
        <f>IF(N277="znížená",J277,0)</f>
        <v>0</v>
      </c>
      <c r="BG277" s="179">
        <f>IF(N277="zákl. prenesená",J277,0)</f>
        <v>0</v>
      </c>
      <c r="BH277" s="179">
        <f>IF(N277="zníž. prenesená",J277,0)</f>
        <v>0</v>
      </c>
      <c r="BI277" s="179">
        <f>IF(N277="nulová",J277,0)</f>
        <v>0</v>
      </c>
      <c r="BJ277" s="53" t="s">
        <v>90</v>
      </c>
      <c r="BK277" s="179">
        <f>ROUND(I277*H277,2)</f>
        <v>0</v>
      </c>
      <c r="BL277" s="53" t="s">
        <v>371</v>
      </c>
      <c r="BM277" s="271" t="s">
        <v>9819</v>
      </c>
    </row>
    <row r="278" spans="2:65" s="273" customFormat="1">
      <c r="B278" s="272"/>
      <c r="D278" s="274" t="s">
        <v>373</v>
      </c>
      <c r="E278" s="275" t="s">
        <v>1</v>
      </c>
      <c r="F278" s="276" t="s">
        <v>9762</v>
      </c>
      <c r="H278" s="275" t="s">
        <v>1</v>
      </c>
      <c r="L278" s="272"/>
      <c r="M278" s="277"/>
      <c r="T278" s="278"/>
      <c r="AT278" s="275" t="s">
        <v>373</v>
      </c>
      <c r="AU278" s="275" t="s">
        <v>90</v>
      </c>
      <c r="AV278" s="273" t="s">
        <v>84</v>
      </c>
      <c r="AW278" s="273" t="s">
        <v>31</v>
      </c>
      <c r="AX278" s="273" t="s">
        <v>77</v>
      </c>
      <c r="AY278" s="275" t="s">
        <v>366</v>
      </c>
    </row>
    <row r="279" spans="2:65" s="280" customFormat="1">
      <c r="B279" s="279"/>
      <c r="D279" s="274" t="s">
        <v>373</v>
      </c>
      <c r="E279" s="281" t="s">
        <v>1</v>
      </c>
      <c r="F279" s="282" t="s">
        <v>9820</v>
      </c>
      <c r="H279" s="283">
        <v>146.72499999999999</v>
      </c>
      <c r="L279" s="279"/>
      <c r="M279" s="284"/>
      <c r="T279" s="285"/>
      <c r="AT279" s="281" t="s">
        <v>373</v>
      </c>
      <c r="AU279" s="281" t="s">
        <v>90</v>
      </c>
      <c r="AV279" s="280" t="s">
        <v>90</v>
      </c>
      <c r="AW279" s="280" t="s">
        <v>31</v>
      </c>
      <c r="AX279" s="280" t="s">
        <v>77</v>
      </c>
      <c r="AY279" s="281" t="s">
        <v>366</v>
      </c>
    </row>
    <row r="280" spans="2:65" s="294" customFormat="1">
      <c r="B280" s="293"/>
      <c r="D280" s="274" t="s">
        <v>373</v>
      </c>
      <c r="E280" s="295" t="s">
        <v>1</v>
      </c>
      <c r="F280" s="296" t="s">
        <v>397</v>
      </c>
      <c r="H280" s="297">
        <v>146.72499999999999</v>
      </c>
      <c r="L280" s="293"/>
      <c r="M280" s="298"/>
      <c r="T280" s="299"/>
      <c r="AT280" s="295" t="s">
        <v>373</v>
      </c>
      <c r="AU280" s="295" t="s">
        <v>90</v>
      </c>
      <c r="AV280" s="294" t="s">
        <v>149</v>
      </c>
      <c r="AW280" s="294" t="s">
        <v>31</v>
      </c>
      <c r="AX280" s="294" t="s">
        <v>77</v>
      </c>
      <c r="AY280" s="295" t="s">
        <v>366</v>
      </c>
    </row>
    <row r="281" spans="2:65" s="273" customFormat="1">
      <c r="B281" s="272"/>
      <c r="D281" s="274" t="s">
        <v>373</v>
      </c>
      <c r="E281" s="275" t="s">
        <v>1</v>
      </c>
      <c r="F281" s="276" t="s">
        <v>9785</v>
      </c>
      <c r="H281" s="275" t="s">
        <v>1</v>
      </c>
      <c r="L281" s="272"/>
      <c r="M281" s="277"/>
      <c r="T281" s="278"/>
      <c r="AT281" s="275" t="s">
        <v>373</v>
      </c>
      <c r="AU281" s="275" t="s">
        <v>90</v>
      </c>
      <c r="AV281" s="273" t="s">
        <v>84</v>
      </c>
      <c r="AW281" s="273" t="s">
        <v>31</v>
      </c>
      <c r="AX281" s="273" t="s">
        <v>77</v>
      </c>
      <c r="AY281" s="275" t="s">
        <v>366</v>
      </c>
    </row>
    <row r="282" spans="2:65" s="280" customFormat="1">
      <c r="B282" s="279"/>
      <c r="D282" s="274" t="s">
        <v>373</v>
      </c>
      <c r="E282" s="281" t="s">
        <v>1</v>
      </c>
      <c r="F282" s="282" t="s">
        <v>9821</v>
      </c>
      <c r="H282" s="283">
        <v>10.3</v>
      </c>
      <c r="L282" s="279"/>
      <c r="M282" s="284"/>
      <c r="T282" s="285"/>
      <c r="AT282" s="281" t="s">
        <v>373</v>
      </c>
      <c r="AU282" s="281" t="s">
        <v>90</v>
      </c>
      <c r="AV282" s="280" t="s">
        <v>90</v>
      </c>
      <c r="AW282" s="280" t="s">
        <v>31</v>
      </c>
      <c r="AX282" s="280" t="s">
        <v>77</v>
      </c>
      <c r="AY282" s="281" t="s">
        <v>366</v>
      </c>
    </row>
    <row r="283" spans="2:65" s="294" customFormat="1">
      <c r="B283" s="293"/>
      <c r="D283" s="274" t="s">
        <v>373</v>
      </c>
      <c r="E283" s="295" t="s">
        <v>1</v>
      </c>
      <c r="F283" s="296" t="s">
        <v>397</v>
      </c>
      <c r="H283" s="297">
        <v>10.3</v>
      </c>
      <c r="L283" s="293"/>
      <c r="M283" s="298"/>
      <c r="T283" s="299"/>
      <c r="AT283" s="295" t="s">
        <v>373</v>
      </c>
      <c r="AU283" s="295" t="s">
        <v>90</v>
      </c>
      <c r="AV283" s="294" t="s">
        <v>149</v>
      </c>
      <c r="AW283" s="294" t="s">
        <v>31</v>
      </c>
      <c r="AX283" s="294" t="s">
        <v>77</v>
      </c>
      <c r="AY283" s="295" t="s">
        <v>366</v>
      </c>
    </row>
    <row r="284" spans="2:65" s="273" customFormat="1">
      <c r="B284" s="272"/>
      <c r="D284" s="274" t="s">
        <v>373</v>
      </c>
      <c r="E284" s="275" t="s">
        <v>1</v>
      </c>
      <c r="F284" s="276" t="s">
        <v>9790</v>
      </c>
      <c r="H284" s="275" t="s">
        <v>1</v>
      </c>
      <c r="L284" s="272"/>
      <c r="M284" s="277"/>
      <c r="T284" s="278"/>
      <c r="AT284" s="275" t="s">
        <v>373</v>
      </c>
      <c r="AU284" s="275" t="s">
        <v>90</v>
      </c>
      <c r="AV284" s="273" t="s">
        <v>84</v>
      </c>
      <c r="AW284" s="273" t="s">
        <v>31</v>
      </c>
      <c r="AX284" s="273" t="s">
        <v>77</v>
      </c>
      <c r="AY284" s="275" t="s">
        <v>366</v>
      </c>
    </row>
    <row r="285" spans="2:65" s="280" customFormat="1">
      <c r="B285" s="279"/>
      <c r="D285" s="274" t="s">
        <v>373</v>
      </c>
      <c r="E285" s="281" t="s">
        <v>1</v>
      </c>
      <c r="F285" s="282" t="s">
        <v>9822</v>
      </c>
      <c r="H285" s="283">
        <v>0.7</v>
      </c>
      <c r="L285" s="279"/>
      <c r="M285" s="284"/>
      <c r="T285" s="285"/>
      <c r="AT285" s="281" t="s">
        <v>373</v>
      </c>
      <c r="AU285" s="281" t="s">
        <v>90</v>
      </c>
      <c r="AV285" s="280" t="s">
        <v>90</v>
      </c>
      <c r="AW285" s="280" t="s">
        <v>31</v>
      </c>
      <c r="AX285" s="280" t="s">
        <v>77</v>
      </c>
      <c r="AY285" s="281" t="s">
        <v>366</v>
      </c>
    </row>
    <row r="286" spans="2:65" s="294" customFormat="1">
      <c r="B286" s="293"/>
      <c r="D286" s="274" t="s">
        <v>373</v>
      </c>
      <c r="E286" s="295" t="s">
        <v>1</v>
      </c>
      <c r="F286" s="296" t="s">
        <v>397</v>
      </c>
      <c r="H286" s="297">
        <v>0.7</v>
      </c>
      <c r="L286" s="293"/>
      <c r="M286" s="298"/>
      <c r="T286" s="299"/>
      <c r="AT286" s="295" t="s">
        <v>373</v>
      </c>
      <c r="AU286" s="295" t="s">
        <v>90</v>
      </c>
      <c r="AV286" s="294" t="s">
        <v>149</v>
      </c>
      <c r="AW286" s="294" t="s">
        <v>31</v>
      </c>
      <c r="AX286" s="294" t="s">
        <v>77</v>
      </c>
      <c r="AY286" s="295" t="s">
        <v>366</v>
      </c>
    </row>
    <row r="287" spans="2:65" s="273" customFormat="1">
      <c r="B287" s="272"/>
      <c r="D287" s="274" t="s">
        <v>373</v>
      </c>
      <c r="E287" s="275" t="s">
        <v>1</v>
      </c>
      <c r="F287" s="276" t="s">
        <v>9792</v>
      </c>
      <c r="H287" s="275" t="s">
        <v>1</v>
      </c>
      <c r="L287" s="272"/>
      <c r="M287" s="277"/>
      <c r="T287" s="278"/>
      <c r="AT287" s="275" t="s">
        <v>373</v>
      </c>
      <c r="AU287" s="275" t="s">
        <v>90</v>
      </c>
      <c r="AV287" s="273" t="s">
        <v>84</v>
      </c>
      <c r="AW287" s="273" t="s">
        <v>31</v>
      </c>
      <c r="AX287" s="273" t="s">
        <v>77</v>
      </c>
      <c r="AY287" s="275" t="s">
        <v>366</v>
      </c>
    </row>
    <row r="288" spans="2:65" s="280" customFormat="1">
      <c r="B288" s="279"/>
      <c r="D288" s="274" t="s">
        <v>373</v>
      </c>
      <c r="E288" s="281" t="s">
        <v>1</v>
      </c>
      <c r="F288" s="282" t="s">
        <v>9823</v>
      </c>
      <c r="H288" s="283">
        <v>1.004</v>
      </c>
      <c r="L288" s="279"/>
      <c r="M288" s="284"/>
      <c r="T288" s="285"/>
      <c r="AT288" s="281" t="s">
        <v>373</v>
      </c>
      <c r="AU288" s="281" t="s">
        <v>90</v>
      </c>
      <c r="AV288" s="280" t="s">
        <v>90</v>
      </c>
      <c r="AW288" s="280" t="s">
        <v>31</v>
      </c>
      <c r="AX288" s="280" t="s">
        <v>77</v>
      </c>
      <c r="AY288" s="281" t="s">
        <v>366</v>
      </c>
    </row>
    <row r="289" spans="2:65" s="294" customFormat="1">
      <c r="B289" s="293"/>
      <c r="D289" s="274" t="s">
        <v>373</v>
      </c>
      <c r="E289" s="295" t="s">
        <v>1</v>
      </c>
      <c r="F289" s="296" t="s">
        <v>397</v>
      </c>
      <c r="H289" s="297">
        <v>1.004</v>
      </c>
      <c r="L289" s="293"/>
      <c r="M289" s="298"/>
      <c r="T289" s="299"/>
      <c r="AT289" s="295" t="s">
        <v>373</v>
      </c>
      <c r="AU289" s="295" t="s">
        <v>90</v>
      </c>
      <c r="AV289" s="294" t="s">
        <v>149</v>
      </c>
      <c r="AW289" s="294" t="s">
        <v>31</v>
      </c>
      <c r="AX289" s="294" t="s">
        <v>77</v>
      </c>
      <c r="AY289" s="295" t="s">
        <v>366</v>
      </c>
    </row>
    <row r="290" spans="2:65" s="287" customFormat="1">
      <c r="B290" s="286"/>
      <c r="D290" s="274" t="s">
        <v>373</v>
      </c>
      <c r="E290" s="288" t="s">
        <v>1</v>
      </c>
      <c r="F290" s="289" t="s">
        <v>378</v>
      </c>
      <c r="H290" s="290">
        <v>158.72900000000001</v>
      </c>
      <c r="L290" s="286"/>
      <c r="M290" s="291"/>
      <c r="T290" s="292"/>
      <c r="AT290" s="288" t="s">
        <v>373</v>
      </c>
      <c r="AU290" s="288" t="s">
        <v>90</v>
      </c>
      <c r="AV290" s="287" t="s">
        <v>371</v>
      </c>
      <c r="AW290" s="287" t="s">
        <v>31</v>
      </c>
      <c r="AX290" s="287" t="s">
        <v>84</v>
      </c>
      <c r="AY290" s="288" t="s">
        <v>366</v>
      </c>
    </row>
    <row r="291" spans="2:65" s="273" customFormat="1" ht="22.5">
      <c r="B291" s="272"/>
      <c r="D291" s="274" t="s">
        <v>373</v>
      </c>
      <c r="E291" s="275" t="s">
        <v>1</v>
      </c>
      <c r="F291" s="276" t="s">
        <v>603</v>
      </c>
      <c r="H291" s="275" t="s">
        <v>1</v>
      </c>
      <c r="L291" s="272"/>
      <c r="M291" s="277"/>
      <c r="T291" s="278"/>
      <c r="AT291" s="275" t="s">
        <v>373</v>
      </c>
      <c r="AU291" s="275" t="s">
        <v>90</v>
      </c>
      <c r="AV291" s="273" t="s">
        <v>84</v>
      </c>
      <c r="AW291" s="273" t="s">
        <v>31</v>
      </c>
      <c r="AX291" s="273" t="s">
        <v>77</v>
      </c>
      <c r="AY291" s="275" t="s">
        <v>366</v>
      </c>
    </row>
    <row r="292" spans="2:65" s="74" customFormat="1" ht="16.5" customHeight="1">
      <c r="B292" s="73"/>
      <c r="C292" s="260" t="s">
        <v>529</v>
      </c>
      <c r="D292" s="260" t="s">
        <v>368</v>
      </c>
      <c r="E292" s="261" t="s">
        <v>9824</v>
      </c>
      <c r="F292" s="262" t="s">
        <v>9825</v>
      </c>
      <c r="G292" s="263" t="s">
        <v>249</v>
      </c>
      <c r="H292" s="264">
        <v>158.72900000000001</v>
      </c>
      <c r="I292" s="26"/>
      <c r="J292" s="266">
        <f>ROUND(I292*H292,2)</f>
        <v>0</v>
      </c>
      <c r="K292" s="267"/>
      <c r="L292" s="73"/>
      <c r="M292" s="27" t="s">
        <v>1</v>
      </c>
      <c r="N292" s="233" t="s">
        <v>43</v>
      </c>
      <c r="P292" s="269">
        <f>O292*H292</f>
        <v>0</v>
      </c>
      <c r="Q292" s="269">
        <v>6.4000000000000005E-4</v>
      </c>
      <c r="R292" s="269">
        <f>Q292*H292</f>
        <v>0.10158656000000002</v>
      </c>
      <c r="S292" s="269">
        <v>0</v>
      </c>
      <c r="T292" s="270">
        <f>S292*H292</f>
        <v>0</v>
      </c>
      <c r="AR292" s="271" t="s">
        <v>371</v>
      </c>
      <c r="AT292" s="271" t="s">
        <v>368</v>
      </c>
      <c r="AU292" s="271" t="s">
        <v>90</v>
      </c>
      <c r="AY292" s="53" t="s">
        <v>366</v>
      </c>
      <c r="BE292" s="179">
        <f>IF(N292="základná",J292,0)</f>
        <v>0</v>
      </c>
      <c r="BF292" s="179">
        <f>IF(N292="znížená",J292,0)</f>
        <v>0</v>
      </c>
      <c r="BG292" s="179">
        <f>IF(N292="zákl. prenesená",J292,0)</f>
        <v>0</v>
      </c>
      <c r="BH292" s="179">
        <f>IF(N292="zníž. prenesená",J292,0)</f>
        <v>0</v>
      </c>
      <c r="BI292" s="179">
        <f>IF(N292="nulová",J292,0)</f>
        <v>0</v>
      </c>
      <c r="BJ292" s="53" t="s">
        <v>90</v>
      </c>
      <c r="BK292" s="179">
        <f>ROUND(I292*H292,2)</f>
        <v>0</v>
      </c>
      <c r="BL292" s="53" t="s">
        <v>371</v>
      </c>
      <c r="BM292" s="271" t="s">
        <v>9826</v>
      </c>
    </row>
    <row r="293" spans="2:65" s="273" customFormat="1">
      <c r="B293" s="272"/>
      <c r="D293" s="274" t="s">
        <v>373</v>
      </c>
      <c r="E293" s="275" t="s">
        <v>1</v>
      </c>
      <c r="F293" s="276" t="s">
        <v>9762</v>
      </c>
      <c r="H293" s="275" t="s">
        <v>1</v>
      </c>
      <c r="L293" s="272"/>
      <c r="M293" s="277"/>
      <c r="T293" s="278"/>
      <c r="AT293" s="275" t="s">
        <v>373</v>
      </c>
      <c r="AU293" s="275" t="s">
        <v>90</v>
      </c>
      <c r="AV293" s="273" t="s">
        <v>84</v>
      </c>
      <c r="AW293" s="273" t="s">
        <v>31</v>
      </c>
      <c r="AX293" s="273" t="s">
        <v>77</v>
      </c>
      <c r="AY293" s="275" t="s">
        <v>366</v>
      </c>
    </row>
    <row r="294" spans="2:65" s="280" customFormat="1">
      <c r="B294" s="279"/>
      <c r="D294" s="274" t="s">
        <v>373</v>
      </c>
      <c r="E294" s="281" t="s">
        <v>1</v>
      </c>
      <c r="F294" s="282" t="s">
        <v>9820</v>
      </c>
      <c r="H294" s="283">
        <v>146.72499999999999</v>
      </c>
      <c r="L294" s="279"/>
      <c r="M294" s="284"/>
      <c r="T294" s="285"/>
      <c r="AT294" s="281" t="s">
        <v>373</v>
      </c>
      <c r="AU294" s="281" t="s">
        <v>90</v>
      </c>
      <c r="AV294" s="280" t="s">
        <v>90</v>
      </c>
      <c r="AW294" s="280" t="s">
        <v>31</v>
      </c>
      <c r="AX294" s="280" t="s">
        <v>77</v>
      </c>
      <c r="AY294" s="281" t="s">
        <v>366</v>
      </c>
    </row>
    <row r="295" spans="2:65" s="294" customFormat="1">
      <c r="B295" s="293"/>
      <c r="D295" s="274" t="s">
        <v>373</v>
      </c>
      <c r="E295" s="295" t="s">
        <v>1</v>
      </c>
      <c r="F295" s="296" t="s">
        <v>397</v>
      </c>
      <c r="H295" s="297">
        <v>146.72499999999999</v>
      </c>
      <c r="L295" s="293"/>
      <c r="M295" s="298"/>
      <c r="T295" s="299"/>
      <c r="AT295" s="295" t="s">
        <v>373</v>
      </c>
      <c r="AU295" s="295" t="s">
        <v>90</v>
      </c>
      <c r="AV295" s="294" t="s">
        <v>149</v>
      </c>
      <c r="AW295" s="294" t="s">
        <v>31</v>
      </c>
      <c r="AX295" s="294" t="s">
        <v>77</v>
      </c>
      <c r="AY295" s="295" t="s">
        <v>366</v>
      </c>
    </row>
    <row r="296" spans="2:65" s="273" customFormat="1">
      <c r="B296" s="272"/>
      <c r="D296" s="274" t="s">
        <v>373</v>
      </c>
      <c r="E296" s="275" t="s">
        <v>1</v>
      </c>
      <c r="F296" s="276" t="s">
        <v>9785</v>
      </c>
      <c r="H296" s="275" t="s">
        <v>1</v>
      </c>
      <c r="L296" s="272"/>
      <c r="M296" s="277"/>
      <c r="T296" s="278"/>
      <c r="AT296" s="275" t="s">
        <v>373</v>
      </c>
      <c r="AU296" s="275" t="s">
        <v>90</v>
      </c>
      <c r="AV296" s="273" t="s">
        <v>84</v>
      </c>
      <c r="AW296" s="273" t="s">
        <v>31</v>
      </c>
      <c r="AX296" s="273" t="s">
        <v>77</v>
      </c>
      <c r="AY296" s="275" t="s">
        <v>366</v>
      </c>
    </row>
    <row r="297" spans="2:65" s="280" customFormat="1">
      <c r="B297" s="279"/>
      <c r="D297" s="274" t="s">
        <v>373</v>
      </c>
      <c r="E297" s="281" t="s">
        <v>1</v>
      </c>
      <c r="F297" s="282" t="s">
        <v>9821</v>
      </c>
      <c r="H297" s="283">
        <v>10.3</v>
      </c>
      <c r="L297" s="279"/>
      <c r="M297" s="284"/>
      <c r="T297" s="285"/>
      <c r="AT297" s="281" t="s">
        <v>373</v>
      </c>
      <c r="AU297" s="281" t="s">
        <v>90</v>
      </c>
      <c r="AV297" s="280" t="s">
        <v>90</v>
      </c>
      <c r="AW297" s="280" t="s">
        <v>31</v>
      </c>
      <c r="AX297" s="280" t="s">
        <v>77</v>
      </c>
      <c r="AY297" s="281" t="s">
        <v>366</v>
      </c>
    </row>
    <row r="298" spans="2:65" s="294" customFormat="1">
      <c r="B298" s="293"/>
      <c r="D298" s="274" t="s">
        <v>373</v>
      </c>
      <c r="E298" s="295" t="s">
        <v>1</v>
      </c>
      <c r="F298" s="296" t="s">
        <v>397</v>
      </c>
      <c r="H298" s="297">
        <v>10.3</v>
      </c>
      <c r="L298" s="293"/>
      <c r="M298" s="298"/>
      <c r="T298" s="299"/>
      <c r="AT298" s="295" t="s">
        <v>373</v>
      </c>
      <c r="AU298" s="295" t="s">
        <v>90</v>
      </c>
      <c r="AV298" s="294" t="s">
        <v>149</v>
      </c>
      <c r="AW298" s="294" t="s">
        <v>31</v>
      </c>
      <c r="AX298" s="294" t="s">
        <v>77</v>
      </c>
      <c r="AY298" s="295" t="s">
        <v>366</v>
      </c>
    </row>
    <row r="299" spans="2:65" s="273" customFormat="1">
      <c r="B299" s="272"/>
      <c r="D299" s="274" t="s">
        <v>373</v>
      </c>
      <c r="E299" s="275" t="s">
        <v>1</v>
      </c>
      <c r="F299" s="276" t="s">
        <v>9790</v>
      </c>
      <c r="H299" s="275" t="s">
        <v>1</v>
      </c>
      <c r="L299" s="272"/>
      <c r="M299" s="277"/>
      <c r="T299" s="278"/>
      <c r="AT299" s="275" t="s">
        <v>373</v>
      </c>
      <c r="AU299" s="275" t="s">
        <v>90</v>
      </c>
      <c r="AV299" s="273" t="s">
        <v>84</v>
      </c>
      <c r="AW299" s="273" t="s">
        <v>31</v>
      </c>
      <c r="AX299" s="273" t="s">
        <v>77</v>
      </c>
      <c r="AY299" s="275" t="s">
        <v>366</v>
      </c>
    </row>
    <row r="300" spans="2:65" s="280" customFormat="1">
      <c r="B300" s="279"/>
      <c r="D300" s="274" t="s">
        <v>373</v>
      </c>
      <c r="E300" s="281" t="s">
        <v>1</v>
      </c>
      <c r="F300" s="282" t="s">
        <v>9822</v>
      </c>
      <c r="H300" s="283">
        <v>0.7</v>
      </c>
      <c r="L300" s="279"/>
      <c r="M300" s="284"/>
      <c r="T300" s="285"/>
      <c r="AT300" s="281" t="s">
        <v>373</v>
      </c>
      <c r="AU300" s="281" t="s">
        <v>90</v>
      </c>
      <c r="AV300" s="280" t="s">
        <v>90</v>
      </c>
      <c r="AW300" s="280" t="s">
        <v>31</v>
      </c>
      <c r="AX300" s="280" t="s">
        <v>77</v>
      </c>
      <c r="AY300" s="281" t="s">
        <v>366</v>
      </c>
    </row>
    <row r="301" spans="2:65" s="294" customFormat="1">
      <c r="B301" s="293"/>
      <c r="D301" s="274" t="s">
        <v>373</v>
      </c>
      <c r="E301" s="295" t="s">
        <v>1</v>
      </c>
      <c r="F301" s="296" t="s">
        <v>397</v>
      </c>
      <c r="H301" s="297">
        <v>0.7</v>
      </c>
      <c r="L301" s="293"/>
      <c r="M301" s="298"/>
      <c r="T301" s="299"/>
      <c r="AT301" s="295" t="s">
        <v>373</v>
      </c>
      <c r="AU301" s="295" t="s">
        <v>90</v>
      </c>
      <c r="AV301" s="294" t="s">
        <v>149</v>
      </c>
      <c r="AW301" s="294" t="s">
        <v>31</v>
      </c>
      <c r="AX301" s="294" t="s">
        <v>77</v>
      </c>
      <c r="AY301" s="295" t="s">
        <v>366</v>
      </c>
    </row>
    <row r="302" spans="2:65" s="273" customFormat="1">
      <c r="B302" s="272"/>
      <c r="D302" s="274" t="s">
        <v>373</v>
      </c>
      <c r="E302" s="275" t="s">
        <v>1</v>
      </c>
      <c r="F302" s="276" t="s">
        <v>9792</v>
      </c>
      <c r="H302" s="275" t="s">
        <v>1</v>
      </c>
      <c r="L302" s="272"/>
      <c r="M302" s="277"/>
      <c r="T302" s="278"/>
      <c r="AT302" s="275" t="s">
        <v>373</v>
      </c>
      <c r="AU302" s="275" t="s">
        <v>90</v>
      </c>
      <c r="AV302" s="273" t="s">
        <v>84</v>
      </c>
      <c r="AW302" s="273" t="s">
        <v>31</v>
      </c>
      <c r="AX302" s="273" t="s">
        <v>77</v>
      </c>
      <c r="AY302" s="275" t="s">
        <v>366</v>
      </c>
    </row>
    <row r="303" spans="2:65" s="280" customFormat="1">
      <c r="B303" s="279"/>
      <c r="D303" s="274" t="s">
        <v>373</v>
      </c>
      <c r="E303" s="281" t="s">
        <v>1</v>
      </c>
      <c r="F303" s="282" t="s">
        <v>9823</v>
      </c>
      <c r="H303" s="283">
        <v>1.004</v>
      </c>
      <c r="L303" s="279"/>
      <c r="M303" s="284"/>
      <c r="T303" s="285"/>
      <c r="AT303" s="281" t="s">
        <v>373</v>
      </c>
      <c r="AU303" s="281" t="s">
        <v>90</v>
      </c>
      <c r="AV303" s="280" t="s">
        <v>90</v>
      </c>
      <c r="AW303" s="280" t="s">
        <v>31</v>
      </c>
      <c r="AX303" s="280" t="s">
        <v>77</v>
      </c>
      <c r="AY303" s="281" t="s">
        <v>366</v>
      </c>
    </row>
    <row r="304" spans="2:65" s="294" customFormat="1">
      <c r="B304" s="293"/>
      <c r="D304" s="274" t="s">
        <v>373</v>
      </c>
      <c r="E304" s="295" t="s">
        <v>1</v>
      </c>
      <c r="F304" s="296" t="s">
        <v>397</v>
      </c>
      <c r="H304" s="297">
        <v>1.004</v>
      </c>
      <c r="L304" s="293"/>
      <c r="M304" s="298"/>
      <c r="T304" s="299"/>
      <c r="AT304" s="295" t="s">
        <v>373</v>
      </c>
      <c r="AU304" s="295" t="s">
        <v>90</v>
      </c>
      <c r="AV304" s="294" t="s">
        <v>149</v>
      </c>
      <c r="AW304" s="294" t="s">
        <v>31</v>
      </c>
      <c r="AX304" s="294" t="s">
        <v>77</v>
      </c>
      <c r="AY304" s="295" t="s">
        <v>366</v>
      </c>
    </row>
    <row r="305" spans="2:65" s="287" customFormat="1">
      <c r="B305" s="286"/>
      <c r="D305" s="274" t="s">
        <v>373</v>
      </c>
      <c r="E305" s="288" t="s">
        <v>1</v>
      </c>
      <c r="F305" s="289" t="s">
        <v>378</v>
      </c>
      <c r="H305" s="290">
        <v>158.72900000000001</v>
      </c>
      <c r="L305" s="286"/>
      <c r="M305" s="291"/>
      <c r="T305" s="292"/>
      <c r="AT305" s="288" t="s">
        <v>373</v>
      </c>
      <c r="AU305" s="288" t="s">
        <v>90</v>
      </c>
      <c r="AV305" s="287" t="s">
        <v>371</v>
      </c>
      <c r="AW305" s="287" t="s">
        <v>31</v>
      </c>
      <c r="AX305" s="287" t="s">
        <v>84</v>
      </c>
      <c r="AY305" s="288" t="s">
        <v>366</v>
      </c>
    </row>
    <row r="306" spans="2:65" s="249" customFormat="1" ht="22.9" customHeight="1">
      <c r="B306" s="248"/>
      <c r="D306" s="250" t="s">
        <v>76</v>
      </c>
      <c r="E306" s="258" t="s">
        <v>149</v>
      </c>
      <c r="F306" s="258" t="s">
        <v>626</v>
      </c>
      <c r="J306" s="259">
        <f>BK306</f>
        <v>0</v>
      </c>
      <c r="L306" s="248"/>
      <c r="M306" s="253"/>
      <c r="P306" s="254">
        <f>SUM(P307:P476)</f>
        <v>0</v>
      </c>
      <c r="R306" s="254">
        <f>SUM(R307:R476)</f>
        <v>282.11577766000011</v>
      </c>
      <c r="T306" s="255">
        <f>SUM(T307:T476)</f>
        <v>0</v>
      </c>
      <c r="AR306" s="250" t="s">
        <v>84</v>
      </c>
      <c r="AT306" s="256" t="s">
        <v>76</v>
      </c>
      <c r="AU306" s="256" t="s">
        <v>84</v>
      </c>
      <c r="AY306" s="250" t="s">
        <v>366</v>
      </c>
      <c r="BK306" s="257">
        <f>SUM(BK307:BK476)</f>
        <v>0</v>
      </c>
    </row>
    <row r="307" spans="2:65" s="74" customFormat="1" ht="37.9" customHeight="1">
      <c r="B307" s="73"/>
      <c r="C307" s="260" t="s">
        <v>537</v>
      </c>
      <c r="D307" s="260" t="s">
        <v>368</v>
      </c>
      <c r="E307" s="261" t="s">
        <v>9827</v>
      </c>
      <c r="F307" s="262" t="s">
        <v>9828</v>
      </c>
      <c r="G307" s="263" t="s">
        <v>402</v>
      </c>
      <c r="H307" s="264">
        <v>95.828000000000003</v>
      </c>
      <c r="I307" s="26"/>
      <c r="J307" s="266">
        <f>ROUND(I307*H307,2)</f>
        <v>0</v>
      </c>
      <c r="K307" s="267"/>
      <c r="L307" s="73"/>
      <c r="M307" s="27" t="s">
        <v>1</v>
      </c>
      <c r="N307" s="233" t="s">
        <v>43</v>
      </c>
      <c r="P307" s="269">
        <f>O307*H307</f>
        <v>0</v>
      </c>
      <c r="Q307" s="269">
        <v>2.4160200000000001</v>
      </c>
      <c r="R307" s="269">
        <f>Q307*H307</f>
        <v>231.52236456</v>
      </c>
      <c r="S307" s="269">
        <v>0</v>
      </c>
      <c r="T307" s="270">
        <f>S307*H307</f>
        <v>0</v>
      </c>
      <c r="AR307" s="271" t="s">
        <v>371</v>
      </c>
      <c r="AT307" s="271" t="s">
        <v>368</v>
      </c>
      <c r="AU307" s="271" t="s">
        <v>90</v>
      </c>
      <c r="AY307" s="53" t="s">
        <v>366</v>
      </c>
      <c r="BE307" s="179">
        <f>IF(N307="základná",J307,0)</f>
        <v>0</v>
      </c>
      <c r="BF307" s="179">
        <f>IF(N307="znížená",J307,0)</f>
        <v>0</v>
      </c>
      <c r="BG307" s="179">
        <f>IF(N307="zákl. prenesená",J307,0)</f>
        <v>0</v>
      </c>
      <c r="BH307" s="179">
        <f>IF(N307="zníž. prenesená",J307,0)</f>
        <v>0</v>
      </c>
      <c r="BI307" s="179">
        <f>IF(N307="nulová",J307,0)</f>
        <v>0</v>
      </c>
      <c r="BJ307" s="53" t="s">
        <v>90</v>
      </c>
      <c r="BK307" s="179">
        <f>ROUND(I307*H307,2)</f>
        <v>0</v>
      </c>
      <c r="BL307" s="53" t="s">
        <v>371</v>
      </c>
      <c r="BM307" s="271" t="s">
        <v>9829</v>
      </c>
    </row>
    <row r="308" spans="2:65" s="273" customFormat="1">
      <c r="B308" s="272"/>
      <c r="D308" s="274" t="s">
        <v>373</v>
      </c>
      <c r="E308" s="275" t="s">
        <v>1</v>
      </c>
      <c r="F308" s="276" t="s">
        <v>9830</v>
      </c>
      <c r="H308" s="275" t="s">
        <v>1</v>
      </c>
      <c r="L308" s="272"/>
      <c r="M308" s="277"/>
      <c r="T308" s="278"/>
      <c r="AT308" s="275" t="s">
        <v>373</v>
      </c>
      <c r="AU308" s="275" t="s">
        <v>90</v>
      </c>
      <c r="AV308" s="273" t="s">
        <v>84</v>
      </c>
      <c r="AW308" s="273" t="s">
        <v>31</v>
      </c>
      <c r="AX308" s="273" t="s">
        <v>77</v>
      </c>
      <c r="AY308" s="275" t="s">
        <v>366</v>
      </c>
    </row>
    <row r="309" spans="2:65" s="280" customFormat="1">
      <c r="B309" s="279"/>
      <c r="D309" s="274" t="s">
        <v>373</v>
      </c>
      <c r="E309" s="281" t="s">
        <v>1</v>
      </c>
      <c r="F309" s="282" t="s">
        <v>9831</v>
      </c>
      <c r="H309" s="283">
        <v>15.935</v>
      </c>
      <c r="L309" s="279"/>
      <c r="M309" s="284"/>
      <c r="T309" s="285"/>
      <c r="AT309" s="281" t="s">
        <v>373</v>
      </c>
      <c r="AU309" s="281" t="s">
        <v>90</v>
      </c>
      <c r="AV309" s="280" t="s">
        <v>90</v>
      </c>
      <c r="AW309" s="280" t="s">
        <v>31</v>
      </c>
      <c r="AX309" s="280" t="s">
        <v>77</v>
      </c>
      <c r="AY309" s="281" t="s">
        <v>366</v>
      </c>
    </row>
    <row r="310" spans="2:65" s="273" customFormat="1">
      <c r="B310" s="272"/>
      <c r="D310" s="274" t="s">
        <v>373</v>
      </c>
      <c r="E310" s="275" t="s">
        <v>1</v>
      </c>
      <c r="F310" s="276" t="s">
        <v>790</v>
      </c>
      <c r="H310" s="275" t="s">
        <v>1</v>
      </c>
      <c r="L310" s="272"/>
      <c r="M310" s="277"/>
      <c r="T310" s="278"/>
      <c r="AT310" s="275" t="s">
        <v>373</v>
      </c>
      <c r="AU310" s="275" t="s">
        <v>90</v>
      </c>
      <c r="AV310" s="273" t="s">
        <v>84</v>
      </c>
      <c r="AW310" s="273" t="s">
        <v>31</v>
      </c>
      <c r="AX310" s="273" t="s">
        <v>77</v>
      </c>
      <c r="AY310" s="275" t="s">
        <v>366</v>
      </c>
    </row>
    <row r="311" spans="2:65" s="280" customFormat="1">
      <c r="B311" s="279"/>
      <c r="D311" s="274" t="s">
        <v>373</v>
      </c>
      <c r="E311" s="281" t="s">
        <v>1</v>
      </c>
      <c r="F311" s="282" t="s">
        <v>9832</v>
      </c>
      <c r="H311" s="283">
        <v>-0.20499999999999999</v>
      </c>
      <c r="L311" s="279"/>
      <c r="M311" s="284"/>
      <c r="T311" s="285"/>
      <c r="AT311" s="281" t="s">
        <v>373</v>
      </c>
      <c r="AU311" s="281" t="s">
        <v>90</v>
      </c>
      <c r="AV311" s="280" t="s">
        <v>90</v>
      </c>
      <c r="AW311" s="280" t="s">
        <v>31</v>
      </c>
      <c r="AX311" s="280" t="s">
        <v>77</v>
      </c>
      <c r="AY311" s="281" t="s">
        <v>366</v>
      </c>
    </row>
    <row r="312" spans="2:65" s="273" customFormat="1">
      <c r="B312" s="272"/>
      <c r="D312" s="274" t="s">
        <v>373</v>
      </c>
      <c r="E312" s="275" t="s">
        <v>1</v>
      </c>
      <c r="F312" s="276" t="s">
        <v>9833</v>
      </c>
      <c r="H312" s="275" t="s">
        <v>1</v>
      </c>
      <c r="L312" s="272"/>
      <c r="M312" s="277"/>
      <c r="T312" s="278"/>
      <c r="AT312" s="275" t="s">
        <v>373</v>
      </c>
      <c r="AU312" s="275" t="s">
        <v>90</v>
      </c>
      <c r="AV312" s="273" t="s">
        <v>84</v>
      </c>
      <c r="AW312" s="273" t="s">
        <v>31</v>
      </c>
      <c r="AX312" s="273" t="s">
        <v>77</v>
      </c>
      <c r="AY312" s="275" t="s">
        <v>366</v>
      </c>
    </row>
    <row r="313" spans="2:65" s="280" customFormat="1">
      <c r="B313" s="279"/>
      <c r="D313" s="274" t="s">
        <v>373</v>
      </c>
      <c r="E313" s="281" t="s">
        <v>1</v>
      </c>
      <c r="F313" s="282" t="s">
        <v>9834</v>
      </c>
      <c r="H313" s="283">
        <v>15.504</v>
      </c>
      <c r="L313" s="279"/>
      <c r="M313" s="284"/>
      <c r="T313" s="285"/>
      <c r="AT313" s="281" t="s">
        <v>373</v>
      </c>
      <c r="AU313" s="281" t="s">
        <v>90</v>
      </c>
      <c r="AV313" s="280" t="s">
        <v>90</v>
      </c>
      <c r="AW313" s="280" t="s">
        <v>31</v>
      </c>
      <c r="AX313" s="280" t="s">
        <v>77</v>
      </c>
      <c r="AY313" s="281" t="s">
        <v>366</v>
      </c>
    </row>
    <row r="314" spans="2:65" s="280" customFormat="1">
      <c r="B314" s="279"/>
      <c r="D314" s="274" t="s">
        <v>373</v>
      </c>
      <c r="E314" s="281" t="s">
        <v>1</v>
      </c>
      <c r="F314" s="282" t="s">
        <v>9835</v>
      </c>
      <c r="H314" s="283">
        <v>1.161</v>
      </c>
      <c r="L314" s="279"/>
      <c r="M314" s="284"/>
      <c r="T314" s="285"/>
      <c r="AT314" s="281" t="s">
        <v>373</v>
      </c>
      <c r="AU314" s="281" t="s">
        <v>90</v>
      </c>
      <c r="AV314" s="280" t="s">
        <v>90</v>
      </c>
      <c r="AW314" s="280" t="s">
        <v>31</v>
      </c>
      <c r="AX314" s="280" t="s">
        <v>77</v>
      </c>
      <c r="AY314" s="281" t="s">
        <v>366</v>
      </c>
    </row>
    <row r="315" spans="2:65" s="273" customFormat="1">
      <c r="B315" s="272"/>
      <c r="D315" s="274" t="s">
        <v>373</v>
      </c>
      <c r="E315" s="275" t="s">
        <v>1</v>
      </c>
      <c r="F315" s="276" t="s">
        <v>9836</v>
      </c>
      <c r="H315" s="275" t="s">
        <v>1</v>
      </c>
      <c r="L315" s="272"/>
      <c r="M315" s="277"/>
      <c r="T315" s="278"/>
      <c r="AT315" s="275" t="s">
        <v>373</v>
      </c>
      <c r="AU315" s="275" t="s">
        <v>90</v>
      </c>
      <c r="AV315" s="273" t="s">
        <v>84</v>
      </c>
      <c r="AW315" s="273" t="s">
        <v>31</v>
      </c>
      <c r="AX315" s="273" t="s">
        <v>77</v>
      </c>
      <c r="AY315" s="275" t="s">
        <v>366</v>
      </c>
    </row>
    <row r="316" spans="2:65" s="280" customFormat="1">
      <c r="B316" s="279"/>
      <c r="D316" s="274" t="s">
        <v>373</v>
      </c>
      <c r="E316" s="281" t="s">
        <v>1</v>
      </c>
      <c r="F316" s="282" t="s">
        <v>9837</v>
      </c>
      <c r="H316" s="283">
        <v>15.935</v>
      </c>
      <c r="L316" s="279"/>
      <c r="M316" s="284"/>
      <c r="T316" s="285"/>
      <c r="AT316" s="281" t="s">
        <v>373</v>
      </c>
      <c r="AU316" s="281" t="s">
        <v>90</v>
      </c>
      <c r="AV316" s="280" t="s">
        <v>90</v>
      </c>
      <c r="AW316" s="280" t="s">
        <v>31</v>
      </c>
      <c r="AX316" s="280" t="s">
        <v>77</v>
      </c>
      <c r="AY316" s="281" t="s">
        <v>366</v>
      </c>
    </row>
    <row r="317" spans="2:65" s="273" customFormat="1">
      <c r="B317" s="272"/>
      <c r="D317" s="274" t="s">
        <v>373</v>
      </c>
      <c r="E317" s="275" t="s">
        <v>1</v>
      </c>
      <c r="F317" s="276" t="s">
        <v>9838</v>
      </c>
      <c r="H317" s="275" t="s">
        <v>1</v>
      </c>
      <c r="L317" s="272"/>
      <c r="M317" s="277"/>
      <c r="T317" s="278"/>
      <c r="AT317" s="275" t="s">
        <v>373</v>
      </c>
      <c r="AU317" s="275" t="s">
        <v>90</v>
      </c>
      <c r="AV317" s="273" t="s">
        <v>84</v>
      </c>
      <c r="AW317" s="273" t="s">
        <v>31</v>
      </c>
      <c r="AX317" s="273" t="s">
        <v>77</v>
      </c>
      <c r="AY317" s="275" t="s">
        <v>366</v>
      </c>
    </row>
    <row r="318" spans="2:65" s="280" customFormat="1">
      <c r="B318" s="279"/>
      <c r="D318" s="274" t="s">
        <v>373</v>
      </c>
      <c r="E318" s="281" t="s">
        <v>1</v>
      </c>
      <c r="F318" s="282" t="s">
        <v>9839</v>
      </c>
      <c r="H318" s="283">
        <v>8.7590000000000003</v>
      </c>
      <c r="L318" s="279"/>
      <c r="M318" s="284"/>
      <c r="T318" s="285"/>
      <c r="AT318" s="281" t="s">
        <v>373</v>
      </c>
      <c r="AU318" s="281" t="s">
        <v>90</v>
      </c>
      <c r="AV318" s="280" t="s">
        <v>90</v>
      </c>
      <c r="AW318" s="280" t="s">
        <v>31</v>
      </c>
      <c r="AX318" s="280" t="s">
        <v>77</v>
      </c>
      <c r="AY318" s="281" t="s">
        <v>366</v>
      </c>
    </row>
    <row r="319" spans="2:65" s="273" customFormat="1">
      <c r="B319" s="272"/>
      <c r="D319" s="274" t="s">
        <v>373</v>
      </c>
      <c r="E319" s="275" t="s">
        <v>1</v>
      </c>
      <c r="F319" s="276" t="s">
        <v>9840</v>
      </c>
      <c r="H319" s="275" t="s">
        <v>1</v>
      </c>
      <c r="L319" s="272"/>
      <c r="M319" s="277"/>
      <c r="T319" s="278"/>
      <c r="AT319" s="275" t="s">
        <v>373</v>
      </c>
      <c r="AU319" s="275" t="s">
        <v>90</v>
      </c>
      <c r="AV319" s="273" t="s">
        <v>84</v>
      </c>
      <c r="AW319" s="273" t="s">
        <v>31</v>
      </c>
      <c r="AX319" s="273" t="s">
        <v>77</v>
      </c>
      <c r="AY319" s="275" t="s">
        <v>366</v>
      </c>
    </row>
    <row r="320" spans="2:65" s="280" customFormat="1">
      <c r="B320" s="279"/>
      <c r="D320" s="274" t="s">
        <v>373</v>
      </c>
      <c r="E320" s="281" t="s">
        <v>1</v>
      </c>
      <c r="F320" s="282" t="s">
        <v>9841</v>
      </c>
      <c r="H320" s="283">
        <v>4.0640000000000001</v>
      </c>
      <c r="L320" s="279"/>
      <c r="M320" s="284"/>
      <c r="T320" s="285"/>
      <c r="AT320" s="281" t="s">
        <v>373</v>
      </c>
      <c r="AU320" s="281" t="s">
        <v>90</v>
      </c>
      <c r="AV320" s="280" t="s">
        <v>90</v>
      </c>
      <c r="AW320" s="280" t="s">
        <v>31</v>
      </c>
      <c r="AX320" s="280" t="s">
        <v>77</v>
      </c>
      <c r="AY320" s="281" t="s">
        <v>366</v>
      </c>
    </row>
    <row r="321" spans="2:51" s="280" customFormat="1">
      <c r="B321" s="279"/>
      <c r="D321" s="274" t="s">
        <v>373</v>
      </c>
      <c r="E321" s="281" t="s">
        <v>1</v>
      </c>
      <c r="F321" s="282" t="s">
        <v>9842</v>
      </c>
      <c r="H321" s="283">
        <v>4.524</v>
      </c>
      <c r="L321" s="279"/>
      <c r="M321" s="284"/>
      <c r="T321" s="285"/>
      <c r="AT321" s="281" t="s">
        <v>373</v>
      </c>
      <c r="AU321" s="281" t="s">
        <v>90</v>
      </c>
      <c r="AV321" s="280" t="s">
        <v>90</v>
      </c>
      <c r="AW321" s="280" t="s">
        <v>31</v>
      </c>
      <c r="AX321" s="280" t="s">
        <v>77</v>
      </c>
      <c r="AY321" s="281" t="s">
        <v>366</v>
      </c>
    </row>
    <row r="322" spans="2:51" s="273" customFormat="1">
      <c r="B322" s="272"/>
      <c r="D322" s="274" t="s">
        <v>373</v>
      </c>
      <c r="E322" s="275" t="s">
        <v>1</v>
      </c>
      <c r="F322" s="276" t="s">
        <v>9843</v>
      </c>
      <c r="H322" s="275" t="s">
        <v>1</v>
      </c>
      <c r="L322" s="272"/>
      <c r="M322" s="277"/>
      <c r="T322" s="278"/>
      <c r="AT322" s="275" t="s">
        <v>373</v>
      </c>
      <c r="AU322" s="275" t="s">
        <v>90</v>
      </c>
      <c r="AV322" s="273" t="s">
        <v>84</v>
      </c>
      <c r="AW322" s="273" t="s">
        <v>31</v>
      </c>
      <c r="AX322" s="273" t="s">
        <v>77</v>
      </c>
      <c r="AY322" s="275" t="s">
        <v>366</v>
      </c>
    </row>
    <row r="323" spans="2:51" s="280" customFormat="1">
      <c r="B323" s="279"/>
      <c r="D323" s="274" t="s">
        <v>373</v>
      </c>
      <c r="E323" s="281" t="s">
        <v>1</v>
      </c>
      <c r="F323" s="282" t="s">
        <v>9844</v>
      </c>
      <c r="H323" s="283">
        <v>5.3120000000000003</v>
      </c>
      <c r="L323" s="279"/>
      <c r="M323" s="284"/>
      <c r="T323" s="285"/>
      <c r="AT323" s="281" t="s">
        <v>373</v>
      </c>
      <c r="AU323" s="281" t="s">
        <v>90</v>
      </c>
      <c r="AV323" s="280" t="s">
        <v>90</v>
      </c>
      <c r="AW323" s="280" t="s">
        <v>31</v>
      </c>
      <c r="AX323" s="280" t="s">
        <v>77</v>
      </c>
      <c r="AY323" s="281" t="s">
        <v>366</v>
      </c>
    </row>
    <row r="324" spans="2:51" s="280" customFormat="1">
      <c r="B324" s="279"/>
      <c r="D324" s="274" t="s">
        <v>373</v>
      </c>
      <c r="E324" s="281" t="s">
        <v>1</v>
      </c>
      <c r="F324" s="282" t="s">
        <v>9845</v>
      </c>
      <c r="H324" s="283">
        <v>4.6680000000000001</v>
      </c>
      <c r="L324" s="279"/>
      <c r="M324" s="284"/>
      <c r="T324" s="285"/>
      <c r="AT324" s="281" t="s">
        <v>373</v>
      </c>
      <c r="AU324" s="281" t="s">
        <v>90</v>
      </c>
      <c r="AV324" s="280" t="s">
        <v>90</v>
      </c>
      <c r="AW324" s="280" t="s">
        <v>31</v>
      </c>
      <c r="AX324" s="280" t="s">
        <v>77</v>
      </c>
      <c r="AY324" s="281" t="s">
        <v>366</v>
      </c>
    </row>
    <row r="325" spans="2:51" s="273" customFormat="1">
      <c r="B325" s="272"/>
      <c r="D325" s="274" t="s">
        <v>373</v>
      </c>
      <c r="E325" s="275" t="s">
        <v>1</v>
      </c>
      <c r="F325" s="276" t="s">
        <v>790</v>
      </c>
      <c r="H325" s="275" t="s">
        <v>1</v>
      </c>
      <c r="L325" s="272"/>
      <c r="M325" s="277"/>
      <c r="T325" s="278"/>
      <c r="AT325" s="275" t="s">
        <v>373</v>
      </c>
      <c r="AU325" s="275" t="s">
        <v>90</v>
      </c>
      <c r="AV325" s="273" t="s">
        <v>84</v>
      </c>
      <c r="AW325" s="273" t="s">
        <v>31</v>
      </c>
      <c r="AX325" s="273" t="s">
        <v>77</v>
      </c>
      <c r="AY325" s="275" t="s">
        <v>366</v>
      </c>
    </row>
    <row r="326" spans="2:51" s="280" customFormat="1">
      <c r="B326" s="279"/>
      <c r="D326" s="274" t="s">
        <v>373</v>
      </c>
      <c r="E326" s="281" t="s">
        <v>1</v>
      </c>
      <c r="F326" s="282" t="s">
        <v>9846</v>
      </c>
      <c r="H326" s="283">
        <v>-0.92400000000000004</v>
      </c>
      <c r="L326" s="279"/>
      <c r="M326" s="284"/>
      <c r="T326" s="285"/>
      <c r="AT326" s="281" t="s">
        <v>373</v>
      </c>
      <c r="AU326" s="281" t="s">
        <v>90</v>
      </c>
      <c r="AV326" s="280" t="s">
        <v>90</v>
      </c>
      <c r="AW326" s="280" t="s">
        <v>31</v>
      </c>
      <c r="AX326" s="280" t="s">
        <v>77</v>
      </c>
      <c r="AY326" s="281" t="s">
        <v>366</v>
      </c>
    </row>
    <row r="327" spans="2:51" s="273" customFormat="1">
      <c r="B327" s="272"/>
      <c r="D327" s="274" t="s">
        <v>373</v>
      </c>
      <c r="E327" s="275" t="s">
        <v>1</v>
      </c>
      <c r="F327" s="276" t="s">
        <v>9847</v>
      </c>
      <c r="H327" s="275" t="s">
        <v>1</v>
      </c>
      <c r="L327" s="272"/>
      <c r="M327" s="277"/>
      <c r="T327" s="278"/>
      <c r="AT327" s="275" t="s">
        <v>373</v>
      </c>
      <c r="AU327" s="275" t="s">
        <v>90</v>
      </c>
      <c r="AV327" s="273" t="s">
        <v>84</v>
      </c>
      <c r="AW327" s="273" t="s">
        <v>31</v>
      </c>
      <c r="AX327" s="273" t="s">
        <v>77</v>
      </c>
      <c r="AY327" s="275" t="s">
        <v>366</v>
      </c>
    </row>
    <row r="328" spans="2:51" s="280" customFormat="1">
      <c r="B328" s="279"/>
      <c r="D328" s="274" t="s">
        <v>373</v>
      </c>
      <c r="E328" s="281" t="s">
        <v>1</v>
      </c>
      <c r="F328" s="282" t="s">
        <v>9848</v>
      </c>
      <c r="H328" s="283">
        <v>4.9119999999999999</v>
      </c>
      <c r="L328" s="279"/>
      <c r="M328" s="284"/>
      <c r="T328" s="285"/>
      <c r="AT328" s="281" t="s">
        <v>373</v>
      </c>
      <c r="AU328" s="281" t="s">
        <v>90</v>
      </c>
      <c r="AV328" s="280" t="s">
        <v>90</v>
      </c>
      <c r="AW328" s="280" t="s">
        <v>31</v>
      </c>
      <c r="AX328" s="280" t="s">
        <v>77</v>
      </c>
      <c r="AY328" s="281" t="s">
        <v>366</v>
      </c>
    </row>
    <row r="329" spans="2:51" s="280" customFormat="1">
      <c r="B329" s="279"/>
      <c r="D329" s="274" t="s">
        <v>373</v>
      </c>
      <c r="E329" s="281" t="s">
        <v>1</v>
      </c>
      <c r="F329" s="282" t="s">
        <v>9849</v>
      </c>
      <c r="H329" s="283">
        <v>4.2519999999999998</v>
      </c>
      <c r="L329" s="279"/>
      <c r="M329" s="284"/>
      <c r="T329" s="285"/>
      <c r="AT329" s="281" t="s">
        <v>373</v>
      </c>
      <c r="AU329" s="281" t="s">
        <v>90</v>
      </c>
      <c r="AV329" s="280" t="s">
        <v>90</v>
      </c>
      <c r="AW329" s="280" t="s">
        <v>31</v>
      </c>
      <c r="AX329" s="280" t="s">
        <v>77</v>
      </c>
      <c r="AY329" s="281" t="s">
        <v>366</v>
      </c>
    </row>
    <row r="330" spans="2:51" s="273" customFormat="1">
      <c r="B330" s="272"/>
      <c r="D330" s="274" t="s">
        <v>373</v>
      </c>
      <c r="E330" s="275" t="s">
        <v>1</v>
      </c>
      <c r="F330" s="276" t="s">
        <v>9850</v>
      </c>
      <c r="H330" s="275" t="s">
        <v>1</v>
      </c>
      <c r="L330" s="272"/>
      <c r="M330" s="277"/>
      <c r="T330" s="278"/>
      <c r="AT330" s="275" t="s">
        <v>373</v>
      </c>
      <c r="AU330" s="275" t="s">
        <v>90</v>
      </c>
      <c r="AV330" s="273" t="s">
        <v>84</v>
      </c>
      <c r="AW330" s="273" t="s">
        <v>31</v>
      </c>
      <c r="AX330" s="273" t="s">
        <v>77</v>
      </c>
      <c r="AY330" s="275" t="s">
        <v>366</v>
      </c>
    </row>
    <row r="331" spans="2:51" s="280" customFormat="1">
      <c r="B331" s="279"/>
      <c r="D331" s="274" t="s">
        <v>373</v>
      </c>
      <c r="E331" s="281" t="s">
        <v>1</v>
      </c>
      <c r="F331" s="282" t="s">
        <v>9851</v>
      </c>
      <c r="H331" s="283">
        <v>0.66</v>
      </c>
      <c r="L331" s="279"/>
      <c r="M331" s="284"/>
      <c r="T331" s="285"/>
      <c r="AT331" s="281" t="s">
        <v>373</v>
      </c>
      <c r="AU331" s="281" t="s">
        <v>90</v>
      </c>
      <c r="AV331" s="280" t="s">
        <v>90</v>
      </c>
      <c r="AW331" s="280" t="s">
        <v>31</v>
      </c>
      <c r="AX331" s="280" t="s">
        <v>77</v>
      </c>
      <c r="AY331" s="281" t="s">
        <v>366</v>
      </c>
    </row>
    <row r="332" spans="2:51" s="273" customFormat="1">
      <c r="B332" s="272"/>
      <c r="D332" s="274" t="s">
        <v>373</v>
      </c>
      <c r="E332" s="275" t="s">
        <v>1</v>
      </c>
      <c r="F332" s="276" t="s">
        <v>9852</v>
      </c>
      <c r="H332" s="275" t="s">
        <v>1</v>
      </c>
      <c r="L332" s="272"/>
      <c r="M332" s="277"/>
      <c r="T332" s="278"/>
      <c r="AT332" s="275" t="s">
        <v>373</v>
      </c>
      <c r="AU332" s="275" t="s">
        <v>90</v>
      </c>
      <c r="AV332" s="273" t="s">
        <v>84</v>
      </c>
      <c r="AW332" s="273" t="s">
        <v>31</v>
      </c>
      <c r="AX332" s="273" t="s">
        <v>77</v>
      </c>
      <c r="AY332" s="275" t="s">
        <v>366</v>
      </c>
    </row>
    <row r="333" spans="2:51" s="280" customFormat="1">
      <c r="B333" s="279"/>
      <c r="D333" s="274" t="s">
        <v>373</v>
      </c>
      <c r="E333" s="281" t="s">
        <v>1</v>
      </c>
      <c r="F333" s="282" t="s">
        <v>9853</v>
      </c>
      <c r="H333" s="283">
        <v>3.5720000000000001</v>
      </c>
      <c r="L333" s="279"/>
      <c r="M333" s="284"/>
      <c r="T333" s="285"/>
      <c r="AT333" s="281" t="s">
        <v>373</v>
      </c>
      <c r="AU333" s="281" t="s">
        <v>90</v>
      </c>
      <c r="AV333" s="280" t="s">
        <v>90</v>
      </c>
      <c r="AW333" s="280" t="s">
        <v>31</v>
      </c>
      <c r="AX333" s="280" t="s">
        <v>77</v>
      </c>
      <c r="AY333" s="281" t="s">
        <v>366</v>
      </c>
    </row>
    <row r="334" spans="2:51" s="280" customFormat="1">
      <c r="B334" s="279"/>
      <c r="D334" s="274" t="s">
        <v>373</v>
      </c>
      <c r="E334" s="281" t="s">
        <v>1</v>
      </c>
      <c r="F334" s="282" t="s">
        <v>9854</v>
      </c>
      <c r="H334" s="283">
        <v>0.57999999999999996</v>
      </c>
      <c r="L334" s="279"/>
      <c r="M334" s="284"/>
      <c r="T334" s="285"/>
      <c r="AT334" s="281" t="s">
        <v>373</v>
      </c>
      <c r="AU334" s="281" t="s">
        <v>90</v>
      </c>
      <c r="AV334" s="280" t="s">
        <v>90</v>
      </c>
      <c r="AW334" s="280" t="s">
        <v>31</v>
      </c>
      <c r="AX334" s="280" t="s">
        <v>77</v>
      </c>
      <c r="AY334" s="281" t="s">
        <v>366</v>
      </c>
    </row>
    <row r="335" spans="2:51" s="273" customFormat="1">
      <c r="B335" s="272"/>
      <c r="D335" s="274" t="s">
        <v>373</v>
      </c>
      <c r="E335" s="275" t="s">
        <v>1</v>
      </c>
      <c r="F335" s="276" t="s">
        <v>9855</v>
      </c>
      <c r="H335" s="275" t="s">
        <v>1</v>
      </c>
      <c r="L335" s="272"/>
      <c r="M335" s="277"/>
      <c r="T335" s="278"/>
      <c r="AT335" s="275" t="s">
        <v>373</v>
      </c>
      <c r="AU335" s="275" t="s">
        <v>90</v>
      </c>
      <c r="AV335" s="273" t="s">
        <v>84</v>
      </c>
      <c r="AW335" s="273" t="s">
        <v>31</v>
      </c>
      <c r="AX335" s="273" t="s">
        <v>77</v>
      </c>
      <c r="AY335" s="275" t="s">
        <v>366</v>
      </c>
    </row>
    <row r="336" spans="2:51" s="280" customFormat="1">
      <c r="B336" s="279"/>
      <c r="D336" s="274" t="s">
        <v>373</v>
      </c>
      <c r="E336" s="281" t="s">
        <v>1</v>
      </c>
      <c r="F336" s="282" t="s">
        <v>9854</v>
      </c>
      <c r="H336" s="283">
        <v>0.57999999999999996</v>
      </c>
      <c r="L336" s="279"/>
      <c r="M336" s="284"/>
      <c r="T336" s="285"/>
      <c r="AT336" s="281" t="s">
        <v>373</v>
      </c>
      <c r="AU336" s="281" t="s">
        <v>90</v>
      </c>
      <c r="AV336" s="280" t="s">
        <v>90</v>
      </c>
      <c r="AW336" s="280" t="s">
        <v>31</v>
      </c>
      <c r="AX336" s="280" t="s">
        <v>77</v>
      </c>
      <c r="AY336" s="281" t="s">
        <v>366</v>
      </c>
    </row>
    <row r="337" spans="2:65" s="273" customFormat="1">
      <c r="B337" s="272"/>
      <c r="D337" s="274" t="s">
        <v>373</v>
      </c>
      <c r="E337" s="275" t="s">
        <v>1</v>
      </c>
      <c r="F337" s="276" t="s">
        <v>9856</v>
      </c>
      <c r="H337" s="275" t="s">
        <v>1</v>
      </c>
      <c r="L337" s="272"/>
      <c r="M337" s="277"/>
      <c r="T337" s="278"/>
      <c r="AT337" s="275" t="s">
        <v>373</v>
      </c>
      <c r="AU337" s="275" t="s">
        <v>90</v>
      </c>
      <c r="AV337" s="273" t="s">
        <v>84</v>
      </c>
      <c r="AW337" s="273" t="s">
        <v>31</v>
      </c>
      <c r="AX337" s="273" t="s">
        <v>77</v>
      </c>
      <c r="AY337" s="275" t="s">
        <v>366</v>
      </c>
    </row>
    <row r="338" spans="2:65" s="280" customFormat="1">
      <c r="B338" s="279"/>
      <c r="D338" s="274" t="s">
        <v>373</v>
      </c>
      <c r="E338" s="281" t="s">
        <v>1</v>
      </c>
      <c r="F338" s="282" t="s">
        <v>9857</v>
      </c>
      <c r="H338" s="283">
        <v>0.24099999999999999</v>
      </c>
      <c r="L338" s="279"/>
      <c r="M338" s="284"/>
      <c r="T338" s="285"/>
      <c r="AT338" s="281" t="s">
        <v>373</v>
      </c>
      <c r="AU338" s="281" t="s">
        <v>90</v>
      </c>
      <c r="AV338" s="280" t="s">
        <v>90</v>
      </c>
      <c r="AW338" s="280" t="s">
        <v>31</v>
      </c>
      <c r="AX338" s="280" t="s">
        <v>77</v>
      </c>
      <c r="AY338" s="281" t="s">
        <v>366</v>
      </c>
    </row>
    <row r="339" spans="2:65" s="273" customFormat="1">
      <c r="B339" s="272"/>
      <c r="D339" s="274" t="s">
        <v>373</v>
      </c>
      <c r="E339" s="275" t="s">
        <v>1</v>
      </c>
      <c r="F339" s="276" t="s">
        <v>9858</v>
      </c>
      <c r="H339" s="275" t="s">
        <v>1</v>
      </c>
      <c r="L339" s="272"/>
      <c r="M339" s="277"/>
      <c r="T339" s="278"/>
      <c r="AT339" s="275" t="s">
        <v>373</v>
      </c>
      <c r="AU339" s="275" t="s">
        <v>90</v>
      </c>
      <c r="AV339" s="273" t="s">
        <v>84</v>
      </c>
      <c r="AW339" s="273" t="s">
        <v>31</v>
      </c>
      <c r="AX339" s="273" t="s">
        <v>77</v>
      </c>
      <c r="AY339" s="275" t="s">
        <v>366</v>
      </c>
    </row>
    <row r="340" spans="2:65" s="280" customFormat="1">
      <c r="B340" s="279"/>
      <c r="D340" s="274" t="s">
        <v>373</v>
      </c>
      <c r="E340" s="281" t="s">
        <v>1</v>
      </c>
      <c r="F340" s="282" t="s">
        <v>9859</v>
      </c>
      <c r="H340" s="283">
        <v>0.33</v>
      </c>
      <c r="L340" s="279"/>
      <c r="M340" s="284"/>
      <c r="T340" s="285"/>
      <c r="AT340" s="281" t="s">
        <v>373</v>
      </c>
      <c r="AU340" s="281" t="s">
        <v>90</v>
      </c>
      <c r="AV340" s="280" t="s">
        <v>90</v>
      </c>
      <c r="AW340" s="280" t="s">
        <v>31</v>
      </c>
      <c r="AX340" s="280" t="s">
        <v>77</v>
      </c>
      <c r="AY340" s="281" t="s">
        <v>366</v>
      </c>
    </row>
    <row r="341" spans="2:65" s="273" customFormat="1">
      <c r="B341" s="272"/>
      <c r="D341" s="274" t="s">
        <v>373</v>
      </c>
      <c r="E341" s="275" t="s">
        <v>1</v>
      </c>
      <c r="F341" s="276" t="s">
        <v>9860</v>
      </c>
      <c r="H341" s="275" t="s">
        <v>1</v>
      </c>
      <c r="L341" s="272"/>
      <c r="M341" s="277"/>
      <c r="T341" s="278"/>
      <c r="AT341" s="275" t="s">
        <v>373</v>
      </c>
      <c r="AU341" s="275" t="s">
        <v>90</v>
      </c>
      <c r="AV341" s="273" t="s">
        <v>84</v>
      </c>
      <c r="AW341" s="273" t="s">
        <v>31</v>
      </c>
      <c r="AX341" s="273" t="s">
        <v>77</v>
      </c>
      <c r="AY341" s="275" t="s">
        <v>366</v>
      </c>
    </row>
    <row r="342" spans="2:65" s="280" customFormat="1">
      <c r="B342" s="279"/>
      <c r="D342" s="274" t="s">
        <v>373</v>
      </c>
      <c r="E342" s="281" t="s">
        <v>1</v>
      </c>
      <c r="F342" s="282" t="s">
        <v>9861</v>
      </c>
      <c r="H342" s="283">
        <v>2.2949999999999999</v>
      </c>
      <c r="L342" s="279"/>
      <c r="M342" s="284"/>
      <c r="T342" s="285"/>
      <c r="AT342" s="281" t="s">
        <v>373</v>
      </c>
      <c r="AU342" s="281" t="s">
        <v>90</v>
      </c>
      <c r="AV342" s="280" t="s">
        <v>90</v>
      </c>
      <c r="AW342" s="280" t="s">
        <v>31</v>
      </c>
      <c r="AX342" s="280" t="s">
        <v>77</v>
      </c>
      <c r="AY342" s="281" t="s">
        <v>366</v>
      </c>
    </row>
    <row r="343" spans="2:65" s="273" customFormat="1">
      <c r="B343" s="272"/>
      <c r="D343" s="274" t="s">
        <v>373</v>
      </c>
      <c r="E343" s="275" t="s">
        <v>1</v>
      </c>
      <c r="F343" s="276" t="s">
        <v>9862</v>
      </c>
      <c r="H343" s="275" t="s">
        <v>1</v>
      </c>
      <c r="L343" s="272"/>
      <c r="M343" s="277"/>
      <c r="T343" s="278"/>
      <c r="AT343" s="275" t="s">
        <v>373</v>
      </c>
      <c r="AU343" s="275" t="s">
        <v>90</v>
      </c>
      <c r="AV343" s="273" t="s">
        <v>84</v>
      </c>
      <c r="AW343" s="273" t="s">
        <v>31</v>
      </c>
      <c r="AX343" s="273" t="s">
        <v>77</v>
      </c>
      <c r="AY343" s="275" t="s">
        <v>366</v>
      </c>
    </row>
    <row r="344" spans="2:65" s="280" customFormat="1">
      <c r="B344" s="279"/>
      <c r="D344" s="274" t="s">
        <v>373</v>
      </c>
      <c r="E344" s="281" t="s">
        <v>1</v>
      </c>
      <c r="F344" s="282" t="s">
        <v>9861</v>
      </c>
      <c r="H344" s="283">
        <v>2.2949999999999999</v>
      </c>
      <c r="L344" s="279"/>
      <c r="M344" s="284"/>
      <c r="T344" s="285"/>
      <c r="AT344" s="281" t="s">
        <v>373</v>
      </c>
      <c r="AU344" s="281" t="s">
        <v>90</v>
      </c>
      <c r="AV344" s="280" t="s">
        <v>90</v>
      </c>
      <c r="AW344" s="280" t="s">
        <v>31</v>
      </c>
      <c r="AX344" s="280" t="s">
        <v>77</v>
      </c>
      <c r="AY344" s="281" t="s">
        <v>366</v>
      </c>
    </row>
    <row r="345" spans="2:65" s="273" customFormat="1">
      <c r="B345" s="272"/>
      <c r="D345" s="274" t="s">
        <v>373</v>
      </c>
      <c r="E345" s="275" t="s">
        <v>1</v>
      </c>
      <c r="F345" s="276" t="s">
        <v>9863</v>
      </c>
      <c r="H345" s="275" t="s">
        <v>1</v>
      </c>
      <c r="L345" s="272"/>
      <c r="M345" s="277"/>
      <c r="T345" s="278"/>
      <c r="AT345" s="275" t="s">
        <v>373</v>
      </c>
      <c r="AU345" s="275" t="s">
        <v>90</v>
      </c>
      <c r="AV345" s="273" t="s">
        <v>84</v>
      </c>
      <c r="AW345" s="273" t="s">
        <v>31</v>
      </c>
      <c r="AX345" s="273" t="s">
        <v>77</v>
      </c>
      <c r="AY345" s="275" t="s">
        <v>366</v>
      </c>
    </row>
    <row r="346" spans="2:65" s="280" customFormat="1">
      <c r="B346" s="279"/>
      <c r="D346" s="274" t="s">
        <v>373</v>
      </c>
      <c r="E346" s="281" t="s">
        <v>1</v>
      </c>
      <c r="F346" s="282" t="s">
        <v>9864</v>
      </c>
      <c r="H346" s="283">
        <v>0.59199999999999997</v>
      </c>
      <c r="L346" s="279"/>
      <c r="M346" s="284"/>
      <c r="T346" s="285"/>
      <c r="AT346" s="281" t="s">
        <v>373</v>
      </c>
      <c r="AU346" s="281" t="s">
        <v>90</v>
      </c>
      <c r="AV346" s="280" t="s">
        <v>90</v>
      </c>
      <c r="AW346" s="280" t="s">
        <v>31</v>
      </c>
      <c r="AX346" s="280" t="s">
        <v>77</v>
      </c>
      <c r="AY346" s="281" t="s">
        <v>366</v>
      </c>
    </row>
    <row r="347" spans="2:65" s="273" customFormat="1">
      <c r="B347" s="272"/>
      <c r="D347" s="274" t="s">
        <v>373</v>
      </c>
      <c r="E347" s="275" t="s">
        <v>1</v>
      </c>
      <c r="F347" s="276" t="s">
        <v>9865</v>
      </c>
      <c r="H347" s="275" t="s">
        <v>1</v>
      </c>
      <c r="L347" s="272"/>
      <c r="M347" s="277"/>
      <c r="T347" s="278"/>
      <c r="AT347" s="275" t="s">
        <v>373</v>
      </c>
      <c r="AU347" s="275" t="s">
        <v>90</v>
      </c>
      <c r="AV347" s="273" t="s">
        <v>84</v>
      </c>
      <c r="AW347" s="273" t="s">
        <v>31</v>
      </c>
      <c r="AX347" s="273" t="s">
        <v>77</v>
      </c>
      <c r="AY347" s="275" t="s">
        <v>366</v>
      </c>
    </row>
    <row r="348" spans="2:65" s="280" customFormat="1">
      <c r="B348" s="279"/>
      <c r="D348" s="274" t="s">
        <v>373</v>
      </c>
      <c r="E348" s="281" t="s">
        <v>1</v>
      </c>
      <c r="F348" s="282" t="s">
        <v>9866</v>
      </c>
      <c r="H348" s="283">
        <v>0.39300000000000002</v>
      </c>
      <c r="L348" s="279"/>
      <c r="M348" s="284"/>
      <c r="T348" s="285"/>
      <c r="AT348" s="281" t="s">
        <v>373</v>
      </c>
      <c r="AU348" s="281" t="s">
        <v>90</v>
      </c>
      <c r="AV348" s="280" t="s">
        <v>90</v>
      </c>
      <c r="AW348" s="280" t="s">
        <v>31</v>
      </c>
      <c r="AX348" s="280" t="s">
        <v>77</v>
      </c>
      <c r="AY348" s="281" t="s">
        <v>366</v>
      </c>
    </row>
    <row r="349" spans="2:65" s="273" customFormat="1">
      <c r="B349" s="272"/>
      <c r="D349" s="274" t="s">
        <v>373</v>
      </c>
      <c r="E349" s="275" t="s">
        <v>1</v>
      </c>
      <c r="F349" s="276" t="s">
        <v>9867</v>
      </c>
      <c r="H349" s="275" t="s">
        <v>1</v>
      </c>
      <c r="L349" s="272"/>
      <c r="M349" s="277"/>
      <c r="T349" s="278"/>
      <c r="AT349" s="275" t="s">
        <v>373</v>
      </c>
      <c r="AU349" s="275" t="s">
        <v>90</v>
      </c>
      <c r="AV349" s="273" t="s">
        <v>84</v>
      </c>
      <c r="AW349" s="273" t="s">
        <v>31</v>
      </c>
      <c r="AX349" s="273" t="s">
        <v>77</v>
      </c>
      <c r="AY349" s="275" t="s">
        <v>366</v>
      </c>
    </row>
    <row r="350" spans="2:65" s="280" customFormat="1">
      <c r="B350" s="279"/>
      <c r="D350" s="274" t="s">
        <v>373</v>
      </c>
      <c r="E350" s="281" t="s">
        <v>1</v>
      </c>
      <c r="F350" s="282" t="s">
        <v>9866</v>
      </c>
      <c r="H350" s="283">
        <v>0.39300000000000002</v>
      </c>
      <c r="L350" s="279"/>
      <c r="M350" s="284"/>
      <c r="T350" s="285"/>
      <c r="AT350" s="281" t="s">
        <v>373</v>
      </c>
      <c r="AU350" s="281" t="s">
        <v>90</v>
      </c>
      <c r="AV350" s="280" t="s">
        <v>90</v>
      </c>
      <c r="AW350" s="280" t="s">
        <v>31</v>
      </c>
      <c r="AX350" s="280" t="s">
        <v>77</v>
      </c>
      <c r="AY350" s="281" t="s">
        <v>366</v>
      </c>
    </row>
    <row r="351" spans="2:65" s="287" customFormat="1">
      <c r="B351" s="286"/>
      <c r="D351" s="274" t="s">
        <v>373</v>
      </c>
      <c r="E351" s="288" t="s">
        <v>1</v>
      </c>
      <c r="F351" s="289" t="s">
        <v>378</v>
      </c>
      <c r="H351" s="290">
        <v>95.828000000000003</v>
      </c>
      <c r="L351" s="286"/>
      <c r="M351" s="291"/>
      <c r="T351" s="292"/>
      <c r="AT351" s="288" t="s">
        <v>373</v>
      </c>
      <c r="AU351" s="288" t="s">
        <v>90</v>
      </c>
      <c r="AV351" s="287" t="s">
        <v>371</v>
      </c>
      <c r="AW351" s="287" t="s">
        <v>31</v>
      </c>
      <c r="AX351" s="287" t="s">
        <v>84</v>
      </c>
      <c r="AY351" s="288" t="s">
        <v>366</v>
      </c>
    </row>
    <row r="352" spans="2:65" s="74" customFormat="1" ht="24.2" customHeight="1">
      <c r="B352" s="73"/>
      <c r="C352" s="260" t="s">
        <v>541</v>
      </c>
      <c r="D352" s="260" t="s">
        <v>368</v>
      </c>
      <c r="E352" s="261" t="s">
        <v>784</v>
      </c>
      <c r="F352" s="262" t="s">
        <v>9868</v>
      </c>
      <c r="G352" s="263" t="s">
        <v>402</v>
      </c>
      <c r="H352" s="264">
        <v>12.364000000000001</v>
      </c>
      <c r="I352" s="26"/>
      <c r="J352" s="266">
        <f>ROUND(I352*H352,2)</f>
        <v>0</v>
      </c>
      <c r="K352" s="267"/>
      <c r="L352" s="73"/>
      <c r="M352" s="27" t="s">
        <v>1</v>
      </c>
      <c r="N352" s="233" t="s">
        <v>43</v>
      </c>
      <c r="P352" s="269">
        <f>O352*H352</f>
        <v>0</v>
      </c>
      <c r="Q352" s="269">
        <v>2.3254800000000002</v>
      </c>
      <c r="R352" s="269">
        <f>Q352*H352</f>
        <v>28.752234720000004</v>
      </c>
      <c r="S352" s="269">
        <v>0</v>
      </c>
      <c r="T352" s="270">
        <f>S352*H352</f>
        <v>0</v>
      </c>
      <c r="AR352" s="271" t="s">
        <v>371</v>
      </c>
      <c r="AT352" s="271" t="s">
        <v>368</v>
      </c>
      <c r="AU352" s="271" t="s">
        <v>90</v>
      </c>
      <c r="AY352" s="53" t="s">
        <v>366</v>
      </c>
      <c r="BE352" s="179">
        <f>IF(N352="základná",J352,0)</f>
        <v>0</v>
      </c>
      <c r="BF352" s="179">
        <f>IF(N352="znížená",J352,0)</f>
        <v>0</v>
      </c>
      <c r="BG352" s="179">
        <f>IF(N352="zákl. prenesená",J352,0)</f>
        <v>0</v>
      </c>
      <c r="BH352" s="179">
        <f>IF(N352="zníž. prenesená",J352,0)</f>
        <v>0</v>
      </c>
      <c r="BI352" s="179">
        <f>IF(N352="nulová",J352,0)</f>
        <v>0</v>
      </c>
      <c r="BJ352" s="53" t="s">
        <v>90</v>
      </c>
      <c r="BK352" s="179">
        <f>ROUND(I352*H352,2)</f>
        <v>0</v>
      </c>
      <c r="BL352" s="53" t="s">
        <v>371</v>
      </c>
      <c r="BM352" s="271" t="s">
        <v>9869</v>
      </c>
    </row>
    <row r="353" spans="2:51" s="273" customFormat="1">
      <c r="B353" s="272"/>
      <c r="D353" s="274" t="s">
        <v>373</v>
      </c>
      <c r="E353" s="275" t="s">
        <v>1</v>
      </c>
      <c r="F353" s="276" t="s">
        <v>9870</v>
      </c>
      <c r="H353" s="275" t="s">
        <v>1</v>
      </c>
      <c r="L353" s="272"/>
      <c r="M353" s="277"/>
      <c r="T353" s="278"/>
      <c r="AT353" s="275" t="s">
        <v>373</v>
      </c>
      <c r="AU353" s="275" t="s">
        <v>90</v>
      </c>
      <c r="AV353" s="273" t="s">
        <v>84</v>
      </c>
      <c r="AW353" s="273" t="s">
        <v>31</v>
      </c>
      <c r="AX353" s="273" t="s">
        <v>77</v>
      </c>
      <c r="AY353" s="275" t="s">
        <v>366</v>
      </c>
    </row>
    <row r="354" spans="2:51" s="280" customFormat="1">
      <c r="B354" s="279"/>
      <c r="D354" s="274" t="s">
        <v>373</v>
      </c>
      <c r="E354" s="281" t="s">
        <v>1</v>
      </c>
      <c r="F354" s="282" t="s">
        <v>9871</v>
      </c>
      <c r="H354" s="283">
        <v>8.6940000000000008</v>
      </c>
      <c r="L354" s="279"/>
      <c r="M354" s="284"/>
      <c r="T354" s="285"/>
      <c r="AT354" s="281" t="s">
        <v>373</v>
      </c>
      <c r="AU354" s="281" t="s">
        <v>90</v>
      </c>
      <c r="AV354" s="280" t="s">
        <v>90</v>
      </c>
      <c r="AW354" s="280" t="s">
        <v>31</v>
      </c>
      <c r="AX354" s="280" t="s">
        <v>77</v>
      </c>
      <c r="AY354" s="281" t="s">
        <v>366</v>
      </c>
    </row>
    <row r="355" spans="2:51" s="273" customFormat="1">
      <c r="B355" s="272"/>
      <c r="D355" s="274" t="s">
        <v>373</v>
      </c>
      <c r="E355" s="275" t="s">
        <v>1</v>
      </c>
      <c r="F355" s="276" t="s">
        <v>790</v>
      </c>
      <c r="H355" s="275" t="s">
        <v>1</v>
      </c>
      <c r="L355" s="272"/>
      <c r="M355" s="277"/>
      <c r="T355" s="278"/>
      <c r="AT355" s="275" t="s">
        <v>373</v>
      </c>
      <c r="AU355" s="275" t="s">
        <v>90</v>
      </c>
      <c r="AV355" s="273" t="s">
        <v>84</v>
      </c>
      <c r="AW355" s="273" t="s">
        <v>31</v>
      </c>
      <c r="AX355" s="273" t="s">
        <v>77</v>
      </c>
      <c r="AY355" s="275" t="s">
        <v>366</v>
      </c>
    </row>
    <row r="356" spans="2:51" s="280" customFormat="1">
      <c r="B356" s="279"/>
      <c r="D356" s="274" t="s">
        <v>373</v>
      </c>
      <c r="E356" s="281" t="s">
        <v>1</v>
      </c>
      <c r="F356" s="282" t="s">
        <v>9846</v>
      </c>
      <c r="H356" s="283">
        <v>-0.92400000000000004</v>
      </c>
      <c r="L356" s="279"/>
      <c r="M356" s="284"/>
      <c r="T356" s="285"/>
      <c r="AT356" s="281" t="s">
        <v>373</v>
      </c>
      <c r="AU356" s="281" t="s">
        <v>90</v>
      </c>
      <c r="AV356" s="280" t="s">
        <v>90</v>
      </c>
      <c r="AW356" s="280" t="s">
        <v>31</v>
      </c>
      <c r="AX356" s="280" t="s">
        <v>77</v>
      </c>
      <c r="AY356" s="281" t="s">
        <v>366</v>
      </c>
    </row>
    <row r="357" spans="2:51" s="273" customFormat="1">
      <c r="B357" s="272"/>
      <c r="D357" s="274" t="s">
        <v>373</v>
      </c>
      <c r="E357" s="275" t="s">
        <v>1</v>
      </c>
      <c r="F357" s="276" t="s">
        <v>9856</v>
      </c>
      <c r="H357" s="275" t="s">
        <v>1</v>
      </c>
      <c r="L357" s="272"/>
      <c r="M357" s="277"/>
      <c r="T357" s="278"/>
      <c r="AT357" s="275" t="s">
        <v>373</v>
      </c>
      <c r="AU357" s="275" t="s">
        <v>90</v>
      </c>
      <c r="AV357" s="273" t="s">
        <v>84</v>
      </c>
      <c r="AW357" s="273" t="s">
        <v>31</v>
      </c>
      <c r="AX357" s="273" t="s">
        <v>77</v>
      </c>
      <c r="AY357" s="275" t="s">
        <v>366</v>
      </c>
    </row>
    <row r="358" spans="2:51" s="280" customFormat="1">
      <c r="B358" s="279"/>
      <c r="D358" s="274" t="s">
        <v>373</v>
      </c>
      <c r="E358" s="281" t="s">
        <v>1</v>
      </c>
      <c r="F358" s="282" t="s">
        <v>9872</v>
      </c>
      <c r="H358" s="283">
        <v>0.76800000000000002</v>
      </c>
      <c r="L358" s="279"/>
      <c r="M358" s="284"/>
      <c r="T358" s="285"/>
      <c r="AT358" s="281" t="s">
        <v>373</v>
      </c>
      <c r="AU358" s="281" t="s">
        <v>90</v>
      </c>
      <c r="AV358" s="280" t="s">
        <v>90</v>
      </c>
      <c r="AW358" s="280" t="s">
        <v>31</v>
      </c>
      <c r="AX358" s="280" t="s">
        <v>77</v>
      </c>
      <c r="AY358" s="281" t="s">
        <v>366</v>
      </c>
    </row>
    <row r="359" spans="2:51" s="294" customFormat="1">
      <c r="B359" s="293"/>
      <c r="D359" s="274" t="s">
        <v>373</v>
      </c>
      <c r="E359" s="295" t="s">
        <v>1</v>
      </c>
      <c r="F359" s="296" t="s">
        <v>397</v>
      </c>
      <c r="H359" s="297">
        <v>8.5380000000000003</v>
      </c>
      <c r="L359" s="293"/>
      <c r="M359" s="298"/>
      <c r="T359" s="299"/>
      <c r="AT359" s="295" t="s">
        <v>373</v>
      </c>
      <c r="AU359" s="295" t="s">
        <v>90</v>
      </c>
      <c r="AV359" s="294" t="s">
        <v>149</v>
      </c>
      <c r="AW359" s="294" t="s">
        <v>31</v>
      </c>
      <c r="AX359" s="294" t="s">
        <v>77</v>
      </c>
      <c r="AY359" s="295" t="s">
        <v>366</v>
      </c>
    </row>
    <row r="360" spans="2:51" s="273" customFormat="1">
      <c r="B360" s="272"/>
      <c r="D360" s="274" t="s">
        <v>373</v>
      </c>
      <c r="E360" s="275" t="s">
        <v>1</v>
      </c>
      <c r="F360" s="276" t="s">
        <v>9873</v>
      </c>
      <c r="H360" s="275" t="s">
        <v>1</v>
      </c>
      <c r="L360" s="272"/>
      <c r="M360" s="277"/>
      <c r="T360" s="278"/>
      <c r="AT360" s="275" t="s">
        <v>373</v>
      </c>
      <c r="AU360" s="275" t="s">
        <v>90</v>
      </c>
      <c r="AV360" s="273" t="s">
        <v>84</v>
      </c>
      <c r="AW360" s="273" t="s">
        <v>31</v>
      </c>
      <c r="AX360" s="273" t="s">
        <v>77</v>
      </c>
      <c r="AY360" s="275" t="s">
        <v>366</v>
      </c>
    </row>
    <row r="361" spans="2:51" s="280" customFormat="1">
      <c r="B361" s="279"/>
      <c r="D361" s="274" t="s">
        <v>373</v>
      </c>
      <c r="E361" s="281" t="s">
        <v>1</v>
      </c>
      <c r="F361" s="282" t="s">
        <v>9874</v>
      </c>
      <c r="H361" s="283">
        <v>2.242</v>
      </c>
      <c r="L361" s="279"/>
      <c r="M361" s="284"/>
      <c r="T361" s="285"/>
      <c r="AT361" s="281" t="s">
        <v>373</v>
      </c>
      <c r="AU361" s="281" t="s">
        <v>90</v>
      </c>
      <c r="AV361" s="280" t="s">
        <v>90</v>
      </c>
      <c r="AW361" s="280" t="s">
        <v>31</v>
      </c>
      <c r="AX361" s="280" t="s">
        <v>77</v>
      </c>
      <c r="AY361" s="281" t="s">
        <v>366</v>
      </c>
    </row>
    <row r="362" spans="2:51" s="280" customFormat="1">
      <c r="B362" s="279"/>
      <c r="D362" s="274" t="s">
        <v>373</v>
      </c>
      <c r="E362" s="281" t="s">
        <v>1</v>
      </c>
      <c r="F362" s="282" t="s">
        <v>9875</v>
      </c>
      <c r="H362" s="283">
        <v>0.27600000000000002</v>
      </c>
      <c r="L362" s="279"/>
      <c r="M362" s="284"/>
      <c r="T362" s="285"/>
      <c r="AT362" s="281" t="s">
        <v>373</v>
      </c>
      <c r="AU362" s="281" t="s">
        <v>90</v>
      </c>
      <c r="AV362" s="280" t="s">
        <v>90</v>
      </c>
      <c r="AW362" s="280" t="s">
        <v>31</v>
      </c>
      <c r="AX362" s="280" t="s">
        <v>77</v>
      </c>
      <c r="AY362" s="281" t="s">
        <v>366</v>
      </c>
    </row>
    <row r="363" spans="2:51" s="280" customFormat="1">
      <c r="B363" s="279"/>
      <c r="D363" s="274" t="s">
        <v>373</v>
      </c>
      <c r="E363" s="281" t="s">
        <v>1</v>
      </c>
      <c r="F363" s="282" t="s">
        <v>9876</v>
      </c>
      <c r="H363" s="283">
        <v>3.5000000000000003E-2</v>
      </c>
      <c r="L363" s="279"/>
      <c r="M363" s="284"/>
      <c r="T363" s="285"/>
      <c r="AT363" s="281" t="s">
        <v>373</v>
      </c>
      <c r="AU363" s="281" t="s">
        <v>90</v>
      </c>
      <c r="AV363" s="280" t="s">
        <v>90</v>
      </c>
      <c r="AW363" s="280" t="s">
        <v>31</v>
      </c>
      <c r="AX363" s="280" t="s">
        <v>77</v>
      </c>
      <c r="AY363" s="281" t="s">
        <v>366</v>
      </c>
    </row>
    <row r="364" spans="2:51" s="280" customFormat="1">
      <c r="B364" s="279"/>
      <c r="D364" s="274" t="s">
        <v>373</v>
      </c>
      <c r="E364" s="281" t="s">
        <v>1</v>
      </c>
      <c r="F364" s="282" t="s">
        <v>9877</v>
      </c>
      <c r="H364" s="283">
        <v>0.314</v>
      </c>
      <c r="L364" s="279"/>
      <c r="M364" s="284"/>
      <c r="T364" s="285"/>
      <c r="AT364" s="281" t="s">
        <v>373</v>
      </c>
      <c r="AU364" s="281" t="s">
        <v>90</v>
      </c>
      <c r="AV364" s="280" t="s">
        <v>90</v>
      </c>
      <c r="AW364" s="280" t="s">
        <v>31</v>
      </c>
      <c r="AX364" s="280" t="s">
        <v>77</v>
      </c>
      <c r="AY364" s="281" t="s">
        <v>366</v>
      </c>
    </row>
    <row r="365" spans="2:51" s="280" customFormat="1">
      <c r="B365" s="279"/>
      <c r="D365" s="274" t="s">
        <v>373</v>
      </c>
      <c r="E365" s="281" t="s">
        <v>1</v>
      </c>
      <c r="F365" s="282" t="s">
        <v>9878</v>
      </c>
      <c r="H365" s="283">
        <v>2.1000000000000001E-2</v>
      </c>
      <c r="L365" s="279"/>
      <c r="M365" s="284"/>
      <c r="T365" s="285"/>
      <c r="AT365" s="281" t="s">
        <v>373</v>
      </c>
      <c r="AU365" s="281" t="s">
        <v>90</v>
      </c>
      <c r="AV365" s="280" t="s">
        <v>90</v>
      </c>
      <c r="AW365" s="280" t="s">
        <v>31</v>
      </c>
      <c r="AX365" s="280" t="s">
        <v>77</v>
      </c>
      <c r="AY365" s="281" t="s">
        <v>366</v>
      </c>
    </row>
    <row r="366" spans="2:51" s="280" customFormat="1">
      <c r="B366" s="279"/>
      <c r="D366" s="274" t="s">
        <v>373</v>
      </c>
      <c r="E366" s="281" t="s">
        <v>1</v>
      </c>
      <c r="F366" s="282" t="s">
        <v>9879</v>
      </c>
      <c r="H366" s="283">
        <v>0.77500000000000002</v>
      </c>
      <c r="L366" s="279"/>
      <c r="M366" s="284"/>
      <c r="T366" s="285"/>
      <c r="AT366" s="281" t="s">
        <v>373</v>
      </c>
      <c r="AU366" s="281" t="s">
        <v>90</v>
      </c>
      <c r="AV366" s="280" t="s">
        <v>90</v>
      </c>
      <c r="AW366" s="280" t="s">
        <v>31</v>
      </c>
      <c r="AX366" s="280" t="s">
        <v>77</v>
      </c>
      <c r="AY366" s="281" t="s">
        <v>366</v>
      </c>
    </row>
    <row r="367" spans="2:51" s="280" customFormat="1">
      <c r="B367" s="279"/>
      <c r="D367" s="274" t="s">
        <v>373</v>
      </c>
      <c r="E367" s="281" t="s">
        <v>1</v>
      </c>
      <c r="F367" s="282" t="s">
        <v>9880</v>
      </c>
      <c r="H367" s="283">
        <v>0.16300000000000001</v>
      </c>
      <c r="L367" s="279"/>
      <c r="M367" s="284"/>
      <c r="T367" s="285"/>
      <c r="AT367" s="281" t="s">
        <v>373</v>
      </c>
      <c r="AU367" s="281" t="s">
        <v>90</v>
      </c>
      <c r="AV367" s="280" t="s">
        <v>90</v>
      </c>
      <c r="AW367" s="280" t="s">
        <v>31</v>
      </c>
      <c r="AX367" s="280" t="s">
        <v>77</v>
      </c>
      <c r="AY367" s="281" t="s">
        <v>366</v>
      </c>
    </row>
    <row r="368" spans="2:51" s="294" customFormat="1">
      <c r="B368" s="293"/>
      <c r="D368" s="274" t="s">
        <v>373</v>
      </c>
      <c r="E368" s="295" t="s">
        <v>1</v>
      </c>
      <c r="F368" s="296" t="s">
        <v>397</v>
      </c>
      <c r="H368" s="297">
        <v>3.8260000000000001</v>
      </c>
      <c r="L368" s="293"/>
      <c r="M368" s="298"/>
      <c r="T368" s="299"/>
      <c r="AT368" s="295" t="s">
        <v>373</v>
      </c>
      <c r="AU368" s="295" t="s">
        <v>90</v>
      </c>
      <c r="AV368" s="294" t="s">
        <v>149</v>
      </c>
      <c r="AW368" s="294" t="s">
        <v>31</v>
      </c>
      <c r="AX368" s="294" t="s">
        <v>77</v>
      </c>
      <c r="AY368" s="295" t="s">
        <v>366</v>
      </c>
    </row>
    <row r="369" spans="2:65" s="287" customFormat="1">
      <c r="B369" s="286"/>
      <c r="D369" s="274" t="s">
        <v>373</v>
      </c>
      <c r="E369" s="288" t="s">
        <v>1</v>
      </c>
      <c r="F369" s="289" t="s">
        <v>378</v>
      </c>
      <c r="H369" s="290">
        <v>12.364000000000001</v>
      </c>
      <c r="L369" s="286"/>
      <c r="M369" s="291"/>
      <c r="T369" s="292"/>
      <c r="AT369" s="288" t="s">
        <v>373</v>
      </c>
      <c r="AU369" s="288" t="s">
        <v>90</v>
      </c>
      <c r="AV369" s="287" t="s">
        <v>371</v>
      </c>
      <c r="AW369" s="287" t="s">
        <v>31</v>
      </c>
      <c r="AX369" s="287" t="s">
        <v>84</v>
      </c>
      <c r="AY369" s="288" t="s">
        <v>366</v>
      </c>
    </row>
    <row r="370" spans="2:65" s="74" customFormat="1" ht="21.75" customHeight="1">
      <c r="B370" s="73"/>
      <c r="C370" s="260" t="s">
        <v>548</v>
      </c>
      <c r="D370" s="260" t="s">
        <v>368</v>
      </c>
      <c r="E370" s="261" t="s">
        <v>9881</v>
      </c>
      <c r="F370" s="262" t="s">
        <v>9882</v>
      </c>
      <c r="G370" s="263" t="s">
        <v>249</v>
      </c>
      <c r="H370" s="264">
        <v>435.89499999999998</v>
      </c>
      <c r="I370" s="26"/>
      <c r="J370" s="266">
        <f>ROUND(I370*H370,2)</f>
        <v>0</v>
      </c>
      <c r="K370" s="267"/>
      <c r="L370" s="73"/>
      <c r="M370" s="27" t="s">
        <v>1</v>
      </c>
      <c r="N370" s="233" t="s">
        <v>43</v>
      </c>
      <c r="P370" s="269">
        <f>O370*H370</f>
        <v>0</v>
      </c>
      <c r="Q370" s="269">
        <v>0</v>
      </c>
      <c r="R370" s="269">
        <f>Q370*H370</f>
        <v>0</v>
      </c>
      <c r="S370" s="269">
        <v>0</v>
      </c>
      <c r="T370" s="270">
        <f>S370*H370</f>
        <v>0</v>
      </c>
      <c r="AR370" s="271" t="s">
        <v>371</v>
      </c>
      <c r="AT370" s="271" t="s">
        <v>368</v>
      </c>
      <c r="AU370" s="271" t="s">
        <v>90</v>
      </c>
      <c r="AY370" s="53" t="s">
        <v>366</v>
      </c>
      <c r="BE370" s="179">
        <f>IF(N370="základná",J370,0)</f>
        <v>0</v>
      </c>
      <c r="BF370" s="179">
        <f>IF(N370="znížená",J370,0)</f>
        <v>0</v>
      </c>
      <c r="BG370" s="179">
        <f>IF(N370="zákl. prenesená",J370,0)</f>
        <v>0</v>
      </c>
      <c r="BH370" s="179">
        <f>IF(N370="zníž. prenesená",J370,0)</f>
        <v>0</v>
      </c>
      <c r="BI370" s="179">
        <f>IF(N370="nulová",J370,0)</f>
        <v>0</v>
      </c>
      <c r="BJ370" s="53" t="s">
        <v>90</v>
      </c>
      <c r="BK370" s="179">
        <f>ROUND(I370*H370,2)</f>
        <v>0</v>
      </c>
      <c r="BL370" s="53" t="s">
        <v>371</v>
      </c>
      <c r="BM370" s="271" t="s">
        <v>9883</v>
      </c>
    </row>
    <row r="371" spans="2:65" s="273" customFormat="1">
      <c r="B371" s="272"/>
      <c r="D371" s="274" t="s">
        <v>373</v>
      </c>
      <c r="E371" s="275" t="s">
        <v>1</v>
      </c>
      <c r="F371" s="276" t="s">
        <v>9884</v>
      </c>
      <c r="H371" s="275" t="s">
        <v>1</v>
      </c>
      <c r="L371" s="272"/>
      <c r="M371" s="277"/>
      <c r="T371" s="278"/>
      <c r="AT371" s="275" t="s">
        <v>373</v>
      </c>
      <c r="AU371" s="275" t="s">
        <v>90</v>
      </c>
      <c r="AV371" s="273" t="s">
        <v>84</v>
      </c>
      <c r="AW371" s="273" t="s">
        <v>31</v>
      </c>
      <c r="AX371" s="273" t="s">
        <v>77</v>
      </c>
      <c r="AY371" s="275" t="s">
        <v>366</v>
      </c>
    </row>
    <row r="372" spans="2:65" s="280" customFormat="1">
      <c r="B372" s="279"/>
      <c r="D372" s="274" t="s">
        <v>373</v>
      </c>
      <c r="E372" s="281" t="s">
        <v>1</v>
      </c>
      <c r="F372" s="282" t="s">
        <v>9885</v>
      </c>
      <c r="H372" s="283">
        <v>435.89499999999998</v>
      </c>
      <c r="L372" s="279"/>
      <c r="M372" s="284"/>
      <c r="T372" s="285"/>
      <c r="AT372" s="281" t="s">
        <v>373</v>
      </c>
      <c r="AU372" s="281" t="s">
        <v>90</v>
      </c>
      <c r="AV372" s="280" t="s">
        <v>90</v>
      </c>
      <c r="AW372" s="280" t="s">
        <v>31</v>
      </c>
      <c r="AX372" s="280" t="s">
        <v>84</v>
      </c>
      <c r="AY372" s="281" t="s">
        <v>366</v>
      </c>
    </row>
    <row r="373" spans="2:65" s="74" customFormat="1" ht="24.2" customHeight="1">
      <c r="B373" s="73"/>
      <c r="C373" s="260" t="s">
        <v>555</v>
      </c>
      <c r="D373" s="260" t="s">
        <v>368</v>
      </c>
      <c r="E373" s="261" t="s">
        <v>9886</v>
      </c>
      <c r="F373" s="262" t="s">
        <v>9887</v>
      </c>
      <c r="G373" s="263" t="s">
        <v>249</v>
      </c>
      <c r="H373" s="264">
        <v>288.18900000000002</v>
      </c>
      <c r="I373" s="26"/>
      <c r="J373" s="266">
        <f>ROUND(I373*H373,2)</f>
        <v>0</v>
      </c>
      <c r="K373" s="267"/>
      <c r="L373" s="73"/>
      <c r="M373" s="27" t="s">
        <v>1</v>
      </c>
      <c r="N373" s="233" t="s">
        <v>43</v>
      </c>
      <c r="P373" s="269">
        <f>O373*H373</f>
        <v>0</v>
      </c>
      <c r="Q373" s="269">
        <v>3.96E-3</v>
      </c>
      <c r="R373" s="269">
        <f>Q373*H373</f>
        <v>1.1412284400000001</v>
      </c>
      <c r="S373" s="269">
        <v>0</v>
      </c>
      <c r="T373" s="270">
        <f>S373*H373</f>
        <v>0</v>
      </c>
      <c r="AR373" s="271" t="s">
        <v>371</v>
      </c>
      <c r="AT373" s="271" t="s">
        <v>368</v>
      </c>
      <c r="AU373" s="271" t="s">
        <v>90</v>
      </c>
      <c r="AY373" s="53" t="s">
        <v>366</v>
      </c>
      <c r="BE373" s="179">
        <f>IF(N373="základná",J373,0)</f>
        <v>0</v>
      </c>
      <c r="BF373" s="179">
        <f>IF(N373="znížená",J373,0)</f>
        <v>0</v>
      </c>
      <c r="BG373" s="179">
        <f>IF(N373="zákl. prenesená",J373,0)</f>
        <v>0</v>
      </c>
      <c r="BH373" s="179">
        <f>IF(N373="zníž. prenesená",J373,0)</f>
        <v>0</v>
      </c>
      <c r="BI373" s="179">
        <f>IF(N373="nulová",J373,0)</f>
        <v>0</v>
      </c>
      <c r="BJ373" s="53" t="s">
        <v>90</v>
      </c>
      <c r="BK373" s="179">
        <f>ROUND(I373*H373,2)</f>
        <v>0</v>
      </c>
      <c r="BL373" s="53" t="s">
        <v>371</v>
      </c>
      <c r="BM373" s="271" t="s">
        <v>9888</v>
      </c>
    </row>
    <row r="374" spans="2:65" s="273" customFormat="1">
      <c r="B374" s="272"/>
      <c r="D374" s="274" t="s">
        <v>373</v>
      </c>
      <c r="E374" s="275" t="s">
        <v>1</v>
      </c>
      <c r="F374" s="276" t="s">
        <v>9830</v>
      </c>
      <c r="H374" s="275" t="s">
        <v>1</v>
      </c>
      <c r="L374" s="272"/>
      <c r="M374" s="277"/>
      <c r="T374" s="278"/>
      <c r="AT374" s="275" t="s">
        <v>373</v>
      </c>
      <c r="AU374" s="275" t="s">
        <v>90</v>
      </c>
      <c r="AV374" s="273" t="s">
        <v>84</v>
      </c>
      <c r="AW374" s="273" t="s">
        <v>31</v>
      </c>
      <c r="AX374" s="273" t="s">
        <v>77</v>
      </c>
      <c r="AY374" s="275" t="s">
        <v>366</v>
      </c>
    </row>
    <row r="375" spans="2:65" s="280" customFormat="1">
      <c r="B375" s="279"/>
      <c r="D375" s="274" t="s">
        <v>373</v>
      </c>
      <c r="E375" s="281" t="s">
        <v>1</v>
      </c>
      <c r="F375" s="282" t="s">
        <v>9889</v>
      </c>
      <c r="H375" s="283">
        <v>53.118000000000002</v>
      </c>
      <c r="L375" s="279"/>
      <c r="M375" s="284"/>
      <c r="T375" s="285"/>
      <c r="AT375" s="281" t="s">
        <v>373</v>
      </c>
      <c r="AU375" s="281" t="s">
        <v>90</v>
      </c>
      <c r="AV375" s="280" t="s">
        <v>90</v>
      </c>
      <c r="AW375" s="280" t="s">
        <v>31</v>
      </c>
      <c r="AX375" s="280" t="s">
        <v>77</v>
      </c>
      <c r="AY375" s="281" t="s">
        <v>366</v>
      </c>
    </row>
    <row r="376" spans="2:65" s="273" customFormat="1">
      <c r="B376" s="272"/>
      <c r="D376" s="274" t="s">
        <v>373</v>
      </c>
      <c r="E376" s="275" t="s">
        <v>1</v>
      </c>
      <c r="F376" s="276" t="s">
        <v>833</v>
      </c>
      <c r="H376" s="275" t="s">
        <v>1</v>
      </c>
      <c r="L376" s="272"/>
      <c r="M376" s="277"/>
      <c r="T376" s="278"/>
      <c r="AT376" s="275" t="s">
        <v>373</v>
      </c>
      <c r="AU376" s="275" t="s">
        <v>90</v>
      </c>
      <c r="AV376" s="273" t="s">
        <v>84</v>
      </c>
      <c r="AW376" s="273" t="s">
        <v>31</v>
      </c>
      <c r="AX376" s="273" t="s">
        <v>77</v>
      </c>
      <c r="AY376" s="275" t="s">
        <v>366</v>
      </c>
    </row>
    <row r="377" spans="2:65" s="280" customFormat="1">
      <c r="B377" s="279"/>
      <c r="D377" s="274" t="s">
        <v>373</v>
      </c>
      <c r="E377" s="281" t="s">
        <v>1</v>
      </c>
      <c r="F377" s="282" t="s">
        <v>9890</v>
      </c>
      <c r="H377" s="283">
        <v>1.02</v>
      </c>
      <c r="L377" s="279"/>
      <c r="M377" s="284"/>
      <c r="T377" s="285"/>
      <c r="AT377" s="281" t="s">
        <v>373</v>
      </c>
      <c r="AU377" s="281" t="s">
        <v>90</v>
      </c>
      <c r="AV377" s="280" t="s">
        <v>90</v>
      </c>
      <c r="AW377" s="280" t="s">
        <v>31</v>
      </c>
      <c r="AX377" s="280" t="s">
        <v>77</v>
      </c>
      <c r="AY377" s="281" t="s">
        <v>366</v>
      </c>
    </row>
    <row r="378" spans="2:65" s="273" customFormat="1">
      <c r="B378" s="272"/>
      <c r="D378" s="274" t="s">
        <v>373</v>
      </c>
      <c r="E378" s="275" t="s">
        <v>1</v>
      </c>
      <c r="F378" s="276" t="s">
        <v>9833</v>
      </c>
      <c r="H378" s="275" t="s">
        <v>1</v>
      </c>
      <c r="L378" s="272"/>
      <c r="M378" s="277"/>
      <c r="T378" s="278"/>
      <c r="AT378" s="275" t="s">
        <v>373</v>
      </c>
      <c r="AU378" s="275" t="s">
        <v>90</v>
      </c>
      <c r="AV378" s="273" t="s">
        <v>84</v>
      </c>
      <c r="AW378" s="273" t="s">
        <v>31</v>
      </c>
      <c r="AX378" s="273" t="s">
        <v>77</v>
      </c>
      <c r="AY378" s="275" t="s">
        <v>366</v>
      </c>
    </row>
    <row r="379" spans="2:65" s="280" customFormat="1">
      <c r="B379" s="279"/>
      <c r="D379" s="274" t="s">
        <v>373</v>
      </c>
      <c r="E379" s="281" t="s">
        <v>1</v>
      </c>
      <c r="F379" s="282" t="s">
        <v>9891</v>
      </c>
      <c r="H379" s="283">
        <v>51.680999999999997</v>
      </c>
      <c r="L379" s="279"/>
      <c r="M379" s="284"/>
      <c r="T379" s="285"/>
      <c r="AT379" s="281" t="s">
        <v>373</v>
      </c>
      <c r="AU379" s="281" t="s">
        <v>90</v>
      </c>
      <c r="AV379" s="280" t="s">
        <v>90</v>
      </c>
      <c r="AW379" s="280" t="s">
        <v>31</v>
      </c>
      <c r="AX379" s="280" t="s">
        <v>77</v>
      </c>
      <c r="AY379" s="281" t="s">
        <v>366</v>
      </c>
    </row>
    <row r="380" spans="2:65" s="280" customFormat="1">
      <c r="B380" s="279"/>
      <c r="D380" s="274" t="s">
        <v>373</v>
      </c>
      <c r="E380" s="281" t="s">
        <v>1</v>
      </c>
      <c r="F380" s="282" t="s">
        <v>9892</v>
      </c>
      <c r="H380" s="283">
        <v>3.871</v>
      </c>
      <c r="L380" s="279"/>
      <c r="M380" s="284"/>
      <c r="T380" s="285"/>
      <c r="AT380" s="281" t="s">
        <v>373</v>
      </c>
      <c r="AU380" s="281" t="s">
        <v>90</v>
      </c>
      <c r="AV380" s="280" t="s">
        <v>90</v>
      </c>
      <c r="AW380" s="280" t="s">
        <v>31</v>
      </c>
      <c r="AX380" s="280" t="s">
        <v>77</v>
      </c>
      <c r="AY380" s="281" t="s">
        <v>366</v>
      </c>
    </row>
    <row r="381" spans="2:65" s="273" customFormat="1">
      <c r="B381" s="272"/>
      <c r="D381" s="274" t="s">
        <v>373</v>
      </c>
      <c r="E381" s="275" t="s">
        <v>1</v>
      </c>
      <c r="F381" s="276" t="s">
        <v>9836</v>
      </c>
      <c r="H381" s="275" t="s">
        <v>1</v>
      </c>
      <c r="L381" s="272"/>
      <c r="M381" s="277"/>
      <c r="T381" s="278"/>
      <c r="AT381" s="275" t="s">
        <v>373</v>
      </c>
      <c r="AU381" s="275" t="s">
        <v>90</v>
      </c>
      <c r="AV381" s="273" t="s">
        <v>84</v>
      </c>
      <c r="AW381" s="273" t="s">
        <v>31</v>
      </c>
      <c r="AX381" s="273" t="s">
        <v>77</v>
      </c>
      <c r="AY381" s="275" t="s">
        <v>366</v>
      </c>
    </row>
    <row r="382" spans="2:65" s="280" customFormat="1">
      <c r="B382" s="279"/>
      <c r="D382" s="274" t="s">
        <v>373</v>
      </c>
      <c r="E382" s="281" t="s">
        <v>1</v>
      </c>
      <c r="F382" s="282" t="s">
        <v>9893</v>
      </c>
      <c r="H382" s="283">
        <v>53.118000000000002</v>
      </c>
      <c r="L382" s="279"/>
      <c r="M382" s="284"/>
      <c r="T382" s="285"/>
      <c r="AT382" s="281" t="s">
        <v>373</v>
      </c>
      <c r="AU382" s="281" t="s">
        <v>90</v>
      </c>
      <c r="AV382" s="280" t="s">
        <v>90</v>
      </c>
      <c r="AW382" s="280" t="s">
        <v>31</v>
      </c>
      <c r="AX382" s="280" t="s">
        <v>77</v>
      </c>
      <c r="AY382" s="281" t="s">
        <v>366</v>
      </c>
    </row>
    <row r="383" spans="2:65" s="273" customFormat="1">
      <c r="B383" s="272"/>
      <c r="D383" s="274" t="s">
        <v>373</v>
      </c>
      <c r="E383" s="275" t="s">
        <v>1</v>
      </c>
      <c r="F383" s="276" t="s">
        <v>9838</v>
      </c>
      <c r="H383" s="275" t="s">
        <v>1</v>
      </c>
      <c r="L383" s="272"/>
      <c r="M383" s="277"/>
      <c r="T383" s="278"/>
      <c r="AT383" s="275" t="s">
        <v>373</v>
      </c>
      <c r="AU383" s="275" t="s">
        <v>90</v>
      </c>
      <c r="AV383" s="273" t="s">
        <v>84</v>
      </c>
      <c r="AW383" s="273" t="s">
        <v>31</v>
      </c>
      <c r="AX383" s="273" t="s">
        <v>77</v>
      </c>
      <c r="AY383" s="275" t="s">
        <v>366</v>
      </c>
    </row>
    <row r="384" spans="2:65" s="280" customFormat="1">
      <c r="B384" s="279"/>
      <c r="D384" s="274" t="s">
        <v>373</v>
      </c>
      <c r="E384" s="281" t="s">
        <v>1</v>
      </c>
      <c r="F384" s="282" t="s">
        <v>9894</v>
      </c>
      <c r="H384" s="283">
        <v>29.196999999999999</v>
      </c>
      <c r="L384" s="279"/>
      <c r="M384" s="284"/>
      <c r="T384" s="285"/>
      <c r="AT384" s="281" t="s">
        <v>373</v>
      </c>
      <c r="AU384" s="281" t="s">
        <v>90</v>
      </c>
      <c r="AV384" s="280" t="s">
        <v>90</v>
      </c>
      <c r="AW384" s="280" t="s">
        <v>31</v>
      </c>
      <c r="AX384" s="280" t="s">
        <v>77</v>
      </c>
      <c r="AY384" s="281" t="s">
        <v>366</v>
      </c>
    </row>
    <row r="385" spans="2:51" s="273" customFormat="1">
      <c r="B385" s="272"/>
      <c r="D385" s="274" t="s">
        <v>373</v>
      </c>
      <c r="E385" s="275" t="s">
        <v>1</v>
      </c>
      <c r="F385" s="276" t="s">
        <v>9840</v>
      </c>
      <c r="H385" s="275" t="s">
        <v>1</v>
      </c>
      <c r="L385" s="272"/>
      <c r="M385" s="277"/>
      <c r="T385" s="278"/>
      <c r="AT385" s="275" t="s">
        <v>373</v>
      </c>
      <c r="AU385" s="275" t="s">
        <v>90</v>
      </c>
      <c r="AV385" s="273" t="s">
        <v>84</v>
      </c>
      <c r="AW385" s="273" t="s">
        <v>31</v>
      </c>
      <c r="AX385" s="273" t="s">
        <v>77</v>
      </c>
      <c r="AY385" s="275" t="s">
        <v>366</v>
      </c>
    </row>
    <row r="386" spans="2:51" s="280" customFormat="1">
      <c r="B386" s="279"/>
      <c r="D386" s="274" t="s">
        <v>373</v>
      </c>
      <c r="E386" s="281" t="s">
        <v>1</v>
      </c>
      <c r="F386" s="282" t="s">
        <v>9895</v>
      </c>
      <c r="H386" s="283">
        <v>19.053999999999998</v>
      </c>
      <c r="L386" s="279"/>
      <c r="M386" s="284"/>
      <c r="T386" s="285"/>
      <c r="AT386" s="281" t="s">
        <v>373</v>
      </c>
      <c r="AU386" s="281" t="s">
        <v>90</v>
      </c>
      <c r="AV386" s="280" t="s">
        <v>90</v>
      </c>
      <c r="AW386" s="280" t="s">
        <v>31</v>
      </c>
      <c r="AX386" s="280" t="s">
        <v>77</v>
      </c>
      <c r="AY386" s="281" t="s">
        <v>366</v>
      </c>
    </row>
    <row r="387" spans="2:51" s="273" customFormat="1">
      <c r="B387" s="272"/>
      <c r="D387" s="274" t="s">
        <v>373</v>
      </c>
      <c r="E387" s="275" t="s">
        <v>1</v>
      </c>
      <c r="F387" s="276" t="s">
        <v>9843</v>
      </c>
      <c r="H387" s="275" t="s">
        <v>1</v>
      </c>
      <c r="L387" s="272"/>
      <c r="M387" s="277"/>
      <c r="T387" s="278"/>
      <c r="AT387" s="275" t="s">
        <v>373</v>
      </c>
      <c r="AU387" s="275" t="s">
        <v>90</v>
      </c>
      <c r="AV387" s="273" t="s">
        <v>84</v>
      </c>
      <c r="AW387" s="273" t="s">
        <v>31</v>
      </c>
      <c r="AX387" s="273" t="s">
        <v>77</v>
      </c>
      <c r="AY387" s="275" t="s">
        <v>366</v>
      </c>
    </row>
    <row r="388" spans="2:51" s="280" customFormat="1">
      <c r="B388" s="279"/>
      <c r="D388" s="274" t="s">
        <v>373</v>
      </c>
      <c r="E388" s="281" t="s">
        <v>1</v>
      </c>
      <c r="F388" s="282" t="s">
        <v>9896</v>
      </c>
      <c r="H388" s="283">
        <v>28.08</v>
      </c>
      <c r="L388" s="279"/>
      <c r="M388" s="284"/>
      <c r="T388" s="285"/>
      <c r="AT388" s="281" t="s">
        <v>373</v>
      </c>
      <c r="AU388" s="281" t="s">
        <v>90</v>
      </c>
      <c r="AV388" s="280" t="s">
        <v>90</v>
      </c>
      <c r="AW388" s="280" t="s">
        <v>31</v>
      </c>
      <c r="AX388" s="280" t="s">
        <v>77</v>
      </c>
      <c r="AY388" s="281" t="s">
        <v>366</v>
      </c>
    </row>
    <row r="389" spans="2:51" s="273" customFormat="1">
      <c r="B389" s="272"/>
      <c r="D389" s="274" t="s">
        <v>373</v>
      </c>
      <c r="E389" s="275" t="s">
        <v>1</v>
      </c>
      <c r="F389" s="276" t="s">
        <v>9847</v>
      </c>
      <c r="H389" s="275" t="s">
        <v>1</v>
      </c>
      <c r="L389" s="272"/>
      <c r="M389" s="277"/>
      <c r="T389" s="278"/>
      <c r="AT389" s="275" t="s">
        <v>373</v>
      </c>
      <c r="AU389" s="275" t="s">
        <v>90</v>
      </c>
      <c r="AV389" s="273" t="s">
        <v>84</v>
      </c>
      <c r="AW389" s="273" t="s">
        <v>31</v>
      </c>
      <c r="AX389" s="273" t="s">
        <v>77</v>
      </c>
      <c r="AY389" s="275" t="s">
        <v>366</v>
      </c>
    </row>
    <row r="390" spans="2:51" s="280" customFormat="1">
      <c r="B390" s="279"/>
      <c r="D390" s="274" t="s">
        <v>373</v>
      </c>
      <c r="E390" s="281" t="s">
        <v>1</v>
      </c>
      <c r="F390" s="282" t="s">
        <v>9897</v>
      </c>
      <c r="H390" s="283">
        <v>21.565999999999999</v>
      </c>
      <c r="L390" s="279"/>
      <c r="M390" s="284"/>
      <c r="T390" s="285"/>
      <c r="AT390" s="281" t="s">
        <v>373</v>
      </c>
      <c r="AU390" s="281" t="s">
        <v>90</v>
      </c>
      <c r="AV390" s="280" t="s">
        <v>90</v>
      </c>
      <c r="AW390" s="280" t="s">
        <v>31</v>
      </c>
      <c r="AX390" s="280" t="s">
        <v>77</v>
      </c>
      <c r="AY390" s="281" t="s">
        <v>366</v>
      </c>
    </row>
    <row r="391" spans="2:51" s="273" customFormat="1">
      <c r="B391" s="272"/>
      <c r="D391" s="274" t="s">
        <v>373</v>
      </c>
      <c r="E391" s="275" t="s">
        <v>1</v>
      </c>
      <c r="F391" s="276" t="s">
        <v>9850</v>
      </c>
      <c r="H391" s="275" t="s">
        <v>1</v>
      </c>
      <c r="L391" s="272"/>
      <c r="M391" s="277"/>
      <c r="T391" s="278"/>
      <c r="AT391" s="275" t="s">
        <v>373</v>
      </c>
      <c r="AU391" s="275" t="s">
        <v>90</v>
      </c>
      <c r="AV391" s="273" t="s">
        <v>84</v>
      </c>
      <c r="AW391" s="273" t="s">
        <v>31</v>
      </c>
      <c r="AX391" s="273" t="s">
        <v>77</v>
      </c>
      <c r="AY391" s="275" t="s">
        <v>366</v>
      </c>
    </row>
    <row r="392" spans="2:51" s="280" customFormat="1">
      <c r="B392" s="279"/>
      <c r="D392" s="274" t="s">
        <v>373</v>
      </c>
      <c r="E392" s="281" t="s">
        <v>1</v>
      </c>
      <c r="F392" s="282" t="s">
        <v>9898</v>
      </c>
      <c r="H392" s="283">
        <v>2.2010000000000001</v>
      </c>
      <c r="L392" s="279"/>
      <c r="M392" s="284"/>
      <c r="T392" s="285"/>
      <c r="AT392" s="281" t="s">
        <v>373</v>
      </c>
      <c r="AU392" s="281" t="s">
        <v>90</v>
      </c>
      <c r="AV392" s="280" t="s">
        <v>90</v>
      </c>
      <c r="AW392" s="280" t="s">
        <v>31</v>
      </c>
      <c r="AX392" s="280" t="s">
        <v>77</v>
      </c>
      <c r="AY392" s="281" t="s">
        <v>366</v>
      </c>
    </row>
    <row r="393" spans="2:51" s="273" customFormat="1">
      <c r="B393" s="272"/>
      <c r="D393" s="274" t="s">
        <v>373</v>
      </c>
      <c r="E393" s="275" t="s">
        <v>1</v>
      </c>
      <c r="F393" s="276" t="s">
        <v>9852</v>
      </c>
      <c r="H393" s="275" t="s">
        <v>1</v>
      </c>
      <c r="L393" s="272"/>
      <c r="M393" s="277"/>
      <c r="T393" s="278"/>
      <c r="AT393" s="275" t="s">
        <v>373</v>
      </c>
      <c r="AU393" s="275" t="s">
        <v>90</v>
      </c>
      <c r="AV393" s="273" t="s">
        <v>84</v>
      </c>
      <c r="AW393" s="273" t="s">
        <v>31</v>
      </c>
      <c r="AX393" s="273" t="s">
        <v>77</v>
      </c>
      <c r="AY393" s="275" t="s">
        <v>366</v>
      </c>
    </row>
    <row r="394" spans="2:51" s="280" customFormat="1">
      <c r="B394" s="279"/>
      <c r="D394" s="274" t="s">
        <v>373</v>
      </c>
      <c r="E394" s="281" t="s">
        <v>1</v>
      </c>
      <c r="F394" s="282" t="s">
        <v>9899</v>
      </c>
      <c r="H394" s="283">
        <v>11.906000000000001</v>
      </c>
      <c r="L394" s="279"/>
      <c r="M394" s="284"/>
      <c r="T394" s="285"/>
      <c r="AT394" s="281" t="s">
        <v>373</v>
      </c>
      <c r="AU394" s="281" t="s">
        <v>90</v>
      </c>
      <c r="AV394" s="280" t="s">
        <v>90</v>
      </c>
      <c r="AW394" s="280" t="s">
        <v>31</v>
      </c>
      <c r="AX394" s="280" t="s">
        <v>77</v>
      </c>
      <c r="AY394" s="281" t="s">
        <v>366</v>
      </c>
    </row>
    <row r="395" spans="2:51" s="280" customFormat="1">
      <c r="B395" s="279"/>
      <c r="D395" s="274" t="s">
        <v>373</v>
      </c>
      <c r="E395" s="281" t="s">
        <v>1</v>
      </c>
      <c r="F395" s="282" t="s">
        <v>9900</v>
      </c>
      <c r="H395" s="283">
        <v>2.3180000000000001</v>
      </c>
      <c r="L395" s="279"/>
      <c r="M395" s="284"/>
      <c r="T395" s="285"/>
      <c r="AT395" s="281" t="s">
        <v>373</v>
      </c>
      <c r="AU395" s="281" t="s">
        <v>90</v>
      </c>
      <c r="AV395" s="280" t="s">
        <v>90</v>
      </c>
      <c r="AW395" s="280" t="s">
        <v>31</v>
      </c>
      <c r="AX395" s="280" t="s">
        <v>77</v>
      </c>
      <c r="AY395" s="281" t="s">
        <v>366</v>
      </c>
    </row>
    <row r="396" spans="2:51" s="273" customFormat="1">
      <c r="B396" s="272"/>
      <c r="D396" s="274" t="s">
        <v>373</v>
      </c>
      <c r="E396" s="275" t="s">
        <v>1</v>
      </c>
      <c r="F396" s="276" t="s">
        <v>9855</v>
      </c>
      <c r="H396" s="275" t="s">
        <v>1</v>
      </c>
      <c r="L396" s="272"/>
      <c r="M396" s="277"/>
      <c r="T396" s="278"/>
      <c r="AT396" s="275" t="s">
        <v>373</v>
      </c>
      <c r="AU396" s="275" t="s">
        <v>90</v>
      </c>
      <c r="AV396" s="273" t="s">
        <v>84</v>
      </c>
      <c r="AW396" s="273" t="s">
        <v>31</v>
      </c>
      <c r="AX396" s="273" t="s">
        <v>77</v>
      </c>
      <c r="AY396" s="275" t="s">
        <v>366</v>
      </c>
    </row>
    <row r="397" spans="2:51" s="280" customFormat="1">
      <c r="B397" s="279"/>
      <c r="D397" s="274" t="s">
        <v>373</v>
      </c>
      <c r="E397" s="281" t="s">
        <v>1</v>
      </c>
      <c r="F397" s="282" t="s">
        <v>9901</v>
      </c>
      <c r="H397" s="283">
        <v>3.5259999999999998</v>
      </c>
      <c r="L397" s="279"/>
      <c r="M397" s="284"/>
      <c r="T397" s="285"/>
      <c r="AT397" s="281" t="s">
        <v>373</v>
      </c>
      <c r="AU397" s="281" t="s">
        <v>90</v>
      </c>
      <c r="AV397" s="280" t="s">
        <v>90</v>
      </c>
      <c r="AW397" s="280" t="s">
        <v>31</v>
      </c>
      <c r="AX397" s="280" t="s">
        <v>77</v>
      </c>
      <c r="AY397" s="281" t="s">
        <v>366</v>
      </c>
    </row>
    <row r="398" spans="2:51" s="273" customFormat="1">
      <c r="B398" s="272"/>
      <c r="D398" s="274" t="s">
        <v>373</v>
      </c>
      <c r="E398" s="275" t="s">
        <v>1</v>
      </c>
      <c r="F398" s="276" t="s">
        <v>9858</v>
      </c>
      <c r="H398" s="275" t="s">
        <v>1</v>
      </c>
      <c r="L398" s="272"/>
      <c r="M398" s="277"/>
      <c r="T398" s="278"/>
      <c r="AT398" s="275" t="s">
        <v>373</v>
      </c>
      <c r="AU398" s="275" t="s">
        <v>90</v>
      </c>
      <c r="AV398" s="273" t="s">
        <v>84</v>
      </c>
      <c r="AW398" s="273" t="s">
        <v>31</v>
      </c>
      <c r="AX398" s="273" t="s">
        <v>77</v>
      </c>
      <c r="AY398" s="275" t="s">
        <v>366</v>
      </c>
    </row>
    <row r="399" spans="2:51" s="280" customFormat="1">
      <c r="B399" s="279"/>
      <c r="D399" s="274" t="s">
        <v>373</v>
      </c>
      <c r="E399" s="281" t="s">
        <v>1</v>
      </c>
      <c r="F399" s="282" t="s">
        <v>9902</v>
      </c>
      <c r="H399" s="283">
        <v>2.0230000000000001</v>
      </c>
      <c r="L399" s="279"/>
      <c r="M399" s="284"/>
      <c r="T399" s="285"/>
      <c r="AT399" s="281" t="s">
        <v>373</v>
      </c>
      <c r="AU399" s="281" t="s">
        <v>90</v>
      </c>
      <c r="AV399" s="280" t="s">
        <v>90</v>
      </c>
      <c r="AW399" s="280" t="s">
        <v>31</v>
      </c>
      <c r="AX399" s="280" t="s">
        <v>77</v>
      </c>
      <c r="AY399" s="281" t="s">
        <v>366</v>
      </c>
    </row>
    <row r="400" spans="2:51" s="273" customFormat="1">
      <c r="B400" s="272"/>
      <c r="D400" s="274" t="s">
        <v>373</v>
      </c>
      <c r="E400" s="275" t="s">
        <v>1</v>
      </c>
      <c r="F400" s="276" t="s">
        <v>9863</v>
      </c>
      <c r="H400" s="275" t="s">
        <v>1</v>
      </c>
      <c r="L400" s="272"/>
      <c r="M400" s="277"/>
      <c r="T400" s="278"/>
      <c r="AT400" s="275" t="s">
        <v>373</v>
      </c>
      <c r="AU400" s="275" t="s">
        <v>90</v>
      </c>
      <c r="AV400" s="273" t="s">
        <v>84</v>
      </c>
      <c r="AW400" s="273" t="s">
        <v>31</v>
      </c>
      <c r="AX400" s="273" t="s">
        <v>77</v>
      </c>
      <c r="AY400" s="275" t="s">
        <v>366</v>
      </c>
    </row>
    <row r="401" spans="2:65" s="280" customFormat="1">
      <c r="B401" s="279"/>
      <c r="D401" s="274" t="s">
        <v>373</v>
      </c>
      <c r="E401" s="281" t="s">
        <v>1</v>
      </c>
      <c r="F401" s="282" t="s">
        <v>9903</v>
      </c>
      <c r="H401" s="283">
        <v>2.3660000000000001</v>
      </c>
      <c r="L401" s="279"/>
      <c r="M401" s="284"/>
      <c r="T401" s="285"/>
      <c r="AT401" s="281" t="s">
        <v>373</v>
      </c>
      <c r="AU401" s="281" t="s">
        <v>90</v>
      </c>
      <c r="AV401" s="280" t="s">
        <v>90</v>
      </c>
      <c r="AW401" s="280" t="s">
        <v>31</v>
      </c>
      <c r="AX401" s="280" t="s">
        <v>77</v>
      </c>
      <c r="AY401" s="281" t="s">
        <v>366</v>
      </c>
    </row>
    <row r="402" spans="2:65" s="273" customFormat="1">
      <c r="B402" s="272"/>
      <c r="D402" s="274" t="s">
        <v>373</v>
      </c>
      <c r="E402" s="275" t="s">
        <v>1</v>
      </c>
      <c r="F402" s="276" t="s">
        <v>9865</v>
      </c>
      <c r="H402" s="275" t="s">
        <v>1</v>
      </c>
      <c r="L402" s="272"/>
      <c r="M402" s="277"/>
      <c r="T402" s="278"/>
      <c r="AT402" s="275" t="s">
        <v>373</v>
      </c>
      <c r="AU402" s="275" t="s">
        <v>90</v>
      </c>
      <c r="AV402" s="273" t="s">
        <v>84</v>
      </c>
      <c r="AW402" s="273" t="s">
        <v>31</v>
      </c>
      <c r="AX402" s="273" t="s">
        <v>77</v>
      </c>
      <c r="AY402" s="275" t="s">
        <v>366</v>
      </c>
    </row>
    <row r="403" spans="2:65" s="280" customFormat="1">
      <c r="B403" s="279"/>
      <c r="D403" s="274" t="s">
        <v>373</v>
      </c>
      <c r="E403" s="281" t="s">
        <v>1</v>
      </c>
      <c r="F403" s="282" t="s">
        <v>9904</v>
      </c>
      <c r="H403" s="283">
        <v>1.5720000000000001</v>
      </c>
      <c r="L403" s="279"/>
      <c r="M403" s="284"/>
      <c r="T403" s="285"/>
      <c r="AT403" s="281" t="s">
        <v>373</v>
      </c>
      <c r="AU403" s="281" t="s">
        <v>90</v>
      </c>
      <c r="AV403" s="280" t="s">
        <v>90</v>
      </c>
      <c r="AW403" s="280" t="s">
        <v>31</v>
      </c>
      <c r="AX403" s="280" t="s">
        <v>77</v>
      </c>
      <c r="AY403" s="281" t="s">
        <v>366</v>
      </c>
    </row>
    <row r="404" spans="2:65" s="273" customFormat="1">
      <c r="B404" s="272"/>
      <c r="D404" s="274" t="s">
        <v>373</v>
      </c>
      <c r="E404" s="275" t="s">
        <v>1</v>
      </c>
      <c r="F404" s="276" t="s">
        <v>9867</v>
      </c>
      <c r="H404" s="275" t="s">
        <v>1</v>
      </c>
      <c r="L404" s="272"/>
      <c r="M404" s="277"/>
      <c r="T404" s="278"/>
      <c r="AT404" s="275" t="s">
        <v>373</v>
      </c>
      <c r="AU404" s="275" t="s">
        <v>90</v>
      </c>
      <c r="AV404" s="273" t="s">
        <v>84</v>
      </c>
      <c r="AW404" s="273" t="s">
        <v>31</v>
      </c>
      <c r="AX404" s="273" t="s">
        <v>77</v>
      </c>
      <c r="AY404" s="275" t="s">
        <v>366</v>
      </c>
    </row>
    <row r="405" spans="2:65" s="280" customFormat="1">
      <c r="B405" s="279"/>
      <c r="D405" s="274" t="s">
        <v>373</v>
      </c>
      <c r="E405" s="281" t="s">
        <v>1</v>
      </c>
      <c r="F405" s="282" t="s">
        <v>9904</v>
      </c>
      <c r="H405" s="283">
        <v>1.5720000000000001</v>
      </c>
      <c r="L405" s="279"/>
      <c r="M405" s="284"/>
      <c r="T405" s="285"/>
      <c r="AT405" s="281" t="s">
        <v>373</v>
      </c>
      <c r="AU405" s="281" t="s">
        <v>90</v>
      </c>
      <c r="AV405" s="280" t="s">
        <v>90</v>
      </c>
      <c r="AW405" s="280" t="s">
        <v>31</v>
      </c>
      <c r="AX405" s="280" t="s">
        <v>77</v>
      </c>
      <c r="AY405" s="281" t="s">
        <v>366</v>
      </c>
    </row>
    <row r="406" spans="2:65" s="287" customFormat="1">
      <c r="B406" s="286"/>
      <c r="D406" s="274" t="s">
        <v>373</v>
      </c>
      <c r="E406" s="288" t="s">
        <v>1</v>
      </c>
      <c r="F406" s="289" t="s">
        <v>378</v>
      </c>
      <c r="H406" s="290">
        <v>288.18900000000002</v>
      </c>
      <c r="L406" s="286"/>
      <c r="M406" s="291"/>
      <c r="T406" s="292"/>
      <c r="AT406" s="288" t="s">
        <v>373</v>
      </c>
      <c r="AU406" s="288" t="s">
        <v>90</v>
      </c>
      <c r="AV406" s="287" t="s">
        <v>371</v>
      </c>
      <c r="AW406" s="287" t="s">
        <v>31</v>
      </c>
      <c r="AX406" s="287" t="s">
        <v>84</v>
      </c>
      <c r="AY406" s="288" t="s">
        <v>366</v>
      </c>
    </row>
    <row r="407" spans="2:65" s="74" customFormat="1" ht="16.5" customHeight="1">
      <c r="B407" s="73"/>
      <c r="C407" s="260" t="s">
        <v>573</v>
      </c>
      <c r="D407" s="260" t="s">
        <v>368</v>
      </c>
      <c r="E407" s="261" t="s">
        <v>9905</v>
      </c>
      <c r="F407" s="262" t="s">
        <v>9906</v>
      </c>
      <c r="G407" s="263" t="s">
        <v>249</v>
      </c>
      <c r="H407" s="264">
        <v>4.6360000000000001</v>
      </c>
      <c r="I407" s="26"/>
      <c r="J407" s="266">
        <f>ROUND(I407*H407,2)</f>
        <v>0</v>
      </c>
      <c r="K407" s="267"/>
      <c r="L407" s="73"/>
      <c r="M407" s="27" t="s">
        <v>1</v>
      </c>
      <c r="N407" s="233" t="s">
        <v>43</v>
      </c>
      <c r="P407" s="269">
        <f>O407*H407</f>
        <v>0</v>
      </c>
      <c r="Q407" s="269">
        <v>3.96E-3</v>
      </c>
      <c r="R407" s="269">
        <f>Q407*H407</f>
        <v>1.8358559999999999E-2</v>
      </c>
      <c r="S407" s="269">
        <v>0</v>
      </c>
      <c r="T407" s="270">
        <f>S407*H407</f>
        <v>0</v>
      </c>
      <c r="AR407" s="271" t="s">
        <v>371</v>
      </c>
      <c r="AT407" s="271" t="s">
        <v>368</v>
      </c>
      <c r="AU407" s="271" t="s">
        <v>90</v>
      </c>
      <c r="AY407" s="53" t="s">
        <v>366</v>
      </c>
      <c r="BE407" s="179">
        <f>IF(N407="základná",J407,0)</f>
        <v>0</v>
      </c>
      <c r="BF407" s="179">
        <f>IF(N407="znížená",J407,0)</f>
        <v>0</v>
      </c>
      <c r="BG407" s="179">
        <f>IF(N407="zákl. prenesená",J407,0)</f>
        <v>0</v>
      </c>
      <c r="BH407" s="179">
        <f>IF(N407="zníž. prenesená",J407,0)</f>
        <v>0</v>
      </c>
      <c r="BI407" s="179">
        <f>IF(N407="nulová",J407,0)</f>
        <v>0</v>
      </c>
      <c r="BJ407" s="53" t="s">
        <v>90</v>
      </c>
      <c r="BK407" s="179">
        <f>ROUND(I407*H407,2)</f>
        <v>0</v>
      </c>
      <c r="BL407" s="53" t="s">
        <v>371</v>
      </c>
      <c r="BM407" s="271" t="s">
        <v>9907</v>
      </c>
    </row>
    <row r="408" spans="2:65" s="273" customFormat="1">
      <c r="B408" s="272"/>
      <c r="D408" s="274" t="s">
        <v>373</v>
      </c>
      <c r="E408" s="275" t="s">
        <v>1</v>
      </c>
      <c r="F408" s="276" t="s">
        <v>9852</v>
      </c>
      <c r="H408" s="275" t="s">
        <v>1</v>
      </c>
      <c r="L408" s="272"/>
      <c r="M408" s="277"/>
      <c r="T408" s="278"/>
      <c r="AT408" s="275" t="s">
        <v>373</v>
      </c>
      <c r="AU408" s="275" t="s">
        <v>90</v>
      </c>
      <c r="AV408" s="273" t="s">
        <v>84</v>
      </c>
      <c r="AW408" s="273" t="s">
        <v>31</v>
      </c>
      <c r="AX408" s="273" t="s">
        <v>77</v>
      </c>
      <c r="AY408" s="275" t="s">
        <v>366</v>
      </c>
    </row>
    <row r="409" spans="2:65" s="280" customFormat="1">
      <c r="B409" s="279"/>
      <c r="D409" s="274" t="s">
        <v>373</v>
      </c>
      <c r="E409" s="281" t="s">
        <v>1</v>
      </c>
      <c r="F409" s="282" t="s">
        <v>9900</v>
      </c>
      <c r="H409" s="283">
        <v>2.3180000000000001</v>
      </c>
      <c r="L409" s="279"/>
      <c r="M409" s="284"/>
      <c r="T409" s="285"/>
      <c r="AT409" s="281" t="s">
        <v>373</v>
      </c>
      <c r="AU409" s="281" t="s">
        <v>90</v>
      </c>
      <c r="AV409" s="280" t="s">
        <v>90</v>
      </c>
      <c r="AW409" s="280" t="s">
        <v>31</v>
      </c>
      <c r="AX409" s="280" t="s">
        <v>77</v>
      </c>
      <c r="AY409" s="281" t="s">
        <v>366</v>
      </c>
    </row>
    <row r="410" spans="2:65" s="273" customFormat="1">
      <c r="B410" s="272"/>
      <c r="D410" s="274" t="s">
        <v>373</v>
      </c>
      <c r="E410" s="275" t="s">
        <v>1</v>
      </c>
      <c r="F410" s="276" t="s">
        <v>9855</v>
      </c>
      <c r="H410" s="275" t="s">
        <v>1</v>
      </c>
      <c r="L410" s="272"/>
      <c r="M410" s="277"/>
      <c r="T410" s="278"/>
      <c r="AT410" s="275" t="s">
        <v>373</v>
      </c>
      <c r="AU410" s="275" t="s">
        <v>90</v>
      </c>
      <c r="AV410" s="273" t="s">
        <v>84</v>
      </c>
      <c r="AW410" s="273" t="s">
        <v>31</v>
      </c>
      <c r="AX410" s="273" t="s">
        <v>77</v>
      </c>
      <c r="AY410" s="275" t="s">
        <v>366</v>
      </c>
    </row>
    <row r="411" spans="2:65" s="280" customFormat="1">
      <c r="B411" s="279"/>
      <c r="D411" s="274" t="s">
        <v>373</v>
      </c>
      <c r="E411" s="281" t="s">
        <v>1</v>
      </c>
      <c r="F411" s="282" t="s">
        <v>9908</v>
      </c>
      <c r="H411" s="283">
        <v>2.3180000000000001</v>
      </c>
      <c r="L411" s="279"/>
      <c r="M411" s="284"/>
      <c r="T411" s="285"/>
      <c r="AT411" s="281" t="s">
        <v>373</v>
      </c>
      <c r="AU411" s="281" t="s">
        <v>90</v>
      </c>
      <c r="AV411" s="280" t="s">
        <v>90</v>
      </c>
      <c r="AW411" s="280" t="s">
        <v>31</v>
      </c>
      <c r="AX411" s="280" t="s">
        <v>77</v>
      </c>
      <c r="AY411" s="281" t="s">
        <v>366</v>
      </c>
    </row>
    <row r="412" spans="2:65" s="287" customFormat="1">
      <c r="B412" s="286"/>
      <c r="D412" s="274" t="s">
        <v>373</v>
      </c>
      <c r="E412" s="288" t="s">
        <v>1</v>
      </c>
      <c r="F412" s="289" t="s">
        <v>378</v>
      </c>
      <c r="H412" s="290">
        <v>4.6360000000000001</v>
      </c>
      <c r="L412" s="286"/>
      <c r="M412" s="291"/>
      <c r="T412" s="292"/>
      <c r="AT412" s="288" t="s">
        <v>373</v>
      </c>
      <c r="AU412" s="288" t="s">
        <v>90</v>
      </c>
      <c r="AV412" s="287" t="s">
        <v>371</v>
      </c>
      <c r="AW412" s="287" t="s">
        <v>31</v>
      </c>
      <c r="AX412" s="287" t="s">
        <v>84</v>
      </c>
      <c r="AY412" s="288" t="s">
        <v>366</v>
      </c>
    </row>
    <row r="413" spans="2:65" s="74" customFormat="1" ht="16.5" customHeight="1">
      <c r="B413" s="73"/>
      <c r="C413" s="260" t="s">
        <v>580</v>
      </c>
      <c r="D413" s="260" t="s">
        <v>368</v>
      </c>
      <c r="E413" s="261" t="s">
        <v>9909</v>
      </c>
      <c r="F413" s="262" t="s">
        <v>9910</v>
      </c>
      <c r="G413" s="263" t="s">
        <v>249</v>
      </c>
      <c r="H413" s="264">
        <v>288.18900000000002</v>
      </c>
      <c r="I413" s="26"/>
      <c r="J413" s="266">
        <f>ROUND(I413*H413,2)</f>
        <v>0</v>
      </c>
      <c r="K413" s="267"/>
      <c r="L413" s="73"/>
      <c r="M413" s="27" t="s">
        <v>1</v>
      </c>
      <c r="N413" s="233" t="s">
        <v>43</v>
      </c>
      <c r="P413" s="269">
        <f>O413*H413</f>
        <v>0</v>
      </c>
      <c r="Q413" s="269">
        <v>3.96E-3</v>
      </c>
      <c r="R413" s="269">
        <f>Q413*H413</f>
        <v>1.1412284400000001</v>
      </c>
      <c r="S413" s="269">
        <v>0</v>
      </c>
      <c r="T413" s="270">
        <f>S413*H413</f>
        <v>0</v>
      </c>
      <c r="AR413" s="271" t="s">
        <v>371</v>
      </c>
      <c r="AT413" s="271" t="s">
        <v>368</v>
      </c>
      <c r="AU413" s="271" t="s">
        <v>90</v>
      </c>
      <c r="AY413" s="53" t="s">
        <v>366</v>
      </c>
      <c r="BE413" s="179">
        <f>IF(N413="základná",J413,0)</f>
        <v>0</v>
      </c>
      <c r="BF413" s="179">
        <f>IF(N413="znížená",J413,0)</f>
        <v>0</v>
      </c>
      <c r="BG413" s="179">
        <f>IF(N413="zákl. prenesená",J413,0)</f>
        <v>0</v>
      </c>
      <c r="BH413" s="179">
        <f>IF(N413="zníž. prenesená",J413,0)</f>
        <v>0</v>
      </c>
      <c r="BI413" s="179">
        <f>IF(N413="nulová",J413,0)</f>
        <v>0</v>
      </c>
      <c r="BJ413" s="53" t="s">
        <v>90</v>
      </c>
      <c r="BK413" s="179">
        <f>ROUND(I413*H413,2)</f>
        <v>0</v>
      </c>
      <c r="BL413" s="53" t="s">
        <v>371</v>
      </c>
      <c r="BM413" s="271" t="s">
        <v>9911</v>
      </c>
    </row>
    <row r="414" spans="2:65" s="74" customFormat="1" ht="24.2" customHeight="1">
      <c r="B414" s="73"/>
      <c r="C414" s="260" t="s">
        <v>584</v>
      </c>
      <c r="D414" s="260" t="s">
        <v>368</v>
      </c>
      <c r="E414" s="261" t="s">
        <v>9912</v>
      </c>
      <c r="F414" s="262" t="s">
        <v>9913</v>
      </c>
      <c r="G414" s="263" t="s">
        <v>249</v>
      </c>
      <c r="H414" s="264">
        <v>288.18900000000002</v>
      </c>
      <c r="I414" s="26"/>
      <c r="J414" s="266">
        <f>ROUND(I414*H414,2)</f>
        <v>0</v>
      </c>
      <c r="K414" s="267"/>
      <c r="L414" s="73"/>
      <c r="M414" s="27" t="s">
        <v>1</v>
      </c>
      <c r="N414" s="233" t="s">
        <v>43</v>
      </c>
      <c r="P414" s="269">
        <f>O414*H414</f>
        <v>0</v>
      </c>
      <c r="Q414" s="269">
        <v>0</v>
      </c>
      <c r="R414" s="269">
        <f>Q414*H414</f>
        <v>0</v>
      </c>
      <c r="S414" s="269">
        <v>0</v>
      </c>
      <c r="T414" s="270">
        <f>S414*H414</f>
        <v>0</v>
      </c>
      <c r="AR414" s="271" t="s">
        <v>371</v>
      </c>
      <c r="AT414" s="271" t="s">
        <v>368</v>
      </c>
      <c r="AU414" s="271" t="s">
        <v>90</v>
      </c>
      <c r="AY414" s="53" t="s">
        <v>366</v>
      </c>
      <c r="BE414" s="179">
        <f>IF(N414="základná",J414,0)</f>
        <v>0</v>
      </c>
      <c r="BF414" s="179">
        <f>IF(N414="znížená",J414,0)</f>
        <v>0</v>
      </c>
      <c r="BG414" s="179">
        <f>IF(N414="zákl. prenesená",J414,0)</f>
        <v>0</v>
      </c>
      <c r="BH414" s="179">
        <f>IF(N414="zníž. prenesená",J414,0)</f>
        <v>0</v>
      </c>
      <c r="BI414" s="179">
        <f>IF(N414="nulová",J414,0)</f>
        <v>0</v>
      </c>
      <c r="BJ414" s="53" t="s">
        <v>90</v>
      </c>
      <c r="BK414" s="179">
        <f>ROUND(I414*H414,2)</f>
        <v>0</v>
      </c>
      <c r="BL414" s="53" t="s">
        <v>371</v>
      </c>
      <c r="BM414" s="271" t="s">
        <v>9914</v>
      </c>
    </row>
    <row r="415" spans="2:65" s="74" customFormat="1" ht="24.2" customHeight="1">
      <c r="B415" s="73"/>
      <c r="C415" s="260" t="s">
        <v>591</v>
      </c>
      <c r="D415" s="260" t="s">
        <v>368</v>
      </c>
      <c r="E415" s="261" t="s">
        <v>827</v>
      </c>
      <c r="F415" s="262" t="s">
        <v>828</v>
      </c>
      <c r="G415" s="263" t="s">
        <v>249</v>
      </c>
      <c r="H415" s="264">
        <v>198.38300000000001</v>
      </c>
      <c r="I415" s="26"/>
      <c r="J415" s="266">
        <f>ROUND(I415*H415,2)</f>
        <v>0</v>
      </c>
      <c r="K415" s="267"/>
      <c r="L415" s="73"/>
      <c r="M415" s="27" t="s">
        <v>1</v>
      </c>
      <c r="N415" s="233" t="s">
        <v>43</v>
      </c>
      <c r="P415" s="269">
        <f>O415*H415</f>
        <v>0</v>
      </c>
      <c r="Q415" s="269">
        <v>2.3E-3</v>
      </c>
      <c r="R415" s="269">
        <f>Q415*H415</f>
        <v>0.45628089999999999</v>
      </c>
      <c r="S415" s="269">
        <v>0</v>
      </c>
      <c r="T415" s="270">
        <f>S415*H415</f>
        <v>0</v>
      </c>
      <c r="AR415" s="271" t="s">
        <v>371</v>
      </c>
      <c r="AT415" s="271" t="s">
        <v>368</v>
      </c>
      <c r="AU415" s="271" t="s">
        <v>90</v>
      </c>
      <c r="AY415" s="53" t="s">
        <v>366</v>
      </c>
      <c r="BE415" s="179">
        <f>IF(N415="základná",J415,0)</f>
        <v>0</v>
      </c>
      <c r="BF415" s="179">
        <f>IF(N415="znížená",J415,0)</f>
        <v>0</v>
      </c>
      <c r="BG415" s="179">
        <f>IF(N415="zákl. prenesená",J415,0)</f>
        <v>0</v>
      </c>
      <c r="BH415" s="179">
        <f>IF(N415="zníž. prenesená",J415,0)</f>
        <v>0</v>
      </c>
      <c r="BI415" s="179">
        <f>IF(N415="nulová",J415,0)</f>
        <v>0</v>
      </c>
      <c r="BJ415" s="53" t="s">
        <v>90</v>
      </c>
      <c r="BK415" s="179">
        <f>ROUND(I415*H415,2)</f>
        <v>0</v>
      </c>
      <c r="BL415" s="53" t="s">
        <v>371</v>
      </c>
      <c r="BM415" s="271" t="s">
        <v>9915</v>
      </c>
    </row>
    <row r="416" spans="2:65" s="273" customFormat="1">
      <c r="B416" s="272"/>
      <c r="D416" s="274" t="s">
        <v>373</v>
      </c>
      <c r="E416" s="275" t="s">
        <v>1</v>
      </c>
      <c r="F416" s="276" t="s">
        <v>9843</v>
      </c>
      <c r="H416" s="275" t="s">
        <v>1</v>
      </c>
      <c r="L416" s="272"/>
      <c r="M416" s="277"/>
      <c r="T416" s="278"/>
      <c r="AT416" s="275" t="s">
        <v>373</v>
      </c>
      <c r="AU416" s="275" t="s">
        <v>90</v>
      </c>
      <c r="AV416" s="273" t="s">
        <v>84</v>
      </c>
      <c r="AW416" s="273" t="s">
        <v>31</v>
      </c>
      <c r="AX416" s="273" t="s">
        <v>77</v>
      </c>
      <c r="AY416" s="275" t="s">
        <v>366</v>
      </c>
    </row>
    <row r="417" spans="2:51" s="280" customFormat="1">
      <c r="B417" s="279"/>
      <c r="D417" s="274" t="s">
        <v>373</v>
      </c>
      <c r="E417" s="281" t="s">
        <v>1</v>
      </c>
      <c r="F417" s="282" t="s">
        <v>9916</v>
      </c>
      <c r="H417" s="283">
        <v>28.08</v>
      </c>
      <c r="L417" s="279"/>
      <c r="M417" s="284"/>
      <c r="T417" s="285"/>
      <c r="AT417" s="281" t="s">
        <v>373</v>
      </c>
      <c r="AU417" s="281" t="s">
        <v>90</v>
      </c>
      <c r="AV417" s="280" t="s">
        <v>90</v>
      </c>
      <c r="AW417" s="280" t="s">
        <v>31</v>
      </c>
      <c r="AX417" s="280" t="s">
        <v>77</v>
      </c>
      <c r="AY417" s="281" t="s">
        <v>366</v>
      </c>
    </row>
    <row r="418" spans="2:51" s="273" customFormat="1">
      <c r="B418" s="272"/>
      <c r="D418" s="274" t="s">
        <v>373</v>
      </c>
      <c r="E418" s="275" t="s">
        <v>1</v>
      </c>
      <c r="F418" s="276" t="s">
        <v>790</v>
      </c>
      <c r="H418" s="275" t="s">
        <v>1</v>
      </c>
      <c r="L418" s="272"/>
      <c r="M418" s="277"/>
      <c r="T418" s="278"/>
      <c r="AT418" s="275" t="s">
        <v>373</v>
      </c>
      <c r="AU418" s="275" t="s">
        <v>90</v>
      </c>
      <c r="AV418" s="273" t="s">
        <v>84</v>
      </c>
      <c r="AW418" s="273" t="s">
        <v>31</v>
      </c>
      <c r="AX418" s="273" t="s">
        <v>77</v>
      </c>
      <c r="AY418" s="275" t="s">
        <v>366</v>
      </c>
    </row>
    <row r="419" spans="2:51" s="280" customFormat="1">
      <c r="B419" s="279"/>
      <c r="D419" s="274" t="s">
        <v>373</v>
      </c>
      <c r="E419" s="281" t="s">
        <v>1</v>
      </c>
      <c r="F419" s="282" t="s">
        <v>9917</v>
      </c>
      <c r="H419" s="283">
        <v>-9.24</v>
      </c>
      <c r="L419" s="279"/>
      <c r="M419" s="284"/>
      <c r="T419" s="285"/>
      <c r="AT419" s="281" t="s">
        <v>373</v>
      </c>
      <c r="AU419" s="281" t="s">
        <v>90</v>
      </c>
      <c r="AV419" s="280" t="s">
        <v>90</v>
      </c>
      <c r="AW419" s="280" t="s">
        <v>31</v>
      </c>
      <c r="AX419" s="280" t="s">
        <v>77</v>
      </c>
      <c r="AY419" s="281" t="s">
        <v>366</v>
      </c>
    </row>
    <row r="420" spans="2:51" s="273" customFormat="1">
      <c r="B420" s="272"/>
      <c r="D420" s="274" t="s">
        <v>373</v>
      </c>
      <c r="E420" s="275" t="s">
        <v>1</v>
      </c>
      <c r="F420" s="276" t="s">
        <v>833</v>
      </c>
      <c r="H420" s="275" t="s">
        <v>1</v>
      </c>
      <c r="L420" s="272"/>
      <c r="M420" s="277"/>
      <c r="T420" s="278"/>
      <c r="AT420" s="275" t="s">
        <v>373</v>
      </c>
      <c r="AU420" s="275" t="s">
        <v>90</v>
      </c>
      <c r="AV420" s="273" t="s">
        <v>84</v>
      </c>
      <c r="AW420" s="273" t="s">
        <v>31</v>
      </c>
      <c r="AX420" s="273" t="s">
        <v>77</v>
      </c>
      <c r="AY420" s="275" t="s">
        <v>366</v>
      </c>
    </row>
    <row r="421" spans="2:51" s="280" customFormat="1">
      <c r="B421" s="279"/>
      <c r="D421" s="274" t="s">
        <v>373</v>
      </c>
      <c r="E421" s="281" t="s">
        <v>1</v>
      </c>
      <c r="F421" s="282" t="s">
        <v>9918</v>
      </c>
      <c r="H421" s="283">
        <v>2.1800000000000002</v>
      </c>
      <c r="L421" s="279"/>
      <c r="M421" s="284"/>
      <c r="T421" s="285"/>
      <c r="AT421" s="281" t="s">
        <v>373</v>
      </c>
      <c r="AU421" s="281" t="s">
        <v>90</v>
      </c>
      <c r="AV421" s="280" t="s">
        <v>90</v>
      </c>
      <c r="AW421" s="280" t="s">
        <v>31</v>
      </c>
      <c r="AX421" s="280" t="s">
        <v>77</v>
      </c>
      <c r="AY421" s="281" t="s">
        <v>366</v>
      </c>
    </row>
    <row r="422" spans="2:51" s="294" customFormat="1">
      <c r="B422" s="293"/>
      <c r="D422" s="274" t="s">
        <v>373</v>
      </c>
      <c r="E422" s="295" t="s">
        <v>1</v>
      </c>
      <c r="F422" s="296" t="s">
        <v>397</v>
      </c>
      <c r="H422" s="297">
        <v>21.02</v>
      </c>
      <c r="L422" s="293"/>
      <c r="M422" s="298"/>
      <c r="T422" s="299"/>
      <c r="AT422" s="295" t="s">
        <v>373</v>
      </c>
      <c r="AU422" s="295" t="s">
        <v>90</v>
      </c>
      <c r="AV422" s="294" t="s">
        <v>149</v>
      </c>
      <c r="AW422" s="294" t="s">
        <v>31</v>
      </c>
      <c r="AX422" s="294" t="s">
        <v>77</v>
      </c>
      <c r="AY422" s="295" t="s">
        <v>366</v>
      </c>
    </row>
    <row r="423" spans="2:51" s="273" customFormat="1">
      <c r="B423" s="272"/>
      <c r="D423" s="274" t="s">
        <v>373</v>
      </c>
      <c r="E423" s="275" t="s">
        <v>1</v>
      </c>
      <c r="F423" s="276" t="s">
        <v>9856</v>
      </c>
      <c r="H423" s="275" t="s">
        <v>1</v>
      </c>
      <c r="L423" s="272"/>
      <c r="M423" s="277"/>
      <c r="T423" s="278"/>
      <c r="AT423" s="275" t="s">
        <v>373</v>
      </c>
      <c r="AU423" s="275" t="s">
        <v>90</v>
      </c>
      <c r="AV423" s="273" t="s">
        <v>84</v>
      </c>
      <c r="AW423" s="273" t="s">
        <v>31</v>
      </c>
      <c r="AX423" s="273" t="s">
        <v>77</v>
      </c>
      <c r="AY423" s="275" t="s">
        <v>366</v>
      </c>
    </row>
    <row r="424" spans="2:51" s="280" customFormat="1">
      <c r="B424" s="279"/>
      <c r="D424" s="274" t="s">
        <v>373</v>
      </c>
      <c r="E424" s="281" t="s">
        <v>1</v>
      </c>
      <c r="F424" s="282" t="s">
        <v>9919</v>
      </c>
      <c r="H424" s="283">
        <v>10.086</v>
      </c>
      <c r="L424" s="279"/>
      <c r="M424" s="284"/>
      <c r="T424" s="285"/>
      <c r="AT424" s="281" t="s">
        <v>373</v>
      </c>
      <c r="AU424" s="281" t="s">
        <v>90</v>
      </c>
      <c r="AV424" s="280" t="s">
        <v>90</v>
      </c>
      <c r="AW424" s="280" t="s">
        <v>31</v>
      </c>
      <c r="AX424" s="280" t="s">
        <v>77</v>
      </c>
      <c r="AY424" s="281" t="s">
        <v>366</v>
      </c>
    </row>
    <row r="425" spans="2:51" s="294" customFormat="1">
      <c r="B425" s="293"/>
      <c r="D425" s="274" t="s">
        <v>373</v>
      </c>
      <c r="E425" s="295" t="s">
        <v>1</v>
      </c>
      <c r="F425" s="296" t="s">
        <v>397</v>
      </c>
      <c r="H425" s="297">
        <v>10.086</v>
      </c>
      <c r="L425" s="293"/>
      <c r="M425" s="298"/>
      <c r="T425" s="299"/>
      <c r="AT425" s="295" t="s">
        <v>373</v>
      </c>
      <c r="AU425" s="295" t="s">
        <v>90</v>
      </c>
      <c r="AV425" s="294" t="s">
        <v>149</v>
      </c>
      <c r="AW425" s="294" t="s">
        <v>31</v>
      </c>
      <c r="AX425" s="294" t="s">
        <v>77</v>
      </c>
      <c r="AY425" s="295" t="s">
        <v>366</v>
      </c>
    </row>
    <row r="426" spans="2:51" s="273" customFormat="1">
      <c r="B426" s="272"/>
      <c r="D426" s="274" t="s">
        <v>373</v>
      </c>
      <c r="E426" s="275" t="s">
        <v>1</v>
      </c>
      <c r="F426" s="276" t="s">
        <v>9870</v>
      </c>
      <c r="H426" s="275" t="s">
        <v>1</v>
      </c>
      <c r="L426" s="272"/>
      <c r="M426" s="277"/>
      <c r="T426" s="278"/>
      <c r="AT426" s="275" t="s">
        <v>373</v>
      </c>
      <c r="AU426" s="275" t="s">
        <v>90</v>
      </c>
      <c r="AV426" s="273" t="s">
        <v>84</v>
      </c>
      <c r="AW426" s="273" t="s">
        <v>31</v>
      </c>
      <c r="AX426" s="273" t="s">
        <v>77</v>
      </c>
      <c r="AY426" s="275" t="s">
        <v>366</v>
      </c>
    </row>
    <row r="427" spans="2:51" s="280" customFormat="1">
      <c r="B427" s="279"/>
      <c r="D427" s="274" t="s">
        <v>373</v>
      </c>
      <c r="E427" s="281" t="s">
        <v>1</v>
      </c>
      <c r="F427" s="282" t="s">
        <v>9920</v>
      </c>
      <c r="H427" s="283">
        <v>86.94</v>
      </c>
      <c r="L427" s="279"/>
      <c r="M427" s="284"/>
      <c r="T427" s="285"/>
      <c r="AT427" s="281" t="s">
        <v>373</v>
      </c>
      <c r="AU427" s="281" t="s">
        <v>90</v>
      </c>
      <c r="AV427" s="280" t="s">
        <v>90</v>
      </c>
      <c r="AW427" s="280" t="s">
        <v>31</v>
      </c>
      <c r="AX427" s="280" t="s">
        <v>77</v>
      </c>
      <c r="AY427" s="281" t="s">
        <v>366</v>
      </c>
    </row>
    <row r="428" spans="2:51" s="273" customFormat="1">
      <c r="B428" s="272"/>
      <c r="D428" s="274" t="s">
        <v>373</v>
      </c>
      <c r="E428" s="275" t="s">
        <v>1</v>
      </c>
      <c r="F428" s="276" t="s">
        <v>790</v>
      </c>
      <c r="H428" s="275" t="s">
        <v>1</v>
      </c>
      <c r="L428" s="272"/>
      <c r="M428" s="277"/>
      <c r="T428" s="278"/>
      <c r="AT428" s="275" t="s">
        <v>373</v>
      </c>
      <c r="AU428" s="275" t="s">
        <v>90</v>
      </c>
      <c r="AV428" s="273" t="s">
        <v>84</v>
      </c>
      <c r="AW428" s="273" t="s">
        <v>31</v>
      </c>
      <c r="AX428" s="273" t="s">
        <v>77</v>
      </c>
      <c r="AY428" s="275" t="s">
        <v>366</v>
      </c>
    </row>
    <row r="429" spans="2:51" s="280" customFormat="1">
      <c r="B429" s="279"/>
      <c r="D429" s="274" t="s">
        <v>373</v>
      </c>
      <c r="E429" s="281" t="s">
        <v>1</v>
      </c>
      <c r="F429" s="282" t="s">
        <v>9917</v>
      </c>
      <c r="H429" s="283">
        <v>-9.24</v>
      </c>
      <c r="L429" s="279"/>
      <c r="M429" s="284"/>
      <c r="T429" s="285"/>
      <c r="AT429" s="281" t="s">
        <v>373</v>
      </c>
      <c r="AU429" s="281" t="s">
        <v>90</v>
      </c>
      <c r="AV429" s="280" t="s">
        <v>90</v>
      </c>
      <c r="AW429" s="280" t="s">
        <v>31</v>
      </c>
      <c r="AX429" s="280" t="s">
        <v>77</v>
      </c>
      <c r="AY429" s="281" t="s">
        <v>366</v>
      </c>
    </row>
    <row r="430" spans="2:51" s="273" customFormat="1">
      <c r="B430" s="272"/>
      <c r="D430" s="274" t="s">
        <v>373</v>
      </c>
      <c r="E430" s="275" t="s">
        <v>1</v>
      </c>
      <c r="F430" s="276" t="s">
        <v>833</v>
      </c>
      <c r="H430" s="275" t="s">
        <v>1</v>
      </c>
      <c r="L430" s="272"/>
      <c r="M430" s="277"/>
      <c r="T430" s="278"/>
      <c r="AT430" s="275" t="s">
        <v>373</v>
      </c>
      <c r="AU430" s="275" t="s">
        <v>90</v>
      </c>
      <c r="AV430" s="273" t="s">
        <v>84</v>
      </c>
      <c r="AW430" s="273" t="s">
        <v>31</v>
      </c>
      <c r="AX430" s="273" t="s">
        <v>77</v>
      </c>
      <c r="AY430" s="275" t="s">
        <v>366</v>
      </c>
    </row>
    <row r="431" spans="2:51" s="280" customFormat="1">
      <c r="B431" s="279"/>
      <c r="D431" s="274" t="s">
        <v>373</v>
      </c>
      <c r="E431" s="281" t="s">
        <v>1</v>
      </c>
      <c r="F431" s="282" t="s">
        <v>9918</v>
      </c>
      <c r="H431" s="283">
        <v>2.1800000000000002</v>
      </c>
      <c r="L431" s="279"/>
      <c r="M431" s="284"/>
      <c r="T431" s="285"/>
      <c r="AT431" s="281" t="s">
        <v>373</v>
      </c>
      <c r="AU431" s="281" t="s">
        <v>90</v>
      </c>
      <c r="AV431" s="280" t="s">
        <v>90</v>
      </c>
      <c r="AW431" s="280" t="s">
        <v>31</v>
      </c>
      <c r="AX431" s="280" t="s">
        <v>77</v>
      </c>
      <c r="AY431" s="281" t="s">
        <v>366</v>
      </c>
    </row>
    <row r="432" spans="2:51" s="294" customFormat="1">
      <c r="B432" s="293"/>
      <c r="D432" s="274" t="s">
        <v>373</v>
      </c>
      <c r="E432" s="295" t="s">
        <v>1</v>
      </c>
      <c r="F432" s="296" t="s">
        <v>397</v>
      </c>
      <c r="H432" s="297">
        <v>79.88</v>
      </c>
      <c r="L432" s="293"/>
      <c r="M432" s="298"/>
      <c r="T432" s="299"/>
      <c r="AT432" s="295" t="s">
        <v>373</v>
      </c>
      <c r="AU432" s="295" t="s">
        <v>90</v>
      </c>
      <c r="AV432" s="294" t="s">
        <v>149</v>
      </c>
      <c r="AW432" s="294" t="s">
        <v>31</v>
      </c>
      <c r="AX432" s="294" t="s">
        <v>77</v>
      </c>
      <c r="AY432" s="295" t="s">
        <v>366</v>
      </c>
    </row>
    <row r="433" spans="2:65" s="273" customFormat="1">
      <c r="B433" s="272"/>
      <c r="D433" s="274" t="s">
        <v>373</v>
      </c>
      <c r="E433" s="275" t="s">
        <v>1</v>
      </c>
      <c r="F433" s="276" t="s">
        <v>9860</v>
      </c>
      <c r="H433" s="275" t="s">
        <v>1</v>
      </c>
      <c r="L433" s="272"/>
      <c r="M433" s="277"/>
      <c r="T433" s="278"/>
      <c r="AT433" s="275" t="s">
        <v>373</v>
      </c>
      <c r="AU433" s="275" t="s">
        <v>90</v>
      </c>
      <c r="AV433" s="273" t="s">
        <v>84</v>
      </c>
      <c r="AW433" s="273" t="s">
        <v>31</v>
      </c>
      <c r="AX433" s="273" t="s">
        <v>77</v>
      </c>
      <c r="AY433" s="275" t="s">
        <v>366</v>
      </c>
    </row>
    <row r="434" spans="2:65" s="280" customFormat="1">
      <c r="B434" s="279"/>
      <c r="D434" s="274" t="s">
        <v>373</v>
      </c>
      <c r="E434" s="281" t="s">
        <v>1</v>
      </c>
      <c r="F434" s="282" t="s">
        <v>9921</v>
      </c>
      <c r="H434" s="283">
        <v>18.36</v>
      </c>
      <c r="L434" s="279"/>
      <c r="M434" s="284"/>
      <c r="T434" s="285"/>
      <c r="AT434" s="281" t="s">
        <v>373</v>
      </c>
      <c r="AU434" s="281" t="s">
        <v>90</v>
      </c>
      <c r="AV434" s="280" t="s">
        <v>90</v>
      </c>
      <c r="AW434" s="280" t="s">
        <v>31</v>
      </c>
      <c r="AX434" s="280" t="s">
        <v>77</v>
      </c>
      <c r="AY434" s="281" t="s">
        <v>366</v>
      </c>
    </row>
    <row r="435" spans="2:65" s="294" customFormat="1">
      <c r="B435" s="293"/>
      <c r="D435" s="274" t="s">
        <v>373</v>
      </c>
      <c r="E435" s="295" t="s">
        <v>1</v>
      </c>
      <c r="F435" s="296" t="s">
        <v>397</v>
      </c>
      <c r="H435" s="297">
        <v>18.36</v>
      </c>
      <c r="L435" s="293"/>
      <c r="M435" s="298"/>
      <c r="T435" s="299"/>
      <c r="AT435" s="295" t="s">
        <v>373</v>
      </c>
      <c r="AU435" s="295" t="s">
        <v>90</v>
      </c>
      <c r="AV435" s="294" t="s">
        <v>149</v>
      </c>
      <c r="AW435" s="294" t="s">
        <v>31</v>
      </c>
      <c r="AX435" s="294" t="s">
        <v>77</v>
      </c>
      <c r="AY435" s="295" t="s">
        <v>366</v>
      </c>
    </row>
    <row r="436" spans="2:65" s="273" customFormat="1">
      <c r="B436" s="272"/>
      <c r="D436" s="274" t="s">
        <v>373</v>
      </c>
      <c r="E436" s="275" t="s">
        <v>1</v>
      </c>
      <c r="F436" s="276" t="s">
        <v>9862</v>
      </c>
      <c r="H436" s="275" t="s">
        <v>1</v>
      </c>
      <c r="L436" s="272"/>
      <c r="M436" s="277"/>
      <c r="T436" s="278"/>
      <c r="AT436" s="275" t="s">
        <v>373</v>
      </c>
      <c r="AU436" s="275" t="s">
        <v>90</v>
      </c>
      <c r="AV436" s="273" t="s">
        <v>84</v>
      </c>
      <c r="AW436" s="273" t="s">
        <v>31</v>
      </c>
      <c r="AX436" s="273" t="s">
        <v>77</v>
      </c>
      <c r="AY436" s="275" t="s">
        <v>366</v>
      </c>
    </row>
    <row r="437" spans="2:65" s="280" customFormat="1">
      <c r="B437" s="279"/>
      <c r="D437" s="274" t="s">
        <v>373</v>
      </c>
      <c r="E437" s="281" t="s">
        <v>1</v>
      </c>
      <c r="F437" s="282" t="s">
        <v>9921</v>
      </c>
      <c r="H437" s="283">
        <v>18.36</v>
      </c>
      <c r="L437" s="279"/>
      <c r="M437" s="284"/>
      <c r="T437" s="285"/>
      <c r="AT437" s="281" t="s">
        <v>373</v>
      </c>
      <c r="AU437" s="281" t="s">
        <v>90</v>
      </c>
      <c r="AV437" s="280" t="s">
        <v>90</v>
      </c>
      <c r="AW437" s="280" t="s">
        <v>31</v>
      </c>
      <c r="AX437" s="280" t="s">
        <v>77</v>
      </c>
      <c r="AY437" s="281" t="s">
        <v>366</v>
      </c>
    </row>
    <row r="438" spans="2:65" s="294" customFormat="1">
      <c r="B438" s="293"/>
      <c r="D438" s="274" t="s">
        <v>373</v>
      </c>
      <c r="E438" s="295" t="s">
        <v>1</v>
      </c>
      <c r="F438" s="296" t="s">
        <v>397</v>
      </c>
      <c r="H438" s="297">
        <v>18.36</v>
      </c>
      <c r="L438" s="293"/>
      <c r="M438" s="298"/>
      <c r="T438" s="299"/>
      <c r="AT438" s="295" t="s">
        <v>373</v>
      </c>
      <c r="AU438" s="295" t="s">
        <v>90</v>
      </c>
      <c r="AV438" s="294" t="s">
        <v>149</v>
      </c>
      <c r="AW438" s="294" t="s">
        <v>31</v>
      </c>
      <c r="AX438" s="294" t="s">
        <v>77</v>
      </c>
      <c r="AY438" s="295" t="s">
        <v>366</v>
      </c>
    </row>
    <row r="439" spans="2:65" s="273" customFormat="1">
      <c r="B439" s="272"/>
      <c r="D439" s="274" t="s">
        <v>373</v>
      </c>
      <c r="E439" s="275" t="s">
        <v>1</v>
      </c>
      <c r="F439" s="276" t="s">
        <v>9796</v>
      </c>
      <c r="H439" s="275" t="s">
        <v>1</v>
      </c>
      <c r="L439" s="272"/>
      <c r="M439" s="277"/>
      <c r="T439" s="278"/>
      <c r="AT439" s="275" t="s">
        <v>373</v>
      </c>
      <c r="AU439" s="275" t="s">
        <v>90</v>
      </c>
      <c r="AV439" s="273" t="s">
        <v>84</v>
      </c>
      <c r="AW439" s="273" t="s">
        <v>31</v>
      </c>
      <c r="AX439" s="273" t="s">
        <v>77</v>
      </c>
      <c r="AY439" s="275" t="s">
        <v>366</v>
      </c>
    </row>
    <row r="440" spans="2:65" s="280" customFormat="1">
      <c r="B440" s="279"/>
      <c r="D440" s="274" t="s">
        <v>373</v>
      </c>
      <c r="E440" s="281" t="s">
        <v>1</v>
      </c>
      <c r="F440" s="282" t="s">
        <v>9922</v>
      </c>
      <c r="H440" s="283">
        <v>29.89</v>
      </c>
      <c r="L440" s="279"/>
      <c r="M440" s="284"/>
      <c r="T440" s="285"/>
      <c r="AT440" s="281" t="s">
        <v>373</v>
      </c>
      <c r="AU440" s="281" t="s">
        <v>90</v>
      </c>
      <c r="AV440" s="280" t="s">
        <v>90</v>
      </c>
      <c r="AW440" s="280" t="s">
        <v>31</v>
      </c>
      <c r="AX440" s="280" t="s">
        <v>77</v>
      </c>
      <c r="AY440" s="281" t="s">
        <v>366</v>
      </c>
    </row>
    <row r="441" spans="2:65" s="280" customFormat="1">
      <c r="B441" s="279"/>
      <c r="D441" s="274" t="s">
        <v>373</v>
      </c>
      <c r="E441" s="281" t="s">
        <v>1</v>
      </c>
      <c r="F441" s="282" t="s">
        <v>9923</v>
      </c>
      <c r="H441" s="283">
        <v>3.677</v>
      </c>
      <c r="L441" s="279"/>
      <c r="M441" s="284"/>
      <c r="T441" s="285"/>
      <c r="AT441" s="281" t="s">
        <v>373</v>
      </c>
      <c r="AU441" s="281" t="s">
        <v>90</v>
      </c>
      <c r="AV441" s="280" t="s">
        <v>90</v>
      </c>
      <c r="AW441" s="280" t="s">
        <v>31</v>
      </c>
      <c r="AX441" s="280" t="s">
        <v>77</v>
      </c>
      <c r="AY441" s="281" t="s">
        <v>366</v>
      </c>
    </row>
    <row r="442" spans="2:65" s="280" customFormat="1">
      <c r="B442" s="279"/>
      <c r="D442" s="274" t="s">
        <v>373</v>
      </c>
      <c r="E442" s="281" t="s">
        <v>1</v>
      </c>
      <c r="F442" s="282" t="s">
        <v>9924</v>
      </c>
      <c r="H442" s="283">
        <v>4.18</v>
      </c>
      <c r="L442" s="279"/>
      <c r="M442" s="284"/>
      <c r="T442" s="285"/>
      <c r="AT442" s="281" t="s">
        <v>373</v>
      </c>
      <c r="AU442" s="281" t="s">
        <v>90</v>
      </c>
      <c r="AV442" s="280" t="s">
        <v>90</v>
      </c>
      <c r="AW442" s="280" t="s">
        <v>31</v>
      </c>
      <c r="AX442" s="280" t="s">
        <v>77</v>
      </c>
      <c r="AY442" s="281" t="s">
        <v>366</v>
      </c>
    </row>
    <row r="443" spans="2:65" s="280" customFormat="1">
      <c r="B443" s="279"/>
      <c r="D443" s="274" t="s">
        <v>373</v>
      </c>
      <c r="E443" s="281" t="s">
        <v>1</v>
      </c>
      <c r="F443" s="282" t="s">
        <v>9925</v>
      </c>
      <c r="H443" s="283">
        <v>0.42</v>
      </c>
      <c r="L443" s="279"/>
      <c r="M443" s="284"/>
      <c r="T443" s="285"/>
      <c r="AT443" s="281" t="s">
        <v>373</v>
      </c>
      <c r="AU443" s="281" t="s">
        <v>90</v>
      </c>
      <c r="AV443" s="280" t="s">
        <v>90</v>
      </c>
      <c r="AW443" s="280" t="s">
        <v>31</v>
      </c>
      <c r="AX443" s="280" t="s">
        <v>77</v>
      </c>
      <c r="AY443" s="281" t="s">
        <v>366</v>
      </c>
    </row>
    <row r="444" spans="2:65" s="280" customFormat="1">
      <c r="B444" s="279"/>
      <c r="D444" s="274" t="s">
        <v>373</v>
      </c>
      <c r="E444" s="281" t="s">
        <v>1</v>
      </c>
      <c r="F444" s="282" t="s">
        <v>9926</v>
      </c>
      <c r="H444" s="283">
        <v>10.335000000000001</v>
      </c>
      <c r="L444" s="279"/>
      <c r="M444" s="284"/>
      <c r="T444" s="285"/>
      <c r="AT444" s="281" t="s">
        <v>373</v>
      </c>
      <c r="AU444" s="281" t="s">
        <v>90</v>
      </c>
      <c r="AV444" s="280" t="s">
        <v>90</v>
      </c>
      <c r="AW444" s="280" t="s">
        <v>31</v>
      </c>
      <c r="AX444" s="280" t="s">
        <v>77</v>
      </c>
      <c r="AY444" s="281" t="s">
        <v>366</v>
      </c>
    </row>
    <row r="445" spans="2:65" s="280" customFormat="1">
      <c r="B445" s="279"/>
      <c r="D445" s="274" t="s">
        <v>373</v>
      </c>
      <c r="E445" s="281" t="s">
        <v>1</v>
      </c>
      <c r="F445" s="282" t="s">
        <v>9927</v>
      </c>
      <c r="H445" s="283">
        <v>2.1749999999999998</v>
      </c>
      <c r="L445" s="279"/>
      <c r="M445" s="284"/>
      <c r="T445" s="285"/>
      <c r="AT445" s="281" t="s">
        <v>373</v>
      </c>
      <c r="AU445" s="281" t="s">
        <v>90</v>
      </c>
      <c r="AV445" s="280" t="s">
        <v>90</v>
      </c>
      <c r="AW445" s="280" t="s">
        <v>31</v>
      </c>
      <c r="AX445" s="280" t="s">
        <v>77</v>
      </c>
      <c r="AY445" s="281" t="s">
        <v>366</v>
      </c>
    </row>
    <row r="446" spans="2:65" s="294" customFormat="1">
      <c r="B446" s="293"/>
      <c r="D446" s="274" t="s">
        <v>373</v>
      </c>
      <c r="E446" s="295" t="s">
        <v>1</v>
      </c>
      <c r="F446" s="296" t="s">
        <v>397</v>
      </c>
      <c r="H446" s="297">
        <v>50.677</v>
      </c>
      <c r="L446" s="293"/>
      <c r="M446" s="298"/>
      <c r="T446" s="299"/>
      <c r="AT446" s="295" t="s">
        <v>373</v>
      </c>
      <c r="AU446" s="295" t="s">
        <v>90</v>
      </c>
      <c r="AV446" s="294" t="s">
        <v>149</v>
      </c>
      <c r="AW446" s="294" t="s">
        <v>31</v>
      </c>
      <c r="AX446" s="294" t="s">
        <v>77</v>
      </c>
      <c r="AY446" s="295" t="s">
        <v>366</v>
      </c>
    </row>
    <row r="447" spans="2:65" s="287" customFormat="1">
      <c r="B447" s="286"/>
      <c r="D447" s="274" t="s">
        <v>373</v>
      </c>
      <c r="E447" s="288" t="s">
        <v>1</v>
      </c>
      <c r="F447" s="289" t="s">
        <v>378</v>
      </c>
      <c r="H447" s="290">
        <v>198.38300000000001</v>
      </c>
      <c r="L447" s="286"/>
      <c r="M447" s="291"/>
      <c r="T447" s="292"/>
      <c r="AT447" s="288" t="s">
        <v>373</v>
      </c>
      <c r="AU447" s="288" t="s">
        <v>90</v>
      </c>
      <c r="AV447" s="287" t="s">
        <v>371</v>
      </c>
      <c r="AW447" s="287" t="s">
        <v>31</v>
      </c>
      <c r="AX447" s="287" t="s">
        <v>84</v>
      </c>
      <c r="AY447" s="288" t="s">
        <v>366</v>
      </c>
    </row>
    <row r="448" spans="2:65" s="74" customFormat="1" ht="24.2" customHeight="1">
      <c r="B448" s="73"/>
      <c r="C448" s="260" t="s">
        <v>597</v>
      </c>
      <c r="D448" s="260" t="s">
        <v>368</v>
      </c>
      <c r="E448" s="261" t="s">
        <v>867</v>
      </c>
      <c r="F448" s="262" t="s">
        <v>868</v>
      </c>
      <c r="G448" s="263" t="s">
        <v>249</v>
      </c>
      <c r="H448" s="264">
        <v>198.38300000000001</v>
      </c>
      <c r="I448" s="26"/>
      <c r="J448" s="266">
        <f>ROUND(I448*H448,2)</f>
        <v>0</v>
      </c>
      <c r="K448" s="267"/>
      <c r="L448" s="73"/>
      <c r="M448" s="27" t="s">
        <v>1</v>
      </c>
      <c r="N448" s="233" t="s">
        <v>43</v>
      </c>
      <c r="P448" s="269">
        <f>O448*H448</f>
        <v>0</v>
      </c>
      <c r="Q448" s="269">
        <v>0</v>
      </c>
      <c r="R448" s="269">
        <f>Q448*H448</f>
        <v>0</v>
      </c>
      <c r="S448" s="269">
        <v>0</v>
      </c>
      <c r="T448" s="270">
        <f>S448*H448</f>
        <v>0</v>
      </c>
      <c r="AR448" s="271" t="s">
        <v>371</v>
      </c>
      <c r="AT448" s="271" t="s">
        <v>368</v>
      </c>
      <c r="AU448" s="271" t="s">
        <v>90</v>
      </c>
      <c r="AY448" s="53" t="s">
        <v>366</v>
      </c>
      <c r="BE448" s="179">
        <f>IF(N448="základná",J448,0)</f>
        <v>0</v>
      </c>
      <c r="BF448" s="179">
        <f>IF(N448="znížená",J448,0)</f>
        <v>0</v>
      </c>
      <c r="BG448" s="179">
        <f>IF(N448="zákl. prenesená",J448,0)</f>
        <v>0</v>
      </c>
      <c r="BH448" s="179">
        <f>IF(N448="zníž. prenesená",J448,0)</f>
        <v>0</v>
      </c>
      <c r="BI448" s="179">
        <f>IF(N448="nulová",J448,0)</f>
        <v>0</v>
      </c>
      <c r="BJ448" s="53" t="s">
        <v>90</v>
      </c>
      <c r="BK448" s="179">
        <f>ROUND(I448*H448,2)</f>
        <v>0</v>
      </c>
      <c r="BL448" s="53" t="s">
        <v>371</v>
      </c>
      <c r="BM448" s="271" t="s">
        <v>9928</v>
      </c>
    </row>
    <row r="449" spans="2:65" s="74" customFormat="1" ht="24.2" customHeight="1">
      <c r="B449" s="73"/>
      <c r="C449" s="260" t="s">
        <v>604</v>
      </c>
      <c r="D449" s="260" t="s">
        <v>368</v>
      </c>
      <c r="E449" s="261" t="s">
        <v>9929</v>
      </c>
      <c r="F449" s="262" t="s">
        <v>9930</v>
      </c>
      <c r="G449" s="263" t="s">
        <v>630</v>
      </c>
      <c r="H449" s="264">
        <v>2</v>
      </c>
      <c r="I449" s="26"/>
      <c r="J449" s="266">
        <f>ROUND(I449*H449,2)</f>
        <v>0</v>
      </c>
      <c r="K449" s="267"/>
      <c r="L449" s="73"/>
      <c r="M449" s="27" t="s">
        <v>1</v>
      </c>
      <c r="N449" s="233" t="s">
        <v>43</v>
      </c>
      <c r="P449" s="269">
        <f>O449*H449</f>
        <v>0</v>
      </c>
      <c r="Q449" s="269">
        <v>0</v>
      </c>
      <c r="R449" s="269">
        <f>Q449*H449</f>
        <v>0</v>
      </c>
      <c r="S449" s="269">
        <v>0</v>
      </c>
      <c r="T449" s="270">
        <f>S449*H449</f>
        <v>0</v>
      </c>
      <c r="AR449" s="271" t="s">
        <v>371</v>
      </c>
      <c r="AT449" s="271" t="s">
        <v>368</v>
      </c>
      <c r="AU449" s="271" t="s">
        <v>90</v>
      </c>
      <c r="AY449" s="53" t="s">
        <v>366</v>
      </c>
      <c r="BE449" s="179">
        <f>IF(N449="základná",J449,0)</f>
        <v>0</v>
      </c>
      <c r="BF449" s="179">
        <f>IF(N449="znížená",J449,0)</f>
        <v>0</v>
      </c>
      <c r="BG449" s="179">
        <f>IF(N449="zákl. prenesená",J449,0)</f>
        <v>0</v>
      </c>
      <c r="BH449" s="179">
        <f>IF(N449="zníž. prenesená",J449,0)</f>
        <v>0</v>
      </c>
      <c r="BI449" s="179">
        <f>IF(N449="nulová",J449,0)</f>
        <v>0</v>
      </c>
      <c r="BJ449" s="53" t="s">
        <v>90</v>
      </c>
      <c r="BK449" s="179">
        <f>ROUND(I449*H449,2)</f>
        <v>0</v>
      </c>
      <c r="BL449" s="53" t="s">
        <v>371</v>
      </c>
      <c r="BM449" s="271" t="s">
        <v>9931</v>
      </c>
    </row>
    <row r="450" spans="2:65" s="74" customFormat="1" ht="16.5" customHeight="1">
      <c r="B450" s="73"/>
      <c r="C450" s="260" t="s">
        <v>608</v>
      </c>
      <c r="D450" s="260" t="s">
        <v>368</v>
      </c>
      <c r="E450" s="261" t="s">
        <v>871</v>
      </c>
      <c r="F450" s="262" t="s">
        <v>872</v>
      </c>
      <c r="G450" s="263" t="s">
        <v>487</v>
      </c>
      <c r="H450" s="264">
        <v>9.9489999999999998</v>
      </c>
      <c r="I450" s="26"/>
      <c r="J450" s="266">
        <f>ROUND(I450*H450,2)</f>
        <v>0</v>
      </c>
      <c r="K450" s="267"/>
      <c r="L450" s="73"/>
      <c r="M450" s="27" t="s">
        <v>1</v>
      </c>
      <c r="N450" s="233" t="s">
        <v>43</v>
      </c>
      <c r="P450" s="269">
        <f>O450*H450</f>
        <v>0</v>
      </c>
      <c r="Q450" s="269">
        <v>1.0152000000000001</v>
      </c>
      <c r="R450" s="269">
        <f>Q450*H450</f>
        <v>10.100224800000001</v>
      </c>
      <c r="S450" s="269">
        <v>0</v>
      </c>
      <c r="T450" s="270">
        <f>S450*H450</f>
        <v>0</v>
      </c>
      <c r="AR450" s="271" t="s">
        <v>371</v>
      </c>
      <c r="AT450" s="271" t="s">
        <v>368</v>
      </c>
      <c r="AU450" s="271" t="s">
        <v>90</v>
      </c>
      <c r="AY450" s="53" t="s">
        <v>366</v>
      </c>
      <c r="BE450" s="179">
        <f>IF(N450="základná",J450,0)</f>
        <v>0</v>
      </c>
      <c r="BF450" s="179">
        <f>IF(N450="znížená",J450,0)</f>
        <v>0</v>
      </c>
      <c r="BG450" s="179">
        <f>IF(N450="zákl. prenesená",J450,0)</f>
        <v>0</v>
      </c>
      <c r="BH450" s="179">
        <f>IF(N450="zníž. prenesená",J450,0)</f>
        <v>0</v>
      </c>
      <c r="BI450" s="179">
        <f>IF(N450="nulová",J450,0)</f>
        <v>0</v>
      </c>
      <c r="BJ450" s="53" t="s">
        <v>90</v>
      </c>
      <c r="BK450" s="179">
        <f>ROUND(I450*H450,2)</f>
        <v>0</v>
      </c>
      <c r="BL450" s="53" t="s">
        <v>371</v>
      </c>
      <c r="BM450" s="271" t="s">
        <v>9932</v>
      </c>
    </row>
    <row r="451" spans="2:65" s="273" customFormat="1">
      <c r="B451" s="272"/>
      <c r="D451" s="274" t="s">
        <v>373</v>
      </c>
      <c r="E451" s="275" t="s">
        <v>1</v>
      </c>
      <c r="F451" s="276" t="s">
        <v>9933</v>
      </c>
      <c r="H451" s="275" t="s">
        <v>1</v>
      </c>
      <c r="L451" s="272"/>
      <c r="M451" s="277"/>
      <c r="T451" s="278"/>
      <c r="AT451" s="275" t="s">
        <v>373</v>
      </c>
      <c r="AU451" s="275" t="s">
        <v>90</v>
      </c>
      <c r="AV451" s="273" t="s">
        <v>84</v>
      </c>
      <c r="AW451" s="273" t="s">
        <v>31</v>
      </c>
      <c r="AX451" s="273" t="s">
        <v>77</v>
      </c>
      <c r="AY451" s="275" t="s">
        <v>366</v>
      </c>
    </row>
    <row r="452" spans="2:65" s="280" customFormat="1">
      <c r="B452" s="279"/>
      <c r="D452" s="274" t="s">
        <v>373</v>
      </c>
      <c r="E452" s="281" t="s">
        <v>1</v>
      </c>
      <c r="F452" s="282" t="s">
        <v>9934</v>
      </c>
      <c r="H452" s="283">
        <v>9.9489999999999998</v>
      </c>
      <c r="L452" s="279"/>
      <c r="M452" s="284"/>
      <c r="T452" s="285"/>
      <c r="AT452" s="281" t="s">
        <v>373</v>
      </c>
      <c r="AU452" s="281" t="s">
        <v>90</v>
      </c>
      <c r="AV452" s="280" t="s">
        <v>90</v>
      </c>
      <c r="AW452" s="280" t="s">
        <v>31</v>
      </c>
      <c r="AX452" s="280" t="s">
        <v>84</v>
      </c>
      <c r="AY452" s="281" t="s">
        <v>366</v>
      </c>
    </row>
    <row r="453" spans="2:65" s="74" customFormat="1" ht="24.2" customHeight="1">
      <c r="B453" s="73"/>
      <c r="C453" s="260" t="s">
        <v>615</v>
      </c>
      <c r="D453" s="260" t="s">
        <v>368</v>
      </c>
      <c r="E453" s="261" t="s">
        <v>883</v>
      </c>
      <c r="F453" s="262" t="s">
        <v>884</v>
      </c>
      <c r="G453" s="263" t="s">
        <v>487</v>
      </c>
      <c r="H453" s="264">
        <v>0.25900000000000001</v>
      </c>
      <c r="I453" s="26"/>
      <c r="J453" s="266">
        <f>ROUND(I453*H453,2)</f>
        <v>0</v>
      </c>
      <c r="K453" s="267"/>
      <c r="L453" s="73"/>
      <c r="M453" s="27" t="s">
        <v>1</v>
      </c>
      <c r="N453" s="233" t="s">
        <v>43</v>
      </c>
      <c r="P453" s="269">
        <f>O453*H453</f>
        <v>0</v>
      </c>
      <c r="Q453" s="269">
        <v>1.20296</v>
      </c>
      <c r="R453" s="269">
        <f>Q453*H453</f>
        <v>0.31156664000000001</v>
      </c>
      <c r="S453" s="269">
        <v>0</v>
      </c>
      <c r="T453" s="270">
        <f>S453*H453</f>
        <v>0</v>
      </c>
      <c r="AR453" s="271" t="s">
        <v>371</v>
      </c>
      <c r="AT453" s="271" t="s">
        <v>368</v>
      </c>
      <c r="AU453" s="271" t="s">
        <v>90</v>
      </c>
      <c r="AY453" s="53" t="s">
        <v>366</v>
      </c>
      <c r="BE453" s="179">
        <f>IF(N453="základná",J453,0)</f>
        <v>0</v>
      </c>
      <c r="BF453" s="179">
        <f>IF(N453="znížená",J453,0)</f>
        <v>0</v>
      </c>
      <c r="BG453" s="179">
        <f>IF(N453="zákl. prenesená",J453,0)</f>
        <v>0</v>
      </c>
      <c r="BH453" s="179">
        <f>IF(N453="zníž. prenesená",J453,0)</f>
        <v>0</v>
      </c>
      <c r="BI453" s="179">
        <f>IF(N453="nulová",J453,0)</f>
        <v>0</v>
      </c>
      <c r="BJ453" s="53" t="s">
        <v>90</v>
      </c>
      <c r="BK453" s="179">
        <f>ROUND(I453*H453,2)</f>
        <v>0</v>
      </c>
      <c r="BL453" s="53" t="s">
        <v>371</v>
      </c>
      <c r="BM453" s="271" t="s">
        <v>9935</v>
      </c>
    </row>
    <row r="454" spans="2:65" s="273" customFormat="1">
      <c r="B454" s="272"/>
      <c r="D454" s="274" t="s">
        <v>373</v>
      </c>
      <c r="E454" s="275" t="s">
        <v>1</v>
      </c>
      <c r="F454" s="276" t="s">
        <v>9936</v>
      </c>
      <c r="H454" s="275" t="s">
        <v>1</v>
      </c>
      <c r="L454" s="272"/>
      <c r="M454" s="277"/>
      <c r="T454" s="278"/>
      <c r="AT454" s="275" t="s">
        <v>373</v>
      </c>
      <c r="AU454" s="275" t="s">
        <v>90</v>
      </c>
      <c r="AV454" s="273" t="s">
        <v>84</v>
      </c>
      <c r="AW454" s="273" t="s">
        <v>31</v>
      </c>
      <c r="AX454" s="273" t="s">
        <v>77</v>
      </c>
      <c r="AY454" s="275" t="s">
        <v>366</v>
      </c>
    </row>
    <row r="455" spans="2:65" s="280" customFormat="1">
      <c r="B455" s="279"/>
      <c r="D455" s="274" t="s">
        <v>373</v>
      </c>
      <c r="E455" s="281" t="s">
        <v>1</v>
      </c>
      <c r="F455" s="282" t="s">
        <v>886</v>
      </c>
      <c r="H455" s="283">
        <v>0.25900000000000001</v>
      </c>
      <c r="L455" s="279"/>
      <c r="M455" s="284"/>
      <c r="T455" s="285"/>
      <c r="AT455" s="281" t="s">
        <v>373</v>
      </c>
      <c r="AU455" s="281" t="s">
        <v>90</v>
      </c>
      <c r="AV455" s="280" t="s">
        <v>90</v>
      </c>
      <c r="AW455" s="280" t="s">
        <v>31</v>
      </c>
      <c r="AX455" s="280" t="s">
        <v>84</v>
      </c>
      <c r="AY455" s="281" t="s">
        <v>366</v>
      </c>
    </row>
    <row r="456" spans="2:65" s="74" customFormat="1" ht="33" customHeight="1">
      <c r="B456" s="73"/>
      <c r="C456" s="260" t="s">
        <v>620</v>
      </c>
      <c r="D456" s="260" t="s">
        <v>368</v>
      </c>
      <c r="E456" s="261" t="s">
        <v>9937</v>
      </c>
      <c r="F456" s="262" t="s">
        <v>9938</v>
      </c>
      <c r="G456" s="263" t="s">
        <v>402</v>
      </c>
      <c r="H456" s="264">
        <v>3.52</v>
      </c>
      <c r="I456" s="26"/>
      <c r="J456" s="266">
        <f>ROUND(I456*H456,2)</f>
        <v>0</v>
      </c>
      <c r="K456" s="267"/>
      <c r="L456" s="73"/>
      <c r="M456" s="27" t="s">
        <v>1</v>
      </c>
      <c r="N456" s="233" t="s">
        <v>43</v>
      </c>
      <c r="P456" s="269">
        <f>O456*H456</f>
        <v>0</v>
      </c>
      <c r="Q456" s="269">
        <v>2.40178</v>
      </c>
      <c r="R456" s="269">
        <f>Q456*H456</f>
        <v>8.4542655999999994</v>
      </c>
      <c r="S456" s="269">
        <v>0</v>
      </c>
      <c r="T456" s="270">
        <f>S456*H456</f>
        <v>0</v>
      </c>
      <c r="AR456" s="271" t="s">
        <v>371</v>
      </c>
      <c r="AT456" s="271" t="s">
        <v>368</v>
      </c>
      <c r="AU456" s="271" t="s">
        <v>90</v>
      </c>
      <c r="AY456" s="53" t="s">
        <v>366</v>
      </c>
      <c r="BE456" s="179">
        <f>IF(N456="základná",J456,0)</f>
        <v>0</v>
      </c>
      <c r="BF456" s="179">
        <f>IF(N456="znížená",J456,0)</f>
        <v>0</v>
      </c>
      <c r="BG456" s="179">
        <f>IF(N456="zákl. prenesená",J456,0)</f>
        <v>0</v>
      </c>
      <c r="BH456" s="179">
        <f>IF(N456="zníž. prenesená",J456,0)</f>
        <v>0</v>
      </c>
      <c r="BI456" s="179">
        <f>IF(N456="nulová",J456,0)</f>
        <v>0</v>
      </c>
      <c r="BJ456" s="53" t="s">
        <v>90</v>
      </c>
      <c r="BK456" s="179">
        <f>ROUND(I456*H456,2)</f>
        <v>0</v>
      </c>
      <c r="BL456" s="53" t="s">
        <v>371</v>
      </c>
      <c r="BM456" s="271" t="s">
        <v>9939</v>
      </c>
    </row>
    <row r="457" spans="2:65" s="273" customFormat="1">
      <c r="B457" s="272"/>
      <c r="D457" s="274" t="s">
        <v>373</v>
      </c>
      <c r="E457" s="275" t="s">
        <v>1</v>
      </c>
      <c r="F457" s="276" t="s">
        <v>9762</v>
      </c>
      <c r="H457" s="275" t="s">
        <v>1</v>
      </c>
      <c r="L457" s="272"/>
      <c r="M457" s="277"/>
      <c r="T457" s="278"/>
      <c r="AT457" s="275" t="s">
        <v>373</v>
      </c>
      <c r="AU457" s="275" t="s">
        <v>90</v>
      </c>
      <c r="AV457" s="273" t="s">
        <v>84</v>
      </c>
      <c r="AW457" s="273" t="s">
        <v>31</v>
      </c>
      <c r="AX457" s="273" t="s">
        <v>77</v>
      </c>
      <c r="AY457" s="275" t="s">
        <v>366</v>
      </c>
    </row>
    <row r="458" spans="2:65" s="280" customFormat="1">
      <c r="B458" s="279"/>
      <c r="D458" s="274" t="s">
        <v>373</v>
      </c>
      <c r="E458" s="281" t="s">
        <v>1</v>
      </c>
      <c r="F458" s="282" t="s">
        <v>9940</v>
      </c>
      <c r="H458" s="283">
        <v>6.0999999999999999E-2</v>
      </c>
      <c r="L458" s="279"/>
      <c r="M458" s="284"/>
      <c r="T458" s="285"/>
      <c r="AT458" s="281" t="s">
        <v>373</v>
      </c>
      <c r="AU458" s="281" t="s">
        <v>90</v>
      </c>
      <c r="AV458" s="280" t="s">
        <v>90</v>
      </c>
      <c r="AW458" s="280" t="s">
        <v>31</v>
      </c>
      <c r="AX458" s="280" t="s">
        <v>77</v>
      </c>
      <c r="AY458" s="281" t="s">
        <v>366</v>
      </c>
    </row>
    <row r="459" spans="2:65" s="280" customFormat="1">
      <c r="B459" s="279"/>
      <c r="D459" s="274" t="s">
        <v>373</v>
      </c>
      <c r="E459" s="281" t="s">
        <v>1</v>
      </c>
      <c r="F459" s="282" t="s">
        <v>9941</v>
      </c>
      <c r="H459" s="283">
        <v>0.04</v>
      </c>
      <c r="L459" s="279"/>
      <c r="M459" s="284"/>
      <c r="T459" s="285"/>
      <c r="AT459" s="281" t="s">
        <v>373</v>
      </c>
      <c r="AU459" s="281" t="s">
        <v>90</v>
      </c>
      <c r="AV459" s="280" t="s">
        <v>90</v>
      </c>
      <c r="AW459" s="280" t="s">
        <v>31</v>
      </c>
      <c r="AX459" s="280" t="s">
        <v>77</v>
      </c>
      <c r="AY459" s="281" t="s">
        <v>366</v>
      </c>
    </row>
    <row r="460" spans="2:65" s="273" customFormat="1">
      <c r="B460" s="272"/>
      <c r="D460" s="274" t="s">
        <v>373</v>
      </c>
      <c r="E460" s="275" t="s">
        <v>1</v>
      </c>
      <c r="F460" s="276" t="s">
        <v>9942</v>
      </c>
      <c r="H460" s="275" t="s">
        <v>1</v>
      </c>
      <c r="L460" s="272"/>
      <c r="M460" s="277"/>
      <c r="T460" s="278"/>
      <c r="AT460" s="275" t="s">
        <v>373</v>
      </c>
      <c r="AU460" s="275" t="s">
        <v>90</v>
      </c>
      <c r="AV460" s="273" t="s">
        <v>84</v>
      </c>
      <c r="AW460" s="273" t="s">
        <v>31</v>
      </c>
      <c r="AX460" s="273" t="s">
        <v>77</v>
      </c>
      <c r="AY460" s="275" t="s">
        <v>366</v>
      </c>
    </row>
    <row r="461" spans="2:65" s="280" customFormat="1">
      <c r="B461" s="279"/>
      <c r="D461" s="274" t="s">
        <v>373</v>
      </c>
      <c r="E461" s="281" t="s">
        <v>1</v>
      </c>
      <c r="F461" s="282" t="s">
        <v>9943</v>
      </c>
      <c r="H461" s="283">
        <v>3.0529999999999999</v>
      </c>
      <c r="L461" s="279"/>
      <c r="M461" s="284"/>
      <c r="T461" s="285"/>
      <c r="AT461" s="281" t="s">
        <v>373</v>
      </c>
      <c r="AU461" s="281" t="s">
        <v>90</v>
      </c>
      <c r="AV461" s="280" t="s">
        <v>90</v>
      </c>
      <c r="AW461" s="280" t="s">
        <v>31</v>
      </c>
      <c r="AX461" s="280" t="s">
        <v>77</v>
      </c>
      <c r="AY461" s="281" t="s">
        <v>366</v>
      </c>
    </row>
    <row r="462" spans="2:65" s="280" customFormat="1">
      <c r="B462" s="279"/>
      <c r="D462" s="274" t="s">
        <v>373</v>
      </c>
      <c r="E462" s="281" t="s">
        <v>1</v>
      </c>
      <c r="F462" s="282" t="s">
        <v>9944</v>
      </c>
      <c r="H462" s="283">
        <v>0.24</v>
      </c>
      <c r="L462" s="279"/>
      <c r="M462" s="284"/>
      <c r="T462" s="285"/>
      <c r="AT462" s="281" t="s">
        <v>373</v>
      </c>
      <c r="AU462" s="281" t="s">
        <v>90</v>
      </c>
      <c r="AV462" s="280" t="s">
        <v>90</v>
      </c>
      <c r="AW462" s="280" t="s">
        <v>31</v>
      </c>
      <c r="AX462" s="280" t="s">
        <v>77</v>
      </c>
      <c r="AY462" s="281" t="s">
        <v>366</v>
      </c>
    </row>
    <row r="463" spans="2:65" s="273" customFormat="1">
      <c r="B463" s="272"/>
      <c r="D463" s="274" t="s">
        <v>373</v>
      </c>
      <c r="E463" s="275" t="s">
        <v>1</v>
      </c>
      <c r="F463" s="276" t="s">
        <v>9796</v>
      </c>
      <c r="H463" s="275" t="s">
        <v>1</v>
      </c>
      <c r="L463" s="272"/>
      <c r="M463" s="277"/>
      <c r="T463" s="278"/>
      <c r="AT463" s="275" t="s">
        <v>373</v>
      </c>
      <c r="AU463" s="275" t="s">
        <v>90</v>
      </c>
      <c r="AV463" s="273" t="s">
        <v>84</v>
      </c>
      <c r="AW463" s="273" t="s">
        <v>31</v>
      </c>
      <c r="AX463" s="273" t="s">
        <v>77</v>
      </c>
      <c r="AY463" s="275" t="s">
        <v>366</v>
      </c>
    </row>
    <row r="464" spans="2:65" s="280" customFormat="1">
      <c r="B464" s="279"/>
      <c r="D464" s="274" t="s">
        <v>373</v>
      </c>
      <c r="E464" s="281" t="s">
        <v>1</v>
      </c>
      <c r="F464" s="282" t="s">
        <v>9945</v>
      </c>
      <c r="H464" s="283">
        <v>0.126</v>
      </c>
      <c r="L464" s="279"/>
      <c r="M464" s="284"/>
      <c r="T464" s="285"/>
      <c r="AT464" s="281" t="s">
        <v>373</v>
      </c>
      <c r="AU464" s="281" t="s">
        <v>90</v>
      </c>
      <c r="AV464" s="280" t="s">
        <v>90</v>
      </c>
      <c r="AW464" s="280" t="s">
        <v>31</v>
      </c>
      <c r="AX464" s="280" t="s">
        <v>77</v>
      </c>
      <c r="AY464" s="281" t="s">
        <v>366</v>
      </c>
    </row>
    <row r="465" spans="2:65" s="287" customFormat="1">
      <c r="B465" s="286"/>
      <c r="D465" s="274" t="s">
        <v>373</v>
      </c>
      <c r="E465" s="288" t="s">
        <v>1</v>
      </c>
      <c r="F465" s="289" t="s">
        <v>378</v>
      </c>
      <c r="H465" s="290">
        <v>3.52</v>
      </c>
      <c r="L465" s="286"/>
      <c r="M465" s="291"/>
      <c r="T465" s="292"/>
      <c r="AT465" s="288" t="s">
        <v>373</v>
      </c>
      <c r="AU465" s="288" t="s">
        <v>90</v>
      </c>
      <c r="AV465" s="287" t="s">
        <v>371</v>
      </c>
      <c r="AW465" s="287" t="s">
        <v>31</v>
      </c>
      <c r="AX465" s="287" t="s">
        <v>84</v>
      </c>
      <c r="AY465" s="288" t="s">
        <v>366</v>
      </c>
    </row>
    <row r="466" spans="2:65" s="74" customFormat="1" ht="24.2" customHeight="1">
      <c r="B466" s="73"/>
      <c r="C466" s="260" t="s">
        <v>627</v>
      </c>
      <c r="D466" s="260" t="s">
        <v>368</v>
      </c>
      <c r="E466" s="261" t="s">
        <v>9946</v>
      </c>
      <c r="F466" s="262" t="s">
        <v>9947</v>
      </c>
      <c r="G466" s="263" t="s">
        <v>249</v>
      </c>
      <c r="H466" s="264">
        <v>48.45</v>
      </c>
      <c r="I466" s="26"/>
      <c r="J466" s="266">
        <f>ROUND(I466*H466,2)</f>
        <v>0</v>
      </c>
      <c r="K466" s="267"/>
      <c r="L466" s="73"/>
      <c r="M466" s="27" t="s">
        <v>1</v>
      </c>
      <c r="N466" s="233" t="s">
        <v>43</v>
      </c>
      <c r="P466" s="269">
        <f>O466*H466</f>
        <v>0</v>
      </c>
      <c r="Q466" s="269">
        <v>4.4999999999999997E-3</v>
      </c>
      <c r="R466" s="269">
        <f>Q466*H466</f>
        <v>0.218025</v>
      </c>
      <c r="S466" s="269">
        <v>0</v>
      </c>
      <c r="T466" s="270">
        <f>S466*H466</f>
        <v>0</v>
      </c>
      <c r="AR466" s="271" t="s">
        <v>371</v>
      </c>
      <c r="AT466" s="271" t="s">
        <v>368</v>
      </c>
      <c r="AU466" s="271" t="s">
        <v>90</v>
      </c>
      <c r="AY466" s="53" t="s">
        <v>366</v>
      </c>
      <c r="BE466" s="179">
        <f>IF(N466="základná",J466,0)</f>
        <v>0</v>
      </c>
      <c r="BF466" s="179">
        <f>IF(N466="znížená",J466,0)</f>
        <v>0</v>
      </c>
      <c r="BG466" s="179">
        <f>IF(N466="zákl. prenesená",J466,0)</f>
        <v>0</v>
      </c>
      <c r="BH466" s="179">
        <f>IF(N466="zníž. prenesená",J466,0)</f>
        <v>0</v>
      </c>
      <c r="BI466" s="179">
        <f>IF(N466="nulová",J466,0)</f>
        <v>0</v>
      </c>
      <c r="BJ466" s="53" t="s">
        <v>90</v>
      </c>
      <c r="BK466" s="179">
        <f>ROUND(I466*H466,2)</f>
        <v>0</v>
      </c>
      <c r="BL466" s="53" t="s">
        <v>371</v>
      </c>
      <c r="BM466" s="271" t="s">
        <v>9948</v>
      </c>
    </row>
    <row r="467" spans="2:65" s="273" customFormat="1">
      <c r="B467" s="272"/>
      <c r="D467" s="274" t="s">
        <v>373</v>
      </c>
      <c r="E467" s="275" t="s">
        <v>1</v>
      </c>
      <c r="F467" s="276" t="s">
        <v>9762</v>
      </c>
      <c r="H467" s="275" t="s">
        <v>1</v>
      </c>
      <c r="L467" s="272"/>
      <c r="M467" s="277"/>
      <c r="T467" s="278"/>
      <c r="AT467" s="275" t="s">
        <v>373</v>
      </c>
      <c r="AU467" s="275" t="s">
        <v>90</v>
      </c>
      <c r="AV467" s="273" t="s">
        <v>84</v>
      </c>
      <c r="AW467" s="273" t="s">
        <v>31</v>
      </c>
      <c r="AX467" s="273" t="s">
        <v>77</v>
      </c>
      <c r="AY467" s="275" t="s">
        <v>366</v>
      </c>
    </row>
    <row r="468" spans="2:65" s="280" customFormat="1">
      <c r="B468" s="279"/>
      <c r="D468" s="274" t="s">
        <v>373</v>
      </c>
      <c r="E468" s="281" t="s">
        <v>1</v>
      </c>
      <c r="F468" s="282" t="s">
        <v>9949</v>
      </c>
      <c r="H468" s="283">
        <v>1.2250000000000001</v>
      </c>
      <c r="L468" s="279"/>
      <c r="M468" s="284"/>
      <c r="T468" s="285"/>
      <c r="AT468" s="281" t="s">
        <v>373</v>
      </c>
      <c r="AU468" s="281" t="s">
        <v>90</v>
      </c>
      <c r="AV468" s="280" t="s">
        <v>90</v>
      </c>
      <c r="AW468" s="280" t="s">
        <v>31</v>
      </c>
      <c r="AX468" s="280" t="s">
        <v>77</v>
      </c>
      <c r="AY468" s="281" t="s">
        <v>366</v>
      </c>
    </row>
    <row r="469" spans="2:65" s="280" customFormat="1">
      <c r="B469" s="279"/>
      <c r="D469" s="274" t="s">
        <v>373</v>
      </c>
      <c r="E469" s="281" t="s">
        <v>1</v>
      </c>
      <c r="F469" s="282" t="s">
        <v>9950</v>
      </c>
      <c r="H469" s="283">
        <v>0.80500000000000005</v>
      </c>
      <c r="L469" s="279"/>
      <c r="M469" s="284"/>
      <c r="T469" s="285"/>
      <c r="AT469" s="281" t="s">
        <v>373</v>
      </c>
      <c r="AU469" s="281" t="s">
        <v>90</v>
      </c>
      <c r="AV469" s="280" t="s">
        <v>90</v>
      </c>
      <c r="AW469" s="280" t="s">
        <v>31</v>
      </c>
      <c r="AX469" s="280" t="s">
        <v>77</v>
      </c>
      <c r="AY469" s="281" t="s">
        <v>366</v>
      </c>
    </row>
    <row r="470" spans="2:65" s="273" customFormat="1">
      <c r="B470" s="272"/>
      <c r="D470" s="274" t="s">
        <v>373</v>
      </c>
      <c r="E470" s="275" t="s">
        <v>1</v>
      </c>
      <c r="F470" s="276" t="s">
        <v>9942</v>
      </c>
      <c r="H470" s="275" t="s">
        <v>1</v>
      </c>
      <c r="L470" s="272"/>
      <c r="M470" s="277"/>
      <c r="T470" s="278"/>
      <c r="AT470" s="275" t="s">
        <v>373</v>
      </c>
      <c r="AU470" s="275" t="s">
        <v>90</v>
      </c>
      <c r="AV470" s="273" t="s">
        <v>84</v>
      </c>
      <c r="AW470" s="273" t="s">
        <v>31</v>
      </c>
      <c r="AX470" s="273" t="s">
        <v>77</v>
      </c>
      <c r="AY470" s="275" t="s">
        <v>366</v>
      </c>
    </row>
    <row r="471" spans="2:65" s="280" customFormat="1">
      <c r="B471" s="279"/>
      <c r="D471" s="274" t="s">
        <v>373</v>
      </c>
      <c r="E471" s="281" t="s">
        <v>1</v>
      </c>
      <c r="F471" s="282" t="s">
        <v>9951</v>
      </c>
      <c r="H471" s="283">
        <v>40.704000000000001</v>
      </c>
      <c r="L471" s="279"/>
      <c r="M471" s="284"/>
      <c r="T471" s="285"/>
      <c r="AT471" s="281" t="s">
        <v>373</v>
      </c>
      <c r="AU471" s="281" t="s">
        <v>90</v>
      </c>
      <c r="AV471" s="280" t="s">
        <v>90</v>
      </c>
      <c r="AW471" s="280" t="s">
        <v>31</v>
      </c>
      <c r="AX471" s="280" t="s">
        <v>77</v>
      </c>
      <c r="AY471" s="281" t="s">
        <v>366</v>
      </c>
    </row>
    <row r="472" spans="2:65" s="280" customFormat="1">
      <c r="B472" s="279"/>
      <c r="D472" s="274" t="s">
        <v>373</v>
      </c>
      <c r="E472" s="281" t="s">
        <v>1</v>
      </c>
      <c r="F472" s="282" t="s">
        <v>9952</v>
      </c>
      <c r="H472" s="283">
        <v>3.1960000000000002</v>
      </c>
      <c r="L472" s="279"/>
      <c r="M472" s="284"/>
      <c r="T472" s="285"/>
      <c r="AT472" s="281" t="s">
        <v>373</v>
      </c>
      <c r="AU472" s="281" t="s">
        <v>90</v>
      </c>
      <c r="AV472" s="280" t="s">
        <v>90</v>
      </c>
      <c r="AW472" s="280" t="s">
        <v>31</v>
      </c>
      <c r="AX472" s="280" t="s">
        <v>77</v>
      </c>
      <c r="AY472" s="281" t="s">
        <v>366</v>
      </c>
    </row>
    <row r="473" spans="2:65" s="273" customFormat="1">
      <c r="B473" s="272"/>
      <c r="D473" s="274" t="s">
        <v>373</v>
      </c>
      <c r="E473" s="275" t="s">
        <v>1</v>
      </c>
      <c r="F473" s="276" t="s">
        <v>9796</v>
      </c>
      <c r="H473" s="275" t="s">
        <v>1</v>
      </c>
      <c r="L473" s="272"/>
      <c r="M473" s="277"/>
      <c r="T473" s="278"/>
      <c r="AT473" s="275" t="s">
        <v>373</v>
      </c>
      <c r="AU473" s="275" t="s">
        <v>90</v>
      </c>
      <c r="AV473" s="273" t="s">
        <v>84</v>
      </c>
      <c r="AW473" s="273" t="s">
        <v>31</v>
      </c>
      <c r="AX473" s="273" t="s">
        <v>77</v>
      </c>
      <c r="AY473" s="275" t="s">
        <v>366</v>
      </c>
    </row>
    <row r="474" spans="2:65" s="280" customFormat="1">
      <c r="B474" s="279"/>
      <c r="D474" s="274" t="s">
        <v>373</v>
      </c>
      <c r="E474" s="281" t="s">
        <v>1</v>
      </c>
      <c r="F474" s="282" t="s">
        <v>9953</v>
      </c>
      <c r="H474" s="283">
        <v>2.52</v>
      </c>
      <c r="L474" s="279"/>
      <c r="M474" s="284"/>
      <c r="T474" s="285"/>
      <c r="AT474" s="281" t="s">
        <v>373</v>
      </c>
      <c r="AU474" s="281" t="s">
        <v>90</v>
      </c>
      <c r="AV474" s="280" t="s">
        <v>90</v>
      </c>
      <c r="AW474" s="280" t="s">
        <v>31</v>
      </c>
      <c r="AX474" s="280" t="s">
        <v>77</v>
      </c>
      <c r="AY474" s="281" t="s">
        <v>366</v>
      </c>
    </row>
    <row r="475" spans="2:65" s="287" customFormat="1">
      <c r="B475" s="286"/>
      <c r="D475" s="274" t="s">
        <v>373</v>
      </c>
      <c r="E475" s="288" t="s">
        <v>1</v>
      </c>
      <c r="F475" s="289" t="s">
        <v>378</v>
      </c>
      <c r="H475" s="290">
        <v>48.45</v>
      </c>
      <c r="L475" s="286"/>
      <c r="M475" s="291"/>
      <c r="T475" s="292"/>
      <c r="AT475" s="288" t="s">
        <v>373</v>
      </c>
      <c r="AU475" s="288" t="s">
        <v>90</v>
      </c>
      <c r="AV475" s="287" t="s">
        <v>371</v>
      </c>
      <c r="AW475" s="287" t="s">
        <v>31</v>
      </c>
      <c r="AX475" s="287" t="s">
        <v>84</v>
      </c>
      <c r="AY475" s="288" t="s">
        <v>366</v>
      </c>
    </row>
    <row r="476" spans="2:65" s="74" customFormat="1" ht="24.2" customHeight="1">
      <c r="B476" s="73"/>
      <c r="C476" s="260" t="s">
        <v>635</v>
      </c>
      <c r="D476" s="260" t="s">
        <v>368</v>
      </c>
      <c r="E476" s="261" t="s">
        <v>9954</v>
      </c>
      <c r="F476" s="262" t="s">
        <v>9955</v>
      </c>
      <c r="G476" s="263" t="s">
        <v>249</v>
      </c>
      <c r="H476" s="264">
        <v>48.45</v>
      </c>
      <c r="I476" s="26"/>
      <c r="J476" s="266">
        <f>ROUND(I476*H476,2)</f>
        <v>0</v>
      </c>
      <c r="K476" s="267"/>
      <c r="L476" s="73"/>
      <c r="M476" s="27" t="s">
        <v>1</v>
      </c>
      <c r="N476" s="233" t="s">
        <v>43</v>
      </c>
      <c r="P476" s="269">
        <f>O476*H476</f>
        <v>0</v>
      </c>
      <c r="Q476" s="269">
        <v>0</v>
      </c>
      <c r="R476" s="269">
        <f>Q476*H476</f>
        <v>0</v>
      </c>
      <c r="S476" s="269">
        <v>0</v>
      </c>
      <c r="T476" s="270">
        <f>S476*H476</f>
        <v>0</v>
      </c>
      <c r="AR476" s="271" t="s">
        <v>371</v>
      </c>
      <c r="AT476" s="271" t="s">
        <v>368</v>
      </c>
      <c r="AU476" s="271" t="s">
        <v>90</v>
      </c>
      <c r="AY476" s="53" t="s">
        <v>366</v>
      </c>
      <c r="BE476" s="179">
        <f>IF(N476="základná",J476,0)</f>
        <v>0</v>
      </c>
      <c r="BF476" s="179">
        <f>IF(N476="znížená",J476,0)</f>
        <v>0</v>
      </c>
      <c r="BG476" s="179">
        <f>IF(N476="zákl. prenesená",J476,0)</f>
        <v>0</v>
      </c>
      <c r="BH476" s="179">
        <f>IF(N476="zníž. prenesená",J476,0)</f>
        <v>0</v>
      </c>
      <c r="BI476" s="179">
        <f>IF(N476="nulová",J476,0)</f>
        <v>0</v>
      </c>
      <c r="BJ476" s="53" t="s">
        <v>90</v>
      </c>
      <c r="BK476" s="179">
        <f>ROUND(I476*H476,2)</f>
        <v>0</v>
      </c>
      <c r="BL476" s="53" t="s">
        <v>371</v>
      </c>
      <c r="BM476" s="271" t="s">
        <v>9956</v>
      </c>
    </row>
    <row r="477" spans="2:65" s="249" customFormat="1" ht="22.9" customHeight="1">
      <c r="B477" s="248"/>
      <c r="D477" s="250" t="s">
        <v>76</v>
      </c>
      <c r="E477" s="258" t="s">
        <v>371</v>
      </c>
      <c r="F477" s="258" t="s">
        <v>1079</v>
      </c>
      <c r="J477" s="259">
        <f>BK477</f>
        <v>0</v>
      </c>
      <c r="L477" s="248"/>
      <c r="M477" s="253"/>
      <c r="P477" s="254">
        <f>SUM(P478:P751)</f>
        <v>0</v>
      </c>
      <c r="R477" s="254">
        <f>SUM(R478:R751)</f>
        <v>146.27306638499999</v>
      </c>
      <c r="T477" s="255">
        <f>SUM(T478:T751)</f>
        <v>0</v>
      </c>
      <c r="AR477" s="250" t="s">
        <v>84</v>
      </c>
      <c r="AT477" s="256" t="s">
        <v>76</v>
      </c>
      <c r="AU477" s="256" t="s">
        <v>84</v>
      </c>
      <c r="AY477" s="250" t="s">
        <v>366</v>
      </c>
      <c r="BK477" s="257">
        <f>SUM(BK478:BK751)</f>
        <v>0</v>
      </c>
    </row>
    <row r="478" spans="2:65" s="74" customFormat="1" ht="37.9" customHeight="1">
      <c r="B478" s="73"/>
      <c r="C478" s="260" t="s">
        <v>666</v>
      </c>
      <c r="D478" s="260" t="s">
        <v>368</v>
      </c>
      <c r="E478" s="261" t="s">
        <v>9957</v>
      </c>
      <c r="F478" s="262" t="s">
        <v>9958</v>
      </c>
      <c r="G478" s="263" t="s">
        <v>402</v>
      </c>
      <c r="H478" s="264">
        <v>48.780999999999999</v>
      </c>
      <c r="I478" s="26"/>
      <c r="J478" s="266">
        <f>ROUND(I478*H478,2)</f>
        <v>0</v>
      </c>
      <c r="K478" s="267"/>
      <c r="L478" s="73"/>
      <c r="M478" s="27" t="s">
        <v>1</v>
      </c>
      <c r="N478" s="233" t="s">
        <v>43</v>
      </c>
      <c r="P478" s="269">
        <f>O478*H478</f>
        <v>0</v>
      </c>
      <c r="Q478" s="269">
        <v>2.4018999999999999</v>
      </c>
      <c r="R478" s="269">
        <f>Q478*H478</f>
        <v>117.16708389999999</v>
      </c>
      <c r="S478" s="269">
        <v>0</v>
      </c>
      <c r="T478" s="270">
        <f>S478*H478</f>
        <v>0</v>
      </c>
      <c r="AR478" s="271" t="s">
        <v>371</v>
      </c>
      <c r="AT478" s="271" t="s">
        <v>368</v>
      </c>
      <c r="AU478" s="271" t="s">
        <v>90</v>
      </c>
      <c r="AY478" s="53" t="s">
        <v>366</v>
      </c>
      <c r="BE478" s="179">
        <f>IF(N478="základná",J478,0)</f>
        <v>0</v>
      </c>
      <c r="BF478" s="179">
        <f>IF(N478="znížená",J478,0)</f>
        <v>0</v>
      </c>
      <c r="BG478" s="179">
        <f>IF(N478="zákl. prenesená",J478,0)</f>
        <v>0</v>
      </c>
      <c r="BH478" s="179">
        <f>IF(N478="zníž. prenesená",J478,0)</f>
        <v>0</v>
      </c>
      <c r="BI478" s="179">
        <f>IF(N478="nulová",J478,0)</f>
        <v>0</v>
      </c>
      <c r="BJ478" s="53" t="s">
        <v>90</v>
      </c>
      <c r="BK478" s="179">
        <f>ROUND(I478*H478,2)</f>
        <v>0</v>
      </c>
      <c r="BL478" s="53" t="s">
        <v>371</v>
      </c>
      <c r="BM478" s="271" t="s">
        <v>9959</v>
      </c>
    </row>
    <row r="479" spans="2:65" s="273" customFormat="1">
      <c r="B479" s="272"/>
      <c r="D479" s="274" t="s">
        <v>373</v>
      </c>
      <c r="E479" s="275" t="s">
        <v>1</v>
      </c>
      <c r="F479" s="276" t="s">
        <v>9942</v>
      </c>
      <c r="H479" s="275" t="s">
        <v>1</v>
      </c>
      <c r="L479" s="272"/>
      <c r="M479" s="277"/>
      <c r="T479" s="278"/>
      <c r="AT479" s="275" t="s">
        <v>373</v>
      </c>
      <c r="AU479" s="275" t="s">
        <v>90</v>
      </c>
      <c r="AV479" s="273" t="s">
        <v>84</v>
      </c>
      <c r="AW479" s="273" t="s">
        <v>31</v>
      </c>
      <c r="AX479" s="273" t="s">
        <v>77</v>
      </c>
      <c r="AY479" s="275" t="s">
        <v>366</v>
      </c>
    </row>
    <row r="480" spans="2:65" s="280" customFormat="1">
      <c r="B480" s="279"/>
      <c r="D480" s="274" t="s">
        <v>373</v>
      </c>
      <c r="E480" s="281" t="s">
        <v>1</v>
      </c>
      <c r="F480" s="282" t="s">
        <v>9960</v>
      </c>
      <c r="H480" s="283">
        <v>43.576000000000001</v>
      </c>
      <c r="L480" s="279"/>
      <c r="M480" s="284"/>
      <c r="T480" s="285"/>
      <c r="AT480" s="281" t="s">
        <v>373</v>
      </c>
      <c r="AU480" s="281" t="s">
        <v>90</v>
      </c>
      <c r="AV480" s="280" t="s">
        <v>90</v>
      </c>
      <c r="AW480" s="280" t="s">
        <v>31</v>
      </c>
      <c r="AX480" s="280" t="s">
        <v>77</v>
      </c>
      <c r="AY480" s="281" t="s">
        <v>366</v>
      </c>
    </row>
    <row r="481" spans="2:51" s="280" customFormat="1">
      <c r="B481" s="279"/>
      <c r="D481" s="274" t="s">
        <v>373</v>
      </c>
      <c r="E481" s="281" t="s">
        <v>1</v>
      </c>
      <c r="F481" s="282" t="s">
        <v>9961</v>
      </c>
      <c r="H481" s="283">
        <v>0.13300000000000001</v>
      </c>
      <c r="L481" s="279"/>
      <c r="M481" s="284"/>
      <c r="T481" s="285"/>
      <c r="AT481" s="281" t="s">
        <v>373</v>
      </c>
      <c r="AU481" s="281" t="s">
        <v>90</v>
      </c>
      <c r="AV481" s="280" t="s">
        <v>90</v>
      </c>
      <c r="AW481" s="280" t="s">
        <v>31</v>
      </c>
      <c r="AX481" s="280" t="s">
        <v>77</v>
      </c>
      <c r="AY481" s="281" t="s">
        <v>366</v>
      </c>
    </row>
    <row r="482" spans="2:51" s="273" customFormat="1">
      <c r="B482" s="272"/>
      <c r="D482" s="274" t="s">
        <v>373</v>
      </c>
      <c r="E482" s="275" t="s">
        <v>1</v>
      </c>
      <c r="F482" s="276" t="s">
        <v>790</v>
      </c>
      <c r="H482" s="275" t="s">
        <v>1</v>
      </c>
      <c r="L482" s="272"/>
      <c r="M482" s="277"/>
      <c r="T482" s="278"/>
      <c r="AT482" s="275" t="s">
        <v>373</v>
      </c>
      <c r="AU482" s="275" t="s">
        <v>90</v>
      </c>
      <c r="AV482" s="273" t="s">
        <v>84</v>
      </c>
      <c r="AW482" s="273" t="s">
        <v>31</v>
      </c>
      <c r="AX482" s="273" t="s">
        <v>77</v>
      </c>
      <c r="AY482" s="275" t="s">
        <v>366</v>
      </c>
    </row>
    <row r="483" spans="2:51" s="280" customFormat="1">
      <c r="B483" s="279"/>
      <c r="D483" s="274" t="s">
        <v>373</v>
      </c>
      <c r="E483" s="281" t="s">
        <v>1</v>
      </c>
      <c r="F483" s="282" t="s">
        <v>9962</v>
      </c>
      <c r="H483" s="283">
        <v>-5.2610000000000001</v>
      </c>
      <c r="L483" s="279"/>
      <c r="M483" s="284"/>
      <c r="T483" s="285"/>
      <c r="AT483" s="281" t="s">
        <v>373</v>
      </c>
      <c r="AU483" s="281" t="s">
        <v>90</v>
      </c>
      <c r="AV483" s="280" t="s">
        <v>90</v>
      </c>
      <c r="AW483" s="280" t="s">
        <v>31</v>
      </c>
      <c r="AX483" s="280" t="s">
        <v>77</v>
      </c>
      <c r="AY483" s="281" t="s">
        <v>366</v>
      </c>
    </row>
    <row r="484" spans="2:51" s="294" customFormat="1">
      <c r="B484" s="293"/>
      <c r="D484" s="274" t="s">
        <v>373</v>
      </c>
      <c r="E484" s="295" t="s">
        <v>1</v>
      </c>
      <c r="F484" s="296" t="s">
        <v>397</v>
      </c>
      <c r="H484" s="297">
        <v>38.448</v>
      </c>
      <c r="L484" s="293"/>
      <c r="M484" s="298"/>
      <c r="T484" s="299"/>
      <c r="AT484" s="295" t="s">
        <v>373</v>
      </c>
      <c r="AU484" s="295" t="s">
        <v>90</v>
      </c>
      <c r="AV484" s="294" t="s">
        <v>149</v>
      </c>
      <c r="AW484" s="294" t="s">
        <v>31</v>
      </c>
      <c r="AX484" s="294" t="s">
        <v>77</v>
      </c>
      <c r="AY484" s="295" t="s">
        <v>366</v>
      </c>
    </row>
    <row r="485" spans="2:51" s="273" customFormat="1">
      <c r="B485" s="272"/>
      <c r="D485" s="274" t="s">
        <v>373</v>
      </c>
      <c r="E485" s="275" t="s">
        <v>1</v>
      </c>
      <c r="F485" s="276" t="s">
        <v>9963</v>
      </c>
      <c r="H485" s="275" t="s">
        <v>1</v>
      </c>
      <c r="L485" s="272"/>
      <c r="M485" s="277"/>
      <c r="T485" s="278"/>
      <c r="AT485" s="275" t="s">
        <v>373</v>
      </c>
      <c r="AU485" s="275" t="s">
        <v>90</v>
      </c>
      <c r="AV485" s="273" t="s">
        <v>84</v>
      </c>
      <c r="AW485" s="273" t="s">
        <v>31</v>
      </c>
      <c r="AX485" s="273" t="s">
        <v>77</v>
      </c>
      <c r="AY485" s="275" t="s">
        <v>366</v>
      </c>
    </row>
    <row r="486" spans="2:51" s="280" customFormat="1">
      <c r="B486" s="279"/>
      <c r="D486" s="274" t="s">
        <v>373</v>
      </c>
      <c r="E486" s="281" t="s">
        <v>1</v>
      </c>
      <c r="F486" s="282" t="s">
        <v>9964</v>
      </c>
      <c r="H486" s="283">
        <v>4.32</v>
      </c>
      <c r="L486" s="279"/>
      <c r="M486" s="284"/>
      <c r="T486" s="285"/>
      <c r="AT486" s="281" t="s">
        <v>373</v>
      </c>
      <c r="AU486" s="281" t="s">
        <v>90</v>
      </c>
      <c r="AV486" s="280" t="s">
        <v>90</v>
      </c>
      <c r="AW486" s="280" t="s">
        <v>31</v>
      </c>
      <c r="AX486" s="280" t="s">
        <v>77</v>
      </c>
      <c r="AY486" s="281" t="s">
        <v>366</v>
      </c>
    </row>
    <row r="487" spans="2:51" s="294" customFormat="1">
      <c r="B487" s="293"/>
      <c r="D487" s="274" t="s">
        <v>373</v>
      </c>
      <c r="E487" s="295" t="s">
        <v>1</v>
      </c>
      <c r="F487" s="296" t="s">
        <v>397</v>
      </c>
      <c r="H487" s="297">
        <v>4.32</v>
      </c>
      <c r="L487" s="293"/>
      <c r="M487" s="298"/>
      <c r="T487" s="299"/>
      <c r="AT487" s="295" t="s">
        <v>373</v>
      </c>
      <c r="AU487" s="295" t="s">
        <v>90</v>
      </c>
      <c r="AV487" s="294" t="s">
        <v>149</v>
      </c>
      <c r="AW487" s="294" t="s">
        <v>31</v>
      </c>
      <c r="AX487" s="294" t="s">
        <v>77</v>
      </c>
      <c r="AY487" s="295" t="s">
        <v>366</v>
      </c>
    </row>
    <row r="488" spans="2:51" s="273" customFormat="1">
      <c r="B488" s="272"/>
      <c r="D488" s="274" t="s">
        <v>373</v>
      </c>
      <c r="E488" s="275" t="s">
        <v>1</v>
      </c>
      <c r="F488" s="276" t="s">
        <v>9965</v>
      </c>
      <c r="H488" s="275" t="s">
        <v>1</v>
      </c>
      <c r="L488" s="272"/>
      <c r="M488" s="277"/>
      <c r="T488" s="278"/>
      <c r="AT488" s="275" t="s">
        <v>373</v>
      </c>
      <c r="AU488" s="275" t="s">
        <v>90</v>
      </c>
      <c r="AV488" s="273" t="s">
        <v>84</v>
      </c>
      <c r="AW488" s="273" t="s">
        <v>31</v>
      </c>
      <c r="AX488" s="273" t="s">
        <v>77</v>
      </c>
      <c r="AY488" s="275" t="s">
        <v>366</v>
      </c>
    </row>
    <row r="489" spans="2:51" s="280" customFormat="1">
      <c r="B489" s="279"/>
      <c r="D489" s="274" t="s">
        <v>373</v>
      </c>
      <c r="E489" s="281" t="s">
        <v>1</v>
      </c>
      <c r="F489" s="282" t="s">
        <v>9966</v>
      </c>
      <c r="H489" s="283">
        <v>0.27900000000000003</v>
      </c>
      <c r="L489" s="279"/>
      <c r="M489" s="284"/>
      <c r="T489" s="285"/>
      <c r="AT489" s="281" t="s">
        <v>373</v>
      </c>
      <c r="AU489" s="281" t="s">
        <v>90</v>
      </c>
      <c r="AV489" s="280" t="s">
        <v>90</v>
      </c>
      <c r="AW489" s="280" t="s">
        <v>31</v>
      </c>
      <c r="AX489" s="280" t="s">
        <v>77</v>
      </c>
      <c r="AY489" s="281" t="s">
        <v>366</v>
      </c>
    </row>
    <row r="490" spans="2:51" s="294" customFormat="1">
      <c r="B490" s="293"/>
      <c r="D490" s="274" t="s">
        <v>373</v>
      </c>
      <c r="E490" s="295" t="s">
        <v>1</v>
      </c>
      <c r="F490" s="296" t="s">
        <v>397</v>
      </c>
      <c r="H490" s="297">
        <v>0.27900000000000003</v>
      </c>
      <c r="L490" s="293"/>
      <c r="M490" s="298"/>
      <c r="T490" s="299"/>
      <c r="AT490" s="295" t="s">
        <v>373</v>
      </c>
      <c r="AU490" s="295" t="s">
        <v>90</v>
      </c>
      <c r="AV490" s="294" t="s">
        <v>149</v>
      </c>
      <c r="AW490" s="294" t="s">
        <v>31</v>
      </c>
      <c r="AX490" s="294" t="s">
        <v>77</v>
      </c>
      <c r="AY490" s="295" t="s">
        <v>366</v>
      </c>
    </row>
    <row r="491" spans="2:51" s="273" customFormat="1">
      <c r="B491" s="272"/>
      <c r="D491" s="274" t="s">
        <v>373</v>
      </c>
      <c r="E491" s="275" t="s">
        <v>1</v>
      </c>
      <c r="F491" s="276" t="s">
        <v>9967</v>
      </c>
      <c r="H491" s="275" t="s">
        <v>1</v>
      </c>
      <c r="L491" s="272"/>
      <c r="M491" s="277"/>
      <c r="T491" s="278"/>
      <c r="AT491" s="275" t="s">
        <v>373</v>
      </c>
      <c r="AU491" s="275" t="s">
        <v>90</v>
      </c>
      <c r="AV491" s="273" t="s">
        <v>84</v>
      </c>
      <c r="AW491" s="273" t="s">
        <v>31</v>
      </c>
      <c r="AX491" s="273" t="s">
        <v>77</v>
      </c>
      <c r="AY491" s="275" t="s">
        <v>366</v>
      </c>
    </row>
    <row r="492" spans="2:51" s="280" customFormat="1">
      <c r="B492" s="279"/>
      <c r="D492" s="274" t="s">
        <v>373</v>
      </c>
      <c r="E492" s="281" t="s">
        <v>1</v>
      </c>
      <c r="F492" s="282" t="s">
        <v>9968</v>
      </c>
      <c r="H492" s="283">
        <v>2.5880000000000001</v>
      </c>
      <c r="L492" s="279"/>
      <c r="M492" s="284"/>
      <c r="T492" s="285"/>
      <c r="AT492" s="281" t="s">
        <v>373</v>
      </c>
      <c r="AU492" s="281" t="s">
        <v>90</v>
      </c>
      <c r="AV492" s="280" t="s">
        <v>90</v>
      </c>
      <c r="AW492" s="280" t="s">
        <v>31</v>
      </c>
      <c r="AX492" s="280" t="s">
        <v>77</v>
      </c>
      <c r="AY492" s="281" t="s">
        <v>366</v>
      </c>
    </row>
    <row r="493" spans="2:51" s="294" customFormat="1">
      <c r="B493" s="293"/>
      <c r="D493" s="274" t="s">
        <v>373</v>
      </c>
      <c r="E493" s="295" t="s">
        <v>1</v>
      </c>
      <c r="F493" s="296" t="s">
        <v>397</v>
      </c>
      <c r="H493" s="297">
        <v>2.5880000000000001</v>
      </c>
      <c r="L493" s="293"/>
      <c r="M493" s="298"/>
      <c r="T493" s="299"/>
      <c r="AT493" s="295" t="s">
        <v>373</v>
      </c>
      <c r="AU493" s="295" t="s">
        <v>90</v>
      </c>
      <c r="AV493" s="294" t="s">
        <v>149</v>
      </c>
      <c r="AW493" s="294" t="s">
        <v>31</v>
      </c>
      <c r="AX493" s="294" t="s">
        <v>77</v>
      </c>
      <c r="AY493" s="295" t="s">
        <v>366</v>
      </c>
    </row>
    <row r="494" spans="2:51" s="273" customFormat="1">
      <c r="B494" s="272"/>
      <c r="D494" s="274" t="s">
        <v>373</v>
      </c>
      <c r="E494" s="275" t="s">
        <v>1</v>
      </c>
      <c r="F494" s="276" t="s">
        <v>9969</v>
      </c>
      <c r="H494" s="275" t="s">
        <v>1</v>
      </c>
      <c r="L494" s="272"/>
      <c r="M494" s="277"/>
      <c r="T494" s="278"/>
      <c r="AT494" s="275" t="s">
        <v>373</v>
      </c>
      <c r="AU494" s="275" t="s">
        <v>90</v>
      </c>
      <c r="AV494" s="273" t="s">
        <v>84</v>
      </c>
      <c r="AW494" s="273" t="s">
        <v>31</v>
      </c>
      <c r="AX494" s="273" t="s">
        <v>77</v>
      </c>
      <c r="AY494" s="275" t="s">
        <v>366</v>
      </c>
    </row>
    <row r="495" spans="2:51" s="280" customFormat="1">
      <c r="B495" s="279"/>
      <c r="D495" s="274" t="s">
        <v>373</v>
      </c>
      <c r="E495" s="281" t="s">
        <v>1</v>
      </c>
      <c r="F495" s="282" t="s">
        <v>9970</v>
      </c>
      <c r="H495" s="283">
        <v>2.3919999999999999</v>
      </c>
      <c r="L495" s="279"/>
      <c r="M495" s="284"/>
      <c r="T495" s="285"/>
      <c r="AT495" s="281" t="s">
        <v>373</v>
      </c>
      <c r="AU495" s="281" t="s">
        <v>90</v>
      </c>
      <c r="AV495" s="280" t="s">
        <v>90</v>
      </c>
      <c r="AW495" s="280" t="s">
        <v>31</v>
      </c>
      <c r="AX495" s="280" t="s">
        <v>77</v>
      </c>
      <c r="AY495" s="281" t="s">
        <v>366</v>
      </c>
    </row>
    <row r="496" spans="2:51" s="294" customFormat="1">
      <c r="B496" s="293"/>
      <c r="D496" s="274" t="s">
        <v>373</v>
      </c>
      <c r="E496" s="295" t="s">
        <v>1</v>
      </c>
      <c r="F496" s="296" t="s">
        <v>397</v>
      </c>
      <c r="H496" s="297">
        <v>2.3919999999999999</v>
      </c>
      <c r="L496" s="293"/>
      <c r="M496" s="298"/>
      <c r="T496" s="299"/>
      <c r="AT496" s="295" t="s">
        <v>373</v>
      </c>
      <c r="AU496" s="295" t="s">
        <v>90</v>
      </c>
      <c r="AV496" s="294" t="s">
        <v>149</v>
      </c>
      <c r="AW496" s="294" t="s">
        <v>31</v>
      </c>
      <c r="AX496" s="294" t="s">
        <v>77</v>
      </c>
      <c r="AY496" s="295" t="s">
        <v>366</v>
      </c>
    </row>
    <row r="497" spans="2:65" s="273" customFormat="1">
      <c r="B497" s="272"/>
      <c r="D497" s="274" t="s">
        <v>373</v>
      </c>
      <c r="E497" s="275" t="s">
        <v>1</v>
      </c>
      <c r="F497" s="276" t="s">
        <v>9971</v>
      </c>
      <c r="H497" s="275" t="s">
        <v>1</v>
      </c>
      <c r="L497" s="272"/>
      <c r="M497" s="277"/>
      <c r="T497" s="278"/>
      <c r="AT497" s="275" t="s">
        <v>373</v>
      </c>
      <c r="AU497" s="275" t="s">
        <v>90</v>
      </c>
      <c r="AV497" s="273" t="s">
        <v>84</v>
      </c>
      <c r="AW497" s="273" t="s">
        <v>31</v>
      </c>
      <c r="AX497" s="273" t="s">
        <v>77</v>
      </c>
      <c r="AY497" s="275" t="s">
        <v>366</v>
      </c>
    </row>
    <row r="498" spans="2:65" s="280" customFormat="1">
      <c r="B498" s="279"/>
      <c r="D498" s="274" t="s">
        <v>373</v>
      </c>
      <c r="E498" s="281" t="s">
        <v>1</v>
      </c>
      <c r="F498" s="282" t="s">
        <v>9972</v>
      </c>
      <c r="H498" s="283">
        <v>0.218</v>
      </c>
      <c r="L498" s="279"/>
      <c r="M498" s="284"/>
      <c r="T498" s="285"/>
      <c r="AT498" s="281" t="s">
        <v>373</v>
      </c>
      <c r="AU498" s="281" t="s">
        <v>90</v>
      </c>
      <c r="AV498" s="280" t="s">
        <v>90</v>
      </c>
      <c r="AW498" s="280" t="s">
        <v>31</v>
      </c>
      <c r="AX498" s="280" t="s">
        <v>77</v>
      </c>
      <c r="AY498" s="281" t="s">
        <v>366</v>
      </c>
    </row>
    <row r="499" spans="2:65" s="294" customFormat="1">
      <c r="B499" s="293"/>
      <c r="D499" s="274" t="s">
        <v>373</v>
      </c>
      <c r="E499" s="295" t="s">
        <v>1</v>
      </c>
      <c r="F499" s="296" t="s">
        <v>397</v>
      </c>
      <c r="H499" s="297">
        <v>0.218</v>
      </c>
      <c r="L499" s="293"/>
      <c r="M499" s="298"/>
      <c r="T499" s="299"/>
      <c r="AT499" s="295" t="s">
        <v>373</v>
      </c>
      <c r="AU499" s="295" t="s">
        <v>90</v>
      </c>
      <c r="AV499" s="294" t="s">
        <v>149</v>
      </c>
      <c r="AW499" s="294" t="s">
        <v>31</v>
      </c>
      <c r="AX499" s="294" t="s">
        <v>77</v>
      </c>
      <c r="AY499" s="295" t="s">
        <v>366</v>
      </c>
    </row>
    <row r="500" spans="2:65" s="273" customFormat="1">
      <c r="B500" s="272"/>
      <c r="D500" s="274" t="s">
        <v>373</v>
      </c>
      <c r="E500" s="275" t="s">
        <v>1</v>
      </c>
      <c r="F500" s="276" t="s">
        <v>9973</v>
      </c>
      <c r="H500" s="275" t="s">
        <v>1</v>
      </c>
      <c r="L500" s="272"/>
      <c r="M500" s="277"/>
      <c r="T500" s="278"/>
      <c r="AT500" s="275" t="s">
        <v>373</v>
      </c>
      <c r="AU500" s="275" t="s">
        <v>90</v>
      </c>
      <c r="AV500" s="273" t="s">
        <v>84</v>
      </c>
      <c r="AW500" s="273" t="s">
        <v>31</v>
      </c>
      <c r="AX500" s="273" t="s">
        <v>77</v>
      </c>
      <c r="AY500" s="275" t="s">
        <v>366</v>
      </c>
    </row>
    <row r="501" spans="2:65" s="280" customFormat="1">
      <c r="B501" s="279"/>
      <c r="D501" s="274" t="s">
        <v>373</v>
      </c>
      <c r="E501" s="281" t="s">
        <v>1</v>
      </c>
      <c r="F501" s="282" t="s">
        <v>9974</v>
      </c>
      <c r="H501" s="283">
        <v>0.17499999999999999</v>
      </c>
      <c r="L501" s="279"/>
      <c r="M501" s="284"/>
      <c r="T501" s="285"/>
      <c r="AT501" s="281" t="s">
        <v>373</v>
      </c>
      <c r="AU501" s="281" t="s">
        <v>90</v>
      </c>
      <c r="AV501" s="280" t="s">
        <v>90</v>
      </c>
      <c r="AW501" s="280" t="s">
        <v>31</v>
      </c>
      <c r="AX501" s="280" t="s">
        <v>77</v>
      </c>
      <c r="AY501" s="281" t="s">
        <v>366</v>
      </c>
    </row>
    <row r="502" spans="2:65" s="294" customFormat="1">
      <c r="B502" s="293"/>
      <c r="D502" s="274" t="s">
        <v>373</v>
      </c>
      <c r="E502" s="295" t="s">
        <v>1</v>
      </c>
      <c r="F502" s="296" t="s">
        <v>397</v>
      </c>
      <c r="H502" s="297">
        <v>0.17499999999999999</v>
      </c>
      <c r="L502" s="293"/>
      <c r="M502" s="298"/>
      <c r="T502" s="299"/>
      <c r="AT502" s="295" t="s">
        <v>373</v>
      </c>
      <c r="AU502" s="295" t="s">
        <v>90</v>
      </c>
      <c r="AV502" s="294" t="s">
        <v>149</v>
      </c>
      <c r="AW502" s="294" t="s">
        <v>31</v>
      </c>
      <c r="AX502" s="294" t="s">
        <v>77</v>
      </c>
      <c r="AY502" s="295" t="s">
        <v>366</v>
      </c>
    </row>
    <row r="503" spans="2:65" s="273" customFormat="1">
      <c r="B503" s="272"/>
      <c r="D503" s="274" t="s">
        <v>373</v>
      </c>
      <c r="E503" s="275" t="s">
        <v>1</v>
      </c>
      <c r="F503" s="276" t="s">
        <v>9975</v>
      </c>
      <c r="H503" s="275" t="s">
        <v>1</v>
      </c>
      <c r="L503" s="272"/>
      <c r="M503" s="277"/>
      <c r="T503" s="278"/>
      <c r="AT503" s="275" t="s">
        <v>373</v>
      </c>
      <c r="AU503" s="275" t="s">
        <v>90</v>
      </c>
      <c r="AV503" s="273" t="s">
        <v>84</v>
      </c>
      <c r="AW503" s="273" t="s">
        <v>31</v>
      </c>
      <c r="AX503" s="273" t="s">
        <v>77</v>
      </c>
      <c r="AY503" s="275" t="s">
        <v>366</v>
      </c>
    </row>
    <row r="504" spans="2:65" s="280" customFormat="1">
      <c r="B504" s="279"/>
      <c r="D504" s="274" t="s">
        <v>373</v>
      </c>
      <c r="E504" s="281" t="s">
        <v>1</v>
      </c>
      <c r="F504" s="282" t="s">
        <v>9976</v>
      </c>
      <c r="H504" s="283">
        <v>0.36099999999999999</v>
      </c>
      <c r="L504" s="279"/>
      <c r="M504" s="284"/>
      <c r="T504" s="285"/>
      <c r="AT504" s="281" t="s">
        <v>373</v>
      </c>
      <c r="AU504" s="281" t="s">
        <v>90</v>
      </c>
      <c r="AV504" s="280" t="s">
        <v>90</v>
      </c>
      <c r="AW504" s="280" t="s">
        <v>31</v>
      </c>
      <c r="AX504" s="280" t="s">
        <v>77</v>
      </c>
      <c r="AY504" s="281" t="s">
        <v>366</v>
      </c>
    </row>
    <row r="505" spans="2:65" s="294" customFormat="1">
      <c r="B505" s="293"/>
      <c r="D505" s="274" t="s">
        <v>373</v>
      </c>
      <c r="E505" s="295" t="s">
        <v>1</v>
      </c>
      <c r="F505" s="296" t="s">
        <v>397</v>
      </c>
      <c r="H505" s="297">
        <v>0.36099999999999999</v>
      </c>
      <c r="L505" s="293"/>
      <c r="M505" s="298"/>
      <c r="T505" s="299"/>
      <c r="AT505" s="295" t="s">
        <v>373</v>
      </c>
      <c r="AU505" s="295" t="s">
        <v>90</v>
      </c>
      <c r="AV505" s="294" t="s">
        <v>149</v>
      </c>
      <c r="AW505" s="294" t="s">
        <v>31</v>
      </c>
      <c r="AX505" s="294" t="s">
        <v>77</v>
      </c>
      <c r="AY505" s="295" t="s">
        <v>366</v>
      </c>
    </row>
    <row r="506" spans="2:65" s="287" customFormat="1">
      <c r="B506" s="286"/>
      <c r="D506" s="274" t="s">
        <v>373</v>
      </c>
      <c r="E506" s="288" t="s">
        <v>1</v>
      </c>
      <c r="F506" s="289" t="s">
        <v>378</v>
      </c>
      <c r="H506" s="290">
        <v>48.780999999999999</v>
      </c>
      <c r="L506" s="286"/>
      <c r="M506" s="291"/>
      <c r="T506" s="292"/>
      <c r="AT506" s="288" t="s">
        <v>373</v>
      </c>
      <c r="AU506" s="288" t="s">
        <v>90</v>
      </c>
      <c r="AV506" s="287" t="s">
        <v>371</v>
      </c>
      <c r="AW506" s="287" t="s">
        <v>31</v>
      </c>
      <c r="AX506" s="287" t="s">
        <v>84</v>
      </c>
      <c r="AY506" s="288" t="s">
        <v>366</v>
      </c>
    </row>
    <row r="507" spans="2:65" s="74" customFormat="1" ht="24.2" customHeight="1">
      <c r="B507" s="73"/>
      <c r="C507" s="260" t="s">
        <v>673</v>
      </c>
      <c r="D507" s="260" t="s">
        <v>368</v>
      </c>
      <c r="E507" s="261" t="s">
        <v>1081</v>
      </c>
      <c r="F507" s="262" t="s">
        <v>9977</v>
      </c>
      <c r="G507" s="263" t="s">
        <v>402</v>
      </c>
      <c r="H507" s="264">
        <v>1.615</v>
      </c>
      <c r="I507" s="26"/>
      <c r="J507" s="266">
        <f>ROUND(I507*H507,2)</f>
        <v>0</v>
      </c>
      <c r="K507" s="267"/>
      <c r="L507" s="73"/>
      <c r="M507" s="27" t="s">
        <v>1</v>
      </c>
      <c r="N507" s="233" t="s">
        <v>43</v>
      </c>
      <c r="P507" s="269">
        <f>O507*H507</f>
        <v>0</v>
      </c>
      <c r="Q507" s="269">
        <v>2.3141699999999998</v>
      </c>
      <c r="R507" s="269">
        <f>Q507*H507</f>
        <v>3.7373845499999998</v>
      </c>
      <c r="S507" s="269">
        <v>0</v>
      </c>
      <c r="T507" s="270">
        <f>S507*H507</f>
        <v>0</v>
      </c>
      <c r="AR507" s="271" t="s">
        <v>371</v>
      </c>
      <c r="AT507" s="271" t="s">
        <v>368</v>
      </c>
      <c r="AU507" s="271" t="s">
        <v>90</v>
      </c>
      <c r="AY507" s="53" t="s">
        <v>366</v>
      </c>
      <c r="BE507" s="179">
        <f>IF(N507="základná",J507,0)</f>
        <v>0</v>
      </c>
      <c r="BF507" s="179">
        <f>IF(N507="znížená",J507,0)</f>
        <v>0</v>
      </c>
      <c r="BG507" s="179">
        <f>IF(N507="zákl. prenesená",J507,0)</f>
        <v>0</v>
      </c>
      <c r="BH507" s="179">
        <f>IF(N507="zníž. prenesená",J507,0)</f>
        <v>0</v>
      </c>
      <c r="BI507" s="179">
        <f>IF(N507="nulová",J507,0)</f>
        <v>0</v>
      </c>
      <c r="BJ507" s="53" t="s">
        <v>90</v>
      </c>
      <c r="BK507" s="179">
        <f>ROUND(I507*H507,2)</f>
        <v>0</v>
      </c>
      <c r="BL507" s="53" t="s">
        <v>371</v>
      </c>
      <c r="BM507" s="271" t="s">
        <v>9978</v>
      </c>
    </row>
    <row r="508" spans="2:65" s="273" customFormat="1">
      <c r="B508" s="272"/>
      <c r="D508" s="274" t="s">
        <v>373</v>
      </c>
      <c r="E508" s="275" t="s">
        <v>1</v>
      </c>
      <c r="F508" s="276" t="s">
        <v>9979</v>
      </c>
      <c r="H508" s="275" t="s">
        <v>1</v>
      </c>
      <c r="L508" s="272"/>
      <c r="M508" s="277"/>
      <c r="T508" s="278"/>
      <c r="AT508" s="275" t="s">
        <v>373</v>
      </c>
      <c r="AU508" s="275" t="s">
        <v>90</v>
      </c>
      <c r="AV508" s="273" t="s">
        <v>84</v>
      </c>
      <c r="AW508" s="273" t="s">
        <v>31</v>
      </c>
      <c r="AX508" s="273" t="s">
        <v>77</v>
      </c>
      <c r="AY508" s="275" t="s">
        <v>366</v>
      </c>
    </row>
    <row r="509" spans="2:65" s="280" customFormat="1">
      <c r="B509" s="279"/>
      <c r="D509" s="274" t="s">
        <v>373</v>
      </c>
      <c r="E509" s="281" t="s">
        <v>1</v>
      </c>
      <c r="F509" s="282" t="s">
        <v>9980</v>
      </c>
      <c r="H509" s="283">
        <v>1.615</v>
      </c>
      <c r="L509" s="279"/>
      <c r="M509" s="284"/>
      <c r="T509" s="285"/>
      <c r="AT509" s="281" t="s">
        <v>373</v>
      </c>
      <c r="AU509" s="281" t="s">
        <v>90</v>
      </c>
      <c r="AV509" s="280" t="s">
        <v>90</v>
      </c>
      <c r="AW509" s="280" t="s">
        <v>31</v>
      </c>
      <c r="AX509" s="280" t="s">
        <v>77</v>
      </c>
      <c r="AY509" s="281" t="s">
        <v>366</v>
      </c>
    </row>
    <row r="510" spans="2:65" s="287" customFormat="1">
      <c r="B510" s="286"/>
      <c r="D510" s="274" t="s">
        <v>373</v>
      </c>
      <c r="E510" s="288" t="s">
        <v>1</v>
      </c>
      <c r="F510" s="289" t="s">
        <v>378</v>
      </c>
      <c r="H510" s="290">
        <v>1.615</v>
      </c>
      <c r="L510" s="286"/>
      <c r="M510" s="291"/>
      <c r="T510" s="292"/>
      <c r="AT510" s="288" t="s">
        <v>373</v>
      </c>
      <c r="AU510" s="288" t="s">
        <v>90</v>
      </c>
      <c r="AV510" s="287" t="s">
        <v>371</v>
      </c>
      <c r="AW510" s="287" t="s">
        <v>31</v>
      </c>
      <c r="AX510" s="287" t="s">
        <v>84</v>
      </c>
      <c r="AY510" s="288" t="s">
        <v>366</v>
      </c>
    </row>
    <row r="511" spans="2:65" s="74" customFormat="1" ht="16.5" customHeight="1">
      <c r="B511" s="73"/>
      <c r="C511" s="260" t="s">
        <v>680</v>
      </c>
      <c r="D511" s="260" t="s">
        <v>368</v>
      </c>
      <c r="E511" s="261" t="s">
        <v>1162</v>
      </c>
      <c r="F511" s="262" t="s">
        <v>1163</v>
      </c>
      <c r="G511" s="263" t="s">
        <v>249</v>
      </c>
      <c r="H511" s="264">
        <v>153.71899999999999</v>
      </c>
      <c r="I511" s="26"/>
      <c r="J511" s="266">
        <f>ROUND(I511*H511,2)</f>
        <v>0</v>
      </c>
      <c r="K511" s="267"/>
      <c r="L511" s="73"/>
      <c r="M511" s="27" t="s">
        <v>1</v>
      </c>
      <c r="N511" s="233" t="s">
        <v>43</v>
      </c>
      <c r="P511" s="269">
        <f>O511*H511</f>
        <v>0</v>
      </c>
      <c r="Q511" s="269">
        <v>0</v>
      </c>
      <c r="R511" s="269">
        <f>Q511*H511</f>
        <v>0</v>
      </c>
      <c r="S511" s="269">
        <v>0</v>
      </c>
      <c r="T511" s="270">
        <f>S511*H511</f>
        <v>0</v>
      </c>
      <c r="AR511" s="271" t="s">
        <v>371</v>
      </c>
      <c r="AT511" s="271" t="s">
        <v>368</v>
      </c>
      <c r="AU511" s="271" t="s">
        <v>90</v>
      </c>
      <c r="AY511" s="53" t="s">
        <v>366</v>
      </c>
      <c r="BE511" s="179">
        <f>IF(N511="základná",J511,0)</f>
        <v>0</v>
      </c>
      <c r="BF511" s="179">
        <f>IF(N511="znížená",J511,0)</f>
        <v>0</v>
      </c>
      <c r="BG511" s="179">
        <f>IF(N511="zákl. prenesená",J511,0)</f>
        <v>0</v>
      </c>
      <c r="BH511" s="179">
        <f>IF(N511="zníž. prenesená",J511,0)</f>
        <v>0</v>
      </c>
      <c r="BI511" s="179">
        <f>IF(N511="nulová",J511,0)</f>
        <v>0</v>
      </c>
      <c r="BJ511" s="53" t="s">
        <v>90</v>
      </c>
      <c r="BK511" s="179">
        <f>ROUND(I511*H511,2)</f>
        <v>0</v>
      </c>
      <c r="BL511" s="53" t="s">
        <v>371</v>
      </c>
      <c r="BM511" s="271" t="s">
        <v>9981</v>
      </c>
    </row>
    <row r="512" spans="2:65" s="273" customFormat="1">
      <c r="B512" s="272"/>
      <c r="D512" s="274" t="s">
        <v>373</v>
      </c>
      <c r="E512" s="275" t="s">
        <v>1</v>
      </c>
      <c r="F512" s="276" t="s">
        <v>9942</v>
      </c>
      <c r="H512" s="275" t="s">
        <v>1</v>
      </c>
      <c r="L512" s="272"/>
      <c r="M512" s="277"/>
      <c r="T512" s="278"/>
      <c r="AT512" s="275" t="s">
        <v>373</v>
      </c>
      <c r="AU512" s="275" t="s">
        <v>90</v>
      </c>
      <c r="AV512" s="273" t="s">
        <v>84</v>
      </c>
      <c r="AW512" s="273" t="s">
        <v>31</v>
      </c>
      <c r="AX512" s="273" t="s">
        <v>77</v>
      </c>
      <c r="AY512" s="275" t="s">
        <v>366</v>
      </c>
    </row>
    <row r="513" spans="2:51" s="280" customFormat="1">
      <c r="B513" s="279"/>
      <c r="D513" s="274" t="s">
        <v>373</v>
      </c>
      <c r="E513" s="281" t="s">
        <v>1</v>
      </c>
      <c r="F513" s="282" t="s">
        <v>9982</v>
      </c>
      <c r="H513" s="283">
        <v>98.55</v>
      </c>
      <c r="L513" s="279"/>
      <c r="M513" s="284"/>
      <c r="T513" s="285"/>
      <c r="AT513" s="281" t="s">
        <v>373</v>
      </c>
      <c r="AU513" s="281" t="s">
        <v>90</v>
      </c>
      <c r="AV513" s="280" t="s">
        <v>90</v>
      </c>
      <c r="AW513" s="280" t="s">
        <v>31</v>
      </c>
      <c r="AX513" s="280" t="s">
        <v>77</v>
      </c>
      <c r="AY513" s="281" t="s">
        <v>366</v>
      </c>
    </row>
    <row r="514" spans="2:51" s="273" customFormat="1">
      <c r="B514" s="272"/>
      <c r="D514" s="274" t="s">
        <v>373</v>
      </c>
      <c r="E514" s="275" t="s">
        <v>1</v>
      </c>
      <c r="F514" s="276" t="s">
        <v>9983</v>
      </c>
      <c r="H514" s="275" t="s">
        <v>1</v>
      </c>
      <c r="L514" s="272"/>
      <c r="M514" s="277"/>
      <c r="T514" s="278"/>
      <c r="AT514" s="275" t="s">
        <v>373</v>
      </c>
      <c r="AU514" s="275" t="s">
        <v>90</v>
      </c>
      <c r="AV514" s="273" t="s">
        <v>84</v>
      </c>
      <c r="AW514" s="273" t="s">
        <v>31</v>
      </c>
      <c r="AX514" s="273" t="s">
        <v>77</v>
      </c>
      <c r="AY514" s="275" t="s">
        <v>366</v>
      </c>
    </row>
    <row r="515" spans="2:51" s="280" customFormat="1">
      <c r="B515" s="279"/>
      <c r="D515" s="274" t="s">
        <v>373</v>
      </c>
      <c r="E515" s="281" t="s">
        <v>1</v>
      </c>
      <c r="F515" s="282" t="s">
        <v>9984</v>
      </c>
      <c r="H515" s="283">
        <v>2.7</v>
      </c>
      <c r="L515" s="279"/>
      <c r="M515" s="284"/>
      <c r="T515" s="285"/>
      <c r="AT515" s="281" t="s">
        <v>373</v>
      </c>
      <c r="AU515" s="281" t="s">
        <v>90</v>
      </c>
      <c r="AV515" s="280" t="s">
        <v>90</v>
      </c>
      <c r="AW515" s="280" t="s">
        <v>31</v>
      </c>
      <c r="AX515" s="280" t="s">
        <v>77</v>
      </c>
      <c r="AY515" s="281" t="s">
        <v>366</v>
      </c>
    </row>
    <row r="516" spans="2:51" s="273" customFormat="1">
      <c r="B516" s="272"/>
      <c r="D516" s="274" t="s">
        <v>373</v>
      </c>
      <c r="E516" s="275" t="s">
        <v>1</v>
      </c>
      <c r="F516" s="276" t="s">
        <v>833</v>
      </c>
      <c r="H516" s="275" t="s">
        <v>1</v>
      </c>
      <c r="L516" s="272"/>
      <c r="M516" s="277"/>
      <c r="T516" s="278"/>
      <c r="AT516" s="275" t="s">
        <v>373</v>
      </c>
      <c r="AU516" s="275" t="s">
        <v>90</v>
      </c>
      <c r="AV516" s="273" t="s">
        <v>84</v>
      </c>
      <c r="AW516" s="273" t="s">
        <v>31</v>
      </c>
      <c r="AX516" s="273" t="s">
        <v>77</v>
      </c>
      <c r="AY516" s="275" t="s">
        <v>366</v>
      </c>
    </row>
    <row r="517" spans="2:51" s="280" customFormat="1">
      <c r="B517" s="279"/>
      <c r="D517" s="274" t="s">
        <v>373</v>
      </c>
      <c r="E517" s="281" t="s">
        <v>1</v>
      </c>
      <c r="F517" s="282" t="s">
        <v>9985</v>
      </c>
      <c r="H517" s="283">
        <v>19.408000000000001</v>
      </c>
      <c r="L517" s="279"/>
      <c r="M517" s="284"/>
      <c r="T517" s="285"/>
      <c r="AT517" s="281" t="s">
        <v>373</v>
      </c>
      <c r="AU517" s="281" t="s">
        <v>90</v>
      </c>
      <c r="AV517" s="280" t="s">
        <v>90</v>
      </c>
      <c r="AW517" s="280" t="s">
        <v>31</v>
      </c>
      <c r="AX517" s="280" t="s">
        <v>77</v>
      </c>
      <c r="AY517" s="281" t="s">
        <v>366</v>
      </c>
    </row>
    <row r="518" spans="2:51" s="294" customFormat="1">
      <c r="B518" s="293"/>
      <c r="D518" s="274" t="s">
        <v>373</v>
      </c>
      <c r="E518" s="295" t="s">
        <v>1</v>
      </c>
      <c r="F518" s="296" t="s">
        <v>397</v>
      </c>
      <c r="H518" s="297">
        <v>120.658</v>
      </c>
      <c r="L518" s="293"/>
      <c r="M518" s="298"/>
      <c r="T518" s="299"/>
      <c r="AT518" s="295" t="s">
        <v>373</v>
      </c>
      <c r="AU518" s="295" t="s">
        <v>90</v>
      </c>
      <c r="AV518" s="294" t="s">
        <v>149</v>
      </c>
      <c r="AW518" s="294" t="s">
        <v>31</v>
      </c>
      <c r="AX518" s="294" t="s">
        <v>77</v>
      </c>
      <c r="AY518" s="295" t="s">
        <v>366</v>
      </c>
    </row>
    <row r="519" spans="2:51" s="273" customFormat="1">
      <c r="B519" s="272"/>
      <c r="D519" s="274" t="s">
        <v>373</v>
      </c>
      <c r="E519" s="275" t="s">
        <v>1</v>
      </c>
      <c r="F519" s="276" t="s">
        <v>9963</v>
      </c>
      <c r="H519" s="275" t="s">
        <v>1</v>
      </c>
      <c r="L519" s="272"/>
      <c r="M519" s="277"/>
      <c r="T519" s="278"/>
      <c r="AT519" s="275" t="s">
        <v>373</v>
      </c>
      <c r="AU519" s="275" t="s">
        <v>90</v>
      </c>
      <c r="AV519" s="273" t="s">
        <v>84</v>
      </c>
      <c r="AW519" s="273" t="s">
        <v>31</v>
      </c>
      <c r="AX519" s="273" t="s">
        <v>77</v>
      </c>
      <c r="AY519" s="275" t="s">
        <v>366</v>
      </c>
    </row>
    <row r="520" spans="2:51" s="280" customFormat="1">
      <c r="B520" s="279"/>
      <c r="D520" s="274" t="s">
        <v>373</v>
      </c>
      <c r="E520" s="281" t="s">
        <v>1</v>
      </c>
      <c r="F520" s="282" t="s">
        <v>9986</v>
      </c>
      <c r="H520" s="283">
        <v>13.2</v>
      </c>
      <c r="L520" s="279"/>
      <c r="M520" s="284"/>
      <c r="T520" s="285"/>
      <c r="AT520" s="281" t="s">
        <v>373</v>
      </c>
      <c r="AU520" s="281" t="s">
        <v>90</v>
      </c>
      <c r="AV520" s="280" t="s">
        <v>90</v>
      </c>
      <c r="AW520" s="280" t="s">
        <v>31</v>
      </c>
      <c r="AX520" s="280" t="s">
        <v>77</v>
      </c>
      <c r="AY520" s="281" t="s">
        <v>366</v>
      </c>
    </row>
    <row r="521" spans="2:51" s="294" customFormat="1">
      <c r="B521" s="293"/>
      <c r="D521" s="274" t="s">
        <v>373</v>
      </c>
      <c r="E521" s="295" t="s">
        <v>1</v>
      </c>
      <c r="F521" s="296" t="s">
        <v>397</v>
      </c>
      <c r="H521" s="297">
        <v>13.2</v>
      </c>
      <c r="L521" s="293"/>
      <c r="M521" s="298"/>
      <c r="T521" s="299"/>
      <c r="AT521" s="295" t="s">
        <v>373</v>
      </c>
      <c r="AU521" s="295" t="s">
        <v>90</v>
      </c>
      <c r="AV521" s="294" t="s">
        <v>149</v>
      </c>
      <c r="AW521" s="294" t="s">
        <v>31</v>
      </c>
      <c r="AX521" s="294" t="s">
        <v>77</v>
      </c>
      <c r="AY521" s="295" t="s">
        <v>366</v>
      </c>
    </row>
    <row r="522" spans="2:51" s="273" customFormat="1">
      <c r="B522" s="272"/>
      <c r="D522" s="274" t="s">
        <v>373</v>
      </c>
      <c r="E522" s="275" t="s">
        <v>1</v>
      </c>
      <c r="F522" s="276" t="s">
        <v>9965</v>
      </c>
      <c r="H522" s="275" t="s">
        <v>1</v>
      </c>
      <c r="L522" s="272"/>
      <c r="M522" s="277"/>
      <c r="T522" s="278"/>
      <c r="AT522" s="275" t="s">
        <v>373</v>
      </c>
      <c r="AU522" s="275" t="s">
        <v>90</v>
      </c>
      <c r="AV522" s="273" t="s">
        <v>84</v>
      </c>
      <c r="AW522" s="273" t="s">
        <v>31</v>
      </c>
      <c r="AX522" s="273" t="s">
        <v>77</v>
      </c>
      <c r="AY522" s="275" t="s">
        <v>366</v>
      </c>
    </row>
    <row r="523" spans="2:51" s="280" customFormat="1">
      <c r="B523" s="279"/>
      <c r="D523" s="274" t="s">
        <v>373</v>
      </c>
      <c r="E523" s="281" t="s">
        <v>1</v>
      </c>
      <c r="F523" s="282" t="s">
        <v>9987</v>
      </c>
      <c r="H523" s="283">
        <v>0.82899999999999996</v>
      </c>
      <c r="L523" s="279"/>
      <c r="M523" s="284"/>
      <c r="T523" s="285"/>
      <c r="AT523" s="281" t="s">
        <v>373</v>
      </c>
      <c r="AU523" s="281" t="s">
        <v>90</v>
      </c>
      <c r="AV523" s="280" t="s">
        <v>90</v>
      </c>
      <c r="AW523" s="280" t="s">
        <v>31</v>
      </c>
      <c r="AX523" s="280" t="s">
        <v>77</v>
      </c>
      <c r="AY523" s="281" t="s">
        <v>366</v>
      </c>
    </row>
    <row r="524" spans="2:51" s="273" customFormat="1">
      <c r="B524" s="272"/>
      <c r="D524" s="274" t="s">
        <v>373</v>
      </c>
      <c r="E524" s="275" t="s">
        <v>1</v>
      </c>
      <c r="F524" s="276" t="s">
        <v>1172</v>
      </c>
      <c r="H524" s="275" t="s">
        <v>1</v>
      </c>
      <c r="L524" s="272"/>
      <c r="M524" s="277"/>
      <c r="T524" s="278"/>
      <c r="AT524" s="275" t="s">
        <v>373</v>
      </c>
      <c r="AU524" s="275" t="s">
        <v>90</v>
      </c>
      <c r="AV524" s="273" t="s">
        <v>84</v>
      </c>
      <c r="AW524" s="273" t="s">
        <v>31</v>
      </c>
      <c r="AX524" s="273" t="s">
        <v>77</v>
      </c>
      <c r="AY524" s="275" t="s">
        <v>366</v>
      </c>
    </row>
    <row r="525" spans="2:51" s="280" customFormat="1">
      <c r="B525" s="279"/>
      <c r="D525" s="274" t="s">
        <v>373</v>
      </c>
      <c r="E525" s="281" t="s">
        <v>1</v>
      </c>
      <c r="F525" s="282" t="s">
        <v>9988</v>
      </c>
      <c r="H525" s="283">
        <v>0.48799999999999999</v>
      </c>
      <c r="L525" s="279"/>
      <c r="M525" s="284"/>
      <c r="T525" s="285"/>
      <c r="AT525" s="281" t="s">
        <v>373</v>
      </c>
      <c r="AU525" s="281" t="s">
        <v>90</v>
      </c>
      <c r="AV525" s="280" t="s">
        <v>90</v>
      </c>
      <c r="AW525" s="280" t="s">
        <v>31</v>
      </c>
      <c r="AX525" s="280" t="s">
        <v>77</v>
      </c>
      <c r="AY525" s="281" t="s">
        <v>366</v>
      </c>
    </row>
    <row r="526" spans="2:51" s="294" customFormat="1">
      <c r="B526" s="293"/>
      <c r="D526" s="274" t="s">
        <v>373</v>
      </c>
      <c r="E526" s="295" t="s">
        <v>1</v>
      </c>
      <c r="F526" s="296" t="s">
        <v>397</v>
      </c>
      <c r="H526" s="297">
        <v>1.3169999999999999</v>
      </c>
      <c r="L526" s="293"/>
      <c r="M526" s="298"/>
      <c r="T526" s="299"/>
      <c r="AT526" s="295" t="s">
        <v>373</v>
      </c>
      <c r="AU526" s="295" t="s">
        <v>90</v>
      </c>
      <c r="AV526" s="294" t="s">
        <v>149</v>
      </c>
      <c r="AW526" s="294" t="s">
        <v>31</v>
      </c>
      <c r="AX526" s="294" t="s">
        <v>77</v>
      </c>
      <c r="AY526" s="295" t="s">
        <v>366</v>
      </c>
    </row>
    <row r="527" spans="2:51" s="273" customFormat="1">
      <c r="B527" s="272"/>
      <c r="D527" s="274" t="s">
        <v>373</v>
      </c>
      <c r="E527" s="275" t="s">
        <v>1</v>
      </c>
      <c r="F527" s="276" t="s">
        <v>9967</v>
      </c>
      <c r="H527" s="275" t="s">
        <v>1</v>
      </c>
      <c r="L527" s="272"/>
      <c r="M527" s="277"/>
      <c r="T527" s="278"/>
      <c r="AT527" s="275" t="s">
        <v>373</v>
      </c>
      <c r="AU527" s="275" t="s">
        <v>90</v>
      </c>
      <c r="AV527" s="273" t="s">
        <v>84</v>
      </c>
      <c r="AW527" s="273" t="s">
        <v>31</v>
      </c>
      <c r="AX527" s="273" t="s">
        <v>77</v>
      </c>
      <c r="AY527" s="275" t="s">
        <v>366</v>
      </c>
    </row>
    <row r="528" spans="2:51" s="280" customFormat="1">
      <c r="B528" s="279"/>
      <c r="D528" s="274" t="s">
        <v>373</v>
      </c>
      <c r="E528" s="281" t="s">
        <v>1</v>
      </c>
      <c r="F528" s="282" t="s">
        <v>9989</v>
      </c>
      <c r="H528" s="283">
        <v>7.4180000000000001</v>
      </c>
      <c r="L528" s="279"/>
      <c r="M528" s="284"/>
      <c r="T528" s="285"/>
      <c r="AT528" s="281" t="s">
        <v>373</v>
      </c>
      <c r="AU528" s="281" t="s">
        <v>90</v>
      </c>
      <c r="AV528" s="280" t="s">
        <v>90</v>
      </c>
      <c r="AW528" s="280" t="s">
        <v>31</v>
      </c>
      <c r="AX528" s="280" t="s">
        <v>77</v>
      </c>
      <c r="AY528" s="281" t="s">
        <v>366</v>
      </c>
    </row>
    <row r="529" spans="2:51" s="273" customFormat="1">
      <c r="B529" s="272"/>
      <c r="D529" s="274" t="s">
        <v>373</v>
      </c>
      <c r="E529" s="275" t="s">
        <v>1</v>
      </c>
      <c r="F529" s="276" t="s">
        <v>1172</v>
      </c>
      <c r="H529" s="275" t="s">
        <v>1</v>
      </c>
      <c r="L529" s="272"/>
      <c r="M529" s="277"/>
      <c r="T529" s="278"/>
      <c r="AT529" s="275" t="s">
        <v>373</v>
      </c>
      <c r="AU529" s="275" t="s">
        <v>90</v>
      </c>
      <c r="AV529" s="273" t="s">
        <v>84</v>
      </c>
      <c r="AW529" s="273" t="s">
        <v>31</v>
      </c>
      <c r="AX529" s="273" t="s">
        <v>77</v>
      </c>
      <c r="AY529" s="275" t="s">
        <v>366</v>
      </c>
    </row>
    <row r="530" spans="2:51" s="280" customFormat="1">
      <c r="B530" s="279"/>
      <c r="D530" s="274" t="s">
        <v>373</v>
      </c>
      <c r="E530" s="281" t="s">
        <v>1</v>
      </c>
      <c r="F530" s="282" t="s">
        <v>9990</v>
      </c>
      <c r="H530" s="283">
        <v>1.0249999999999999</v>
      </c>
      <c r="L530" s="279"/>
      <c r="M530" s="284"/>
      <c r="T530" s="285"/>
      <c r="AT530" s="281" t="s">
        <v>373</v>
      </c>
      <c r="AU530" s="281" t="s">
        <v>90</v>
      </c>
      <c r="AV530" s="280" t="s">
        <v>90</v>
      </c>
      <c r="AW530" s="280" t="s">
        <v>31</v>
      </c>
      <c r="AX530" s="280" t="s">
        <v>77</v>
      </c>
      <c r="AY530" s="281" t="s">
        <v>366</v>
      </c>
    </row>
    <row r="531" spans="2:51" s="294" customFormat="1">
      <c r="B531" s="293"/>
      <c r="D531" s="274" t="s">
        <v>373</v>
      </c>
      <c r="E531" s="295" t="s">
        <v>1</v>
      </c>
      <c r="F531" s="296" t="s">
        <v>397</v>
      </c>
      <c r="H531" s="297">
        <v>8.4429999999999996</v>
      </c>
      <c r="L531" s="293"/>
      <c r="M531" s="298"/>
      <c r="T531" s="299"/>
      <c r="AT531" s="295" t="s">
        <v>373</v>
      </c>
      <c r="AU531" s="295" t="s">
        <v>90</v>
      </c>
      <c r="AV531" s="294" t="s">
        <v>149</v>
      </c>
      <c r="AW531" s="294" t="s">
        <v>31</v>
      </c>
      <c r="AX531" s="294" t="s">
        <v>77</v>
      </c>
      <c r="AY531" s="295" t="s">
        <v>366</v>
      </c>
    </row>
    <row r="532" spans="2:51" s="273" customFormat="1">
      <c r="B532" s="272"/>
      <c r="D532" s="274" t="s">
        <v>373</v>
      </c>
      <c r="E532" s="275" t="s">
        <v>1</v>
      </c>
      <c r="F532" s="276" t="s">
        <v>9969</v>
      </c>
      <c r="H532" s="275" t="s">
        <v>1</v>
      </c>
      <c r="L532" s="272"/>
      <c r="M532" s="277"/>
      <c r="T532" s="278"/>
      <c r="AT532" s="275" t="s">
        <v>373</v>
      </c>
      <c r="AU532" s="275" t="s">
        <v>90</v>
      </c>
      <c r="AV532" s="273" t="s">
        <v>84</v>
      </c>
      <c r="AW532" s="273" t="s">
        <v>31</v>
      </c>
      <c r="AX532" s="273" t="s">
        <v>77</v>
      </c>
      <c r="AY532" s="275" t="s">
        <v>366</v>
      </c>
    </row>
    <row r="533" spans="2:51" s="280" customFormat="1">
      <c r="B533" s="279"/>
      <c r="D533" s="274" t="s">
        <v>373</v>
      </c>
      <c r="E533" s="281" t="s">
        <v>1</v>
      </c>
      <c r="F533" s="282" t="s">
        <v>9991</v>
      </c>
      <c r="H533" s="283">
        <v>5.9180000000000001</v>
      </c>
      <c r="L533" s="279"/>
      <c r="M533" s="284"/>
      <c r="T533" s="285"/>
      <c r="AT533" s="281" t="s">
        <v>373</v>
      </c>
      <c r="AU533" s="281" t="s">
        <v>90</v>
      </c>
      <c r="AV533" s="280" t="s">
        <v>90</v>
      </c>
      <c r="AW533" s="280" t="s">
        <v>31</v>
      </c>
      <c r="AX533" s="280" t="s">
        <v>77</v>
      </c>
      <c r="AY533" s="281" t="s">
        <v>366</v>
      </c>
    </row>
    <row r="534" spans="2:51" s="294" customFormat="1">
      <c r="B534" s="293"/>
      <c r="D534" s="274" t="s">
        <v>373</v>
      </c>
      <c r="E534" s="295" t="s">
        <v>1</v>
      </c>
      <c r="F534" s="296" t="s">
        <v>397</v>
      </c>
      <c r="H534" s="297">
        <v>5.9180000000000001</v>
      </c>
      <c r="L534" s="293"/>
      <c r="M534" s="298"/>
      <c r="T534" s="299"/>
      <c r="AT534" s="295" t="s">
        <v>373</v>
      </c>
      <c r="AU534" s="295" t="s">
        <v>90</v>
      </c>
      <c r="AV534" s="294" t="s">
        <v>149</v>
      </c>
      <c r="AW534" s="294" t="s">
        <v>31</v>
      </c>
      <c r="AX534" s="294" t="s">
        <v>77</v>
      </c>
      <c r="AY534" s="295" t="s">
        <v>366</v>
      </c>
    </row>
    <row r="535" spans="2:51" s="273" customFormat="1">
      <c r="B535" s="272"/>
      <c r="D535" s="274" t="s">
        <v>373</v>
      </c>
      <c r="E535" s="275" t="s">
        <v>1</v>
      </c>
      <c r="F535" s="276" t="s">
        <v>9973</v>
      </c>
      <c r="H535" s="275" t="s">
        <v>1</v>
      </c>
      <c r="L535" s="272"/>
      <c r="M535" s="277"/>
      <c r="T535" s="278"/>
      <c r="AT535" s="275" t="s">
        <v>373</v>
      </c>
      <c r="AU535" s="275" t="s">
        <v>90</v>
      </c>
      <c r="AV535" s="273" t="s">
        <v>84</v>
      </c>
      <c r="AW535" s="273" t="s">
        <v>31</v>
      </c>
      <c r="AX535" s="273" t="s">
        <v>77</v>
      </c>
      <c r="AY535" s="275" t="s">
        <v>366</v>
      </c>
    </row>
    <row r="536" spans="2:51" s="280" customFormat="1">
      <c r="B536" s="279"/>
      <c r="D536" s="274" t="s">
        <v>373</v>
      </c>
      <c r="E536" s="281" t="s">
        <v>1</v>
      </c>
      <c r="F536" s="282" t="s">
        <v>9992</v>
      </c>
      <c r="H536" s="283">
        <v>0.52500000000000002</v>
      </c>
      <c r="L536" s="279"/>
      <c r="M536" s="284"/>
      <c r="T536" s="285"/>
      <c r="AT536" s="281" t="s">
        <v>373</v>
      </c>
      <c r="AU536" s="281" t="s">
        <v>90</v>
      </c>
      <c r="AV536" s="280" t="s">
        <v>90</v>
      </c>
      <c r="AW536" s="280" t="s">
        <v>31</v>
      </c>
      <c r="AX536" s="280" t="s">
        <v>77</v>
      </c>
      <c r="AY536" s="281" t="s">
        <v>366</v>
      </c>
    </row>
    <row r="537" spans="2:51" s="273" customFormat="1">
      <c r="B537" s="272"/>
      <c r="D537" s="274" t="s">
        <v>373</v>
      </c>
      <c r="E537" s="275" t="s">
        <v>1</v>
      </c>
      <c r="F537" s="276" t="s">
        <v>1172</v>
      </c>
      <c r="H537" s="275" t="s">
        <v>1</v>
      </c>
      <c r="L537" s="272"/>
      <c r="M537" s="277"/>
      <c r="T537" s="278"/>
      <c r="AT537" s="275" t="s">
        <v>373</v>
      </c>
      <c r="AU537" s="275" t="s">
        <v>90</v>
      </c>
      <c r="AV537" s="273" t="s">
        <v>84</v>
      </c>
      <c r="AW537" s="273" t="s">
        <v>31</v>
      </c>
      <c r="AX537" s="273" t="s">
        <v>77</v>
      </c>
      <c r="AY537" s="275" t="s">
        <v>366</v>
      </c>
    </row>
    <row r="538" spans="2:51" s="280" customFormat="1">
      <c r="B538" s="279"/>
      <c r="D538" s="274" t="s">
        <v>373</v>
      </c>
      <c r="E538" s="281" t="s">
        <v>1</v>
      </c>
      <c r="F538" s="282" t="s">
        <v>9993</v>
      </c>
      <c r="H538" s="283">
        <v>1.175</v>
      </c>
      <c r="L538" s="279"/>
      <c r="M538" s="284"/>
      <c r="T538" s="285"/>
      <c r="AT538" s="281" t="s">
        <v>373</v>
      </c>
      <c r="AU538" s="281" t="s">
        <v>90</v>
      </c>
      <c r="AV538" s="280" t="s">
        <v>90</v>
      </c>
      <c r="AW538" s="280" t="s">
        <v>31</v>
      </c>
      <c r="AX538" s="280" t="s">
        <v>77</v>
      </c>
      <c r="AY538" s="281" t="s">
        <v>366</v>
      </c>
    </row>
    <row r="539" spans="2:51" s="294" customFormat="1">
      <c r="B539" s="293"/>
      <c r="D539" s="274" t="s">
        <v>373</v>
      </c>
      <c r="E539" s="295" t="s">
        <v>1</v>
      </c>
      <c r="F539" s="296" t="s">
        <v>397</v>
      </c>
      <c r="H539" s="297">
        <v>1.7</v>
      </c>
      <c r="L539" s="293"/>
      <c r="M539" s="298"/>
      <c r="T539" s="299"/>
      <c r="AT539" s="295" t="s">
        <v>373</v>
      </c>
      <c r="AU539" s="295" t="s">
        <v>90</v>
      </c>
      <c r="AV539" s="294" t="s">
        <v>149</v>
      </c>
      <c r="AW539" s="294" t="s">
        <v>31</v>
      </c>
      <c r="AX539" s="294" t="s">
        <v>77</v>
      </c>
      <c r="AY539" s="295" t="s">
        <v>366</v>
      </c>
    </row>
    <row r="540" spans="2:51" s="273" customFormat="1">
      <c r="B540" s="272"/>
      <c r="D540" s="274" t="s">
        <v>373</v>
      </c>
      <c r="E540" s="275" t="s">
        <v>1</v>
      </c>
      <c r="F540" s="276" t="s">
        <v>9975</v>
      </c>
      <c r="H540" s="275" t="s">
        <v>1</v>
      </c>
      <c r="L540" s="272"/>
      <c r="M540" s="277"/>
      <c r="T540" s="278"/>
      <c r="AT540" s="275" t="s">
        <v>373</v>
      </c>
      <c r="AU540" s="275" t="s">
        <v>90</v>
      </c>
      <c r="AV540" s="273" t="s">
        <v>84</v>
      </c>
      <c r="AW540" s="273" t="s">
        <v>31</v>
      </c>
      <c r="AX540" s="273" t="s">
        <v>77</v>
      </c>
      <c r="AY540" s="275" t="s">
        <v>366</v>
      </c>
    </row>
    <row r="541" spans="2:51" s="280" customFormat="1">
      <c r="B541" s="279"/>
      <c r="D541" s="274" t="s">
        <v>373</v>
      </c>
      <c r="E541" s="281" t="s">
        <v>1</v>
      </c>
      <c r="F541" s="282" t="s">
        <v>9994</v>
      </c>
      <c r="H541" s="283">
        <v>0.745</v>
      </c>
      <c r="L541" s="279"/>
      <c r="M541" s="284"/>
      <c r="T541" s="285"/>
      <c r="AT541" s="281" t="s">
        <v>373</v>
      </c>
      <c r="AU541" s="281" t="s">
        <v>90</v>
      </c>
      <c r="AV541" s="280" t="s">
        <v>90</v>
      </c>
      <c r="AW541" s="280" t="s">
        <v>31</v>
      </c>
      <c r="AX541" s="280" t="s">
        <v>77</v>
      </c>
      <c r="AY541" s="281" t="s">
        <v>366</v>
      </c>
    </row>
    <row r="542" spans="2:51" s="273" customFormat="1">
      <c r="B542" s="272"/>
      <c r="D542" s="274" t="s">
        <v>373</v>
      </c>
      <c r="E542" s="275" t="s">
        <v>1</v>
      </c>
      <c r="F542" s="276" t="s">
        <v>9995</v>
      </c>
      <c r="H542" s="275" t="s">
        <v>1</v>
      </c>
      <c r="L542" s="272"/>
      <c r="M542" s="277"/>
      <c r="T542" s="278"/>
      <c r="AT542" s="275" t="s">
        <v>373</v>
      </c>
      <c r="AU542" s="275" t="s">
        <v>90</v>
      </c>
      <c r="AV542" s="273" t="s">
        <v>84</v>
      </c>
      <c r="AW542" s="273" t="s">
        <v>31</v>
      </c>
      <c r="AX542" s="273" t="s">
        <v>77</v>
      </c>
      <c r="AY542" s="275" t="s">
        <v>366</v>
      </c>
    </row>
    <row r="543" spans="2:51" s="280" customFormat="1">
      <c r="B543" s="279"/>
      <c r="D543" s="274" t="s">
        <v>373</v>
      </c>
      <c r="E543" s="281" t="s">
        <v>1</v>
      </c>
      <c r="F543" s="282" t="s">
        <v>9996</v>
      </c>
      <c r="H543" s="283">
        <v>1.738</v>
      </c>
      <c r="L543" s="279"/>
      <c r="M543" s="284"/>
      <c r="T543" s="285"/>
      <c r="AT543" s="281" t="s">
        <v>373</v>
      </c>
      <c r="AU543" s="281" t="s">
        <v>90</v>
      </c>
      <c r="AV543" s="280" t="s">
        <v>90</v>
      </c>
      <c r="AW543" s="280" t="s">
        <v>31</v>
      </c>
      <c r="AX543" s="280" t="s">
        <v>77</v>
      </c>
      <c r="AY543" s="281" t="s">
        <v>366</v>
      </c>
    </row>
    <row r="544" spans="2:51" s="294" customFormat="1">
      <c r="B544" s="293"/>
      <c r="D544" s="274" t="s">
        <v>373</v>
      </c>
      <c r="E544" s="295" t="s">
        <v>1</v>
      </c>
      <c r="F544" s="296" t="s">
        <v>397</v>
      </c>
      <c r="H544" s="297">
        <v>2.4830000000000001</v>
      </c>
      <c r="L544" s="293"/>
      <c r="M544" s="298"/>
      <c r="T544" s="299"/>
      <c r="AT544" s="295" t="s">
        <v>373</v>
      </c>
      <c r="AU544" s="295" t="s">
        <v>90</v>
      </c>
      <c r="AV544" s="294" t="s">
        <v>149</v>
      </c>
      <c r="AW544" s="294" t="s">
        <v>31</v>
      </c>
      <c r="AX544" s="294" t="s">
        <v>77</v>
      </c>
      <c r="AY544" s="295" t="s">
        <v>366</v>
      </c>
    </row>
    <row r="545" spans="2:65" s="287" customFormat="1">
      <c r="B545" s="286"/>
      <c r="D545" s="274" t="s">
        <v>373</v>
      </c>
      <c r="E545" s="288" t="s">
        <v>1</v>
      </c>
      <c r="F545" s="289" t="s">
        <v>378</v>
      </c>
      <c r="H545" s="290">
        <v>153.71899999999999</v>
      </c>
      <c r="L545" s="286"/>
      <c r="M545" s="291"/>
      <c r="T545" s="292"/>
      <c r="AT545" s="288" t="s">
        <v>373</v>
      </c>
      <c r="AU545" s="288" t="s">
        <v>90</v>
      </c>
      <c r="AV545" s="287" t="s">
        <v>371</v>
      </c>
      <c r="AW545" s="287" t="s">
        <v>31</v>
      </c>
      <c r="AX545" s="287" t="s">
        <v>84</v>
      </c>
      <c r="AY545" s="288" t="s">
        <v>366</v>
      </c>
    </row>
    <row r="546" spans="2:65" s="74" customFormat="1" ht="16.5" customHeight="1">
      <c r="B546" s="73"/>
      <c r="C546" s="260" t="s">
        <v>689</v>
      </c>
      <c r="D546" s="260" t="s">
        <v>368</v>
      </c>
      <c r="E546" s="261" t="s">
        <v>1167</v>
      </c>
      <c r="F546" s="262" t="s">
        <v>1168</v>
      </c>
      <c r="G546" s="263" t="s">
        <v>249</v>
      </c>
      <c r="H546" s="264">
        <v>165.381</v>
      </c>
      <c r="I546" s="26"/>
      <c r="J546" s="266">
        <f>ROUND(I546*H546,2)</f>
        <v>0</v>
      </c>
      <c r="K546" s="267"/>
      <c r="L546" s="73"/>
      <c r="M546" s="27" t="s">
        <v>1</v>
      </c>
      <c r="N546" s="233" t="s">
        <v>43</v>
      </c>
      <c r="P546" s="269">
        <f>O546*H546</f>
        <v>0</v>
      </c>
      <c r="Q546" s="269">
        <v>1.8600000000000001E-3</v>
      </c>
      <c r="R546" s="269">
        <f>Q546*H546</f>
        <v>0.30760866000000003</v>
      </c>
      <c r="S546" s="269">
        <v>0</v>
      </c>
      <c r="T546" s="270">
        <f>S546*H546</f>
        <v>0</v>
      </c>
      <c r="AR546" s="271" t="s">
        <v>371</v>
      </c>
      <c r="AT546" s="271" t="s">
        <v>368</v>
      </c>
      <c r="AU546" s="271" t="s">
        <v>90</v>
      </c>
      <c r="AY546" s="53" t="s">
        <v>366</v>
      </c>
      <c r="BE546" s="179">
        <f>IF(N546="základná",J546,0)</f>
        <v>0</v>
      </c>
      <c r="BF546" s="179">
        <f>IF(N546="znížená",J546,0)</f>
        <v>0</v>
      </c>
      <c r="BG546" s="179">
        <f>IF(N546="zákl. prenesená",J546,0)</f>
        <v>0</v>
      </c>
      <c r="BH546" s="179">
        <f>IF(N546="zníž. prenesená",J546,0)</f>
        <v>0</v>
      </c>
      <c r="BI546" s="179">
        <f>IF(N546="nulová",J546,0)</f>
        <v>0</v>
      </c>
      <c r="BJ546" s="53" t="s">
        <v>90</v>
      </c>
      <c r="BK546" s="179">
        <f>ROUND(I546*H546,2)</f>
        <v>0</v>
      </c>
      <c r="BL546" s="53" t="s">
        <v>371</v>
      </c>
      <c r="BM546" s="271" t="s">
        <v>9997</v>
      </c>
    </row>
    <row r="547" spans="2:65" s="273" customFormat="1">
      <c r="B547" s="272"/>
      <c r="D547" s="274" t="s">
        <v>373</v>
      </c>
      <c r="E547" s="275" t="s">
        <v>1</v>
      </c>
      <c r="F547" s="276" t="s">
        <v>9942</v>
      </c>
      <c r="H547" s="275" t="s">
        <v>1</v>
      </c>
      <c r="L547" s="272"/>
      <c r="M547" s="277"/>
      <c r="T547" s="278"/>
      <c r="AT547" s="275" t="s">
        <v>373</v>
      </c>
      <c r="AU547" s="275" t="s">
        <v>90</v>
      </c>
      <c r="AV547" s="273" t="s">
        <v>84</v>
      </c>
      <c r="AW547" s="273" t="s">
        <v>31</v>
      </c>
      <c r="AX547" s="273" t="s">
        <v>77</v>
      </c>
      <c r="AY547" s="275" t="s">
        <v>366</v>
      </c>
    </row>
    <row r="548" spans="2:65" s="280" customFormat="1">
      <c r="B548" s="279"/>
      <c r="D548" s="274" t="s">
        <v>373</v>
      </c>
      <c r="E548" s="281" t="s">
        <v>1</v>
      </c>
      <c r="F548" s="282" t="s">
        <v>9982</v>
      </c>
      <c r="H548" s="283">
        <v>98.55</v>
      </c>
      <c r="L548" s="279"/>
      <c r="M548" s="284"/>
      <c r="T548" s="285"/>
      <c r="AT548" s="281" t="s">
        <v>373</v>
      </c>
      <c r="AU548" s="281" t="s">
        <v>90</v>
      </c>
      <c r="AV548" s="280" t="s">
        <v>90</v>
      </c>
      <c r="AW548" s="280" t="s">
        <v>31</v>
      </c>
      <c r="AX548" s="280" t="s">
        <v>77</v>
      </c>
      <c r="AY548" s="281" t="s">
        <v>366</v>
      </c>
    </row>
    <row r="549" spans="2:65" s="273" customFormat="1">
      <c r="B549" s="272"/>
      <c r="D549" s="274" t="s">
        <v>373</v>
      </c>
      <c r="E549" s="275" t="s">
        <v>1</v>
      </c>
      <c r="F549" s="276" t="s">
        <v>9983</v>
      </c>
      <c r="H549" s="275" t="s">
        <v>1</v>
      </c>
      <c r="L549" s="272"/>
      <c r="M549" s="277"/>
      <c r="T549" s="278"/>
      <c r="AT549" s="275" t="s">
        <v>373</v>
      </c>
      <c r="AU549" s="275" t="s">
        <v>90</v>
      </c>
      <c r="AV549" s="273" t="s">
        <v>84</v>
      </c>
      <c r="AW549" s="273" t="s">
        <v>31</v>
      </c>
      <c r="AX549" s="273" t="s">
        <v>77</v>
      </c>
      <c r="AY549" s="275" t="s">
        <v>366</v>
      </c>
    </row>
    <row r="550" spans="2:65" s="280" customFormat="1">
      <c r="B550" s="279"/>
      <c r="D550" s="274" t="s">
        <v>373</v>
      </c>
      <c r="E550" s="281" t="s">
        <v>1</v>
      </c>
      <c r="F550" s="282" t="s">
        <v>9984</v>
      </c>
      <c r="H550" s="283">
        <v>2.7</v>
      </c>
      <c r="L550" s="279"/>
      <c r="M550" s="284"/>
      <c r="T550" s="285"/>
      <c r="AT550" s="281" t="s">
        <v>373</v>
      </c>
      <c r="AU550" s="281" t="s">
        <v>90</v>
      </c>
      <c r="AV550" s="280" t="s">
        <v>90</v>
      </c>
      <c r="AW550" s="280" t="s">
        <v>31</v>
      </c>
      <c r="AX550" s="280" t="s">
        <v>77</v>
      </c>
      <c r="AY550" s="281" t="s">
        <v>366</v>
      </c>
    </row>
    <row r="551" spans="2:65" s="273" customFormat="1">
      <c r="B551" s="272"/>
      <c r="D551" s="274" t="s">
        <v>373</v>
      </c>
      <c r="E551" s="275" t="s">
        <v>1</v>
      </c>
      <c r="F551" s="276" t="s">
        <v>833</v>
      </c>
      <c r="H551" s="275" t="s">
        <v>1</v>
      </c>
      <c r="L551" s="272"/>
      <c r="M551" s="277"/>
      <c r="T551" s="278"/>
      <c r="AT551" s="275" t="s">
        <v>373</v>
      </c>
      <c r="AU551" s="275" t="s">
        <v>90</v>
      </c>
      <c r="AV551" s="273" t="s">
        <v>84</v>
      </c>
      <c r="AW551" s="273" t="s">
        <v>31</v>
      </c>
      <c r="AX551" s="273" t="s">
        <v>77</v>
      </c>
      <c r="AY551" s="275" t="s">
        <v>366</v>
      </c>
    </row>
    <row r="552" spans="2:65" s="280" customFormat="1">
      <c r="B552" s="279"/>
      <c r="D552" s="274" t="s">
        <v>373</v>
      </c>
      <c r="E552" s="281" t="s">
        <v>1</v>
      </c>
      <c r="F552" s="282" t="s">
        <v>9985</v>
      </c>
      <c r="H552" s="283">
        <v>19.408000000000001</v>
      </c>
      <c r="L552" s="279"/>
      <c r="M552" s="284"/>
      <c r="T552" s="285"/>
      <c r="AT552" s="281" t="s">
        <v>373</v>
      </c>
      <c r="AU552" s="281" t="s">
        <v>90</v>
      </c>
      <c r="AV552" s="280" t="s">
        <v>90</v>
      </c>
      <c r="AW552" s="280" t="s">
        <v>31</v>
      </c>
      <c r="AX552" s="280" t="s">
        <v>77</v>
      </c>
      <c r="AY552" s="281" t="s">
        <v>366</v>
      </c>
    </row>
    <row r="553" spans="2:65" s="294" customFormat="1">
      <c r="B553" s="293"/>
      <c r="D553" s="274" t="s">
        <v>373</v>
      </c>
      <c r="E553" s="295" t="s">
        <v>1</v>
      </c>
      <c r="F553" s="296" t="s">
        <v>397</v>
      </c>
      <c r="H553" s="297">
        <v>120.658</v>
      </c>
      <c r="L553" s="293"/>
      <c r="M553" s="298"/>
      <c r="T553" s="299"/>
      <c r="AT553" s="295" t="s">
        <v>373</v>
      </c>
      <c r="AU553" s="295" t="s">
        <v>90</v>
      </c>
      <c r="AV553" s="294" t="s">
        <v>149</v>
      </c>
      <c r="AW553" s="294" t="s">
        <v>31</v>
      </c>
      <c r="AX553" s="294" t="s">
        <v>77</v>
      </c>
      <c r="AY553" s="295" t="s">
        <v>366</v>
      </c>
    </row>
    <row r="554" spans="2:65" s="273" customFormat="1">
      <c r="B554" s="272"/>
      <c r="D554" s="274" t="s">
        <v>373</v>
      </c>
      <c r="E554" s="275" t="s">
        <v>1</v>
      </c>
      <c r="F554" s="276" t="s">
        <v>9963</v>
      </c>
      <c r="H554" s="275" t="s">
        <v>1</v>
      </c>
      <c r="L554" s="272"/>
      <c r="M554" s="277"/>
      <c r="T554" s="278"/>
      <c r="AT554" s="275" t="s">
        <v>373</v>
      </c>
      <c r="AU554" s="275" t="s">
        <v>90</v>
      </c>
      <c r="AV554" s="273" t="s">
        <v>84</v>
      </c>
      <c r="AW554" s="273" t="s">
        <v>31</v>
      </c>
      <c r="AX554" s="273" t="s">
        <v>77</v>
      </c>
      <c r="AY554" s="275" t="s">
        <v>366</v>
      </c>
    </row>
    <row r="555" spans="2:65" s="280" customFormat="1">
      <c r="B555" s="279"/>
      <c r="D555" s="274" t="s">
        <v>373</v>
      </c>
      <c r="E555" s="281" t="s">
        <v>1</v>
      </c>
      <c r="F555" s="282" t="s">
        <v>9986</v>
      </c>
      <c r="H555" s="283">
        <v>13.2</v>
      </c>
      <c r="L555" s="279"/>
      <c r="M555" s="284"/>
      <c r="T555" s="285"/>
      <c r="AT555" s="281" t="s">
        <v>373</v>
      </c>
      <c r="AU555" s="281" t="s">
        <v>90</v>
      </c>
      <c r="AV555" s="280" t="s">
        <v>90</v>
      </c>
      <c r="AW555" s="280" t="s">
        <v>31</v>
      </c>
      <c r="AX555" s="280" t="s">
        <v>77</v>
      </c>
      <c r="AY555" s="281" t="s">
        <v>366</v>
      </c>
    </row>
    <row r="556" spans="2:65" s="294" customFormat="1">
      <c r="B556" s="293"/>
      <c r="D556" s="274" t="s">
        <v>373</v>
      </c>
      <c r="E556" s="295" t="s">
        <v>1</v>
      </c>
      <c r="F556" s="296" t="s">
        <v>397</v>
      </c>
      <c r="H556" s="297">
        <v>13.2</v>
      </c>
      <c r="L556" s="293"/>
      <c r="M556" s="298"/>
      <c r="T556" s="299"/>
      <c r="AT556" s="295" t="s">
        <v>373</v>
      </c>
      <c r="AU556" s="295" t="s">
        <v>90</v>
      </c>
      <c r="AV556" s="294" t="s">
        <v>149</v>
      </c>
      <c r="AW556" s="294" t="s">
        <v>31</v>
      </c>
      <c r="AX556" s="294" t="s">
        <v>77</v>
      </c>
      <c r="AY556" s="295" t="s">
        <v>366</v>
      </c>
    </row>
    <row r="557" spans="2:65" s="273" customFormat="1">
      <c r="B557" s="272"/>
      <c r="D557" s="274" t="s">
        <v>373</v>
      </c>
      <c r="E557" s="275" t="s">
        <v>1</v>
      </c>
      <c r="F557" s="276" t="s">
        <v>9965</v>
      </c>
      <c r="H557" s="275" t="s">
        <v>1</v>
      </c>
      <c r="L557" s="272"/>
      <c r="M557" s="277"/>
      <c r="T557" s="278"/>
      <c r="AT557" s="275" t="s">
        <v>373</v>
      </c>
      <c r="AU557" s="275" t="s">
        <v>90</v>
      </c>
      <c r="AV557" s="273" t="s">
        <v>84</v>
      </c>
      <c r="AW557" s="273" t="s">
        <v>31</v>
      </c>
      <c r="AX557" s="273" t="s">
        <v>77</v>
      </c>
      <c r="AY557" s="275" t="s">
        <v>366</v>
      </c>
    </row>
    <row r="558" spans="2:65" s="280" customFormat="1">
      <c r="B558" s="279"/>
      <c r="D558" s="274" t="s">
        <v>373</v>
      </c>
      <c r="E558" s="281" t="s">
        <v>1</v>
      </c>
      <c r="F558" s="282" t="s">
        <v>9987</v>
      </c>
      <c r="H558" s="283">
        <v>0.82899999999999996</v>
      </c>
      <c r="L558" s="279"/>
      <c r="M558" s="284"/>
      <c r="T558" s="285"/>
      <c r="AT558" s="281" t="s">
        <v>373</v>
      </c>
      <c r="AU558" s="281" t="s">
        <v>90</v>
      </c>
      <c r="AV558" s="280" t="s">
        <v>90</v>
      </c>
      <c r="AW558" s="280" t="s">
        <v>31</v>
      </c>
      <c r="AX558" s="280" t="s">
        <v>77</v>
      </c>
      <c r="AY558" s="281" t="s">
        <v>366</v>
      </c>
    </row>
    <row r="559" spans="2:65" s="273" customFormat="1">
      <c r="B559" s="272"/>
      <c r="D559" s="274" t="s">
        <v>373</v>
      </c>
      <c r="E559" s="275" t="s">
        <v>1</v>
      </c>
      <c r="F559" s="276" t="s">
        <v>1172</v>
      </c>
      <c r="H559" s="275" t="s">
        <v>1</v>
      </c>
      <c r="L559" s="272"/>
      <c r="M559" s="277"/>
      <c r="T559" s="278"/>
      <c r="AT559" s="275" t="s">
        <v>373</v>
      </c>
      <c r="AU559" s="275" t="s">
        <v>90</v>
      </c>
      <c r="AV559" s="273" t="s">
        <v>84</v>
      </c>
      <c r="AW559" s="273" t="s">
        <v>31</v>
      </c>
      <c r="AX559" s="273" t="s">
        <v>77</v>
      </c>
      <c r="AY559" s="275" t="s">
        <v>366</v>
      </c>
    </row>
    <row r="560" spans="2:65" s="280" customFormat="1">
      <c r="B560" s="279"/>
      <c r="D560" s="274" t="s">
        <v>373</v>
      </c>
      <c r="E560" s="281" t="s">
        <v>1</v>
      </c>
      <c r="F560" s="282" t="s">
        <v>9988</v>
      </c>
      <c r="H560" s="283">
        <v>0.48799999999999999</v>
      </c>
      <c r="L560" s="279"/>
      <c r="M560" s="284"/>
      <c r="T560" s="285"/>
      <c r="AT560" s="281" t="s">
        <v>373</v>
      </c>
      <c r="AU560" s="281" t="s">
        <v>90</v>
      </c>
      <c r="AV560" s="280" t="s">
        <v>90</v>
      </c>
      <c r="AW560" s="280" t="s">
        <v>31</v>
      </c>
      <c r="AX560" s="280" t="s">
        <v>77</v>
      </c>
      <c r="AY560" s="281" t="s">
        <v>366</v>
      </c>
    </row>
    <row r="561" spans="2:51" s="294" customFormat="1">
      <c r="B561" s="293"/>
      <c r="D561" s="274" t="s">
        <v>373</v>
      </c>
      <c r="E561" s="295" t="s">
        <v>1</v>
      </c>
      <c r="F561" s="296" t="s">
        <v>397</v>
      </c>
      <c r="H561" s="297">
        <v>1.3169999999999999</v>
      </c>
      <c r="L561" s="293"/>
      <c r="M561" s="298"/>
      <c r="T561" s="299"/>
      <c r="AT561" s="295" t="s">
        <v>373</v>
      </c>
      <c r="AU561" s="295" t="s">
        <v>90</v>
      </c>
      <c r="AV561" s="294" t="s">
        <v>149</v>
      </c>
      <c r="AW561" s="294" t="s">
        <v>31</v>
      </c>
      <c r="AX561" s="294" t="s">
        <v>77</v>
      </c>
      <c r="AY561" s="295" t="s">
        <v>366</v>
      </c>
    </row>
    <row r="562" spans="2:51" s="273" customFormat="1">
      <c r="B562" s="272"/>
      <c r="D562" s="274" t="s">
        <v>373</v>
      </c>
      <c r="E562" s="275" t="s">
        <v>1</v>
      </c>
      <c r="F562" s="276" t="s">
        <v>9967</v>
      </c>
      <c r="H562" s="275" t="s">
        <v>1</v>
      </c>
      <c r="L562" s="272"/>
      <c r="M562" s="277"/>
      <c r="T562" s="278"/>
      <c r="AT562" s="275" t="s">
        <v>373</v>
      </c>
      <c r="AU562" s="275" t="s">
        <v>90</v>
      </c>
      <c r="AV562" s="273" t="s">
        <v>84</v>
      </c>
      <c r="AW562" s="273" t="s">
        <v>31</v>
      </c>
      <c r="AX562" s="273" t="s">
        <v>77</v>
      </c>
      <c r="AY562" s="275" t="s">
        <v>366</v>
      </c>
    </row>
    <row r="563" spans="2:51" s="280" customFormat="1">
      <c r="B563" s="279"/>
      <c r="D563" s="274" t="s">
        <v>373</v>
      </c>
      <c r="E563" s="281" t="s">
        <v>1</v>
      </c>
      <c r="F563" s="282" t="s">
        <v>9989</v>
      </c>
      <c r="H563" s="283">
        <v>7.4180000000000001</v>
      </c>
      <c r="L563" s="279"/>
      <c r="M563" s="284"/>
      <c r="T563" s="285"/>
      <c r="AT563" s="281" t="s">
        <v>373</v>
      </c>
      <c r="AU563" s="281" t="s">
        <v>90</v>
      </c>
      <c r="AV563" s="280" t="s">
        <v>90</v>
      </c>
      <c r="AW563" s="280" t="s">
        <v>31</v>
      </c>
      <c r="AX563" s="280" t="s">
        <v>77</v>
      </c>
      <c r="AY563" s="281" t="s">
        <v>366</v>
      </c>
    </row>
    <row r="564" spans="2:51" s="273" customFormat="1">
      <c r="B564" s="272"/>
      <c r="D564" s="274" t="s">
        <v>373</v>
      </c>
      <c r="E564" s="275" t="s">
        <v>1</v>
      </c>
      <c r="F564" s="276" t="s">
        <v>1172</v>
      </c>
      <c r="H564" s="275" t="s">
        <v>1</v>
      </c>
      <c r="L564" s="272"/>
      <c r="M564" s="277"/>
      <c r="T564" s="278"/>
      <c r="AT564" s="275" t="s">
        <v>373</v>
      </c>
      <c r="AU564" s="275" t="s">
        <v>90</v>
      </c>
      <c r="AV564" s="273" t="s">
        <v>84</v>
      </c>
      <c r="AW564" s="273" t="s">
        <v>31</v>
      </c>
      <c r="AX564" s="273" t="s">
        <v>77</v>
      </c>
      <c r="AY564" s="275" t="s">
        <v>366</v>
      </c>
    </row>
    <row r="565" spans="2:51" s="280" customFormat="1">
      <c r="B565" s="279"/>
      <c r="D565" s="274" t="s">
        <v>373</v>
      </c>
      <c r="E565" s="281" t="s">
        <v>1</v>
      </c>
      <c r="F565" s="282" t="s">
        <v>9990</v>
      </c>
      <c r="H565" s="283">
        <v>1.0249999999999999</v>
      </c>
      <c r="L565" s="279"/>
      <c r="M565" s="284"/>
      <c r="T565" s="285"/>
      <c r="AT565" s="281" t="s">
        <v>373</v>
      </c>
      <c r="AU565" s="281" t="s">
        <v>90</v>
      </c>
      <c r="AV565" s="280" t="s">
        <v>90</v>
      </c>
      <c r="AW565" s="280" t="s">
        <v>31</v>
      </c>
      <c r="AX565" s="280" t="s">
        <v>77</v>
      </c>
      <c r="AY565" s="281" t="s">
        <v>366</v>
      </c>
    </row>
    <row r="566" spans="2:51" s="294" customFormat="1">
      <c r="B566" s="293"/>
      <c r="D566" s="274" t="s">
        <v>373</v>
      </c>
      <c r="E566" s="295" t="s">
        <v>1</v>
      </c>
      <c r="F566" s="296" t="s">
        <v>397</v>
      </c>
      <c r="H566" s="297">
        <v>8.4429999999999996</v>
      </c>
      <c r="L566" s="293"/>
      <c r="M566" s="298"/>
      <c r="T566" s="299"/>
      <c r="AT566" s="295" t="s">
        <v>373</v>
      </c>
      <c r="AU566" s="295" t="s">
        <v>90</v>
      </c>
      <c r="AV566" s="294" t="s">
        <v>149</v>
      </c>
      <c r="AW566" s="294" t="s">
        <v>31</v>
      </c>
      <c r="AX566" s="294" t="s">
        <v>77</v>
      </c>
      <c r="AY566" s="295" t="s">
        <v>366</v>
      </c>
    </row>
    <row r="567" spans="2:51" s="273" customFormat="1">
      <c r="B567" s="272"/>
      <c r="D567" s="274" t="s">
        <v>373</v>
      </c>
      <c r="E567" s="275" t="s">
        <v>1</v>
      </c>
      <c r="F567" s="276" t="s">
        <v>9969</v>
      </c>
      <c r="H567" s="275" t="s">
        <v>1</v>
      </c>
      <c r="L567" s="272"/>
      <c r="M567" s="277"/>
      <c r="T567" s="278"/>
      <c r="AT567" s="275" t="s">
        <v>373</v>
      </c>
      <c r="AU567" s="275" t="s">
        <v>90</v>
      </c>
      <c r="AV567" s="273" t="s">
        <v>84</v>
      </c>
      <c r="AW567" s="273" t="s">
        <v>31</v>
      </c>
      <c r="AX567" s="273" t="s">
        <v>77</v>
      </c>
      <c r="AY567" s="275" t="s">
        <v>366</v>
      </c>
    </row>
    <row r="568" spans="2:51" s="280" customFormat="1">
      <c r="B568" s="279"/>
      <c r="D568" s="274" t="s">
        <v>373</v>
      </c>
      <c r="E568" s="281" t="s">
        <v>1</v>
      </c>
      <c r="F568" s="282" t="s">
        <v>9991</v>
      </c>
      <c r="H568" s="283">
        <v>5.9180000000000001</v>
      </c>
      <c r="L568" s="279"/>
      <c r="M568" s="284"/>
      <c r="T568" s="285"/>
      <c r="AT568" s="281" t="s">
        <v>373</v>
      </c>
      <c r="AU568" s="281" t="s">
        <v>90</v>
      </c>
      <c r="AV568" s="280" t="s">
        <v>90</v>
      </c>
      <c r="AW568" s="280" t="s">
        <v>31</v>
      </c>
      <c r="AX568" s="280" t="s">
        <v>77</v>
      </c>
      <c r="AY568" s="281" t="s">
        <v>366</v>
      </c>
    </row>
    <row r="569" spans="2:51" s="294" customFormat="1">
      <c r="B569" s="293"/>
      <c r="D569" s="274" t="s">
        <v>373</v>
      </c>
      <c r="E569" s="295" t="s">
        <v>1</v>
      </c>
      <c r="F569" s="296" t="s">
        <v>397</v>
      </c>
      <c r="H569" s="297">
        <v>5.9180000000000001</v>
      </c>
      <c r="L569" s="293"/>
      <c r="M569" s="298"/>
      <c r="T569" s="299"/>
      <c r="AT569" s="295" t="s">
        <v>373</v>
      </c>
      <c r="AU569" s="295" t="s">
        <v>90</v>
      </c>
      <c r="AV569" s="294" t="s">
        <v>149</v>
      </c>
      <c r="AW569" s="294" t="s">
        <v>31</v>
      </c>
      <c r="AX569" s="294" t="s">
        <v>77</v>
      </c>
      <c r="AY569" s="295" t="s">
        <v>366</v>
      </c>
    </row>
    <row r="570" spans="2:51" s="273" customFormat="1">
      <c r="B570" s="272"/>
      <c r="D570" s="274" t="s">
        <v>373</v>
      </c>
      <c r="E570" s="275" t="s">
        <v>1</v>
      </c>
      <c r="F570" s="276" t="s">
        <v>9979</v>
      </c>
      <c r="H570" s="275" t="s">
        <v>1</v>
      </c>
      <c r="L570" s="272"/>
      <c r="M570" s="277"/>
      <c r="T570" s="278"/>
      <c r="AT570" s="275" t="s">
        <v>373</v>
      </c>
      <c r="AU570" s="275" t="s">
        <v>90</v>
      </c>
      <c r="AV570" s="273" t="s">
        <v>84</v>
      </c>
      <c r="AW570" s="273" t="s">
        <v>31</v>
      </c>
      <c r="AX570" s="273" t="s">
        <v>77</v>
      </c>
      <c r="AY570" s="275" t="s">
        <v>366</v>
      </c>
    </row>
    <row r="571" spans="2:51" s="280" customFormat="1">
      <c r="B571" s="279"/>
      <c r="D571" s="274" t="s">
        <v>373</v>
      </c>
      <c r="E571" s="281" t="s">
        <v>1</v>
      </c>
      <c r="F571" s="282" t="s">
        <v>9998</v>
      </c>
      <c r="H571" s="283">
        <v>8.1820000000000004</v>
      </c>
      <c r="L571" s="279"/>
      <c r="M571" s="284"/>
      <c r="T571" s="285"/>
      <c r="AT571" s="281" t="s">
        <v>373</v>
      </c>
      <c r="AU571" s="281" t="s">
        <v>90</v>
      </c>
      <c r="AV571" s="280" t="s">
        <v>90</v>
      </c>
      <c r="AW571" s="280" t="s">
        <v>31</v>
      </c>
      <c r="AX571" s="280" t="s">
        <v>77</v>
      </c>
      <c r="AY571" s="281" t="s">
        <v>366</v>
      </c>
    </row>
    <row r="572" spans="2:51" s="273" customFormat="1">
      <c r="B572" s="272"/>
      <c r="D572" s="274" t="s">
        <v>373</v>
      </c>
      <c r="E572" s="275" t="s">
        <v>1</v>
      </c>
      <c r="F572" s="276" t="s">
        <v>1172</v>
      </c>
      <c r="H572" s="275" t="s">
        <v>1</v>
      </c>
      <c r="L572" s="272"/>
      <c r="M572" s="277"/>
      <c r="T572" s="278"/>
      <c r="AT572" s="275" t="s">
        <v>373</v>
      </c>
      <c r="AU572" s="275" t="s">
        <v>90</v>
      </c>
      <c r="AV572" s="273" t="s">
        <v>84</v>
      </c>
      <c r="AW572" s="273" t="s">
        <v>31</v>
      </c>
      <c r="AX572" s="273" t="s">
        <v>77</v>
      </c>
      <c r="AY572" s="275" t="s">
        <v>366</v>
      </c>
    </row>
    <row r="573" spans="2:51" s="280" customFormat="1">
      <c r="B573" s="279"/>
      <c r="D573" s="274" t="s">
        <v>373</v>
      </c>
      <c r="E573" s="281" t="s">
        <v>1</v>
      </c>
      <c r="F573" s="282" t="s">
        <v>9999</v>
      </c>
      <c r="H573" s="283">
        <v>2.5840000000000001</v>
      </c>
      <c r="L573" s="279"/>
      <c r="M573" s="284"/>
      <c r="T573" s="285"/>
      <c r="AT573" s="281" t="s">
        <v>373</v>
      </c>
      <c r="AU573" s="281" t="s">
        <v>90</v>
      </c>
      <c r="AV573" s="280" t="s">
        <v>90</v>
      </c>
      <c r="AW573" s="280" t="s">
        <v>31</v>
      </c>
      <c r="AX573" s="280" t="s">
        <v>77</v>
      </c>
      <c r="AY573" s="281" t="s">
        <v>366</v>
      </c>
    </row>
    <row r="574" spans="2:51" s="280" customFormat="1">
      <c r="B574" s="279"/>
      <c r="D574" s="274" t="s">
        <v>373</v>
      </c>
      <c r="E574" s="281" t="s">
        <v>1</v>
      </c>
      <c r="F574" s="282" t="s">
        <v>10000</v>
      </c>
      <c r="H574" s="283">
        <v>0.89600000000000002</v>
      </c>
      <c r="L574" s="279"/>
      <c r="M574" s="284"/>
      <c r="T574" s="285"/>
      <c r="AT574" s="281" t="s">
        <v>373</v>
      </c>
      <c r="AU574" s="281" t="s">
        <v>90</v>
      </c>
      <c r="AV574" s="280" t="s">
        <v>90</v>
      </c>
      <c r="AW574" s="280" t="s">
        <v>31</v>
      </c>
      <c r="AX574" s="280" t="s">
        <v>77</v>
      </c>
      <c r="AY574" s="281" t="s">
        <v>366</v>
      </c>
    </row>
    <row r="575" spans="2:51" s="294" customFormat="1">
      <c r="B575" s="293"/>
      <c r="D575" s="274" t="s">
        <v>373</v>
      </c>
      <c r="E575" s="295" t="s">
        <v>1</v>
      </c>
      <c r="F575" s="296" t="s">
        <v>397</v>
      </c>
      <c r="H575" s="297">
        <v>11.662000000000001</v>
      </c>
      <c r="L575" s="293"/>
      <c r="M575" s="298"/>
      <c r="T575" s="299"/>
      <c r="AT575" s="295" t="s">
        <v>373</v>
      </c>
      <c r="AU575" s="295" t="s">
        <v>90</v>
      </c>
      <c r="AV575" s="294" t="s">
        <v>149</v>
      </c>
      <c r="AW575" s="294" t="s">
        <v>31</v>
      </c>
      <c r="AX575" s="294" t="s">
        <v>77</v>
      </c>
      <c r="AY575" s="295" t="s">
        <v>366</v>
      </c>
    </row>
    <row r="576" spans="2:51" s="273" customFormat="1">
      <c r="B576" s="272"/>
      <c r="D576" s="274" t="s">
        <v>373</v>
      </c>
      <c r="E576" s="275" t="s">
        <v>1</v>
      </c>
      <c r="F576" s="276" t="s">
        <v>9973</v>
      </c>
      <c r="H576" s="275" t="s">
        <v>1</v>
      </c>
      <c r="L576" s="272"/>
      <c r="M576" s="277"/>
      <c r="T576" s="278"/>
      <c r="AT576" s="275" t="s">
        <v>373</v>
      </c>
      <c r="AU576" s="275" t="s">
        <v>90</v>
      </c>
      <c r="AV576" s="273" t="s">
        <v>84</v>
      </c>
      <c r="AW576" s="273" t="s">
        <v>31</v>
      </c>
      <c r="AX576" s="273" t="s">
        <v>77</v>
      </c>
      <c r="AY576" s="275" t="s">
        <v>366</v>
      </c>
    </row>
    <row r="577" spans="2:65" s="280" customFormat="1">
      <c r="B577" s="279"/>
      <c r="D577" s="274" t="s">
        <v>373</v>
      </c>
      <c r="E577" s="281" t="s">
        <v>1</v>
      </c>
      <c r="F577" s="282" t="s">
        <v>9992</v>
      </c>
      <c r="H577" s="283">
        <v>0.52500000000000002</v>
      </c>
      <c r="L577" s="279"/>
      <c r="M577" s="284"/>
      <c r="T577" s="285"/>
      <c r="AT577" s="281" t="s">
        <v>373</v>
      </c>
      <c r="AU577" s="281" t="s">
        <v>90</v>
      </c>
      <c r="AV577" s="280" t="s">
        <v>90</v>
      </c>
      <c r="AW577" s="280" t="s">
        <v>31</v>
      </c>
      <c r="AX577" s="280" t="s">
        <v>77</v>
      </c>
      <c r="AY577" s="281" t="s">
        <v>366</v>
      </c>
    </row>
    <row r="578" spans="2:65" s="273" customFormat="1">
      <c r="B578" s="272"/>
      <c r="D578" s="274" t="s">
        <v>373</v>
      </c>
      <c r="E578" s="275" t="s">
        <v>1</v>
      </c>
      <c r="F578" s="276" t="s">
        <v>1172</v>
      </c>
      <c r="H578" s="275" t="s">
        <v>1</v>
      </c>
      <c r="L578" s="272"/>
      <c r="M578" s="277"/>
      <c r="T578" s="278"/>
      <c r="AT578" s="275" t="s">
        <v>373</v>
      </c>
      <c r="AU578" s="275" t="s">
        <v>90</v>
      </c>
      <c r="AV578" s="273" t="s">
        <v>84</v>
      </c>
      <c r="AW578" s="273" t="s">
        <v>31</v>
      </c>
      <c r="AX578" s="273" t="s">
        <v>77</v>
      </c>
      <c r="AY578" s="275" t="s">
        <v>366</v>
      </c>
    </row>
    <row r="579" spans="2:65" s="280" customFormat="1">
      <c r="B579" s="279"/>
      <c r="D579" s="274" t="s">
        <v>373</v>
      </c>
      <c r="E579" s="281" t="s">
        <v>1</v>
      </c>
      <c r="F579" s="282" t="s">
        <v>9993</v>
      </c>
      <c r="H579" s="283">
        <v>1.175</v>
      </c>
      <c r="L579" s="279"/>
      <c r="M579" s="284"/>
      <c r="T579" s="285"/>
      <c r="AT579" s="281" t="s">
        <v>373</v>
      </c>
      <c r="AU579" s="281" t="s">
        <v>90</v>
      </c>
      <c r="AV579" s="280" t="s">
        <v>90</v>
      </c>
      <c r="AW579" s="280" t="s">
        <v>31</v>
      </c>
      <c r="AX579" s="280" t="s">
        <v>77</v>
      </c>
      <c r="AY579" s="281" t="s">
        <v>366</v>
      </c>
    </row>
    <row r="580" spans="2:65" s="294" customFormat="1">
      <c r="B580" s="293"/>
      <c r="D580" s="274" t="s">
        <v>373</v>
      </c>
      <c r="E580" s="295" t="s">
        <v>1</v>
      </c>
      <c r="F580" s="296" t="s">
        <v>397</v>
      </c>
      <c r="H580" s="297">
        <v>1.7</v>
      </c>
      <c r="L580" s="293"/>
      <c r="M580" s="298"/>
      <c r="T580" s="299"/>
      <c r="AT580" s="295" t="s">
        <v>373</v>
      </c>
      <c r="AU580" s="295" t="s">
        <v>90</v>
      </c>
      <c r="AV580" s="294" t="s">
        <v>149</v>
      </c>
      <c r="AW580" s="294" t="s">
        <v>31</v>
      </c>
      <c r="AX580" s="294" t="s">
        <v>77</v>
      </c>
      <c r="AY580" s="295" t="s">
        <v>366</v>
      </c>
    </row>
    <row r="581" spans="2:65" s="273" customFormat="1">
      <c r="B581" s="272"/>
      <c r="D581" s="274" t="s">
        <v>373</v>
      </c>
      <c r="E581" s="275" t="s">
        <v>1</v>
      </c>
      <c r="F581" s="276" t="s">
        <v>9975</v>
      </c>
      <c r="H581" s="275" t="s">
        <v>1</v>
      </c>
      <c r="L581" s="272"/>
      <c r="M581" s="277"/>
      <c r="T581" s="278"/>
      <c r="AT581" s="275" t="s">
        <v>373</v>
      </c>
      <c r="AU581" s="275" t="s">
        <v>90</v>
      </c>
      <c r="AV581" s="273" t="s">
        <v>84</v>
      </c>
      <c r="AW581" s="273" t="s">
        <v>31</v>
      </c>
      <c r="AX581" s="273" t="s">
        <v>77</v>
      </c>
      <c r="AY581" s="275" t="s">
        <v>366</v>
      </c>
    </row>
    <row r="582" spans="2:65" s="280" customFormat="1">
      <c r="B582" s="279"/>
      <c r="D582" s="274" t="s">
        <v>373</v>
      </c>
      <c r="E582" s="281" t="s">
        <v>1</v>
      </c>
      <c r="F582" s="282" t="s">
        <v>9994</v>
      </c>
      <c r="H582" s="283">
        <v>0.745</v>
      </c>
      <c r="L582" s="279"/>
      <c r="M582" s="284"/>
      <c r="T582" s="285"/>
      <c r="AT582" s="281" t="s">
        <v>373</v>
      </c>
      <c r="AU582" s="281" t="s">
        <v>90</v>
      </c>
      <c r="AV582" s="280" t="s">
        <v>90</v>
      </c>
      <c r="AW582" s="280" t="s">
        <v>31</v>
      </c>
      <c r="AX582" s="280" t="s">
        <v>77</v>
      </c>
      <c r="AY582" s="281" t="s">
        <v>366</v>
      </c>
    </row>
    <row r="583" spans="2:65" s="273" customFormat="1">
      <c r="B583" s="272"/>
      <c r="D583" s="274" t="s">
        <v>373</v>
      </c>
      <c r="E583" s="275" t="s">
        <v>1</v>
      </c>
      <c r="F583" s="276" t="s">
        <v>9995</v>
      </c>
      <c r="H583" s="275" t="s">
        <v>1</v>
      </c>
      <c r="L583" s="272"/>
      <c r="M583" s="277"/>
      <c r="T583" s="278"/>
      <c r="AT583" s="275" t="s">
        <v>373</v>
      </c>
      <c r="AU583" s="275" t="s">
        <v>90</v>
      </c>
      <c r="AV583" s="273" t="s">
        <v>84</v>
      </c>
      <c r="AW583" s="273" t="s">
        <v>31</v>
      </c>
      <c r="AX583" s="273" t="s">
        <v>77</v>
      </c>
      <c r="AY583" s="275" t="s">
        <v>366</v>
      </c>
    </row>
    <row r="584" spans="2:65" s="280" customFormat="1">
      <c r="B584" s="279"/>
      <c r="D584" s="274" t="s">
        <v>373</v>
      </c>
      <c r="E584" s="281" t="s">
        <v>1</v>
      </c>
      <c r="F584" s="282" t="s">
        <v>9996</v>
      </c>
      <c r="H584" s="283">
        <v>1.738</v>
      </c>
      <c r="L584" s="279"/>
      <c r="M584" s="284"/>
      <c r="T584" s="285"/>
      <c r="AT584" s="281" t="s">
        <v>373</v>
      </c>
      <c r="AU584" s="281" t="s">
        <v>90</v>
      </c>
      <c r="AV584" s="280" t="s">
        <v>90</v>
      </c>
      <c r="AW584" s="280" t="s">
        <v>31</v>
      </c>
      <c r="AX584" s="280" t="s">
        <v>77</v>
      </c>
      <c r="AY584" s="281" t="s">
        <v>366</v>
      </c>
    </row>
    <row r="585" spans="2:65" s="294" customFormat="1">
      <c r="B585" s="293"/>
      <c r="D585" s="274" t="s">
        <v>373</v>
      </c>
      <c r="E585" s="295" t="s">
        <v>1</v>
      </c>
      <c r="F585" s="296" t="s">
        <v>397</v>
      </c>
      <c r="H585" s="297">
        <v>2.4830000000000001</v>
      </c>
      <c r="L585" s="293"/>
      <c r="M585" s="298"/>
      <c r="T585" s="299"/>
      <c r="AT585" s="295" t="s">
        <v>373</v>
      </c>
      <c r="AU585" s="295" t="s">
        <v>90</v>
      </c>
      <c r="AV585" s="294" t="s">
        <v>149</v>
      </c>
      <c r="AW585" s="294" t="s">
        <v>31</v>
      </c>
      <c r="AX585" s="294" t="s">
        <v>77</v>
      </c>
      <c r="AY585" s="295" t="s">
        <v>366</v>
      </c>
    </row>
    <row r="586" spans="2:65" s="287" customFormat="1">
      <c r="B586" s="286"/>
      <c r="D586" s="274" t="s">
        <v>373</v>
      </c>
      <c r="E586" s="288" t="s">
        <v>1</v>
      </c>
      <c r="F586" s="289" t="s">
        <v>378</v>
      </c>
      <c r="H586" s="290">
        <v>165.381</v>
      </c>
      <c r="L586" s="286"/>
      <c r="M586" s="291"/>
      <c r="T586" s="292"/>
      <c r="AT586" s="288" t="s">
        <v>373</v>
      </c>
      <c r="AU586" s="288" t="s">
        <v>90</v>
      </c>
      <c r="AV586" s="287" t="s">
        <v>371</v>
      </c>
      <c r="AW586" s="287" t="s">
        <v>31</v>
      </c>
      <c r="AX586" s="287" t="s">
        <v>84</v>
      </c>
      <c r="AY586" s="288" t="s">
        <v>366</v>
      </c>
    </row>
    <row r="587" spans="2:65" s="74" customFormat="1" ht="16.5" customHeight="1">
      <c r="B587" s="73"/>
      <c r="C587" s="260" t="s">
        <v>697</v>
      </c>
      <c r="D587" s="260" t="s">
        <v>368</v>
      </c>
      <c r="E587" s="261" t="s">
        <v>1265</v>
      </c>
      <c r="F587" s="262" t="s">
        <v>1266</v>
      </c>
      <c r="G587" s="263" t="s">
        <v>249</v>
      </c>
      <c r="H587" s="264">
        <v>165.381</v>
      </c>
      <c r="I587" s="26"/>
      <c r="J587" s="266">
        <f>ROUND(I587*H587,2)</f>
        <v>0</v>
      </c>
      <c r="K587" s="267"/>
      <c r="L587" s="73"/>
      <c r="M587" s="27" t="s">
        <v>1</v>
      </c>
      <c r="N587" s="233" t="s">
        <v>43</v>
      </c>
      <c r="P587" s="269">
        <f>O587*H587</f>
        <v>0</v>
      </c>
      <c r="Q587" s="269">
        <v>0</v>
      </c>
      <c r="R587" s="269">
        <f>Q587*H587</f>
        <v>0</v>
      </c>
      <c r="S587" s="269">
        <v>0</v>
      </c>
      <c r="T587" s="270">
        <f>S587*H587</f>
        <v>0</v>
      </c>
      <c r="AR587" s="271" t="s">
        <v>371</v>
      </c>
      <c r="AT587" s="271" t="s">
        <v>368</v>
      </c>
      <c r="AU587" s="271" t="s">
        <v>90</v>
      </c>
      <c r="AY587" s="53" t="s">
        <v>366</v>
      </c>
      <c r="BE587" s="179">
        <f>IF(N587="základná",J587,0)</f>
        <v>0</v>
      </c>
      <c r="BF587" s="179">
        <f>IF(N587="znížená",J587,0)</f>
        <v>0</v>
      </c>
      <c r="BG587" s="179">
        <f>IF(N587="zákl. prenesená",J587,0)</f>
        <v>0</v>
      </c>
      <c r="BH587" s="179">
        <f>IF(N587="zníž. prenesená",J587,0)</f>
        <v>0</v>
      </c>
      <c r="BI587" s="179">
        <f>IF(N587="nulová",J587,0)</f>
        <v>0</v>
      </c>
      <c r="BJ587" s="53" t="s">
        <v>90</v>
      </c>
      <c r="BK587" s="179">
        <f>ROUND(I587*H587,2)</f>
        <v>0</v>
      </c>
      <c r="BL587" s="53" t="s">
        <v>371</v>
      </c>
      <c r="BM587" s="271" t="s">
        <v>10001</v>
      </c>
    </row>
    <row r="588" spans="2:65" s="74" customFormat="1" ht="33" customHeight="1">
      <c r="B588" s="73"/>
      <c r="C588" s="260" t="s">
        <v>707</v>
      </c>
      <c r="D588" s="260" t="s">
        <v>368</v>
      </c>
      <c r="E588" s="261" t="s">
        <v>10002</v>
      </c>
      <c r="F588" s="262" t="s">
        <v>10003</v>
      </c>
      <c r="G588" s="263" t="s">
        <v>249</v>
      </c>
      <c r="H588" s="264">
        <v>1.8779999999999999</v>
      </c>
      <c r="I588" s="26"/>
      <c r="J588" s="266">
        <f>ROUND(I588*H588,2)</f>
        <v>0</v>
      </c>
      <c r="K588" s="267"/>
      <c r="L588" s="73"/>
      <c r="M588" s="27" t="s">
        <v>1</v>
      </c>
      <c r="N588" s="233" t="s">
        <v>43</v>
      </c>
      <c r="P588" s="269">
        <f>O588*H588</f>
        <v>0</v>
      </c>
      <c r="Q588" s="269">
        <v>1.017E-2</v>
      </c>
      <c r="R588" s="269">
        <f>Q588*H588</f>
        <v>1.909926E-2</v>
      </c>
      <c r="S588" s="269">
        <v>0</v>
      </c>
      <c r="T588" s="270">
        <f>S588*H588</f>
        <v>0</v>
      </c>
      <c r="AR588" s="271" t="s">
        <v>371</v>
      </c>
      <c r="AT588" s="271" t="s">
        <v>368</v>
      </c>
      <c r="AU588" s="271" t="s">
        <v>90</v>
      </c>
      <c r="AY588" s="53" t="s">
        <v>366</v>
      </c>
      <c r="BE588" s="179">
        <f>IF(N588="základná",J588,0)</f>
        <v>0</v>
      </c>
      <c r="BF588" s="179">
        <f>IF(N588="znížená",J588,0)</f>
        <v>0</v>
      </c>
      <c r="BG588" s="179">
        <f>IF(N588="zákl. prenesená",J588,0)</f>
        <v>0</v>
      </c>
      <c r="BH588" s="179">
        <f>IF(N588="zníž. prenesená",J588,0)</f>
        <v>0</v>
      </c>
      <c r="BI588" s="179">
        <f>IF(N588="nulová",J588,0)</f>
        <v>0</v>
      </c>
      <c r="BJ588" s="53" t="s">
        <v>90</v>
      </c>
      <c r="BK588" s="179">
        <f>ROUND(I588*H588,2)</f>
        <v>0</v>
      </c>
      <c r="BL588" s="53" t="s">
        <v>371</v>
      </c>
      <c r="BM588" s="271" t="s">
        <v>10004</v>
      </c>
    </row>
    <row r="589" spans="2:65" s="273" customFormat="1">
      <c r="B589" s="272"/>
      <c r="D589" s="274" t="s">
        <v>373</v>
      </c>
      <c r="E589" s="275" t="s">
        <v>1</v>
      </c>
      <c r="F589" s="276" t="s">
        <v>9971</v>
      </c>
      <c r="H589" s="275" t="s">
        <v>1</v>
      </c>
      <c r="L589" s="272"/>
      <c r="M589" s="277"/>
      <c r="T589" s="278"/>
      <c r="AT589" s="275" t="s">
        <v>373</v>
      </c>
      <c r="AU589" s="275" t="s">
        <v>90</v>
      </c>
      <c r="AV589" s="273" t="s">
        <v>84</v>
      </c>
      <c r="AW589" s="273" t="s">
        <v>31</v>
      </c>
      <c r="AX589" s="273" t="s">
        <v>77</v>
      </c>
      <c r="AY589" s="275" t="s">
        <v>366</v>
      </c>
    </row>
    <row r="590" spans="2:65" s="280" customFormat="1">
      <c r="B590" s="279"/>
      <c r="D590" s="274" t="s">
        <v>373</v>
      </c>
      <c r="E590" s="281" t="s">
        <v>1</v>
      </c>
      <c r="F590" s="282" t="s">
        <v>10005</v>
      </c>
      <c r="H590" s="283">
        <v>1.02</v>
      </c>
      <c r="L590" s="279"/>
      <c r="M590" s="284"/>
      <c r="T590" s="285"/>
      <c r="AT590" s="281" t="s">
        <v>373</v>
      </c>
      <c r="AU590" s="281" t="s">
        <v>90</v>
      </c>
      <c r="AV590" s="280" t="s">
        <v>90</v>
      </c>
      <c r="AW590" s="280" t="s">
        <v>31</v>
      </c>
      <c r="AX590" s="280" t="s">
        <v>77</v>
      </c>
      <c r="AY590" s="281" t="s">
        <v>366</v>
      </c>
    </row>
    <row r="591" spans="2:65" s="273" customFormat="1">
      <c r="B591" s="272"/>
      <c r="D591" s="274" t="s">
        <v>373</v>
      </c>
      <c r="E591" s="275" t="s">
        <v>1</v>
      </c>
      <c r="F591" s="276" t="s">
        <v>9995</v>
      </c>
      <c r="H591" s="275" t="s">
        <v>1</v>
      </c>
      <c r="L591" s="272"/>
      <c r="M591" s="277"/>
      <c r="T591" s="278"/>
      <c r="AT591" s="275" t="s">
        <v>373</v>
      </c>
      <c r="AU591" s="275" t="s">
        <v>90</v>
      </c>
      <c r="AV591" s="273" t="s">
        <v>84</v>
      </c>
      <c r="AW591" s="273" t="s">
        <v>31</v>
      </c>
      <c r="AX591" s="273" t="s">
        <v>77</v>
      </c>
      <c r="AY591" s="275" t="s">
        <v>366</v>
      </c>
    </row>
    <row r="592" spans="2:65" s="280" customFormat="1">
      <c r="B592" s="279"/>
      <c r="D592" s="274" t="s">
        <v>373</v>
      </c>
      <c r="E592" s="281" t="s">
        <v>1</v>
      </c>
      <c r="F592" s="282" t="s">
        <v>10006</v>
      </c>
      <c r="H592" s="283">
        <v>0.85799999999999998</v>
      </c>
      <c r="L592" s="279"/>
      <c r="M592" s="284"/>
      <c r="T592" s="285"/>
      <c r="AT592" s="281" t="s">
        <v>373</v>
      </c>
      <c r="AU592" s="281" t="s">
        <v>90</v>
      </c>
      <c r="AV592" s="280" t="s">
        <v>90</v>
      </c>
      <c r="AW592" s="280" t="s">
        <v>31</v>
      </c>
      <c r="AX592" s="280" t="s">
        <v>77</v>
      </c>
      <c r="AY592" s="281" t="s">
        <v>366</v>
      </c>
    </row>
    <row r="593" spans="2:65" s="287" customFormat="1">
      <c r="B593" s="286"/>
      <c r="D593" s="274" t="s">
        <v>373</v>
      </c>
      <c r="E593" s="288" t="s">
        <v>1</v>
      </c>
      <c r="F593" s="289" t="s">
        <v>378</v>
      </c>
      <c r="H593" s="290">
        <v>1.8779999999999999</v>
      </c>
      <c r="L593" s="286"/>
      <c r="M593" s="291"/>
      <c r="T593" s="292"/>
      <c r="AT593" s="288" t="s">
        <v>373</v>
      </c>
      <c r="AU593" s="288" t="s">
        <v>90</v>
      </c>
      <c r="AV593" s="287" t="s">
        <v>371</v>
      </c>
      <c r="AW593" s="287" t="s">
        <v>31</v>
      </c>
      <c r="AX593" s="287" t="s">
        <v>84</v>
      </c>
      <c r="AY593" s="288" t="s">
        <v>366</v>
      </c>
    </row>
    <row r="594" spans="2:65" s="74" customFormat="1" ht="33" customHeight="1">
      <c r="B594" s="73"/>
      <c r="C594" s="260" t="s">
        <v>716</v>
      </c>
      <c r="D594" s="260" t="s">
        <v>368</v>
      </c>
      <c r="E594" s="261" t="s">
        <v>10007</v>
      </c>
      <c r="F594" s="262" t="s">
        <v>10008</v>
      </c>
      <c r="G594" s="263" t="s">
        <v>249</v>
      </c>
      <c r="H594" s="264">
        <v>1.8779999999999999</v>
      </c>
      <c r="I594" s="26"/>
      <c r="J594" s="266">
        <f>ROUND(I594*H594,2)</f>
        <v>0</v>
      </c>
      <c r="K594" s="267"/>
      <c r="L594" s="73"/>
      <c r="M594" s="27" t="s">
        <v>1</v>
      </c>
      <c r="N594" s="233" t="s">
        <v>43</v>
      </c>
      <c r="P594" s="269">
        <f>O594*H594</f>
        <v>0</v>
      </c>
      <c r="Q594" s="269">
        <v>0</v>
      </c>
      <c r="R594" s="269">
        <f>Q594*H594</f>
        <v>0</v>
      </c>
      <c r="S594" s="269">
        <v>0</v>
      </c>
      <c r="T594" s="270">
        <f>S594*H594</f>
        <v>0</v>
      </c>
      <c r="AR594" s="271" t="s">
        <v>371</v>
      </c>
      <c r="AT594" s="271" t="s">
        <v>368</v>
      </c>
      <c r="AU594" s="271" t="s">
        <v>90</v>
      </c>
      <c r="AY594" s="53" t="s">
        <v>366</v>
      </c>
      <c r="BE594" s="179">
        <f>IF(N594="základná",J594,0)</f>
        <v>0</v>
      </c>
      <c r="BF594" s="179">
        <f>IF(N594="znížená",J594,0)</f>
        <v>0</v>
      </c>
      <c r="BG594" s="179">
        <f>IF(N594="zákl. prenesená",J594,0)</f>
        <v>0</v>
      </c>
      <c r="BH594" s="179">
        <f>IF(N594="zníž. prenesená",J594,0)</f>
        <v>0</v>
      </c>
      <c r="BI594" s="179">
        <f>IF(N594="nulová",J594,0)</f>
        <v>0</v>
      </c>
      <c r="BJ594" s="53" t="s">
        <v>90</v>
      </c>
      <c r="BK594" s="179">
        <f>ROUND(I594*H594,2)</f>
        <v>0</v>
      </c>
      <c r="BL594" s="53" t="s">
        <v>371</v>
      </c>
      <c r="BM594" s="271" t="s">
        <v>10009</v>
      </c>
    </row>
    <row r="595" spans="2:65" s="74" customFormat="1" ht="24.2" customHeight="1">
      <c r="B595" s="73"/>
      <c r="C595" s="260" t="s">
        <v>735</v>
      </c>
      <c r="D595" s="260" t="s">
        <v>368</v>
      </c>
      <c r="E595" s="261" t="s">
        <v>1269</v>
      </c>
      <c r="F595" s="262" t="s">
        <v>1270</v>
      </c>
      <c r="G595" s="263" t="s">
        <v>249</v>
      </c>
      <c r="H595" s="264">
        <v>134.09700000000001</v>
      </c>
      <c r="I595" s="26"/>
      <c r="J595" s="266">
        <f>ROUND(I595*H595,2)</f>
        <v>0</v>
      </c>
      <c r="K595" s="267"/>
      <c r="L595" s="73"/>
      <c r="M595" s="27" t="s">
        <v>1</v>
      </c>
      <c r="N595" s="233" t="s">
        <v>43</v>
      </c>
      <c r="P595" s="269">
        <f>O595*H595</f>
        <v>0</v>
      </c>
      <c r="Q595" s="269">
        <v>5.3299999999999997E-3</v>
      </c>
      <c r="R595" s="269">
        <f>Q595*H595</f>
        <v>0.71473701000000001</v>
      </c>
      <c r="S595" s="269">
        <v>0</v>
      </c>
      <c r="T595" s="270">
        <f>S595*H595</f>
        <v>0</v>
      </c>
      <c r="AR595" s="271" t="s">
        <v>371</v>
      </c>
      <c r="AT595" s="271" t="s">
        <v>368</v>
      </c>
      <c r="AU595" s="271" t="s">
        <v>90</v>
      </c>
      <c r="AY595" s="53" t="s">
        <v>366</v>
      </c>
      <c r="BE595" s="179">
        <f>IF(N595="základná",J595,0)</f>
        <v>0</v>
      </c>
      <c r="BF595" s="179">
        <f>IF(N595="znížená",J595,0)</f>
        <v>0</v>
      </c>
      <c r="BG595" s="179">
        <f>IF(N595="zákl. prenesená",J595,0)</f>
        <v>0</v>
      </c>
      <c r="BH595" s="179">
        <f>IF(N595="zníž. prenesená",J595,0)</f>
        <v>0</v>
      </c>
      <c r="BI595" s="179">
        <f>IF(N595="nulová",J595,0)</f>
        <v>0</v>
      </c>
      <c r="BJ595" s="53" t="s">
        <v>90</v>
      </c>
      <c r="BK595" s="179">
        <f>ROUND(I595*H595,2)</f>
        <v>0</v>
      </c>
      <c r="BL595" s="53" t="s">
        <v>371</v>
      </c>
      <c r="BM595" s="271" t="s">
        <v>10010</v>
      </c>
    </row>
    <row r="596" spans="2:65" s="273" customFormat="1">
      <c r="B596" s="272"/>
      <c r="D596" s="274" t="s">
        <v>373</v>
      </c>
      <c r="E596" s="275" t="s">
        <v>1</v>
      </c>
      <c r="F596" s="276" t="s">
        <v>9942</v>
      </c>
      <c r="H596" s="275" t="s">
        <v>1</v>
      </c>
      <c r="L596" s="272"/>
      <c r="M596" s="277"/>
      <c r="T596" s="278"/>
      <c r="AT596" s="275" t="s">
        <v>373</v>
      </c>
      <c r="AU596" s="275" t="s">
        <v>90</v>
      </c>
      <c r="AV596" s="273" t="s">
        <v>84</v>
      </c>
      <c r="AW596" s="273" t="s">
        <v>31</v>
      </c>
      <c r="AX596" s="273" t="s">
        <v>77</v>
      </c>
      <c r="AY596" s="275" t="s">
        <v>366</v>
      </c>
    </row>
    <row r="597" spans="2:65" s="280" customFormat="1">
      <c r="B597" s="279"/>
      <c r="D597" s="274" t="s">
        <v>373</v>
      </c>
      <c r="E597" s="281" t="s">
        <v>1</v>
      </c>
      <c r="F597" s="282" t="s">
        <v>9982</v>
      </c>
      <c r="H597" s="283">
        <v>98.55</v>
      </c>
      <c r="L597" s="279"/>
      <c r="M597" s="284"/>
      <c r="T597" s="285"/>
      <c r="AT597" s="281" t="s">
        <v>373</v>
      </c>
      <c r="AU597" s="281" t="s">
        <v>90</v>
      </c>
      <c r="AV597" s="280" t="s">
        <v>90</v>
      </c>
      <c r="AW597" s="280" t="s">
        <v>31</v>
      </c>
      <c r="AX597" s="280" t="s">
        <v>77</v>
      </c>
      <c r="AY597" s="281" t="s">
        <v>366</v>
      </c>
    </row>
    <row r="598" spans="2:65" s="273" customFormat="1">
      <c r="B598" s="272"/>
      <c r="D598" s="274" t="s">
        <v>373</v>
      </c>
      <c r="E598" s="275" t="s">
        <v>1</v>
      </c>
      <c r="F598" s="276" t="s">
        <v>9963</v>
      </c>
      <c r="H598" s="275" t="s">
        <v>1</v>
      </c>
      <c r="L598" s="272"/>
      <c r="M598" s="277"/>
      <c r="T598" s="278"/>
      <c r="AT598" s="275" t="s">
        <v>373</v>
      </c>
      <c r="AU598" s="275" t="s">
        <v>90</v>
      </c>
      <c r="AV598" s="273" t="s">
        <v>84</v>
      </c>
      <c r="AW598" s="273" t="s">
        <v>31</v>
      </c>
      <c r="AX598" s="273" t="s">
        <v>77</v>
      </c>
      <c r="AY598" s="275" t="s">
        <v>366</v>
      </c>
    </row>
    <row r="599" spans="2:65" s="280" customFormat="1">
      <c r="B599" s="279"/>
      <c r="D599" s="274" t="s">
        <v>373</v>
      </c>
      <c r="E599" s="281" t="s">
        <v>1</v>
      </c>
      <c r="F599" s="282" t="s">
        <v>9986</v>
      </c>
      <c r="H599" s="283">
        <v>13.2</v>
      </c>
      <c r="L599" s="279"/>
      <c r="M599" s="284"/>
      <c r="T599" s="285"/>
      <c r="AT599" s="281" t="s">
        <v>373</v>
      </c>
      <c r="AU599" s="281" t="s">
        <v>90</v>
      </c>
      <c r="AV599" s="280" t="s">
        <v>90</v>
      </c>
      <c r="AW599" s="280" t="s">
        <v>31</v>
      </c>
      <c r="AX599" s="280" t="s">
        <v>77</v>
      </c>
      <c r="AY599" s="281" t="s">
        <v>366</v>
      </c>
    </row>
    <row r="600" spans="2:65" s="273" customFormat="1">
      <c r="B600" s="272"/>
      <c r="D600" s="274" t="s">
        <v>373</v>
      </c>
      <c r="E600" s="275" t="s">
        <v>1</v>
      </c>
      <c r="F600" s="276" t="s">
        <v>9965</v>
      </c>
      <c r="H600" s="275" t="s">
        <v>1</v>
      </c>
      <c r="L600" s="272"/>
      <c r="M600" s="277"/>
      <c r="T600" s="278"/>
      <c r="AT600" s="275" t="s">
        <v>373</v>
      </c>
      <c r="AU600" s="275" t="s">
        <v>90</v>
      </c>
      <c r="AV600" s="273" t="s">
        <v>84</v>
      </c>
      <c r="AW600" s="273" t="s">
        <v>31</v>
      </c>
      <c r="AX600" s="273" t="s">
        <v>77</v>
      </c>
      <c r="AY600" s="275" t="s">
        <v>366</v>
      </c>
    </row>
    <row r="601" spans="2:65" s="280" customFormat="1">
      <c r="B601" s="279"/>
      <c r="D601" s="274" t="s">
        <v>373</v>
      </c>
      <c r="E601" s="281" t="s">
        <v>1</v>
      </c>
      <c r="F601" s="282" t="s">
        <v>9987</v>
      </c>
      <c r="H601" s="283">
        <v>0.82899999999999996</v>
      </c>
      <c r="L601" s="279"/>
      <c r="M601" s="284"/>
      <c r="T601" s="285"/>
      <c r="AT601" s="281" t="s">
        <v>373</v>
      </c>
      <c r="AU601" s="281" t="s">
        <v>90</v>
      </c>
      <c r="AV601" s="280" t="s">
        <v>90</v>
      </c>
      <c r="AW601" s="280" t="s">
        <v>31</v>
      </c>
      <c r="AX601" s="280" t="s">
        <v>77</v>
      </c>
      <c r="AY601" s="281" t="s">
        <v>366</v>
      </c>
    </row>
    <row r="602" spans="2:65" s="273" customFormat="1">
      <c r="B602" s="272"/>
      <c r="D602" s="274" t="s">
        <v>373</v>
      </c>
      <c r="E602" s="275" t="s">
        <v>1</v>
      </c>
      <c r="F602" s="276" t="s">
        <v>9967</v>
      </c>
      <c r="H602" s="275" t="s">
        <v>1</v>
      </c>
      <c r="L602" s="272"/>
      <c r="M602" s="277"/>
      <c r="T602" s="278"/>
      <c r="AT602" s="275" t="s">
        <v>373</v>
      </c>
      <c r="AU602" s="275" t="s">
        <v>90</v>
      </c>
      <c r="AV602" s="273" t="s">
        <v>84</v>
      </c>
      <c r="AW602" s="273" t="s">
        <v>31</v>
      </c>
      <c r="AX602" s="273" t="s">
        <v>77</v>
      </c>
      <c r="AY602" s="275" t="s">
        <v>366</v>
      </c>
    </row>
    <row r="603" spans="2:65" s="280" customFormat="1">
      <c r="B603" s="279"/>
      <c r="D603" s="274" t="s">
        <v>373</v>
      </c>
      <c r="E603" s="281" t="s">
        <v>1</v>
      </c>
      <c r="F603" s="282" t="s">
        <v>9989</v>
      </c>
      <c r="H603" s="283">
        <v>7.4180000000000001</v>
      </c>
      <c r="L603" s="279"/>
      <c r="M603" s="284"/>
      <c r="T603" s="285"/>
      <c r="AT603" s="281" t="s">
        <v>373</v>
      </c>
      <c r="AU603" s="281" t="s">
        <v>90</v>
      </c>
      <c r="AV603" s="280" t="s">
        <v>90</v>
      </c>
      <c r="AW603" s="280" t="s">
        <v>31</v>
      </c>
      <c r="AX603" s="280" t="s">
        <v>77</v>
      </c>
      <c r="AY603" s="281" t="s">
        <v>366</v>
      </c>
    </row>
    <row r="604" spans="2:65" s="273" customFormat="1">
      <c r="B604" s="272"/>
      <c r="D604" s="274" t="s">
        <v>373</v>
      </c>
      <c r="E604" s="275" t="s">
        <v>1</v>
      </c>
      <c r="F604" s="276" t="s">
        <v>9969</v>
      </c>
      <c r="H604" s="275" t="s">
        <v>1</v>
      </c>
      <c r="L604" s="272"/>
      <c r="M604" s="277"/>
      <c r="T604" s="278"/>
      <c r="AT604" s="275" t="s">
        <v>373</v>
      </c>
      <c r="AU604" s="275" t="s">
        <v>90</v>
      </c>
      <c r="AV604" s="273" t="s">
        <v>84</v>
      </c>
      <c r="AW604" s="273" t="s">
        <v>31</v>
      </c>
      <c r="AX604" s="273" t="s">
        <v>77</v>
      </c>
      <c r="AY604" s="275" t="s">
        <v>366</v>
      </c>
    </row>
    <row r="605" spans="2:65" s="280" customFormat="1">
      <c r="B605" s="279"/>
      <c r="D605" s="274" t="s">
        <v>373</v>
      </c>
      <c r="E605" s="281" t="s">
        <v>1</v>
      </c>
      <c r="F605" s="282" t="s">
        <v>9991</v>
      </c>
      <c r="H605" s="283">
        <v>5.9180000000000001</v>
      </c>
      <c r="L605" s="279"/>
      <c r="M605" s="284"/>
      <c r="T605" s="285"/>
      <c r="AT605" s="281" t="s">
        <v>373</v>
      </c>
      <c r="AU605" s="281" t="s">
        <v>90</v>
      </c>
      <c r="AV605" s="280" t="s">
        <v>90</v>
      </c>
      <c r="AW605" s="280" t="s">
        <v>31</v>
      </c>
      <c r="AX605" s="280" t="s">
        <v>77</v>
      </c>
      <c r="AY605" s="281" t="s">
        <v>366</v>
      </c>
    </row>
    <row r="606" spans="2:65" s="294" customFormat="1">
      <c r="B606" s="293"/>
      <c r="D606" s="274" t="s">
        <v>373</v>
      </c>
      <c r="E606" s="295" t="s">
        <v>1</v>
      </c>
      <c r="F606" s="296" t="s">
        <v>397</v>
      </c>
      <c r="H606" s="297">
        <v>125.91500000000001</v>
      </c>
      <c r="L606" s="293"/>
      <c r="M606" s="298"/>
      <c r="T606" s="299"/>
      <c r="AT606" s="295" t="s">
        <v>373</v>
      </c>
      <c r="AU606" s="295" t="s">
        <v>90</v>
      </c>
      <c r="AV606" s="294" t="s">
        <v>149</v>
      </c>
      <c r="AW606" s="294" t="s">
        <v>31</v>
      </c>
      <c r="AX606" s="294" t="s">
        <v>77</v>
      </c>
      <c r="AY606" s="295" t="s">
        <v>366</v>
      </c>
    </row>
    <row r="607" spans="2:65" s="273" customFormat="1">
      <c r="B607" s="272"/>
      <c r="D607" s="274" t="s">
        <v>373</v>
      </c>
      <c r="E607" s="275" t="s">
        <v>1</v>
      </c>
      <c r="F607" s="276" t="s">
        <v>9979</v>
      </c>
      <c r="H607" s="275" t="s">
        <v>1</v>
      </c>
      <c r="L607" s="272"/>
      <c r="M607" s="277"/>
      <c r="T607" s="278"/>
      <c r="AT607" s="275" t="s">
        <v>373</v>
      </c>
      <c r="AU607" s="275" t="s">
        <v>90</v>
      </c>
      <c r="AV607" s="273" t="s">
        <v>84</v>
      </c>
      <c r="AW607" s="273" t="s">
        <v>31</v>
      </c>
      <c r="AX607" s="273" t="s">
        <v>77</v>
      </c>
      <c r="AY607" s="275" t="s">
        <v>366</v>
      </c>
    </row>
    <row r="608" spans="2:65" s="280" customFormat="1">
      <c r="B608" s="279"/>
      <c r="D608" s="274" t="s">
        <v>373</v>
      </c>
      <c r="E608" s="281" t="s">
        <v>1</v>
      </c>
      <c r="F608" s="282" t="s">
        <v>9998</v>
      </c>
      <c r="H608" s="283">
        <v>8.1820000000000004</v>
      </c>
      <c r="L608" s="279"/>
      <c r="M608" s="284"/>
      <c r="T608" s="285"/>
      <c r="AT608" s="281" t="s">
        <v>373</v>
      </c>
      <c r="AU608" s="281" t="s">
        <v>90</v>
      </c>
      <c r="AV608" s="280" t="s">
        <v>90</v>
      </c>
      <c r="AW608" s="280" t="s">
        <v>31</v>
      </c>
      <c r="AX608" s="280" t="s">
        <v>77</v>
      </c>
      <c r="AY608" s="281" t="s">
        <v>366</v>
      </c>
    </row>
    <row r="609" spans="2:65" s="287" customFormat="1">
      <c r="B609" s="286"/>
      <c r="D609" s="274" t="s">
        <v>373</v>
      </c>
      <c r="E609" s="288" t="s">
        <v>1</v>
      </c>
      <c r="F609" s="289" t="s">
        <v>378</v>
      </c>
      <c r="H609" s="290">
        <v>134.09700000000001</v>
      </c>
      <c r="L609" s="286"/>
      <c r="M609" s="291"/>
      <c r="T609" s="292"/>
      <c r="AT609" s="288" t="s">
        <v>373</v>
      </c>
      <c r="AU609" s="288" t="s">
        <v>90</v>
      </c>
      <c r="AV609" s="287" t="s">
        <v>371</v>
      </c>
      <c r="AW609" s="287" t="s">
        <v>31</v>
      </c>
      <c r="AX609" s="287" t="s">
        <v>84</v>
      </c>
      <c r="AY609" s="288" t="s">
        <v>366</v>
      </c>
    </row>
    <row r="610" spans="2:65" s="74" customFormat="1" ht="24.2" customHeight="1">
      <c r="B610" s="73"/>
      <c r="C610" s="260" t="s">
        <v>755</v>
      </c>
      <c r="D610" s="260" t="s">
        <v>368</v>
      </c>
      <c r="E610" s="261" t="s">
        <v>1274</v>
      </c>
      <c r="F610" s="262" t="s">
        <v>1275</v>
      </c>
      <c r="G610" s="263" t="s">
        <v>249</v>
      </c>
      <c r="H610" s="264">
        <v>134.09700000000001</v>
      </c>
      <c r="I610" s="26"/>
      <c r="J610" s="266">
        <f>ROUND(I610*H610,2)</f>
        <v>0</v>
      </c>
      <c r="K610" s="267"/>
      <c r="L610" s="73"/>
      <c r="M610" s="27" t="s">
        <v>1</v>
      </c>
      <c r="N610" s="233" t="s">
        <v>43</v>
      </c>
      <c r="P610" s="269">
        <f>O610*H610</f>
        <v>0</v>
      </c>
      <c r="Q610" s="269">
        <v>0</v>
      </c>
      <c r="R610" s="269">
        <f>Q610*H610</f>
        <v>0</v>
      </c>
      <c r="S610" s="269">
        <v>0</v>
      </c>
      <c r="T610" s="270">
        <f>S610*H610</f>
        <v>0</v>
      </c>
      <c r="AR610" s="271" t="s">
        <v>371</v>
      </c>
      <c r="AT610" s="271" t="s">
        <v>368</v>
      </c>
      <c r="AU610" s="271" t="s">
        <v>90</v>
      </c>
      <c r="AY610" s="53" t="s">
        <v>366</v>
      </c>
      <c r="BE610" s="179">
        <f>IF(N610="základná",J610,0)</f>
        <v>0</v>
      </c>
      <c r="BF610" s="179">
        <f>IF(N610="znížená",J610,0)</f>
        <v>0</v>
      </c>
      <c r="BG610" s="179">
        <f>IF(N610="zákl. prenesená",J610,0)</f>
        <v>0</v>
      </c>
      <c r="BH610" s="179">
        <f>IF(N610="zníž. prenesená",J610,0)</f>
        <v>0</v>
      </c>
      <c r="BI610" s="179">
        <f>IF(N610="nulová",J610,0)</f>
        <v>0</v>
      </c>
      <c r="BJ610" s="53" t="s">
        <v>90</v>
      </c>
      <c r="BK610" s="179">
        <f>ROUND(I610*H610,2)</f>
        <v>0</v>
      </c>
      <c r="BL610" s="53" t="s">
        <v>371</v>
      </c>
      <c r="BM610" s="271" t="s">
        <v>10011</v>
      </c>
    </row>
    <row r="611" spans="2:65" s="74" customFormat="1" ht="33" customHeight="1">
      <c r="B611" s="73"/>
      <c r="C611" s="260" t="s">
        <v>761</v>
      </c>
      <c r="D611" s="260" t="s">
        <v>368</v>
      </c>
      <c r="E611" s="261" t="s">
        <v>1278</v>
      </c>
      <c r="F611" s="262" t="s">
        <v>1279</v>
      </c>
      <c r="G611" s="263" t="s">
        <v>249</v>
      </c>
      <c r="H611" s="264">
        <v>125.91500000000001</v>
      </c>
      <c r="I611" s="26"/>
      <c r="J611" s="266">
        <f>ROUND(I611*H611,2)</f>
        <v>0</v>
      </c>
      <c r="K611" s="267"/>
      <c r="L611" s="73"/>
      <c r="M611" s="27" t="s">
        <v>1</v>
      </c>
      <c r="N611" s="233" t="s">
        <v>43</v>
      </c>
      <c r="P611" s="269">
        <f>O611*H611</f>
        <v>0</v>
      </c>
      <c r="Q611" s="269">
        <v>1.8829999999999999E-3</v>
      </c>
      <c r="R611" s="269">
        <f>Q611*H611</f>
        <v>0.237097945</v>
      </c>
      <c r="S611" s="269">
        <v>0</v>
      </c>
      <c r="T611" s="270">
        <f>S611*H611</f>
        <v>0</v>
      </c>
      <c r="AR611" s="271" t="s">
        <v>371</v>
      </c>
      <c r="AT611" s="271" t="s">
        <v>368</v>
      </c>
      <c r="AU611" s="271" t="s">
        <v>90</v>
      </c>
      <c r="AY611" s="53" t="s">
        <v>366</v>
      </c>
      <c r="BE611" s="179">
        <f>IF(N611="základná",J611,0)</f>
        <v>0</v>
      </c>
      <c r="BF611" s="179">
        <f>IF(N611="znížená",J611,0)</f>
        <v>0</v>
      </c>
      <c r="BG611" s="179">
        <f>IF(N611="zákl. prenesená",J611,0)</f>
        <v>0</v>
      </c>
      <c r="BH611" s="179">
        <f>IF(N611="zníž. prenesená",J611,0)</f>
        <v>0</v>
      </c>
      <c r="BI611" s="179">
        <f>IF(N611="nulová",J611,0)</f>
        <v>0</v>
      </c>
      <c r="BJ611" s="53" t="s">
        <v>90</v>
      </c>
      <c r="BK611" s="179">
        <f>ROUND(I611*H611,2)</f>
        <v>0</v>
      </c>
      <c r="BL611" s="53" t="s">
        <v>371</v>
      </c>
      <c r="BM611" s="271" t="s">
        <v>10012</v>
      </c>
    </row>
    <row r="612" spans="2:65" s="74" customFormat="1" ht="33" customHeight="1">
      <c r="B612" s="73"/>
      <c r="C612" s="260" t="s">
        <v>768</v>
      </c>
      <c r="D612" s="260" t="s">
        <v>368</v>
      </c>
      <c r="E612" s="261" t="s">
        <v>1283</v>
      </c>
      <c r="F612" s="262" t="s">
        <v>1284</v>
      </c>
      <c r="G612" s="263" t="s">
        <v>249</v>
      </c>
      <c r="H612" s="264">
        <v>125.91500000000001</v>
      </c>
      <c r="I612" s="26"/>
      <c r="J612" s="266">
        <f>ROUND(I612*H612,2)</f>
        <v>0</v>
      </c>
      <c r="K612" s="267"/>
      <c r="L612" s="73"/>
      <c r="M612" s="27" t="s">
        <v>1</v>
      </c>
      <c r="N612" s="233" t="s">
        <v>43</v>
      </c>
      <c r="P612" s="269">
        <f>O612*H612</f>
        <v>0</v>
      </c>
      <c r="Q612" s="269">
        <v>0</v>
      </c>
      <c r="R612" s="269">
        <f>Q612*H612</f>
        <v>0</v>
      </c>
      <c r="S612" s="269">
        <v>0</v>
      </c>
      <c r="T612" s="270">
        <f>S612*H612</f>
        <v>0</v>
      </c>
      <c r="AR612" s="271" t="s">
        <v>371</v>
      </c>
      <c r="AT612" s="271" t="s">
        <v>368</v>
      </c>
      <c r="AU612" s="271" t="s">
        <v>90</v>
      </c>
      <c r="AY612" s="53" t="s">
        <v>366</v>
      </c>
      <c r="BE612" s="179">
        <f>IF(N612="základná",J612,0)</f>
        <v>0</v>
      </c>
      <c r="BF612" s="179">
        <f>IF(N612="znížená",J612,0)</f>
        <v>0</v>
      </c>
      <c r="BG612" s="179">
        <f>IF(N612="zákl. prenesená",J612,0)</f>
        <v>0</v>
      </c>
      <c r="BH612" s="179">
        <f>IF(N612="zníž. prenesená",J612,0)</f>
        <v>0</v>
      </c>
      <c r="BI612" s="179">
        <f>IF(N612="nulová",J612,0)</f>
        <v>0</v>
      </c>
      <c r="BJ612" s="53" t="s">
        <v>90</v>
      </c>
      <c r="BK612" s="179">
        <f>ROUND(I612*H612,2)</f>
        <v>0</v>
      </c>
      <c r="BL612" s="53" t="s">
        <v>371</v>
      </c>
      <c r="BM612" s="271" t="s">
        <v>10013</v>
      </c>
    </row>
    <row r="613" spans="2:65" s="74" customFormat="1" ht="37.9" customHeight="1">
      <c r="B613" s="73"/>
      <c r="C613" s="260" t="s">
        <v>783</v>
      </c>
      <c r="D613" s="260" t="s">
        <v>368</v>
      </c>
      <c r="E613" s="261" t="s">
        <v>1287</v>
      </c>
      <c r="F613" s="262" t="s">
        <v>1288</v>
      </c>
      <c r="G613" s="263" t="s">
        <v>487</v>
      </c>
      <c r="H613" s="264">
        <v>6.48</v>
      </c>
      <c r="I613" s="26"/>
      <c r="J613" s="266">
        <f>ROUND(I613*H613,2)</f>
        <v>0</v>
      </c>
      <c r="K613" s="267"/>
      <c r="L613" s="73"/>
      <c r="M613" s="27" t="s">
        <v>1</v>
      </c>
      <c r="N613" s="233" t="s">
        <v>43</v>
      </c>
      <c r="P613" s="269">
        <f>O613*H613</f>
        <v>0</v>
      </c>
      <c r="Q613" s="269">
        <v>1.0162800000000001</v>
      </c>
      <c r="R613" s="269">
        <f>Q613*H613</f>
        <v>6.5854944000000009</v>
      </c>
      <c r="S613" s="269">
        <v>0</v>
      </c>
      <c r="T613" s="270">
        <f>S613*H613</f>
        <v>0</v>
      </c>
      <c r="AR613" s="271" t="s">
        <v>371</v>
      </c>
      <c r="AT613" s="271" t="s">
        <v>368</v>
      </c>
      <c r="AU613" s="271" t="s">
        <v>90</v>
      </c>
      <c r="AY613" s="53" t="s">
        <v>366</v>
      </c>
      <c r="BE613" s="179">
        <f>IF(N613="základná",J613,0)</f>
        <v>0</v>
      </c>
      <c r="BF613" s="179">
        <f>IF(N613="znížená",J613,0)</f>
        <v>0</v>
      </c>
      <c r="BG613" s="179">
        <f>IF(N613="zákl. prenesená",J613,0)</f>
        <v>0</v>
      </c>
      <c r="BH613" s="179">
        <f>IF(N613="zníž. prenesená",J613,0)</f>
        <v>0</v>
      </c>
      <c r="BI613" s="179">
        <f>IF(N613="nulová",J613,0)</f>
        <v>0</v>
      </c>
      <c r="BJ613" s="53" t="s">
        <v>90</v>
      </c>
      <c r="BK613" s="179">
        <f>ROUND(I613*H613,2)</f>
        <v>0</v>
      </c>
      <c r="BL613" s="53" t="s">
        <v>371</v>
      </c>
      <c r="BM613" s="271" t="s">
        <v>10014</v>
      </c>
    </row>
    <row r="614" spans="2:65" s="273" customFormat="1">
      <c r="B614" s="272"/>
      <c r="D614" s="274" t="s">
        <v>373</v>
      </c>
      <c r="E614" s="275" t="s">
        <v>1</v>
      </c>
      <c r="F614" s="276" t="s">
        <v>9942</v>
      </c>
      <c r="H614" s="275" t="s">
        <v>1</v>
      </c>
      <c r="L614" s="272"/>
      <c r="M614" s="277"/>
      <c r="T614" s="278"/>
      <c r="AT614" s="275" t="s">
        <v>373</v>
      </c>
      <c r="AU614" s="275" t="s">
        <v>90</v>
      </c>
      <c r="AV614" s="273" t="s">
        <v>84</v>
      </c>
      <c r="AW614" s="273" t="s">
        <v>31</v>
      </c>
      <c r="AX614" s="273" t="s">
        <v>77</v>
      </c>
      <c r="AY614" s="275" t="s">
        <v>366</v>
      </c>
    </row>
    <row r="615" spans="2:65" s="280" customFormat="1">
      <c r="B615" s="279"/>
      <c r="D615" s="274" t="s">
        <v>373</v>
      </c>
      <c r="E615" s="281" t="s">
        <v>1</v>
      </c>
      <c r="F615" s="282" t="s">
        <v>10015</v>
      </c>
      <c r="H615" s="283">
        <v>6.48</v>
      </c>
      <c r="L615" s="279"/>
      <c r="M615" s="284"/>
      <c r="T615" s="285"/>
      <c r="AT615" s="281" t="s">
        <v>373</v>
      </c>
      <c r="AU615" s="281" t="s">
        <v>90</v>
      </c>
      <c r="AV615" s="280" t="s">
        <v>90</v>
      </c>
      <c r="AW615" s="280" t="s">
        <v>31</v>
      </c>
      <c r="AX615" s="280" t="s">
        <v>84</v>
      </c>
      <c r="AY615" s="281" t="s">
        <v>366</v>
      </c>
    </row>
    <row r="616" spans="2:65" s="74" customFormat="1" ht="24.2" customHeight="1">
      <c r="B616" s="73"/>
      <c r="C616" s="260" t="s">
        <v>826</v>
      </c>
      <c r="D616" s="260" t="s">
        <v>368</v>
      </c>
      <c r="E616" s="261" t="s">
        <v>1370</v>
      </c>
      <c r="F616" s="262" t="s">
        <v>1371</v>
      </c>
      <c r="G616" s="263" t="s">
        <v>249</v>
      </c>
      <c r="H616" s="264">
        <v>137.49700000000001</v>
      </c>
      <c r="I616" s="26"/>
      <c r="J616" s="266">
        <f>ROUND(I616*H616,2)</f>
        <v>0</v>
      </c>
      <c r="K616" s="267"/>
      <c r="L616" s="73"/>
      <c r="M616" s="27" t="s">
        <v>1</v>
      </c>
      <c r="N616" s="233" t="s">
        <v>43</v>
      </c>
      <c r="P616" s="269">
        <f>O616*H616</f>
        <v>0</v>
      </c>
      <c r="Q616" s="269">
        <v>2.8000000000000001E-2</v>
      </c>
      <c r="R616" s="269">
        <f>Q616*H616</f>
        <v>3.8499160000000003</v>
      </c>
      <c r="S616" s="269">
        <v>0</v>
      </c>
      <c r="T616" s="270">
        <f>S616*H616</f>
        <v>0</v>
      </c>
      <c r="AR616" s="271" t="s">
        <v>371</v>
      </c>
      <c r="AT616" s="271" t="s">
        <v>368</v>
      </c>
      <c r="AU616" s="271" t="s">
        <v>90</v>
      </c>
      <c r="AY616" s="53" t="s">
        <v>366</v>
      </c>
      <c r="BE616" s="179">
        <f>IF(N616="základná",J616,0)</f>
        <v>0</v>
      </c>
      <c r="BF616" s="179">
        <f>IF(N616="znížená",J616,0)</f>
        <v>0</v>
      </c>
      <c r="BG616" s="179">
        <f>IF(N616="zákl. prenesená",J616,0)</f>
        <v>0</v>
      </c>
      <c r="BH616" s="179">
        <f>IF(N616="zníž. prenesená",J616,0)</f>
        <v>0</v>
      </c>
      <c r="BI616" s="179">
        <f>IF(N616="nulová",J616,0)</f>
        <v>0</v>
      </c>
      <c r="BJ616" s="53" t="s">
        <v>90</v>
      </c>
      <c r="BK616" s="179">
        <f>ROUND(I616*H616,2)</f>
        <v>0</v>
      </c>
      <c r="BL616" s="53" t="s">
        <v>371</v>
      </c>
      <c r="BM616" s="271" t="s">
        <v>10016</v>
      </c>
    </row>
    <row r="617" spans="2:65" s="273" customFormat="1">
      <c r="B617" s="272"/>
      <c r="D617" s="274" t="s">
        <v>373</v>
      </c>
      <c r="E617" s="275" t="s">
        <v>1</v>
      </c>
      <c r="F617" s="276" t="s">
        <v>9942</v>
      </c>
      <c r="H617" s="275" t="s">
        <v>1</v>
      </c>
      <c r="L617" s="272"/>
      <c r="M617" s="277"/>
      <c r="T617" s="278"/>
      <c r="AT617" s="275" t="s">
        <v>373</v>
      </c>
      <c r="AU617" s="275" t="s">
        <v>90</v>
      </c>
      <c r="AV617" s="273" t="s">
        <v>84</v>
      </c>
      <c r="AW617" s="273" t="s">
        <v>31</v>
      </c>
      <c r="AX617" s="273" t="s">
        <v>77</v>
      </c>
      <c r="AY617" s="275" t="s">
        <v>366</v>
      </c>
    </row>
    <row r="618" spans="2:65" s="280" customFormat="1">
      <c r="B618" s="279"/>
      <c r="D618" s="274" t="s">
        <v>373</v>
      </c>
      <c r="E618" s="281" t="s">
        <v>1</v>
      </c>
      <c r="F618" s="282" t="s">
        <v>10017</v>
      </c>
      <c r="H618" s="283">
        <v>108.941</v>
      </c>
      <c r="L618" s="279"/>
      <c r="M618" s="284"/>
      <c r="T618" s="285"/>
      <c r="AT618" s="281" t="s">
        <v>373</v>
      </c>
      <c r="AU618" s="281" t="s">
        <v>90</v>
      </c>
      <c r="AV618" s="280" t="s">
        <v>90</v>
      </c>
      <c r="AW618" s="280" t="s">
        <v>31</v>
      </c>
      <c r="AX618" s="280" t="s">
        <v>77</v>
      </c>
      <c r="AY618" s="281" t="s">
        <v>366</v>
      </c>
    </row>
    <row r="619" spans="2:65" s="280" customFormat="1">
      <c r="B619" s="279"/>
      <c r="D619" s="274" t="s">
        <v>373</v>
      </c>
      <c r="E619" s="281" t="s">
        <v>1</v>
      </c>
      <c r="F619" s="282" t="s">
        <v>10018</v>
      </c>
      <c r="H619" s="283">
        <v>0.33300000000000002</v>
      </c>
      <c r="L619" s="279"/>
      <c r="M619" s="284"/>
      <c r="T619" s="285"/>
      <c r="AT619" s="281" t="s">
        <v>373</v>
      </c>
      <c r="AU619" s="281" t="s">
        <v>90</v>
      </c>
      <c r="AV619" s="280" t="s">
        <v>90</v>
      </c>
      <c r="AW619" s="280" t="s">
        <v>31</v>
      </c>
      <c r="AX619" s="280" t="s">
        <v>77</v>
      </c>
      <c r="AY619" s="281" t="s">
        <v>366</v>
      </c>
    </row>
    <row r="620" spans="2:65" s="273" customFormat="1">
      <c r="B620" s="272"/>
      <c r="D620" s="274" t="s">
        <v>373</v>
      </c>
      <c r="E620" s="275" t="s">
        <v>1</v>
      </c>
      <c r="F620" s="276" t="s">
        <v>790</v>
      </c>
      <c r="H620" s="275" t="s">
        <v>1</v>
      </c>
      <c r="L620" s="272"/>
      <c r="M620" s="277"/>
      <c r="T620" s="278"/>
      <c r="AT620" s="275" t="s">
        <v>373</v>
      </c>
      <c r="AU620" s="275" t="s">
        <v>90</v>
      </c>
      <c r="AV620" s="273" t="s">
        <v>84</v>
      </c>
      <c r="AW620" s="273" t="s">
        <v>31</v>
      </c>
      <c r="AX620" s="273" t="s">
        <v>77</v>
      </c>
      <c r="AY620" s="275" t="s">
        <v>366</v>
      </c>
    </row>
    <row r="621" spans="2:65" s="280" customFormat="1">
      <c r="B621" s="279"/>
      <c r="D621" s="274" t="s">
        <v>373</v>
      </c>
      <c r="E621" s="281" t="s">
        <v>1</v>
      </c>
      <c r="F621" s="282" t="s">
        <v>10019</v>
      </c>
      <c r="H621" s="283">
        <v>-13.151999999999999</v>
      </c>
      <c r="L621" s="279"/>
      <c r="M621" s="284"/>
      <c r="T621" s="285"/>
      <c r="AT621" s="281" t="s">
        <v>373</v>
      </c>
      <c r="AU621" s="281" t="s">
        <v>90</v>
      </c>
      <c r="AV621" s="280" t="s">
        <v>90</v>
      </c>
      <c r="AW621" s="280" t="s">
        <v>31</v>
      </c>
      <c r="AX621" s="280" t="s">
        <v>77</v>
      </c>
      <c r="AY621" s="281" t="s">
        <v>366</v>
      </c>
    </row>
    <row r="622" spans="2:65" s="294" customFormat="1">
      <c r="B622" s="293"/>
      <c r="D622" s="274" t="s">
        <v>373</v>
      </c>
      <c r="E622" s="295" t="s">
        <v>1</v>
      </c>
      <c r="F622" s="296" t="s">
        <v>397</v>
      </c>
      <c r="H622" s="297">
        <v>96.122</v>
      </c>
      <c r="L622" s="293"/>
      <c r="M622" s="298"/>
      <c r="T622" s="299"/>
      <c r="AT622" s="295" t="s">
        <v>373</v>
      </c>
      <c r="AU622" s="295" t="s">
        <v>90</v>
      </c>
      <c r="AV622" s="294" t="s">
        <v>149</v>
      </c>
      <c r="AW622" s="294" t="s">
        <v>31</v>
      </c>
      <c r="AX622" s="294" t="s">
        <v>77</v>
      </c>
      <c r="AY622" s="295" t="s">
        <v>366</v>
      </c>
    </row>
    <row r="623" spans="2:65" s="273" customFormat="1">
      <c r="B623" s="272"/>
      <c r="D623" s="274" t="s">
        <v>373</v>
      </c>
      <c r="E623" s="275" t="s">
        <v>1</v>
      </c>
      <c r="F623" s="276" t="s">
        <v>9963</v>
      </c>
      <c r="H623" s="275" t="s">
        <v>1</v>
      </c>
      <c r="L623" s="272"/>
      <c r="M623" s="277"/>
      <c r="T623" s="278"/>
      <c r="AT623" s="275" t="s">
        <v>373</v>
      </c>
      <c r="AU623" s="275" t="s">
        <v>90</v>
      </c>
      <c r="AV623" s="273" t="s">
        <v>84</v>
      </c>
      <c r="AW623" s="273" t="s">
        <v>31</v>
      </c>
      <c r="AX623" s="273" t="s">
        <v>77</v>
      </c>
      <c r="AY623" s="275" t="s">
        <v>366</v>
      </c>
    </row>
    <row r="624" spans="2:65" s="280" customFormat="1">
      <c r="B624" s="279"/>
      <c r="D624" s="274" t="s">
        <v>373</v>
      </c>
      <c r="E624" s="281" t="s">
        <v>1</v>
      </c>
      <c r="F624" s="282" t="s">
        <v>10020</v>
      </c>
      <c r="H624" s="283">
        <v>17.28</v>
      </c>
      <c r="L624" s="279"/>
      <c r="M624" s="284"/>
      <c r="T624" s="285"/>
      <c r="AT624" s="281" t="s">
        <v>373</v>
      </c>
      <c r="AU624" s="281" t="s">
        <v>90</v>
      </c>
      <c r="AV624" s="280" t="s">
        <v>90</v>
      </c>
      <c r="AW624" s="280" t="s">
        <v>31</v>
      </c>
      <c r="AX624" s="280" t="s">
        <v>77</v>
      </c>
      <c r="AY624" s="281" t="s">
        <v>366</v>
      </c>
    </row>
    <row r="625" spans="2:51" s="294" customFormat="1">
      <c r="B625" s="293"/>
      <c r="D625" s="274" t="s">
        <v>373</v>
      </c>
      <c r="E625" s="295" t="s">
        <v>1</v>
      </c>
      <c r="F625" s="296" t="s">
        <v>397</v>
      </c>
      <c r="H625" s="297">
        <v>17.28</v>
      </c>
      <c r="L625" s="293"/>
      <c r="M625" s="298"/>
      <c r="T625" s="299"/>
      <c r="AT625" s="295" t="s">
        <v>373</v>
      </c>
      <c r="AU625" s="295" t="s">
        <v>90</v>
      </c>
      <c r="AV625" s="294" t="s">
        <v>149</v>
      </c>
      <c r="AW625" s="294" t="s">
        <v>31</v>
      </c>
      <c r="AX625" s="294" t="s">
        <v>77</v>
      </c>
      <c r="AY625" s="295" t="s">
        <v>366</v>
      </c>
    </row>
    <row r="626" spans="2:51" s="273" customFormat="1">
      <c r="B626" s="272"/>
      <c r="D626" s="274" t="s">
        <v>373</v>
      </c>
      <c r="E626" s="275" t="s">
        <v>1</v>
      </c>
      <c r="F626" s="276" t="s">
        <v>9965</v>
      </c>
      <c r="H626" s="275" t="s">
        <v>1</v>
      </c>
      <c r="L626" s="272"/>
      <c r="M626" s="277"/>
      <c r="T626" s="278"/>
      <c r="AT626" s="275" t="s">
        <v>373</v>
      </c>
      <c r="AU626" s="275" t="s">
        <v>90</v>
      </c>
      <c r="AV626" s="273" t="s">
        <v>84</v>
      </c>
      <c r="AW626" s="273" t="s">
        <v>31</v>
      </c>
      <c r="AX626" s="273" t="s">
        <v>77</v>
      </c>
      <c r="AY626" s="275" t="s">
        <v>366</v>
      </c>
    </row>
    <row r="627" spans="2:51" s="280" customFormat="1">
      <c r="B627" s="279"/>
      <c r="D627" s="274" t="s">
        <v>373</v>
      </c>
      <c r="E627" s="281" t="s">
        <v>1</v>
      </c>
      <c r="F627" s="282" t="s">
        <v>10021</v>
      </c>
      <c r="H627" s="283">
        <v>1.115</v>
      </c>
      <c r="L627" s="279"/>
      <c r="M627" s="284"/>
      <c r="T627" s="285"/>
      <c r="AT627" s="281" t="s">
        <v>373</v>
      </c>
      <c r="AU627" s="281" t="s">
        <v>90</v>
      </c>
      <c r="AV627" s="280" t="s">
        <v>90</v>
      </c>
      <c r="AW627" s="280" t="s">
        <v>31</v>
      </c>
      <c r="AX627" s="280" t="s">
        <v>77</v>
      </c>
      <c r="AY627" s="281" t="s">
        <v>366</v>
      </c>
    </row>
    <row r="628" spans="2:51" s="294" customFormat="1">
      <c r="B628" s="293"/>
      <c r="D628" s="274" t="s">
        <v>373</v>
      </c>
      <c r="E628" s="295" t="s">
        <v>1</v>
      </c>
      <c r="F628" s="296" t="s">
        <v>397</v>
      </c>
      <c r="H628" s="297">
        <v>1.115</v>
      </c>
      <c r="L628" s="293"/>
      <c r="M628" s="298"/>
      <c r="T628" s="299"/>
      <c r="AT628" s="295" t="s">
        <v>373</v>
      </c>
      <c r="AU628" s="295" t="s">
        <v>90</v>
      </c>
      <c r="AV628" s="294" t="s">
        <v>149</v>
      </c>
      <c r="AW628" s="294" t="s">
        <v>31</v>
      </c>
      <c r="AX628" s="294" t="s">
        <v>77</v>
      </c>
      <c r="AY628" s="295" t="s">
        <v>366</v>
      </c>
    </row>
    <row r="629" spans="2:51" s="273" customFormat="1">
      <c r="B629" s="272"/>
      <c r="D629" s="274" t="s">
        <v>373</v>
      </c>
      <c r="E629" s="275" t="s">
        <v>1</v>
      </c>
      <c r="F629" s="276" t="s">
        <v>9967</v>
      </c>
      <c r="H629" s="275" t="s">
        <v>1</v>
      </c>
      <c r="L629" s="272"/>
      <c r="M629" s="277"/>
      <c r="T629" s="278"/>
      <c r="AT629" s="275" t="s">
        <v>373</v>
      </c>
      <c r="AU629" s="275" t="s">
        <v>90</v>
      </c>
      <c r="AV629" s="273" t="s">
        <v>84</v>
      </c>
      <c r="AW629" s="273" t="s">
        <v>31</v>
      </c>
      <c r="AX629" s="273" t="s">
        <v>77</v>
      </c>
      <c r="AY629" s="275" t="s">
        <v>366</v>
      </c>
    </row>
    <row r="630" spans="2:51" s="280" customFormat="1">
      <c r="B630" s="279"/>
      <c r="D630" s="274" t="s">
        <v>373</v>
      </c>
      <c r="E630" s="281" t="s">
        <v>1</v>
      </c>
      <c r="F630" s="282" t="s">
        <v>10022</v>
      </c>
      <c r="H630" s="283">
        <v>10.35</v>
      </c>
      <c r="L630" s="279"/>
      <c r="M630" s="284"/>
      <c r="T630" s="285"/>
      <c r="AT630" s="281" t="s">
        <v>373</v>
      </c>
      <c r="AU630" s="281" t="s">
        <v>90</v>
      </c>
      <c r="AV630" s="280" t="s">
        <v>90</v>
      </c>
      <c r="AW630" s="280" t="s">
        <v>31</v>
      </c>
      <c r="AX630" s="280" t="s">
        <v>77</v>
      </c>
      <c r="AY630" s="281" t="s">
        <v>366</v>
      </c>
    </row>
    <row r="631" spans="2:51" s="294" customFormat="1">
      <c r="B631" s="293"/>
      <c r="D631" s="274" t="s">
        <v>373</v>
      </c>
      <c r="E631" s="295" t="s">
        <v>1</v>
      </c>
      <c r="F631" s="296" t="s">
        <v>397</v>
      </c>
      <c r="H631" s="297">
        <v>10.35</v>
      </c>
      <c r="L631" s="293"/>
      <c r="M631" s="298"/>
      <c r="T631" s="299"/>
      <c r="AT631" s="295" t="s">
        <v>373</v>
      </c>
      <c r="AU631" s="295" t="s">
        <v>90</v>
      </c>
      <c r="AV631" s="294" t="s">
        <v>149</v>
      </c>
      <c r="AW631" s="294" t="s">
        <v>31</v>
      </c>
      <c r="AX631" s="294" t="s">
        <v>77</v>
      </c>
      <c r="AY631" s="295" t="s">
        <v>366</v>
      </c>
    </row>
    <row r="632" spans="2:51" s="273" customFormat="1">
      <c r="B632" s="272"/>
      <c r="D632" s="274" t="s">
        <v>373</v>
      </c>
      <c r="E632" s="275" t="s">
        <v>1</v>
      </c>
      <c r="F632" s="276" t="s">
        <v>9969</v>
      </c>
      <c r="H632" s="275" t="s">
        <v>1</v>
      </c>
      <c r="L632" s="272"/>
      <c r="M632" s="277"/>
      <c r="T632" s="278"/>
      <c r="AT632" s="275" t="s">
        <v>373</v>
      </c>
      <c r="AU632" s="275" t="s">
        <v>90</v>
      </c>
      <c r="AV632" s="273" t="s">
        <v>84</v>
      </c>
      <c r="AW632" s="273" t="s">
        <v>31</v>
      </c>
      <c r="AX632" s="273" t="s">
        <v>77</v>
      </c>
      <c r="AY632" s="275" t="s">
        <v>366</v>
      </c>
    </row>
    <row r="633" spans="2:51" s="280" customFormat="1">
      <c r="B633" s="279"/>
      <c r="D633" s="274" t="s">
        <v>373</v>
      </c>
      <c r="E633" s="281" t="s">
        <v>1</v>
      </c>
      <c r="F633" s="282" t="s">
        <v>10023</v>
      </c>
      <c r="H633" s="283">
        <v>9.5679999999999996</v>
      </c>
      <c r="L633" s="279"/>
      <c r="M633" s="284"/>
      <c r="T633" s="285"/>
      <c r="AT633" s="281" t="s">
        <v>373</v>
      </c>
      <c r="AU633" s="281" t="s">
        <v>90</v>
      </c>
      <c r="AV633" s="280" t="s">
        <v>90</v>
      </c>
      <c r="AW633" s="280" t="s">
        <v>31</v>
      </c>
      <c r="AX633" s="280" t="s">
        <v>77</v>
      </c>
      <c r="AY633" s="281" t="s">
        <v>366</v>
      </c>
    </row>
    <row r="634" spans="2:51" s="294" customFormat="1">
      <c r="B634" s="293"/>
      <c r="D634" s="274" t="s">
        <v>373</v>
      </c>
      <c r="E634" s="295" t="s">
        <v>1</v>
      </c>
      <c r="F634" s="296" t="s">
        <v>397</v>
      </c>
      <c r="H634" s="297">
        <v>9.5679999999999996</v>
      </c>
      <c r="L634" s="293"/>
      <c r="M634" s="298"/>
      <c r="T634" s="299"/>
      <c r="AT634" s="295" t="s">
        <v>373</v>
      </c>
      <c r="AU634" s="295" t="s">
        <v>90</v>
      </c>
      <c r="AV634" s="294" t="s">
        <v>149</v>
      </c>
      <c r="AW634" s="294" t="s">
        <v>31</v>
      </c>
      <c r="AX634" s="294" t="s">
        <v>77</v>
      </c>
      <c r="AY634" s="295" t="s">
        <v>366</v>
      </c>
    </row>
    <row r="635" spans="2:51" s="273" customFormat="1">
      <c r="B635" s="272"/>
      <c r="D635" s="274" t="s">
        <v>373</v>
      </c>
      <c r="E635" s="275" t="s">
        <v>1</v>
      </c>
      <c r="F635" s="276" t="s">
        <v>9971</v>
      </c>
      <c r="H635" s="275" t="s">
        <v>1</v>
      </c>
      <c r="L635" s="272"/>
      <c r="M635" s="277"/>
      <c r="T635" s="278"/>
      <c r="AT635" s="275" t="s">
        <v>373</v>
      </c>
      <c r="AU635" s="275" t="s">
        <v>90</v>
      </c>
      <c r="AV635" s="273" t="s">
        <v>84</v>
      </c>
      <c r="AW635" s="273" t="s">
        <v>31</v>
      </c>
      <c r="AX635" s="273" t="s">
        <v>77</v>
      </c>
      <c r="AY635" s="275" t="s">
        <v>366</v>
      </c>
    </row>
    <row r="636" spans="2:51" s="280" customFormat="1">
      <c r="B636" s="279"/>
      <c r="D636" s="274" t="s">
        <v>373</v>
      </c>
      <c r="E636" s="281" t="s">
        <v>1</v>
      </c>
      <c r="F636" s="282" t="s">
        <v>10024</v>
      </c>
      <c r="H636" s="283">
        <v>1.36</v>
      </c>
      <c r="L636" s="279"/>
      <c r="M636" s="284"/>
      <c r="T636" s="285"/>
      <c r="AT636" s="281" t="s">
        <v>373</v>
      </c>
      <c r="AU636" s="281" t="s">
        <v>90</v>
      </c>
      <c r="AV636" s="280" t="s">
        <v>90</v>
      </c>
      <c r="AW636" s="280" t="s">
        <v>31</v>
      </c>
      <c r="AX636" s="280" t="s">
        <v>77</v>
      </c>
      <c r="AY636" s="281" t="s">
        <v>366</v>
      </c>
    </row>
    <row r="637" spans="2:51" s="294" customFormat="1">
      <c r="B637" s="293"/>
      <c r="D637" s="274" t="s">
        <v>373</v>
      </c>
      <c r="E637" s="295" t="s">
        <v>1</v>
      </c>
      <c r="F637" s="296" t="s">
        <v>397</v>
      </c>
      <c r="H637" s="297">
        <v>1.36</v>
      </c>
      <c r="L637" s="293"/>
      <c r="M637" s="298"/>
      <c r="T637" s="299"/>
      <c r="AT637" s="295" t="s">
        <v>373</v>
      </c>
      <c r="AU637" s="295" t="s">
        <v>90</v>
      </c>
      <c r="AV637" s="294" t="s">
        <v>149</v>
      </c>
      <c r="AW637" s="294" t="s">
        <v>31</v>
      </c>
      <c r="AX637" s="294" t="s">
        <v>77</v>
      </c>
      <c r="AY637" s="295" t="s">
        <v>366</v>
      </c>
    </row>
    <row r="638" spans="2:51" s="273" customFormat="1">
      <c r="B638" s="272"/>
      <c r="D638" s="274" t="s">
        <v>373</v>
      </c>
      <c r="E638" s="275" t="s">
        <v>1</v>
      </c>
      <c r="F638" s="276" t="s">
        <v>9973</v>
      </c>
      <c r="H638" s="275" t="s">
        <v>1</v>
      </c>
      <c r="L638" s="272"/>
      <c r="M638" s="277"/>
      <c r="T638" s="278"/>
      <c r="AT638" s="275" t="s">
        <v>373</v>
      </c>
      <c r="AU638" s="275" t="s">
        <v>90</v>
      </c>
      <c r="AV638" s="273" t="s">
        <v>84</v>
      </c>
      <c r="AW638" s="273" t="s">
        <v>31</v>
      </c>
      <c r="AX638" s="273" t="s">
        <v>77</v>
      </c>
      <c r="AY638" s="275" t="s">
        <v>366</v>
      </c>
    </row>
    <row r="639" spans="2:51" s="280" customFormat="1">
      <c r="B639" s="279"/>
      <c r="D639" s="274" t="s">
        <v>373</v>
      </c>
      <c r="E639" s="281" t="s">
        <v>1</v>
      </c>
      <c r="F639" s="282" t="s">
        <v>10025</v>
      </c>
      <c r="H639" s="283">
        <v>0.7</v>
      </c>
      <c r="L639" s="279"/>
      <c r="M639" s="284"/>
      <c r="T639" s="285"/>
      <c r="AT639" s="281" t="s">
        <v>373</v>
      </c>
      <c r="AU639" s="281" t="s">
        <v>90</v>
      </c>
      <c r="AV639" s="280" t="s">
        <v>90</v>
      </c>
      <c r="AW639" s="280" t="s">
        <v>31</v>
      </c>
      <c r="AX639" s="280" t="s">
        <v>77</v>
      </c>
      <c r="AY639" s="281" t="s">
        <v>366</v>
      </c>
    </row>
    <row r="640" spans="2:51" s="294" customFormat="1">
      <c r="B640" s="293"/>
      <c r="D640" s="274" t="s">
        <v>373</v>
      </c>
      <c r="E640" s="295" t="s">
        <v>1</v>
      </c>
      <c r="F640" s="296" t="s">
        <v>397</v>
      </c>
      <c r="H640" s="297">
        <v>0.7</v>
      </c>
      <c r="L640" s="293"/>
      <c r="M640" s="298"/>
      <c r="T640" s="299"/>
      <c r="AT640" s="295" t="s">
        <v>373</v>
      </c>
      <c r="AU640" s="295" t="s">
        <v>90</v>
      </c>
      <c r="AV640" s="294" t="s">
        <v>149</v>
      </c>
      <c r="AW640" s="294" t="s">
        <v>31</v>
      </c>
      <c r="AX640" s="294" t="s">
        <v>77</v>
      </c>
      <c r="AY640" s="295" t="s">
        <v>366</v>
      </c>
    </row>
    <row r="641" spans="2:65" s="273" customFormat="1">
      <c r="B641" s="272"/>
      <c r="D641" s="274" t="s">
        <v>373</v>
      </c>
      <c r="E641" s="275" t="s">
        <v>1</v>
      </c>
      <c r="F641" s="276" t="s">
        <v>9975</v>
      </c>
      <c r="H641" s="275" t="s">
        <v>1</v>
      </c>
      <c r="L641" s="272"/>
      <c r="M641" s="277"/>
      <c r="T641" s="278"/>
      <c r="AT641" s="275" t="s">
        <v>373</v>
      </c>
      <c r="AU641" s="275" t="s">
        <v>90</v>
      </c>
      <c r="AV641" s="273" t="s">
        <v>84</v>
      </c>
      <c r="AW641" s="273" t="s">
        <v>31</v>
      </c>
      <c r="AX641" s="273" t="s">
        <v>77</v>
      </c>
      <c r="AY641" s="275" t="s">
        <v>366</v>
      </c>
    </row>
    <row r="642" spans="2:65" s="280" customFormat="1">
      <c r="B642" s="279"/>
      <c r="D642" s="274" t="s">
        <v>373</v>
      </c>
      <c r="E642" s="281" t="s">
        <v>1</v>
      </c>
      <c r="F642" s="282" t="s">
        <v>10026</v>
      </c>
      <c r="H642" s="283">
        <v>1.002</v>
      </c>
      <c r="L642" s="279"/>
      <c r="M642" s="284"/>
      <c r="T642" s="285"/>
      <c r="AT642" s="281" t="s">
        <v>373</v>
      </c>
      <c r="AU642" s="281" t="s">
        <v>90</v>
      </c>
      <c r="AV642" s="280" t="s">
        <v>90</v>
      </c>
      <c r="AW642" s="280" t="s">
        <v>31</v>
      </c>
      <c r="AX642" s="280" t="s">
        <v>77</v>
      </c>
      <c r="AY642" s="281" t="s">
        <v>366</v>
      </c>
    </row>
    <row r="643" spans="2:65" s="294" customFormat="1">
      <c r="B643" s="293"/>
      <c r="D643" s="274" t="s">
        <v>373</v>
      </c>
      <c r="E643" s="295" t="s">
        <v>1</v>
      </c>
      <c r="F643" s="296" t="s">
        <v>397</v>
      </c>
      <c r="H643" s="297">
        <v>1.002</v>
      </c>
      <c r="L643" s="293"/>
      <c r="M643" s="298"/>
      <c r="T643" s="299"/>
      <c r="AT643" s="295" t="s">
        <v>373</v>
      </c>
      <c r="AU643" s="295" t="s">
        <v>90</v>
      </c>
      <c r="AV643" s="294" t="s">
        <v>149</v>
      </c>
      <c r="AW643" s="294" t="s">
        <v>31</v>
      </c>
      <c r="AX643" s="294" t="s">
        <v>77</v>
      </c>
      <c r="AY643" s="295" t="s">
        <v>366</v>
      </c>
    </row>
    <row r="644" spans="2:65" s="287" customFormat="1">
      <c r="B644" s="286"/>
      <c r="D644" s="274" t="s">
        <v>373</v>
      </c>
      <c r="E644" s="288" t="s">
        <v>1</v>
      </c>
      <c r="F644" s="289" t="s">
        <v>378</v>
      </c>
      <c r="H644" s="290">
        <v>137.49700000000001</v>
      </c>
      <c r="L644" s="286"/>
      <c r="M644" s="291"/>
      <c r="T644" s="292"/>
      <c r="AT644" s="288" t="s">
        <v>373</v>
      </c>
      <c r="AU644" s="288" t="s">
        <v>90</v>
      </c>
      <c r="AV644" s="287" t="s">
        <v>371</v>
      </c>
      <c r="AW644" s="287" t="s">
        <v>31</v>
      </c>
      <c r="AX644" s="287" t="s">
        <v>84</v>
      </c>
      <c r="AY644" s="288" t="s">
        <v>366</v>
      </c>
    </row>
    <row r="645" spans="2:65" s="273" customFormat="1" ht="22.5">
      <c r="B645" s="272"/>
      <c r="D645" s="274" t="s">
        <v>373</v>
      </c>
      <c r="E645" s="275" t="s">
        <v>1</v>
      </c>
      <c r="F645" s="276" t="s">
        <v>603</v>
      </c>
      <c r="H645" s="275" t="s">
        <v>1</v>
      </c>
      <c r="L645" s="272"/>
      <c r="M645" s="277"/>
      <c r="T645" s="278"/>
      <c r="AT645" s="275" t="s">
        <v>373</v>
      </c>
      <c r="AU645" s="275" t="s">
        <v>90</v>
      </c>
      <c r="AV645" s="273" t="s">
        <v>84</v>
      </c>
      <c r="AW645" s="273" t="s">
        <v>31</v>
      </c>
      <c r="AX645" s="273" t="s">
        <v>77</v>
      </c>
      <c r="AY645" s="275" t="s">
        <v>366</v>
      </c>
    </row>
    <row r="646" spans="2:65" s="74" customFormat="1" ht="16.5" customHeight="1">
      <c r="B646" s="73"/>
      <c r="C646" s="260" t="s">
        <v>866</v>
      </c>
      <c r="D646" s="260" t="s">
        <v>368</v>
      </c>
      <c r="E646" s="261" t="s">
        <v>10027</v>
      </c>
      <c r="F646" s="262" t="s">
        <v>1332</v>
      </c>
      <c r="G646" s="263" t="s">
        <v>249</v>
      </c>
      <c r="H646" s="264">
        <v>137.49700000000001</v>
      </c>
      <c r="I646" s="26"/>
      <c r="J646" s="266">
        <f>ROUND(I646*H646,2)</f>
        <v>0</v>
      </c>
      <c r="K646" s="267"/>
      <c r="L646" s="73"/>
      <c r="M646" s="27" t="s">
        <v>1</v>
      </c>
      <c r="N646" s="233" t="s">
        <v>43</v>
      </c>
      <c r="P646" s="269">
        <f>O646*H646</f>
        <v>0</v>
      </c>
      <c r="Q646" s="269">
        <v>9.6000000000000002E-4</v>
      </c>
      <c r="R646" s="269">
        <f>Q646*H646</f>
        <v>0.13199712000000002</v>
      </c>
      <c r="S646" s="269">
        <v>0</v>
      </c>
      <c r="T646" s="270">
        <f>S646*H646</f>
        <v>0</v>
      </c>
      <c r="AR646" s="271" t="s">
        <v>371</v>
      </c>
      <c r="AT646" s="271" t="s">
        <v>368</v>
      </c>
      <c r="AU646" s="271" t="s">
        <v>90</v>
      </c>
      <c r="AY646" s="53" t="s">
        <v>366</v>
      </c>
      <c r="BE646" s="179">
        <f>IF(N646="základná",J646,0)</f>
        <v>0</v>
      </c>
      <c r="BF646" s="179">
        <f>IF(N646="znížená",J646,0)</f>
        <v>0</v>
      </c>
      <c r="BG646" s="179">
        <f>IF(N646="zákl. prenesená",J646,0)</f>
        <v>0</v>
      </c>
      <c r="BH646" s="179">
        <f>IF(N646="zníž. prenesená",J646,0)</f>
        <v>0</v>
      </c>
      <c r="BI646" s="179">
        <f>IF(N646="nulová",J646,0)</f>
        <v>0</v>
      </c>
      <c r="BJ646" s="53" t="s">
        <v>90</v>
      </c>
      <c r="BK646" s="179">
        <f>ROUND(I646*H646,2)</f>
        <v>0</v>
      </c>
      <c r="BL646" s="53" t="s">
        <v>371</v>
      </c>
      <c r="BM646" s="271" t="s">
        <v>10028</v>
      </c>
    </row>
    <row r="647" spans="2:65" s="273" customFormat="1">
      <c r="B647" s="272"/>
      <c r="D647" s="274" t="s">
        <v>373</v>
      </c>
      <c r="E647" s="275" t="s">
        <v>1</v>
      </c>
      <c r="F647" s="276" t="s">
        <v>9942</v>
      </c>
      <c r="H647" s="275" t="s">
        <v>1</v>
      </c>
      <c r="L647" s="272"/>
      <c r="M647" s="277"/>
      <c r="T647" s="278"/>
      <c r="AT647" s="275" t="s">
        <v>373</v>
      </c>
      <c r="AU647" s="275" t="s">
        <v>90</v>
      </c>
      <c r="AV647" s="273" t="s">
        <v>84</v>
      </c>
      <c r="AW647" s="273" t="s">
        <v>31</v>
      </c>
      <c r="AX647" s="273" t="s">
        <v>77</v>
      </c>
      <c r="AY647" s="275" t="s">
        <v>366</v>
      </c>
    </row>
    <row r="648" spans="2:65" s="280" customFormat="1">
      <c r="B648" s="279"/>
      <c r="D648" s="274" t="s">
        <v>373</v>
      </c>
      <c r="E648" s="281" t="s">
        <v>1</v>
      </c>
      <c r="F648" s="282" t="s">
        <v>10017</v>
      </c>
      <c r="H648" s="283">
        <v>108.941</v>
      </c>
      <c r="L648" s="279"/>
      <c r="M648" s="284"/>
      <c r="T648" s="285"/>
      <c r="AT648" s="281" t="s">
        <v>373</v>
      </c>
      <c r="AU648" s="281" t="s">
        <v>90</v>
      </c>
      <c r="AV648" s="280" t="s">
        <v>90</v>
      </c>
      <c r="AW648" s="280" t="s">
        <v>31</v>
      </c>
      <c r="AX648" s="280" t="s">
        <v>77</v>
      </c>
      <c r="AY648" s="281" t="s">
        <v>366</v>
      </c>
    </row>
    <row r="649" spans="2:65" s="280" customFormat="1">
      <c r="B649" s="279"/>
      <c r="D649" s="274" t="s">
        <v>373</v>
      </c>
      <c r="E649" s="281" t="s">
        <v>1</v>
      </c>
      <c r="F649" s="282" t="s">
        <v>10018</v>
      </c>
      <c r="H649" s="283">
        <v>0.33300000000000002</v>
      </c>
      <c r="L649" s="279"/>
      <c r="M649" s="284"/>
      <c r="T649" s="285"/>
      <c r="AT649" s="281" t="s">
        <v>373</v>
      </c>
      <c r="AU649" s="281" t="s">
        <v>90</v>
      </c>
      <c r="AV649" s="280" t="s">
        <v>90</v>
      </c>
      <c r="AW649" s="280" t="s">
        <v>31</v>
      </c>
      <c r="AX649" s="280" t="s">
        <v>77</v>
      </c>
      <c r="AY649" s="281" t="s">
        <v>366</v>
      </c>
    </row>
    <row r="650" spans="2:65" s="273" customFormat="1">
      <c r="B650" s="272"/>
      <c r="D650" s="274" t="s">
        <v>373</v>
      </c>
      <c r="E650" s="275" t="s">
        <v>1</v>
      </c>
      <c r="F650" s="276" t="s">
        <v>790</v>
      </c>
      <c r="H650" s="275" t="s">
        <v>1</v>
      </c>
      <c r="L650" s="272"/>
      <c r="M650" s="277"/>
      <c r="T650" s="278"/>
      <c r="AT650" s="275" t="s">
        <v>373</v>
      </c>
      <c r="AU650" s="275" t="s">
        <v>90</v>
      </c>
      <c r="AV650" s="273" t="s">
        <v>84</v>
      </c>
      <c r="AW650" s="273" t="s">
        <v>31</v>
      </c>
      <c r="AX650" s="273" t="s">
        <v>77</v>
      </c>
      <c r="AY650" s="275" t="s">
        <v>366</v>
      </c>
    </row>
    <row r="651" spans="2:65" s="280" customFormat="1">
      <c r="B651" s="279"/>
      <c r="D651" s="274" t="s">
        <v>373</v>
      </c>
      <c r="E651" s="281" t="s">
        <v>1</v>
      </c>
      <c r="F651" s="282" t="s">
        <v>10019</v>
      </c>
      <c r="H651" s="283">
        <v>-13.151999999999999</v>
      </c>
      <c r="L651" s="279"/>
      <c r="M651" s="284"/>
      <c r="T651" s="285"/>
      <c r="AT651" s="281" t="s">
        <v>373</v>
      </c>
      <c r="AU651" s="281" t="s">
        <v>90</v>
      </c>
      <c r="AV651" s="280" t="s">
        <v>90</v>
      </c>
      <c r="AW651" s="280" t="s">
        <v>31</v>
      </c>
      <c r="AX651" s="280" t="s">
        <v>77</v>
      </c>
      <c r="AY651" s="281" t="s">
        <v>366</v>
      </c>
    </row>
    <row r="652" spans="2:65" s="294" customFormat="1">
      <c r="B652" s="293"/>
      <c r="D652" s="274" t="s">
        <v>373</v>
      </c>
      <c r="E652" s="295" t="s">
        <v>1</v>
      </c>
      <c r="F652" s="296" t="s">
        <v>397</v>
      </c>
      <c r="H652" s="297">
        <v>96.122</v>
      </c>
      <c r="L652" s="293"/>
      <c r="M652" s="298"/>
      <c r="T652" s="299"/>
      <c r="AT652" s="295" t="s">
        <v>373</v>
      </c>
      <c r="AU652" s="295" t="s">
        <v>90</v>
      </c>
      <c r="AV652" s="294" t="s">
        <v>149</v>
      </c>
      <c r="AW652" s="294" t="s">
        <v>31</v>
      </c>
      <c r="AX652" s="294" t="s">
        <v>77</v>
      </c>
      <c r="AY652" s="295" t="s">
        <v>366</v>
      </c>
    </row>
    <row r="653" spans="2:65" s="273" customFormat="1">
      <c r="B653" s="272"/>
      <c r="D653" s="274" t="s">
        <v>373</v>
      </c>
      <c r="E653" s="275" t="s">
        <v>1</v>
      </c>
      <c r="F653" s="276" t="s">
        <v>9963</v>
      </c>
      <c r="H653" s="275" t="s">
        <v>1</v>
      </c>
      <c r="L653" s="272"/>
      <c r="M653" s="277"/>
      <c r="T653" s="278"/>
      <c r="AT653" s="275" t="s">
        <v>373</v>
      </c>
      <c r="AU653" s="275" t="s">
        <v>90</v>
      </c>
      <c r="AV653" s="273" t="s">
        <v>84</v>
      </c>
      <c r="AW653" s="273" t="s">
        <v>31</v>
      </c>
      <c r="AX653" s="273" t="s">
        <v>77</v>
      </c>
      <c r="AY653" s="275" t="s">
        <v>366</v>
      </c>
    </row>
    <row r="654" spans="2:65" s="280" customFormat="1">
      <c r="B654" s="279"/>
      <c r="D654" s="274" t="s">
        <v>373</v>
      </c>
      <c r="E654" s="281" t="s">
        <v>1</v>
      </c>
      <c r="F654" s="282" t="s">
        <v>10020</v>
      </c>
      <c r="H654" s="283">
        <v>17.28</v>
      </c>
      <c r="L654" s="279"/>
      <c r="M654" s="284"/>
      <c r="T654" s="285"/>
      <c r="AT654" s="281" t="s">
        <v>373</v>
      </c>
      <c r="AU654" s="281" t="s">
        <v>90</v>
      </c>
      <c r="AV654" s="280" t="s">
        <v>90</v>
      </c>
      <c r="AW654" s="280" t="s">
        <v>31</v>
      </c>
      <c r="AX654" s="280" t="s">
        <v>77</v>
      </c>
      <c r="AY654" s="281" t="s">
        <v>366</v>
      </c>
    </row>
    <row r="655" spans="2:65" s="294" customFormat="1">
      <c r="B655" s="293"/>
      <c r="D655" s="274" t="s">
        <v>373</v>
      </c>
      <c r="E655" s="295" t="s">
        <v>1</v>
      </c>
      <c r="F655" s="296" t="s">
        <v>397</v>
      </c>
      <c r="H655" s="297">
        <v>17.28</v>
      </c>
      <c r="L655" s="293"/>
      <c r="M655" s="298"/>
      <c r="T655" s="299"/>
      <c r="AT655" s="295" t="s">
        <v>373</v>
      </c>
      <c r="AU655" s="295" t="s">
        <v>90</v>
      </c>
      <c r="AV655" s="294" t="s">
        <v>149</v>
      </c>
      <c r="AW655" s="294" t="s">
        <v>31</v>
      </c>
      <c r="AX655" s="294" t="s">
        <v>77</v>
      </c>
      <c r="AY655" s="295" t="s">
        <v>366</v>
      </c>
    </row>
    <row r="656" spans="2:65" s="273" customFormat="1">
      <c r="B656" s="272"/>
      <c r="D656" s="274" t="s">
        <v>373</v>
      </c>
      <c r="E656" s="275" t="s">
        <v>1</v>
      </c>
      <c r="F656" s="276" t="s">
        <v>9965</v>
      </c>
      <c r="H656" s="275" t="s">
        <v>1</v>
      </c>
      <c r="L656" s="272"/>
      <c r="M656" s="277"/>
      <c r="T656" s="278"/>
      <c r="AT656" s="275" t="s">
        <v>373</v>
      </c>
      <c r="AU656" s="275" t="s">
        <v>90</v>
      </c>
      <c r="AV656" s="273" t="s">
        <v>84</v>
      </c>
      <c r="AW656" s="273" t="s">
        <v>31</v>
      </c>
      <c r="AX656" s="273" t="s">
        <v>77</v>
      </c>
      <c r="AY656" s="275" t="s">
        <v>366</v>
      </c>
    </row>
    <row r="657" spans="2:51" s="280" customFormat="1">
      <c r="B657" s="279"/>
      <c r="D657" s="274" t="s">
        <v>373</v>
      </c>
      <c r="E657" s="281" t="s">
        <v>1</v>
      </c>
      <c r="F657" s="282" t="s">
        <v>10021</v>
      </c>
      <c r="H657" s="283">
        <v>1.115</v>
      </c>
      <c r="L657" s="279"/>
      <c r="M657" s="284"/>
      <c r="T657" s="285"/>
      <c r="AT657" s="281" t="s">
        <v>373</v>
      </c>
      <c r="AU657" s="281" t="s">
        <v>90</v>
      </c>
      <c r="AV657" s="280" t="s">
        <v>90</v>
      </c>
      <c r="AW657" s="280" t="s">
        <v>31</v>
      </c>
      <c r="AX657" s="280" t="s">
        <v>77</v>
      </c>
      <c r="AY657" s="281" t="s">
        <v>366</v>
      </c>
    </row>
    <row r="658" spans="2:51" s="294" customFormat="1">
      <c r="B658" s="293"/>
      <c r="D658" s="274" t="s">
        <v>373</v>
      </c>
      <c r="E658" s="295" t="s">
        <v>1</v>
      </c>
      <c r="F658" s="296" t="s">
        <v>397</v>
      </c>
      <c r="H658" s="297">
        <v>1.115</v>
      </c>
      <c r="L658" s="293"/>
      <c r="M658" s="298"/>
      <c r="T658" s="299"/>
      <c r="AT658" s="295" t="s">
        <v>373</v>
      </c>
      <c r="AU658" s="295" t="s">
        <v>90</v>
      </c>
      <c r="AV658" s="294" t="s">
        <v>149</v>
      </c>
      <c r="AW658" s="294" t="s">
        <v>31</v>
      </c>
      <c r="AX658" s="294" t="s">
        <v>77</v>
      </c>
      <c r="AY658" s="295" t="s">
        <v>366</v>
      </c>
    </row>
    <row r="659" spans="2:51" s="273" customFormat="1">
      <c r="B659" s="272"/>
      <c r="D659" s="274" t="s">
        <v>373</v>
      </c>
      <c r="E659" s="275" t="s">
        <v>1</v>
      </c>
      <c r="F659" s="276" t="s">
        <v>9967</v>
      </c>
      <c r="H659" s="275" t="s">
        <v>1</v>
      </c>
      <c r="L659" s="272"/>
      <c r="M659" s="277"/>
      <c r="T659" s="278"/>
      <c r="AT659" s="275" t="s">
        <v>373</v>
      </c>
      <c r="AU659" s="275" t="s">
        <v>90</v>
      </c>
      <c r="AV659" s="273" t="s">
        <v>84</v>
      </c>
      <c r="AW659" s="273" t="s">
        <v>31</v>
      </c>
      <c r="AX659" s="273" t="s">
        <v>77</v>
      </c>
      <c r="AY659" s="275" t="s">
        <v>366</v>
      </c>
    </row>
    <row r="660" spans="2:51" s="280" customFormat="1">
      <c r="B660" s="279"/>
      <c r="D660" s="274" t="s">
        <v>373</v>
      </c>
      <c r="E660" s="281" t="s">
        <v>1</v>
      </c>
      <c r="F660" s="282" t="s">
        <v>10022</v>
      </c>
      <c r="H660" s="283">
        <v>10.35</v>
      </c>
      <c r="L660" s="279"/>
      <c r="M660" s="284"/>
      <c r="T660" s="285"/>
      <c r="AT660" s="281" t="s">
        <v>373</v>
      </c>
      <c r="AU660" s="281" t="s">
        <v>90</v>
      </c>
      <c r="AV660" s="280" t="s">
        <v>90</v>
      </c>
      <c r="AW660" s="280" t="s">
        <v>31</v>
      </c>
      <c r="AX660" s="280" t="s">
        <v>77</v>
      </c>
      <c r="AY660" s="281" t="s">
        <v>366</v>
      </c>
    </row>
    <row r="661" spans="2:51" s="294" customFormat="1">
      <c r="B661" s="293"/>
      <c r="D661" s="274" t="s">
        <v>373</v>
      </c>
      <c r="E661" s="295" t="s">
        <v>1</v>
      </c>
      <c r="F661" s="296" t="s">
        <v>397</v>
      </c>
      <c r="H661" s="297">
        <v>10.35</v>
      </c>
      <c r="L661" s="293"/>
      <c r="M661" s="298"/>
      <c r="T661" s="299"/>
      <c r="AT661" s="295" t="s">
        <v>373</v>
      </c>
      <c r="AU661" s="295" t="s">
        <v>90</v>
      </c>
      <c r="AV661" s="294" t="s">
        <v>149</v>
      </c>
      <c r="AW661" s="294" t="s">
        <v>31</v>
      </c>
      <c r="AX661" s="294" t="s">
        <v>77</v>
      </c>
      <c r="AY661" s="295" t="s">
        <v>366</v>
      </c>
    </row>
    <row r="662" spans="2:51" s="273" customFormat="1">
      <c r="B662" s="272"/>
      <c r="D662" s="274" t="s">
        <v>373</v>
      </c>
      <c r="E662" s="275" t="s">
        <v>1</v>
      </c>
      <c r="F662" s="276" t="s">
        <v>9969</v>
      </c>
      <c r="H662" s="275" t="s">
        <v>1</v>
      </c>
      <c r="L662" s="272"/>
      <c r="M662" s="277"/>
      <c r="T662" s="278"/>
      <c r="AT662" s="275" t="s">
        <v>373</v>
      </c>
      <c r="AU662" s="275" t="s">
        <v>90</v>
      </c>
      <c r="AV662" s="273" t="s">
        <v>84</v>
      </c>
      <c r="AW662" s="273" t="s">
        <v>31</v>
      </c>
      <c r="AX662" s="273" t="s">
        <v>77</v>
      </c>
      <c r="AY662" s="275" t="s">
        <v>366</v>
      </c>
    </row>
    <row r="663" spans="2:51" s="280" customFormat="1">
      <c r="B663" s="279"/>
      <c r="D663" s="274" t="s">
        <v>373</v>
      </c>
      <c r="E663" s="281" t="s">
        <v>1</v>
      </c>
      <c r="F663" s="282" t="s">
        <v>10023</v>
      </c>
      <c r="H663" s="283">
        <v>9.5679999999999996</v>
      </c>
      <c r="L663" s="279"/>
      <c r="M663" s="284"/>
      <c r="T663" s="285"/>
      <c r="AT663" s="281" t="s">
        <v>373</v>
      </c>
      <c r="AU663" s="281" t="s">
        <v>90</v>
      </c>
      <c r="AV663" s="280" t="s">
        <v>90</v>
      </c>
      <c r="AW663" s="280" t="s">
        <v>31</v>
      </c>
      <c r="AX663" s="280" t="s">
        <v>77</v>
      </c>
      <c r="AY663" s="281" t="s">
        <v>366</v>
      </c>
    </row>
    <row r="664" spans="2:51" s="294" customFormat="1">
      <c r="B664" s="293"/>
      <c r="D664" s="274" t="s">
        <v>373</v>
      </c>
      <c r="E664" s="295" t="s">
        <v>1</v>
      </c>
      <c r="F664" s="296" t="s">
        <v>397</v>
      </c>
      <c r="H664" s="297">
        <v>9.5679999999999996</v>
      </c>
      <c r="L664" s="293"/>
      <c r="M664" s="298"/>
      <c r="T664" s="299"/>
      <c r="AT664" s="295" t="s">
        <v>373</v>
      </c>
      <c r="AU664" s="295" t="s">
        <v>90</v>
      </c>
      <c r="AV664" s="294" t="s">
        <v>149</v>
      </c>
      <c r="AW664" s="294" t="s">
        <v>31</v>
      </c>
      <c r="AX664" s="294" t="s">
        <v>77</v>
      </c>
      <c r="AY664" s="295" t="s">
        <v>366</v>
      </c>
    </row>
    <row r="665" spans="2:51" s="273" customFormat="1">
      <c r="B665" s="272"/>
      <c r="D665" s="274" t="s">
        <v>373</v>
      </c>
      <c r="E665" s="275" t="s">
        <v>1</v>
      </c>
      <c r="F665" s="276" t="s">
        <v>9971</v>
      </c>
      <c r="H665" s="275" t="s">
        <v>1</v>
      </c>
      <c r="L665" s="272"/>
      <c r="M665" s="277"/>
      <c r="T665" s="278"/>
      <c r="AT665" s="275" t="s">
        <v>373</v>
      </c>
      <c r="AU665" s="275" t="s">
        <v>90</v>
      </c>
      <c r="AV665" s="273" t="s">
        <v>84</v>
      </c>
      <c r="AW665" s="273" t="s">
        <v>31</v>
      </c>
      <c r="AX665" s="273" t="s">
        <v>77</v>
      </c>
      <c r="AY665" s="275" t="s">
        <v>366</v>
      </c>
    </row>
    <row r="666" spans="2:51" s="280" customFormat="1">
      <c r="B666" s="279"/>
      <c r="D666" s="274" t="s">
        <v>373</v>
      </c>
      <c r="E666" s="281" t="s">
        <v>1</v>
      </c>
      <c r="F666" s="282" t="s">
        <v>10024</v>
      </c>
      <c r="H666" s="283">
        <v>1.36</v>
      </c>
      <c r="L666" s="279"/>
      <c r="M666" s="284"/>
      <c r="T666" s="285"/>
      <c r="AT666" s="281" t="s">
        <v>373</v>
      </c>
      <c r="AU666" s="281" t="s">
        <v>90</v>
      </c>
      <c r="AV666" s="280" t="s">
        <v>90</v>
      </c>
      <c r="AW666" s="280" t="s">
        <v>31</v>
      </c>
      <c r="AX666" s="280" t="s">
        <v>77</v>
      </c>
      <c r="AY666" s="281" t="s">
        <v>366</v>
      </c>
    </row>
    <row r="667" spans="2:51" s="294" customFormat="1">
      <c r="B667" s="293"/>
      <c r="D667" s="274" t="s">
        <v>373</v>
      </c>
      <c r="E667" s="295" t="s">
        <v>1</v>
      </c>
      <c r="F667" s="296" t="s">
        <v>397</v>
      </c>
      <c r="H667" s="297">
        <v>1.36</v>
      </c>
      <c r="L667" s="293"/>
      <c r="M667" s="298"/>
      <c r="T667" s="299"/>
      <c r="AT667" s="295" t="s">
        <v>373</v>
      </c>
      <c r="AU667" s="295" t="s">
        <v>90</v>
      </c>
      <c r="AV667" s="294" t="s">
        <v>149</v>
      </c>
      <c r="AW667" s="294" t="s">
        <v>31</v>
      </c>
      <c r="AX667" s="294" t="s">
        <v>77</v>
      </c>
      <c r="AY667" s="295" t="s">
        <v>366</v>
      </c>
    </row>
    <row r="668" spans="2:51" s="273" customFormat="1">
      <c r="B668" s="272"/>
      <c r="D668" s="274" t="s">
        <v>373</v>
      </c>
      <c r="E668" s="275" t="s">
        <v>1</v>
      </c>
      <c r="F668" s="276" t="s">
        <v>9973</v>
      </c>
      <c r="H668" s="275" t="s">
        <v>1</v>
      </c>
      <c r="L668" s="272"/>
      <c r="M668" s="277"/>
      <c r="T668" s="278"/>
      <c r="AT668" s="275" t="s">
        <v>373</v>
      </c>
      <c r="AU668" s="275" t="s">
        <v>90</v>
      </c>
      <c r="AV668" s="273" t="s">
        <v>84</v>
      </c>
      <c r="AW668" s="273" t="s">
        <v>31</v>
      </c>
      <c r="AX668" s="273" t="s">
        <v>77</v>
      </c>
      <c r="AY668" s="275" t="s">
        <v>366</v>
      </c>
    </row>
    <row r="669" spans="2:51" s="280" customFormat="1">
      <c r="B669" s="279"/>
      <c r="D669" s="274" t="s">
        <v>373</v>
      </c>
      <c r="E669" s="281" t="s">
        <v>1</v>
      </c>
      <c r="F669" s="282" t="s">
        <v>10025</v>
      </c>
      <c r="H669" s="283">
        <v>0.7</v>
      </c>
      <c r="L669" s="279"/>
      <c r="M669" s="284"/>
      <c r="T669" s="285"/>
      <c r="AT669" s="281" t="s">
        <v>373</v>
      </c>
      <c r="AU669" s="281" t="s">
        <v>90</v>
      </c>
      <c r="AV669" s="280" t="s">
        <v>90</v>
      </c>
      <c r="AW669" s="280" t="s">
        <v>31</v>
      </c>
      <c r="AX669" s="280" t="s">
        <v>77</v>
      </c>
      <c r="AY669" s="281" t="s">
        <v>366</v>
      </c>
    </row>
    <row r="670" spans="2:51" s="294" customFormat="1">
      <c r="B670" s="293"/>
      <c r="D670" s="274" t="s">
        <v>373</v>
      </c>
      <c r="E670" s="295" t="s">
        <v>1</v>
      </c>
      <c r="F670" s="296" t="s">
        <v>397</v>
      </c>
      <c r="H670" s="297">
        <v>0.7</v>
      </c>
      <c r="L670" s="293"/>
      <c r="M670" s="298"/>
      <c r="T670" s="299"/>
      <c r="AT670" s="295" t="s">
        <v>373</v>
      </c>
      <c r="AU670" s="295" t="s">
        <v>90</v>
      </c>
      <c r="AV670" s="294" t="s">
        <v>149</v>
      </c>
      <c r="AW670" s="294" t="s">
        <v>31</v>
      </c>
      <c r="AX670" s="294" t="s">
        <v>77</v>
      </c>
      <c r="AY670" s="295" t="s">
        <v>366</v>
      </c>
    </row>
    <row r="671" spans="2:51" s="273" customFormat="1">
      <c r="B671" s="272"/>
      <c r="D671" s="274" t="s">
        <v>373</v>
      </c>
      <c r="E671" s="275" t="s">
        <v>1</v>
      </c>
      <c r="F671" s="276" t="s">
        <v>9975</v>
      </c>
      <c r="H671" s="275" t="s">
        <v>1</v>
      </c>
      <c r="L671" s="272"/>
      <c r="M671" s="277"/>
      <c r="T671" s="278"/>
      <c r="AT671" s="275" t="s">
        <v>373</v>
      </c>
      <c r="AU671" s="275" t="s">
        <v>90</v>
      </c>
      <c r="AV671" s="273" t="s">
        <v>84</v>
      </c>
      <c r="AW671" s="273" t="s">
        <v>31</v>
      </c>
      <c r="AX671" s="273" t="s">
        <v>77</v>
      </c>
      <c r="AY671" s="275" t="s">
        <v>366</v>
      </c>
    </row>
    <row r="672" spans="2:51" s="280" customFormat="1">
      <c r="B672" s="279"/>
      <c r="D672" s="274" t="s">
        <v>373</v>
      </c>
      <c r="E672" s="281" t="s">
        <v>1</v>
      </c>
      <c r="F672" s="282" t="s">
        <v>10026</v>
      </c>
      <c r="H672" s="283">
        <v>1.002</v>
      </c>
      <c r="L672" s="279"/>
      <c r="M672" s="284"/>
      <c r="T672" s="285"/>
      <c r="AT672" s="281" t="s">
        <v>373</v>
      </c>
      <c r="AU672" s="281" t="s">
        <v>90</v>
      </c>
      <c r="AV672" s="280" t="s">
        <v>90</v>
      </c>
      <c r="AW672" s="280" t="s">
        <v>31</v>
      </c>
      <c r="AX672" s="280" t="s">
        <v>77</v>
      </c>
      <c r="AY672" s="281" t="s">
        <v>366</v>
      </c>
    </row>
    <row r="673" spans="2:65" s="294" customFormat="1">
      <c r="B673" s="293"/>
      <c r="D673" s="274" t="s">
        <v>373</v>
      </c>
      <c r="E673" s="295" t="s">
        <v>1</v>
      </c>
      <c r="F673" s="296" t="s">
        <v>397</v>
      </c>
      <c r="H673" s="297">
        <v>1.002</v>
      </c>
      <c r="L673" s="293"/>
      <c r="M673" s="298"/>
      <c r="T673" s="299"/>
      <c r="AT673" s="295" t="s">
        <v>373</v>
      </c>
      <c r="AU673" s="295" t="s">
        <v>90</v>
      </c>
      <c r="AV673" s="294" t="s">
        <v>149</v>
      </c>
      <c r="AW673" s="294" t="s">
        <v>31</v>
      </c>
      <c r="AX673" s="294" t="s">
        <v>77</v>
      </c>
      <c r="AY673" s="295" t="s">
        <v>366</v>
      </c>
    </row>
    <row r="674" spans="2:65" s="287" customFormat="1">
      <c r="B674" s="286"/>
      <c r="D674" s="274" t="s">
        <v>373</v>
      </c>
      <c r="E674" s="288" t="s">
        <v>1</v>
      </c>
      <c r="F674" s="289" t="s">
        <v>378</v>
      </c>
      <c r="H674" s="290">
        <v>137.49700000000001</v>
      </c>
      <c r="L674" s="286"/>
      <c r="M674" s="291"/>
      <c r="T674" s="292"/>
      <c r="AT674" s="288" t="s">
        <v>373</v>
      </c>
      <c r="AU674" s="288" t="s">
        <v>90</v>
      </c>
      <c r="AV674" s="287" t="s">
        <v>371</v>
      </c>
      <c r="AW674" s="287" t="s">
        <v>31</v>
      </c>
      <c r="AX674" s="287" t="s">
        <v>84</v>
      </c>
      <c r="AY674" s="288" t="s">
        <v>366</v>
      </c>
    </row>
    <row r="675" spans="2:65" s="74" customFormat="1" ht="24.2" customHeight="1">
      <c r="B675" s="73"/>
      <c r="C675" s="260" t="s">
        <v>870</v>
      </c>
      <c r="D675" s="260" t="s">
        <v>368</v>
      </c>
      <c r="E675" s="261" t="s">
        <v>1443</v>
      </c>
      <c r="F675" s="262" t="s">
        <v>10029</v>
      </c>
      <c r="G675" s="263" t="s">
        <v>402</v>
      </c>
      <c r="H675" s="264">
        <v>5.4560000000000004</v>
      </c>
      <c r="I675" s="26"/>
      <c r="J675" s="266">
        <f>ROUND(I675*H675,2)</f>
        <v>0</v>
      </c>
      <c r="K675" s="267"/>
      <c r="L675" s="73"/>
      <c r="M675" s="27" t="s">
        <v>1</v>
      </c>
      <c r="N675" s="233" t="s">
        <v>43</v>
      </c>
      <c r="P675" s="269">
        <f>O675*H675</f>
        <v>0</v>
      </c>
      <c r="Q675" s="269">
        <v>2.3255499999999998</v>
      </c>
      <c r="R675" s="269">
        <f>Q675*H675</f>
        <v>12.688200800000001</v>
      </c>
      <c r="S675" s="269">
        <v>0</v>
      </c>
      <c r="T675" s="270">
        <f>S675*H675</f>
        <v>0</v>
      </c>
      <c r="AR675" s="271" t="s">
        <v>371</v>
      </c>
      <c r="AT675" s="271" t="s">
        <v>368</v>
      </c>
      <c r="AU675" s="271" t="s">
        <v>90</v>
      </c>
      <c r="AY675" s="53" t="s">
        <v>366</v>
      </c>
      <c r="BE675" s="179">
        <f>IF(N675="základná",J675,0)</f>
        <v>0</v>
      </c>
      <c r="BF675" s="179">
        <f>IF(N675="znížená",J675,0)</f>
        <v>0</v>
      </c>
      <c r="BG675" s="179">
        <f>IF(N675="zákl. prenesená",J675,0)</f>
        <v>0</v>
      </c>
      <c r="BH675" s="179">
        <f>IF(N675="zníž. prenesená",J675,0)</f>
        <v>0</v>
      </c>
      <c r="BI675" s="179">
        <f>IF(N675="nulová",J675,0)</f>
        <v>0</v>
      </c>
      <c r="BJ675" s="53" t="s">
        <v>90</v>
      </c>
      <c r="BK675" s="179">
        <f>ROUND(I675*H675,2)</f>
        <v>0</v>
      </c>
      <c r="BL675" s="53" t="s">
        <v>371</v>
      </c>
      <c r="BM675" s="271" t="s">
        <v>10030</v>
      </c>
    </row>
    <row r="676" spans="2:65" s="273" customFormat="1">
      <c r="B676" s="272"/>
      <c r="D676" s="274" t="s">
        <v>373</v>
      </c>
      <c r="E676" s="275" t="s">
        <v>1</v>
      </c>
      <c r="F676" s="276" t="s">
        <v>10031</v>
      </c>
      <c r="H676" s="275" t="s">
        <v>1</v>
      </c>
      <c r="L676" s="272"/>
      <c r="M676" s="277"/>
      <c r="T676" s="278"/>
      <c r="AT676" s="275" t="s">
        <v>373</v>
      </c>
      <c r="AU676" s="275" t="s">
        <v>90</v>
      </c>
      <c r="AV676" s="273" t="s">
        <v>84</v>
      </c>
      <c r="AW676" s="273" t="s">
        <v>31</v>
      </c>
      <c r="AX676" s="273" t="s">
        <v>77</v>
      </c>
      <c r="AY676" s="275" t="s">
        <v>366</v>
      </c>
    </row>
    <row r="677" spans="2:65" s="273" customFormat="1">
      <c r="B677" s="272"/>
      <c r="D677" s="274" t="s">
        <v>373</v>
      </c>
      <c r="E677" s="275" t="s">
        <v>1</v>
      </c>
      <c r="F677" s="276" t="s">
        <v>10032</v>
      </c>
      <c r="H677" s="275" t="s">
        <v>1</v>
      </c>
      <c r="L677" s="272"/>
      <c r="M677" s="277"/>
      <c r="T677" s="278"/>
      <c r="AT677" s="275" t="s">
        <v>373</v>
      </c>
      <c r="AU677" s="275" t="s">
        <v>90</v>
      </c>
      <c r="AV677" s="273" t="s">
        <v>84</v>
      </c>
      <c r="AW677" s="273" t="s">
        <v>31</v>
      </c>
      <c r="AX677" s="273" t="s">
        <v>77</v>
      </c>
      <c r="AY677" s="275" t="s">
        <v>366</v>
      </c>
    </row>
    <row r="678" spans="2:65" s="280" customFormat="1">
      <c r="B678" s="279"/>
      <c r="D678" s="274" t="s">
        <v>373</v>
      </c>
      <c r="E678" s="281" t="s">
        <v>1</v>
      </c>
      <c r="F678" s="282" t="s">
        <v>10033</v>
      </c>
      <c r="H678" s="283">
        <v>0.14499999999999999</v>
      </c>
      <c r="L678" s="279"/>
      <c r="M678" s="284"/>
      <c r="T678" s="285"/>
      <c r="AT678" s="281" t="s">
        <v>373</v>
      </c>
      <c r="AU678" s="281" t="s">
        <v>90</v>
      </c>
      <c r="AV678" s="280" t="s">
        <v>90</v>
      </c>
      <c r="AW678" s="280" t="s">
        <v>31</v>
      </c>
      <c r="AX678" s="280" t="s">
        <v>77</v>
      </c>
      <c r="AY678" s="281" t="s">
        <v>366</v>
      </c>
    </row>
    <row r="679" spans="2:65" s="280" customFormat="1">
      <c r="B679" s="279"/>
      <c r="D679" s="274" t="s">
        <v>373</v>
      </c>
      <c r="E679" s="281" t="s">
        <v>1</v>
      </c>
      <c r="F679" s="282" t="s">
        <v>10034</v>
      </c>
      <c r="H679" s="283">
        <v>0.94399999999999995</v>
      </c>
      <c r="L679" s="279"/>
      <c r="M679" s="284"/>
      <c r="T679" s="285"/>
      <c r="AT679" s="281" t="s">
        <v>373</v>
      </c>
      <c r="AU679" s="281" t="s">
        <v>90</v>
      </c>
      <c r="AV679" s="280" t="s">
        <v>90</v>
      </c>
      <c r="AW679" s="280" t="s">
        <v>31</v>
      </c>
      <c r="AX679" s="280" t="s">
        <v>77</v>
      </c>
      <c r="AY679" s="281" t="s">
        <v>366</v>
      </c>
    </row>
    <row r="680" spans="2:65" s="280" customFormat="1">
      <c r="B680" s="279"/>
      <c r="D680" s="274" t="s">
        <v>373</v>
      </c>
      <c r="E680" s="281" t="s">
        <v>1</v>
      </c>
      <c r="F680" s="282" t="s">
        <v>10035</v>
      </c>
      <c r="H680" s="283">
        <v>0.32200000000000001</v>
      </c>
      <c r="L680" s="279"/>
      <c r="M680" s="284"/>
      <c r="T680" s="285"/>
      <c r="AT680" s="281" t="s">
        <v>373</v>
      </c>
      <c r="AU680" s="281" t="s">
        <v>90</v>
      </c>
      <c r="AV680" s="280" t="s">
        <v>90</v>
      </c>
      <c r="AW680" s="280" t="s">
        <v>31</v>
      </c>
      <c r="AX680" s="280" t="s">
        <v>77</v>
      </c>
      <c r="AY680" s="281" t="s">
        <v>366</v>
      </c>
    </row>
    <row r="681" spans="2:65" s="280" customFormat="1">
      <c r="B681" s="279"/>
      <c r="D681" s="274" t="s">
        <v>373</v>
      </c>
      <c r="E681" s="281" t="s">
        <v>1</v>
      </c>
      <c r="F681" s="282" t="s">
        <v>10036</v>
      </c>
      <c r="H681" s="283">
        <v>7.6999999999999999E-2</v>
      </c>
      <c r="L681" s="279"/>
      <c r="M681" s="284"/>
      <c r="T681" s="285"/>
      <c r="AT681" s="281" t="s">
        <v>373</v>
      </c>
      <c r="AU681" s="281" t="s">
        <v>90</v>
      </c>
      <c r="AV681" s="280" t="s">
        <v>90</v>
      </c>
      <c r="AW681" s="280" t="s">
        <v>31</v>
      </c>
      <c r="AX681" s="280" t="s">
        <v>77</v>
      </c>
      <c r="AY681" s="281" t="s">
        <v>366</v>
      </c>
    </row>
    <row r="682" spans="2:65" s="280" customFormat="1">
      <c r="B682" s="279"/>
      <c r="D682" s="274" t="s">
        <v>373</v>
      </c>
      <c r="E682" s="281" t="s">
        <v>1</v>
      </c>
      <c r="F682" s="282" t="s">
        <v>10037</v>
      </c>
      <c r="H682" s="283">
        <v>0.189</v>
      </c>
      <c r="L682" s="279"/>
      <c r="M682" s="284"/>
      <c r="T682" s="285"/>
      <c r="AT682" s="281" t="s">
        <v>373</v>
      </c>
      <c r="AU682" s="281" t="s">
        <v>90</v>
      </c>
      <c r="AV682" s="280" t="s">
        <v>90</v>
      </c>
      <c r="AW682" s="280" t="s">
        <v>31</v>
      </c>
      <c r="AX682" s="280" t="s">
        <v>77</v>
      </c>
      <c r="AY682" s="281" t="s">
        <v>366</v>
      </c>
    </row>
    <row r="683" spans="2:65" s="273" customFormat="1">
      <c r="B683" s="272"/>
      <c r="D683" s="274" t="s">
        <v>373</v>
      </c>
      <c r="E683" s="275" t="s">
        <v>1</v>
      </c>
      <c r="F683" s="276" t="s">
        <v>1454</v>
      </c>
      <c r="H683" s="275" t="s">
        <v>1</v>
      </c>
      <c r="L683" s="272"/>
      <c r="M683" s="277"/>
      <c r="T683" s="278"/>
      <c r="AT683" s="275" t="s">
        <v>373</v>
      </c>
      <c r="AU683" s="275" t="s">
        <v>90</v>
      </c>
      <c r="AV683" s="273" t="s">
        <v>84</v>
      </c>
      <c r="AW683" s="273" t="s">
        <v>31</v>
      </c>
      <c r="AX683" s="273" t="s">
        <v>77</v>
      </c>
      <c r="AY683" s="275" t="s">
        <v>366</v>
      </c>
    </row>
    <row r="684" spans="2:65" s="280" customFormat="1">
      <c r="B684" s="279"/>
      <c r="D684" s="274" t="s">
        <v>373</v>
      </c>
      <c r="E684" s="281" t="s">
        <v>1</v>
      </c>
      <c r="F684" s="282" t="s">
        <v>10038</v>
      </c>
      <c r="H684" s="283">
        <v>0.48199999999999998</v>
      </c>
      <c r="L684" s="279"/>
      <c r="M684" s="284"/>
      <c r="T684" s="285"/>
      <c r="AT684" s="281" t="s">
        <v>373</v>
      </c>
      <c r="AU684" s="281" t="s">
        <v>90</v>
      </c>
      <c r="AV684" s="280" t="s">
        <v>90</v>
      </c>
      <c r="AW684" s="280" t="s">
        <v>31</v>
      </c>
      <c r="AX684" s="280" t="s">
        <v>77</v>
      </c>
      <c r="AY684" s="281" t="s">
        <v>366</v>
      </c>
    </row>
    <row r="685" spans="2:65" s="280" customFormat="1">
      <c r="B685" s="279"/>
      <c r="D685" s="274" t="s">
        <v>373</v>
      </c>
      <c r="E685" s="281" t="s">
        <v>1</v>
      </c>
      <c r="F685" s="282" t="s">
        <v>10039</v>
      </c>
      <c r="H685" s="283">
        <v>0.155</v>
      </c>
      <c r="L685" s="279"/>
      <c r="M685" s="284"/>
      <c r="T685" s="285"/>
      <c r="AT685" s="281" t="s">
        <v>373</v>
      </c>
      <c r="AU685" s="281" t="s">
        <v>90</v>
      </c>
      <c r="AV685" s="280" t="s">
        <v>90</v>
      </c>
      <c r="AW685" s="280" t="s">
        <v>31</v>
      </c>
      <c r="AX685" s="280" t="s">
        <v>77</v>
      </c>
      <c r="AY685" s="281" t="s">
        <v>366</v>
      </c>
    </row>
    <row r="686" spans="2:65" s="294" customFormat="1">
      <c r="B686" s="293"/>
      <c r="D686" s="274" t="s">
        <v>373</v>
      </c>
      <c r="E686" s="295" t="s">
        <v>1</v>
      </c>
      <c r="F686" s="296" t="s">
        <v>397</v>
      </c>
      <c r="H686" s="297">
        <v>2.3140000000000001</v>
      </c>
      <c r="L686" s="293"/>
      <c r="M686" s="298"/>
      <c r="T686" s="299"/>
      <c r="AT686" s="295" t="s">
        <v>373</v>
      </c>
      <c r="AU686" s="295" t="s">
        <v>90</v>
      </c>
      <c r="AV686" s="294" t="s">
        <v>149</v>
      </c>
      <c r="AW686" s="294" t="s">
        <v>31</v>
      </c>
      <c r="AX686" s="294" t="s">
        <v>77</v>
      </c>
      <c r="AY686" s="295" t="s">
        <v>366</v>
      </c>
    </row>
    <row r="687" spans="2:65" s="273" customFormat="1">
      <c r="B687" s="272"/>
      <c r="D687" s="274" t="s">
        <v>373</v>
      </c>
      <c r="E687" s="275" t="s">
        <v>1</v>
      </c>
      <c r="F687" s="276" t="s">
        <v>10040</v>
      </c>
      <c r="H687" s="275" t="s">
        <v>1</v>
      </c>
      <c r="L687" s="272"/>
      <c r="M687" s="277"/>
      <c r="T687" s="278"/>
      <c r="AT687" s="275" t="s">
        <v>373</v>
      </c>
      <c r="AU687" s="275" t="s">
        <v>90</v>
      </c>
      <c r="AV687" s="273" t="s">
        <v>84</v>
      </c>
      <c r="AW687" s="273" t="s">
        <v>31</v>
      </c>
      <c r="AX687" s="273" t="s">
        <v>77</v>
      </c>
      <c r="AY687" s="275" t="s">
        <v>366</v>
      </c>
    </row>
    <row r="688" spans="2:65" s="273" customFormat="1">
      <c r="B688" s="272"/>
      <c r="D688" s="274" t="s">
        <v>373</v>
      </c>
      <c r="E688" s="275" t="s">
        <v>1</v>
      </c>
      <c r="F688" s="276" t="s">
        <v>10041</v>
      </c>
      <c r="H688" s="275" t="s">
        <v>1</v>
      </c>
      <c r="L688" s="272"/>
      <c r="M688" s="277"/>
      <c r="T688" s="278"/>
      <c r="AT688" s="275" t="s">
        <v>373</v>
      </c>
      <c r="AU688" s="275" t="s">
        <v>90</v>
      </c>
      <c r="AV688" s="273" t="s">
        <v>84</v>
      </c>
      <c r="AW688" s="273" t="s">
        <v>31</v>
      </c>
      <c r="AX688" s="273" t="s">
        <v>77</v>
      </c>
      <c r="AY688" s="275" t="s">
        <v>366</v>
      </c>
    </row>
    <row r="689" spans="2:65" s="280" customFormat="1">
      <c r="B689" s="279"/>
      <c r="D689" s="274" t="s">
        <v>373</v>
      </c>
      <c r="E689" s="281" t="s">
        <v>1</v>
      </c>
      <c r="F689" s="282" t="s">
        <v>10042</v>
      </c>
      <c r="H689" s="283">
        <v>0.14099999999999999</v>
      </c>
      <c r="L689" s="279"/>
      <c r="M689" s="284"/>
      <c r="T689" s="285"/>
      <c r="AT689" s="281" t="s">
        <v>373</v>
      </c>
      <c r="AU689" s="281" t="s">
        <v>90</v>
      </c>
      <c r="AV689" s="280" t="s">
        <v>90</v>
      </c>
      <c r="AW689" s="280" t="s">
        <v>31</v>
      </c>
      <c r="AX689" s="280" t="s">
        <v>77</v>
      </c>
      <c r="AY689" s="281" t="s">
        <v>366</v>
      </c>
    </row>
    <row r="690" spans="2:65" s="280" customFormat="1">
      <c r="B690" s="279"/>
      <c r="D690" s="274" t="s">
        <v>373</v>
      </c>
      <c r="E690" s="281" t="s">
        <v>1</v>
      </c>
      <c r="F690" s="282" t="s">
        <v>10043</v>
      </c>
      <c r="H690" s="283">
        <v>0.83899999999999997</v>
      </c>
      <c r="L690" s="279"/>
      <c r="M690" s="284"/>
      <c r="T690" s="285"/>
      <c r="AT690" s="281" t="s">
        <v>373</v>
      </c>
      <c r="AU690" s="281" t="s">
        <v>90</v>
      </c>
      <c r="AV690" s="280" t="s">
        <v>90</v>
      </c>
      <c r="AW690" s="280" t="s">
        <v>31</v>
      </c>
      <c r="AX690" s="280" t="s">
        <v>77</v>
      </c>
      <c r="AY690" s="281" t="s">
        <v>366</v>
      </c>
    </row>
    <row r="691" spans="2:65" s="280" customFormat="1">
      <c r="B691" s="279"/>
      <c r="D691" s="274" t="s">
        <v>373</v>
      </c>
      <c r="E691" s="281" t="s">
        <v>1</v>
      </c>
      <c r="F691" s="282" t="s">
        <v>10044</v>
      </c>
      <c r="H691" s="283">
        <v>0.21099999999999999</v>
      </c>
      <c r="L691" s="279"/>
      <c r="M691" s="284"/>
      <c r="T691" s="285"/>
      <c r="AT691" s="281" t="s">
        <v>373</v>
      </c>
      <c r="AU691" s="281" t="s">
        <v>90</v>
      </c>
      <c r="AV691" s="280" t="s">
        <v>90</v>
      </c>
      <c r="AW691" s="280" t="s">
        <v>31</v>
      </c>
      <c r="AX691" s="280" t="s">
        <v>77</v>
      </c>
      <c r="AY691" s="281" t="s">
        <v>366</v>
      </c>
    </row>
    <row r="692" spans="2:65" s="273" customFormat="1">
      <c r="B692" s="272"/>
      <c r="D692" s="274" t="s">
        <v>373</v>
      </c>
      <c r="E692" s="275" t="s">
        <v>1</v>
      </c>
      <c r="F692" s="276" t="s">
        <v>1454</v>
      </c>
      <c r="H692" s="275" t="s">
        <v>1</v>
      </c>
      <c r="L692" s="272"/>
      <c r="M692" s="277"/>
      <c r="T692" s="278"/>
      <c r="AT692" s="275" t="s">
        <v>373</v>
      </c>
      <c r="AU692" s="275" t="s">
        <v>90</v>
      </c>
      <c r="AV692" s="273" t="s">
        <v>84</v>
      </c>
      <c r="AW692" s="273" t="s">
        <v>31</v>
      </c>
      <c r="AX692" s="273" t="s">
        <v>77</v>
      </c>
      <c r="AY692" s="275" t="s">
        <v>366</v>
      </c>
    </row>
    <row r="693" spans="2:65" s="280" customFormat="1">
      <c r="B693" s="279"/>
      <c r="D693" s="274" t="s">
        <v>373</v>
      </c>
      <c r="E693" s="281" t="s">
        <v>1</v>
      </c>
      <c r="F693" s="282" t="s">
        <v>10045</v>
      </c>
      <c r="H693" s="283">
        <v>0.40400000000000003</v>
      </c>
      <c r="L693" s="279"/>
      <c r="M693" s="284"/>
      <c r="T693" s="285"/>
      <c r="AT693" s="281" t="s">
        <v>373</v>
      </c>
      <c r="AU693" s="281" t="s">
        <v>90</v>
      </c>
      <c r="AV693" s="280" t="s">
        <v>90</v>
      </c>
      <c r="AW693" s="280" t="s">
        <v>31</v>
      </c>
      <c r="AX693" s="280" t="s">
        <v>77</v>
      </c>
      <c r="AY693" s="281" t="s">
        <v>366</v>
      </c>
    </row>
    <row r="694" spans="2:65" s="280" customFormat="1">
      <c r="B694" s="279"/>
      <c r="D694" s="274" t="s">
        <v>373</v>
      </c>
      <c r="E694" s="281" t="s">
        <v>1</v>
      </c>
      <c r="F694" s="282" t="s">
        <v>10046</v>
      </c>
      <c r="H694" s="283">
        <v>4.5999999999999999E-2</v>
      </c>
      <c r="L694" s="279"/>
      <c r="M694" s="284"/>
      <c r="T694" s="285"/>
      <c r="AT694" s="281" t="s">
        <v>373</v>
      </c>
      <c r="AU694" s="281" t="s">
        <v>90</v>
      </c>
      <c r="AV694" s="280" t="s">
        <v>90</v>
      </c>
      <c r="AW694" s="280" t="s">
        <v>31</v>
      </c>
      <c r="AX694" s="280" t="s">
        <v>77</v>
      </c>
      <c r="AY694" s="281" t="s">
        <v>366</v>
      </c>
    </row>
    <row r="695" spans="2:65" s="294" customFormat="1">
      <c r="B695" s="293"/>
      <c r="D695" s="274" t="s">
        <v>373</v>
      </c>
      <c r="E695" s="295" t="s">
        <v>1</v>
      </c>
      <c r="F695" s="296" t="s">
        <v>397</v>
      </c>
      <c r="H695" s="297">
        <v>1.641</v>
      </c>
      <c r="L695" s="293"/>
      <c r="M695" s="298"/>
      <c r="T695" s="299"/>
      <c r="AT695" s="295" t="s">
        <v>373</v>
      </c>
      <c r="AU695" s="295" t="s">
        <v>90</v>
      </c>
      <c r="AV695" s="294" t="s">
        <v>149</v>
      </c>
      <c r="AW695" s="294" t="s">
        <v>31</v>
      </c>
      <c r="AX695" s="294" t="s">
        <v>77</v>
      </c>
      <c r="AY695" s="295" t="s">
        <v>366</v>
      </c>
    </row>
    <row r="696" spans="2:65" s="273" customFormat="1">
      <c r="B696" s="272"/>
      <c r="D696" s="274" t="s">
        <v>373</v>
      </c>
      <c r="E696" s="275" t="s">
        <v>1</v>
      </c>
      <c r="F696" s="276" t="s">
        <v>10047</v>
      </c>
      <c r="H696" s="275" t="s">
        <v>1</v>
      </c>
      <c r="L696" s="272"/>
      <c r="M696" s="277"/>
      <c r="T696" s="278"/>
      <c r="AT696" s="275" t="s">
        <v>373</v>
      </c>
      <c r="AU696" s="275" t="s">
        <v>90</v>
      </c>
      <c r="AV696" s="273" t="s">
        <v>84</v>
      </c>
      <c r="AW696" s="273" t="s">
        <v>31</v>
      </c>
      <c r="AX696" s="273" t="s">
        <v>77</v>
      </c>
      <c r="AY696" s="275" t="s">
        <v>366</v>
      </c>
    </row>
    <row r="697" spans="2:65" s="273" customFormat="1">
      <c r="B697" s="272"/>
      <c r="D697" s="274" t="s">
        <v>373</v>
      </c>
      <c r="E697" s="275" t="s">
        <v>1</v>
      </c>
      <c r="F697" s="276" t="s">
        <v>10041</v>
      </c>
      <c r="H697" s="275" t="s">
        <v>1</v>
      </c>
      <c r="L697" s="272"/>
      <c r="M697" s="277"/>
      <c r="T697" s="278"/>
      <c r="AT697" s="275" t="s">
        <v>373</v>
      </c>
      <c r="AU697" s="275" t="s">
        <v>90</v>
      </c>
      <c r="AV697" s="273" t="s">
        <v>84</v>
      </c>
      <c r="AW697" s="273" t="s">
        <v>31</v>
      </c>
      <c r="AX697" s="273" t="s">
        <v>77</v>
      </c>
      <c r="AY697" s="275" t="s">
        <v>366</v>
      </c>
    </row>
    <row r="698" spans="2:65" s="280" customFormat="1">
      <c r="B698" s="279"/>
      <c r="D698" s="274" t="s">
        <v>373</v>
      </c>
      <c r="E698" s="281" t="s">
        <v>1</v>
      </c>
      <c r="F698" s="282" t="s">
        <v>10048</v>
      </c>
      <c r="H698" s="283">
        <v>1.0289999999999999</v>
      </c>
      <c r="L698" s="279"/>
      <c r="M698" s="284"/>
      <c r="T698" s="285"/>
      <c r="AT698" s="281" t="s">
        <v>373</v>
      </c>
      <c r="AU698" s="281" t="s">
        <v>90</v>
      </c>
      <c r="AV698" s="280" t="s">
        <v>90</v>
      </c>
      <c r="AW698" s="280" t="s">
        <v>31</v>
      </c>
      <c r="AX698" s="280" t="s">
        <v>77</v>
      </c>
      <c r="AY698" s="281" t="s">
        <v>366</v>
      </c>
    </row>
    <row r="699" spans="2:65" s="273" customFormat="1">
      <c r="B699" s="272"/>
      <c r="D699" s="274" t="s">
        <v>373</v>
      </c>
      <c r="E699" s="275" t="s">
        <v>1</v>
      </c>
      <c r="F699" s="276" t="s">
        <v>1454</v>
      </c>
      <c r="H699" s="275" t="s">
        <v>1</v>
      </c>
      <c r="L699" s="272"/>
      <c r="M699" s="277"/>
      <c r="T699" s="278"/>
      <c r="AT699" s="275" t="s">
        <v>373</v>
      </c>
      <c r="AU699" s="275" t="s">
        <v>90</v>
      </c>
      <c r="AV699" s="273" t="s">
        <v>84</v>
      </c>
      <c r="AW699" s="273" t="s">
        <v>31</v>
      </c>
      <c r="AX699" s="273" t="s">
        <v>77</v>
      </c>
      <c r="AY699" s="275" t="s">
        <v>366</v>
      </c>
    </row>
    <row r="700" spans="2:65" s="280" customFormat="1">
      <c r="B700" s="279"/>
      <c r="D700" s="274" t="s">
        <v>373</v>
      </c>
      <c r="E700" s="281" t="s">
        <v>1</v>
      </c>
      <c r="F700" s="282" t="s">
        <v>10049</v>
      </c>
      <c r="H700" s="283">
        <v>0.47199999999999998</v>
      </c>
      <c r="L700" s="279"/>
      <c r="M700" s="284"/>
      <c r="T700" s="285"/>
      <c r="AT700" s="281" t="s">
        <v>373</v>
      </c>
      <c r="AU700" s="281" t="s">
        <v>90</v>
      </c>
      <c r="AV700" s="280" t="s">
        <v>90</v>
      </c>
      <c r="AW700" s="280" t="s">
        <v>31</v>
      </c>
      <c r="AX700" s="280" t="s">
        <v>77</v>
      </c>
      <c r="AY700" s="281" t="s">
        <v>366</v>
      </c>
    </row>
    <row r="701" spans="2:65" s="294" customFormat="1">
      <c r="B701" s="293"/>
      <c r="D701" s="274" t="s">
        <v>373</v>
      </c>
      <c r="E701" s="295" t="s">
        <v>1</v>
      </c>
      <c r="F701" s="296" t="s">
        <v>397</v>
      </c>
      <c r="H701" s="297">
        <v>1.5009999999999999</v>
      </c>
      <c r="L701" s="293"/>
      <c r="M701" s="298"/>
      <c r="T701" s="299"/>
      <c r="AT701" s="295" t="s">
        <v>373</v>
      </c>
      <c r="AU701" s="295" t="s">
        <v>90</v>
      </c>
      <c r="AV701" s="294" t="s">
        <v>149</v>
      </c>
      <c r="AW701" s="294" t="s">
        <v>31</v>
      </c>
      <c r="AX701" s="294" t="s">
        <v>77</v>
      </c>
      <c r="AY701" s="295" t="s">
        <v>366</v>
      </c>
    </row>
    <row r="702" spans="2:65" s="287" customFormat="1">
      <c r="B702" s="286"/>
      <c r="D702" s="274" t="s">
        <v>373</v>
      </c>
      <c r="E702" s="288" t="s">
        <v>1</v>
      </c>
      <c r="F702" s="289" t="s">
        <v>378</v>
      </c>
      <c r="H702" s="290">
        <v>5.4560000000000004</v>
      </c>
      <c r="L702" s="286"/>
      <c r="M702" s="291"/>
      <c r="T702" s="292"/>
      <c r="AT702" s="288" t="s">
        <v>373</v>
      </c>
      <c r="AU702" s="288" t="s">
        <v>90</v>
      </c>
      <c r="AV702" s="287" t="s">
        <v>371</v>
      </c>
      <c r="AW702" s="287" t="s">
        <v>31</v>
      </c>
      <c r="AX702" s="287" t="s">
        <v>84</v>
      </c>
      <c r="AY702" s="288" t="s">
        <v>366</v>
      </c>
    </row>
    <row r="703" spans="2:65" s="74" customFormat="1" ht="24.2" customHeight="1">
      <c r="B703" s="73"/>
      <c r="C703" s="260" t="s">
        <v>882</v>
      </c>
      <c r="D703" s="260" t="s">
        <v>368</v>
      </c>
      <c r="E703" s="261" t="s">
        <v>1458</v>
      </c>
      <c r="F703" s="262" t="s">
        <v>1459</v>
      </c>
      <c r="G703" s="263" t="s">
        <v>487</v>
      </c>
      <c r="H703" s="264">
        <v>0.40200000000000002</v>
      </c>
      <c r="I703" s="26"/>
      <c r="J703" s="266">
        <f>ROUND(I703*H703,2)</f>
        <v>0</v>
      </c>
      <c r="K703" s="267"/>
      <c r="L703" s="73"/>
      <c r="M703" s="27" t="s">
        <v>1</v>
      </c>
      <c r="N703" s="233" t="s">
        <v>43</v>
      </c>
      <c r="P703" s="269">
        <f>O703*H703</f>
        <v>0</v>
      </c>
      <c r="Q703" s="269">
        <v>1.01657</v>
      </c>
      <c r="R703" s="269">
        <f>Q703*H703</f>
        <v>0.40866114000000003</v>
      </c>
      <c r="S703" s="269">
        <v>0</v>
      </c>
      <c r="T703" s="270">
        <f>S703*H703</f>
        <v>0</v>
      </c>
      <c r="AR703" s="271" t="s">
        <v>371</v>
      </c>
      <c r="AT703" s="271" t="s">
        <v>368</v>
      </c>
      <c r="AU703" s="271" t="s">
        <v>90</v>
      </c>
      <c r="AY703" s="53" t="s">
        <v>366</v>
      </c>
      <c r="BE703" s="179">
        <f>IF(N703="základná",J703,0)</f>
        <v>0</v>
      </c>
      <c r="BF703" s="179">
        <f>IF(N703="znížená",J703,0)</f>
        <v>0</v>
      </c>
      <c r="BG703" s="179">
        <f>IF(N703="zákl. prenesená",J703,0)</f>
        <v>0</v>
      </c>
      <c r="BH703" s="179">
        <f>IF(N703="zníž. prenesená",J703,0)</f>
        <v>0</v>
      </c>
      <c r="BI703" s="179">
        <f>IF(N703="nulová",J703,0)</f>
        <v>0</v>
      </c>
      <c r="BJ703" s="53" t="s">
        <v>90</v>
      </c>
      <c r="BK703" s="179">
        <f>ROUND(I703*H703,2)</f>
        <v>0</v>
      </c>
      <c r="BL703" s="53" t="s">
        <v>371</v>
      </c>
      <c r="BM703" s="271" t="s">
        <v>10050</v>
      </c>
    </row>
    <row r="704" spans="2:65" s="273" customFormat="1">
      <c r="B704" s="272"/>
      <c r="D704" s="274" t="s">
        <v>373</v>
      </c>
      <c r="E704" s="275" t="s">
        <v>1</v>
      </c>
      <c r="F704" s="276" t="s">
        <v>10031</v>
      </c>
      <c r="H704" s="275" t="s">
        <v>1</v>
      </c>
      <c r="L704" s="272"/>
      <c r="M704" s="277"/>
      <c r="T704" s="278"/>
      <c r="AT704" s="275" t="s">
        <v>373</v>
      </c>
      <c r="AU704" s="275" t="s">
        <v>90</v>
      </c>
      <c r="AV704" s="273" t="s">
        <v>84</v>
      </c>
      <c r="AW704" s="273" t="s">
        <v>31</v>
      </c>
      <c r="AX704" s="273" t="s">
        <v>77</v>
      </c>
      <c r="AY704" s="275" t="s">
        <v>366</v>
      </c>
    </row>
    <row r="705" spans="2:65" s="280" customFormat="1">
      <c r="B705" s="279"/>
      <c r="D705" s="274" t="s">
        <v>373</v>
      </c>
      <c r="E705" s="281" t="s">
        <v>1</v>
      </c>
      <c r="F705" s="282" t="s">
        <v>10051</v>
      </c>
      <c r="H705" s="283">
        <v>0.109</v>
      </c>
      <c r="L705" s="279"/>
      <c r="M705" s="284"/>
      <c r="T705" s="285"/>
      <c r="AT705" s="281" t="s">
        <v>373</v>
      </c>
      <c r="AU705" s="281" t="s">
        <v>90</v>
      </c>
      <c r="AV705" s="280" t="s">
        <v>90</v>
      </c>
      <c r="AW705" s="280" t="s">
        <v>31</v>
      </c>
      <c r="AX705" s="280" t="s">
        <v>77</v>
      </c>
      <c r="AY705" s="281" t="s">
        <v>366</v>
      </c>
    </row>
    <row r="706" spans="2:65" s="273" customFormat="1">
      <c r="B706" s="272"/>
      <c r="D706" s="274" t="s">
        <v>373</v>
      </c>
      <c r="E706" s="275" t="s">
        <v>1</v>
      </c>
      <c r="F706" s="276" t="s">
        <v>10040</v>
      </c>
      <c r="H706" s="275" t="s">
        <v>1</v>
      </c>
      <c r="L706" s="272"/>
      <c r="M706" s="277"/>
      <c r="T706" s="278"/>
      <c r="AT706" s="275" t="s">
        <v>373</v>
      </c>
      <c r="AU706" s="275" t="s">
        <v>90</v>
      </c>
      <c r="AV706" s="273" t="s">
        <v>84</v>
      </c>
      <c r="AW706" s="273" t="s">
        <v>31</v>
      </c>
      <c r="AX706" s="273" t="s">
        <v>77</v>
      </c>
      <c r="AY706" s="275" t="s">
        <v>366</v>
      </c>
    </row>
    <row r="707" spans="2:65" s="280" customFormat="1">
      <c r="B707" s="279"/>
      <c r="D707" s="274" t="s">
        <v>373</v>
      </c>
      <c r="E707" s="281" t="s">
        <v>1</v>
      </c>
      <c r="F707" s="282" t="s">
        <v>10052</v>
      </c>
      <c r="H707" s="283">
        <v>0.13900000000000001</v>
      </c>
      <c r="L707" s="279"/>
      <c r="M707" s="284"/>
      <c r="T707" s="285"/>
      <c r="AT707" s="281" t="s">
        <v>373</v>
      </c>
      <c r="AU707" s="281" t="s">
        <v>90</v>
      </c>
      <c r="AV707" s="280" t="s">
        <v>90</v>
      </c>
      <c r="AW707" s="280" t="s">
        <v>31</v>
      </c>
      <c r="AX707" s="280" t="s">
        <v>77</v>
      </c>
      <c r="AY707" s="281" t="s">
        <v>366</v>
      </c>
    </row>
    <row r="708" spans="2:65" s="273" customFormat="1">
      <c r="B708" s="272"/>
      <c r="D708" s="274" t="s">
        <v>373</v>
      </c>
      <c r="E708" s="275" t="s">
        <v>1</v>
      </c>
      <c r="F708" s="276" t="s">
        <v>10053</v>
      </c>
      <c r="H708" s="275" t="s">
        <v>1</v>
      </c>
      <c r="L708" s="272"/>
      <c r="M708" s="277"/>
      <c r="T708" s="278"/>
      <c r="AT708" s="275" t="s">
        <v>373</v>
      </c>
      <c r="AU708" s="275" t="s">
        <v>90</v>
      </c>
      <c r="AV708" s="273" t="s">
        <v>84</v>
      </c>
      <c r="AW708" s="273" t="s">
        <v>31</v>
      </c>
      <c r="AX708" s="273" t="s">
        <v>77</v>
      </c>
      <c r="AY708" s="275" t="s">
        <v>366</v>
      </c>
    </row>
    <row r="709" spans="2:65" s="280" customFormat="1">
      <c r="B709" s="279"/>
      <c r="D709" s="274" t="s">
        <v>373</v>
      </c>
      <c r="E709" s="281" t="s">
        <v>1</v>
      </c>
      <c r="F709" s="282" t="s">
        <v>10054</v>
      </c>
      <c r="H709" s="283">
        <v>0.154</v>
      </c>
      <c r="L709" s="279"/>
      <c r="M709" s="284"/>
      <c r="T709" s="285"/>
      <c r="AT709" s="281" t="s">
        <v>373</v>
      </c>
      <c r="AU709" s="281" t="s">
        <v>90</v>
      </c>
      <c r="AV709" s="280" t="s">
        <v>90</v>
      </c>
      <c r="AW709" s="280" t="s">
        <v>31</v>
      </c>
      <c r="AX709" s="280" t="s">
        <v>77</v>
      </c>
      <c r="AY709" s="281" t="s">
        <v>366</v>
      </c>
    </row>
    <row r="710" spans="2:65" s="287" customFormat="1">
      <c r="B710" s="286"/>
      <c r="D710" s="274" t="s">
        <v>373</v>
      </c>
      <c r="E710" s="288" t="s">
        <v>1</v>
      </c>
      <c r="F710" s="289" t="s">
        <v>378</v>
      </c>
      <c r="H710" s="290">
        <v>0.40200000000000002</v>
      </c>
      <c r="L710" s="286"/>
      <c r="M710" s="291"/>
      <c r="T710" s="292"/>
      <c r="AT710" s="288" t="s">
        <v>373</v>
      </c>
      <c r="AU710" s="288" t="s">
        <v>90</v>
      </c>
      <c r="AV710" s="287" t="s">
        <v>371</v>
      </c>
      <c r="AW710" s="287" t="s">
        <v>31</v>
      </c>
      <c r="AX710" s="287" t="s">
        <v>84</v>
      </c>
      <c r="AY710" s="288" t="s">
        <v>366</v>
      </c>
    </row>
    <row r="711" spans="2:65" s="74" customFormat="1" ht="24.2" customHeight="1">
      <c r="B711" s="73"/>
      <c r="C711" s="260" t="s">
        <v>890</v>
      </c>
      <c r="D711" s="260" t="s">
        <v>368</v>
      </c>
      <c r="E711" s="261" t="s">
        <v>1463</v>
      </c>
      <c r="F711" s="262" t="s">
        <v>1464</v>
      </c>
      <c r="G711" s="263" t="s">
        <v>487</v>
      </c>
      <c r="H711" s="264">
        <v>0.13</v>
      </c>
      <c r="I711" s="26"/>
      <c r="J711" s="266">
        <f>ROUND(I711*H711,2)</f>
        <v>0</v>
      </c>
      <c r="K711" s="267"/>
      <c r="L711" s="73"/>
      <c r="M711" s="27" t="s">
        <v>1</v>
      </c>
      <c r="N711" s="233" t="s">
        <v>43</v>
      </c>
      <c r="P711" s="269">
        <f>O711*H711</f>
        <v>0</v>
      </c>
      <c r="Q711" s="269">
        <v>1.20296</v>
      </c>
      <c r="R711" s="269">
        <f>Q711*H711</f>
        <v>0.15638480000000002</v>
      </c>
      <c r="S711" s="269">
        <v>0</v>
      </c>
      <c r="T711" s="270">
        <f>S711*H711</f>
        <v>0</v>
      </c>
      <c r="AR711" s="271" t="s">
        <v>371</v>
      </c>
      <c r="AT711" s="271" t="s">
        <v>368</v>
      </c>
      <c r="AU711" s="271" t="s">
        <v>90</v>
      </c>
      <c r="AY711" s="53" t="s">
        <v>366</v>
      </c>
      <c r="BE711" s="179">
        <f>IF(N711="základná",J711,0)</f>
        <v>0</v>
      </c>
      <c r="BF711" s="179">
        <f>IF(N711="znížená",J711,0)</f>
        <v>0</v>
      </c>
      <c r="BG711" s="179">
        <f>IF(N711="zákl. prenesená",J711,0)</f>
        <v>0</v>
      </c>
      <c r="BH711" s="179">
        <f>IF(N711="zníž. prenesená",J711,0)</f>
        <v>0</v>
      </c>
      <c r="BI711" s="179">
        <f>IF(N711="nulová",J711,0)</f>
        <v>0</v>
      </c>
      <c r="BJ711" s="53" t="s">
        <v>90</v>
      </c>
      <c r="BK711" s="179">
        <f>ROUND(I711*H711,2)</f>
        <v>0</v>
      </c>
      <c r="BL711" s="53" t="s">
        <v>371</v>
      </c>
      <c r="BM711" s="271" t="s">
        <v>10055</v>
      </c>
    </row>
    <row r="712" spans="2:65" s="273" customFormat="1">
      <c r="B712" s="272"/>
      <c r="D712" s="274" t="s">
        <v>373</v>
      </c>
      <c r="E712" s="275" t="s">
        <v>1</v>
      </c>
      <c r="F712" s="276" t="s">
        <v>10031</v>
      </c>
      <c r="H712" s="275" t="s">
        <v>1</v>
      </c>
      <c r="L712" s="272"/>
      <c r="M712" s="277"/>
      <c r="T712" s="278"/>
      <c r="AT712" s="275" t="s">
        <v>373</v>
      </c>
      <c r="AU712" s="275" t="s">
        <v>90</v>
      </c>
      <c r="AV712" s="273" t="s">
        <v>84</v>
      </c>
      <c r="AW712" s="273" t="s">
        <v>31</v>
      </c>
      <c r="AX712" s="273" t="s">
        <v>77</v>
      </c>
      <c r="AY712" s="275" t="s">
        <v>366</v>
      </c>
    </row>
    <row r="713" spans="2:65" s="280" customFormat="1">
      <c r="B713" s="279"/>
      <c r="D713" s="274" t="s">
        <v>373</v>
      </c>
      <c r="E713" s="281" t="s">
        <v>1</v>
      </c>
      <c r="F713" s="282" t="s">
        <v>10056</v>
      </c>
      <c r="H713" s="283">
        <v>0.13</v>
      </c>
      <c r="L713" s="279"/>
      <c r="M713" s="284"/>
      <c r="T713" s="285"/>
      <c r="AT713" s="281" t="s">
        <v>373</v>
      </c>
      <c r="AU713" s="281" t="s">
        <v>90</v>
      </c>
      <c r="AV713" s="280" t="s">
        <v>90</v>
      </c>
      <c r="AW713" s="280" t="s">
        <v>31</v>
      </c>
      <c r="AX713" s="280" t="s">
        <v>84</v>
      </c>
      <c r="AY713" s="281" t="s">
        <v>366</v>
      </c>
    </row>
    <row r="714" spans="2:65" s="74" customFormat="1" ht="33" customHeight="1">
      <c r="B714" s="73"/>
      <c r="C714" s="260" t="s">
        <v>899</v>
      </c>
      <c r="D714" s="260" t="s">
        <v>368</v>
      </c>
      <c r="E714" s="261" t="s">
        <v>1472</v>
      </c>
      <c r="F714" s="262" t="s">
        <v>1473</v>
      </c>
      <c r="G714" s="263" t="s">
        <v>249</v>
      </c>
      <c r="H714" s="264">
        <v>19.577000000000002</v>
      </c>
      <c r="I714" s="26"/>
      <c r="J714" s="266">
        <f>ROUND(I714*H714,2)</f>
        <v>0</v>
      </c>
      <c r="K714" s="267"/>
      <c r="L714" s="73"/>
      <c r="M714" s="27" t="s">
        <v>1</v>
      </c>
      <c r="N714" s="233" t="s">
        <v>43</v>
      </c>
      <c r="P714" s="269">
        <f>O714*H714</f>
        <v>0</v>
      </c>
      <c r="Q714" s="269">
        <v>7.8399999999999997E-3</v>
      </c>
      <c r="R714" s="269">
        <f>Q714*H714</f>
        <v>0.15348368000000001</v>
      </c>
      <c r="S714" s="269">
        <v>0</v>
      </c>
      <c r="T714" s="270">
        <f>S714*H714</f>
        <v>0</v>
      </c>
      <c r="AR714" s="271" t="s">
        <v>371</v>
      </c>
      <c r="AT714" s="271" t="s">
        <v>368</v>
      </c>
      <c r="AU714" s="271" t="s">
        <v>90</v>
      </c>
      <c r="AY714" s="53" t="s">
        <v>366</v>
      </c>
      <c r="BE714" s="179">
        <f>IF(N714="základná",J714,0)</f>
        <v>0</v>
      </c>
      <c r="BF714" s="179">
        <f>IF(N714="znížená",J714,0)</f>
        <v>0</v>
      </c>
      <c r="BG714" s="179">
        <f>IF(N714="zákl. prenesená",J714,0)</f>
        <v>0</v>
      </c>
      <c r="BH714" s="179">
        <f>IF(N714="zníž. prenesená",J714,0)</f>
        <v>0</v>
      </c>
      <c r="BI714" s="179">
        <f>IF(N714="nulová",J714,0)</f>
        <v>0</v>
      </c>
      <c r="BJ714" s="53" t="s">
        <v>90</v>
      </c>
      <c r="BK714" s="179">
        <f>ROUND(I714*H714,2)</f>
        <v>0</v>
      </c>
      <c r="BL714" s="53" t="s">
        <v>371</v>
      </c>
      <c r="BM714" s="271" t="s">
        <v>10057</v>
      </c>
    </row>
    <row r="715" spans="2:65" s="273" customFormat="1">
      <c r="B715" s="272"/>
      <c r="D715" s="274" t="s">
        <v>373</v>
      </c>
      <c r="E715" s="275" t="s">
        <v>1</v>
      </c>
      <c r="F715" s="276" t="s">
        <v>10031</v>
      </c>
      <c r="H715" s="275" t="s">
        <v>1</v>
      </c>
      <c r="L715" s="272"/>
      <c r="M715" s="277"/>
      <c r="T715" s="278"/>
      <c r="AT715" s="275" t="s">
        <v>373</v>
      </c>
      <c r="AU715" s="275" t="s">
        <v>90</v>
      </c>
      <c r="AV715" s="273" t="s">
        <v>84</v>
      </c>
      <c r="AW715" s="273" t="s">
        <v>31</v>
      </c>
      <c r="AX715" s="273" t="s">
        <v>77</v>
      </c>
      <c r="AY715" s="275" t="s">
        <v>366</v>
      </c>
    </row>
    <row r="716" spans="2:65" s="273" customFormat="1">
      <c r="B716" s="272"/>
      <c r="D716" s="274" t="s">
        <v>373</v>
      </c>
      <c r="E716" s="275" t="s">
        <v>1</v>
      </c>
      <c r="F716" s="276" t="s">
        <v>10032</v>
      </c>
      <c r="H716" s="275" t="s">
        <v>1</v>
      </c>
      <c r="L716" s="272"/>
      <c r="M716" s="277"/>
      <c r="T716" s="278"/>
      <c r="AT716" s="275" t="s">
        <v>373</v>
      </c>
      <c r="AU716" s="275" t="s">
        <v>90</v>
      </c>
      <c r="AV716" s="273" t="s">
        <v>84</v>
      </c>
      <c r="AW716" s="273" t="s">
        <v>31</v>
      </c>
      <c r="AX716" s="273" t="s">
        <v>77</v>
      </c>
      <c r="AY716" s="275" t="s">
        <v>366</v>
      </c>
    </row>
    <row r="717" spans="2:65" s="280" customFormat="1">
      <c r="B717" s="279"/>
      <c r="D717" s="274" t="s">
        <v>373</v>
      </c>
      <c r="E717" s="281" t="s">
        <v>1</v>
      </c>
      <c r="F717" s="282" t="s">
        <v>10058</v>
      </c>
      <c r="H717" s="283">
        <v>0.193</v>
      </c>
      <c r="L717" s="279"/>
      <c r="M717" s="284"/>
      <c r="T717" s="285"/>
      <c r="AT717" s="281" t="s">
        <v>373</v>
      </c>
      <c r="AU717" s="281" t="s">
        <v>90</v>
      </c>
      <c r="AV717" s="280" t="s">
        <v>90</v>
      </c>
      <c r="AW717" s="280" t="s">
        <v>31</v>
      </c>
      <c r="AX717" s="280" t="s">
        <v>77</v>
      </c>
      <c r="AY717" s="281" t="s">
        <v>366</v>
      </c>
    </row>
    <row r="718" spans="2:65" s="280" customFormat="1">
      <c r="B718" s="279"/>
      <c r="D718" s="274" t="s">
        <v>373</v>
      </c>
      <c r="E718" s="281" t="s">
        <v>1</v>
      </c>
      <c r="F718" s="282" t="s">
        <v>10059</v>
      </c>
      <c r="H718" s="283">
        <v>6.2910000000000004</v>
      </c>
      <c r="L718" s="279"/>
      <c r="M718" s="284"/>
      <c r="T718" s="285"/>
      <c r="AT718" s="281" t="s">
        <v>373</v>
      </c>
      <c r="AU718" s="281" t="s">
        <v>90</v>
      </c>
      <c r="AV718" s="280" t="s">
        <v>90</v>
      </c>
      <c r="AW718" s="280" t="s">
        <v>31</v>
      </c>
      <c r="AX718" s="280" t="s">
        <v>77</v>
      </c>
      <c r="AY718" s="281" t="s">
        <v>366</v>
      </c>
    </row>
    <row r="719" spans="2:65" s="280" customFormat="1">
      <c r="B719" s="279"/>
      <c r="D719" s="274" t="s">
        <v>373</v>
      </c>
      <c r="E719" s="281" t="s">
        <v>1</v>
      </c>
      <c r="F719" s="282" t="s">
        <v>10060</v>
      </c>
      <c r="H719" s="283">
        <v>2.145</v>
      </c>
      <c r="L719" s="279"/>
      <c r="M719" s="284"/>
      <c r="T719" s="285"/>
      <c r="AT719" s="281" t="s">
        <v>373</v>
      </c>
      <c r="AU719" s="281" t="s">
        <v>90</v>
      </c>
      <c r="AV719" s="280" t="s">
        <v>90</v>
      </c>
      <c r="AW719" s="280" t="s">
        <v>31</v>
      </c>
      <c r="AX719" s="280" t="s">
        <v>77</v>
      </c>
      <c r="AY719" s="281" t="s">
        <v>366</v>
      </c>
    </row>
    <row r="720" spans="2:65" s="280" customFormat="1">
      <c r="B720" s="279"/>
      <c r="D720" s="274" t="s">
        <v>373</v>
      </c>
      <c r="E720" s="281" t="s">
        <v>1</v>
      </c>
      <c r="F720" s="282" t="s">
        <v>10061</v>
      </c>
      <c r="H720" s="283">
        <v>0.51600000000000001</v>
      </c>
      <c r="L720" s="279"/>
      <c r="M720" s="284"/>
      <c r="T720" s="285"/>
      <c r="AT720" s="281" t="s">
        <v>373</v>
      </c>
      <c r="AU720" s="281" t="s">
        <v>90</v>
      </c>
      <c r="AV720" s="280" t="s">
        <v>90</v>
      </c>
      <c r="AW720" s="280" t="s">
        <v>31</v>
      </c>
      <c r="AX720" s="280" t="s">
        <v>77</v>
      </c>
      <c r="AY720" s="281" t="s">
        <v>366</v>
      </c>
    </row>
    <row r="721" spans="2:65" s="280" customFormat="1">
      <c r="B721" s="279"/>
      <c r="D721" s="274" t="s">
        <v>373</v>
      </c>
      <c r="E721" s="281" t="s">
        <v>1</v>
      </c>
      <c r="F721" s="282" t="s">
        <v>10062</v>
      </c>
      <c r="H721" s="283">
        <v>0.42299999999999999</v>
      </c>
      <c r="L721" s="279"/>
      <c r="M721" s="284"/>
      <c r="T721" s="285"/>
      <c r="AT721" s="281" t="s">
        <v>373</v>
      </c>
      <c r="AU721" s="281" t="s">
        <v>90</v>
      </c>
      <c r="AV721" s="280" t="s">
        <v>90</v>
      </c>
      <c r="AW721" s="280" t="s">
        <v>31</v>
      </c>
      <c r="AX721" s="280" t="s">
        <v>77</v>
      </c>
      <c r="AY721" s="281" t="s">
        <v>366</v>
      </c>
    </row>
    <row r="722" spans="2:65" s="294" customFormat="1">
      <c r="B722" s="293"/>
      <c r="D722" s="274" t="s">
        <v>373</v>
      </c>
      <c r="E722" s="295" t="s">
        <v>1</v>
      </c>
      <c r="F722" s="296" t="s">
        <v>397</v>
      </c>
      <c r="H722" s="297">
        <v>9.5679999999999996</v>
      </c>
      <c r="L722" s="293"/>
      <c r="M722" s="298"/>
      <c r="T722" s="299"/>
      <c r="AT722" s="295" t="s">
        <v>373</v>
      </c>
      <c r="AU722" s="295" t="s">
        <v>90</v>
      </c>
      <c r="AV722" s="294" t="s">
        <v>149</v>
      </c>
      <c r="AW722" s="294" t="s">
        <v>31</v>
      </c>
      <c r="AX722" s="294" t="s">
        <v>77</v>
      </c>
      <c r="AY722" s="295" t="s">
        <v>366</v>
      </c>
    </row>
    <row r="723" spans="2:65" s="273" customFormat="1">
      <c r="B723" s="272"/>
      <c r="D723" s="274" t="s">
        <v>373</v>
      </c>
      <c r="E723" s="275" t="s">
        <v>1</v>
      </c>
      <c r="F723" s="276" t="s">
        <v>10040</v>
      </c>
      <c r="H723" s="275" t="s">
        <v>1</v>
      </c>
      <c r="L723" s="272"/>
      <c r="M723" s="277"/>
      <c r="T723" s="278"/>
      <c r="AT723" s="275" t="s">
        <v>373</v>
      </c>
      <c r="AU723" s="275" t="s">
        <v>90</v>
      </c>
      <c r="AV723" s="273" t="s">
        <v>84</v>
      </c>
      <c r="AW723" s="273" t="s">
        <v>31</v>
      </c>
      <c r="AX723" s="273" t="s">
        <v>77</v>
      </c>
      <c r="AY723" s="275" t="s">
        <v>366</v>
      </c>
    </row>
    <row r="724" spans="2:65" s="273" customFormat="1">
      <c r="B724" s="272"/>
      <c r="D724" s="274" t="s">
        <v>373</v>
      </c>
      <c r="E724" s="275" t="s">
        <v>1</v>
      </c>
      <c r="F724" s="276" t="s">
        <v>10041</v>
      </c>
      <c r="H724" s="275" t="s">
        <v>1</v>
      </c>
      <c r="L724" s="272"/>
      <c r="M724" s="277"/>
      <c r="T724" s="278"/>
      <c r="AT724" s="275" t="s">
        <v>373</v>
      </c>
      <c r="AU724" s="275" t="s">
        <v>90</v>
      </c>
      <c r="AV724" s="273" t="s">
        <v>84</v>
      </c>
      <c r="AW724" s="273" t="s">
        <v>31</v>
      </c>
      <c r="AX724" s="273" t="s">
        <v>77</v>
      </c>
      <c r="AY724" s="275" t="s">
        <v>366</v>
      </c>
    </row>
    <row r="725" spans="2:65" s="280" customFormat="1">
      <c r="B725" s="279"/>
      <c r="D725" s="274" t="s">
        <v>373</v>
      </c>
      <c r="E725" s="281" t="s">
        <v>1</v>
      </c>
      <c r="F725" s="282" t="s">
        <v>10063</v>
      </c>
      <c r="H725" s="283">
        <v>1.0049999999999999</v>
      </c>
      <c r="L725" s="279"/>
      <c r="M725" s="284"/>
      <c r="T725" s="285"/>
      <c r="AT725" s="281" t="s">
        <v>373</v>
      </c>
      <c r="AU725" s="281" t="s">
        <v>90</v>
      </c>
      <c r="AV725" s="280" t="s">
        <v>90</v>
      </c>
      <c r="AW725" s="280" t="s">
        <v>31</v>
      </c>
      <c r="AX725" s="280" t="s">
        <v>77</v>
      </c>
      <c r="AY725" s="281" t="s">
        <v>366</v>
      </c>
    </row>
    <row r="726" spans="2:65" s="280" customFormat="1">
      <c r="B726" s="279"/>
      <c r="D726" s="274" t="s">
        <v>373</v>
      </c>
      <c r="E726" s="281" t="s">
        <v>1</v>
      </c>
      <c r="F726" s="282" t="s">
        <v>10064</v>
      </c>
      <c r="H726" s="283">
        <v>5.5949999999999998</v>
      </c>
      <c r="L726" s="279"/>
      <c r="M726" s="284"/>
      <c r="T726" s="285"/>
      <c r="AT726" s="281" t="s">
        <v>373</v>
      </c>
      <c r="AU726" s="281" t="s">
        <v>90</v>
      </c>
      <c r="AV726" s="280" t="s">
        <v>90</v>
      </c>
      <c r="AW726" s="280" t="s">
        <v>31</v>
      </c>
      <c r="AX726" s="280" t="s">
        <v>77</v>
      </c>
      <c r="AY726" s="281" t="s">
        <v>366</v>
      </c>
    </row>
    <row r="727" spans="2:65" s="280" customFormat="1">
      <c r="B727" s="279"/>
      <c r="D727" s="274" t="s">
        <v>373</v>
      </c>
      <c r="E727" s="281" t="s">
        <v>1</v>
      </c>
      <c r="F727" s="282" t="s">
        <v>10065</v>
      </c>
      <c r="H727" s="283">
        <v>0.629</v>
      </c>
      <c r="L727" s="279"/>
      <c r="M727" s="284"/>
      <c r="T727" s="285"/>
      <c r="AT727" s="281" t="s">
        <v>373</v>
      </c>
      <c r="AU727" s="281" t="s">
        <v>90</v>
      </c>
      <c r="AV727" s="280" t="s">
        <v>90</v>
      </c>
      <c r="AW727" s="280" t="s">
        <v>31</v>
      </c>
      <c r="AX727" s="280" t="s">
        <v>77</v>
      </c>
      <c r="AY727" s="281" t="s">
        <v>366</v>
      </c>
    </row>
    <row r="728" spans="2:65" s="294" customFormat="1">
      <c r="B728" s="293"/>
      <c r="D728" s="274" t="s">
        <v>373</v>
      </c>
      <c r="E728" s="295" t="s">
        <v>1</v>
      </c>
      <c r="F728" s="296" t="s">
        <v>397</v>
      </c>
      <c r="H728" s="297">
        <v>7.2290000000000001</v>
      </c>
      <c r="L728" s="293"/>
      <c r="M728" s="298"/>
      <c r="T728" s="299"/>
      <c r="AT728" s="295" t="s">
        <v>373</v>
      </c>
      <c r="AU728" s="295" t="s">
        <v>90</v>
      </c>
      <c r="AV728" s="294" t="s">
        <v>149</v>
      </c>
      <c r="AW728" s="294" t="s">
        <v>31</v>
      </c>
      <c r="AX728" s="294" t="s">
        <v>77</v>
      </c>
      <c r="AY728" s="295" t="s">
        <v>366</v>
      </c>
    </row>
    <row r="729" spans="2:65" s="273" customFormat="1">
      <c r="B729" s="272"/>
      <c r="D729" s="274" t="s">
        <v>373</v>
      </c>
      <c r="E729" s="275" t="s">
        <v>1</v>
      </c>
      <c r="F729" s="276" t="s">
        <v>10047</v>
      </c>
      <c r="H729" s="275" t="s">
        <v>1</v>
      </c>
      <c r="L729" s="272"/>
      <c r="M729" s="277"/>
      <c r="T729" s="278"/>
      <c r="AT729" s="275" t="s">
        <v>373</v>
      </c>
      <c r="AU729" s="275" t="s">
        <v>90</v>
      </c>
      <c r="AV729" s="273" t="s">
        <v>84</v>
      </c>
      <c r="AW729" s="273" t="s">
        <v>31</v>
      </c>
      <c r="AX729" s="273" t="s">
        <v>77</v>
      </c>
      <c r="AY729" s="275" t="s">
        <v>366</v>
      </c>
    </row>
    <row r="730" spans="2:65" s="273" customFormat="1">
      <c r="B730" s="272"/>
      <c r="D730" s="274" t="s">
        <v>373</v>
      </c>
      <c r="E730" s="275" t="s">
        <v>1</v>
      </c>
      <c r="F730" s="276" t="s">
        <v>10066</v>
      </c>
      <c r="H730" s="275" t="s">
        <v>1</v>
      </c>
      <c r="L730" s="272"/>
      <c r="M730" s="277"/>
      <c r="T730" s="278"/>
      <c r="AT730" s="275" t="s">
        <v>373</v>
      </c>
      <c r="AU730" s="275" t="s">
        <v>90</v>
      </c>
      <c r="AV730" s="273" t="s">
        <v>84</v>
      </c>
      <c r="AW730" s="273" t="s">
        <v>31</v>
      </c>
      <c r="AX730" s="273" t="s">
        <v>77</v>
      </c>
      <c r="AY730" s="275" t="s">
        <v>366</v>
      </c>
    </row>
    <row r="731" spans="2:65" s="280" customFormat="1">
      <c r="B731" s="279"/>
      <c r="D731" s="274" t="s">
        <v>373</v>
      </c>
      <c r="E731" s="281" t="s">
        <v>1</v>
      </c>
      <c r="F731" s="282" t="s">
        <v>10067</v>
      </c>
      <c r="H731" s="283">
        <v>2.78</v>
      </c>
      <c r="L731" s="279"/>
      <c r="M731" s="284"/>
      <c r="T731" s="285"/>
      <c r="AT731" s="281" t="s">
        <v>373</v>
      </c>
      <c r="AU731" s="281" t="s">
        <v>90</v>
      </c>
      <c r="AV731" s="280" t="s">
        <v>90</v>
      </c>
      <c r="AW731" s="280" t="s">
        <v>31</v>
      </c>
      <c r="AX731" s="280" t="s">
        <v>77</v>
      </c>
      <c r="AY731" s="281" t="s">
        <v>366</v>
      </c>
    </row>
    <row r="732" spans="2:65" s="294" customFormat="1">
      <c r="B732" s="293"/>
      <c r="D732" s="274" t="s">
        <v>373</v>
      </c>
      <c r="E732" s="295" t="s">
        <v>1</v>
      </c>
      <c r="F732" s="296" t="s">
        <v>397</v>
      </c>
      <c r="H732" s="297">
        <v>2.78</v>
      </c>
      <c r="L732" s="293"/>
      <c r="M732" s="298"/>
      <c r="T732" s="299"/>
      <c r="AT732" s="295" t="s">
        <v>373</v>
      </c>
      <c r="AU732" s="295" t="s">
        <v>90</v>
      </c>
      <c r="AV732" s="294" t="s">
        <v>149</v>
      </c>
      <c r="AW732" s="294" t="s">
        <v>31</v>
      </c>
      <c r="AX732" s="294" t="s">
        <v>77</v>
      </c>
      <c r="AY732" s="295" t="s">
        <v>366</v>
      </c>
    </row>
    <row r="733" spans="2:65" s="287" customFormat="1">
      <c r="B733" s="286"/>
      <c r="D733" s="274" t="s">
        <v>373</v>
      </c>
      <c r="E733" s="288" t="s">
        <v>1</v>
      </c>
      <c r="F733" s="289" t="s">
        <v>378</v>
      </c>
      <c r="H733" s="290">
        <v>19.577000000000002</v>
      </c>
      <c r="L733" s="286"/>
      <c r="M733" s="291"/>
      <c r="T733" s="292"/>
      <c r="AT733" s="288" t="s">
        <v>373</v>
      </c>
      <c r="AU733" s="288" t="s">
        <v>90</v>
      </c>
      <c r="AV733" s="287" t="s">
        <v>371</v>
      </c>
      <c r="AW733" s="287" t="s">
        <v>31</v>
      </c>
      <c r="AX733" s="287" t="s">
        <v>84</v>
      </c>
      <c r="AY733" s="288" t="s">
        <v>366</v>
      </c>
    </row>
    <row r="734" spans="2:65" s="74" customFormat="1" ht="33" customHeight="1">
      <c r="B734" s="73"/>
      <c r="C734" s="260" t="s">
        <v>904</v>
      </c>
      <c r="D734" s="260" t="s">
        <v>368</v>
      </c>
      <c r="E734" s="261" t="s">
        <v>1482</v>
      </c>
      <c r="F734" s="262" t="s">
        <v>1483</v>
      </c>
      <c r="G734" s="263" t="s">
        <v>249</v>
      </c>
      <c r="H734" s="264">
        <v>19.577000000000002</v>
      </c>
      <c r="I734" s="26"/>
      <c r="J734" s="266">
        <f>ROUND(I734*H734,2)</f>
        <v>0</v>
      </c>
      <c r="K734" s="267"/>
      <c r="L734" s="73"/>
      <c r="M734" s="27" t="s">
        <v>1</v>
      </c>
      <c r="N734" s="233" t="s">
        <v>43</v>
      </c>
      <c r="P734" s="269">
        <f>O734*H734</f>
        <v>0</v>
      </c>
      <c r="Q734" s="269">
        <v>0</v>
      </c>
      <c r="R734" s="269">
        <f>Q734*H734</f>
        <v>0</v>
      </c>
      <c r="S734" s="269">
        <v>0</v>
      </c>
      <c r="T734" s="270">
        <f>S734*H734</f>
        <v>0</v>
      </c>
      <c r="AR734" s="271" t="s">
        <v>371</v>
      </c>
      <c r="AT734" s="271" t="s">
        <v>368</v>
      </c>
      <c r="AU734" s="271" t="s">
        <v>90</v>
      </c>
      <c r="AY734" s="53" t="s">
        <v>366</v>
      </c>
      <c r="BE734" s="179">
        <f>IF(N734="základná",J734,0)</f>
        <v>0</v>
      </c>
      <c r="BF734" s="179">
        <f>IF(N734="znížená",J734,0)</f>
        <v>0</v>
      </c>
      <c r="BG734" s="179">
        <f>IF(N734="zákl. prenesená",J734,0)</f>
        <v>0</v>
      </c>
      <c r="BH734" s="179">
        <f>IF(N734="zníž. prenesená",J734,0)</f>
        <v>0</v>
      </c>
      <c r="BI734" s="179">
        <f>IF(N734="nulová",J734,0)</f>
        <v>0</v>
      </c>
      <c r="BJ734" s="53" t="s">
        <v>90</v>
      </c>
      <c r="BK734" s="179">
        <f>ROUND(I734*H734,2)</f>
        <v>0</v>
      </c>
      <c r="BL734" s="53" t="s">
        <v>371</v>
      </c>
      <c r="BM734" s="271" t="s">
        <v>10068</v>
      </c>
    </row>
    <row r="735" spans="2:65" s="74" customFormat="1" ht="24.2" customHeight="1">
      <c r="B735" s="73"/>
      <c r="C735" s="260" t="s">
        <v>912</v>
      </c>
      <c r="D735" s="260" t="s">
        <v>368</v>
      </c>
      <c r="E735" s="261" t="s">
        <v>1486</v>
      </c>
      <c r="F735" s="262" t="s">
        <v>1487</v>
      </c>
      <c r="G735" s="263" t="s">
        <v>249</v>
      </c>
      <c r="H735" s="264">
        <v>29.271999999999998</v>
      </c>
      <c r="I735" s="26"/>
      <c r="J735" s="266">
        <f>ROUND(I735*H735,2)</f>
        <v>0</v>
      </c>
      <c r="K735" s="267"/>
      <c r="L735" s="73"/>
      <c r="M735" s="27" t="s">
        <v>1</v>
      </c>
      <c r="N735" s="233" t="s">
        <v>43</v>
      </c>
      <c r="P735" s="269">
        <f>O735*H735</f>
        <v>0</v>
      </c>
      <c r="Q735" s="269">
        <v>3.96E-3</v>
      </c>
      <c r="R735" s="269">
        <f>Q735*H735</f>
        <v>0.11591712</v>
      </c>
      <c r="S735" s="269">
        <v>0</v>
      </c>
      <c r="T735" s="270">
        <f>S735*H735</f>
        <v>0</v>
      </c>
      <c r="AR735" s="271" t="s">
        <v>371</v>
      </c>
      <c r="AT735" s="271" t="s">
        <v>368</v>
      </c>
      <c r="AU735" s="271" t="s">
        <v>90</v>
      </c>
      <c r="AY735" s="53" t="s">
        <v>366</v>
      </c>
      <c r="BE735" s="179">
        <f>IF(N735="základná",J735,0)</f>
        <v>0</v>
      </c>
      <c r="BF735" s="179">
        <f>IF(N735="znížená",J735,0)</f>
        <v>0</v>
      </c>
      <c r="BG735" s="179">
        <f>IF(N735="zákl. prenesená",J735,0)</f>
        <v>0</v>
      </c>
      <c r="BH735" s="179">
        <f>IF(N735="zníž. prenesená",J735,0)</f>
        <v>0</v>
      </c>
      <c r="BI735" s="179">
        <f>IF(N735="nulová",J735,0)</f>
        <v>0</v>
      </c>
      <c r="BJ735" s="53" t="s">
        <v>90</v>
      </c>
      <c r="BK735" s="179">
        <f>ROUND(I735*H735,2)</f>
        <v>0</v>
      </c>
      <c r="BL735" s="53" t="s">
        <v>371</v>
      </c>
      <c r="BM735" s="271" t="s">
        <v>10069</v>
      </c>
    </row>
    <row r="736" spans="2:65" s="273" customFormat="1">
      <c r="B736" s="272"/>
      <c r="D736" s="274" t="s">
        <v>373</v>
      </c>
      <c r="E736" s="275" t="s">
        <v>1</v>
      </c>
      <c r="F736" s="276" t="s">
        <v>10031</v>
      </c>
      <c r="H736" s="275" t="s">
        <v>1</v>
      </c>
      <c r="L736" s="272"/>
      <c r="M736" s="277"/>
      <c r="T736" s="278"/>
      <c r="AT736" s="275" t="s">
        <v>373</v>
      </c>
      <c r="AU736" s="275" t="s">
        <v>90</v>
      </c>
      <c r="AV736" s="273" t="s">
        <v>84</v>
      </c>
      <c r="AW736" s="273" t="s">
        <v>31</v>
      </c>
      <c r="AX736" s="273" t="s">
        <v>77</v>
      </c>
      <c r="AY736" s="275" t="s">
        <v>366</v>
      </c>
    </row>
    <row r="737" spans="2:65" s="273" customFormat="1">
      <c r="B737" s="272"/>
      <c r="D737" s="274" t="s">
        <v>373</v>
      </c>
      <c r="E737" s="275" t="s">
        <v>1</v>
      </c>
      <c r="F737" s="276" t="s">
        <v>1454</v>
      </c>
      <c r="H737" s="275" t="s">
        <v>1</v>
      </c>
      <c r="L737" s="272"/>
      <c r="M737" s="277"/>
      <c r="T737" s="278"/>
      <c r="AT737" s="275" t="s">
        <v>373</v>
      </c>
      <c r="AU737" s="275" t="s">
        <v>90</v>
      </c>
      <c r="AV737" s="273" t="s">
        <v>84</v>
      </c>
      <c r="AW737" s="273" t="s">
        <v>31</v>
      </c>
      <c r="AX737" s="273" t="s">
        <v>77</v>
      </c>
      <c r="AY737" s="275" t="s">
        <v>366</v>
      </c>
    </row>
    <row r="738" spans="2:65" s="280" customFormat="1">
      <c r="B738" s="279"/>
      <c r="D738" s="274" t="s">
        <v>373</v>
      </c>
      <c r="E738" s="281" t="s">
        <v>1</v>
      </c>
      <c r="F738" s="282" t="s">
        <v>10070</v>
      </c>
      <c r="H738" s="283">
        <v>9.1069999999999993</v>
      </c>
      <c r="L738" s="279"/>
      <c r="M738" s="284"/>
      <c r="T738" s="285"/>
      <c r="AT738" s="281" t="s">
        <v>373</v>
      </c>
      <c r="AU738" s="281" t="s">
        <v>90</v>
      </c>
      <c r="AV738" s="280" t="s">
        <v>90</v>
      </c>
      <c r="AW738" s="280" t="s">
        <v>31</v>
      </c>
      <c r="AX738" s="280" t="s">
        <v>77</v>
      </c>
      <c r="AY738" s="281" t="s">
        <v>366</v>
      </c>
    </row>
    <row r="739" spans="2:65" s="280" customFormat="1">
      <c r="B739" s="279"/>
      <c r="D739" s="274" t="s">
        <v>373</v>
      </c>
      <c r="E739" s="281" t="s">
        <v>1</v>
      </c>
      <c r="F739" s="282" t="s">
        <v>10071</v>
      </c>
      <c r="H739" s="283">
        <v>2.843</v>
      </c>
      <c r="L739" s="279"/>
      <c r="M739" s="284"/>
      <c r="T739" s="285"/>
      <c r="AT739" s="281" t="s">
        <v>373</v>
      </c>
      <c r="AU739" s="281" t="s">
        <v>90</v>
      </c>
      <c r="AV739" s="280" t="s">
        <v>90</v>
      </c>
      <c r="AW739" s="280" t="s">
        <v>31</v>
      </c>
      <c r="AX739" s="280" t="s">
        <v>77</v>
      </c>
      <c r="AY739" s="281" t="s">
        <v>366</v>
      </c>
    </row>
    <row r="740" spans="2:65" s="294" customFormat="1">
      <c r="B740" s="293"/>
      <c r="D740" s="274" t="s">
        <v>373</v>
      </c>
      <c r="E740" s="295" t="s">
        <v>1</v>
      </c>
      <c r="F740" s="296" t="s">
        <v>397</v>
      </c>
      <c r="H740" s="297">
        <v>11.95</v>
      </c>
      <c r="L740" s="293"/>
      <c r="M740" s="298"/>
      <c r="T740" s="299"/>
      <c r="AT740" s="295" t="s">
        <v>373</v>
      </c>
      <c r="AU740" s="295" t="s">
        <v>90</v>
      </c>
      <c r="AV740" s="294" t="s">
        <v>149</v>
      </c>
      <c r="AW740" s="294" t="s">
        <v>31</v>
      </c>
      <c r="AX740" s="294" t="s">
        <v>77</v>
      </c>
      <c r="AY740" s="295" t="s">
        <v>366</v>
      </c>
    </row>
    <row r="741" spans="2:65" s="273" customFormat="1">
      <c r="B741" s="272"/>
      <c r="D741" s="274" t="s">
        <v>373</v>
      </c>
      <c r="E741" s="275" t="s">
        <v>1</v>
      </c>
      <c r="F741" s="276" t="s">
        <v>10040</v>
      </c>
      <c r="H741" s="275" t="s">
        <v>1</v>
      </c>
      <c r="L741" s="272"/>
      <c r="M741" s="277"/>
      <c r="T741" s="278"/>
      <c r="AT741" s="275" t="s">
        <v>373</v>
      </c>
      <c r="AU741" s="275" t="s">
        <v>90</v>
      </c>
      <c r="AV741" s="273" t="s">
        <v>84</v>
      </c>
      <c r="AW741" s="273" t="s">
        <v>31</v>
      </c>
      <c r="AX741" s="273" t="s">
        <v>77</v>
      </c>
      <c r="AY741" s="275" t="s">
        <v>366</v>
      </c>
    </row>
    <row r="742" spans="2:65" s="273" customFormat="1">
      <c r="B742" s="272"/>
      <c r="D742" s="274" t="s">
        <v>373</v>
      </c>
      <c r="E742" s="275" t="s">
        <v>1</v>
      </c>
      <c r="F742" s="276" t="s">
        <v>1454</v>
      </c>
      <c r="H742" s="275" t="s">
        <v>1</v>
      </c>
      <c r="L742" s="272"/>
      <c r="M742" s="277"/>
      <c r="T742" s="278"/>
      <c r="AT742" s="275" t="s">
        <v>373</v>
      </c>
      <c r="AU742" s="275" t="s">
        <v>90</v>
      </c>
      <c r="AV742" s="273" t="s">
        <v>84</v>
      </c>
      <c r="AW742" s="273" t="s">
        <v>31</v>
      </c>
      <c r="AX742" s="273" t="s">
        <v>77</v>
      </c>
      <c r="AY742" s="275" t="s">
        <v>366</v>
      </c>
    </row>
    <row r="743" spans="2:65" s="280" customFormat="1">
      <c r="B743" s="279"/>
      <c r="D743" s="274" t="s">
        <v>373</v>
      </c>
      <c r="E743" s="281" t="s">
        <v>1</v>
      </c>
      <c r="F743" s="282" t="s">
        <v>10072</v>
      </c>
      <c r="H743" s="283">
        <v>7.508</v>
      </c>
      <c r="L743" s="279"/>
      <c r="M743" s="284"/>
      <c r="T743" s="285"/>
      <c r="AT743" s="281" t="s">
        <v>373</v>
      </c>
      <c r="AU743" s="281" t="s">
        <v>90</v>
      </c>
      <c r="AV743" s="280" t="s">
        <v>90</v>
      </c>
      <c r="AW743" s="280" t="s">
        <v>31</v>
      </c>
      <c r="AX743" s="280" t="s">
        <v>77</v>
      </c>
      <c r="AY743" s="281" t="s">
        <v>366</v>
      </c>
    </row>
    <row r="744" spans="2:65" s="280" customFormat="1">
      <c r="B744" s="279"/>
      <c r="D744" s="274" t="s">
        <v>373</v>
      </c>
      <c r="E744" s="281" t="s">
        <v>1</v>
      </c>
      <c r="F744" s="282" t="s">
        <v>10073</v>
      </c>
      <c r="H744" s="283">
        <v>0.84799999999999998</v>
      </c>
      <c r="L744" s="279"/>
      <c r="M744" s="284"/>
      <c r="T744" s="285"/>
      <c r="AT744" s="281" t="s">
        <v>373</v>
      </c>
      <c r="AU744" s="281" t="s">
        <v>90</v>
      </c>
      <c r="AV744" s="280" t="s">
        <v>90</v>
      </c>
      <c r="AW744" s="280" t="s">
        <v>31</v>
      </c>
      <c r="AX744" s="280" t="s">
        <v>77</v>
      </c>
      <c r="AY744" s="281" t="s">
        <v>366</v>
      </c>
    </row>
    <row r="745" spans="2:65" s="294" customFormat="1">
      <c r="B745" s="293"/>
      <c r="D745" s="274" t="s">
        <v>373</v>
      </c>
      <c r="E745" s="295" t="s">
        <v>1</v>
      </c>
      <c r="F745" s="296" t="s">
        <v>397</v>
      </c>
      <c r="H745" s="297">
        <v>8.3559999999999999</v>
      </c>
      <c r="L745" s="293"/>
      <c r="M745" s="298"/>
      <c r="T745" s="299"/>
      <c r="AT745" s="295" t="s">
        <v>373</v>
      </c>
      <c r="AU745" s="295" t="s">
        <v>90</v>
      </c>
      <c r="AV745" s="294" t="s">
        <v>149</v>
      </c>
      <c r="AW745" s="294" t="s">
        <v>31</v>
      </c>
      <c r="AX745" s="294" t="s">
        <v>77</v>
      </c>
      <c r="AY745" s="295" t="s">
        <v>366</v>
      </c>
    </row>
    <row r="746" spans="2:65" s="273" customFormat="1">
      <c r="B746" s="272"/>
      <c r="D746" s="274" t="s">
        <v>373</v>
      </c>
      <c r="E746" s="275" t="s">
        <v>1</v>
      </c>
      <c r="F746" s="276" t="s">
        <v>10047</v>
      </c>
      <c r="H746" s="275" t="s">
        <v>1</v>
      </c>
      <c r="L746" s="272"/>
      <c r="M746" s="277"/>
      <c r="T746" s="278"/>
      <c r="AT746" s="275" t="s">
        <v>373</v>
      </c>
      <c r="AU746" s="275" t="s">
        <v>90</v>
      </c>
      <c r="AV746" s="273" t="s">
        <v>84</v>
      </c>
      <c r="AW746" s="273" t="s">
        <v>31</v>
      </c>
      <c r="AX746" s="273" t="s">
        <v>77</v>
      </c>
      <c r="AY746" s="275" t="s">
        <v>366</v>
      </c>
    </row>
    <row r="747" spans="2:65" s="273" customFormat="1">
      <c r="B747" s="272"/>
      <c r="D747" s="274" t="s">
        <v>373</v>
      </c>
      <c r="E747" s="275" t="s">
        <v>1</v>
      </c>
      <c r="F747" s="276" t="s">
        <v>1454</v>
      </c>
      <c r="H747" s="275" t="s">
        <v>1</v>
      </c>
      <c r="L747" s="272"/>
      <c r="M747" s="277"/>
      <c r="T747" s="278"/>
      <c r="AT747" s="275" t="s">
        <v>373</v>
      </c>
      <c r="AU747" s="275" t="s">
        <v>90</v>
      </c>
      <c r="AV747" s="273" t="s">
        <v>84</v>
      </c>
      <c r="AW747" s="273" t="s">
        <v>31</v>
      </c>
      <c r="AX747" s="273" t="s">
        <v>77</v>
      </c>
      <c r="AY747" s="275" t="s">
        <v>366</v>
      </c>
    </row>
    <row r="748" spans="2:65" s="280" customFormat="1">
      <c r="B748" s="279"/>
      <c r="D748" s="274" t="s">
        <v>373</v>
      </c>
      <c r="E748" s="281" t="s">
        <v>1</v>
      </c>
      <c r="F748" s="282" t="s">
        <v>10074</v>
      </c>
      <c r="H748" s="283">
        <v>8.9659999999999993</v>
      </c>
      <c r="L748" s="279"/>
      <c r="M748" s="284"/>
      <c r="T748" s="285"/>
      <c r="AT748" s="281" t="s">
        <v>373</v>
      </c>
      <c r="AU748" s="281" t="s">
        <v>90</v>
      </c>
      <c r="AV748" s="280" t="s">
        <v>90</v>
      </c>
      <c r="AW748" s="280" t="s">
        <v>31</v>
      </c>
      <c r="AX748" s="280" t="s">
        <v>77</v>
      </c>
      <c r="AY748" s="281" t="s">
        <v>366</v>
      </c>
    </row>
    <row r="749" spans="2:65" s="294" customFormat="1">
      <c r="B749" s="293"/>
      <c r="D749" s="274" t="s">
        <v>373</v>
      </c>
      <c r="E749" s="295" t="s">
        <v>1</v>
      </c>
      <c r="F749" s="296" t="s">
        <v>397</v>
      </c>
      <c r="H749" s="297">
        <v>8.9659999999999993</v>
      </c>
      <c r="L749" s="293"/>
      <c r="M749" s="298"/>
      <c r="T749" s="299"/>
      <c r="AT749" s="295" t="s">
        <v>373</v>
      </c>
      <c r="AU749" s="295" t="s">
        <v>90</v>
      </c>
      <c r="AV749" s="294" t="s">
        <v>149</v>
      </c>
      <c r="AW749" s="294" t="s">
        <v>31</v>
      </c>
      <c r="AX749" s="294" t="s">
        <v>77</v>
      </c>
      <c r="AY749" s="295" t="s">
        <v>366</v>
      </c>
    </row>
    <row r="750" spans="2:65" s="287" customFormat="1">
      <c r="B750" s="286"/>
      <c r="D750" s="274" t="s">
        <v>373</v>
      </c>
      <c r="E750" s="288" t="s">
        <v>1</v>
      </c>
      <c r="F750" s="289" t="s">
        <v>378</v>
      </c>
      <c r="H750" s="290">
        <v>29.271999999999998</v>
      </c>
      <c r="L750" s="286"/>
      <c r="M750" s="291"/>
      <c r="T750" s="292"/>
      <c r="AT750" s="288" t="s">
        <v>373</v>
      </c>
      <c r="AU750" s="288" t="s">
        <v>90</v>
      </c>
      <c r="AV750" s="287" t="s">
        <v>371</v>
      </c>
      <c r="AW750" s="287" t="s">
        <v>31</v>
      </c>
      <c r="AX750" s="287" t="s">
        <v>84</v>
      </c>
      <c r="AY750" s="288" t="s">
        <v>366</v>
      </c>
    </row>
    <row r="751" spans="2:65" s="74" customFormat="1" ht="24.2" customHeight="1">
      <c r="B751" s="73"/>
      <c r="C751" s="260" t="s">
        <v>919</v>
      </c>
      <c r="D751" s="260" t="s">
        <v>368</v>
      </c>
      <c r="E751" s="261" t="s">
        <v>1492</v>
      </c>
      <c r="F751" s="262" t="s">
        <v>1493</v>
      </c>
      <c r="G751" s="263" t="s">
        <v>249</v>
      </c>
      <c r="H751" s="264">
        <v>29.271999999999998</v>
      </c>
      <c r="I751" s="26"/>
      <c r="J751" s="266">
        <f>ROUND(I751*H751,2)</f>
        <v>0</v>
      </c>
      <c r="K751" s="267"/>
      <c r="L751" s="73"/>
      <c r="M751" s="27" t="s">
        <v>1</v>
      </c>
      <c r="N751" s="233" t="s">
        <v>43</v>
      </c>
      <c r="P751" s="269">
        <f>O751*H751</f>
        <v>0</v>
      </c>
      <c r="Q751" s="269">
        <v>0</v>
      </c>
      <c r="R751" s="269">
        <f>Q751*H751</f>
        <v>0</v>
      </c>
      <c r="S751" s="269">
        <v>0</v>
      </c>
      <c r="T751" s="270">
        <f>S751*H751</f>
        <v>0</v>
      </c>
      <c r="AR751" s="271" t="s">
        <v>371</v>
      </c>
      <c r="AT751" s="271" t="s">
        <v>368</v>
      </c>
      <c r="AU751" s="271" t="s">
        <v>90</v>
      </c>
      <c r="AY751" s="53" t="s">
        <v>366</v>
      </c>
      <c r="BE751" s="179">
        <f>IF(N751="základná",J751,0)</f>
        <v>0</v>
      </c>
      <c r="BF751" s="179">
        <f>IF(N751="znížená",J751,0)</f>
        <v>0</v>
      </c>
      <c r="BG751" s="179">
        <f>IF(N751="zákl. prenesená",J751,0)</f>
        <v>0</v>
      </c>
      <c r="BH751" s="179">
        <f>IF(N751="zníž. prenesená",J751,0)</f>
        <v>0</v>
      </c>
      <c r="BI751" s="179">
        <f>IF(N751="nulová",J751,0)</f>
        <v>0</v>
      </c>
      <c r="BJ751" s="53" t="s">
        <v>90</v>
      </c>
      <c r="BK751" s="179">
        <f>ROUND(I751*H751,2)</f>
        <v>0</v>
      </c>
      <c r="BL751" s="53" t="s">
        <v>371</v>
      </c>
      <c r="BM751" s="271" t="s">
        <v>10075</v>
      </c>
    </row>
    <row r="752" spans="2:65" s="249" customFormat="1" ht="22.9" customHeight="1">
      <c r="B752" s="248"/>
      <c r="D752" s="250" t="s">
        <v>76</v>
      </c>
      <c r="E752" s="258" t="s">
        <v>408</v>
      </c>
      <c r="F752" s="258" t="s">
        <v>1548</v>
      </c>
      <c r="J752" s="259">
        <f>BK752</f>
        <v>0</v>
      </c>
      <c r="L752" s="248"/>
      <c r="M752" s="253"/>
      <c r="P752" s="254">
        <f>SUM(P753:P793)</f>
        <v>0</v>
      </c>
      <c r="R752" s="254">
        <f>SUM(R753:R793)</f>
        <v>12.4117902</v>
      </c>
      <c r="T752" s="255">
        <f>SUM(T753:T793)</f>
        <v>0</v>
      </c>
      <c r="AR752" s="250" t="s">
        <v>84</v>
      </c>
      <c r="AT752" s="256" t="s">
        <v>76</v>
      </c>
      <c r="AU752" s="256" t="s">
        <v>84</v>
      </c>
      <c r="AY752" s="250" t="s">
        <v>366</v>
      </c>
      <c r="BK752" s="257">
        <f>SUM(BK753:BK793)</f>
        <v>0</v>
      </c>
    </row>
    <row r="753" spans="2:65" s="74" customFormat="1" ht="33" customHeight="1">
      <c r="B753" s="73"/>
      <c r="C753" s="260" t="s">
        <v>925</v>
      </c>
      <c r="D753" s="260" t="s">
        <v>368</v>
      </c>
      <c r="E753" s="261" t="s">
        <v>10076</v>
      </c>
      <c r="F753" s="262" t="s">
        <v>10077</v>
      </c>
      <c r="G753" s="263" t="s">
        <v>249</v>
      </c>
      <c r="H753" s="264">
        <v>65.450999999999993</v>
      </c>
      <c r="I753" s="26"/>
      <c r="J753" s="266">
        <f>ROUND(I753*H753,2)</f>
        <v>0</v>
      </c>
      <c r="K753" s="267"/>
      <c r="L753" s="73"/>
      <c r="M753" s="27" t="s">
        <v>1</v>
      </c>
      <c r="N753" s="233" t="s">
        <v>43</v>
      </c>
      <c r="P753" s="269">
        <f>O753*H753</f>
        <v>0</v>
      </c>
      <c r="Q753" s="269">
        <v>0</v>
      </c>
      <c r="R753" s="269">
        <f>Q753*H753</f>
        <v>0</v>
      </c>
      <c r="S753" s="269">
        <v>0</v>
      </c>
      <c r="T753" s="270">
        <f>S753*H753</f>
        <v>0</v>
      </c>
      <c r="AR753" s="271" t="s">
        <v>371</v>
      </c>
      <c r="AT753" s="271" t="s">
        <v>368</v>
      </c>
      <c r="AU753" s="271" t="s">
        <v>90</v>
      </c>
      <c r="AY753" s="53" t="s">
        <v>366</v>
      </c>
      <c r="BE753" s="179">
        <f>IF(N753="základná",J753,0)</f>
        <v>0</v>
      </c>
      <c r="BF753" s="179">
        <f>IF(N753="znížená",J753,0)</f>
        <v>0</v>
      </c>
      <c r="BG753" s="179">
        <f>IF(N753="zákl. prenesená",J753,0)</f>
        <v>0</v>
      </c>
      <c r="BH753" s="179">
        <f>IF(N753="zníž. prenesená",J753,0)</f>
        <v>0</v>
      </c>
      <c r="BI753" s="179">
        <f>IF(N753="nulová",J753,0)</f>
        <v>0</v>
      </c>
      <c r="BJ753" s="53" t="s">
        <v>90</v>
      </c>
      <c r="BK753" s="179">
        <f>ROUND(I753*H753,2)</f>
        <v>0</v>
      </c>
      <c r="BL753" s="53" t="s">
        <v>371</v>
      </c>
      <c r="BM753" s="271" t="s">
        <v>10078</v>
      </c>
    </row>
    <row r="754" spans="2:65" s="273" customFormat="1" ht="22.5">
      <c r="B754" s="272"/>
      <c r="D754" s="274" t="s">
        <v>373</v>
      </c>
      <c r="E754" s="275" t="s">
        <v>1</v>
      </c>
      <c r="F754" s="276" t="s">
        <v>10079</v>
      </c>
      <c r="H754" s="275" t="s">
        <v>1</v>
      </c>
      <c r="L754" s="272"/>
      <c r="M754" s="277"/>
      <c r="T754" s="278"/>
      <c r="AT754" s="275" t="s">
        <v>373</v>
      </c>
      <c r="AU754" s="275" t="s">
        <v>90</v>
      </c>
      <c r="AV754" s="273" t="s">
        <v>84</v>
      </c>
      <c r="AW754" s="273" t="s">
        <v>31</v>
      </c>
      <c r="AX754" s="273" t="s">
        <v>77</v>
      </c>
      <c r="AY754" s="275" t="s">
        <v>366</v>
      </c>
    </row>
    <row r="755" spans="2:65" s="273" customFormat="1">
      <c r="B755" s="272"/>
      <c r="D755" s="274" t="s">
        <v>373</v>
      </c>
      <c r="E755" s="275" t="s">
        <v>1</v>
      </c>
      <c r="F755" s="276" t="s">
        <v>9836</v>
      </c>
      <c r="H755" s="275" t="s">
        <v>1</v>
      </c>
      <c r="L755" s="272"/>
      <c r="M755" s="277"/>
      <c r="T755" s="278"/>
      <c r="AT755" s="275" t="s">
        <v>373</v>
      </c>
      <c r="AU755" s="275" t="s">
        <v>90</v>
      </c>
      <c r="AV755" s="273" t="s">
        <v>84</v>
      </c>
      <c r="AW755" s="273" t="s">
        <v>31</v>
      </c>
      <c r="AX755" s="273" t="s">
        <v>77</v>
      </c>
      <c r="AY755" s="275" t="s">
        <v>366</v>
      </c>
    </row>
    <row r="756" spans="2:65" s="280" customFormat="1">
      <c r="B756" s="279"/>
      <c r="D756" s="274" t="s">
        <v>373</v>
      </c>
      <c r="E756" s="281" t="s">
        <v>1</v>
      </c>
      <c r="F756" s="282" t="s">
        <v>10080</v>
      </c>
      <c r="H756" s="283">
        <v>28.251000000000001</v>
      </c>
      <c r="L756" s="279"/>
      <c r="M756" s="284"/>
      <c r="T756" s="285"/>
      <c r="AT756" s="281" t="s">
        <v>373</v>
      </c>
      <c r="AU756" s="281" t="s">
        <v>90</v>
      </c>
      <c r="AV756" s="280" t="s">
        <v>90</v>
      </c>
      <c r="AW756" s="280" t="s">
        <v>31</v>
      </c>
      <c r="AX756" s="280" t="s">
        <v>77</v>
      </c>
      <c r="AY756" s="281" t="s">
        <v>366</v>
      </c>
    </row>
    <row r="757" spans="2:65" s="273" customFormat="1">
      <c r="B757" s="272"/>
      <c r="D757" s="274" t="s">
        <v>373</v>
      </c>
      <c r="E757" s="275" t="s">
        <v>1</v>
      </c>
      <c r="F757" s="276" t="s">
        <v>9843</v>
      </c>
      <c r="H757" s="275" t="s">
        <v>1</v>
      </c>
      <c r="L757" s="272"/>
      <c r="M757" s="277"/>
      <c r="T757" s="278"/>
      <c r="AT757" s="275" t="s">
        <v>373</v>
      </c>
      <c r="AU757" s="275" t="s">
        <v>90</v>
      </c>
      <c r="AV757" s="273" t="s">
        <v>84</v>
      </c>
      <c r="AW757" s="273" t="s">
        <v>31</v>
      </c>
      <c r="AX757" s="273" t="s">
        <v>77</v>
      </c>
      <c r="AY757" s="275" t="s">
        <v>366</v>
      </c>
    </row>
    <row r="758" spans="2:65" s="280" customFormat="1">
      <c r="B758" s="279"/>
      <c r="D758" s="274" t="s">
        <v>373</v>
      </c>
      <c r="E758" s="281" t="s">
        <v>1</v>
      </c>
      <c r="F758" s="282" t="s">
        <v>10081</v>
      </c>
      <c r="H758" s="283">
        <v>23.22</v>
      </c>
      <c r="L758" s="279"/>
      <c r="M758" s="284"/>
      <c r="T758" s="285"/>
      <c r="AT758" s="281" t="s">
        <v>373</v>
      </c>
      <c r="AU758" s="281" t="s">
        <v>90</v>
      </c>
      <c r="AV758" s="280" t="s">
        <v>90</v>
      </c>
      <c r="AW758" s="280" t="s">
        <v>31</v>
      </c>
      <c r="AX758" s="280" t="s">
        <v>77</v>
      </c>
      <c r="AY758" s="281" t="s">
        <v>366</v>
      </c>
    </row>
    <row r="759" spans="2:65" s="273" customFormat="1">
      <c r="B759" s="272"/>
      <c r="D759" s="274" t="s">
        <v>373</v>
      </c>
      <c r="E759" s="275" t="s">
        <v>1</v>
      </c>
      <c r="F759" s="276" t="s">
        <v>790</v>
      </c>
      <c r="H759" s="275" t="s">
        <v>1</v>
      </c>
      <c r="L759" s="272"/>
      <c r="M759" s="277"/>
      <c r="T759" s="278"/>
      <c r="AT759" s="275" t="s">
        <v>373</v>
      </c>
      <c r="AU759" s="275" t="s">
        <v>90</v>
      </c>
      <c r="AV759" s="273" t="s">
        <v>84</v>
      </c>
      <c r="AW759" s="273" t="s">
        <v>31</v>
      </c>
      <c r="AX759" s="273" t="s">
        <v>77</v>
      </c>
      <c r="AY759" s="275" t="s">
        <v>366</v>
      </c>
    </row>
    <row r="760" spans="2:65" s="280" customFormat="1">
      <c r="B760" s="279"/>
      <c r="D760" s="274" t="s">
        <v>373</v>
      </c>
      <c r="E760" s="281" t="s">
        <v>1</v>
      </c>
      <c r="F760" s="282" t="s">
        <v>10082</v>
      </c>
      <c r="H760" s="283">
        <v>-4.62</v>
      </c>
      <c r="L760" s="279"/>
      <c r="M760" s="284"/>
      <c r="T760" s="285"/>
      <c r="AT760" s="281" t="s">
        <v>373</v>
      </c>
      <c r="AU760" s="281" t="s">
        <v>90</v>
      </c>
      <c r="AV760" s="280" t="s">
        <v>90</v>
      </c>
      <c r="AW760" s="280" t="s">
        <v>31</v>
      </c>
      <c r="AX760" s="280" t="s">
        <v>77</v>
      </c>
      <c r="AY760" s="281" t="s">
        <v>366</v>
      </c>
    </row>
    <row r="761" spans="2:65" s="273" customFormat="1">
      <c r="B761" s="272"/>
      <c r="D761" s="274" t="s">
        <v>373</v>
      </c>
      <c r="E761" s="275" t="s">
        <v>1</v>
      </c>
      <c r="F761" s="276" t="s">
        <v>9870</v>
      </c>
      <c r="H761" s="275" t="s">
        <v>1</v>
      </c>
      <c r="L761" s="272"/>
      <c r="M761" s="277"/>
      <c r="T761" s="278"/>
      <c r="AT761" s="275" t="s">
        <v>373</v>
      </c>
      <c r="AU761" s="275" t="s">
        <v>90</v>
      </c>
      <c r="AV761" s="273" t="s">
        <v>84</v>
      </c>
      <c r="AW761" s="273" t="s">
        <v>31</v>
      </c>
      <c r="AX761" s="273" t="s">
        <v>77</v>
      </c>
      <c r="AY761" s="275" t="s">
        <v>366</v>
      </c>
    </row>
    <row r="762" spans="2:65" s="280" customFormat="1">
      <c r="B762" s="279"/>
      <c r="D762" s="274" t="s">
        <v>373</v>
      </c>
      <c r="E762" s="281" t="s">
        <v>1</v>
      </c>
      <c r="F762" s="282" t="s">
        <v>10081</v>
      </c>
      <c r="H762" s="283">
        <v>23.22</v>
      </c>
      <c r="L762" s="279"/>
      <c r="M762" s="284"/>
      <c r="T762" s="285"/>
      <c r="AT762" s="281" t="s">
        <v>373</v>
      </c>
      <c r="AU762" s="281" t="s">
        <v>90</v>
      </c>
      <c r="AV762" s="280" t="s">
        <v>90</v>
      </c>
      <c r="AW762" s="280" t="s">
        <v>31</v>
      </c>
      <c r="AX762" s="280" t="s">
        <v>77</v>
      </c>
      <c r="AY762" s="281" t="s">
        <v>366</v>
      </c>
    </row>
    <row r="763" spans="2:65" s="273" customFormat="1">
      <c r="B763" s="272"/>
      <c r="D763" s="274" t="s">
        <v>373</v>
      </c>
      <c r="E763" s="275" t="s">
        <v>1</v>
      </c>
      <c r="F763" s="276" t="s">
        <v>790</v>
      </c>
      <c r="H763" s="275" t="s">
        <v>1</v>
      </c>
      <c r="L763" s="272"/>
      <c r="M763" s="277"/>
      <c r="T763" s="278"/>
      <c r="AT763" s="275" t="s">
        <v>373</v>
      </c>
      <c r="AU763" s="275" t="s">
        <v>90</v>
      </c>
      <c r="AV763" s="273" t="s">
        <v>84</v>
      </c>
      <c r="AW763" s="273" t="s">
        <v>31</v>
      </c>
      <c r="AX763" s="273" t="s">
        <v>77</v>
      </c>
      <c r="AY763" s="275" t="s">
        <v>366</v>
      </c>
    </row>
    <row r="764" spans="2:65" s="280" customFormat="1">
      <c r="B764" s="279"/>
      <c r="D764" s="274" t="s">
        <v>373</v>
      </c>
      <c r="E764" s="281" t="s">
        <v>1</v>
      </c>
      <c r="F764" s="282" t="s">
        <v>10082</v>
      </c>
      <c r="H764" s="283">
        <v>-4.62</v>
      </c>
      <c r="L764" s="279"/>
      <c r="M764" s="284"/>
      <c r="T764" s="285"/>
      <c r="AT764" s="281" t="s">
        <v>373</v>
      </c>
      <c r="AU764" s="281" t="s">
        <v>90</v>
      </c>
      <c r="AV764" s="280" t="s">
        <v>90</v>
      </c>
      <c r="AW764" s="280" t="s">
        <v>31</v>
      </c>
      <c r="AX764" s="280" t="s">
        <v>77</v>
      </c>
      <c r="AY764" s="281" t="s">
        <v>366</v>
      </c>
    </row>
    <row r="765" spans="2:65" s="287" customFormat="1">
      <c r="B765" s="286"/>
      <c r="D765" s="274" t="s">
        <v>373</v>
      </c>
      <c r="E765" s="288" t="s">
        <v>1</v>
      </c>
      <c r="F765" s="289" t="s">
        <v>378</v>
      </c>
      <c r="H765" s="290">
        <v>65.450999999999993</v>
      </c>
      <c r="L765" s="286"/>
      <c r="M765" s="291"/>
      <c r="T765" s="292"/>
      <c r="AT765" s="288" t="s">
        <v>373</v>
      </c>
      <c r="AU765" s="288" t="s">
        <v>90</v>
      </c>
      <c r="AV765" s="287" t="s">
        <v>371</v>
      </c>
      <c r="AW765" s="287" t="s">
        <v>31</v>
      </c>
      <c r="AX765" s="287" t="s">
        <v>84</v>
      </c>
      <c r="AY765" s="288" t="s">
        <v>366</v>
      </c>
    </row>
    <row r="766" spans="2:65" s="74" customFormat="1" ht="44.25" customHeight="1">
      <c r="B766" s="73"/>
      <c r="C766" s="260" t="s">
        <v>932</v>
      </c>
      <c r="D766" s="260" t="s">
        <v>368</v>
      </c>
      <c r="E766" s="261" t="s">
        <v>10083</v>
      </c>
      <c r="F766" s="262" t="s">
        <v>10084</v>
      </c>
      <c r="G766" s="263" t="s">
        <v>249</v>
      </c>
      <c r="H766" s="264">
        <v>146.72499999999999</v>
      </c>
      <c r="I766" s="26"/>
      <c r="J766" s="266">
        <f>ROUND(I766*H766,2)</f>
        <v>0</v>
      </c>
      <c r="K766" s="267"/>
      <c r="L766" s="73"/>
      <c r="M766" s="27" t="s">
        <v>1</v>
      </c>
      <c r="N766" s="233" t="s">
        <v>43</v>
      </c>
      <c r="P766" s="269">
        <f>O766*H766</f>
        <v>0</v>
      </c>
      <c r="Q766" s="269">
        <v>2.2000000000000001E-4</v>
      </c>
      <c r="R766" s="269">
        <f>Q766*H766</f>
        <v>3.2279500000000003E-2</v>
      </c>
      <c r="S766" s="269">
        <v>0</v>
      </c>
      <c r="T766" s="270">
        <f>S766*H766</f>
        <v>0</v>
      </c>
      <c r="AR766" s="271" t="s">
        <v>371</v>
      </c>
      <c r="AT766" s="271" t="s">
        <v>368</v>
      </c>
      <c r="AU766" s="271" t="s">
        <v>90</v>
      </c>
      <c r="AY766" s="53" t="s">
        <v>366</v>
      </c>
      <c r="BE766" s="179">
        <f>IF(N766="základná",J766,0)</f>
        <v>0</v>
      </c>
      <c r="BF766" s="179">
        <f>IF(N766="znížená",J766,0)</f>
        <v>0</v>
      </c>
      <c r="BG766" s="179">
        <f>IF(N766="zákl. prenesená",J766,0)</f>
        <v>0</v>
      </c>
      <c r="BH766" s="179">
        <f>IF(N766="zníž. prenesená",J766,0)</f>
        <v>0</v>
      </c>
      <c r="BI766" s="179">
        <f>IF(N766="nulová",J766,0)</f>
        <v>0</v>
      </c>
      <c r="BJ766" s="53" t="s">
        <v>90</v>
      </c>
      <c r="BK766" s="179">
        <f>ROUND(I766*H766,2)</f>
        <v>0</v>
      </c>
      <c r="BL766" s="53" t="s">
        <v>371</v>
      </c>
      <c r="BM766" s="271" t="s">
        <v>10085</v>
      </c>
    </row>
    <row r="767" spans="2:65" s="273" customFormat="1">
      <c r="B767" s="272"/>
      <c r="D767" s="274" t="s">
        <v>373</v>
      </c>
      <c r="E767" s="275" t="s">
        <v>1</v>
      </c>
      <c r="F767" s="276" t="s">
        <v>9762</v>
      </c>
      <c r="H767" s="275" t="s">
        <v>1</v>
      </c>
      <c r="L767" s="272"/>
      <c r="M767" s="277"/>
      <c r="T767" s="278"/>
      <c r="AT767" s="275" t="s">
        <v>373</v>
      </c>
      <c r="AU767" s="275" t="s">
        <v>90</v>
      </c>
      <c r="AV767" s="273" t="s">
        <v>84</v>
      </c>
      <c r="AW767" s="273" t="s">
        <v>31</v>
      </c>
      <c r="AX767" s="273" t="s">
        <v>77</v>
      </c>
      <c r="AY767" s="275" t="s">
        <v>366</v>
      </c>
    </row>
    <row r="768" spans="2:65" s="280" customFormat="1">
      <c r="B768" s="279"/>
      <c r="D768" s="274" t="s">
        <v>373</v>
      </c>
      <c r="E768" s="281" t="s">
        <v>1</v>
      </c>
      <c r="F768" s="282" t="s">
        <v>10086</v>
      </c>
      <c r="H768" s="283">
        <v>146.72499999999999</v>
      </c>
      <c r="L768" s="279"/>
      <c r="M768" s="284"/>
      <c r="T768" s="285"/>
      <c r="AT768" s="281" t="s">
        <v>373</v>
      </c>
      <c r="AU768" s="281" t="s">
        <v>90</v>
      </c>
      <c r="AV768" s="280" t="s">
        <v>90</v>
      </c>
      <c r="AW768" s="280" t="s">
        <v>31</v>
      </c>
      <c r="AX768" s="280" t="s">
        <v>84</v>
      </c>
      <c r="AY768" s="281" t="s">
        <v>366</v>
      </c>
    </row>
    <row r="769" spans="2:65" s="74" customFormat="1" ht="24.2" customHeight="1">
      <c r="B769" s="73"/>
      <c r="C769" s="260" t="s">
        <v>937</v>
      </c>
      <c r="D769" s="260" t="s">
        <v>368</v>
      </c>
      <c r="E769" s="261" t="s">
        <v>2755</v>
      </c>
      <c r="F769" s="262" t="s">
        <v>2756</v>
      </c>
      <c r="G769" s="263" t="s">
        <v>249</v>
      </c>
      <c r="H769" s="264">
        <v>118.60299999999999</v>
      </c>
      <c r="I769" s="26"/>
      <c r="J769" s="266">
        <f>ROUND(I769*H769,2)</f>
        <v>0</v>
      </c>
      <c r="K769" s="267"/>
      <c r="L769" s="73"/>
      <c r="M769" s="27" t="s">
        <v>1</v>
      </c>
      <c r="N769" s="233" t="s">
        <v>43</v>
      </c>
      <c r="P769" s="269">
        <f>O769*H769</f>
        <v>0</v>
      </c>
      <c r="Q769" s="269">
        <v>0</v>
      </c>
      <c r="R769" s="269">
        <f>Q769*H769</f>
        <v>0</v>
      </c>
      <c r="S769" s="269">
        <v>0</v>
      </c>
      <c r="T769" s="270">
        <f>S769*H769</f>
        <v>0</v>
      </c>
      <c r="AR769" s="271" t="s">
        <v>371</v>
      </c>
      <c r="AT769" s="271" t="s">
        <v>368</v>
      </c>
      <c r="AU769" s="271" t="s">
        <v>90</v>
      </c>
      <c r="AY769" s="53" t="s">
        <v>366</v>
      </c>
      <c r="BE769" s="179">
        <f>IF(N769="základná",J769,0)</f>
        <v>0</v>
      </c>
      <c r="BF769" s="179">
        <f>IF(N769="znížená",J769,0)</f>
        <v>0</v>
      </c>
      <c r="BG769" s="179">
        <f>IF(N769="zákl. prenesená",J769,0)</f>
        <v>0</v>
      </c>
      <c r="BH769" s="179">
        <f>IF(N769="zníž. prenesená",J769,0)</f>
        <v>0</v>
      </c>
      <c r="BI769" s="179">
        <f>IF(N769="nulová",J769,0)</f>
        <v>0</v>
      </c>
      <c r="BJ769" s="53" t="s">
        <v>90</v>
      </c>
      <c r="BK769" s="179">
        <f>ROUND(I769*H769,2)</f>
        <v>0</v>
      </c>
      <c r="BL769" s="53" t="s">
        <v>371</v>
      </c>
      <c r="BM769" s="271" t="s">
        <v>10087</v>
      </c>
    </row>
    <row r="770" spans="2:65" s="273" customFormat="1">
      <c r="B770" s="272"/>
      <c r="D770" s="274" t="s">
        <v>373</v>
      </c>
      <c r="E770" s="275" t="s">
        <v>1</v>
      </c>
      <c r="F770" s="276" t="s">
        <v>412</v>
      </c>
      <c r="H770" s="275" t="s">
        <v>1</v>
      </c>
      <c r="L770" s="272"/>
      <c r="M770" s="277"/>
      <c r="T770" s="278"/>
      <c r="AT770" s="275" t="s">
        <v>373</v>
      </c>
      <c r="AU770" s="275" t="s">
        <v>90</v>
      </c>
      <c r="AV770" s="273" t="s">
        <v>84</v>
      </c>
      <c r="AW770" s="273" t="s">
        <v>31</v>
      </c>
      <c r="AX770" s="273" t="s">
        <v>77</v>
      </c>
      <c r="AY770" s="275" t="s">
        <v>366</v>
      </c>
    </row>
    <row r="771" spans="2:65" s="280" customFormat="1">
      <c r="B771" s="279"/>
      <c r="D771" s="274" t="s">
        <v>373</v>
      </c>
      <c r="E771" s="281" t="s">
        <v>1</v>
      </c>
      <c r="F771" s="282" t="s">
        <v>10088</v>
      </c>
      <c r="H771" s="283">
        <v>118.60299999999999</v>
      </c>
      <c r="L771" s="279"/>
      <c r="M771" s="284"/>
      <c r="T771" s="285"/>
      <c r="AT771" s="281" t="s">
        <v>373</v>
      </c>
      <c r="AU771" s="281" t="s">
        <v>90</v>
      </c>
      <c r="AV771" s="280" t="s">
        <v>90</v>
      </c>
      <c r="AW771" s="280" t="s">
        <v>31</v>
      </c>
      <c r="AX771" s="280" t="s">
        <v>77</v>
      </c>
      <c r="AY771" s="281" t="s">
        <v>366</v>
      </c>
    </row>
    <row r="772" spans="2:65" s="287" customFormat="1">
      <c r="B772" s="286"/>
      <c r="D772" s="274" t="s">
        <v>373</v>
      </c>
      <c r="E772" s="288" t="s">
        <v>1</v>
      </c>
      <c r="F772" s="289" t="s">
        <v>378</v>
      </c>
      <c r="H772" s="290">
        <v>118.60299999999999</v>
      </c>
      <c r="L772" s="286"/>
      <c r="M772" s="291"/>
      <c r="T772" s="292"/>
      <c r="AT772" s="288" t="s">
        <v>373</v>
      </c>
      <c r="AU772" s="288" t="s">
        <v>90</v>
      </c>
      <c r="AV772" s="287" t="s">
        <v>371</v>
      </c>
      <c r="AW772" s="287" t="s">
        <v>31</v>
      </c>
      <c r="AX772" s="287" t="s">
        <v>84</v>
      </c>
      <c r="AY772" s="288" t="s">
        <v>366</v>
      </c>
    </row>
    <row r="773" spans="2:65" s="74" customFormat="1" ht="16.5" customHeight="1">
      <c r="B773" s="73"/>
      <c r="C773" s="300" t="s">
        <v>942</v>
      </c>
      <c r="D773" s="300" t="s">
        <v>621</v>
      </c>
      <c r="E773" s="301" t="s">
        <v>2766</v>
      </c>
      <c r="F773" s="302" t="s">
        <v>2767</v>
      </c>
      <c r="G773" s="303" t="s">
        <v>249</v>
      </c>
      <c r="H773" s="304">
        <v>136.393</v>
      </c>
      <c r="I773" s="28"/>
      <c r="J773" s="306">
        <f>ROUND(I773*H773,2)</f>
        <v>0</v>
      </c>
      <c r="K773" s="307"/>
      <c r="L773" s="308"/>
      <c r="M773" s="29" t="s">
        <v>1</v>
      </c>
      <c r="N773" s="310" t="s">
        <v>43</v>
      </c>
      <c r="P773" s="269">
        <f>O773*H773</f>
        <v>0</v>
      </c>
      <c r="Q773" s="269">
        <v>1E-4</v>
      </c>
      <c r="R773" s="269">
        <f>Q773*H773</f>
        <v>1.36393E-2</v>
      </c>
      <c r="S773" s="269">
        <v>0</v>
      </c>
      <c r="T773" s="270">
        <f>S773*H773</f>
        <v>0</v>
      </c>
      <c r="AR773" s="271" t="s">
        <v>454</v>
      </c>
      <c r="AT773" s="271" t="s">
        <v>621</v>
      </c>
      <c r="AU773" s="271" t="s">
        <v>90</v>
      </c>
      <c r="AY773" s="53" t="s">
        <v>366</v>
      </c>
      <c r="BE773" s="179">
        <f>IF(N773="základná",J773,0)</f>
        <v>0</v>
      </c>
      <c r="BF773" s="179">
        <f>IF(N773="znížená",J773,0)</f>
        <v>0</v>
      </c>
      <c r="BG773" s="179">
        <f>IF(N773="zákl. prenesená",J773,0)</f>
        <v>0</v>
      </c>
      <c r="BH773" s="179">
        <f>IF(N773="zníž. prenesená",J773,0)</f>
        <v>0</v>
      </c>
      <c r="BI773" s="179">
        <f>IF(N773="nulová",J773,0)</f>
        <v>0</v>
      </c>
      <c r="BJ773" s="53" t="s">
        <v>90</v>
      </c>
      <c r="BK773" s="179">
        <f>ROUND(I773*H773,2)</f>
        <v>0</v>
      </c>
      <c r="BL773" s="53" t="s">
        <v>371</v>
      </c>
      <c r="BM773" s="271" t="s">
        <v>10089</v>
      </c>
    </row>
    <row r="774" spans="2:65" s="280" customFormat="1">
      <c r="B774" s="279"/>
      <c r="D774" s="274" t="s">
        <v>373</v>
      </c>
      <c r="E774" s="281" t="s">
        <v>1</v>
      </c>
      <c r="F774" s="282" t="s">
        <v>10090</v>
      </c>
      <c r="H774" s="283">
        <v>136.393</v>
      </c>
      <c r="L774" s="279"/>
      <c r="M774" s="284"/>
      <c r="T774" s="285"/>
      <c r="AT774" s="281" t="s">
        <v>373</v>
      </c>
      <c r="AU774" s="281" t="s">
        <v>90</v>
      </c>
      <c r="AV774" s="280" t="s">
        <v>90</v>
      </c>
      <c r="AW774" s="280" t="s">
        <v>31</v>
      </c>
      <c r="AX774" s="280" t="s">
        <v>84</v>
      </c>
      <c r="AY774" s="281" t="s">
        <v>366</v>
      </c>
    </row>
    <row r="775" spans="2:65" s="74" customFormat="1" ht="24.2" customHeight="1">
      <c r="B775" s="73"/>
      <c r="C775" s="260" t="s">
        <v>947</v>
      </c>
      <c r="D775" s="260" t="s">
        <v>368</v>
      </c>
      <c r="E775" s="261" t="s">
        <v>2771</v>
      </c>
      <c r="F775" s="262" t="s">
        <v>10091</v>
      </c>
      <c r="G775" s="263" t="s">
        <v>249</v>
      </c>
      <c r="H775" s="264">
        <v>6.633</v>
      </c>
      <c r="I775" s="26"/>
      <c r="J775" s="266">
        <f>ROUND(I775*H775,2)</f>
        <v>0</v>
      </c>
      <c r="K775" s="267"/>
      <c r="L775" s="73"/>
      <c r="M775" s="27" t="s">
        <v>1</v>
      </c>
      <c r="N775" s="233" t="s">
        <v>43</v>
      </c>
      <c r="P775" s="269">
        <f>O775*H775</f>
        <v>0</v>
      </c>
      <c r="Q775" s="269">
        <v>0</v>
      </c>
      <c r="R775" s="269">
        <f>Q775*H775</f>
        <v>0</v>
      </c>
      <c r="S775" s="269">
        <v>0</v>
      </c>
      <c r="T775" s="270">
        <f>S775*H775</f>
        <v>0</v>
      </c>
      <c r="AR775" s="271" t="s">
        <v>371</v>
      </c>
      <c r="AT775" s="271" t="s">
        <v>368</v>
      </c>
      <c r="AU775" s="271" t="s">
        <v>90</v>
      </c>
      <c r="AY775" s="53" t="s">
        <v>366</v>
      </c>
      <c r="BE775" s="179">
        <f>IF(N775="základná",J775,0)</f>
        <v>0</v>
      </c>
      <c r="BF775" s="179">
        <f>IF(N775="znížená",J775,0)</f>
        <v>0</v>
      </c>
      <c r="BG775" s="179">
        <f>IF(N775="zákl. prenesená",J775,0)</f>
        <v>0</v>
      </c>
      <c r="BH775" s="179">
        <f>IF(N775="zníž. prenesená",J775,0)</f>
        <v>0</v>
      </c>
      <c r="BI775" s="179">
        <f>IF(N775="nulová",J775,0)</f>
        <v>0</v>
      </c>
      <c r="BJ775" s="53" t="s">
        <v>90</v>
      </c>
      <c r="BK775" s="179">
        <f>ROUND(I775*H775,2)</f>
        <v>0</v>
      </c>
      <c r="BL775" s="53" t="s">
        <v>371</v>
      </c>
      <c r="BM775" s="271" t="s">
        <v>10092</v>
      </c>
    </row>
    <row r="776" spans="2:65" s="273" customFormat="1">
      <c r="B776" s="272"/>
      <c r="D776" s="274" t="s">
        <v>373</v>
      </c>
      <c r="E776" s="275" t="s">
        <v>1</v>
      </c>
      <c r="F776" s="276" t="s">
        <v>412</v>
      </c>
      <c r="H776" s="275" t="s">
        <v>1</v>
      </c>
      <c r="L776" s="272"/>
      <c r="M776" s="277"/>
      <c r="T776" s="278"/>
      <c r="AT776" s="275" t="s">
        <v>373</v>
      </c>
      <c r="AU776" s="275" t="s">
        <v>90</v>
      </c>
      <c r="AV776" s="273" t="s">
        <v>84</v>
      </c>
      <c r="AW776" s="273" t="s">
        <v>31</v>
      </c>
      <c r="AX776" s="273" t="s">
        <v>77</v>
      </c>
      <c r="AY776" s="275" t="s">
        <v>366</v>
      </c>
    </row>
    <row r="777" spans="2:65" s="280" customFormat="1">
      <c r="B777" s="279"/>
      <c r="D777" s="274" t="s">
        <v>373</v>
      </c>
      <c r="E777" s="281" t="s">
        <v>1</v>
      </c>
      <c r="F777" s="282" t="s">
        <v>9704</v>
      </c>
      <c r="H777" s="283">
        <v>6.633</v>
      </c>
      <c r="L777" s="279"/>
      <c r="M777" s="284"/>
      <c r="T777" s="285"/>
      <c r="AT777" s="281" t="s">
        <v>373</v>
      </c>
      <c r="AU777" s="281" t="s">
        <v>90</v>
      </c>
      <c r="AV777" s="280" t="s">
        <v>90</v>
      </c>
      <c r="AW777" s="280" t="s">
        <v>31</v>
      </c>
      <c r="AX777" s="280" t="s">
        <v>77</v>
      </c>
      <c r="AY777" s="281" t="s">
        <v>366</v>
      </c>
    </row>
    <row r="778" spans="2:65" s="287" customFormat="1">
      <c r="B778" s="286"/>
      <c r="D778" s="274" t="s">
        <v>373</v>
      </c>
      <c r="E778" s="288" t="s">
        <v>1</v>
      </c>
      <c r="F778" s="289" t="s">
        <v>378</v>
      </c>
      <c r="H778" s="290">
        <v>6.633</v>
      </c>
      <c r="L778" s="286"/>
      <c r="M778" s="291"/>
      <c r="T778" s="292"/>
      <c r="AT778" s="288" t="s">
        <v>373</v>
      </c>
      <c r="AU778" s="288" t="s">
        <v>90</v>
      </c>
      <c r="AV778" s="287" t="s">
        <v>371</v>
      </c>
      <c r="AW778" s="287" t="s">
        <v>31</v>
      </c>
      <c r="AX778" s="287" t="s">
        <v>84</v>
      </c>
      <c r="AY778" s="288" t="s">
        <v>366</v>
      </c>
    </row>
    <row r="779" spans="2:65" s="74" customFormat="1" ht="16.5" customHeight="1">
      <c r="B779" s="73"/>
      <c r="C779" s="300" t="s">
        <v>953</v>
      </c>
      <c r="D779" s="300" t="s">
        <v>621</v>
      </c>
      <c r="E779" s="301" t="s">
        <v>2778</v>
      </c>
      <c r="F779" s="302" t="s">
        <v>10093</v>
      </c>
      <c r="G779" s="303" t="s">
        <v>2780</v>
      </c>
      <c r="H779" s="304">
        <v>1.3660000000000001</v>
      </c>
      <c r="I779" s="28"/>
      <c r="J779" s="306">
        <f>ROUND(I779*H779,2)</f>
        <v>0</v>
      </c>
      <c r="K779" s="307"/>
      <c r="L779" s="308"/>
      <c r="M779" s="29" t="s">
        <v>1</v>
      </c>
      <c r="N779" s="310" t="s">
        <v>43</v>
      </c>
      <c r="P779" s="269">
        <f>O779*H779</f>
        <v>0</v>
      </c>
      <c r="Q779" s="269">
        <v>1E-3</v>
      </c>
      <c r="R779" s="269">
        <f>Q779*H779</f>
        <v>1.366E-3</v>
      </c>
      <c r="S779" s="269">
        <v>0</v>
      </c>
      <c r="T779" s="270">
        <f>S779*H779</f>
        <v>0</v>
      </c>
      <c r="AR779" s="271" t="s">
        <v>454</v>
      </c>
      <c r="AT779" s="271" t="s">
        <v>621</v>
      </c>
      <c r="AU779" s="271" t="s">
        <v>90</v>
      </c>
      <c r="AY779" s="53" t="s">
        <v>366</v>
      </c>
      <c r="BE779" s="179">
        <f>IF(N779="základná",J779,0)</f>
        <v>0</v>
      </c>
      <c r="BF779" s="179">
        <f>IF(N779="znížená",J779,0)</f>
        <v>0</v>
      </c>
      <c r="BG779" s="179">
        <f>IF(N779="zákl. prenesená",J779,0)</f>
        <v>0</v>
      </c>
      <c r="BH779" s="179">
        <f>IF(N779="zníž. prenesená",J779,0)</f>
        <v>0</v>
      </c>
      <c r="BI779" s="179">
        <f>IF(N779="nulová",J779,0)</f>
        <v>0</v>
      </c>
      <c r="BJ779" s="53" t="s">
        <v>90</v>
      </c>
      <c r="BK779" s="179">
        <f>ROUND(I779*H779,2)</f>
        <v>0</v>
      </c>
      <c r="BL779" s="53" t="s">
        <v>371</v>
      </c>
      <c r="BM779" s="271" t="s">
        <v>10094</v>
      </c>
    </row>
    <row r="780" spans="2:65" s="74" customFormat="1" ht="24.2" customHeight="1">
      <c r="B780" s="73"/>
      <c r="C780" s="260" t="s">
        <v>1003</v>
      </c>
      <c r="D780" s="260" t="s">
        <v>368</v>
      </c>
      <c r="E780" s="261" t="s">
        <v>10095</v>
      </c>
      <c r="F780" s="262" t="s">
        <v>10096</v>
      </c>
      <c r="G780" s="263" t="s">
        <v>249</v>
      </c>
      <c r="H780" s="264">
        <v>13.41</v>
      </c>
      <c r="I780" s="26"/>
      <c r="J780" s="266">
        <f>ROUND(I780*H780,2)</f>
        <v>0</v>
      </c>
      <c r="K780" s="267"/>
      <c r="L780" s="73"/>
      <c r="M780" s="27" t="s">
        <v>1</v>
      </c>
      <c r="N780" s="233" t="s">
        <v>43</v>
      </c>
      <c r="P780" s="269">
        <f>O780*H780</f>
        <v>0</v>
      </c>
      <c r="Q780" s="269">
        <v>9.1800000000000007E-2</v>
      </c>
      <c r="R780" s="269">
        <f>Q780*H780</f>
        <v>1.2310380000000001</v>
      </c>
      <c r="S780" s="269">
        <v>0</v>
      </c>
      <c r="T780" s="270">
        <f>S780*H780</f>
        <v>0</v>
      </c>
      <c r="AR780" s="271" t="s">
        <v>371</v>
      </c>
      <c r="AT780" s="271" t="s">
        <v>368</v>
      </c>
      <c r="AU780" s="271" t="s">
        <v>90</v>
      </c>
      <c r="AY780" s="53" t="s">
        <v>366</v>
      </c>
      <c r="BE780" s="179">
        <f>IF(N780="základná",J780,0)</f>
        <v>0</v>
      </c>
      <c r="BF780" s="179">
        <f>IF(N780="znížená",J780,0)</f>
        <v>0</v>
      </c>
      <c r="BG780" s="179">
        <f>IF(N780="zákl. prenesená",J780,0)</f>
        <v>0</v>
      </c>
      <c r="BH780" s="179">
        <f>IF(N780="zníž. prenesená",J780,0)</f>
        <v>0</v>
      </c>
      <c r="BI780" s="179">
        <f>IF(N780="nulová",J780,0)</f>
        <v>0</v>
      </c>
      <c r="BJ780" s="53" t="s">
        <v>90</v>
      </c>
      <c r="BK780" s="179">
        <f>ROUND(I780*H780,2)</f>
        <v>0</v>
      </c>
      <c r="BL780" s="53" t="s">
        <v>371</v>
      </c>
      <c r="BM780" s="271" t="s">
        <v>10097</v>
      </c>
    </row>
    <row r="781" spans="2:65" s="280" customFormat="1">
      <c r="B781" s="279"/>
      <c r="D781" s="274" t="s">
        <v>373</v>
      </c>
      <c r="E781" s="281" t="s">
        <v>1</v>
      </c>
      <c r="F781" s="282" t="s">
        <v>9702</v>
      </c>
      <c r="H781" s="283">
        <v>13.41</v>
      </c>
      <c r="L781" s="279"/>
      <c r="M781" s="284"/>
      <c r="T781" s="285"/>
      <c r="AT781" s="281" t="s">
        <v>373</v>
      </c>
      <c r="AU781" s="281" t="s">
        <v>90</v>
      </c>
      <c r="AV781" s="280" t="s">
        <v>90</v>
      </c>
      <c r="AW781" s="280" t="s">
        <v>31</v>
      </c>
      <c r="AX781" s="280" t="s">
        <v>77</v>
      </c>
      <c r="AY781" s="281" t="s">
        <v>366</v>
      </c>
    </row>
    <row r="782" spans="2:65" s="287" customFormat="1">
      <c r="B782" s="286"/>
      <c r="D782" s="274" t="s">
        <v>373</v>
      </c>
      <c r="E782" s="288" t="s">
        <v>1</v>
      </c>
      <c r="F782" s="289" t="s">
        <v>378</v>
      </c>
      <c r="H782" s="290">
        <v>13.41</v>
      </c>
      <c r="L782" s="286"/>
      <c r="M782" s="291"/>
      <c r="T782" s="292"/>
      <c r="AT782" s="288" t="s">
        <v>373</v>
      </c>
      <c r="AU782" s="288" t="s">
        <v>90</v>
      </c>
      <c r="AV782" s="287" t="s">
        <v>371</v>
      </c>
      <c r="AW782" s="287" t="s">
        <v>31</v>
      </c>
      <c r="AX782" s="287" t="s">
        <v>84</v>
      </c>
      <c r="AY782" s="288" t="s">
        <v>366</v>
      </c>
    </row>
    <row r="783" spans="2:65" s="273" customFormat="1">
      <c r="B783" s="272"/>
      <c r="D783" s="274" t="s">
        <v>373</v>
      </c>
      <c r="E783" s="275" t="s">
        <v>1</v>
      </c>
      <c r="F783" s="276" t="s">
        <v>10098</v>
      </c>
      <c r="H783" s="275" t="s">
        <v>1</v>
      </c>
      <c r="L783" s="272"/>
      <c r="M783" s="277"/>
      <c r="T783" s="278"/>
      <c r="AT783" s="275" t="s">
        <v>373</v>
      </c>
      <c r="AU783" s="275" t="s">
        <v>90</v>
      </c>
      <c r="AV783" s="273" t="s">
        <v>84</v>
      </c>
      <c r="AW783" s="273" t="s">
        <v>31</v>
      </c>
      <c r="AX783" s="273" t="s">
        <v>77</v>
      </c>
      <c r="AY783" s="275" t="s">
        <v>366</v>
      </c>
    </row>
    <row r="784" spans="2:65" s="74" customFormat="1" ht="33" customHeight="1">
      <c r="B784" s="73"/>
      <c r="C784" s="260" t="s">
        <v>1019</v>
      </c>
      <c r="D784" s="260" t="s">
        <v>368</v>
      </c>
      <c r="E784" s="261" t="s">
        <v>10099</v>
      </c>
      <c r="F784" s="262" t="s">
        <v>10100</v>
      </c>
      <c r="G784" s="263" t="s">
        <v>249</v>
      </c>
      <c r="H784" s="264">
        <v>98.56</v>
      </c>
      <c r="I784" s="26"/>
      <c r="J784" s="266">
        <f>ROUND(I784*H784,2)</f>
        <v>0</v>
      </c>
      <c r="K784" s="267"/>
      <c r="L784" s="73"/>
      <c r="M784" s="27" t="s">
        <v>1</v>
      </c>
      <c r="N784" s="233" t="s">
        <v>43</v>
      </c>
      <c r="P784" s="269">
        <f>O784*H784</f>
        <v>0</v>
      </c>
      <c r="Q784" s="269">
        <v>9.1800000000000007E-2</v>
      </c>
      <c r="R784" s="269">
        <f>Q784*H784</f>
        <v>9.0478080000000016</v>
      </c>
      <c r="S784" s="269">
        <v>0</v>
      </c>
      <c r="T784" s="270">
        <f>S784*H784</f>
        <v>0</v>
      </c>
      <c r="AR784" s="271" t="s">
        <v>371</v>
      </c>
      <c r="AT784" s="271" t="s">
        <v>368</v>
      </c>
      <c r="AU784" s="271" t="s">
        <v>90</v>
      </c>
      <c r="AY784" s="53" t="s">
        <v>366</v>
      </c>
      <c r="BE784" s="179">
        <f>IF(N784="základná",J784,0)</f>
        <v>0</v>
      </c>
      <c r="BF784" s="179">
        <f>IF(N784="znížená",J784,0)</f>
        <v>0</v>
      </c>
      <c r="BG784" s="179">
        <f>IF(N784="zákl. prenesená",J784,0)</f>
        <v>0</v>
      </c>
      <c r="BH784" s="179">
        <f>IF(N784="zníž. prenesená",J784,0)</f>
        <v>0</v>
      </c>
      <c r="BI784" s="179">
        <f>IF(N784="nulová",J784,0)</f>
        <v>0</v>
      </c>
      <c r="BJ784" s="53" t="s">
        <v>90</v>
      </c>
      <c r="BK784" s="179">
        <f>ROUND(I784*H784,2)</f>
        <v>0</v>
      </c>
      <c r="BL784" s="53" t="s">
        <v>371</v>
      </c>
      <c r="BM784" s="271" t="s">
        <v>10101</v>
      </c>
    </row>
    <row r="785" spans="2:65" s="280" customFormat="1">
      <c r="B785" s="279"/>
      <c r="D785" s="274" t="s">
        <v>373</v>
      </c>
      <c r="E785" s="281" t="s">
        <v>1</v>
      </c>
      <c r="F785" s="282" t="s">
        <v>9700</v>
      </c>
      <c r="H785" s="283">
        <v>98.56</v>
      </c>
      <c r="L785" s="279"/>
      <c r="M785" s="284"/>
      <c r="T785" s="285"/>
      <c r="AT785" s="281" t="s">
        <v>373</v>
      </c>
      <c r="AU785" s="281" t="s">
        <v>90</v>
      </c>
      <c r="AV785" s="280" t="s">
        <v>90</v>
      </c>
      <c r="AW785" s="280" t="s">
        <v>31</v>
      </c>
      <c r="AX785" s="280" t="s">
        <v>77</v>
      </c>
      <c r="AY785" s="281" t="s">
        <v>366</v>
      </c>
    </row>
    <row r="786" spans="2:65" s="287" customFormat="1">
      <c r="B786" s="286"/>
      <c r="D786" s="274" t="s">
        <v>373</v>
      </c>
      <c r="E786" s="288" t="s">
        <v>1</v>
      </c>
      <c r="F786" s="289" t="s">
        <v>378</v>
      </c>
      <c r="H786" s="290">
        <v>98.56</v>
      </c>
      <c r="L786" s="286"/>
      <c r="M786" s="291"/>
      <c r="T786" s="292"/>
      <c r="AT786" s="288" t="s">
        <v>373</v>
      </c>
      <c r="AU786" s="288" t="s">
        <v>90</v>
      </c>
      <c r="AV786" s="287" t="s">
        <v>371</v>
      </c>
      <c r="AW786" s="287" t="s">
        <v>31</v>
      </c>
      <c r="AX786" s="287" t="s">
        <v>84</v>
      </c>
      <c r="AY786" s="288" t="s">
        <v>366</v>
      </c>
    </row>
    <row r="787" spans="2:65" s="273" customFormat="1">
      <c r="B787" s="272"/>
      <c r="D787" s="274" t="s">
        <v>373</v>
      </c>
      <c r="E787" s="275" t="s">
        <v>1</v>
      </c>
      <c r="F787" s="276" t="s">
        <v>10098</v>
      </c>
      <c r="H787" s="275" t="s">
        <v>1</v>
      </c>
      <c r="L787" s="272"/>
      <c r="M787" s="277"/>
      <c r="T787" s="278"/>
      <c r="AT787" s="275" t="s">
        <v>373</v>
      </c>
      <c r="AU787" s="275" t="s">
        <v>90</v>
      </c>
      <c r="AV787" s="273" t="s">
        <v>84</v>
      </c>
      <c r="AW787" s="273" t="s">
        <v>31</v>
      </c>
      <c r="AX787" s="273" t="s">
        <v>77</v>
      </c>
      <c r="AY787" s="275" t="s">
        <v>366</v>
      </c>
    </row>
    <row r="788" spans="2:65" s="74" customFormat="1" ht="24.2" customHeight="1">
      <c r="B788" s="73"/>
      <c r="C788" s="260" t="s">
        <v>1027</v>
      </c>
      <c r="D788" s="260" t="s">
        <v>368</v>
      </c>
      <c r="E788" s="261" t="s">
        <v>10102</v>
      </c>
      <c r="F788" s="262" t="s">
        <v>10103</v>
      </c>
      <c r="G788" s="263" t="s">
        <v>249</v>
      </c>
      <c r="H788" s="264">
        <v>6.633</v>
      </c>
      <c r="I788" s="26"/>
      <c r="J788" s="266">
        <f>ROUND(I788*H788,2)</f>
        <v>0</v>
      </c>
      <c r="K788" s="267"/>
      <c r="L788" s="73"/>
      <c r="M788" s="27" t="s">
        <v>1</v>
      </c>
      <c r="N788" s="233" t="s">
        <v>43</v>
      </c>
      <c r="P788" s="269">
        <f>O788*H788</f>
        <v>0</v>
      </c>
      <c r="Q788" s="269">
        <v>9.1800000000000007E-2</v>
      </c>
      <c r="R788" s="269">
        <f>Q788*H788</f>
        <v>0.60890940000000005</v>
      </c>
      <c r="S788" s="269">
        <v>0</v>
      </c>
      <c r="T788" s="270">
        <f>S788*H788</f>
        <v>0</v>
      </c>
      <c r="AR788" s="271" t="s">
        <v>371</v>
      </c>
      <c r="AT788" s="271" t="s">
        <v>368</v>
      </c>
      <c r="AU788" s="271" t="s">
        <v>90</v>
      </c>
      <c r="AY788" s="53" t="s">
        <v>366</v>
      </c>
      <c r="BE788" s="179">
        <f>IF(N788="základná",J788,0)</f>
        <v>0</v>
      </c>
      <c r="BF788" s="179">
        <f>IF(N788="znížená",J788,0)</f>
        <v>0</v>
      </c>
      <c r="BG788" s="179">
        <f>IF(N788="zákl. prenesená",J788,0)</f>
        <v>0</v>
      </c>
      <c r="BH788" s="179">
        <f>IF(N788="zníž. prenesená",J788,0)</f>
        <v>0</v>
      </c>
      <c r="BI788" s="179">
        <f>IF(N788="nulová",J788,0)</f>
        <v>0</v>
      </c>
      <c r="BJ788" s="53" t="s">
        <v>90</v>
      </c>
      <c r="BK788" s="179">
        <f>ROUND(I788*H788,2)</f>
        <v>0</v>
      </c>
      <c r="BL788" s="53" t="s">
        <v>371</v>
      </c>
      <c r="BM788" s="271" t="s">
        <v>10104</v>
      </c>
    </row>
    <row r="789" spans="2:65" s="280" customFormat="1">
      <c r="B789" s="279"/>
      <c r="D789" s="274" t="s">
        <v>373</v>
      </c>
      <c r="E789" s="281" t="s">
        <v>1</v>
      </c>
      <c r="F789" s="282" t="s">
        <v>9704</v>
      </c>
      <c r="H789" s="283">
        <v>6.633</v>
      </c>
      <c r="L789" s="279"/>
      <c r="M789" s="284"/>
      <c r="T789" s="285"/>
      <c r="AT789" s="281" t="s">
        <v>373</v>
      </c>
      <c r="AU789" s="281" t="s">
        <v>90</v>
      </c>
      <c r="AV789" s="280" t="s">
        <v>90</v>
      </c>
      <c r="AW789" s="280" t="s">
        <v>31</v>
      </c>
      <c r="AX789" s="280" t="s">
        <v>77</v>
      </c>
      <c r="AY789" s="281" t="s">
        <v>366</v>
      </c>
    </row>
    <row r="790" spans="2:65" s="287" customFormat="1">
      <c r="B790" s="286"/>
      <c r="D790" s="274" t="s">
        <v>373</v>
      </c>
      <c r="E790" s="288" t="s">
        <v>1</v>
      </c>
      <c r="F790" s="289" t="s">
        <v>378</v>
      </c>
      <c r="H790" s="290">
        <v>6.633</v>
      </c>
      <c r="L790" s="286"/>
      <c r="M790" s="291"/>
      <c r="T790" s="292"/>
      <c r="AT790" s="288" t="s">
        <v>373</v>
      </c>
      <c r="AU790" s="288" t="s">
        <v>90</v>
      </c>
      <c r="AV790" s="287" t="s">
        <v>371</v>
      </c>
      <c r="AW790" s="287" t="s">
        <v>31</v>
      </c>
      <c r="AX790" s="287" t="s">
        <v>84</v>
      </c>
      <c r="AY790" s="288" t="s">
        <v>366</v>
      </c>
    </row>
    <row r="791" spans="2:65" s="273" customFormat="1">
      <c r="B791" s="272"/>
      <c r="D791" s="274" t="s">
        <v>373</v>
      </c>
      <c r="E791" s="275" t="s">
        <v>1</v>
      </c>
      <c r="F791" s="276" t="s">
        <v>10098</v>
      </c>
      <c r="H791" s="275" t="s">
        <v>1</v>
      </c>
      <c r="L791" s="272"/>
      <c r="M791" s="277"/>
      <c r="T791" s="278"/>
      <c r="AT791" s="275" t="s">
        <v>373</v>
      </c>
      <c r="AU791" s="275" t="s">
        <v>90</v>
      </c>
      <c r="AV791" s="273" t="s">
        <v>84</v>
      </c>
      <c r="AW791" s="273" t="s">
        <v>31</v>
      </c>
      <c r="AX791" s="273" t="s">
        <v>77</v>
      </c>
      <c r="AY791" s="275" t="s">
        <v>366</v>
      </c>
    </row>
    <row r="792" spans="2:65" s="74" customFormat="1" ht="24.2" customHeight="1">
      <c r="B792" s="73"/>
      <c r="C792" s="260" t="s">
        <v>1046</v>
      </c>
      <c r="D792" s="260" t="s">
        <v>368</v>
      </c>
      <c r="E792" s="261" t="s">
        <v>10105</v>
      </c>
      <c r="F792" s="262" t="s">
        <v>10106</v>
      </c>
      <c r="G792" s="263" t="s">
        <v>630</v>
      </c>
      <c r="H792" s="264">
        <v>18</v>
      </c>
      <c r="I792" s="26"/>
      <c r="J792" s="266">
        <f>ROUND(I792*H792,2)</f>
        <v>0</v>
      </c>
      <c r="K792" s="267"/>
      <c r="L792" s="73"/>
      <c r="M792" s="27" t="s">
        <v>1</v>
      </c>
      <c r="N792" s="233" t="s">
        <v>43</v>
      </c>
      <c r="P792" s="269">
        <f>O792*H792</f>
        <v>0</v>
      </c>
      <c r="Q792" s="269">
        <v>4.675E-2</v>
      </c>
      <c r="R792" s="269">
        <f>Q792*H792</f>
        <v>0.84150000000000003</v>
      </c>
      <c r="S792" s="269">
        <v>0</v>
      </c>
      <c r="T792" s="270">
        <f>S792*H792</f>
        <v>0</v>
      </c>
      <c r="AR792" s="271" t="s">
        <v>371</v>
      </c>
      <c r="AT792" s="271" t="s">
        <v>368</v>
      </c>
      <c r="AU792" s="271" t="s">
        <v>90</v>
      </c>
      <c r="AY792" s="53" t="s">
        <v>366</v>
      </c>
      <c r="BE792" s="179">
        <f>IF(N792="základná",J792,0)</f>
        <v>0</v>
      </c>
      <c r="BF792" s="179">
        <f>IF(N792="znížená",J792,0)</f>
        <v>0</v>
      </c>
      <c r="BG792" s="179">
        <f>IF(N792="zákl. prenesená",J792,0)</f>
        <v>0</v>
      </c>
      <c r="BH792" s="179">
        <f>IF(N792="zníž. prenesená",J792,0)</f>
        <v>0</v>
      </c>
      <c r="BI792" s="179">
        <f>IF(N792="nulová",J792,0)</f>
        <v>0</v>
      </c>
      <c r="BJ792" s="53" t="s">
        <v>90</v>
      </c>
      <c r="BK792" s="179">
        <f>ROUND(I792*H792,2)</f>
        <v>0</v>
      </c>
      <c r="BL792" s="53" t="s">
        <v>371</v>
      </c>
      <c r="BM792" s="271" t="s">
        <v>10107</v>
      </c>
    </row>
    <row r="793" spans="2:65" s="74" customFormat="1" ht="24.2" customHeight="1">
      <c r="B793" s="73"/>
      <c r="C793" s="260" t="s">
        <v>1060</v>
      </c>
      <c r="D793" s="260" t="s">
        <v>368</v>
      </c>
      <c r="E793" s="261" t="s">
        <v>10108</v>
      </c>
      <c r="F793" s="262" t="s">
        <v>10109</v>
      </c>
      <c r="G793" s="263" t="s">
        <v>630</v>
      </c>
      <c r="H793" s="264">
        <v>21</v>
      </c>
      <c r="I793" s="26"/>
      <c r="J793" s="266">
        <f>ROUND(I793*H793,2)</f>
        <v>0</v>
      </c>
      <c r="K793" s="267"/>
      <c r="L793" s="73"/>
      <c r="M793" s="27" t="s">
        <v>1</v>
      </c>
      <c r="N793" s="233" t="s">
        <v>43</v>
      </c>
      <c r="P793" s="269">
        <f>O793*H793</f>
        <v>0</v>
      </c>
      <c r="Q793" s="269">
        <v>3.0249999999999999E-2</v>
      </c>
      <c r="R793" s="269">
        <f>Q793*H793</f>
        <v>0.63524999999999998</v>
      </c>
      <c r="S793" s="269">
        <v>0</v>
      </c>
      <c r="T793" s="270">
        <f>S793*H793</f>
        <v>0</v>
      </c>
      <c r="AR793" s="271" t="s">
        <v>371</v>
      </c>
      <c r="AT793" s="271" t="s">
        <v>368</v>
      </c>
      <c r="AU793" s="271" t="s">
        <v>90</v>
      </c>
      <c r="AY793" s="53" t="s">
        <v>366</v>
      </c>
      <c r="BE793" s="179">
        <f>IF(N793="základná",J793,0)</f>
        <v>0</v>
      </c>
      <c r="BF793" s="179">
        <f>IF(N793="znížená",J793,0)</f>
        <v>0</v>
      </c>
      <c r="BG793" s="179">
        <f>IF(N793="zákl. prenesená",J793,0)</f>
        <v>0</v>
      </c>
      <c r="BH793" s="179">
        <f>IF(N793="zníž. prenesená",J793,0)</f>
        <v>0</v>
      </c>
      <c r="BI793" s="179">
        <f>IF(N793="nulová",J793,0)</f>
        <v>0</v>
      </c>
      <c r="BJ793" s="53" t="s">
        <v>90</v>
      </c>
      <c r="BK793" s="179">
        <f>ROUND(I793*H793,2)</f>
        <v>0</v>
      </c>
      <c r="BL793" s="53" t="s">
        <v>371</v>
      </c>
      <c r="BM793" s="271" t="s">
        <v>10110</v>
      </c>
    </row>
    <row r="794" spans="2:65" s="249" customFormat="1" ht="22.9" customHeight="1">
      <c r="B794" s="248"/>
      <c r="D794" s="250" t="s">
        <v>76</v>
      </c>
      <c r="E794" s="258" t="s">
        <v>462</v>
      </c>
      <c r="F794" s="258" t="s">
        <v>2840</v>
      </c>
      <c r="J794" s="259">
        <f>BK794</f>
        <v>0</v>
      </c>
      <c r="L794" s="248"/>
      <c r="M794" s="253"/>
      <c r="P794" s="254">
        <f>SUM(P795:P843)</f>
        <v>0</v>
      </c>
      <c r="R794" s="254">
        <f>SUM(R795:R843)</f>
        <v>12.547579649999999</v>
      </c>
      <c r="T794" s="255">
        <f>SUM(T795:T843)</f>
        <v>15.561078</v>
      </c>
      <c r="AR794" s="250" t="s">
        <v>84</v>
      </c>
      <c r="AT794" s="256" t="s">
        <v>76</v>
      </c>
      <c r="AU794" s="256" t="s">
        <v>84</v>
      </c>
      <c r="AY794" s="250" t="s">
        <v>366</v>
      </c>
      <c r="BK794" s="257">
        <f>SUM(BK795:BK843)</f>
        <v>0</v>
      </c>
    </row>
    <row r="795" spans="2:65" s="74" customFormat="1" ht="24.2" customHeight="1">
      <c r="B795" s="73"/>
      <c r="C795" s="260" t="s">
        <v>1068</v>
      </c>
      <c r="D795" s="260" t="s">
        <v>368</v>
      </c>
      <c r="E795" s="261" t="s">
        <v>2867</v>
      </c>
      <c r="F795" s="262" t="s">
        <v>2868</v>
      </c>
      <c r="G795" s="263" t="s">
        <v>249</v>
      </c>
      <c r="H795" s="264">
        <v>138.78</v>
      </c>
      <c r="I795" s="26"/>
      <c r="J795" s="266">
        <f>ROUND(I795*H795,2)</f>
        <v>0</v>
      </c>
      <c r="K795" s="267"/>
      <c r="L795" s="73"/>
      <c r="M795" s="27" t="s">
        <v>1</v>
      </c>
      <c r="N795" s="233" t="s">
        <v>43</v>
      </c>
      <c r="P795" s="269">
        <f>O795*H795</f>
        <v>0</v>
      </c>
      <c r="Q795" s="269">
        <v>8.5059999999999997E-2</v>
      </c>
      <c r="R795" s="269">
        <f>Q795*H795</f>
        <v>11.804626799999999</v>
      </c>
      <c r="S795" s="269">
        <v>0.107</v>
      </c>
      <c r="T795" s="270">
        <f>S795*H795</f>
        <v>14.849460000000001</v>
      </c>
      <c r="AR795" s="271" t="s">
        <v>371</v>
      </c>
      <c r="AT795" s="271" t="s">
        <v>368</v>
      </c>
      <c r="AU795" s="271" t="s">
        <v>90</v>
      </c>
      <c r="AY795" s="53" t="s">
        <v>366</v>
      </c>
      <c r="BE795" s="179">
        <f>IF(N795="základná",J795,0)</f>
        <v>0</v>
      </c>
      <c r="BF795" s="179">
        <f>IF(N795="znížená",J795,0)</f>
        <v>0</v>
      </c>
      <c r="BG795" s="179">
        <f>IF(N795="zákl. prenesená",J795,0)</f>
        <v>0</v>
      </c>
      <c r="BH795" s="179">
        <f>IF(N795="zníž. prenesená",J795,0)</f>
        <v>0</v>
      </c>
      <c r="BI795" s="179">
        <f>IF(N795="nulová",J795,0)</f>
        <v>0</v>
      </c>
      <c r="BJ795" s="53" t="s">
        <v>90</v>
      </c>
      <c r="BK795" s="179">
        <f>ROUND(I795*H795,2)</f>
        <v>0</v>
      </c>
      <c r="BL795" s="53" t="s">
        <v>371</v>
      </c>
      <c r="BM795" s="271" t="s">
        <v>10111</v>
      </c>
    </row>
    <row r="796" spans="2:65" s="280" customFormat="1">
      <c r="B796" s="279"/>
      <c r="D796" s="274" t="s">
        <v>373</v>
      </c>
      <c r="E796" s="281" t="s">
        <v>1</v>
      </c>
      <c r="F796" s="282" t="s">
        <v>9698</v>
      </c>
      <c r="H796" s="283">
        <v>138.78</v>
      </c>
      <c r="L796" s="279"/>
      <c r="M796" s="284"/>
      <c r="T796" s="285"/>
      <c r="AT796" s="281" t="s">
        <v>373</v>
      </c>
      <c r="AU796" s="281" t="s">
        <v>90</v>
      </c>
      <c r="AV796" s="280" t="s">
        <v>90</v>
      </c>
      <c r="AW796" s="280" t="s">
        <v>31</v>
      </c>
      <c r="AX796" s="280" t="s">
        <v>77</v>
      </c>
      <c r="AY796" s="281" t="s">
        <v>366</v>
      </c>
    </row>
    <row r="797" spans="2:65" s="287" customFormat="1">
      <c r="B797" s="286"/>
      <c r="D797" s="274" t="s">
        <v>373</v>
      </c>
      <c r="E797" s="288" t="s">
        <v>1</v>
      </c>
      <c r="F797" s="289" t="s">
        <v>378</v>
      </c>
      <c r="H797" s="290">
        <v>138.78</v>
      </c>
      <c r="L797" s="286"/>
      <c r="M797" s="291"/>
      <c r="T797" s="292"/>
      <c r="AT797" s="288" t="s">
        <v>373</v>
      </c>
      <c r="AU797" s="288" t="s">
        <v>90</v>
      </c>
      <c r="AV797" s="287" t="s">
        <v>371</v>
      </c>
      <c r="AW797" s="287" t="s">
        <v>31</v>
      </c>
      <c r="AX797" s="287" t="s">
        <v>84</v>
      </c>
      <c r="AY797" s="288" t="s">
        <v>366</v>
      </c>
    </row>
    <row r="798" spans="2:65" s="74" customFormat="1" ht="24.2" customHeight="1">
      <c r="B798" s="73"/>
      <c r="C798" s="260" t="s">
        <v>1080</v>
      </c>
      <c r="D798" s="260" t="s">
        <v>368</v>
      </c>
      <c r="E798" s="261" t="s">
        <v>2871</v>
      </c>
      <c r="F798" s="262" t="s">
        <v>2872</v>
      </c>
      <c r="G798" s="263" t="s">
        <v>249</v>
      </c>
      <c r="H798" s="264">
        <v>138.78</v>
      </c>
      <c r="I798" s="26"/>
      <c r="J798" s="266">
        <f>ROUND(I798*H798,2)</f>
        <v>0</v>
      </c>
      <c r="K798" s="267"/>
      <c r="L798" s="73"/>
      <c r="M798" s="27" t="s">
        <v>1</v>
      </c>
      <c r="N798" s="233" t="s">
        <v>43</v>
      </c>
      <c r="P798" s="269">
        <f>O798*H798</f>
        <v>0</v>
      </c>
      <c r="Q798" s="269">
        <v>0</v>
      </c>
      <c r="R798" s="269">
        <f>Q798*H798</f>
        <v>0</v>
      </c>
      <c r="S798" s="269">
        <v>0</v>
      </c>
      <c r="T798" s="270">
        <f>S798*H798</f>
        <v>0</v>
      </c>
      <c r="AR798" s="271" t="s">
        <v>371</v>
      </c>
      <c r="AT798" s="271" t="s">
        <v>368</v>
      </c>
      <c r="AU798" s="271" t="s">
        <v>90</v>
      </c>
      <c r="AY798" s="53" t="s">
        <v>366</v>
      </c>
      <c r="BE798" s="179">
        <f>IF(N798="základná",J798,0)</f>
        <v>0</v>
      </c>
      <c r="BF798" s="179">
        <f>IF(N798="znížená",J798,0)</f>
        <v>0</v>
      </c>
      <c r="BG798" s="179">
        <f>IF(N798="zákl. prenesená",J798,0)</f>
        <v>0</v>
      </c>
      <c r="BH798" s="179">
        <f>IF(N798="zníž. prenesená",J798,0)</f>
        <v>0</v>
      </c>
      <c r="BI798" s="179">
        <f>IF(N798="nulová",J798,0)</f>
        <v>0</v>
      </c>
      <c r="BJ798" s="53" t="s">
        <v>90</v>
      </c>
      <c r="BK798" s="179">
        <f>ROUND(I798*H798,2)</f>
        <v>0</v>
      </c>
      <c r="BL798" s="53" t="s">
        <v>371</v>
      </c>
      <c r="BM798" s="271" t="s">
        <v>10112</v>
      </c>
    </row>
    <row r="799" spans="2:65" s="280" customFormat="1">
      <c r="B799" s="279"/>
      <c r="D799" s="274" t="s">
        <v>373</v>
      </c>
      <c r="E799" s="281" t="s">
        <v>1</v>
      </c>
      <c r="F799" s="282" t="s">
        <v>9698</v>
      </c>
      <c r="H799" s="283">
        <v>138.78</v>
      </c>
      <c r="L799" s="279"/>
      <c r="M799" s="284"/>
      <c r="T799" s="285"/>
      <c r="AT799" s="281" t="s">
        <v>373</v>
      </c>
      <c r="AU799" s="281" t="s">
        <v>90</v>
      </c>
      <c r="AV799" s="280" t="s">
        <v>90</v>
      </c>
      <c r="AW799" s="280" t="s">
        <v>31</v>
      </c>
      <c r="AX799" s="280" t="s">
        <v>77</v>
      </c>
      <c r="AY799" s="281" t="s">
        <v>366</v>
      </c>
    </row>
    <row r="800" spans="2:65" s="287" customFormat="1">
      <c r="B800" s="286"/>
      <c r="D800" s="274" t="s">
        <v>373</v>
      </c>
      <c r="E800" s="288" t="s">
        <v>1</v>
      </c>
      <c r="F800" s="289" t="s">
        <v>378</v>
      </c>
      <c r="H800" s="290">
        <v>138.78</v>
      </c>
      <c r="L800" s="286"/>
      <c r="M800" s="291"/>
      <c r="T800" s="292"/>
      <c r="AT800" s="288" t="s">
        <v>373</v>
      </c>
      <c r="AU800" s="288" t="s">
        <v>90</v>
      </c>
      <c r="AV800" s="287" t="s">
        <v>371</v>
      </c>
      <c r="AW800" s="287" t="s">
        <v>31</v>
      </c>
      <c r="AX800" s="287" t="s">
        <v>84</v>
      </c>
      <c r="AY800" s="288" t="s">
        <v>366</v>
      </c>
    </row>
    <row r="801" spans="2:65" s="74" customFormat="1" ht="37.9" customHeight="1">
      <c r="B801" s="73"/>
      <c r="C801" s="260" t="s">
        <v>1146</v>
      </c>
      <c r="D801" s="260" t="s">
        <v>368</v>
      </c>
      <c r="E801" s="261" t="s">
        <v>10113</v>
      </c>
      <c r="F801" s="262" t="s">
        <v>10114</v>
      </c>
      <c r="G801" s="263" t="s">
        <v>265</v>
      </c>
      <c r="H801" s="264">
        <v>148.58199999999999</v>
      </c>
      <c r="I801" s="26"/>
      <c r="J801" s="266">
        <f>ROUND(I801*H801,2)</f>
        <v>0</v>
      </c>
      <c r="K801" s="267"/>
      <c r="L801" s="73"/>
      <c r="M801" s="27" t="s">
        <v>1</v>
      </c>
      <c r="N801" s="233" t="s">
        <v>43</v>
      </c>
      <c r="P801" s="269">
        <f>O801*H801</f>
        <v>0</v>
      </c>
      <c r="Q801" s="269">
        <v>1.2099999999999999E-3</v>
      </c>
      <c r="R801" s="269">
        <f>Q801*H801</f>
        <v>0.17978421999999997</v>
      </c>
      <c r="S801" s="269">
        <v>0</v>
      </c>
      <c r="T801" s="270">
        <f>S801*H801</f>
        <v>0</v>
      </c>
      <c r="AR801" s="271" t="s">
        <v>371</v>
      </c>
      <c r="AT801" s="271" t="s">
        <v>368</v>
      </c>
      <c r="AU801" s="271" t="s">
        <v>90</v>
      </c>
      <c r="AY801" s="53" t="s">
        <v>366</v>
      </c>
      <c r="BE801" s="179">
        <f>IF(N801="základná",J801,0)</f>
        <v>0</v>
      </c>
      <c r="BF801" s="179">
        <f>IF(N801="znížená",J801,0)</f>
        <v>0</v>
      </c>
      <c r="BG801" s="179">
        <f>IF(N801="zákl. prenesená",J801,0)</f>
        <v>0</v>
      </c>
      <c r="BH801" s="179">
        <f>IF(N801="zníž. prenesená",J801,0)</f>
        <v>0</v>
      </c>
      <c r="BI801" s="179">
        <f>IF(N801="nulová",J801,0)</f>
        <v>0</v>
      </c>
      <c r="BJ801" s="53" t="s">
        <v>90</v>
      </c>
      <c r="BK801" s="179">
        <f>ROUND(I801*H801,2)</f>
        <v>0</v>
      </c>
      <c r="BL801" s="53" t="s">
        <v>371</v>
      </c>
      <c r="BM801" s="271" t="s">
        <v>10115</v>
      </c>
    </row>
    <row r="802" spans="2:65" s="273" customFormat="1">
      <c r="B802" s="272"/>
      <c r="D802" s="274" t="s">
        <v>373</v>
      </c>
      <c r="E802" s="275" t="s">
        <v>1</v>
      </c>
      <c r="F802" s="276" t="s">
        <v>10116</v>
      </c>
      <c r="H802" s="275" t="s">
        <v>1</v>
      </c>
      <c r="L802" s="272"/>
      <c r="M802" s="277"/>
      <c r="T802" s="278"/>
      <c r="AT802" s="275" t="s">
        <v>373</v>
      </c>
      <c r="AU802" s="275" t="s">
        <v>90</v>
      </c>
      <c r="AV802" s="273" t="s">
        <v>84</v>
      </c>
      <c r="AW802" s="273" t="s">
        <v>31</v>
      </c>
      <c r="AX802" s="273" t="s">
        <v>77</v>
      </c>
      <c r="AY802" s="275" t="s">
        <v>366</v>
      </c>
    </row>
    <row r="803" spans="2:65" s="273" customFormat="1">
      <c r="B803" s="272"/>
      <c r="D803" s="274" t="s">
        <v>373</v>
      </c>
      <c r="E803" s="275" t="s">
        <v>1</v>
      </c>
      <c r="F803" s="276" t="s">
        <v>10117</v>
      </c>
      <c r="H803" s="275" t="s">
        <v>1</v>
      </c>
      <c r="L803" s="272"/>
      <c r="M803" s="277"/>
      <c r="T803" s="278"/>
      <c r="AT803" s="275" t="s">
        <v>373</v>
      </c>
      <c r="AU803" s="275" t="s">
        <v>90</v>
      </c>
      <c r="AV803" s="273" t="s">
        <v>84</v>
      </c>
      <c r="AW803" s="273" t="s">
        <v>31</v>
      </c>
      <c r="AX803" s="273" t="s">
        <v>77</v>
      </c>
      <c r="AY803" s="275" t="s">
        <v>366</v>
      </c>
    </row>
    <row r="804" spans="2:65" s="280" customFormat="1">
      <c r="B804" s="279"/>
      <c r="D804" s="274" t="s">
        <v>373</v>
      </c>
      <c r="E804" s="281" t="s">
        <v>1</v>
      </c>
      <c r="F804" s="282" t="s">
        <v>10118</v>
      </c>
      <c r="H804" s="283">
        <v>137.732</v>
      </c>
      <c r="L804" s="279"/>
      <c r="M804" s="284"/>
      <c r="T804" s="285"/>
      <c r="AT804" s="281" t="s">
        <v>373</v>
      </c>
      <c r="AU804" s="281" t="s">
        <v>90</v>
      </c>
      <c r="AV804" s="280" t="s">
        <v>90</v>
      </c>
      <c r="AW804" s="280" t="s">
        <v>31</v>
      </c>
      <c r="AX804" s="280" t="s">
        <v>77</v>
      </c>
      <c r="AY804" s="281" t="s">
        <v>366</v>
      </c>
    </row>
    <row r="805" spans="2:65" s="280" customFormat="1">
      <c r="B805" s="279"/>
      <c r="D805" s="274" t="s">
        <v>373</v>
      </c>
      <c r="E805" s="281" t="s">
        <v>1</v>
      </c>
      <c r="F805" s="282" t="s">
        <v>10119</v>
      </c>
      <c r="H805" s="283">
        <v>10.85</v>
      </c>
      <c r="L805" s="279"/>
      <c r="M805" s="284"/>
      <c r="T805" s="285"/>
      <c r="AT805" s="281" t="s">
        <v>373</v>
      </c>
      <c r="AU805" s="281" t="s">
        <v>90</v>
      </c>
      <c r="AV805" s="280" t="s">
        <v>90</v>
      </c>
      <c r="AW805" s="280" t="s">
        <v>31</v>
      </c>
      <c r="AX805" s="280" t="s">
        <v>77</v>
      </c>
      <c r="AY805" s="281" t="s">
        <v>366</v>
      </c>
    </row>
    <row r="806" spans="2:65" s="287" customFormat="1">
      <c r="B806" s="286"/>
      <c r="D806" s="274" t="s">
        <v>373</v>
      </c>
      <c r="E806" s="288" t="s">
        <v>1</v>
      </c>
      <c r="F806" s="289" t="s">
        <v>378</v>
      </c>
      <c r="H806" s="290">
        <v>148.58199999999999</v>
      </c>
      <c r="L806" s="286"/>
      <c r="M806" s="291"/>
      <c r="T806" s="292"/>
      <c r="AT806" s="288" t="s">
        <v>373</v>
      </c>
      <c r="AU806" s="288" t="s">
        <v>90</v>
      </c>
      <c r="AV806" s="287" t="s">
        <v>371</v>
      </c>
      <c r="AW806" s="287" t="s">
        <v>31</v>
      </c>
      <c r="AX806" s="287" t="s">
        <v>84</v>
      </c>
      <c r="AY806" s="288" t="s">
        <v>366</v>
      </c>
    </row>
    <row r="807" spans="2:65" s="74" customFormat="1" ht="24.2" customHeight="1">
      <c r="B807" s="73"/>
      <c r="C807" s="260" t="s">
        <v>1161</v>
      </c>
      <c r="D807" s="260" t="s">
        <v>368</v>
      </c>
      <c r="E807" s="261" t="s">
        <v>10120</v>
      </c>
      <c r="F807" s="262" t="s">
        <v>10121</v>
      </c>
      <c r="G807" s="263" t="s">
        <v>265</v>
      </c>
      <c r="H807" s="264">
        <v>62.79</v>
      </c>
      <c r="I807" s="26"/>
      <c r="J807" s="266">
        <f>ROUND(I807*H807,2)</f>
        <v>0</v>
      </c>
      <c r="K807" s="267"/>
      <c r="L807" s="73"/>
      <c r="M807" s="27" t="s">
        <v>1</v>
      </c>
      <c r="N807" s="233" t="s">
        <v>43</v>
      </c>
      <c r="P807" s="269">
        <f>O807*H807</f>
        <v>0</v>
      </c>
      <c r="Q807" s="269">
        <v>1.91E-3</v>
      </c>
      <c r="R807" s="269">
        <f>Q807*H807</f>
        <v>0.1199289</v>
      </c>
      <c r="S807" s="269">
        <v>0</v>
      </c>
      <c r="T807" s="270">
        <f>S807*H807</f>
        <v>0</v>
      </c>
      <c r="AR807" s="271" t="s">
        <v>371</v>
      </c>
      <c r="AT807" s="271" t="s">
        <v>368</v>
      </c>
      <c r="AU807" s="271" t="s">
        <v>90</v>
      </c>
      <c r="AY807" s="53" t="s">
        <v>366</v>
      </c>
      <c r="BE807" s="179">
        <f>IF(N807="základná",J807,0)</f>
        <v>0</v>
      </c>
      <c r="BF807" s="179">
        <f>IF(N807="znížená",J807,0)</f>
        <v>0</v>
      </c>
      <c r="BG807" s="179">
        <f>IF(N807="zákl. prenesená",J807,0)</f>
        <v>0</v>
      </c>
      <c r="BH807" s="179">
        <f>IF(N807="zníž. prenesená",J807,0)</f>
        <v>0</v>
      </c>
      <c r="BI807" s="179">
        <f>IF(N807="nulová",J807,0)</f>
        <v>0</v>
      </c>
      <c r="BJ807" s="53" t="s">
        <v>90</v>
      </c>
      <c r="BK807" s="179">
        <f>ROUND(I807*H807,2)</f>
        <v>0</v>
      </c>
      <c r="BL807" s="53" t="s">
        <v>371</v>
      </c>
      <c r="BM807" s="271" t="s">
        <v>10122</v>
      </c>
    </row>
    <row r="808" spans="2:65" s="273" customFormat="1">
      <c r="B808" s="272"/>
      <c r="D808" s="274" t="s">
        <v>373</v>
      </c>
      <c r="E808" s="275" t="s">
        <v>1</v>
      </c>
      <c r="F808" s="276" t="s">
        <v>10123</v>
      </c>
      <c r="H808" s="275" t="s">
        <v>1</v>
      </c>
      <c r="L808" s="272"/>
      <c r="M808" s="277"/>
      <c r="T808" s="278"/>
      <c r="AT808" s="275" t="s">
        <v>373</v>
      </c>
      <c r="AU808" s="275" t="s">
        <v>90</v>
      </c>
      <c r="AV808" s="273" t="s">
        <v>84</v>
      </c>
      <c r="AW808" s="273" t="s">
        <v>31</v>
      </c>
      <c r="AX808" s="273" t="s">
        <v>77</v>
      </c>
      <c r="AY808" s="275" t="s">
        <v>366</v>
      </c>
    </row>
    <row r="809" spans="2:65" s="273" customFormat="1">
      <c r="B809" s="272"/>
      <c r="D809" s="274" t="s">
        <v>373</v>
      </c>
      <c r="E809" s="275" t="s">
        <v>1</v>
      </c>
      <c r="F809" s="276" t="s">
        <v>10124</v>
      </c>
      <c r="H809" s="275" t="s">
        <v>1</v>
      </c>
      <c r="L809" s="272"/>
      <c r="M809" s="277"/>
      <c r="T809" s="278"/>
      <c r="AT809" s="275" t="s">
        <v>373</v>
      </c>
      <c r="AU809" s="275" t="s">
        <v>90</v>
      </c>
      <c r="AV809" s="273" t="s">
        <v>84</v>
      </c>
      <c r="AW809" s="273" t="s">
        <v>31</v>
      </c>
      <c r="AX809" s="273" t="s">
        <v>77</v>
      </c>
      <c r="AY809" s="275" t="s">
        <v>366</v>
      </c>
    </row>
    <row r="810" spans="2:65" s="280" customFormat="1">
      <c r="B810" s="279"/>
      <c r="D810" s="274" t="s">
        <v>373</v>
      </c>
      <c r="E810" s="281" t="s">
        <v>1</v>
      </c>
      <c r="F810" s="282" t="s">
        <v>10125</v>
      </c>
      <c r="H810" s="283">
        <v>62.79</v>
      </c>
      <c r="L810" s="279"/>
      <c r="M810" s="284"/>
      <c r="T810" s="285"/>
      <c r="AT810" s="281" t="s">
        <v>373</v>
      </c>
      <c r="AU810" s="281" t="s">
        <v>90</v>
      </c>
      <c r="AV810" s="280" t="s">
        <v>90</v>
      </c>
      <c r="AW810" s="280" t="s">
        <v>31</v>
      </c>
      <c r="AX810" s="280" t="s">
        <v>77</v>
      </c>
      <c r="AY810" s="281" t="s">
        <v>366</v>
      </c>
    </row>
    <row r="811" spans="2:65" s="287" customFormat="1">
      <c r="B811" s="286"/>
      <c r="D811" s="274" t="s">
        <v>373</v>
      </c>
      <c r="E811" s="288" t="s">
        <v>1</v>
      </c>
      <c r="F811" s="289" t="s">
        <v>378</v>
      </c>
      <c r="H811" s="290">
        <v>62.79</v>
      </c>
      <c r="L811" s="286"/>
      <c r="M811" s="291"/>
      <c r="T811" s="292"/>
      <c r="AT811" s="288" t="s">
        <v>373</v>
      </c>
      <c r="AU811" s="288" t="s">
        <v>90</v>
      </c>
      <c r="AV811" s="287" t="s">
        <v>371</v>
      </c>
      <c r="AW811" s="287" t="s">
        <v>31</v>
      </c>
      <c r="AX811" s="287" t="s">
        <v>84</v>
      </c>
      <c r="AY811" s="288" t="s">
        <v>366</v>
      </c>
    </row>
    <row r="812" spans="2:65" s="273" customFormat="1" ht="33.75">
      <c r="B812" s="272"/>
      <c r="D812" s="274" t="s">
        <v>373</v>
      </c>
      <c r="E812" s="275" t="s">
        <v>1</v>
      </c>
      <c r="F812" s="276" t="s">
        <v>10126</v>
      </c>
      <c r="H812" s="275" t="s">
        <v>1</v>
      </c>
      <c r="L812" s="272"/>
      <c r="M812" s="277"/>
      <c r="T812" s="278"/>
      <c r="AT812" s="275" t="s">
        <v>373</v>
      </c>
      <c r="AU812" s="275" t="s">
        <v>90</v>
      </c>
      <c r="AV812" s="273" t="s">
        <v>84</v>
      </c>
      <c r="AW812" s="273" t="s">
        <v>31</v>
      </c>
      <c r="AX812" s="273" t="s">
        <v>77</v>
      </c>
      <c r="AY812" s="275" t="s">
        <v>366</v>
      </c>
    </row>
    <row r="813" spans="2:65" s="273" customFormat="1" ht="22.5">
      <c r="B813" s="272"/>
      <c r="D813" s="274" t="s">
        <v>373</v>
      </c>
      <c r="E813" s="275" t="s">
        <v>1</v>
      </c>
      <c r="F813" s="276" t="s">
        <v>10127</v>
      </c>
      <c r="H813" s="275" t="s">
        <v>1</v>
      </c>
      <c r="L813" s="272"/>
      <c r="M813" s="277"/>
      <c r="T813" s="278"/>
      <c r="AT813" s="275" t="s">
        <v>373</v>
      </c>
      <c r="AU813" s="275" t="s">
        <v>90</v>
      </c>
      <c r="AV813" s="273" t="s">
        <v>84</v>
      </c>
      <c r="AW813" s="273" t="s">
        <v>31</v>
      </c>
      <c r="AX813" s="273" t="s">
        <v>77</v>
      </c>
      <c r="AY813" s="275" t="s">
        <v>366</v>
      </c>
    </row>
    <row r="814" spans="2:65" s="74" customFormat="1" ht="24.2" customHeight="1">
      <c r="B814" s="73"/>
      <c r="C814" s="260" t="s">
        <v>1166</v>
      </c>
      <c r="D814" s="260" t="s">
        <v>368</v>
      </c>
      <c r="E814" s="261" t="s">
        <v>2904</v>
      </c>
      <c r="F814" s="262" t="s">
        <v>2905</v>
      </c>
      <c r="G814" s="263" t="s">
        <v>249</v>
      </c>
      <c r="H814" s="264">
        <v>111.97</v>
      </c>
      <c r="I814" s="26"/>
      <c r="J814" s="266">
        <f>ROUND(I814*H814,2)</f>
        <v>0</v>
      </c>
      <c r="K814" s="267"/>
      <c r="L814" s="73"/>
      <c r="M814" s="27" t="s">
        <v>1</v>
      </c>
      <c r="N814" s="233" t="s">
        <v>43</v>
      </c>
      <c r="P814" s="269">
        <f>O814*H814</f>
        <v>0</v>
      </c>
      <c r="Q814" s="269">
        <v>1.92E-3</v>
      </c>
      <c r="R814" s="269">
        <f>Q814*H814</f>
        <v>0.21498239999999999</v>
      </c>
      <c r="S814" s="269">
        <v>0</v>
      </c>
      <c r="T814" s="270">
        <f>S814*H814</f>
        <v>0</v>
      </c>
      <c r="AR814" s="271" t="s">
        <v>371</v>
      </c>
      <c r="AT814" s="271" t="s">
        <v>368</v>
      </c>
      <c r="AU814" s="271" t="s">
        <v>90</v>
      </c>
      <c r="AY814" s="53" t="s">
        <v>366</v>
      </c>
      <c r="BE814" s="179">
        <f>IF(N814="základná",J814,0)</f>
        <v>0</v>
      </c>
      <c r="BF814" s="179">
        <f>IF(N814="znížená",J814,0)</f>
        <v>0</v>
      </c>
      <c r="BG814" s="179">
        <f>IF(N814="zákl. prenesená",J814,0)</f>
        <v>0</v>
      </c>
      <c r="BH814" s="179">
        <f>IF(N814="zníž. prenesená",J814,0)</f>
        <v>0</v>
      </c>
      <c r="BI814" s="179">
        <f>IF(N814="nulová",J814,0)</f>
        <v>0</v>
      </c>
      <c r="BJ814" s="53" t="s">
        <v>90</v>
      </c>
      <c r="BK814" s="179">
        <f>ROUND(I814*H814,2)</f>
        <v>0</v>
      </c>
      <c r="BL814" s="53" t="s">
        <v>371</v>
      </c>
      <c r="BM814" s="271" t="s">
        <v>10128</v>
      </c>
    </row>
    <row r="815" spans="2:65" s="273" customFormat="1">
      <c r="B815" s="272"/>
      <c r="D815" s="274" t="s">
        <v>373</v>
      </c>
      <c r="E815" s="275" t="s">
        <v>1</v>
      </c>
      <c r="F815" s="276" t="s">
        <v>2908</v>
      </c>
      <c r="H815" s="275" t="s">
        <v>1</v>
      </c>
      <c r="L815" s="272"/>
      <c r="M815" s="277"/>
      <c r="T815" s="278"/>
      <c r="AT815" s="275" t="s">
        <v>373</v>
      </c>
      <c r="AU815" s="275" t="s">
        <v>90</v>
      </c>
      <c r="AV815" s="273" t="s">
        <v>84</v>
      </c>
      <c r="AW815" s="273" t="s">
        <v>31</v>
      </c>
      <c r="AX815" s="273" t="s">
        <v>77</v>
      </c>
      <c r="AY815" s="275" t="s">
        <v>366</v>
      </c>
    </row>
    <row r="816" spans="2:65" s="280" customFormat="1">
      <c r="B816" s="279"/>
      <c r="D816" s="274" t="s">
        <v>373</v>
      </c>
      <c r="E816" s="281" t="s">
        <v>1</v>
      </c>
      <c r="F816" s="282" t="s">
        <v>10129</v>
      </c>
      <c r="H816" s="283">
        <v>111.97</v>
      </c>
      <c r="L816" s="279"/>
      <c r="M816" s="284"/>
      <c r="T816" s="285"/>
      <c r="AT816" s="281" t="s">
        <v>373</v>
      </c>
      <c r="AU816" s="281" t="s">
        <v>90</v>
      </c>
      <c r="AV816" s="280" t="s">
        <v>90</v>
      </c>
      <c r="AW816" s="280" t="s">
        <v>31</v>
      </c>
      <c r="AX816" s="280" t="s">
        <v>77</v>
      </c>
      <c r="AY816" s="281" t="s">
        <v>366</v>
      </c>
    </row>
    <row r="817" spans="2:65" s="287" customFormat="1">
      <c r="B817" s="286"/>
      <c r="D817" s="274" t="s">
        <v>373</v>
      </c>
      <c r="E817" s="288" t="s">
        <v>1</v>
      </c>
      <c r="F817" s="289" t="s">
        <v>378</v>
      </c>
      <c r="H817" s="290">
        <v>111.97</v>
      </c>
      <c r="L817" s="286"/>
      <c r="M817" s="291"/>
      <c r="T817" s="292"/>
      <c r="AT817" s="288" t="s">
        <v>373</v>
      </c>
      <c r="AU817" s="288" t="s">
        <v>90</v>
      </c>
      <c r="AV817" s="287" t="s">
        <v>371</v>
      </c>
      <c r="AW817" s="287" t="s">
        <v>31</v>
      </c>
      <c r="AX817" s="287" t="s">
        <v>84</v>
      </c>
      <c r="AY817" s="288" t="s">
        <v>366</v>
      </c>
    </row>
    <row r="818" spans="2:65" s="74" customFormat="1" ht="33" customHeight="1">
      <c r="B818" s="73"/>
      <c r="C818" s="260" t="s">
        <v>1264</v>
      </c>
      <c r="D818" s="260" t="s">
        <v>368</v>
      </c>
      <c r="E818" s="261" t="s">
        <v>2927</v>
      </c>
      <c r="F818" s="262" t="s">
        <v>2928</v>
      </c>
      <c r="G818" s="263" t="s">
        <v>249</v>
      </c>
      <c r="H818" s="264">
        <v>26.81</v>
      </c>
      <c r="I818" s="26"/>
      <c r="J818" s="266">
        <f>ROUND(I818*H818,2)</f>
        <v>0</v>
      </c>
      <c r="K818" s="267"/>
      <c r="L818" s="73"/>
      <c r="M818" s="27" t="s">
        <v>1</v>
      </c>
      <c r="N818" s="233" t="s">
        <v>43</v>
      </c>
      <c r="P818" s="269">
        <f>O818*H818</f>
        <v>0</v>
      </c>
      <c r="Q818" s="269">
        <v>6.3699999999999998E-3</v>
      </c>
      <c r="R818" s="269">
        <f>Q818*H818</f>
        <v>0.17077969999999998</v>
      </c>
      <c r="S818" s="269">
        <v>0</v>
      </c>
      <c r="T818" s="270">
        <f>S818*H818</f>
        <v>0</v>
      </c>
      <c r="AR818" s="271" t="s">
        <v>371</v>
      </c>
      <c r="AT818" s="271" t="s">
        <v>368</v>
      </c>
      <c r="AU818" s="271" t="s">
        <v>90</v>
      </c>
      <c r="AY818" s="53" t="s">
        <v>366</v>
      </c>
      <c r="BE818" s="179">
        <f>IF(N818="základná",J818,0)</f>
        <v>0</v>
      </c>
      <c r="BF818" s="179">
        <f>IF(N818="znížená",J818,0)</f>
        <v>0</v>
      </c>
      <c r="BG818" s="179">
        <f>IF(N818="zákl. prenesená",J818,0)</f>
        <v>0</v>
      </c>
      <c r="BH818" s="179">
        <f>IF(N818="zníž. prenesená",J818,0)</f>
        <v>0</v>
      </c>
      <c r="BI818" s="179">
        <f>IF(N818="nulová",J818,0)</f>
        <v>0</v>
      </c>
      <c r="BJ818" s="53" t="s">
        <v>90</v>
      </c>
      <c r="BK818" s="179">
        <f>ROUND(I818*H818,2)</f>
        <v>0</v>
      </c>
      <c r="BL818" s="53" t="s">
        <v>371</v>
      </c>
      <c r="BM818" s="271" t="s">
        <v>10130</v>
      </c>
    </row>
    <row r="819" spans="2:65" s="273" customFormat="1">
      <c r="B819" s="272"/>
      <c r="D819" s="274" t="s">
        <v>373</v>
      </c>
      <c r="E819" s="275" t="s">
        <v>1</v>
      </c>
      <c r="F819" s="276" t="s">
        <v>10131</v>
      </c>
      <c r="H819" s="275" t="s">
        <v>1</v>
      </c>
      <c r="L819" s="272"/>
      <c r="M819" s="277"/>
      <c r="T819" s="278"/>
      <c r="AT819" s="275" t="s">
        <v>373</v>
      </c>
      <c r="AU819" s="275" t="s">
        <v>90</v>
      </c>
      <c r="AV819" s="273" t="s">
        <v>84</v>
      </c>
      <c r="AW819" s="273" t="s">
        <v>31</v>
      </c>
      <c r="AX819" s="273" t="s">
        <v>77</v>
      </c>
      <c r="AY819" s="275" t="s">
        <v>366</v>
      </c>
    </row>
    <row r="820" spans="2:65" s="280" customFormat="1">
      <c r="B820" s="279"/>
      <c r="D820" s="274" t="s">
        <v>373</v>
      </c>
      <c r="E820" s="281" t="s">
        <v>1</v>
      </c>
      <c r="F820" s="282" t="s">
        <v>10132</v>
      </c>
      <c r="H820" s="283">
        <v>14.74</v>
      </c>
      <c r="L820" s="279"/>
      <c r="M820" s="284"/>
      <c r="T820" s="285"/>
      <c r="AT820" s="281" t="s">
        <v>373</v>
      </c>
      <c r="AU820" s="281" t="s">
        <v>90</v>
      </c>
      <c r="AV820" s="280" t="s">
        <v>90</v>
      </c>
      <c r="AW820" s="280" t="s">
        <v>31</v>
      </c>
      <c r="AX820" s="280" t="s">
        <v>77</v>
      </c>
      <c r="AY820" s="281" t="s">
        <v>366</v>
      </c>
    </row>
    <row r="821" spans="2:65" s="273" customFormat="1">
      <c r="B821" s="272"/>
      <c r="D821" s="274" t="s">
        <v>373</v>
      </c>
      <c r="E821" s="275" t="s">
        <v>1</v>
      </c>
      <c r="F821" s="276" t="s">
        <v>10133</v>
      </c>
      <c r="H821" s="275" t="s">
        <v>1</v>
      </c>
      <c r="L821" s="272"/>
      <c r="M821" s="277"/>
      <c r="T821" s="278"/>
      <c r="AT821" s="275" t="s">
        <v>373</v>
      </c>
      <c r="AU821" s="275" t="s">
        <v>90</v>
      </c>
      <c r="AV821" s="273" t="s">
        <v>84</v>
      </c>
      <c r="AW821" s="273" t="s">
        <v>31</v>
      </c>
      <c r="AX821" s="273" t="s">
        <v>77</v>
      </c>
      <c r="AY821" s="275" t="s">
        <v>366</v>
      </c>
    </row>
    <row r="822" spans="2:65" s="280" customFormat="1">
      <c r="B822" s="279"/>
      <c r="D822" s="274" t="s">
        <v>373</v>
      </c>
      <c r="E822" s="281" t="s">
        <v>1</v>
      </c>
      <c r="F822" s="282" t="s">
        <v>10134</v>
      </c>
      <c r="H822" s="283">
        <v>12.07</v>
      </c>
      <c r="L822" s="279"/>
      <c r="M822" s="284"/>
      <c r="T822" s="285"/>
      <c r="AT822" s="281" t="s">
        <v>373</v>
      </c>
      <c r="AU822" s="281" t="s">
        <v>90</v>
      </c>
      <c r="AV822" s="280" t="s">
        <v>90</v>
      </c>
      <c r="AW822" s="280" t="s">
        <v>31</v>
      </c>
      <c r="AX822" s="280" t="s">
        <v>77</v>
      </c>
      <c r="AY822" s="281" t="s">
        <v>366</v>
      </c>
    </row>
    <row r="823" spans="2:65" s="287" customFormat="1">
      <c r="B823" s="286"/>
      <c r="D823" s="274" t="s">
        <v>373</v>
      </c>
      <c r="E823" s="288" t="s">
        <v>1</v>
      </c>
      <c r="F823" s="289" t="s">
        <v>378</v>
      </c>
      <c r="H823" s="290">
        <v>26.81</v>
      </c>
      <c r="L823" s="286"/>
      <c r="M823" s="291"/>
      <c r="T823" s="292"/>
      <c r="AT823" s="288" t="s">
        <v>373</v>
      </c>
      <c r="AU823" s="288" t="s">
        <v>90</v>
      </c>
      <c r="AV823" s="287" t="s">
        <v>371</v>
      </c>
      <c r="AW823" s="287" t="s">
        <v>31</v>
      </c>
      <c r="AX823" s="287" t="s">
        <v>84</v>
      </c>
      <c r="AY823" s="288" t="s">
        <v>366</v>
      </c>
    </row>
    <row r="824" spans="2:65" s="74" customFormat="1" ht="16.5" customHeight="1">
      <c r="B824" s="73"/>
      <c r="C824" s="260" t="s">
        <v>1268</v>
      </c>
      <c r="D824" s="260" t="s">
        <v>368</v>
      </c>
      <c r="E824" s="261" t="s">
        <v>2970</v>
      </c>
      <c r="F824" s="262" t="s">
        <v>2971</v>
      </c>
      <c r="G824" s="263" t="s">
        <v>249</v>
      </c>
      <c r="H824" s="264">
        <v>165.43199999999999</v>
      </c>
      <c r="I824" s="26"/>
      <c r="J824" s="266">
        <f>ROUND(I824*H824,2)</f>
        <v>0</v>
      </c>
      <c r="K824" s="267"/>
      <c r="L824" s="73"/>
      <c r="M824" s="27" t="s">
        <v>1</v>
      </c>
      <c r="N824" s="233" t="s">
        <v>43</v>
      </c>
      <c r="P824" s="269">
        <f>O824*H824</f>
        <v>0</v>
      </c>
      <c r="Q824" s="269">
        <v>5.0000000000000002E-5</v>
      </c>
      <c r="R824" s="269">
        <f>Q824*H824</f>
        <v>8.2716000000000005E-3</v>
      </c>
      <c r="S824" s="269">
        <v>0</v>
      </c>
      <c r="T824" s="270">
        <f>S824*H824</f>
        <v>0</v>
      </c>
      <c r="AR824" s="271" t="s">
        <v>371</v>
      </c>
      <c r="AT824" s="271" t="s">
        <v>368</v>
      </c>
      <c r="AU824" s="271" t="s">
        <v>90</v>
      </c>
      <c r="AY824" s="53" t="s">
        <v>366</v>
      </c>
      <c r="BE824" s="179">
        <f>IF(N824="základná",J824,0)</f>
        <v>0</v>
      </c>
      <c r="BF824" s="179">
        <f>IF(N824="znížená",J824,0)</f>
        <v>0</v>
      </c>
      <c r="BG824" s="179">
        <f>IF(N824="zákl. prenesená",J824,0)</f>
        <v>0</v>
      </c>
      <c r="BH824" s="179">
        <f>IF(N824="zníž. prenesená",J824,0)</f>
        <v>0</v>
      </c>
      <c r="BI824" s="179">
        <f>IF(N824="nulová",J824,0)</f>
        <v>0</v>
      </c>
      <c r="BJ824" s="53" t="s">
        <v>90</v>
      </c>
      <c r="BK824" s="179">
        <f>ROUND(I824*H824,2)</f>
        <v>0</v>
      </c>
      <c r="BL824" s="53" t="s">
        <v>371</v>
      </c>
      <c r="BM824" s="271" t="s">
        <v>10135</v>
      </c>
    </row>
    <row r="825" spans="2:65" s="280" customFormat="1">
      <c r="B825" s="279"/>
      <c r="D825" s="274" t="s">
        <v>373</v>
      </c>
      <c r="E825" s="281" t="s">
        <v>1</v>
      </c>
      <c r="F825" s="282" t="s">
        <v>10136</v>
      </c>
      <c r="H825" s="283">
        <v>165.43199999999999</v>
      </c>
      <c r="L825" s="279"/>
      <c r="M825" s="284"/>
      <c r="T825" s="285"/>
      <c r="AT825" s="281" t="s">
        <v>373</v>
      </c>
      <c r="AU825" s="281" t="s">
        <v>90</v>
      </c>
      <c r="AV825" s="280" t="s">
        <v>90</v>
      </c>
      <c r="AW825" s="280" t="s">
        <v>31</v>
      </c>
      <c r="AX825" s="280" t="s">
        <v>84</v>
      </c>
      <c r="AY825" s="281" t="s">
        <v>366</v>
      </c>
    </row>
    <row r="826" spans="2:65" s="74" customFormat="1" ht="55.5" customHeight="1">
      <c r="B826" s="73"/>
      <c r="C826" s="260" t="s">
        <v>1273</v>
      </c>
      <c r="D826" s="260" t="s">
        <v>368</v>
      </c>
      <c r="E826" s="261" t="s">
        <v>3002</v>
      </c>
      <c r="F826" s="262" t="s">
        <v>3003</v>
      </c>
      <c r="G826" s="263" t="s">
        <v>630</v>
      </c>
      <c r="H826" s="264">
        <v>1</v>
      </c>
      <c r="I826" s="26"/>
      <c r="J826" s="266">
        <f>ROUND(I826*H826,2)</f>
        <v>0</v>
      </c>
      <c r="K826" s="267"/>
      <c r="L826" s="73"/>
      <c r="M826" s="27" t="s">
        <v>1</v>
      </c>
      <c r="N826" s="233" t="s">
        <v>43</v>
      </c>
      <c r="P826" s="269">
        <f>O826*H826</f>
        <v>0</v>
      </c>
      <c r="Q826" s="269">
        <v>4.1619999999999997E-2</v>
      </c>
      <c r="R826" s="269">
        <f>Q826*H826</f>
        <v>4.1619999999999997E-2</v>
      </c>
      <c r="S826" s="269">
        <v>0</v>
      </c>
      <c r="T826" s="270">
        <f>S826*H826</f>
        <v>0</v>
      </c>
      <c r="AR826" s="271" t="s">
        <v>371</v>
      </c>
      <c r="AT826" s="271" t="s">
        <v>368</v>
      </c>
      <c r="AU826" s="271" t="s">
        <v>90</v>
      </c>
      <c r="AY826" s="53" t="s">
        <v>366</v>
      </c>
      <c r="BE826" s="179">
        <f>IF(N826="základná",J826,0)</f>
        <v>0</v>
      </c>
      <c r="BF826" s="179">
        <f>IF(N826="znížená",J826,0)</f>
        <v>0</v>
      </c>
      <c r="BG826" s="179">
        <f>IF(N826="zákl. prenesená",J826,0)</f>
        <v>0</v>
      </c>
      <c r="BH826" s="179">
        <f>IF(N826="zníž. prenesená",J826,0)</f>
        <v>0</v>
      </c>
      <c r="BI826" s="179">
        <f>IF(N826="nulová",J826,0)</f>
        <v>0</v>
      </c>
      <c r="BJ826" s="53" t="s">
        <v>90</v>
      </c>
      <c r="BK826" s="179">
        <f>ROUND(I826*H826,2)</f>
        <v>0</v>
      </c>
      <c r="BL826" s="53" t="s">
        <v>371</v>
      </c>
      <c r="BM826" s="271" t="s">
        <v>10137</v>
      </c>
    </row>
    <row r="827" spans="2:65" s="273" customFormat="1">
      <c r="B827" s="272"/>
      <c r="D827" s="274" t="s">
        <v>373</v>
      </c>
      <c r="E827" s="275" t="s">
        <v>1</v>
      </c>
      <c r="F827" s="276" t="s">
        <v>3005</v>
      </c>
      <c r="H827" s="275" t="s">
        <v>1</v>
      </c>
      <c r="L827" s="272"/>
      <c r="M827" s="277"/>
      <c r="T827" s="278"/>
      <c r="AT827" s="275" t="s">
        <v>373</v>
      </c>
      <c r="AU827" s="275" t="s">
        <v>90</v>
      </c>
      <c r="AV827" s="273" t="s">
        <v>84</v>
      </c>
      <c r="AW827" s="273" t="s">
        <v>31</v>
      </c>
      <c r="AX827" s="273" t="s">
        <v>77</v>
      </c>
      <c r="AY827" s="275" t="s">
        <v>366</v>
      </c>
    </row>
    <row r="828" spans="2:65" s="280" customFormat="1">
      <c r="B828" s="279"/>
      <c r="D828" s="274" t="s">
        <v>373</v>
      </c>
      <c r="E828" s="281" t="s">
        <v>1</v>
      </c>
      <c r="F828" s="282" t="s">
        <v>84</v>
      </c>
      <c r="H828" s="283">
        <v>1</v>
      </c>
      <c r="L828" s="279"/>
      <c r="M828" s="284"/>
      <c r="T828" s="285"/>
      <c r="AT828" s="281" t="s">
        <v>373</v>
      </c>
      <c r="AU828" s="281" t="s">
        <v>90</v>
      </c>
      <c r="AV828" s="280" t="s">
        <v>90</v>
      </c>
      <c r="AW828" s="280" t="s">
        <v>31</v>
      </c>
      <c r="AX828" s="280" t="s">
        <v>77</v>
      </c>
      <c r="AY828" s="281" t="s">
        <v>366</v>
      </c>
    </row>
    <row r="829" spans="2:65" s="287" customFormat="1">
      <c r="B829" s="286"/>
      <c r="D829" s="274" t="s">
        <v>373</v>
      </c>
      <c r="E829" s="288" t="s">
        <v>1</v>
      </c>
      <c r="F829" s="289" t="s">
        <v>378</v>
      </c>
      <c r="H829" s="290">
        <v>1</v>
      </c>
      <c r="L829" s="286"/>
      <c r="M829" s="291"/>
      <c r="T829" s="292"/>
      <c r="AT829" s="288" t="s">
        <v>373</v>
      </c>
      <c r="AU829" s="288" t="s">
        <v>90</v>
      </c>
      <c r="AV829" s="287" t="s">
        <v>371</v>
      </c>
      <c r="AW829" s="287" t="s">
        <v>31</v>
      </c>
      <c r="AX829" s="287" t="s">
        <v>84</v>
      </c>
      <c r="AY829" s="288" t="s">
        <v>366</v>
      </c>
    </row>
    <row r="830" spans="2:65" s="74" customFormat="1" ht="33" customHeight="1">
      <c r="B830" s="73"/>
      <c r="C830" s="260" t="s">
        <v>1277</v>
      </c>
      <c r="D830" s="260" t="s">
        <v>368</v>
      </c>
      <c r="E830" s="261" t="s">
        <v>10138</v>
      </c>
      <c r="F830" s="262" t="s">
        <v>10139</v>
      </c>
      <c r="G830" s="263" t="s">
        <v>630</v>
      </c>
      <c r="H830" s="264">
        <v>40</v>
      </c>
      <c r="I830" s="26"/>
      <c r="J830" s="266">
        <f>ROUND(I830*H830,2)</f>
        <v>0</v>
      </c>
      <c r="K830" s="267"/>
      <c r="L830" s="73"/>
      <c r="M830" s="27" t="s">
        <v>1</v>
      </c>
      <c r="N830" s="233" t="s">
        <v>43</v>
      </c>
      <c r="P830" s="269">
        <f>O830*H830</f>
        <v>0</v>
      </c>
      <c r="Q830" s="269">
        <v>1.6000000000000001E-4</v>
      </c>
      <c r="R830" s="269">
        <f>Q830*H830</f>
        <v>6.4000000000000003E-3</v>
      </c>
      <c r="S830" s="269">
        <v>0</v>
      </c>
      <c r="T830" s="270">
        <f>S830*H830</f>
        <v>0</v>
      </c>
      <c r="AR830" s="271" t="s">
        <v>371</v>
      </c>
      <c r="AT830" s="271" t="s">
        <v>368</v>
      </c>
      <c r="AU830" s="271" t="s">
        <v>90</v>
      </c>
      <c r="AY830" s="53" t="s">
        <v>366</v>
      </c>
      <c r="BE830" s="179">
        <f>IF(N830="základná",J830,0)</f>
        <v>0</v>
      </c>
      <c r="BF830" s="179">
        <f>IF(N830="znížená",J830,0)</f>
        <v>0</v>
      </c>
      <c r="BG830" s="179">
        <f>IF(N830="zákl. prenesená",J830,0)</f>
        <v>0</v>
      </c>
      <c r="BH830" s="179">
        <f>IF(N830="zníž. prenesená",J830,0)</f>
        <v>0</v>
      </c>
      <c r="BI830" s="179">
        <f>IF(N830="nulová",J830,0)</f>
        <v>0</v>
      </c>
      <c r="BJ830" s="53" t="s">
        <v>90</v>
      </c>
      <c r="BK830" s="179">
        <f>ROUND(I830*H830,2)</f>
        <v>0</v>
      </c>
      <c r="BL830" s="53" t="s">
        <v>371</v>
      </c>
      <c r="BM830" s="271" t="s">
        <v>10140</v>
      </c>
    </row>
    <row r="831" spans="2:65" s="273" customFormat="1">
      <c r="B831" s="272"/>
      <c r="D831" s="274" t="s">
        <v>373</v>
      </c>
      <c r="E831" s="275" t="s">
        <v>1</v>
      </c>
      <c r="F831" s="276" t="s">
        <v>10141</v>
      </c>
      <c r="H831" s="275" t="s">
        <v>1</v>
      </c>
      <c r="L831" s="272"/>
      <c r="M831" s="277"/>
      <c r="T831" s="278"/>
      <c r="AT831" s="275" t="s">
        <v>373</v>
      </c>
      <c r="AU831" s="275" t="s">
        <v>90</v>
      </c>
      <c r="AV831" s="273" t="s">
        <v>84</v>
      </c>
      <c r="AW831" s="273" t="s">
        <v>31</v>
      </c>
      <c r="AX831" s="273" t="s">
        <v>77</v>
      </c>
      <c r="AY831" s="275" t="s">
        <v>366</v>
      </c>
    </row>
    <row r="832" spans="2:65" s="280" customFormat="1">
      <c r="B832" s="279"/>
      <c r="D832" s="274" t="s">
        <v>373</v>
      </c>
      <c r="E832" s="281" t="s">
        <v>1</v>
      </c>
      <c r="F832" s="282" t="s">
        <v>7</v>
      </c>
      <c r="H832" s="283">
        <v>20</v>
      </c>
      <c r="L832" s="279"/>
      <c r="M832" s="284"/>
      <c r="T832" s="285"/>
      <c r="AT832" s="281" t="s">
        <v>373</v>
      </c>
      <c r="AU832" s="281" t="s">
        <v>90</v>
      </c>
      <c r="AV832" s="280" t="s">
        <v>90</v>
      </c>
      <c r="AW832" s="280" t="s">
        <v>31</v>
      </c>
      <c r="AX832" s="280" t="s">
        <v>77</v>
      </c>
      <c r="AY832" s="281" t="s">
        <v>366</v>
      </c>
    </row>
    <row r="833" spans="2:65" s="273" customFormat="1">
      <c r="B833" s="272"/>
      <c r="D833" s="274" t="s">
        <v>373</v>
      </c>
      <c r="E833" s="275" t="s">
        <v>1</v>
      </c>
      <c r="F833" s="276" t="s">
        <v>10040</v>
      </c>
      <c r="H833" s="275" t="s">
        <v>1</v>
      </c>
      <c r="L833" s="272"/>
      <c r="M833" s="277"/>
      <c r="T833" s="278"/>
      <c r="AT833" s="275" t="s">
        <v>373</v>
      </c>
      <c r="AU833" s="275" t="s">
        <v>90</v>
      </c>
      <c r="AV833" s="273" t="s">
        <v>84</v>
      </c>
      <c r="AW833" s="273" t="s">
        <v>31</v>
      </c>
      <c r="AX833" s="273" t="s">
        <v>77</v>
      </c>
      <c r="AY833" s="275" t="s">
        <v>366</v>
      </c>
    </row>
    <row r="834" spans="2:65" s="280" customFormat="1">
      <c r="B834" s="279"/>
      <c r="D834" s="274" t="s">
        <v>373</v>
      </c>
      <c r="E834" s="281" t="s">
        <v>1</v>
      </c>
      <c r="F834" s="282" t="s">
        <v>7</v>
      </c>
      <c r="H834" s="283">
        <v>20</v>
      </c>
      <c r="L834" s="279"/>
      <c r="M834" s="284"/>
      <c r="T834" s="285"/>
      <c r="AT834" s="281" t="s">
        <v>373</v>
      </c>
      <c r="AU834" s="281" t="s">
        <v>90</v>
      </c>
      <c r="AV834" s="280" t="s">
        <v>90</v>
      </c>
      <c r="AW834" s="280" t="s">
        <v>31</v>
      </c>
      <c r="AX834" s="280" t="s">
        <v>77</v>
      </c>
      <c r="AY834" s="281" t="s">
        <v>366</v>
      </c>
    </row>
    <row r="835" spans="2:65" s="287" customFormat="1">
      <c r="B835" s="286"/>
      <c r="D835" s="274" t="s">
        <v>373</v>
      </c>
      <c r="E835" s="288" t="s">
        <v>1</v>
      </c>
      <c r="F835" s="289" t="s">
        <v>378</v>
      </c>
      <c r="H835" s="290">
        <v>40</v>
      </c>
      <c r="L835" s="286"/>
      <c r="M835" s="291"/>
      <c r="T835" s="292"/>
      <c r="AT835" s="288" t="s">
        <v>373</v>
      </c>
      <c r="AU835" s="288" t="s">
        <v>90</v>
      </c>
      <c r="AV835" s="287" t="s">
        <v>371</v>
      </c>
      <c r="AW835" s="287" t="s">
        <v>31</v>
      </c>
      <c r="AX835" s="287" t="s">
        <v>84</v>
      </c>
      <c r="AY835" s="288" t="s">
        <v>366</v>
      </c>
    </row>
    <row r="836" spans="2:65" s="74" customFormat="1" ht="24.2" customHeight="1">
      <c r="B836" s="73"/>
      <c r="C836" s="260" t="s">
        <v>1282</v>
      </c>
      <c r="D836" s="260" t="s">
        <v>368</v>
      </c>
      <c r="E836" s="261" t="s">
        <v>3212</v>
      </c>
      <c r="F836" s="262" t="s">
        <v>3213</v>
      </c>
      <c r="G836" s="263" t="s">
        <v>249</v>
      </c>
      <c r="H836" s="264">
        <v>118.60299999999999</v>
      </c>
      <c r="I836" s="26"/>
      <c r="J836" s="266">
        <f>ROUND(I836*H836,2)</f>
        <v>0</v>
      </c>
      <c r="K836" s="267"/>
      <c r="L836" s="73"/>
      <c r="M836" s="27" t="s">
        <v>1</v>
      </c>
      <c r="N836" s="233" t="s">
        <v>43</v>
      </c>
      <c r="P836" s="269">
        <f>O836*H836</f>
        <v>0</v>
      </c>
      <c r="Q836" s="269">
        <v>1.0000000000000001E-5</v>
      </c>
      <c r="R836" s="269">
        <f>Q836*H836</f>
        <v>1.18603E-3</v>
      </c>
      <c r="S836" s="269">
        <v>6.0000000000000001E-3</v>
      </c>
      <c r="T836" s="270">
        <f>S836*H836</f>
        <v>0.71161799999999997</v>
      </c>
      <c r="AR836" s="271" t="s">
        <v>371</v>
      </c>
      <c r="AT836" s="271" t="s">
        <v>368</v>
      </c>
      <c r="AU836" s="271" t="s">
        <v>90</v>
      </c>
      <c r="AY836" s="53" t="s">
        <v>366</v>
      </c>
      <c r="BE836" s="179">
        <f>IF(N836="základná",J836,0)</f>
        <v>0</v>
      </c>
      <c r="BF836" s="179">
        <f>IF(N836="znížená",J836,0)</f>
        <v>0</v>
      </c>
      <c r="BG836" s="179">
        <f>IF(N836="zákl. prenesená",J836,0)</f>
        <v>0</v>
      </c>
      <c r="BH836" s="179">
        <f>IF(N836="zníž. prenesená",J836,0)</f>
        <v>0</v>
      </c>
      <c r="BI836" s="179">
        <f>IF(N836="nulová",J836,0)</f>
        <v>0</v>
      </c>
      <c r="BJ836" s="53" t="s">
        <v>90</v>
      </c>
      <c r="BK836" s="179">
        <f>ROUND(I836*H836,2)</f>
        <v>0</v>
      </c>
      <c r="BL836" s="53" t="s">
        <v>371</v>
      </c>
      <c r="BM836" s="271" t="s">
        <v>10142</v>
      </c>
    </row>
    <row r="837" spans="2:65" s="273" customFormat="1">
      <c r="B837" s="272"/>
      <c r="D837" s="274" t="s">
        <v>373</v>
      </c>
      <c r="E837" s="275" t="s">
        <v>1</v>
      </c>
      <c r="F837" s="276" t="s">
        <v>412</v>
      </c>
      <c r="H837" s="275" t="s">
        <v>1</v>
      </c>
      <c r="L837" s="272"/>
      <c r="M837" s="277"/>
      <c r="T837" s="278"/>
      <c r="AT837" s="275" t="s">
        <v>373</v>
      </c>
      <c r="AU837" s="275" t="s">
        <v>90</v>
      </c>
      <c r="AV837" s="273" t="s">
        <v>84</v>
      </c>
      <c r="AW837" s="273" t="s">
        <v>31</v>
      </c>
      <c r="AX837" s="273" t="s">
        <v>77</v>
      </c>
      <c r="AY837" s="275" t="s">
        <v>366</v>
      </c>
    </row>
    <row r="838" spans="2:65" s="280" customFormat="1">
      <c r="B838" s="279"/>
      <c r="D838" s="274" t="s">
        <v>373</v>
      </c>
      <c r="E838" s="281" t="s">
        <v>1</v>
      </c>
      <c r="F838" s="282" t="s">
        <v>10088</v>
      </c>
      <c r="H838" s="283">
        <v>118.60299999999999</v>
      </c>
      <c r="L838" s="279"/>
      <c r="M838" s="284"/>
      <c r="T838" s="285"/>
      <c r="AT838" s="281" t="s">
        <v>373</v>
      </c>
      <c r="AU838" s="281" t="s">
        <v>90</v>
      </c>
      <c r="AV838" s="280" t="s">
        <v>90</v>
      </c>
      <c r="AW838" s="280" t="s">
        <v>31</v>
      </c>
      <c r="AX838" s="280" t="s">
        <v>77</v>
      </c>
      <c r="AY838" s="281" t="s">
        <v>366</v>
      </c>
    </row>
    <row r="839" spans="2:65" s="287" customFormat="1">
      <c r="B839" s="286"/>
      <c r="D839" s="274" t="s">
        <v>373</v>
      </c>
      <c r="E839" s="288" t="s">
        <v>1</v>
      </c>
      <c r="F839" s="289" t="s">
        <v>378</v>
      </c>
      <c r="H839" s="290">
        <v>118.60299999999999</v>
      </c>
      <c r="L839" s="286"/>
      <c r="M839" s="291"/>
      <c r="T839" s="292"/>
      <c r="AT839" s="288" t="s">
        <v>373</v>
      </c>
      <c r="AU839" s="288" t="s">
        <v>90</v>
      </c>
      <c r="AV839" s="287" t="s">
        <v>371</v>
      </c>
      <c r="AW839" s="287" t="s">
        <v>31</v>
      </c>
      <c r="AX839" s="287" t="s">
        <v>84</v>
      </c>
      <c r="AY839" s="288" t="s">
        <v>366</v>
      </c>
    </row>
    <row r="840" spans="2:65" s="74" customFormat="1" ht="37.9" customHeight="1">
      <c r="B840" s="73"/>
      <c r="C840" s="260" t="s">
        <v>1286</v>
      </c>
      <c r="D840" s="260" t="s">
        <v>368</v>
      </c>
      <c r="E840" s="261" t="s">
        <v>3999</v>
      </c>
      <c r="F840" s="262" t="s">
        <v>10143</v>
      </c>
      <c r="G840" s="263" t="s">
        <v>4001</v>
      </c>
      <c r="H840" s="264">
        <v>30</v>
      </c>
      <c r="I840" s="26"/>
      <c r="J840" s="266">
        <f>ROUND(I840*H840,2)</f>
        <v>0</v>
      </c>
      <c r="K840" s="267"/>
      <c r="L840" s="73"/>
      <c r="M840" s="27" t="s">
        <v>1</v>
      </c>
      <c r="N840" s="233" t="s">
        <v>43</v>
      </c>
      <c r="P840" s="269">
        <f>O840*H840</f>
        <v>0</v>
      </c>
      <c r="Q840" s="269">
        <v>0</v>
      </c>
      <c r="R840" s="269">
        <f>Q840*H840</f>
        <v>0</v>
      </c>
      <c r="S840" s="269">
        <v>0</v>
      </c>
      <c r="T840" s="270">
        <f>S840*H840</f>
        <v>0</v>
      </c>
      <c r="AR840" s="271" t="s">
        <v>371</v>
      </c>
      <c r="AT840" s="271" t="s">
        <v>368</v>
      </c>
      <c r="AU840" s="271" t="s">
        <v>90</v>
      </c>
      <c r="AY840" s="53" t="s">
        <v>366</v>
      </c>
      <c r="BE840" s="179">
        <f>IF(N840="základná",J840,0)</f>
        <v>0</v>
      </c>
      <c r="BF840" s="179">
        <f>IF(N840="znížená",J840,0)</f>
        <v>0</v>
      </c>
      <c r="BG840" s="179">
        <f>IF(N840="zákl. prenesená",J840,0)</f>
        <v>0</v>
      </c>
      <c r="BH840" s="179">
        <f>IF(N840="zníž. prenesená",J840,0)</f>
        <v>0</v>
      </c>
      <c r="BI840" s="179">
        <f>IF(N840="nulová",J840,0)</f>
        <v>0</v>
      </c>
      <c r="BJ840" s="53" t="s">
        <v>90</v>
      </c>
      <c r="BK840" s="179">
        <f>ROUND(I840*H840,2)</f>
        <v>0</v>
      </c>
      <c r="BL840" s="53" t="s">
        <v>371</v>
      </c>
      <c r="BM840" s="271" t="s">
        <v>10144</v>
      </c>
    </row>
    <row r="841" spans="2:65" s="280" customFormat="1">
      <c r="B841" s="279"/>
      <c r="D841" s="274" t="s">
        <v>373</v>
      </c>
      <c r="E841" s="281" t="s">
        <v>1</v>
      </c>
      <c r="F841" s="282" t="s">
        <v>597</v>
      </c>
      <c r="H841" s="283">
        <v>30</v>
      </c>
      <c r="L841" s="279"/>
      <c r="M841" s="284"/>
      <c r="T841" s="285"/>
      <c r="AT841" s="281" t="s">
        <v>373</v>
      </c>
      <c r="AU841" s="281" t="s">
        <v>90</v>
      </c>
      <c r="AV841" s="280" t="s">
        <v>90</v>
      </c>
      <c r="AW841" s="280" t="s">
        <v>31</v>
      </c>
      <c r="AX841" s="280" t="s">
        <v>84</v>
      </c>
      <c r="AY841" s="281" t="s">
        <v>366</v>
      </c>
    </row>
    <row r="842" spans="2:65" s="273" customFormat="1" ht="22.5">
      <c r="B842" s="272"/>
      <c r="D842" s="274" t="s">
        <v>373</v>
      </c>
      <c r="E842" s="275" t="s">
        <v>1</v>
      </c>
      <c r="F842" s="276" t="s">
        <v>4004</v>
      </c>
      <c r="H842" s="275" t="s">
        <v>1</v>
      </c>
      <c r="L842" s="272"/>
      <c r="M842" s="277"/>
      <c r="T842" s="278"/>
      <c r="AT842" s="275" t="s">
        <v>373</v>
      </c>
      <c r="AU842" s="275" t="s">
        <v>90</v>
      </c>
      <c r="AV842" s="273" t="s">
        <v>84</v>
      </c>
      <c r="AW842" s="273" t="s">
        <v>31</v>
      </c>
      <c r="AX842" s="273" t="s">
        <v>77</v>
      </c>
      <c r="AY842" s="275" t="s">
        <v>366</v>
      </c>
    </row>
    <row r="843" spans="2:65" s="74" customFormat="1" ht="66.75" customHeight="1">
      <c r="B843" s="73"/>
      <c r="C843" s="260" t="s">
        <v>1303</v>
      </c>
      <c r="D843" s="260" t="s">
        <v>368</v>
      </c>
      <c r="E843" s="261" t="s">
        <v>4006</v>
      </c>
      <c r="F843" s="262" t="s">
        <v>4007</v>
      </c>
      <c r="G843" s="263" t="s">
        <v>4001</v>
      </c>
      <c r="H843" s="264">
        <v>40</v>
      </c>
      <c r="I843" s="26"/>
      <c r="J843" s="266">
        <f>ROUND(I843*H843,2)</f>
        <v>0</v>
      </c>
      <c r="K843" s="267"/>
      <c r="L843" s="73"/>
      <c r="M843" s="27" t="s">
        <v>1</v>
      </c>
      <c r="N843" s="233" t="s">
        <v>43</v>
      </c>
      <c r="P843" s="269">
        <f>O843*H843</f>
        <v>0</v>
      </c>
      <c r="Q843" s="269">
        <v>0</v>
      </c>
      <c r="R843" s="269">
        <f>Q843*H843</f>
        <v>0</v>
      </c>
      <c r="S843" s="269">
        <v>0</v>
      </c>
      <c r="T843" s="270">
        <f>S843*H843</f>
        <v>0</v>
      </c>
      <c r="AR843" s="271" t="s">
        <v>371</v>
      </c>
      <c r="AT843" s="271" t="s">
        <v>368</v>
      </c>
      <c r="AU843" s="271" t="s">
        <v>90</v>
      </c>
      <c r="AY843" s="53" t="s">
        <v>366</v>
      </c>
      <c r="BE843" s="179">
        <f>IF(N843="základná",J843,0)</f>
        <v>0</v>
      </c>
      <c r="BF843" s="179">
        <f>IF(N843="znížená",J843,0)</f>
        <v>0</v>
      </c>
      <c r="BG843" s="179">
        <f>IF(N843="zákl. prenesená",J843,0)</f>
        <v>0</v>
      </c>
      <c r="BH843" s="179">
        <f>IF(N843="zníž. prenesená",J843,0)</f>
        <v>0</v>
      </c>
      <c r="BI843" s="179">
        <f>IF(N843="nulová",J843,0)</f>
        <v>0</v>
      </c>
      <c r="BJ843" s="53" t="s">
        <v>90</v>
      </c>
      <c r="BK843" s="179">
        <f>ROUND(I843*H843,2)</f>
        <v>0</v>
      </c>
      <c r="BL843" s="53" t="s">
        <v>371</v>
      </c>
      <c r="BM843" s="271" t="s">
        <v>10145</v>
      </c>
    </row>
    <row r="844" spans="2:65" s="249" customFormat="1" ht="22.9" customHeight="1">
      <c r="B844" s="248"/>
      <c r="D844" s="250" t="s">
        <v>76</v>
      </c>
      <c r="E844" s="258" t="s">
        <v>1462</v>
      </c>
      <c r="F844" s="258" t="s">
        <v>4176</v>
      </c>
      <c r="J844" s="259">
        <f>BK844</f>
        <v>0</v>
      </c>
      <c r="L844" s="248"/>
      <c r="M844" s="253"/>
      <c r="P844" s="254">
        <f>P845</f>
        <v>0</v>
      </c>
      <c r="R844" s="254">
        <f>R845</f>
        <v>0</v>
      </c>
      <c r="T844" s="255">
        <f>T845</f>
        <v>0</v>
      </c>
      <c r="AR844" s="250" t="s">
        <v>84</v>
      </c>
      <c r="AT844" s="256" t="s">
        <v>76</v>
      </c>
      <c r="AU844" s="256" t="s">
        <v>84</v>
      </c>
      <c r="AY844" s="250" t="s">
        <v>366</v>
      </c>
      <c r="BK844" s="257">
        <f>BK845</f>
        <v>0</v>
      </c>
    </row>
    <row r="845" spans="2:65" s="74" customFormat="1" ht="24.2" customHeight="1">
      <c r="B845" s="73"/>
      <c r="C845" s="260" t="s">
        <v>1308</v>
      </c>
      <c r="D845" s="260" t="s">
        <v>368</v>
      </c>
      <c r="E845" s="261" t="s">
        <v>10146</v>
      </c>
      <c r="F845" s="262" t="s">
        <v>10147</v>
      </c>
      <c r="G845" s="263" t="s">
        <v>487</v>
      </c>
      <c r="H845" s="264">
        <v>1636.03</v>
      </c>
      <c r="I845" s="26"/>
      <c r="J845" s="266">
        <f>ROUND(I845*H845,2)</f>
        <v>0</v>
      </c>
      <c r="K845" s="267"/>
      <c r="L845" s="73"/>
      <c r="M845" s="27" t="s">
        <v>1</v>
      </c>
      <c r="N845" s="233" t="s">
        <v>43</v>
      </c>
      <c r="P845" s="269">
        <f>O845*H845</f>
        <v>0</v>
      </c>
      <c r="Q845" s="269">
        <v>0</v>
      </c>
      <c r="R845" s="269">
        <f>Q845*H845</f>
        <v>0</v>
      </c>
      <c r="S845" s="269">
        <v>0</v>
      </c>
      <c r="T845" s="270">
        <f>S845*H845</f>
        <v>0</v>
      </c>
      <c r="AR845" s="271" t="s">
        <v>371</v>
      </c>
      <c r="AT845" s="271" t="s">
        <v>368</v>
      </c>
      <c r="AU845" s="271" t="s">
        <v>90</v>
      </c>
      <c r="AY845" s="53" t="s">
        <v>366</v>
      </c>
      <c r="BE845" s="179">
        <f>IF(N845="základná",J845,0)</f>
        <v>0</v>
      </c>
      <c r="BF845" s="179">
        <f>IF(N845="znížená",J845,0)</f>
        <v>0</v>
      </c>
      <c r="BG845" s="179">
        <f>IF(N845="zákl. prenesená",J845,0)</f>
        <v>0</v>
      </c>
      <c r="BH845" s="179">
        <f>IF(N845="zníž. prenesená",J845,0)</f>
        <v>0</v>
      </c>
      <c r="BI845" s="179">
        <f>IF(N845="nulová",J845,0)</f>
        <v>0</v>
      </c>
      <c r="BJ845" s="53" t="s">
        <v>90</v>
      </c>
      <c r="BK845" s="179">
        <f>ROUND(I845*H845,2)</f>
        <v>0</v>
      </c>
      <c r="BL845" s="53" t="s">
        <v>371</v>
      </c>
      <c r="BM845" s="271" t="s">
        <v>10148</v>
      </c>
    </row>
    <row r="846" spans="2:65" s="249" customFormat="1" ht="25.9" customHeight="1">
      <c r="B846" s="248"/>
      <c r="D846" s="250" t="s">
        <v>76</v>
      </c>
      <c r="E846" s="251" t="s">
        <v>4181</v>
      </c>
      <c r="F846" s="251" t="s">
        <v>4182</v>
      </c>
      <c r="J846" s="252">
        <f>BK846</f>
        <v>0</v>
      </c>
      <c r="L846" s="248"/>
      <c r="M846" s="253"/>
      <c r="P846" s="254">
        <f>P847+P894+P931+P993+P1009+P1015+P1020+P1026+P1032+P1053+P1071</f>
        <v>0</v>
      </c>
      <c r="R846" s="254">
        <f>R847+R894+R931+R993+R1009+R1015+R1020+R1026+R1032+R1053+R1071</f>
        <v>10.389597010000001</v>
      </c>
      <c r="T846" s="255">
        <f>T847+T894+T931+T993+T1009+T1015+T1020+T1026+T1032+T1053+T1071</f>
        <v>0</v>
      </c>
      <c r="AR846" s="250" t="s">
        <v>90</v>
      </c>
      <c r="AT846" s="256" t="s">
        <v>76</v>
      </c>
      <c r="AU846" s="256" t="s">
        <v>77</v>
      </c>
      <c r="AY846" s="250" t="s">
        <v>366</v>
      </c>
      <c r="BK846" s="257">
        <f>BK847+BK894+BK931+BK993+BK1009+BK1015+BK1020+BK1026+BK1032+BK1053+BK1071</f>
        <v>0</v>
      </c>
    </row>
    <row r="847" spans="2:65" s="249" customFormat="1" ht="22.9" customHeight="1">
      <c r="B847" s="248"/>
      <c r="D847" s="250" t="s">
        <v>76</v>
      </c>
      <c r="E847" s="258" t="s">
        <v>4183</v>
      </c>
      <c r="F847" s="258" t="s">
        <v>4184</v>
      </c>
      <c r="J847" s="259">
        <f>BK847</f>
        <v>0</v>
      </c>
      <c r="L847" s="248"/>
      <c r="M847" s="253"/>
      <c r="P847" s="254">
        <f>SUM(P848:P893)</f>
        <v>0</v>
      </c>
      <c r="R847" s="254">
        <f>SUM(R848:R893)</f>
        <v>1.0285185699999999</v>
      </c>
      <c r="T847" s="255">
        <f>SUM(T848:T893)</f>
        <v>0</v>
      </c>
      <c r="AR847" s="250" t="s">
        <v>90</v>
      </c>
      <c r="AT847" s="256" t="s">
        <v>76</v>
      </c>
      <c r="AU847" s="256" t="s">
        <v>84</v>
      </c>
      <c r="AY847" s="250" t="s">
        <v>366</v>
      </c>
      <c r="BK847" s="257">
        <f>SUM(BK848:BK893)</f>
        <v>0</v>
      </c>
    </row>
    <row r="848" spans="2:65" s="74" customFormat="1" ht="24.2" customHeight="1">
      <c r="B848" s="73"/>
      <c r="C848" s="260" t="s">
        <v>1313</v>
      </c>
      <c r="D848" s="260" t="s">
        <v>368</v>
      </c>
      <c r="E848" s="261" t="s">
        <v>10149</v>
      </c>
      <c r="F848" s="262" t="s">
        <v>10150</v>
      </c>
      <c r="G848" s="263" t="s">
        <v>249</v>
      </c>
      <c r="H848" s="264">
        <v>23.975000000000001</v>
      </c>
      <c r="I848" s="26"/>
      <c r="J848" s="266">
        <f>ROUND(I848*H848,2)</f>
        <v>0</v>
      </c>
      <c r="K848" s="267"/>
      <c r="L848" s="73"/>
      <c r="M848" s="27" t="s">
        <v>1</v>
      </c>
      <c r="N848" s="233" t="s">
        <v>43</v>
      </c>
      <c r="P848" s="269">
        <f>O848*H848</f>
        <v>0</v>
      </c>
      <c r="Q848" s="269">
        <v>0</v>
      </c>
      <c r="R848" s="269">
        <f>Q848*H848</f>
        <v>0</v>
      </c>
      <c r="S848" s="269">
        <v>0</v>
      </c>
      <c r="T848" s="270">
        <f>S848*H848</f>
        <v>0</v>
      </c>
      <c r="AR848" s="271" t="s">
        <v>495</v>
      </c>
      <c r="AT848" s="271" t="s">
        <v>368</v>
      </c>
      <c r="AU848" s="271" t="s">
        <v>90</v>
      </c>
      <c r="AY848" s="53" t="s">
        <v>366</v>
      </c>
      <c r="BE848" s="179">
        <f>IF(N848="základná",J848,0)</f>
        <v>0</v>
      </c>
      <c r="BF848" s="179">
        <f>IF(N848="znížená",J848,0)</f>
        <v>0</v>
      </c>
      <c r="BG848" s="179">
        <f>IF(N848="zákl. prenesená",J848,0)</f>
        <v>0</v>
      </c>
      <c r="BH848" s="179">
        <f>IF(N848="zníž. prenesená",J848,0)</f>
        <v>0</v>
      </c>
      <c r="BI848" s="179">
        <f>IF(N848="nulová",J848,0)</f>
        <v>0</v>
      </c>
      <c r="BJ848" s="53" t="s">
        <v>90</v>
      </c>
      <c r="BK848" s="179">
        <f>ROUND(I848*H848,2)</f>
        <v>0</v>
      </c>
      <c r="BL848" s="53" t="s">
        <v>495</v>
      </c>
      <c r="BM848" s="271" t="s">
        <v>10151</v>
      </c>
    </row>
    <row r="849" spans="2:65" s="273" customFormat="1">
      <c r="B849" s="272"/>
      <c r="D849" s="274" t="s">
        <v>373</v>
      </c>
      <c r="E849" s="275" t="s">
        <v>1</v>
      </c>
      <c r="F849" s="276" t="s">
        <v>10152</v>
      </c>
      <c r="H849" s="275" t="s">
        <v>1</v>
      </c>
      <c r="L849" s="272"/>
      <c r="M849" s="277"/>
      <c r="T849" s="278"/>
      <c r="AT849" s="275" t="s">
        <v>373</v>
      </c>
      <c r="AU849" s="275" t="s">
        <v>90</v>
      </c>
      <c r="AV849" s="273" t="s">
        <v>84</v>
      </c>
      <c r="AW849" s="273" t="s">
        <v>31</v>
      </c>
      <c r="AX849" s="273" t="s">
        <v>77</v>
      </c>
      <c r="AY849" s="275" t="s">
        <v>366</v>
      </c>
    </row>
    <row r="850" spans="2:65" s="280" customFormat="1">
      <c r="B850" s="279"/>
      <c r="D850" s="274" t="s">
        <v>373</v>
      </c>
      <c r="E850" s="281" t="s">
        <v>1</v>
      </c>
      <c r="F850" s="282" t="s">
        <v>10153</v>
      </c>
      <c r="H850" s="283">
        <v>13.05</v>
      </c>
      <c r="L850" s="279"/>
      <c r="M850" s="284"/>
      <c r="T850" s="285"/>
      <c r="AT850" s="281" t="s">
        <v>373</v>
      </c>
      <c r="AU850" s="281" t="s">
        <v>90</v>
      </c>
      <c r="AV850" s="280" t="s">
        <v>90</v>
      </c>
      <c r="AW850" s="280" t="s">
        <v>31</v>
      </c>
      <c r="AX850" s="280" t="s">
        <v>77</v>
      </c>
      <c r="AY850" s="281" t="s">
        <v>366</v>
      </c>
    </row>
    <row r="851" spans="2:65" s="280" customFormat="1">
      <c r="B851" s="279"/>
      <c r="D851" s="274" t="s">
        <v>373</v>
      </c>
      <c r="E851" s="281" t="s">
        <v>1</v>
      </c>
      <c r="F851" s="282" t="s">
        <v>10154</v>
      </c>
      <c r="H851" s="283">
        <v>10.925000000000001</v>
      </c>
      <c r="L851" s="279"/>
      <c r="M851" s="284"/>
      <c r="T851" s="285"/>
      <c r="AT851" s="281" t="s">
        <v>373</v>
      </c>
      <c r="AU851" s="281" t="s">
        <v>90</v>
      </c>
      <c r="AV851" s="280" t="s">
        <v>90</v>
      </c>
      <c r="AW851" s="280" t="s">
        <v>31</v>
      </c>
      <c r="AX851" s="280" t="s">
        <v>77</v>
      </c>
      <c r="AY851" s="281" t="s">
        <v>366</v>
      </c>
    </row>
    <row r="852" spans="2:65" s="287" customFormat="1">
      <c r="B852" s="286"/>
      <c r="D852" s="274" t="s">
        <v>373</v>
      </c>
      <c r="E852" s="288" t="s">
        <v>9716</v>
      </c>
      <c r="F852" s="289" t="s">
        <v>378</v>
      </c>
      <c r="H852" s="290">
        <v>23.975000000000001</v>
      </c>
      <c r="L852" s="286"/>
      <c r="M852" s="291"/>
      <c r="T852" s="292"/>
      <c r="AT852" s="288" t="s">
        <v>373</v>
      </c>
      <c r="AU852" s="288" t="s">
        <v>90</v>
      </c>
      <c r="AV852" s="287" t="s">
        <v>371</v>
      </c>
      <c r="AW852" s="287" t="s">
        <v>31</v>
      </c>
      <c r="AX852" s="287" t="s">
        <v>84</v>
      </c>
      <c r="AY852" s="288" t="s">
        <v>366</v>
      </c>
    </row>
    <row r="853" spans="2:65" s="74" customFormat="1" ht="16.5" customHeight="1">
      <c r="B853" s="73"/>
      <c r="C853" s="300" t="s">
        <v>1330</v>
      </c>
      <c r="D853" s="300" t="s">
        <v>621</v>
      </c>
      <c r="E853" s="301" t="s">
        <v>10155</v>
      </c>
      <c r="F853" s="302" t="s">
        <v>10156</v>
      </c>
      <c r="G853" s="303" t="s">
        <v>2780</v>
      </c>
      <c r="H853" s="304">
        <v>8.391</v>
      </c>
      <c r="I853" s="28"/>
      <c r="J853" s="306">
        <f>ROUND(I853*H853,2)</f>
        <v>0</v>
      </c>
      <c r="K853" s="307"/>
      <c r="L853" s="308"/>
      <c r="M853" s="29" t="s">
        <v>1</v>
      </c>
      <c r="N853" s="310" t="s">
        <v>43</v>
      </c>
      <c r="P853" s="269">
        <f>O853*H853</f>
        <v>0</v>
      </c>
      <c r="Q853" s="269">
        <v>1E-3</v>
      </c>
      <c r="R853" s="269">
        <f>Q853*H853</f>
        <v>8.3910000000000009E-3</v>
      </c>
      <c r="S853" s="269">
        <v>0</v>
      </c>
      <c r="T853" s="270">
        <f>S853*H853</f>
        <v>0</v>
      </c>
      <c r="AR853" s="271" t="s">
        <v>608</v>
      </c>
      <c r="AT853" s="271" t="s">
        <v>621</v>
      </c>
      <c r="AU853" s="271" t="s">
        <v>90</v>
      </c>
      <c r="AY853" s="53" t="s">
        <v>366</v>
      </c>
      <c r="BE853" s="179">
        <f>IF(N853="základná",J853,0)</f>
        <v>0</v>
      </c>
      <c r="BF853" s="179">
        <f>IF(N853="znížená",J853,0)</f>
        <v>0</v>
      </c>
      <c r="BG853" s="179">
        <f>IF(N853="zákl. prenesená",J853,0)</f>
        <v>0</v>
      </c>
      <c r="BH853" s="179">
        <f>IF(N853="zníž. prenesená",J853,0)</f>
        <v>0</v>
      </c>
      <c r="BI853" s="179">
        <f>IF(N853="nulová",J853,0)</f>
        <v>0</v>
      </c>
      <c r="BJ853" s="53" t="s">
        <v>90</v>
      </c>
      <c r="BK853" s="179">
        <f>ROUND(I853*H853,2)</f>
        <v>0</v>
      </c>
      <c r="BL853" s="53" t="s">
        <v>495</v>
      </c>
      <c r="BM853" s="271" t="s">
        <v>10157</v>
      </c>
    </row>
    <row r="854" spans="2:65" s="280" customFormat="1">
      <c r="B854" s="279"/>
      <c r="D854" s="274" t="s">
        <v>373</v>
      </c>
      <c r="E854" s="281" t="s">
        <v>1</v>
      </c>
      <c r="F854" s="282" t="s">
        <v>10158</v>
      </c>
      <c r="H854" s="283">
        <v>8.391</v>
      </c>
      <c r="L854" s="279"/>
      <c r="M854" s="284"/>
      <c r="T854" s="285"/>
      <c r="AT854" s="281" t="s">
        <v>373</v>
      </c>
      <c r="AU854" s="281" t="s">
        <v>90</v>
      </c>
      <c r="AV854" s="280" t="s">
        <v>90</v>
      </c>
      <c r="AW854" s="280" t="s">
        <v>31</v>
      </c>
      <c r="AX854" s="280" t="s">
        <v>77</v>
      </c>
      <c r="AY854" s="281" t="s">
        <v>366</v>
      </c>
    </row>
    <row r="855" spans="2:65" s="287" customFormat="1">
      <c r="B855" s="286"/>
      <c r="D855" s="274" t="s">
        <v>373</v>
      </c>
      <c r="E855" s="288" t="s">
        <v>1</v>
      </c>
      <c r="F855" s="289" t="s">
        <v>378</v>
      </c>
      <c r="H855" s="290">
        <v>8.391</v>
      </c>
      <c r="L855" s="286"/>
      <c r="M855" s="291"/>
      <c r="T855" s="292"/>
      <c r="AT855" s="288" t="s">
        <v>373</v>
      </c>
      <c r="AU855" s="288" t="s">
        <v>90</v>
      </c>
      <c r="AV855" s="287" t="s">
        <v>371</v>
      </c>
      <c r="AW855" s="287" t="s">
        <v>31</v>
      </c>
      <c r="AX855" s="287" t="s">
        <v>84</v>
      </c>
      <c r="AY855" s="288" t="s">
        <v>366</v>
      </c>
    </row>
    <row r="856" spans="2:65" s="74" customFormat="1" ht="24.2" customHeight="1">
      <c r="B856" s="73"/>
      <c r="C856" s="260" t="s">
        <v>1369</v>
      </c>
      <c r="D856" s="260" t="s">
        <v>368</v>
      </c>
      <c r="E856" s="261" t="s">
        <v>4186</v>
      </c>
      <c r="F856" s="262" t="s">
        <v>4187</v>
      </c>
      <c r="G856" s="263" t="s">
        <v>249</v>
      </c>
      <c r="H856" s="264">
        <v>111.97</v>
      </c>
      <c r="I856" s="26"/>
      <c r="J856" s="266">
        <f>ROUND(I856*H856,2)</f>
        <v>0</v>
      </c>
      <c r="K856" s="267"/>
      <c r="L856" s="73"/>
      <c r="M856" s="27" t="s">
        <v>1</v>
      </c>
      <c r="N856" s="233" t="s">
        <v>43</v>
      </c>
      <c r="P856" s="269">
        <f>O856*H856</f>
        <v>0</v>
      </c>
      <c r="Q856" s="269">
        <v>0</v>
      </c>
      <c r="R856" s="269">
        <f>Q856*H856</f>
        <v>0</v>
      </c>
      <c r="S856" s="269">
        <v>0</v>
      </c>
      <c r="T856" s="270">
        <f>S856*H856</f>
        <v>0</v>
      </c>
      <c r="AR856" s="271" t="s">
        <v>495</v>
      </c>
      <c r="AT856" s="271" t="s">
        <v>368</v>
      </c>
      <c r="AU856" s="271" t="s">
        <v>90</v>
      </c>
      <c r="AY856" s="53" t="s">
        <v>366</v>
      </c>
      <c r="BE856" s="179">
        <f>IF(N856="základná",J856,0)</f>
        <v>0</v>
      </c>
      <c r="BF856" s="179">
        <f>IF(N856="znížená",J856,0)</f>
        <v>0</v>
      </c>
      <c r="BG856" s="179">
        <f>IF(N856="zákl. prenesená",J856,0)</f>
        <v>0</v>
      </c>
      <c r="BH856" s="179">
        <f>IF(N856="zníž. prenesená",J856,0)</f>
        <v>0</v>
      </c>
      <c r="BI856" s="179">
        <f>IF(N856="nulová",J856,0)</f>
        <v>0</v>
      </c>
      <c r="BJ856" s="53" t="s">
        <v>90</v>
      </c>
      <c r="BK856" s="179">
        <f>ROUND(I856*H856,2)</f>
        <v>0</v>
      </c>
      <c r="BL856" s="53" t="s">
        <v>495</v>
      </c>
      <c r="BM856" s="271" t="s">
        <v>10159</v>
      </c>
    </row>
    <row r="857" spans="2:65" s="280" customFormat="1">
      <c r="B857" s="279"/>
      <c r="D857" s="274" t="s">
        <v>373</v>
      </c>
      <c r="E857" s="281" t="s">
        <v>1</v>
      </c>
      <c r="F857" s="282" t="s">
        <v>10160</v>
      </c>
      <c r="H857" s="283">
        <v>111.97</v>
      </c>
      <c r="L857" s="279"/>
      <c r="M857" s="284"/>
      <c r="T857" s="285"/>
      <c r="AT857" s="281" t="s">
        <v>373</v>
      </c>
      <c r="AU857" s="281" t="s">
        <v>90</v>
      </c>
      <c r="AV857" s="280" t="s">
        <v>90</v>
      </c>
      <c r="AW857" s="280" t="s">
        <v>31</v>
      </c>
      <c r="AX857" s="280" t="s">
        <v>77</v>
      </c>
      <c r="AY857" s="281" t="s">
        <v>366</v>
      </c>
    </row>
    <row r="858" spans="2:65" s="287" customFormat="1">
      <c r="B858" s="286"/>
      <c r="D858" s="274" t="s">
        <v>373</v>
      </c>
      <c r="E858" s="288" t="s">
        <v>1</v>
      </c>
      <c r="F858" s="289" t="s">
        <v>378</v>
      </c>
      <c r="H858" s="290">
        <v>111.97</v>
      </c>
      <c r="L858" s="286"/>
      <c r="M858" s="291"/>
      <c r="T858" s="292"/>
      <c r="AT858" s="288" t="s">
        <v>373</v>
      </c>
      <c r="AU858" s="288" t="s">
        <v>90</v>
      </c>
      <c r="AV858" s="287" t="s">
        <v>371</v>
      </c>
      <c r="AW858" s="287" t="s">
        <v>31</v>
      </c>
      <c r="AX858" s="287" t="s">
        <v>84</v>
      </c>
      <c r="AY858" s="288" t="s">
        <v>366</v>
      </c>
    </row>
    <row r="859" spans="2:65" s="74" customFormat="1" ht="24.2" customHeight="1">
      <c r="B859" s="73"/>
      <c r="C859" s="260" t="s">
        <v>1373</v>
      </c>
      <c r="D859" s="260" t="s">
        <v>368</v>
      </c>
      <c r="E859" s="261" t="s">
        <v>10161</v>
      </c>
      <c r="F859" s="262" t="s">
        <v>10162</v>
      </c>
      <c r="G859" s="263" t="s">
        <v>249</v>
      </c>
      <c r="H859" s="264">
        <v>115.99299999999999</v>
      </c>
      <c r="I859" s="26"/>
      <c r="J859" s="266">
        <f>ROUND(I859*H859,2)</f>
        <v>0</v>
      </c>
      <c r="K859" s="267"/>
      <c r="L859" s="73"/>
      <c r="M859" s="27" t="s">
        <v>1</v>
      </c>
      <c r="N859" s="233" t="s">
        <v>43</v>
      </c>
      <c r="P859" s="269">
        <f>O859*H859</f>
        <v>0</v>
      </c>
      <c r="Q859" s="269">
        <v>0</v>
      </c>
      <c r="R859" s="269">
        <f>Q859*H859</f>
        <v>0</v>
      </c>
      <c r="S859" s="269">
        <v>0</v>
      </c>
      <c r="T859" s="270">
        <f>S859*H859</f>
        <v>0</v>
      </c>
      <c r="AR859" s="271" t="s">
        <v>495</v>
      </c>
      <c r="AT859" s="271" t="s">
        <v>368</v>
      </c>
      <c r="AU859" s="271" t="s">
        <v>90</v>
      </c>
      <c r="AY859" s="53" t="s">
        <v>366</v>
      </c>
      <c r="BE859" s="179">
        <f>IF(N859="základná",J859,0)</f>
        <v>0</v>
      </c>
      <c r="BF859" s="179">
        <f>IF(N859="znížená",J859,0)</f>
        <v>0</v>
      </c>
      <c r="BG859" s="179">
        <f>IF(N859="zákl. prenesená",J859,0)</f>
        <v>0</v>
      </c>
      <c r="BH859" s="179">
        <f>IF(N859="zníž. prenesená",J859,0)</f>
        <v>0</v>
      </c>
      <c r="BI859" s="179">
        <f>IF(N859="nulová",J859,0)</f>
        <v>0</v>
      </c>
      <c r="BJ859" s="53" t="s">
        <v>90</v>
      </c>
      <c r="BK859" s="179">
        <f>ROUND(I859*H859,2)</f>
        <v>0</v>
      </c>
      <c r="BL859" s="53" t="s">
        <v>495</v>
      </c>
      <c r="BM859" s="271" t="s">
        <v>10163</v>
      </c>
    </row>
    <row r="860" spans="2:65" s="273" customFormat="1">
      <c r="B860" s="272"/>
      <c r="D860" s="274" t="s">
        <v>373</v>
      </c>
      <c r="E860" s="275" t="s">
        <v>1</v>
      </c>
      <c r="F860" s="276" t="s">
        <v>10164</v>
      </c>
      <c r="H860" s="275" t="s">
        <v>1</v>
      </c>
      <c r="L860" s="272"/>
      <c r="M860" s="277"/>
      <c r="T860" s="278"/>
      <c r="AT860" s="275" t="s">
        <v>373</v>
      </c>
      <c r="AU860" s="275" t="s">
        <v>90</v>
      </c>
      <c r="AV860" s="273" t="s">
        <v>84</v>
      </c>
      <c r="AW860" s="273" t="s">
        <v>31</v>
      </c>
      <c r="AX860" s="273" t="s">
        <v>77</v>
      </c>
      <c r="AY860" s="275" t="s">
        <v>366</v>
      </c>
    </row>
    <row r="861" spans="2:65" s="273" customFormat="1">
      <c r="B861" s="272"/>
      <c r="D861" s="274" t="s">
        <v>373</v>
      </c>
      <c r="E861" s="275" t="s">
        <v>1</v>
      </c>
      <c r="F861" s="276" t="s">
        <v>10165</v>
      </c>
      <c r="H861" s="275" t="s">
        <v>1</v>
      </c>
      <c r="L861" s="272"/>
      <c r="M861" s="277"/>
      <c r="T861" s="278"/>
      <c r="AT861" s="275" t="s">
        <v>373</v>
      </c>
      <c r="AU861" s="275" t="s">
        <v>90</v>
      </c>
      <c r="AV861" s="273" t="s">
        <v>84</v>
      </c>
      <c r="AW861" s="273" t="s">
        <v>31</v>
      </c>
      <c r="AX861" s="273" t="s">
        <v>77</v>
      </c>
      <c r="AY861" s="275" t="s">
        <v>366</v>
      </c>
    </row>
    <row r="862" spans="2:65" s="280" customFormat="1">
      <c r="B862" s="279"/>
      <c r="D862" s="274" t="s">
        <v>373</v>
      </c>
      <c r="E862" s="281" t="s">
        <v>1</v>
      </c>
      <c r="F862" s="282" t="s">
        <v>10166</v>
      </c>
      <c r="H862" s="283">
        <v>56.347999999999999</v>
      </c>
      <c r="L862" s="279"/>
      <c r="M862" s="284"/>
      <c r="T862" s="285"/>
      <c r="AT862" s="281" t="s">
        <v>373</v>
      </c>
      <c r="AU862" s="281" t="s">
        <v>90</v>
      </c>
      <c r="AV862" s="280" t="s">
        <v>90</v>
      </c>
      <c r="AW862" s="280" t="s">
        <v>31</v>
      </c>
      <c r="AX862" s="280" t="s">
        <v>77</v>
      </c>
      <c r="AY862" s="281" t="s">
        <v>366</v>
      </c>
    </row>
    <row r="863" spans="2:65" s="280" customFormat="1">
      <c r="B863" s="279"/>
      <c r="D863" s="274" t="s">
        <v>373</v>
      </c>
      <c r="E863" s="281" t="s">
        <v>1</v>
      </c>
      <c r="F863" s="282" t="s">
        <v>10167</v>
      </c>
      <c r="H863" s="283">
        <v>-2.4</v>
      </c>
      <c r="L863" s="279"/>
      <c r="M863" s="284"/>
      <c r="T863" s="285"/>
      <c r="AT863" s="281" t="s">
        <v>373</v>
      </c>
      <c r="AU863" s="281" t="s">
        <v>90</v>
      </c>
      <c r="AV863" s="280" t="s">
        <v>90</v>
      </c>
      <c r="AW863" s="280" t="s">
        <v>31</v>
      </c>
      <c r="AX863" s="280" t="s">
        <v>77</v>
      </c>
      <c r="AY863" s="281" t="s">
        <v>366</v>
      </c>
    </row>
    <row r="864" spans="2:65" s="273" customFormat="1">
      <c r="B864" s="272"/>
      <c r="D864" s="274" t="s">
        <v>373</v>
      </c>
      <c r="E864" s="275" t="s">
        <v>1</v>
      </c>
      <c r="F864" s="276" t="s">
        <v>10133</v>
      </c>
      <c r="H864" s="275" t="s">
        <v>1</v>
      </c>
      <c r="L864" s="272"/>
      <c r="M864" s="277"/>
      <c r="T864" s="278"/>
      <c r="AT864" s="275" t="s">
        <v>373</v>
      </c>
      <c r="AU864" s="275" t="s">
        <v>90</v>
      </c>
      <c r="AV864" s="273" t="s">
        <v>84</v>
      </c>
      <c r="AW864" s="273" t="s">
        <v>31</v>
      </c>
      <c r="AX864" s="273" t="s">
        <v>77</v>
      </c>
      <c r="AY864" s="275" t="s">
        <v>366</v>
      </c>
    </row>
    <row r="865" spans="2:65" s="280" customFormat="1">
      <c r="B865" s="279"/>
      <c r="D865" s="274" t="s">
        <v>373</v>
      </c>
      <c r="E865" s="281" t="s">
        <v>1</v>
      </c>
      <c r="F865" s="282" t="s">
        <v>10168</v>
      </c>
      <c r="H865" s="283">
        <v>64.685000000000002</v>
      </c>
      <c r="L865" s="279"/>
      <c r="M865" s="284"/>
      <c r="T865" s="285"/>
      <c r="AT865" s="281" t="s">
        <v>373</v>
      </c>
      <c r="AU865" s="281" t="s">
        <v>90</v>
      </c>
      <c r="AV865" s="280" t="s">
        <v>90</v>
      </c>
      <c r="AW865" s="280" t="s">
        <v>31</v>
      </c>
      <c r="AX865" s="280" t="s">
        <v>77</v>
      </c>
      <c r="AY865" s="281" t="s">
        <v>366</v>
      </c>
    </row>
    <row r="866" spans="2:65" s="280" customFormat="1">
      <c r="B866" s="279"/>
      <c r="D866" s="274" t="s">
        <v>373</v>
      </c>
      <c r="E866" s="281" t="s">
        <v>1</v>
      </c>
      <c r="F866" s="282" t="s">
        <v>10169</v>
      </c>
      <c r="H866" s="283">
        <v>-2.64</v>
      </c>
      <c r="L866" s="279"/>
      <c r="M866" s="284"/>
      <c r="T866" s="285"/>
      <c r="AT866" s="281" t="s">
        <v>373</v>
      </c>
      <c r="AU866" s="281" t="s">
        <v>90</v>
      </c>
      <c r="AV866" s="280" t="s">
        <v>90</v>
      </c>
      <c r="AW866" s="280" t="s">
        <v>31</v>
      </c>
      <c r="AX866" s="280" t="s">
        <v>77</v>
      </c>
      <c r="AY866" s="281" t="s">
        <v>366</v>
      </c>
    </row>
    <row r="867" spans="2:65" s="287" customFormat="1">
      <c r="B867" s="286"/>
      <c r="D867" s="274" t="s">
        <v>373</v>
      </c>
      <c r="E867" s="288" t="s">
        <v>1</v>
      </c>
      <c r="F867" s="289" t="s">
        <v>378</v>
      </c>
      <c r="H867" s="290">
        <v>115.99299999999999</v>
      </c>
      <c r="L867" s="286"/>
      <c r="M867" s="291"/>
      <c r="T867" s="292"/>
      <c r="AT867" s="288" t="s">
        <v>373</v>
      </c>
      <c r="AU867" s="288" t="s">
        <v>90</v>
      </c>
      <c r="AV867" s="287" t="s">
        <v>371</v>
      </c>
      <c r="AW867" s="287" t="s">
        <v>31</v>
      </c>
      <c r="AX867" s="287" t="s">
        <v>84</v>
      </c>
      <c r="AY867" s="288" t="s">
        <v>366</v>
      </c>
    </row>
    <row r="868" spans="2:65" s="74" customFormat="1" ht="24.2" customHeight="1">
      <c r="B868" s="73"/>
      <c r="C868" s="260" t="s">
        <v>1382</v>
      </c>
      <c r="D868" s="260" t="s">
        <v>368</v>
      </c>
      <c r="E868" s="261" t="s">
        <v>10170</v>
      </c>
      <c r="F868" s="262" t="s">
        <v>10171</v>
      </c>
      <c r="G868" s="263" t="s">
        <v>249</v>
      </c>
      <c r="H868" s="264">
        <v>23.975000000000001</v>
      </c>
      <c r="I868" s="26"/>
      <c r="J868" s="266">
        <f>ROUND(I868*H868,2)</f>
        <v>0</v>
      </c>
      <c r="K868" s="267"/>
      <c r="L868" s="73"/>
      <c r="M868" s="27" t="s">
        <v>1</v>
      </c>
      <c r="N868" s="233" t="s">
        <v>43</v>
      </c>
      <c r="P868" s="269">
        <f>O868*H868</f>
        <v>0</v>
      </c>
      <c r="Q868" s="269">
        <v>5.4000000000000001E-4</v>
      </c>
      <c r="R868" s="269">
        <f>Q868*H868</f>
        <v>1.2946500000000001E-2</v>
      </c>
      <c r="S868" s="269">
        <v>0</v>
      </c>
      <c r="T868" s="270">
        <f>S868*H868</f>
        <v>0</v>
      </c>
      <c r="AR868" s="271" t="s">
        <v>495</v>
      </c>
      <c r="AT868" s="271" t="s">
        <v>368</v>
      </c>
      <c r="AU868" s="271" t="s">
        <v>90</v>
      </c>
      <c r="AY868" s="53" t="s">
        <v>366</v>
      </c>
      <c r="BE868" s="179">
        <f>IF(N868="základná",J868,0)</f>
        <v>0</v>
      </c>
      <c r="BF868" s="179">
        <f>IF(N868="znížená",J868,0)</f>
        <v>0</v>
      </c>
      <c r="BG868" s="179">
        <f>IF(N868="zákl. prenesená",J868,0)</f>
        <v>0</v>
      </c>
      <c r="BH868" s="179">
        <f>IF(N868="zníž. prenesená",J868,0)</f>
        <v>0</v>
      </c>
      <c r="BI868" s="179">
        <f>IF(N868="nulová",J868,0)</f>
        <v>0</v>
      </c>
      <c r="BJ868" s="53" t="s">
        <v>90</v>
      </c>
      <c r="BK868" s="179">
        <f>ROUND(I868*H868,2)</f>
        <v>0</v>
      </c>
      <c r="BL868" s="53" t="s">
        <v>495</v>
      </c>
      <c r="BM868" s="271" t="s">
        <v>10172</v>
      </c>
    </row>
    <row r="869" spans="2:65" s="280" customFormat="1">
      <c r="B869" s="279"/>
      <c r="D869" s="274" t="s">
        <v>373</v>
      </c>
      <c r="E869" s="281" t="s">
        <v>1</v>
      </c>
      <c r="F869" s="282" t="s">
        <v>9716</v>
      </c>
      <c r="H869" s="283">
        <v>23.975000000000001</v>
      </c>
      <c r="L869" s="279"/>
      <c r="M869" s="284"/>
      <c r="T869" s="285"/>
      <c r="AT869" s="281" t="s">
        <v>373</v>
      </c>
      <c r="AU869" s="281" t="s">
        <v>90</v>
      </c>
      <c r="AV869" s="280" t="s">
        <v>90</v>
      </c>
      <c r="AW869" s="280" t="s">
        <v>31</v>
      </c>
      <c r="AX869" s="280" t="s">
        <v>84</v>
      </c>
      <c r="AY869" s="281" t="s">
        <v>366</v>
      </c>
    </row>
    <row r="870" spans="2:65" s="74" customFormat="1" ht="16.5" customHeight="1">
      <c r="B870" s="73"/>
      <c r="C870" s="300" t="s">
        <v>1386</v>
      </c>
      <c r="D870" s="300" t="s">
        <v>621</v>
      </c>
      <c r="E870" s="301" t="s">
        <v>10173</v>
      </c>
      <c r="F870" s="302" t="s">
        <v>10174</v>
      </c>
      <c r="G870" s="303" t="s">
        <v>249</v>
      </c>
      <c r="H870" s="304">
        <v>27.571000000000002</v>
      </c>
      <c r="I870" s="28"/>
      <c r="J870" s="306">
        <f>ROUND(I870*H870,2)</f>
        <v>0</v>
      </c>
      <c r="K870" s="307"/>
      <c r="L870" s="308"/>
      <c r="M870" s="29" t="s">
        <v>1</v>
      </c>
      <c r="N870" s="310" t="s">
        <v>43</v>
      </c>
      <c r="P870" s="269">
        <f>O870*H870</f>
        <v>0</v>
      </c>
      <c r="Q870" s="269">
        <v>4.2500000000000003E-3</v>
      </c>
      <c r="R870" s="269">
        <f>Q870*H870</f>
        <v>0.11717675000000001</v>
      </c>
      <c r="S870" s="269">
        <v>0</v>
      </c>
      <c r="T870" s="270">
        <f>S870*H870</f>
        <v>0</v>
      </c>
      <c r="AR870" s="271" t="s">
        <v>608</v>
      </c>
      <c r="AT870" s="271" t="s">
        <v>621</v>
      </c>
      <c r="AU870" s="271" t="s">
        <v>90</v>
      </c>
      <c r="AY870" s="53" t="s">
        <v>366</v>
      </c>
      <c r="BE870" s="179">
        <f>IF(N870="základná",J870,0)</f>
        <v>0</v>
      </c>
      <c r="BF870" s="179">
        <f>IF(N870="znížená",J870,0)</f>
        <v>0</v>
      </c>
      <c r="BG870" s="179">
        <f>IF(N870="zákl. prenesená",J870,0)</f>
        <v>0</v>
      </c>
      <c r="BH870" s="179">
        <f>IF(N870="zníž. prenesená",J870,0)</f>
        <v>0</v>
      </c>
      <c r="BI870" s="179">
        <f>IF(N870="nulová",J870,0)</f>
        <v>0</v>
      </c>
      <c r="BJ870" s="53" t="s">
        <v>90</v>
      </c>
      <c r="BK870" s="179">
        <f>ROUND(I870*H870,2)</f>
        <v>0</v>
      </c>
      <c r="BL870" s="53" t="s">
        <v>495</v>
      </c>
      <c r="BM870" s="271" t="s">
        <v>10175</v>
      </c>
    </row>
    <row r="871" spans="2:65" s="280" customFormat="1">
      <c r="B871" s="279"/>
      <c r="D871" s="274" t="s">
        <v>373</v>
      </c>
      <c r="E871" s="281" t="s">
        <v>1</v>
      </c>
      <c r="F871" s="282" t="s">
        <v>10176</v>
      </c>
      <c r="H871" s="283">
        <v>27.571000000000002</v>
      </c>
      <c r="L871" s="279"/>
      <c r="M871" s="284"/>
      <c r="T871" s="285"/>
      <c r="AT871" s="281" t="s">
        <v>373</v>
      </c>
      <c r="AU871" s="281" t="s">
        <v>90</v>
      </c>
      <c r="AV871" s="280" t="s">
        <v>90</v>
      </c>
      <c r="AW871" s="280" t="s">
        <v>31</v>
      </c>
      <c r="AX871" s="280" t="s">
        <v>84</v>
      </c>
      <c r="AY871" s="281" t="s">
        <v>366</v>
      </c>
    </row>
    <row r="872" spans="2:65" s="74" customFormat="1" ht="37.9" customHeight="1">
      <c r="B872" s="73"/>
      <c r="C872" s="260" t="s">
        <v>219</v>
      </c>
      <c r="D872" s="260" t="s">
        <v>368</v>
      </c>
      <c r="E872" s="261" t="s">
        <v>10177</v>
      </c>
      <c r="F872" s="262" t="s">
        <v>10178</v>
      </c>
      <c r="G872" s="263" t="s">
        <v>249</v>
      </c>
      <c r="H872" s="264">
        <v>179.66399999999999</v>
      </c>
      <c r="I872" s="26"/>
      <c r="J872" s="266">
        <f>ROUND(I872*H872,2)</f>
        <v>0</v>
      </c>
      <c r="K872" s="267"/>
      <c r="L872" s="73"/>
      <c r="M872" s="27" t="s">
        <v>1</v>
      </c>
      <c r="N872" s="233" t="s">
        <v>43</v>
      </c>
      <c r="P872" s="269">
        <f>O872*H872</f>
        <v>0</v>
      </c>
      <c r="Q872" s="269">
        <v>8.4999999999999995E-4</v>
      </c>
      <c r="R872" s="269">
        <f>Q872*H872</f>
        <v>0.15271439999999997</v>
      </c>
      <c r="S872" s="269">
        <v>0</v>
      </c>
      <c r="T872" s="270">
        <f>S872*H872</f>
        <v>0</v>
      </c>
      <c r="AR872" s="271" t="s">
        <v>495</v>
      </c>
      <c r="AT872" s="271" t="s">
        <v>368</v>
      </c>
      <c r="AU872" s="271" t="s">
        <v>90</v>
      </c>
      <c r="AY872" s="53" t="s">
        <v>366</v>
      </c>
      <c r="BE872" s="179">
        <f>IF(N872="základná",J872,0)</f>
        <v>0</v>
      </c>
      <c r="BF872" s="179">
        <f>IF(N872="znížená",J872,0)</f>
        <v>0</v>
      </c>
      <c r="BG872" s="179">
        <f>IF(N872="zákl. prenesená",J872,0)</f>
        <v>0</v>
      </c>
      <c r="BH872" s="179">
        <f>IF(N872="zníž. prenesená",J872,0)</f>
        <v>0</v>
      </c>
      <c r="BI872" s="179">
        <f>IF(N872="nulová",J872,0)</f>
        <v>0</v>
      </c>
      <c r="BJ872" s="53" t="s">
        <v>90</v>
      </c>
      <c r="BK872" s="179">
        <f>ROUND(I872*H872,2)</f>
        <v>0</v>
      </c>
      <c r="BL872" s="53" t="s">
        <v>495</v>
      </c>
      <c r="BM872" s="271" t="s">
        <v>10179</v>
      </c>
    </row>
    <row r="873" spans="2:65" s="280" customFormat="1">
      <c r="B873" s="279"/>
      <c r="D873" s="274" t="s">
        <v>373</v>
      </c>
      <c r="E873" s="281" t="s">
        <v>1</v>
      </c>
      <c r="F873" s="282" t="s">
        <v>2479</v>
      </c>
      <c r="H873" s="283">
        <v>150</v>
      </c>
      <c r="L873" s="279"/>
      <c r="M873" s="284"/>
      <c r="T873" s="285"/>
      <c r="AT873" s="281" t="s">
        <v>373</v>
      </c>
      <c r="AU873" s="281" t="s">
        <v>90</v>
      </c>
      <c r="AV873" s="280" t="s">
        <v>90</v>
      </c>
      <c r="AW873" s="280" t="s">
        <v>31</v>
      </c>
      <c r="AX873" s="280" t="s">
        <v>77</v>
      </c>
      <c r="AY873" s="281" t="s">
        <v>366</v>
      </c>
    </row>
    <row r="874" spans="2:65" s="273" customFormat="1">
      <c r="B874" s="272"/>
      <c r="D874" s="274" t="s">
        <v>373</v>
      </c>
      <c r="E874" s="275" t="s">
        <v>1</v>
      </c>
      <c r="F874" s="276" t="s">
        <v>10180</v>
      </c>
      <c r="H874" s="275" t="s">
        <v>1</v>
      </c>
      <c r="L874" s="272"/>
      <c r="M874" s="277"/>
      <c r="T874" s="278"/>
      <c r="AT874" s="275" t="s">
        <v>373</v>
      </c>
      <c r="AU874" s="275" t="s">
        <v>90</v>
      </c>
      <c r="AV874" s="273" t="s">
        <v>84</v>
      </c>
      <c r="AW874" s="273" t="s">
        <v>31</v>
      </c>
      <c r="AX874" s="273" t="s">
        <v>77</v>
      </c>
      <c r="AY874" s="275" t="s">
        <v>366</v>
      </c>
    </row>
    <row r="875" spans="2:65" s="280" customFormat="1">
      <c r="B875" s="279"/>
      <c r="D875" s="274" t="s">
        <v>373</v>
      </c>
      <c r="E875" s="281" t="s">
        <v>1</v>
      </c>
      <c r="F875" s="282" t="s">
        <v>10181</v>
      </c>
      <c r="H875" s="283">
        <v>2.097</v>
      </c>
      <c r="L875" s="279"/>
      <c r="M875" s="284"/>
      <c r="T875" s="285"/>
      <c r="AT875" s="281" t="s">
        <v>373</v>
      </c>
      <c r="AU875" s="281" t="s">
        <v>90</v>
      </c>
      <c r="AV875" s="280" t="s">
        <v>90</v>
      </c>
      <c r="AW875" s="280" t="s">
        <v>31</v>
      </c>
      <c r="AX875" s="280" t="s">
        <v>77</v>
      </c>
      <c r="AY875" s="281" t="s">
        <v>366</v>
      </c>
    </row>
    <row r="876" spans="2:65" s="273" customFormat="1">
      <c r="B876" s="272"/>
      <c r="D876" s="274" t="s">
        <v>373</v>
      </c>
      <c r="E876" s="275" t="s">
        <v>1</v>
      </c>
      <c r="F876" s="276" t="s">
        <v>10182</v>
      </c>
      <c r="H876" s="275" t="s">
        <v>1</v>
      </c>
      <c r="L876" s="272"/>
      <c r="M876" s="277"/>
      <c r="T876" s="278"/>
      <c r="AT876" s="275" t="s">
        <v>373</v>
      </c>
      <c r="AU876" s="275" t="s">
        <v>90</v>
      </c>
      <c r="AV876" s="273" t="s">
        <v>84</v>
      </c>
      <c r="AW876" s="273" t="s">
        <v>31</v>
      </c>
      <c r="AX876" s="273" t="s">
        <v>77</v>
      </c>
      <c r="AY876" s="275" t="s">
        <v>366</v>
      </c>
    </row>
    <row r="877" spans="2:65" s="280" customFormat="1">
      <c r="B877" s="279"/>
      <c r="D877" s="274" t="s">
        <v>373</v>
      </c>
      <c r="E877" s="281" t="s">
        <v>1</v>
      </c>
      <c r="F877" s="282" t="s">
        <v>10183</v>
      </c>
      <c r="H877" s="283">
        <v>9.4909999999999997</v>
      </c>
      <c r="L877" s="279"/>
      <c r="M877" s="284"/>
      <c r="T877" s="285"/>
      <c r="AT877" s="281" t="s">
        <v>373</v>
      </c>
      <c r="AU877" s="281" t="s">
        <v>90</v>
      </c>
      <c r="AV877" s="280" t="s">
        <v>90</v>
      </c>
      <c r="AW877" s="280" t="s">
        <v>31</v>
      </c>
      <c r="AX877" s="280" t="s">
        <v>77</v>
      </c>
      <c r="AY877" s="281" t="s">
        <v>366</v>
      </c>
    </row>
    <row r="878" spans="2:65" s="273" customFormat="1">
      <c r="B878" s="272"/>
      <c r="D878" s="274" t="s">
        <v>373</v>
      </c>
      <c r="E878" s="275" t="s">
        <v>1</v>
      </c>
      <c r="F878" s="276" t="s">
        <v>4221</v>
      </c>
      <c r="H878" s="275" t="s">
        <v>1</v>
      </c>
      <c r="L878" s="272"/>
      <c r="M878" s="277"/>
      <c r="T878" s="278"/>
      <c r="AT878" s="275" t="s">
        <v>373</v>
      </c>
      <c r="AU878" s="275" t="s">
        <v>90</v>
      </c>
      <c r="AV878" s="273" t="s">
        <v>84</v>
      </c>
      <c r="AW878" s="273" t="s">
        <v>31</v>
      </c>
      <c r="AX878" s="273" t="s">
        <v>77</v>
      </c>
      <c r="AY878" s="275" t="s">
        <v>366</v>
      </c>
    </row>
    <row r="879" spans="2:65" s="280" customFormat="1">
      <c r="B879" s="279"/>
      <c r="D879" s="274" t="s">
        <v>373</v>
      </c>
      <c r="E879" s="281" t="s">
        <v>1</v>
      </c>
      <c r="F879" s="282" t="s">
        <v>10184</v>
      </c>
      <c r="H879" s="283">
        <v>18.725999999999999</v>
      </c>
      <c r="L879" s="279"/>
      <c r="M879" s="284"/>
      <c r="T879" s="285"/>
      <c r="AT879" s="281" t="s">
        <v>373</v>
      </c>
      <c r="AU879" s="281" t="s">
        <v>90</v>
      </c>
      <c r="AV879" s="280" t="s">
        <v>90</v>
      </c>
      <c r="AW879" s="280" t="s">
        <v>31</v>
      </c>
      <c r="AX879" s="280" t="s">
        <v>77</v>
      </c>
      <c r="AY879" s="281" t="s">
        <v>366</v>
      </c>
    </row>
    <row r="880" spans="2:65" s="280" customFormat="1">
      <c r="B880" s="279"/>
      <c r="D880" s="274" t="s">
        <v>373</v>
      </c>
      <c r="E880" s="281" t="s">
        <v>1</v>
      </c>
      <c r="F880" s="282" t="s">
        <v>10185</v>
      </c>
      <c r="H880" s="283">
        <v>-0.65</v>
      </c>
      <c r="L880" s="279"/>
      <c r="M880" s="284"/>
      <c r="T880" s="285"/>
      <c r="AT880" s="281" t="s">
        <v>373</v>
      </c>
      <c r="AU880" s="281" t="s">
        <v>90</v>
      </c>
      <c r="AV880" s="280" t="s">
        <v>90</v>
      </c>
      <c r="AW880" s="280" t="s">
        <v>31</v>
      </c>
      <c r="AX880" s="280" t="s">
        <v>77</v>
      </c>
      <c r="AY880" s="281" t="s">
        <v>366</v>
      </c>
    </row>
    <row r="881" spans="2:65" s="287" customFormat="1">
      <c r="B881" s="286"/>
      <c r="D881" s="274" t="s">
        <v>373</v>
      </c>
      <c r="E881" s="288" t="s">
        <v>1</v>
      </c>
      <c r="F881" s="289" t="s">
        <v>378</v>
      </c>
      <c r="H881" s="290">
        <v>179.66399999999999</v>
      </c>
      <c r="L881" s="286"/>
      <c r="M881" s="291"/>
      <c r="T881" s="292"/>
      <c r="AT881" s="288" t="s">
        <v>373</v>
      </c>
      <c r="AU881" s="288" t="s">
        <v>90</v>
      </c>
      <c r="AV881" s="287" t="s">
        <v>371</v>
      </c>
      <c r="AW881" s="287" t="s">
        <v>31</v>
      </c>
      <c r="AX881" s="287" t="s">
        <v>84</v>
      </c>
      <c r="AY881" s="288" t="s">
        <v>366</v>
      </c>
    </row>
    <row r="882" spans="2:65" s="74" customFormat="1" ht="37.9" customHeight="1">
      <c r="B882" s="73"/>
      <c r="C882" s="260" t="s">
        <v>1396</v>
      </c>
      <c r="D882" s="260" t="s">
        <v>368</v>
      </c>
      <c r="E882" s="261" t="s">
        <v>10186</v>
      </c>
      <c r="F882" s="262" t="s">
        <v>10187</v>
      </c>
      <c r="G882" s="263" t="s">
        <v>249</v>
      </c>
      <c r="H882" s="264">
        <v>407.42500000000001</v>
      </c>
      <c r="I882" s="26"/>
      <c r="J882" s="266">
        <f>ROUND(I882*H882,2)</f>
        <v>0</v>
      </c>
      <c r="K882" s="267"/>
      <c r="L882" s="73"/>
      <c r="M882" s="27" t="s">
        <v>1</v>
      </c>
      <c r="N882" s="233" t="s">
        <v>43</v>
      </c>
      <c r="P882" s="269">
        <f>O882*H882</f>
        <v>0</v>
      </c>
      <c r="Q882" s="269">
        <v>8.4999999999999995E-4</v>
      </c>
      <c r="R882" s="269">
        <f>Q882*H882</f>
        <v>0.34631125000000001</v>
      </c>
      <c r="S882" s="269">
        <v>0</v>
      </c>
      <c r="T882" s="270">
        <f>S882*H882</f>
        <v>0</v>
      </c>
      <c r="AR882" s="271" t="s">
        <v>495</v>
      </c>
      <c r="AT882" s="271" t="s">
        <v>368</v>
      </c>
      <c r="AU882" s="271" t="s">
        <v>90</v>
      </c>
      <c r="AY882" s="53" t="s">
        <v>366</v>
      </c>
      <c r="BE882" s="179">
        <f>IF(N882="základná",J882,0)</f>
        <v>0</v>
      </c>
      <c r="BF882" s="179">
        <f>IF(N882="znížená",J882,0)</f>
        <v>0</v>
      </c>
      <c r="BG882" s="179">
        <f>IF(N882="zákl. prenesená",J882,0)</f>
        <v>0</v>
      </c>
      <c r="BH882" s="179">
        <f>IF(N882="zníž. prenesená",J882,0)</f>
        <v>0</v>
      </c>
      <c r="BI882" s="179">
        <f>IF(N882="nulová",J882,0)</f>
        <v>0</v>
      </c>
      <c r="BJ882" s="53" t="s">
        <v>90</v>
      </c>
      <c r="BK882" s="179">
        <f>ROUND(I882*H882,2)</f>
        <v>0</v>
      </c>
      <c r="BL882" s="53" t="s">
        <v>495</v>
      </c>
      <c r="BM882" s="271" t="s">
        <v>10188</v>
      </c>
    </row>
    <row r="883" spans="2:65" s="280" customFormat="1">
      <c r="B883" s="279"/>
      <c r="D883" s="274" t="s">
        <v>373</v>
      </c>
      <c r="E883" s="281" t="s">
        <v>1</v>
      </c>
      <c r="F883" s="282" t="s">
        <v>10189</v>
      </c>
      <c r="H883" s="283">
        <v>365.37799999999999</v>
      </c>
      <c r="L883" s="279"/>
      <c r="M883" s="284"/>
      <c r="T883" s="285"/>
      <c r="AT883" s="281" t="s">
        <v>373</v>
      </c>
      <c r="AU883" s="281" t="s">
        <v>90</v>
      </c>
      <c r="AV883" s="280" t="s">
        <v>90</v>
      </c>
      <c r="AW883" s="280" t="s">
        <v>31</v>
      </c>
      <c r="AX883" s="280" t="s">
        <v>77</v>
      </c>
      <c r="AY883" s="281" t="s">
        <v>366</v>
      </c>
    </row>
    <row r="884" spans="2:65" s="280" customFormat="1">
      <c r="B884" s="279"/>
      <c r="D884" s="274" t="s">
        <v>373</v>
      </c>
      <c r="E884" s="281" t="s">
        <v>1</v>
      </c>
      <c r="F884" s="282" t="s">
        <v>10190</v>
      </c>
      <c r="H884" s="283">
        <v>11.288</v>
      </c>
      <c r="L884" s="279"/>
      <c r="M884" s="284"/>
      <c r="T884" s="285"/>
      <c r="AT884" s="281" t="s">
        <v>373</v>
      </c>
      <c r="AU884" s="281" t="s">
        <v>90</v>
      </c>
      <c r="AV884" s="280" t="s">
        <v>90</v>
      </c>
      <c r="AW884" s="280" t="s">
        <v>31</v>
      </c>
      <c r="AX884" s="280" t="s">
        <v>77</v>
      </c>
      <c r="AY884" s="281" t="s">
        <v>366</v>
      </c>
    </row>
    <row r="885" spans="2:65" s="273" customFormat="1">
      <c r="B885" s="272"/>
      <c r="D885" s="274" t="s">
        <v>373</v>
      </c>
      <c r="E885" s="275" t="s">
        <v>1</v>
      </c>
      <c r="F885" s="276" t="s">
        <v>9730</v>
      </c>
      <c r="H885" s="275" t="s">
        <v>1</v>
      </c>
      <c r="L885" s="272"/>
      <c r="M885" s="277"/>
      <c r="T885" s="278"/>
      <c r="AT885" s="275" t="s">
        <v>373</v>
      </c>
      <c r="AU885" s="275" t="s">
        <v>90</v>
      </c>
      <c r="AV885" s="273" t="s">
        <v>84</v>
      </c>
      <c r="AW885" s="273" t="s">
        <v>31</v>
      </c>
      <c r="AX885" s="273" t="s">
        <v>77</v>
      </c>
      <c r="AY885" s="275" t="s">
        <v>366</v>
      </c>
    </row>
    <row r="886" spans="2:65" s="280" customFormat="1">
      <c r="B886" s="279"/>
      <c r="D886" s="274" t="s">
        <v>373</v>
      </c>
      <c r="E886" s="281" t="s">
        <v>1</v>
      </c>
      <c r="F886" s="282" t="s">
        <v>10191</v>
      </c>
      <c r="H886" s="283">
        <v>1.71</v>
      </c>
      <c r="L886" s="279"/>
      <c r="M886" s="284"/>
      <c r="T886" s="285"/>
      <c r="AT886" s="281" t="s">
        <v>373</v>
      </c>
      <c r="AU886" s="281" t="s">
        <v>90</v>
      </c>
      <c r="AV886" s="280" t="s">
        <v>90</v>
      </c>
      <c r="AW886" s="280" t="s">
        <v>31</v>
      </c>
      <c r="AX886" s="280" t="s">
        <v>77</v>
      </c>
      <c r="AY886" s="281" t="s">
        <v>366</v>
      </c>
    </row>
    <row r="887" spans="2:65" s="280" customFormat="1">
      <c r="B887" s="279"/>
      <c r="D887" s="274" t="s">
        <v>373</v>
      </c>
      <c r="E887" s="281" t="s">
        <v>1</v>
      </c>
      <c r="F887" s="282" t="s">
        <v>10192</v>
      </c>
      <c r="H887" s="283">
        <v>18.579000000000001</v>
      </c>
      <c r="L887" s="279"/>
      <c r="M887" s="284"/>
      <c r="T887" s="285"/>
      <c r="AT887" s="281" t="s">
        <v>373</v>
      </c>
      <c r="AU887" s="281" t="s">
        <v>90</v>
      </c>
      <c r="AV887" s="280" t="s">
        <v>90</v>
      </c>
      <c r="AW887" s="280" t="s">
        <v>31</v>
      </c>
      <c r="AX887" s="280" t="s">
        <v>77</v>
      </c>
      <c r="AY887" s="281" t="s">
        <v>366</v>
      </c>
    </row>
    <row r="888" spans="2:65" s="280" customFormat="1">
      <c r="B888" s="279"/>
      <c r="D888" s="274" t="s">
        <v>373</v>
      </c>
      <c r="E888" s="281" t="s">
        <v>1</v>
      </c>
      <c r="F888" s="282" t="s">
        <v>10193</v>
      </c>
      <c r="H888" s="283">
        <v>6.48</v>
      </c>
      <c r="L888" s="279"/>
      <c r="M888" s="284"/>
      <c r="T888" s="285"/>
      <c r="AT888" s="281" t="s">
        <v>373</v>
      </c>
      <c r="AU888" s="281" t="s">
        <v>90</v>
      </c>
      <c r="AV888" s="280" t="s">
        <v>90</v>
      </c>
      <c r="AW888" s="280" t="s">
        <v>31</v>
      </c>
      <c r="AX888" s="280" t="s">
        <v>77</v>
      </c>
      <c r="AY888" s="281" t="s">
        <v>366</v>
      </c>
    </row>
    <row r="889" spans="2:65" s="280" customFormat="1">
      <c r="B889" s="279"/>
      <c r="D889" s="274" t="s">
        <v>373</v>
      </c>
      <c r="E889" s="281" t="s">
        <v>1</v>
      </c>
      <c r="F889" s="282" t="s">
        <v>10194</v>
      </c>
      <c r="H889" s="283">
        <v>3.99</v>
      </c>
      <c r="L889" s="279"/>
      <c r="M889" s="284"/>
      <c r="T889" s="285"/>
      <c r="AT889" s="281" t="s">
        <v>373</v>
      </c>
      <c r="AU889" s="281" t="s">
        <v>90</v>
      </c>
      <c r="AV889" s="280" t="s">
        <v>90</v>
      </c>
      <c r="AW889" s="280" t="s">
        <v>31</v>
      </c>
      <c r="AX889" s="280" t="s">
        <v>77</v>
      </c>
      <c r="AY889" s="281" t="s">
        <v>366</v>
      </c>
    </row>
    <row r="890" spans="2:65" s="287" customFormat="1">
      <c r="B890" s="286"/>
      <c r="D890" s="274" t="s">
        <v>373</v>
      </c>
      <c r="E890" s="288" t="s">
        <v>1</v>
      </c>
      <c r="F890" s="289" t="s">
        <v>378</v>
      </c>
      <c r="H890" s="290">
        <v>407.42500000000001</v>
      </c>
      <c r="L890" s="286"/>
      <c r="M890" s="291"/>
      <c r="T890" s="292"/>
      <c r="AT890" s="288" t="s">
        <v>373</v>
      </c>
      <c r="AU890" s="288" t="s">
        <v>90</v>
      </c>
      <c r="AV890" s="287" t="s">
        <v>371</v>
      </c>
      <c r="AW890" s="287" t="s">
        <v>31</v>
      </c>
      <c r="AX890" s="287" t="s">
        <v>84</v>
      </c>
      <c r="AY890" s="288" t="s">
        <v>366</v>
      </c>
    </row>
    <row r="891" spans="2:65" s="74" customFormat="1" ht="24.2" customHeight="1">
      <c r="B891" s="73"/>
      <c r="C891" s="300" t="s">
        <v>1401</v>
      </c>
      <c r="D891" s="300" t="s">
        <v>621</v>
      </c>
      <c r="E891" s="301" t="s">
        <v>10195</v>
      </c>
      <c r="F891" s="302" t="s">
        <v>10196</v>
      </c>
      <c r="G891" s="303" t="s">
        <v>249</v>
      </c>
      <c r="H891" s="304">
        <v>298.45699999999999</v>
      </c>
      <c r="I891" s="28"/>
      <c r="J891" s="306">
        <f>ROUND(I891*H891,2)</f>
        <v>0</v>
      </c>
      <c r="K891" s="307"/>
      <c r="L891" s="308"/>
      <c r="M891" s="29" t="s">
        <v>1</v>
      </c>
      <c r="N891" s="310" t="s">
        <v>43</v>
      </c>
      <c r="P891" s="269">
        <f>O891*H891</f>
        <v>0</v>
      </c>
      <c r="Q891" s="269">
        <v>1.31E-3</v>
      </c>
      <c r="R891" s="269">
        <f>Q891*H891</f>
        <v>0.39097866999999997</v>
      </c>
      <c r="S891" s="269">
        <v>0</v>
      </c>
      <c r="T891" s="270">
        <f>S891*H891</f>
        <v>0</v>
      </c>
      <c r="AR891" s="271" t="s">
        <v>608</v>
      </c>
      <c r="AT891" s="271" t="s">
        <v>621</v>
      </c>
      <c r="AU891" s="271" t="s">
        <v>90</v>
      </c>
      <c r="AY891" s="53" t="s">
        <v>366</v>
      </c>
      <c r="BE891" s="179">
        <f>IF(N891="základná",J891,0)</f>
        <v>0</v>
      </c>
      <c r="BF891" s="179">
        <f>IF(N891="znížená",J891,0)</f>
        <v>0</v>
      </c>
      <c r="BG891" s="179">
        <f>IF(N891="zákl. prenesená",J891,0)</f>
        <v>0</v>
      </c>
      <c r="BH891" s="179">
        <f>IF(N891="zníž. prenesená",J891,0)</f>
        <v>0</v>
      </c>
      <c r="BI891" s="179">
        <f>IF(N891="nulová",J891,0)</f>
        <v>0</v>
      </c>
      <c r="BJ891" s="53" t="s">
        <v>90</v>
      </c>
      <c r="BK891" s="179">
        <f>ROUND(I891*H891,2)</f>
        <v>0</v>
      </c>
      <c r="BL891" s="53" t="s">
        <v>495</v>
      </c>
      <c r="BM891" s="271" t="s">
        <v>10197</v>
      </c>
    </row>
    <row r="892" spans="2:65" s="280" customFormat="1">
      <c r="B892" s="279"/>
      <c r="D892" s="274" t="s">
        <v>373</v>
      </c>
      <c r="E892" s="281" t="s">
        <v>1</v>
      </c>
      <c r="F892" s="282" t="s">
        <v>10198</v>
      </c>
      <c r="H892" s="283">
        <v>298.45699999999999</v>
      </c>
      <c r="L892" s="279"/>
      <c r="M892" s="284"/>
      <c r="T892" s="285"/>
      <c r="AT892" s="281" t="s">
        <v>373</v>
      </c>
      <c r="AU892" s="281" t="s">
        <v>90</v>
      </c>
      <c r="AV892" s="280" t="s">
        <v>90</v>
      </c>
      <c r="AW892" s="280" t="s">
        <v>31</v>
      </c>
      <c r="AX892" s="280" t="s">
        <v>84</v>
      </c>
      <c r="AY892" s="281" t="s">
        <v>366</v>
      </c>
    </row>
    <row r="893" spans="2:65" s="74" customFormat="1" ht="24.2" customHeight="1">
      <c r="B893" s="73"/>
      <c r="C893" s="260" t="s">
        <v>1405</v>
      </c>
      <c r="D893" s="260" t="s">
        <v>368</v>
      </c>
      <c r="E893" s="261" t="s">
        <v>10199</v>
      </c>
      <c r="F893" s="262" t="s">
        <v>10200</v>
      </c>
      <c r="G893" s="263" t="s">
        <v>4281</v>
      </c>
      <c r="H893" s="30"/>
      <c r="I893" s="26"/>
      <c r="J893" s="266">
        <f>ROUND(I893*H893,2)</f>
        <v>0</v>
      </c>
      <c r="K893" s="267"/>
      <c r="L893" s="73"/>
      <c r="M893" s="27" t="s">
        <v>1</v>
      </c>
      <c r="N893" s="233" t="s">
        <v>43</v>
      </c>
      <c r="P893" s="269">
        <f>O893*H893</f>
        <v>0</v>
      </c>
      <c r="Q893" s="269">
        <v>0</v>
      </c>
      <c r="R893" s="269">
        <f>Q893*H893</f>
        <v>0</v>
      </c>
      <c r="S893" s="269">
        <v>0</v>
      </c>
      <c r="T893" s="270">
        <f>S893*H893</f>
        <v>0</v>
      </c>
      <c r="AR893" s="271" t="s">
        <v>495</v>
      </c>
      <c r="AT893" s="271" t="s">
        <v>368</v>
      </c>
      <c r="AU893" s="271" t="s">
        <v>90</v>
      </c>
      <c r="AY893" s="53" t="s">
        <v>366</v>
      </c>
      <c r="BE893" s="179">
        <f>IF(N893="základná",J893,0)</f>
        <v>0</v>
      </c>
      <c r="BF893" s="179">
        <f>IF(N893="znížená",J893,0)</f>
        <v>0</v>
      </c>
      <c r="BG893" s="179">
        <f>IF(N893="zákl. prenesená",J893,0)</f>
        <v>0</v>
      </c>
      <c r="BH893" s="179">
        <f>IF(N893="zníž. prenesená",J893,0)</f>
        <v>0</v>
      </c>
      <c r="BI893" s="179">
        <f>IF(N893="nulová",J893,0)</f>
        <v>0</v>
      </c>
      <c r="BJ893" s="53" t="s">
        <v>90</v>
      </c>
      <c r="BK893" s="179">
        <f>ROUND(I893*H893,2)</f>
        <v>0</v>
      </c>
      <c r="BL893" s="53" t="s">
        <v>495</v>
      </c>
      <c r="BM893" s="271" t="s">
        <v>10201</v>
      </c>
    </row>
    <row r="894" spans="2:65" s="249" customFormat="1" ht="22.9" customHeight="1">
      <c r="B894" s="248"/>
      <c r="D894" s="250" t="s">
        <v>76</v>
      </c>
      <c r="E894" s="258" t="s">
        <v>4283</v>
      </c>
      <c r="F894" s="258" t="s">
        <v>4284</v>
      </c>
      <c r="J894" s="259">
        <f>BK894</f>
        <v>0</v>
      </c>
      <c r="L894" s="248"/>
      <c r="M894" s="253"/>
      <c r="P894" s="254">
        <f>SUM(P895:P930)</f>
        <v>0</v>
      </c>
      <c r="R894" s="254">
        <f>SUM(R895:R930)</f>
        <v>1.3914051299999999</v>
      </c>
      <c r="T894" s="255">
        <f>SUM(T895:T930)</f>
        <v>0</v>
      </c>
      <c r="AR894" s="250" t="s">
        <v>90</v>
      </c>
      <c r="AT894" s="256" t="s">
        <v>76</v>
      </c>
      <c r="AU894" s="256" t="s">
        <v>84</v>
      </c>
      <c r="AY894" s="250" t="s">
        <v>366</v>
      </c>
      <c r="BK894" s="257">
        <f>SUM(BK895:BK930)</f>
        <v>0</v>
      </c>
    </row>
    <row r="895" spans="2:65" s="74" customFormat="1" ht="24.2" customHeight="1">
      <c r="B895" s="73"/>
      <c r="C895" s="260" t="s">
        <v>1410</v>
      </c>
      <c r="D895" s="260" t="s">
        <v>368</v>
      </c>
      <c r="E895" s="261" t="s">
        <v>10202</v>
      </c>
      <c r="F895" s="262" t="s">
        <v>10203</v>
      </c>
      <c r="G895" s="263" t="s">
        <v>249</v>
      </c>
      <c r="H895" s="264">
        <v>125.468</v>
      </c>
      <c r="I895" s="26"/>
      <c r="J895" s="266">
        <f>ROUND(I895*H895,2)</f>
        <v>0</v>
      </c>
      <c r="K895" s="267"/>
      <c r="L895" s="73"/>
      <c r="M895" s="27" t="s">
        <v>1</v>
      </c>
      <c r="N895" s="233" t="s">
        <v>43</v>
      </c>
      <c r="P895" s="269">
        <f>O895*H895</f>
        <v>0</v>
      </c>
      <c r="Q895" s="269">
        <v>0</v>
      </c>
      <c r="R895" s="269">
        <f>Q895*H895</f>
        <v>0</v>
      </c>
      <c r="S895" s="269">
        <v>0</v>
      </c>
      <c r="T895" s="270">
        <f>S895*H895</f>
        <v>0</v>
      </c>
      <c r="AR895" s="271" t="s">
        <v>495</v>
      </c>
      <c r="AT895" s="271" t="s">
        <v>368</v>
      </c>
      <c r="AU895" s="271" t="s">
        <v>90</v>
      </c>
      <c r="AY895" s="53" t="s">
        <v>366</v>
      </c>
      <c r="BE895" s="179">
        <f>IF(N895="základná",J895,0)</f>
        <v>0</v>
      </c>
      <c r="BF895" s="179">
        <f>IF(N895="znížená",J895,0)</f>
        <v>0</v>
      </c>
      <c r="BG895" s="179">
        <f>IF(N895="zákl. prenesená",J895,0)</f>
        <v>0</v>
      </c>
      <c r="BH895" s="179">
        <f>IF(N895="zníž. prenesená",J895,0)</f>
        <v>0</v>
      </c>
      <c r="BI895" s="179">
        <f>IF(N895="nulová",J895,0)</f>
        <v>0</v>
      </c>
      <c r="BJ895" s="53" t="s">
        <v>90</v>
      </c>
      <c r="BK895" s="179">
        <f>ROUND(I895*H895,2)</f>
        <v>0</v>
      </c>
      <c r="BL895" s="53" t="s">
        <v>495</v>
      </c>
      <c r="BM895" s="271" t="s">
        <v>10204</v>
      </c>
    </row>
    <row r="896" spans="2:65" s="280" customFormat="1">
      <c r="B896" s="279"/>
      <c r="D896" s="274" t="s">
        <v>373</v>
      </c>
      <c r="E896" s="281" t="s">
        <v>1</v>
      </c>
      <c r="F896" s="282" t="s">
        <v>10205</v>
      </c>
      <c r="H896" s="283">
        <v>146.69</v>
      </c>
      <c r="L896" s="279"/>
      <c r="M896" s="284"/>
      <c r="T896" s="285"/>
      <c r="AT896" s="281" t="s">
        <v>373</v>
      </c>
      <c r="AU896" s="281" t="s">
        <v>90</v>
      </c>
      <c r="AV896" s="280" t="s">
        <v>90</v>
      </c>
      <c r="AW896" s="280" t="s">
        <v>31</v>
      </c>
      <c r="AX896" s="280" t="s">
        <v>77</v>
      </c>
      <c r="AY896" s="281" t="s">
        <v>366</v>
      </c>
    </row>
    <row r="897" spans="2:65" s="280" customFormat="1">
      <c r="B897" s="279"/>
      <c r="D897" s="274" t="s">
        <v>373</v>
      </c>
      <c r="E897" s="281" t="s">
        <v>1</v>
      </c>
      <c r="F897" s="282" t="s">
        <v>10206</v>
      </c>
      <c r="H897" s="283">
        <v>-20.411999999999999</v>
      </c>
      <c r="L897" s="279"/>
      <c r="M897" s="284"/>
      <c r="T897" s="285"/>
      <c r="AT897" s="281" t="s">
        <v>373</v>
      </c>
      <c r="AU897" s="281" t="s">
        <v>90</v>
      </c>
      <c r="AV897" s="280" t="s">
        <v>90</v>
      </c>
      <c r="AW897" s="280" t="s">
        <v>31</v>
      </c>
      <c r="AX897" s="280" t="s">
        <v>77</v>
      </c>
      <c r="AY897" s="281" t="s">
        <v>366</v>
      </c>
    </row>
    <row r="898" spans="2:65" s="280" customFormat="1">
      <c r="B898" s="279"/>
      <c r="D898" s="274" t="s">
        <v>373</v>
      </c>
      <c r="E898" s="281" t="s">
        <v>1</v>
      </c>
      <c r="F898" s="282" t="s">
        <v>2651</v>
      </c>
      <c r="H898" s="283">
        <v>-0.81</v>
      </c>
      <c r="L898" s="279"/>
      <c r="M898" s="284"/>
      <c r="T898" s="285"/>
      <c r="AT898" s="281" t="s">
        <v>373</v>
      </c>
      <c r="AU898" s="281" t="s">
        <v>90</v>
      </c>
      <c r="AV898" s="280" t="s">
        <v>90</v>
      </c>
      <c r="AW898" s="280" t="s">
        <v>31</v>
      </c>
      <c r="AX898" s="280" t="s">
        <v>77</v>
      </c>
      <c r="AY898" s="281" t="s">
        <v>366</v>
      </c>
    </row>
    <row r="899" spans="2:65" s="287" customFormat="1">
      <c r="B899" s="286"/>
      <c r="D899" s="274" t="s">
        <v>373</v>
      </c>
      <c r="E899" s="288" t="s">
        <v>9712</v>
      </c>
      <c r="F899" s="289" t="s">
        <v>378</v>
      </c>
      <c r="H899" s="290">
        <v>125.468</v>
      </c>
      <c r="L899" s="286"/>
      <c r="M899" s="291"/>
      <c r="T899" s="292"/>
      <c r="AT899" s="288" t="s">
        <v>373</v>
      </c>
      <c r="AU899" s="288" t="s">
        <v>90</v>
      </c>
      <c r="AV899" s="287" t="s">
        <v>371</v>
      </c>
      <c r="AW899" s="287" t="s">
        <v>31</v>
      </c>
      <c r="AX899" s="287" t="s">
        <v>84</v>
      </c>
      <c r="AY899" s="288" t="s">
        <v>366</v>
      </c>
    </row>
    <row r="900" spans="2:65" s="74" customFormat="1" ht="33" customHeight="1">
      <c r="B900" s="73"/>
      <c r="C900" s="260" t="s">
        <v>1418</v>
      </c>
      <c r="D900" s="260" t="s">
        <v>368</v>
      </c>
      <c r="E900" s="261" t="s">
        <v>10207</v>
      </c>
      <c r="F900" s="262" t="s">
        <v>10208</v>
      </c>
      <c r="G900" s="263" t="s">
        <v>249</v>
      </c>
      <c r="H900" s="264">
        <v>61.853999999999999</v>
      </c>
      <c r="I900" s="26"/>
      <c r="J900" s="266">
        <f>ROUND(I900*H900,2)</f>
        <v>0</v>
      </c>
      <c r="K900" s="267"/>
      <c r="L900" s="73"/>
      <c r="M900" s="27" t="s">
        <v>1</v>
      </c>
      <c r="N900" s="233" t="s">
        <v>43</v>
      </c>
      <c r="P900" s="269">
        <f>O900*H900</f>
        <v>0</v>
      </c>
      <c r="Q900" s="269">
        <v>0</v>
      </c>
      <c r="R900" s="269">
        <f>Q900*H900</f>
        <v>0</v>
      </c>
      <c r="S900" s="269">
        <v>0</v>
      </c>
      <c r="T900" s="270">
        <f>S900*H900</f>
        <v>0</v>
      </c>
      <c r="AR900" s="271" t="s">
        <v>495</v>
      </c>
      <c r="AT900" s="271" t="s">
        <v>368</v>
      </c>
      <c r="AU900" s="271" t="s">
        <v>90</v>
      </c>
      <c r="AY900" s="53" t="s">
        <v>366</v>
      </c>
      <c r="BE900" s="179">
        <f>IF(N900="základná",J900,0)</f>
        <v>0</v>
      </c>
      <c r="BF900" s="179">
        <f>IF(N900="znížená",J900,0)</f>
        <v>0</v>
      </c>
      <c r="BG900" s="179">
        <f>IF(N900="zákl. prenesená",J900,0)</f>
        <v>0</v>
      </c>
      <c r="BH900" s="179">
        <f>IF(N900="zníž. prenesená",J900,0)</f>
        <v>0</v>
      </c>
      <c r="BI900" s="179">
        <f>IF(N900="nulová",J900,0)</f>
        <v>0</v>
      </c>
      <c r="BJ900" s="53" t="s">
        <v>90</v>
      </c>
      <c r="BK900" s="179">
        <f>ROUND(I900*H900,2)</f>
        <v>0</v>
      </c>
      <c r="BL900" s="53" t="s">
        <v>495</v>
      </c>
      <c r="BM900" s="271" t="s">
        <v>10209</v>
      </c>
    </row>
    <row r="901" spans="2:65" s="280" customFormat="1">
      <c r="B901" s="279"/>
      <c r="D901" s="274" t="s">
        <v>373</v>
      </c>
      <c r="E901" s="281" t="s">
        <v>1</v>
      </c>
      <c r="F901" s="282" t="s">
        <v>10210</v>
      </c>
      <c r="H901" s="283">
        <v>37.241999999999997</v>
      </c>
      <c r="L901" s="279"/>
      <c r="M901" s="284"/>
      <c r="T901" s="285"/>
      <c r="AT901" s="281" t="s">
        <v>373</v>
      </c>
      <c r="AU901" s="281" t="s">
        <v>90</v>
      </c>
      <c r="AV901" s="280" t="s">
        <v>90</v>
      </c>
      <c r="AW901" s="280" t="s">
        <v>31</v>
      </c>
      <c r="AX901" s="280" t="s">
        <v>77</v>
      </c>
      <c r="AY901" s="281" t="s">
        <v>366</v>
      </c>
    </row>
    <row r="902" spans="2:65" s="280" customFormat="1">
      <c r="B902" s="279"/>
      <c r="D902" s="274" t="s">
        <v>373</v>
      </c>
      <c r="E902" s="281" t="s">
        <v>1</v>
      </c>
      <c r="F902" s="282" t="s">
        <v>10211</v>
      </c>
      <c r="H902" s="283">
        <v>22.271999999999998</v>
      </c>
      <c r="L902" s="279"/>
      <c r="M902" s="284"/>
      <c r="T902" s="285"/>
      <c r="AT902" s="281" t="s">
        <v>373</v>
      </c>
      <c r="AU902" s="281" t="s">
        <v>90</v>
      </c>
      <c r="AV902" s="280" t="s">
        <v>90</v>
      </c>
      <c r="AW902" s="280" t="s">
        <v>31</v>
      </c>
      <c r="AX902" s="280" t="s">
        <v>77</v>
      </c>
      <c r="AY902" s="281" t="s">
        <v>366</v>
      </c>
    </row>
    <row r="903" spans="2:65" s="280" customFormat="1">
      <c r="B903" s="279"/>
      <c r="D903" s="274" t="s">
        <v>373</v>
      </c>
      <c r="E903" s="281" t="s">
        <v>1</v>
      </c>
      <c r="F903" s="282" t="s">
        <v>10212</v>
      </c>
      <c r="H903" s="283">
        <v>2.34</v>
      </c>
      <c r="L903" s="279"/>
      <c r="M903" s="284"/>
      <c r="T903" s="285"/>
      <c r="AT903" s="281" t="s">
        <v>373</v>
      </c>
      <c r="AU903" s="281" t="s">
        <v>90</v>
      </c>
      <c r="AV903" s="280" t="s">
        <v>90</v>
      </c>
      <c r="AW903" s="280" t="s">
        <v>31</v>
      </c>
      <c r="AX903" s="280" t="s">
        <v>77</v>
      </c>
      <c r="AY903" s="281" t="s">
        <v>366</v>
      </c>
    </row>
    <row r="904" spans="2:65" s="287" customFormat="1">
      <c r="B904" s="286"/>
      <c r="D904" s="274" t="s">
        <v>373</v>
      </c>
      <c r="E904" s="288" t="s">
        <v>9713</v>
      </c>
      <c r="F904" s="289" t="s">
        <v>378</v>
      </c>
      <c r="H904" s="290">
        <v>61.853999999999999</v>
      </c>
      <c r="L904" s="286"/>
      <c r="M904" s="291"/>
      <c r="T904" s="292"/>
      <c r="AT904" s="288" t="s">
        <v>373</v>
      </c>
      <c r="AU904" s="288" t="s">
        <v>90</v>
      </c>
      <c r="AV904" s="287" t="s">
        <v>371</v>
      </c>
      <c r="AW904" s="287" t="s">
        <v>31</v>
      </c>
      <c r="AX904" s="287" t="s">
        <v>84</v>
      </c>
      <c r="AY904" s="288" t="s">
        <v>366</v>
      </c>
    </row>
    <row r="905" spans="2:65" s="74" customFormat="1" ht="16.5" customHeight="1">
      <c r="B905" s="73"/>
      <c r="C905" s="300" t="s">
        <v>1425</v>
      </c>
      <c r="D905" s="300" t="s">
        <v>621</v>
      </c>
      <c r="E905" s="301" t="s">
        <v>10155</v>
      </c>
      <c r="F905" s="302" t="s">
        <v>10156</v>
      </c>
      <c r="G905" s="303" t="s">
        <v>2780</v>
      </c>
      <c r="H905" s="304">
        <v>65.563000000000002</v>
      </c>
      <c r="I905" s="28"/>
      <c r="J905" s="306">
        <f>ROUND(I905*H905,2)</f>
        <v>0</v>
      </c>
      <c r="K905" s="307"/>
      <c r="L905" s="308"/>
      <c r="M905" s="29" t="s">
        <v>1</v>
      </c>
      <c r="N905" s="310" t="s">
        <v>43</v>
      </c>
      <c r="P905" s="269">
        <f>O905*H905</f>
        <v>0</v>
      </c>
      <c r="Q905" s="269">
        <v>1E-3</v>
      </c>
      <c r="R905" s="269">
        <f>Q905*H905</f>
        <v>6.556300000000001E-2</v>
      </c>
      <c r="S905" s="269">
        <v>0</v>
      </c>
      <c r="T905" s="270">
        <f>S905*H905</f>
        <v>0</v>
      </c>
      <c r="AR905" s="271" t="s">
        <v>608</v>
      </c>
      <c r="AT905" s="271" t="s">
        <v>621</v>
      </c>
      <c r="AU905" s="271" t="s">
        <v>90</v>
      </c>
      <c r="AY905" s="53" t="s">
        <v>366</v>
      </c>
      <c r="BE905" s="179">
        <f>IF(N905="základná",J905,0)</f>
        <v>0</v>
      </c>
      <c r="BF905" s="179">
        <f>IF(N905="znížená",J905,0)</f>
        <v>0</v>
      </c>
      <c r="BG905" s="179">
        <f>IF(N905="zákl. prenesená",J905,0)</f>
        <v>0</v>
      </c>
      <c r="BH905" s="179">
        <f>IF(N905="zníž. prenesená",J905,0)</f>
        <v>0</v>
      </c>
      <c r="BI905" s="179">
        <f>IF(N905="nulová",J905,0)</f>
        <v>0</v>
      </c>
      <c r="BJ905" s="53" t="s">
        <v>90</v>
      </c>
      <c r="BK905" s="179">
        <f>ROUND(I905*H905,2)</f>
        <v>0</v>
      </c>
      <c r="BL905" s="53" t="s">
        <v>495</v>
      </c>
      <c r="BM905" s="271" t="s">
        <v>10213</v>
      </c>
    </row>
    <row r="906" spans="2:65" s="280" customFormat="1">
      <c r="B906" s="279"/>
      <c r="D906" s="274" t="s">
        <v>373</v>
      </c>
      <c r="E906" s="281" t="s">
        <v>1</v>
      </c>
      <c r="F906" s="282" t="s">
        <v>10214</v>
      </c>
      <c r="H906" s="283">
        <v>65.563000000000002</v>
      </c>
      <c r="L906" s="279"/>
      <c r="M906" s="284"/>
      <c r="T906" s="285"/>
      <c r="AT906" s="281" t="s">
        <v>373</v>
      </c>
      <c r="AU906" s="281" t="s">
        <v>90</v>
      </c>
      <c r="AV906" s="280" t="s">
        <v>90</v>
      </c>
      <c r="AW906" s="280" t="s">
        <v>31</v>
      </c>
      <c r="AX906" s="280" t="s">
        <v>77</v>
      </c>
      <c r="AY906" s="281" t="s">
        <v>366</v>
      </c>
    </row>
    <row r="907" spans="2:65" s="287" customFormat="1">
      <c r="B907" s="286"/>
      <c r="D907" s="274" t="s">
        <v>373</v>
      </c>
      <c r="E907" s="288" t="s">
        <v>1</v>
      </c>
      <c r="F907" s="289" t="s">
        <v>378</v>
      </c>
      <c r="H907" s="290">
        <v>65.563000000000002</v>
      </c>
      <c r="L907" s="286"/>
      <c r="M907" s="291"/>
      <c r="T907" s="292"/>
      <c r="AT907" s="288" t="s">
        <v>373</v>
      </c>
      <c r="AU907" s="288" t="s">
        <v>90</v>
      </c>
      <c r="AV907" s="287" t="s">
        <v>371</v>
      </c>
      <c r="AW907" s="287" t="s">
        <v>31</v>
      </c>
      <c r="AX907" s="287" t="s">
        <v>84</v>
      </c>
      <c r="AY907" s="288" t="s">
        <v>366</v>
      </c>
    </row>
    <row r="908" spans="2:65" s="74" customFormat="1" ht="33" customHeight="1">
      <c r="B908" s="73"/>
      <c r="C908" s="260" t="s">
        <v>1430</v>
      </c>
      <c r="D908" s="260" t="s">
        <v>368</v>
      </c>
      <c r="E908" s="261" t="s">
        <v>10215</v>
      </c>
      <c r="F908" s="262" t="s">
        <v>10216</v>
      </c>
      <c r="G908" s="263" t="s">
        <v>249</v>
      </c>
      <c r="H908" s="264">
        <v>125.468</v>
      </c>
      <c r="I908" s="26"/>
      <c r="J908" s="266">
        <f>ROUND(I908*H908,2)</f>
        <v>0</v>
      </c>
      <c r="K908" s="267"/>
      <c r="L908" s="73"/>
      <c r="M908" s="27" t="s">
        <v>1</v>
      </c>
      <c r="N908" s="233" t="s">
        <v>43</v>
      </c>
      <c r="P908" s="269">
        <f>O908*H908</f>
        <v>0</v>
      </c>
      <c r="Q908" s="269">
        <v>5.4000000000000001E-4</v>
      </c>
      <c r="R908" s="269">
        <f>Q908*H908</f>
        <v>6.7752720000000002E-2</v>
      </c>
      <c r="S908" s="269">
        <v>0</v>
      </c>
      <c r="T908" s="270">
        <f>S908*H908</f>
        <v>0</v>
      </c>
      <c r="AR908" s="271" t="s">
        <v>495</v>
      </c>
      <c r="AT908" s="271" t="s">
        <v>368</v>
      </c>
      <c r="AU908" s="271" t="s">
        <v>90</v>
      </c>
      <c r="AY908" s="53" t="s">
        <v>366</v>
      </c>
      <c r="BE908" s="179">
        <f>IF(N908="základná",J908,0)</f>
        <v>0</v>
      </c>
      <c r="BF908" s="179">
        <f>IF(N908="znížená",J908,0)</f>
        <v>0</v>
      </c>
      <c r="BG908" s="179">
        <f>IF(N908="zákl. prenesená",J908,0)</f>
        <v>0</v>
      </c>
      <c r="BH908" s="179">
        <f>IF(N908="zníž. prenesená",J908,0)</f>
        <v>0</v>
      </c>
      <c r="BI908" s="179">
        <f>IF(N908="nulová",J908,0)</f>
        <v>0</v>
      </c>
      <c r="BJ908" s="53" t="s">
        <v>90</v>
      </c>
      <c r="BK908" s="179">
        <f>ROUND(I908*H908,2)</f>
        <v>0</v>
      </c>
      <c r="BL908" s="53" t="s">
        <v>495</v>
      </c>
      <c r="BM908" s="271" t="s">
        <v>10217</v>
      </c>
    </row>
    <row r="909" spans="2:65" s="280" customFormat="1">
      <c r="B909" s="279"/>
      <c r="D909" s="274" t="s">
        <v>373</v>
      </c>
      <c r="E909" s="281" t="s">
        <v>1</v>
      </c>
      <c r="F909" s="282" t="s">
        <v>9712</v>
      </c>
      <c r="H909" s="283">
        <v>125.468</v>
      </c>
      <c r="L909" s="279"/>
      <c r="M909" s="284"/>
      <c r="T909" s="285"/>
      <c r="AT909" s="281" t="s">
        <v>373</v>
      </c>
      <c r="AU909" s="281" t="s">
        <v>90</v>
      </c>
      <c r="AV909" s="280" t="s">
        <v>90</v>
      </c>
      <c r="AW909" s="280" t="s">
        <v>31</v>
      </c>
      <c r="AX909" s="280" t="s">
        <v>84</v>
      </c>
      <c r="AY909" s="281" t="s">
        <v>366</v>
      </c>
    </row>
    <row r="910" spans="2:65" s="74" customFormat="1" ht="24.2" customHeight="1">
      <c r="B910" s="73"/>
      <c r="C910" s="260" t="s">
        <v>1437</v>
      </c>
      <c r="D910" s="260" t="s">
        <v>368</v>
      </c>
      <c r="E910" s="261" t="s">
        <v>10218</v>
      </c>
      <c r="F910" s="262" t="s">
        <v>10219</v>
      </c>
      <c r="G910" s="263" t="s">
        <v>249</v>
      </c>
      <c r="H910" s="264">
        <v>61.853999999999999</v>
      </c>
      <c r="I910" s="26"/>
      <c r="J910" s="266">
        <f>ROUND(I910*H910,2)</f>
        <v>0</v>
      </c>
      <c r="K910" s="267"/>
      <c r="L910" s="73"/>
      <c r="M910" s="27" t="s">
        <v>1</v>
      </c>
      <c r="N910" s="233" t="s">
        <v>43</v>
      </c>
      <c r="P910" s="269">
        <f>O910*H910</f>
        <v>0</v>
      </c>
      <c r="Q910" s="269">
        <v>4.8999999999999998E-4</v>
      </c>
      <c r="R910" s="269">
        <f>Q910*H910</f>
        <v>3.0308459999999999E-2</v>
      </c>
      <c r="S910" s="269">
        <v>0</v>
      </c>
      <c r="T910" s="270">
        <f>S910*H910</f>
        <v>0</v>
      </c>
      <c r="AR910" s="271" t="s">
        <v>495</v>
      </c>
      <c r="AT910" s="271" t="s">
        <v>368</v>
      </c>
      <c r="AU910" s="271" t="s">
        <v>90</v>
      </c>
      <c r="AY910" s="53" t="s">
        <v>366</v>
      </c>
      <c r="BE910" s="179">
        <f>IF(N910="základná",J910,0)</f>
        <v>0</v>
      </c>
      <c r="BF910" s="179">
        <f>IF(N910="znížená",J910,0)</f>
        <v>0</v>
      </c>
      <c r="BG910" s="179">
        <f>IF(N910="zákl. prenesená",J910,0)</f>
        <v>0</v>
      </c>
      <c r="BH910" s="179">
        <f>IF(N910="zníž. prenesená",J910,0)</f>
        <v>0</v>
      </c>
      <c r="BI910" s="179">
        <f>IF(N910="nulová",J910,0)</f>
        <v>0</v>
      </c>
      <c r="BJ910" s="53" t="s">
        <v>90</v>
      </c>
      <c r="BK910" s="179">
        <f>ROUND(I910*H910,2)</f>
        <v>0</v>
      </c>
      <c r="BL910" s="53" t="s">
        <v>495</v>
      </c>
      <c r="BM910" s="271" t="s">
        <v>10220</v>
      </c>
    </row>
    <row r="911" spans="2:65" s="280" customFormat="1">
      <c r="B911" s="279"/>
      <c r="D911" s="274" t="s">
        <v>373</v>
      </c>
      <c r="E911" s="281" t="s">
        <v>1</v>
      </c>
      <c r="F911" s="282" t="s">
        <v>9713</v>
      </c>
      <c r="H911" s="283">
        <v>61.853999999999999</v>
      </c>
      <c r="L911" s="279"/>
      <c r="M911" s="284"/>
      <c r="T911" s="285"/>
      <c r="AT911" s="281" t="s">
        <v>373</v>
      </c>
      <c r="AU911" s="281" t="s">
        <v>90</v>
      </c>
      <c r="AV911" s="280" t="s">
        <v>90</v>
      </c>
      <c r="AW911" s="280" t="s">
        <v>31</v>
      </c>
      <c r="AX911" s="280" t="s">
        <v>84</v>
      </c>
      <c r="AY911" s="281" t="s">
        <v>366</v>
      </c>
    </row>
    <row r="912" spans="2:65" s="74" customFormat="1" ht="21.75" customHeight="1">
      <c r="B912" s="73"/>
      <c r="C912" s="300" t="s">
        <v>1442</v>
      </c>
      <c r="D912" s="300" t="s">
        <v>621</v>
      </c>
      <c r="E912" s="301" t="s">
        <v>10221</v>
      </c>
      <c r="F912" s="302" t="s">
        <v>10222</v>
      </c>
      <c r="G912" s="303" t="s">
        <v>249</v>
      </c>
      <c r="H912" s="304">
        <v>215.42</v>
      </c>
      <c r="I912" s="28"/>
      <c r="J912" s="306">
        <f>ROUND(I912*H912,2)</f>
        <v>0</v>
      </c>
      <c r="K912" s="307"/>
      <c r="L912" s="308"/>
      <c r="M912" s="29" t="s">
        <v>1</v>
      </c>
      <c r="N912" s="310" t="s">
        <v>43</v>
      </c>
      <c r="P912" s="269">
        <f>O912*H912</f>
        <v>0</v>
      </c>
      <c r="Q912" s="269">
        <v>4.4999999999999997E-3</v>
      </c>
      <c r="R912" s="269">
        <f>Q912*H912</f>
        <v>0.96938999999999986</v>
      </c>
      <c r="S912" s="269">
        <v>0</v>
      </c>
      <c r="T912" s="270">
        <f>S912*H912</f>
        <v>0</v>
      </c>
      <c r="AR912" s="271" t="s">
        <v>608</v>
      </c>
      <c r="AT912" s="271" t="s">
        <v>621</v>
      </c>
      <c r="AU912" s="271" t="s">
        <v>90</v>
      </c>
      <c r="AY912" s="53" t="s">
        <v>366</v>
      </c>
      <c r="BE912" s="179">
        <f>IF(N912="základná",J912,0)</f>
        <v>0</v>
      </c>
      <c r="BF912" s="179">
        <f>IF(N912="znížená",J912,0)</f>
        <v>0</v>
      </c>
      <c r="BG912" s="179">
        <f>IF(N912="zákl. prenesená",J912,0)</f>
        <v>0</v>
      </c>
      <c r="BH912" s="179">
        <f>IF(N912="zníž. prenesená",J912,0)</f>
        <v>0</v>
      </c>
      <c r="BI912" s="179">
        <f>IF(N912="nulová",J912,0)</f>
        <v>0</v>
      </c>
      <c r="BJ912" s="53" t="s">
        <v>90</v>
      </c>
      <c r="BK912" s="179">
        <f>ROUND(I912*H912,2)</f>
        <v>0</v>
      </c>
      <c r="BL912" s="53" t="s">
        <v>495</v>
      </c>
      <c r="BM912" s="271" t="s">
        <v>10223</v>
      </c>
    </row>
    <row r="913" spans="2:65" s="280" customFormat="1">
      <c r="B913" s="279"/>
      <c r="D913" s="274" t="s">
        <v>373</v>
      </c>
      <c r="E913" s="281" t="s">
        <v>1</v>
      </c>
      <c r="F913" s="282" t="s">
        <v>10224</v>
      </c>
      <c r="H913" s="283">
        <v>215.42</v>
      </c>
      <c r="L913" s="279"/>
      <c r="M913" s="284"/>
      <c r="T913" s="285"/>
      <c r="AT913" s="281" t="s">
        <v>373</v>
      </c>
      <c r="AU913" s="281" t="s">
        <v>90</v>
      </c>
      <c r="AV913" s="280" t="s">
        <v>90</v>
      </c>
      <c r="AW913" s="280" t="s">
        <v>31</v>
      </c>
      <c r="AX913" s="280" t="s">
        <v>84</v>
      </c>
      <c r="AY913" s="281" t="s">
        <v>366</v>
      </c>
    </row>
    <row r="914" spans="2:65" s="74" customFormat="1" ht="33" customHeight="1">
      <c r="B914" s="73"/>
      <c r="C914" s="260" t="s">
        <v>1457</v>
      </c>
      <c r="D914" s="260" t="s">
        <v>368</v>
      </c>
      <c r="E914" s="261" t="s">
        <v>10225</v>
      </c>
      <c r="F914" s="262" t="s">
        <v>10226</v>
      </c>
      <c r="G914" s="263" t="s">
        <v>249</v>
      </c>
      <c r="H914" s="264">
        <v>171.517</v>
      </c>
      <c r="I914" s="26"/>
      <c r="J914" s="266">
        <f>ROUND(I914*H914,2)</f>
        <v>0</v>
      </c>
      <c r="K914" s="267"/>
      <c r="L914" s="73"/>
      <c r="M914" s="27" t="s">
        <v>1</v>
      </c>
      <c r="N914" s="233" t="s">
        <v>43</v>
      </c>
      <c r="P914" s="269">
        <f>O914*H914</f>
        <v>0</v>
      </c>
      <c r="Q914" s="269">
        <v>0</v>
      </c>
      <c r="R914" s="269">
        <f>Q914*H914</f>
        <v>0</v>
      </c>
      <c r="S914" s="269">
        <v>0</v>
      </c>
      <c r="T914" s="270">
        <f>S914*H914</f>
        <v>0</v>
      </c>
      <c r="AR914" s="271" t="s">
        <v>495</v>
      </c>
      <c r="AT914" s="271" t="s">
        <v>368</v>
      </c>
      <c r="AU914" s="271" t="s">
        <v>90</v>
      </c>
      <c r="AY914" s="53" t="s">
        <v>366</v>
      </c>
      <c r="BE914" s="179">
        <f>IF(N914="základná",J914,0)</f>
        <v>0</v>
      </c>
      <c r="BF914" s="179">
        <f>IF(N914="znížená",J914,0)</f>
        <v>0</v>
      </c>
      <c r="BG914" s="179">
        <f>IF(N914="zákl. prenesená",J914,0)</f>
        <v>0</v>
      </c>
      <c r="BH914" s="179">
        <f>IF(N914="zníž. prenesená",J914,0)</f>
        <v>0</v>
      </c>
      <c r="BI914" s="179">
        <f>IF(N914="nulová",J914,0)</f>
        <v>0</v>
      </c>
      <c r="BJ914" s="53" t="s">
        <v>90</v>
      </c>
      <c r="BK914" s="179">
        <f>ROUND(I914*H914,2)</f>
        <v>0</v>
      </c>
      <c r="BL914" s="53" t="s">
        <v>495</v>
      </c>
      <c r="BM914" s="271" t="s">
        <v>10227</v>
      </c>
    </row>
    <row r="915" spans="2:65" s="280" customFormat="1">
      <c r="B915" s="279"/>
      <c r="D915" s="274" t="s">
        <v>373</v>
      </c>
      <c r="E915" s="281" t="s">
        <v>1</v>
      </c>
      <c r="F915" s="282" t="s">
        <v>10228</v>
      </c>
      <c r="H915" s="283">
        <v>171.517</v>
      </c>
      <c r="L915" s="279"/>
      <c r="M915" s="284"/>
      <c r="T915" s="285"/>
      <c r="AT915" s="281" t="s">
        <v>373</v>
      </c>
      <c r="AU915" s="281" t="s">
        <v>90</v>
      </c>
      <c r="AV915" s="280" t="s">
        <v>90</v>
      </c>
      <c r="AW915" s="280" t="s">
        <v>31</v>
      </c>
      <c r="AX915" s="280" t="s">
        <v>84</v>
      </c>
      <c r="AY915" s="281" t="s">
        <v>366</v>
      </c>
    </row>
    <row r="916" spans="2:65" s="74" customFormat="1" ht="33" customHeight="1">
      <c r="B916" s="73"/>
      <c r="C916" s="260" t="s">
        <v>1462</v>
      </c>
      <c r="D916" s="260" t="s">
        <v>368</v>
      </c>
      <c r="E916" s="261" t="s">
        <v>10229</v>
      </c>
      <c r="F916" s="262" t="s">
        <v>10230</v>
      </c>
      <c r="G916" s="263" t="s">
        <v>249</v>
      </c>
      <c r="H916" s="264">
        <v>125.468</v>
      </c>
      <c r="I916" s="26"/>
      <c r="J916" s="266">
        <f>ROUND(I916*H916,2)</f>
        <v>0</v>
      </c>
      <c r="K916" s="267"/>
      <c r="L916" s="73"/>
      <c r="M916" s="27" t="s">
        <v>1</v>
      </c>
      <c r="N916" s="233" t="s">
        <v>43</v>
      </c>
      <c r="P916" s="269">
        <f>O916*H916</f>
        <v>0</v>
      </c>
      <c r="Q916" s="269">
        <v>0</v>
      </c>
      <c r="R916" s="269">
        <f>Q916*H916</f>
        <v>0</v>
      </c>
      <c r="S916" s="269">
        <v>0</v>
      </c>
      <c r="T916" s="270">
        <f>S916*H916</f>
        <v>0</v>
      </c>
      <c r="AR916" s="271" t="s">
        <v>495</v>
      </c>
      <c r="AT916" s="271" t="s">
        <v>368</v>
      </c>
      <c r="AU916" s="271" t="s">
        <v>90</v>
      </c>
      <c r="AY916" s="53" t="s">
        <v>366</v>
      </c>
      <c r="BE916" s="179">
        <f>IF(N916="základná",J916,0)</f>
        <v>0</v>
      </c>
      <c r="BF916" s="179">
        <f>IF(N916="znížená",J916,0)</f>
        <v>0</v>
      </c>
      <c r="BG916" s="179">
        <f>IF(N916="zákl. prenesená",J916,0)</f>
        <v>0</v>
      </c>
      <c r="BH916" s="179">
        <f>IF(N916="zníž. prenesená",J916,0)</f>
        <v>0</v>
      </c>
      <c r="BI916" s="179">
        <f>IF(N916="nulová",J916,0)</f>
        <v>0</v>
      </c>
      <c r="BJ916" s="53" t="s">
        <v>90</v>
      </c>
      <c r="BK916" s="179">
        <f>ROUND(I916*H916,2)</f>
        <v>0</v>
      </c>
      <c r="BL916" s="53" t="s">
        <v>495</v>
      </c>
      <c r="BM916" s="271" t="s">
        <v>10231</v>
      </c>
    </row>
    <row r="917" spans="2:65" s="280" customFormat="1">
      <c r="B917" s="279"/>
      <c r="D917" s="274" t="s">
        <v>373</v>
      </c>
      <c r="E917" s="281" t="s">
        <v>1</v>
      </c>
      <c r="F917" s="282" t="s">
        <v>10205</v>
      </c>
      <c r="H917" s="283">
        <v>146.69</v>
      </c>
      <c r="L917" s="279"/>
      <c r="M917" s="284"/>
      <c r="T917" s="285"/>
      <c r="AT917" s="281" t="s">
        <v>373</v>
      </c>
      <c r="AU917" s="281" t="s">
        <v>90</v>
      </c>
      <c r="AV917" s="280" t="s">
        <v>90</v>
      </c>
      <c r="AW917" s="280" t="s">
        <v>31</v>
      </c>
      <c r="AX917" s="280" t="s">
        <v>77</v>
      </c>
      <c r="AY917" s="281" t="s">
        <v>366</v>
      </c>
    </row>
    <row r="918" spans="2:65" s="280" customFormat="1">
      <c r="B918" s="279"/>
      <c r="D918" s="274" t="s">
        <v>373</v>
      </c>
      <c r="E918" s="281" t="s">
        <v>1</v>
      </c>
      <c r="F918" s="282" t="s">
        <v>10206</v>
      </c>
      <c r="H918" s="283">
        <v>-20.411999999999999</v>
      </c>
      <c r="L918" s="279"/>
      <c r="M918" s="284"/>
      <c r="T918" s="285"/>
      <c r="AT918" s="281" t="s">
        <v>373</v>
      </c>
      <c r="AU918" s="281" t="s">
        <v>90</v>
      </c>
      <c r="AV918" s="280" t="s">
        <v>90</v>
      </c>
      <c r="AW918" s="280" t="s">
        <v>31</v>
      </c>
      <c r="AX918" s="280" t="s">
        <v>77</v>
      </c>
      <c r="AY918" s="281" t="s">
        <v>366</v>
      </c>
    </row>
    <row r="919" spans="2:65" s="280" customFormat="1">
      <c r="B919" s="279"/>
      <c r="D919" s="274" t="s">
        <v>373</v>
      </c>
      <c r="E919" s="281" t="s">
        <v>1</v>
      </c>
      <c r="F919" s="282" t="s">
        <v>2651</v>
      </c>
      <c r="H919" s="283">
        <v>-0.81</v>
      </c>
      <c r="L919" s="279"/>
      <c r="M919" s="284"/>
      <c r="T919" s="285"/>
      <c r="AT919" s="281" t="s">
        <v>373</v>
      </c>
      <c r="AU919" s="281" t="s">
        <v>90</v>
      </c>
      <c r="AV919" s="280" t="s">
        <v>90</v>
      </c>
      <c r="AW919" s="280" t="s">
        <v>31</v>
      </c>
      <c r="AX919" s="280" t="s">
        <v>77</v>
      </c>
      <c r="AY919" s="281" t="s">
        <v>366</v>
      </c>
    </row>
    <row r="920" spans="2:65" s="287" customFormat="1">
      <c r="B920" s="286"/>
      <c r="D920" s="274" t="s">
        <v>373</v>
      </c>
      <c r="E920" s="288" t="s">
        <v>9706</v>
      </c>
      <c r="F920" s="289" t="s">
        <v>378</v>
      </c>
      <c r="H920" s="290">
        <v>125.468</v>
      </c>
      <c r="L920" s="286"/>
      <c r="M920" s="291"/>
      <c r="T920" s="292"/>
      <c r="AT920" s="288" t="s">
        <v>373</v>
      </c>
      <c r="AU920" s="288" t="s">
        <v>90</v>
      </c>
      <c r="AV920" s="287" t="s">
        <v>371</v>
      </c>
      <c r="AW920" s="287" t="s">
        <v>31</v>
      </c>
      <c r="AX920" s="287" t="s">
        <v>84</v>
      </c>
      <c r="AY920" s="288" t="s">
        <v>366</v>
      </c>
    </row>
    <row r="921" spans="2:65" s="273" customFormat="1">
      <c r="B921" s="272"/>
      <c r="D921" s="274" t="s">
        <v>373</v>
      </c>
      <c r="E921" s="275" t="s">
        <v>1</v>
      </c>
      <c r="F921" s="276" t="s">
        <v>10232</v>
      </c>
      <c r="H921" s="275" t="s">
        <v>1</v>
      </c>
      <c r="L921" s="272"/>
      <c r="M921" s="277"/>
      <c r="T921" s="278"/>
      <c r="AT921" s="275" t="s">
        <v>373</v>
      </c>
      <c r="AU921" s="275" t="s">
        <v>90</v>
      </c>
      <c r="AV921" s="273" t="s">
        <v>84</v>
      </c>
      <c r="AW921" s="273" t="s">
        <v>31</v>
      </c>
      <c r="AX921" s="273" t="s">
        <v>77</v>
      </c>
      <c r="AY921" s="275" t="s">
        <v>366</v>
      </c>
    </row>
    <row r="922" spans="2:65" s="74" customFormat="1" ht="44.25" customHeight="1">
      <c r="B922" s="73"/>
      <c r="C922" s="260" t="s">
        <v>1467</v>
      </c>
      <c r="D922" s="260" t="s">
        <v>368</v>
      </c>
      <c r="E922" s="261" t="s">
        <v>10233</v>
      </c>
      <c r="F922" s="262" t="s">
        <v>10234</v>
      </c>
      <c r="G922" s="263" t="s">
        <v>249</v>
      </c>
      <c r="H922" s="264">
        <v>46.048999999999999</v>
      </c>
      <c r="I922" s="26"/>
      <c r="J922" s="266">
        <f>ROUND(I922*H922,2)</f>
        <v>0</v>
      </c>
      <c r="K922" s="267"/>
      <c r="L922" s="73"/>
      <c r="M922" s="27" t="s">
        <v>1</v>
      </c>
      <c r="N922" s="233" t="s">
        <v>43</v>
      </c>
      <c r="P922" s="269">
        <f>O922*H922</f>
        <v>0</v>
      </c>
      <c r="Q922" s="269">
        <v>0</v>
      </c>
      <c r="R922" s="269">
        <f>Q922*H922</f>
        <v>0</v>
      </c>
      <c r="S922" s="269">
        <v>0</v>
      </c>
      <c r="T922" s="270">
        <f>S922*H922</f>
        <v>0</v>
      </c>
      <c r="AR922" s="271" t="s">
        <v>495</v>
      </c>
      <c r="AT922" s="271" t="s">
        <v>368</v>
      </c>
      <c r="AU922" s="271" t="s">
        <v>90</v>
      </c>
      <c r="AY922" s="53" t="s">
        <v>366</v>
      </c>
      <c r="BE922" s="179">
        <f>IF(N922="základná",J922,0)</f>
        <v>0</v>
      </c>
      <c r="BF922" s="179">
        <f>IF(N922="znížená",J922,0)</f>
        <v>0</v>
      </c>
      <c r="BG922" s="179">
        <f>IF(N922="zákl. prenesená",J922,0)</f>
        <v>0</v>
      </c>
      <c r="BH922" s="179">
        <f>IF(N922="zníž. prenesená",J922,0)</f>
        <v>0</v>
      </c>
      <c r="BI922" s="179">
        <f>IF(N922="nulová",J922,0)</f>
        <v>0</v>
      </c>
      <c r="BJ922" s="53" t="s">
        <v>90</v>
      </c>
      <c r="BK922" s="179">
        <f>ROUND(I922*H922,2)</f>
        <v>0</v>
      </c>
      <c r="BL922" s="53" t="s">
        <v>495</v>
      </c>
      <c r="BM922" s="271" t="s">
        <v>10235</v>
      </c>
    </row>
    <row r="923" spans="2:65" s="280" customFormat="1">
      <c r="B923" s="279"/>
      <c r="D923" s="274" t="s">
        <v>373</v>
      </c>
      <c r="E923" s="281" t="s">
        <v>1</v>
      </c>
      <c r="F923" s="282" t="s">
        <v>10236</v>
      </c>
      <c r="H923" s="283">
        <v>21.725000000000001</v>
      </c>
      <c r="L923" s="279"/>
      <c r="M923" s="284"/>
      <c r="T923" s="285"/>
      <c r="AT923" s="281" t="s">
        <v>373</v>
      </c>
      <c r="AU923" s="281" t="s">
        <v>90</v>
      </c>
      <c r="AV923" s="280" t="s">
        <v>90</v>
      </c>
      <c r="AW923" s="280" t="s">
        <v>31</v>
      </c>
      <c r="AX923" s="280" t="s">
        <v>77</v>
      </c>
      <c r="AY923" s="281" t="s">
        <v>366</v>
      </c>
    </row>
    <row r="924" spans="2:65" s="280" customFormat="1">
      <c r="B924" s="279"/>
      <c r="D924" s="274" t="s">
        <v>373</v>
      </c>
      <c r="E924" s="281" t="s">
        <v>1</v>
      </c>
      <c r="F924" s="282" t="s">
        <v>10237</v>
      </c>
      <c r="H924" s="283">
        <v>22.271999999999998</v>
      </c>
      <c r="L924" s="279"/>
      <c r="M924" s="284"/>
      <c r="T924" s="285"/>
      <c r="AT924" s="281" t="s">
        <v>373</v>
      </c>
      <c r="AU924" s="281" t="s">
        <v>90</v>
      </c>
      <c r="AV924" s="280" t="s">
        <v>90</v>
      </c>
      <c r="AW924" s="280" t="s">
        <v>31</v>
      </c>
      <c r="AX924" s="280" t="s">
        <v>77</v>
      </c>
      <c r="AY924" s="281" t="s">
        <v>366</v>
      </c>
    </row>
    <row r="925" spans="2:65" s="280" customFormat="1">
      <c r="B925" s="279"/>
      <c r="D925" s="274" t="s">
        <v>373</v>
      </c>
      <c r="E925" s="281" t="s">
        <v>1</v>
      </c>
      <c r="F925" s="282" t="s">
        <v>10238</v>
      </c>
      <c r="H925" s="283">
        <v>2.052</v>
      </c>
      <c r="L925" s="279"/>
      <c r="M925" s="284"/>
      <c r="T925" s="285"/>
      <c r="AT925" s="281" t="s">
        <v>373</v>
      </c>
      <c r="AU925" s="281" t="s">
        <v>90</v>
      </c>
      <c r="AV925" s="280" t="s">
        <v>90</v>
      </c>
      <c r="AW925" s="280" t="s">
        <v>31</v>
      </c>
      <c r="AX925" s="280" t="s">
        <v>77</v>
      </c>
      <c r="AY925" s="281" t="s">
        <v>366</v>
      </c>
    </row>
    <row r="926" spans="2:65" s="287" customFormat="1">
      <c r="B926" s="286"/>
      <c r="D926" s="274" t="s">
        <v>373</v>
      </c>
      <c r="E926" s="288" t="s">
        <v>9708</v>
      </c>
      <c r="F926" s="289" t="s">
        <v>378</v>
      </c>
      <c r="H926" s="290">
        <v>46.048999999999999</v>
      </c>
      <c r="L926" s="286"/>
      <c r="M926" s="291"/>
      <c r="T926" s="292"/>
      <c r="AT926" s="288" t="s">
        <v>373</v>
      </c>
      <c r="AU926" s="288" t="s">
        <v>90</v>
      </c>
      <c r="AV926" s="287" t="s">
        <v>371</v>
      </c>
      <c r="AW926" s="287" t="s">
        <v>31</v>
      </c>
      <c r="AX926" s="287" t="s">
        <v>84</v>
      </c>
      <c r="AY926" s="288" t="s">
        <v>366</v>
      </c>
    </row>
    <row r="927" spans="2:65" s="273" customFormat="1">
      <c r="B927" s="272"/>
      <c r="D927" s="274" t="s">
        <v>373</v>
      </c>
      <c r="E927" s="275" t="s">
        <v>1</v>
      </c>
      <c r="F927" s="276" t="s">
        <v>10232</v>
      </c>
      <c r="H927" s="275" t="s">
        <v>1</v>
      </c>
      <c r="L927" s="272"/>
      <c r="M927" s="277"/>
      <c r="T927" s="278"/>
      <c r="AT927" s="275" t="s">
        <v>373</v>
      </c>
      <c r="AU927" s="275" t="s">
        <v>90</v>
      </c>
      <c r="AV927" s="273" t="s">
        <v>84</v>
      </c>
      <c r="AW927" s="273" t="s">
        <v>31</v>
      </c>
      <c r="AX927" s="273" t="s">
        <v>77</v>
      </c>
      <c r="AY927" s="275" t="s">
        <v>366</v>
      </c>
    </row>
    <row r="928" spans="2:65" s="74" customFormat="1" ht="37.9" customHeight="1">
      <c r="B928" s="73"/>
      <c r="C928" s="300" t="s">
        <v>1471</v>
      </c>
      <c r="D928" s="300" t="s">
        <v>621</v>
      </c>
      <c r="E928" s="301" t="s">
        <v>10239</v>
      </c>
      <c r="F928" s="302" t="s">
        <v>10240</v>
      </c>
      <c r="G928" s="303" t="s">
        <v>249</v>
      </c>
      <c r="H928" s="304">
        <v>197.245</v>
      </c>
      <c r="I928" s="28"/>
      <c r="J928" s="306">
        <f>ROUND(I928*H928,2)</f>
        <v>0</v>
      </c>
      <c r="K928" s="307"/>
      <c r="L928" s="308"/>
      <c r="M928" s="29" t="s">
        <v>1</v>
      </c>
      <c r="N928" s="310" t="s">
        <v>43</v>
      </c>
      <c r="P928" s="269">
        <f>O928*H928</f>
        <v>0</v>
      </c>
      <c r="Q928" s="269">
        <v>1.31E-3</v>
      </c>
      <c r="R928" s="269">
        <f>Q928*H928</f>
        <v>0.25839095000000001</v>
      </c>
      <c r="S928" s="269">
        <v>0</v>
      </c>
      <c r="T928" s="270">
        <f>S928*H928</f>
        <v>0</v>
      </c>
      <c r="AR928" s="271" t="s">
        <v>608</v>
      </c>
      <c r="AT928" s="271" t="s">
        <v>621</v>
      </c>
      <c r="AU928" s="271" t="s">
        <v>90</v>
      </c>
      <c r="AY928" s="53" t="s">
        <v>366</v>
      </c>
      <c r="BE928" s="179">
        <f>IF(N928="základná",J928,0)</f>
        <v>0</v>
      </c>
      <c r="BF928" s="179">
        <f>IF(N928="znížená",J928,0)</f>
        <v>0</v>
      </c>
      <c r="BG928" s="179">
        <f>IF(N928="zákl. prenesená",J928,0)</f>
        <v>0</v>
      </c>
      <c r="BH928" s="179">
        <f>IF(N928="zníž. prenesená",J928,0)</f>
        <v>0</v>
      </c>
      <c r="BI928" s="179">
        <f>IF(N928="nulová",J928,0)</f>
        <v>0</v>
      </c>
      <c r="BJ928" s="53" t="s">
        <v>90</v>
      </c>
      <c r="BK928" s="179">
        <f>ROUND(I928*H928,2)</f>
        <v>0</v>
      </c>
      <c r="BL928" s="53" t="s">
        <v>495</v>
      </c>
      <c r="BM928" s="271" t="s">
        <v>10241</v>
      </c>
    </row>
    <row r="929" spans="2:65" s="280" customFormat="1">
      <c r="B929" s="279"/>
      <c r="D929" s="274" t="s">
        <v>373</v>
      </c>
      <c r="E929" s="281" t="s">
        <v>1</v>
      </c>
      <c r="F929" s="282" t="s">
        <v>10242</v>
      </c>
      <c r="H929" s="283">
        <v>197.245</v>
      </c>
      <c r="L929" s="279"/>
      <c r="M929" s="284"/>
      <c r="T929" s="285"/>
      <c r="AT929" s="281" t="s">
        <v>373</v>
      </c>
      <c r="AU929" s="281" t="s">
        <v>90</v>
      </c>
      <c r="AV929" s="280" t="s">
        <v>90</v>
      </c>
      <c r="AW929" s="280" t="s">
        <v>31</v>
      </c>
      <c r="AX929" s="280" t="s">
        <v>84</v>
      </c>
      <c r="AY929" s="281" t="s">
        <v>366</v>
      </c>
    </row>
    <row r="930" spans="2:65" s="74" customFormat="1" ht="24.2" customHeight="1">
      <c r="B930" s="73"/>
      <c r="C930" s="260" t="s">
        <v>1481</v>
      </c>
      <c r="D930" s="260" t="s">
        <v>368</v>
      </c>
      <c r="E930" s="261" t="s">
        <v>10243</v>
      </c>
      <c r="F930" s="262" t="s">
        <v>10244</v>
      </c>
      <c r="G930" s="263" t="s">
        <v>4281</v>
      </c>
      <c r="H930" s="30"/>
      <c r="I930" s="26"/>
      <c r="J930" s="266">
        <f>ROUND(I930*H930,2)</f>
        <v>0</v>
      </c>
      <c r="K930" s="267"/>
      <c r="L930" s="73"/>
      <c r="M930" s="27" t="s">
        <v>1</v>
      </c>
      <c r="N930" s="233" t="s">
        <v>43</v>
      </c>
      <c r="P930" s="269">
        <f>O930*H930</f>
        <v>0</v>
      </c>
      <c r="Q930" s="269">
        <v>0</v>
      </c>
      <c r="R930" s="269">
        <f>Q930*H930</f>
        <v>0</v>
      </c>
      <c r="S930" s="269">
        <v>0</v>
      </c>
      <c r="T930" s="270">
        <f>S930*H930</f>
        <v>0</v>
      </c>
      <c r="AR930" s="271" t="s">
        <v>495</v>
      </c>
      <c r="AT930" s="271" t="s">
        <v>368</v>
      </c>
      <c r="AU930" s="271" t="s">
        <v>90</v>
      </c>
      <c r="AY930" s="53" t="s">
        <v>366</v>
      </c>
      <c r="BE930" s="179">
        <f>IF(N930="základná",J930,0)</f>
        <v>0</v>
      </c>
      <c r="BF930" s="179">
        <f>IF(N930="znížená",J930,0)</f>
        <v>0</v>
      </c>
      <c r="BG930" s="179">
        <f>IF(N930="zákl. prenesená",J930,0)</f>
        <v>0</v>
      </c>
      <c r="BH930" s="179">
        <f>IF(N930="zníž. prenesená",J930,0)</f>
        <v>0</v>
      </c>
      <c r="BI930" s="179">
        <f>IF(N930="nulová",J930,0)</f>
        <v>0</v>
      </c>
      <c r="BJ930" s="53" t="s">
        <v>90</v>
      </c>
      <c r="BK930" s="179">
        <f>ROUND(I930*H930,2)</f>
        <v>0</v>
      </c>
      <c r="BL930" s="53" t="s">
        <v>495</v>
      </c>
      <c r="BM930" s="271" t="s">
        <v>10245</v>
      </c>
    </row>
    <row r="931" spans="2:65" s="249" customFormat="1" ht="22.9" customHeight="1">
      <c r="B931" s="248"/>
      <c r="D931" s="250" t="s">
        <v>76</v>
      </c>
      <c r="E931" s="258" t="s">
        <v>4321</v>
      </c>
      <c r="F931" s="258" t="s">
        <v>4322</v>
      </c>
      <c r="J931" s="259">
        <f>BK931</f>
        <v>0</v>
      </c>
      <c r="L931" s="248"/>
      <c r="M931" s="253"/>
      <c r="P931" s="254">
        <f>SUM(P932:P992)</f>
        <v>0</v>
      </c>
      <c r="R931" s="254">
        <f>SUM(R932:R992)</f>
        <v>4.7118084400000004</v>
      </c>
      <c r="T931" s="255">
        <f>SUM(T932:T992)</f>
        <v>0</v>
      </c>
      <c r="AR931" s="250" t="s">
        <v>90</v>
      </c>
      <c r="AT931" s="256" t="s">
        <v>76</v>
      </c>
      <c r="AU931" s="256" t="s">
        <v>84</v>
      </c>
      <c r="AY931" s="250" t="s">
        <v>366</v>
      </c>
      <c r="BK931" s="257">
        <f>SUM(BK932:BK992)</f>
        <v>0</v>
      </c>
    </row>
    <row r="932" spans="2:65" s="74" customFormat="1" ht="24.2" customHeight="1">
      <c r="B932" s="73"/>
      <c r="C932" s="260" t="s">
        <v>1485</v>
      </c>
      <c r="D932" s="260" t="s">
        <v>368</v>
      </c>
      <c r="E932" s="261" t="s">
        <v>10246</v>
      </c>
      <c r="F932" s="262" t="s">
        <v>10247</v>
      </c>
      <c r="G932" s="263" t="s">
        <v>249</v>
      </c>
      <c r="H932" s="264">
        <v>105.193</v>
      </c>
      <c r="I932" s="26"/>
      <c r="J932" s="266">
        <f>ROUND(I932*H932,2)</f>
        <v>0</v>
      </c>
      <c r="K932" s="267"/>
      <c r="L932" s="73"/>
      <c r="M932" s="27" t="s">
        <v>1</v>
      </c>
      <c r="N932" s="233" t="s">
        <v>43</v>
      </c>
      <c r="P932" s="269">
        <f>O932*H932</f>
        <v>0</v>
      </c>
      <c r="Q932" s="269">
        <v>0</v>
      </c>
      <c r="R932" s="269">
        <f>Q932*H932</f>
        <v>0</v>
      </c>
      <c r="S932" s="269">
        <v>0</v>
      </c>
      <c r="T932" s="270">
        <f>S932*H932</f>
        <v>0</v>
      </c>
      <c r="AR932" s="271" t="s">
        <v>495</v>
      </c>
      <c r="AT932" s="271" t="s">
        <v>368</v>
      </c>
      <c r="AU932" s="271" t="s">
        <v>90</v>
      </c>
      <c r="AY932" s="53" t="s">
        <v>366</v>
      </c>
      <c r="BE932" s="179">
        <f>IF(N932="základná",J932,0)</f>
        <v>0</v>
      </c>
      <c r="BF932" s="179">
        <f>IF(N932="znížená",J932,0)</f>
        <v>0</v>
      </c>
      <c r="BG932" s="179">
        <f>IF(N932="zákl. prenesená",J932,0)</f>
        <v>0</v>
      </c>
      <c r="BH932" s="179">
        <f>IF(N932="zníž. prenesená",J932,0)</f>
        <v>0</v>
      </c>
      <c r="BI932" s="179">
        <f>IF(N932="nulová",J932,0)</f>
        <v>0</v>
      </c>
      <c r="BJ932" s="53" t="s">
        <v>90</v>
      </c>
      <c r="BK932" s="179">
        <f>ROUND(I932*H932,2)</f>
        <v>0</v>
      </c>
      <c r="BL932" s="53" t="s">
        <v>495</v>
      </c>
      <c r="BM932" s="271" t="s">
        <v>10248</v>
      </c>
    </row>
    <row r="933" spans="2:65" s="280" customFormat="1">
      <c r="B933" s="279"/>
      <c r="D933" s="274" t="s">
        <v>373</v>
      </c>
      <c r="E933" s="281" t="s">
        <v>1</v>
      </c>
      <c r="F933" s="282" t="s">
        <v>10249</v>
      </c>
      <c r="H933" s="283">
        <v>105.193</v>
      </c>
      <c r="L933" s="279"/>
      <c r="M933" s="284"/>
      <c r="T933" s="285"/>
      <c r="AT933" s="281" t="s">
        <v>373</v>
      </c>
      <c r="AU933" s="281" t="s">
        <v>90</v>
      </c>
      <c r="AV933" s="280" t="s">
        <v>90</v>
      </c>
      <c r="AW933" s="280" t="s">
        <v>31</v>
      </c>
      <c r="AX933" s="280" t="s">
        <v>77</v>
      </c>
      <c r="AY933" s="281" t="s">
        <v>366</v>
      </c>
    </row>
    <row r="934" spans="2:65" s="287" customFormat="1">
      <c r="B934" s="286"/>
      <c r="D934" s="274" t="s">
        <v>373</v>
      </c>
      <c r="E934" s="288" t="s">
        <v>1</v>
      </c>
      <c r="F934" s="289" t="s">
        <v>378</v>
      </c>
      <c r="H934" s="290">
        <v>105.193</v>
      </c>
      <c r="L934" s="286"/>
      <c r="M934" s="291"/>
      <c r="T934" s="292"/>
      <c r="AT934" s="288" t="s">
        <v>373</v>
      </c>
      <c r="AU934" s="288" t="s">
        <v>90</v>
      </c>
      <c r="AV934" s="287" t="s">
        <v>371</v>
      </c>
      <c r="AW934" s="287" t="s">
        <v>31</v>
      </c>
      <c r="AX934" s="287" t="s">
        <v>84</v>
      </c>
      <c r="AY934" s="288" t="s">
        <v>366</v>
      </c>
    </row>
    <row r="935" spans="2:65" s="74" customFormat="1" ht="16.5" customHeight="1">
      <c r="B935" s="73"/>
      <c r="C935" s="300" t="s">
        <v>1491</v>
      </c>
      <c r="D935" s="300" t="s">
        <v>621</v>
      </c>
      <c r="E935" s="301" t="s">
        <v>10250</v>
      </c>
      <c r="F935" s="302" t="s">
        <v>10251</v>
      </c>
      <c r="G935" s="303" t="s">
        <v>249</v>
      </c>
      <c r="H935" s="304">
        <v>105.193</v>
      </c>
      <c r="I935" s="28"/>
      <c r="J935" s="306">
        <f>ROUND(I935*H935,2)</f>
        <v>0</v>
      </c>
      <c r="K935" s="307"/>
      <c r="L935" s="308"/>
      <c r="M935" s="29" t="s">
        <v>1</v>
      </c>
      <c r="N935" s="310" t="s">
        <v>43</v>
      </c>
      <c r="P935" s="269">
        <f>O935*H935</f>
        <v>0</v>
      </c>
      <c r="Q935" s="269">
        <v>4.7999999999999996E-3</v>
      </c>
      <c r="R935" s="269">
        <f>Q935*H935</f>
        <v>0.5049264</v>
      </c>
      <c r="S935" s="269">
        <v>0</v>
      </c>
      <c r="T935" s="270">
        <f>S935*H935</f>
        <v>0</v>
      </c>
      <c r="AR935" s="271" t="s">
        <v>608</v>
      </c>
      <c r="AT935" s="271" t="s">
        <v>621</v>
      </c>
      <c r="AU935" s="271" t="s">
        <v>90</v>
      </c>
      <c r="AY935" s="53" t="s">
        <v>366</v>
      </c>
      <c r="BE935" s="179">
        <f>IF(N935="základná",J935,0)</f>
        <v>0</v>
      </c>
      <c r="BF935" s="179">
        <f>IF(N935="znížená",J935,0)</f>
        <v>0</v>
      </c>
      <c r="BG935" s="179">
        <f>IF(N935="zákl. prenesená",J935,0)</f>
        <v>0</v>
      </c>
      <c r="BH935" s="179">
        <f>IF(N935="zníž. prenesená",J935,0)</f>
        <v>0</v>
      </c>
      <c r="BI935" s="179">
        <f>IF(N935="nulová",J935,0)</f>
        <v>0</v>
      </c>
      <c r="BJ935" s="53" t="s">
        <v>90</v>
      </c>
      <c r="BK935" s="179">
        <f>ROUND(I935*H935,2)</f>
        <v>0</v>
      </c>
      <c r="BL935" s="53" t="s">
        <v>495</v>
      </c>
      <c r="BM935" s="271" t="s">
        <v>10252</v>
      </c>
    </row>
    <row r="936" spans="2:65" s="273" customFormat="1">
      <c r="B936" s="272"/>
      <c r="D936" s="274" t="s">
        <v>373</v>
      </c>
      <c r="E936" s="275" t="s">
        <v>1</v>
      </c>
      <c r="F936" s="276" t="s">
        <v>412</v>
      </c>
      <c r="H936" s="275" t="s">
        <v>1</v>
      </c>
      <c r="L936" s="272"/>
      <c r="M936" s="277"/>
      <c r="T936" s="278"/>
      <c r="AT936" s="275" t="s">
        <v>373</v>
      </c>
      <c r="AU936" s="275" t="s">
        <v>90</v>
      </c>
      <c r="AV936" s="273" t="s">
        <v>84</v>
      </c>
      <c r="AW936" s="273" t="s">
        <v>31</v>
      </c>
      <c r="AX936" s="273" t="s">
        <v>77</v>
      </c>
      <c r="AY936" s="275" t="s">
        <v>366</v>
      </c>
    </row>
    <row r="937" spans="2:65" s="280" customFormat="1">
      <c r="B937" s="279"/>
      <c r="D937" s="274" t="s">
        <v>373</v>
      </c>
      <c r="E937" s="281" t="s">
        <v>1</v>
      </c>
      <c r="F937" s="282" t="s">
        <v>10249</v>
      </c>
      <c r="H937" s="283">
        <v>105.193</v>
      </c>
      <c r="L937" s="279"/>
      <c r="M937" s="284"/>
      <c r="T937" s="285"/>
      <c r="AT937" s="281" t="s">
        <v>373</v>
      </c>
      <c r="AU937" s="281" t="s">
        <v>90</v>
      </c>
      <c r="AV937" s="280" t="s">
        <v>90</v>
      </c>
      <c r="AW937" s="280" t="s">
        <v>31</v>
      </c>
      <c r="AX937" s="280" t="s">
        <v>77</v>
      </c>
      <c r="AY937" s="281" t="s">
        <v>366</v>
      </c>
    </row>
    <row r="938" spans="2:65" s="294" customFormat="1">
      <c r="B938" s="293"/>
      <c r="D938" s="274" t="s">
        <v>373</v>
      </c>
      <c r="E938" s="295" t="s">
        <v>1</v>
      </c>
      <c r="F938" s="296" t="s">
        <v>397</v>
      </c>
      <c r="H938" s="297">
        <v>105.193</v>
      </c>
      <c r="L938" s="293"/>
      <c r="M938" s="298"/>
      <c r="T938" s="299"/>
      <c r="AT938" s="295" t="s">
        <v>373</v>
      </c>
      <c r="AU938" s="295" t="s">
        <v>90</v>
      </c>
      <c r="AV938" s="294" t="s">
        <v>149</v>
      </c>
      <c r="AW938" s="294" t="s">
        <v>31</v>
      </c>
      <c r="AX938" s="294" t="s">
        <v>77</v>
      </c>
      <c r="AY938" s="295" t="s">
        <v>366</v>
      </c>
    </row>
    <row r="939" spans="2:65" s="287" customFormat="1">
      <c r="B939" s="286"/>
      <c r="D939" s="274" t="s">
        <v>373</v>
      </c>
      <c r="E939" s="288" t="s">
        <v>1</v>
      </c>
      <c r="F939" s="289" t="s">
        <v>378</v>
      </c>
      <c r="H939" s="290">
        <v>105.193</v>
      </c>
      <c r="L939" s="286"/>
      <c r="M939" s="291"/>
      <c r="T939" s="292"/>
      <c r="AT939" s="288" t="s">
        <v>373</v>
      </c>
      <c r="AU939" s="288" t="s">
        <v>90</v>
      </c>
      <c r="AV939" s="287" t="s">
        <v>371</v>
      </c>
      <c r="AW939" s="287" t="s">
        <v>31</v>
      </c>
      <c r="AX939" s="287" t="s">
        <v>84</v>
      </c>
      <c r="AY939" s="288" t="s">
        <v>366</v>
      </c>
    </row>
    <row r="940" spans="2:65" s="74" customFormat="1" ht="33" customHeight="1">
      <c r="B940" s="73"/>
      <c r="C940" s="260" t="s">
        <v>1495</v>
      </c>
      <c r="D940" s="260" t="s">
        <v>368</v>
      </c>
      <c r="E940" s="261" t="s">
        <v>10253</v>
      </c>
      <c r="F940" s="262" t="s">
        <v>10254</v>
      </c>
      <c r="G940" s="263" t="s">
        <v>249</v>
      </c>
      <c r="H940" s="264">
        <v>98.56</v>
      </c>
      <c r="I940" s="26"/>
      <c r="J940" s="266">
        <f>ROUND(I940*H940,2)</f>
        <v>0</v>
      </c>
      <c r="K940" s="267"/>
      <c r="L940" s="73"/>
      <c r="M940" s="27" t="s">
        <v>1</v>
      </c>
      <c r="N940" s="233" t="s">
        <v>43</v>
      </c>
      <c r="P940" s="269">
        <f>O940*H940</f>
        <v>0</v>
      </c>
      <c r="Q940" s="269">
        <v>0</v>
      </c>
      <c r="R940" s="269">
        <f>Q940*H940</f>
        <v>0</v>
      </c>
      <c r="S940" s="269">
        <v>0</v>
      </c>
      <c r="T940" s="270">
        <f>S940*H940</f>
        <v>0</v>
      </c>
      <c r="AR940" s="271" t="s">
        <v>495</v>
      </c>
      <c r="AT940" s="271" t="s">
        <v>368</v>
      </c>
      <c r="AU940" s="271" t="s">
        <v>90</v>
      </c>
      <c r="AY940" s="53" t="s">
        <v>366</v>
      </c>
      <c r="BE940" s="179">
        <f>IF(N940="základná",J940,0)</f>
        <v>0</v>
      </c>
      <c r="BF940" s="179">
        <f>IF(N940="znížená",J940,0)</f>
        <v>0</v>
      </c>
      <c r="BG940" s="179">
        <f>IF(N940="zákl. prenesená",J940,0)</f>
        <v>0</v>
      </c>
      <c r="BH940" s="179">
        <f>IF(N940="zníž. prenesená",J940,0)</f>
        <v>0</v>
      </c>
      <c r="BI940" s="179">
        <f>IF(N940="nulová",J940,0)</f>
        <v>0</v>
      </c>
      <c r="BJ940" s="53" t="s">
        <v>90</v>
      </c>
      <c r="BK940" s="179">
        <f>ROUND(I940*H940,2)</f>
        <v>0</v>
      </c>
      <c r="BL940" s="53" t="s">
        <v>495</v>
      </c>
      <c r="BM940" s="271" t="s">
        <v>10255</v>
      </c>
    </row>
    <row r="941" spans="2:65" s="273" customFormat="1">
      <c r="B941" s="272"/>
      <c r="D941" s="274" t="s">
        <v>373</v>
      </c>
      <c r="E941" s="275" t="s">
        <v>1</v>
      </c>
      <c r="F941" s="276" t="s">
        <v>412</v>
      </c>
      <c r="H941" s="275" t="s">
        <v>1</v>
      </c>
      <c r="L941" s="272"/>
      <c r="M941" s="277"/>
      <c r="T941" s="278"/>
      <c r="AT941" s="275" t="s">
        <v>373</v>
      </c>
      <c r="AU941" s="275" t="s">
        <v>90</v>
      </c>
      <c r="AV941" s="273" t="s">
        <v>84</v>
      </c>
      <c r="AW941" s="273" t="s">
        <v>31</v>
      </c>
      <c r="AX941" s="273" t="s">
        <v>77</v>
      </c>
      <c r="AY941" s="275" t="s">
        <v>366</v>
      </c>
    </row>
    <row r="942" spans="2:65" s="280" customFormat="1">
      <c r="B942" s="279"/>
      <c r="D942" s="274" t="s">
        <v>373</v>
      </c>
      <c r="E942" s="281" t="s">
        <v>1</v>
      </c>
      <c r="F942" s="282" t="s">
        <v>9700</v>
      </c>
      <c r="H942" s="283">
        <v>98.56</v>
      </c>
      <c r="L942" s="279"/>
      <c r="M942" s="284"/>
      <c r="T942" s="285"/>
      <c r="AT942" s="281" t="s">
        <v>373</v>
      </c>
      <c r="AU942" s="281" t="s">
        <v>90</v>
      </c>
      <c r="AV942" s="280" t="s">
        <v>90</v>
      </c>
      <c r="AW942" s="280" t="s">
        <v>31</v>
      </c>
      <c r="AX942" s="280" t="s">
        <v>77</v>
      </c>
      <c r="AY942" s="281" t="s">
        <v>366</v>
      </c>
    </row>
    <row r="943" spans="2:65" s="287" customFormat="1">
      <c r="B943" s="286"/>
      <c r="D943" s="274" t="s">
        <v>373</v>
      </c>
      <c r="E943" s="288" t="s">
        <v>1</v>
      </c>
      <c r="F943" s="289" t="s">
        <v>378</v>
      </c>
      <c r="H943" s="290">
        <v>98.56</v>
      </c>
      <c r="L943" s="286"/>
      <c r="M943" s="291"/>
      <c r="T943" s="292"/>
      <c r="AT943" s="288" t="s">
        <v>373</v>
      </c>
      <c r="AU943" s="288" t="s">
        <v>90</v>
      </c>
      <c r="AV943" s="287" t="s">
        <v>371</v>
      </c>
      <c r="AW943" s="287" t="s">
        <v>31</v>
      </c>
      <c r="AX943" s="287" t="s">
        <v>84</v>
      </c>
      <c r="AY943" s="288" t="s">
        <v>366</v>
      </c>
    </row>
    <row r="944" spans="2:65" s="74" customFormat="1" ht="24.2" customHeight="1">
      <c r="B944" s="73"/>
      <c r="C944" s="260" t="s">
        <v>1500</v>
      </c>
      <c r="D944" s="260" t="s">
        <v>368</v>
      </c>
      <c r="E944" s="261" t="s">
        <v>4339</v>
      </c>
      <c r="F944" s="262" t="s">
        <v>4340</v>
      </c>
      <c r="G944" s="263" t="s">
        <v>249</v>
      </c>
      <c r="H944" s="264">
        <v>7.68</v>
      </c>
      <c r="I944" s="26"/>
      <c r="J944" s="266">
        <f>ROUND(I944*H944,2)</f>
        <v>0</v>
      </c>
      <c r="K944" s="267"/>
      <c r="L944" s="73"/>
      <c r="M944" s="27" t="s">
        <v>1</v>
      </c>
      <c r="N944" s="233" t="s">
        <v>43</v>
      </c>
      <c r="P944" s="269">
        <f>O944*H944</f>
        <v>0</v>
      </c>
      <c r="Q944" s="269">
        <v>0</v>
      </c>
      <c r="R944" s="269">
        <f>Q944*H944</f>
        <v>0</v>
      </c>
      <c r="S944" s="269">
        <v>0</v>
      </c>
      <c r="T944" s="270">
        <f>S944*H944</f>
        <v>0</v>
      </c>
      <c r="AR944" s="271" t="s">
        <v>495</v>
      </c>
      <c r="AT944" s="271" t="s">
        <v>368</v>
      </c>
      <c r="AU944" s="271" t="s">
        <v>90</v>
      </c>
      <c r="AY944" s="53" t="s">
        <v>366</v>
      </c>
      <c r="BE944" s="179">
        <f>IF(N944="základná",J944,0)</f>
        <v>0</v>
      </c>
      <c r="BF944" s="179">
        <f>IF(N944="znížená",J944,0)</f>
        <v>0</v>
      </c>
      <c r="BG944" s="179">
        <f>IF(N944="zákl. prenesená",J944,0)</f>
        <v>0</v>
      </c>
      <c r="BH944" s="179">
        <f>IF(N944="zníž. prenesená",J944,0)</f>
        <v>0</v>
      </c>
      <c r="BI944" s="179">
        <f>IF(N944="nulová",J944,0)</f>
        <v>0</v>
      </c>
      <c r="BJ944" s="53" t="s">
        <v>90</v>
      </c>
      <c r="BK944" s="179">
        <f>ROUND(I944*H944,2)</f>
        <v>0</v>
      </c>
      <c r="BL944" s="53" t="s">
        <v>495</v>
      </c>
      <c r="BM944" s="271" t="s">
        <v>10256</v>
      </c>
    </row>
    <row r="945" spans="2:65" s="273" customFormat="1">
      <c r="B945" s="272"/>
      <c r="D945" s="274" t="s">
        <v>373</v>
      </c>
      <c r="E945" s="275" t="s">
        <v>1</v>
      </c>
      <c r="F945" s="276" t="s">
        <v>10257</v>
      </c>
      <c r="H945" s="275" t="s">
        <v>1</v>
      </c>
      <c r="L945" s="272"/>
      <c r="M945" s="277"/>
      <c r="T945" s="278"/>
      <c r="AT945" s="275" t="s">
        <v>373</v>
      </c>
      <c r="AU945" s="275" t="s">
        <v>90</v>
      </c>
      <c r="AV945" s="273" t="s">
        <v>84</v>
      </c>
      <c r="AW945" s="273" t="s">
        <v>31</v>
      </c>
      <c r="AX945" s="273" t="s">
        <v>77</v>
      </c>
      <c r="AY945" s="275" t="s">
        <v>366</v>
      </c>
    </row>
    <row r="946" spans="2:65" s="280" customFormat="1">
      <c r="B946" s="279"/>
      <c r="D946" s="274" t="s">
        <v>373</v>
      </c>
      <c r="E946" s="281" t="s">
        <v>1</v>
      </c>
      <c r="F946" s="282" t="s">
        <v>10258</v>
      </c>
      <c r="H946" s="283">
        <v>7.68</v>
      </c>
      <c r="L946" s="279"/>
      <c r="M946" s="284"/>
      <c r="T946" s="285"/>
      <c r="AT946" s="281" t="s">
        <v>373</v>
      </c>
      <c r="AU946" s="281" t="s">
        <v>90</v>
      </c>
      <c r="AV946" s="280" t="s">
        <v>90</v>
      </c>
      <c r="AW946" s="280" t="s">
        <v>31</v>
      </c>
      <c r="AX946" s="280" t="s">
        <v>77</v>
      </c>
      <c r="AY946" s="281" t="s">
        <v>366</v>
      </c>
    </row>
    <row r="947" spans="2:65" s="287" customFormat="1">
      <c r="B947" s="286"/>
      <c r="D947" s="274" t="s">
        <v>373</v>
      </c>
      <c r="E947" s="288" t="s">
        <v>1</v>
      </c>
      <c r="F947" s="289" t="s">
        <v>378</v>
      </c>
      <c r="H947" s="290">
        <v>7.68</v>
      </c>
      <c r="L947" s="286"/>
      <c r="M947" s="291"/>
      <c r="T947" s="292"/>
      <c r="AT947" s="288" t="s">
        <v>373</v>
      </c>
      <c r="AU947" s="288" t="s">
        <v>90</v>
      </c>
      <c r="AV947" s="287" t="s">
        <v>371</v>
      </c>
      <c r="AW947" s="287" t="s">
        <v>31</v>
      </c>
      <c r="AX947" s="287" t="s">
        <v>84</v>
      </c>
      <c r="AY947" s="288" t="s">
        <v>366</v>
      </c>
    </row>
    <row r="948" spans="2:65" s="74" customFormat="1" ht="24.2" customHeight="1">
      <c r="B948" s="73"/>
      <c r="C948" s="300" t="s">
        <v>1504</v>
      </c>
      <c r="D948" s="300" t="s">
        <v>621</v>
      </c>
      <c r="E948" s="301" t="s">
        <v>10259</v>
      </c>
      <c r="F948" s="302" t="s">
        <v>10260</v>
      </c>
      <c r="G948" s="303" t="s">
        <v>249</v>
      </c>
      <c r="H948" s="304">
        <v>8.4480000000000004</v>
      </c>
      <c r="I948" s="28"/>
      <c r="J948" s="306">
        <f>ROUND(I948*H948,2)</f>
        <v>0</v>
      </c>
      <c r="K948" s="307"/>
      <c r="L948" s="308"/>
      <c r="M948" s="29" t="s">
        <v>1</v>
      </c>
      <c r="N948" s="310" t="s">
        <v>43</v>
      </c>
      <c r="P948" s="269">
        <f>O948*H948</f>
        <v>0</v>
      </c>
      <c r="Q948" s="269">
        <v>1.65E-3</v>
      </c>
      <c r="R948" s="269">
        <f>Q948*H948</f>
        <v>1.3939200000000001E-2</v>
      </c>
      <c r="S948" s="269">
        <v>0</v>
      </c>
      <c r="T948" s="270">
        <f>S948*H948</f>
        <v>0</v>
      </c>
      <c r="AR948" s="271" t="s">
        <v>608</v>
      </c>
      <c r="AT948" s="271" t="s">
        <v>621</v>
      </c>
      <c r="AU948" s="271" t="s">
        <v>90</v>
      </c>
      <c r="AY948" s="53" t="s">
        <v>366</v>
      </c>
      <c r="BE948" s="179">
        <f>IF(N948="základná",J948,0)</f>
        <v>0</v>
      </c>
      <c r="BF948" s="179">
        <f>IF(N948="znížená",J948,0)</f>
        <v>0</v>
      </c>
      <c r="BG948" s="179">
        <f>IF(N948="zákl. prenesená",J948,0)</f>
        <v>0</v>
      </c>
      <c r="BH948" s="179">
        <f>IF(N948="zníž. prenesená",J948,0)</f>
        <v>0</v>
      </c>
      <c r="BI948" s="179">
        <f>IF(N948="nulová",J948,0)</f>
        <v>0</v>
      </c>
      <c r="BJ948" s="53" t="s">
        <v>90</v>
      </c>
      <c r="BK948" s="179">
        <f>ROUND(I948*H948,2)</f>
        <v>0</v>
      </c>
      <c r="BL948" s="53" t="s">
        <v>495</v>
      </c>
      <c r="BM948" s="271" t="s">
        <v>10261</v>
      </c>
    </row>
    <row r="949" spans="2:65" s="280" customFormat="1">
      <c r="B949" s="279"/>
      <c r="D949" s="274" t="s">
        <v>373</v>
      </c>
      <c r="E949" s="281" t="s">
        <v>1</v>
      </c>
      <c r="F949" s="282" t="s">
        <v>10262</v>
      </c>
      <c r="H949" s="283">
        <v>8.4480000000000004</v>
      </c>
      <c r="L949" s="279"/>
      <c r="M949" s="284"/>
      <c r="T949" s="285"/>
      <c r="AT949" s="281" t="s">
        <v>373</v>
      </c>
      <c r="AU949" s="281" t="s">
        <v>90</v>
      </c>
      <c r="AV949" s="280" t="s">
        <v>90</v>
      </c>
      <c r="AW949" s="280" t="s">
        <v>31</v>
      </c>
      <c r="AX949" s="280" t="s">
        <v>84</v>
      </c>
      <c r="AY949" s="281" t="s">
        <v>366</v>
      </c>
    </row>
    <row r="950" spans="2:65" s="74" customFormat="1" ht="24.2" customHeight="1">
      <c r="B950" s="73"/>
      <c r="C950" s="260" t="s">
        <v>1508</v>
      </c>
      <c r="D950" s="260" t="s">
        <v>368</v>
      </c>
      <c r="E950" s="261" t="s">
        <v>4339</v>
      </c>
      <c r="F950" s="262" t="s">
        <v>4340</v>
      </c>
      <c r="G950" s="263" t="s">
        <v>249</v>
      </c>
      <c r="H950" s="264">
        <v>118.60299999999999</v>
      </c>
      <c r="I950" s="26"/>
      <c r="J950" s="266">
        <f>ROUND(I950*H950,2)</f>
        <v>0</v>
      </c>
      <c r="K950" s="267"/>
      <c r="L950" s="73"/>
      <c r="M950" s="27" t="s">
        <v>1</v>
      </c>
      <c r="N950" s="233" t="s">
        <v>43</v>
      </c>
      <c r="P950" s="269">
        <f>O950*H950</f>
        <v>0</v>
      </c>
      <c r="Q950" s="269">
        <v>0</v>
      </c>
      <c r="R950" s="269">
        <f>Q950*H950</f>
        <v>0</v>
      </c>
      <c r="S950" s="269">
        <v>0</v>
      </c>
      <c r="T950" s="270">
        <f>S950*H950</f>
        <v>0</v>
      </c>
      <c r="AR950" s="271" t="s">
        <v>495</v>
      </c>
      <c r="AT950" s="271" t="s">
        <v>368</v>
      </c>
      <c r="AU950" s="271" t="s">
        <v>90</v>
      </c>
      <c r="AY950" s="53" t="s">
        <v>366</v>
      </c>
      <c r="BE950" s="179">
        <f>IF(N950="základná",J950,0)</f>
        <v>0</v>
      </c>
      <c r="BF950" s="179">
        <f>IF(N950="znížená",J950,0)</f>
        <v>0</v>
      </c>
      <c r="BG950" s="179">
        <f>IF(N950="zákl. prenesená",J950,0)</f>
        <v>0</v>
      </c>
      <c r="BH950" s="179">
        <f>IF(N950="zníž. prenesená",J950,0)</f>
        <v>0</v>
      </c>
      <c r="BI950" s="179">
        <f>IF(N950="nulová",J950,0)</f>
        <v>0</v>
      </c>
      <c r="BJ950" s="53" t="s">
        <v>90</v>
      </c>
      <c r="BK950" s="179">
        <f>ROUND(I950*H950,2)</f>
        <v>0</v>
      </c>
      <c r="BL950" s="53" t="s">
        <v>495</v>
      </c>
      <c r="BM950" s="271" t="s">
        <v>10263</v>
      </c>
    </row>
    <row r="951" spans="2:65" s="273" customFormat="1">
      <c r="B951" s="272"/>
      <c r="D951" s="274" t="s">
        <v>373</v>
      </c>
      <c r="E951" s="275" t="s">
        <v>1</v>
      </c>
      <c r="F951" s="276" t="s">
        <v>412</v>
      </c>
      <c r="H951" s="275" t="s">
        <v>1</v>
      </c>
      <c r="L951" s="272"/>
      <c r="M951" s="277"/>
      <c r="T951" s="278"/>
      <c r="AT951" s="275" t="s">
        <v>373</v>
      </c>
      <c r="AU951" s="275" t="s">
        <v>90</v>
      </c>
      <c r="AV951" s="273" t="s">
        <v>84</v>
      </c>
      <c r="AW951" s="273" t="s">
        <v>31</v>
      </c>
      <c r="AX951" s="273" t="s">
        <v>77</v>
      </c>
      <c r="AY951" s="275" t="s">
        <v>366</v>
      </c>
    </row>
    <row r="952" spans="2:65" s="280" customFormat="1">
      <c r="B952" s="279"/>
      <c r="D952" s="274" t="s">
        <v>373</v>
      </c>
      <c r="E952" s="281" t="s">
        <v>1</v>
      </c>
      <c r="F952" s="282" t="s">
        <v>10088</v>
      </c>
      <c r="H952" s="283">
        <v>118.60299999999999</v>
      </c>
      <c r="L952" s="279"/>
      <c r="M952" s="284"/>
      <c r="T952" s="285"/>
      <c r="AT952" s="281" t="s">
        <v>373</v>
      </c>
      <c r="AU952" s="281" t="s">
        <v>90</v>
      </c>
      <c r="AV952" s="280" t="s">
        <v>90</v>
      </c>
      <c r="AW952" s="280" t="s">
        <v>31</v>
      </c>
      <c r="AX952" s="280" t="s">
        <v>77</v>
      </c>
      <c r="AY952" s="281" t="s">
        <v>366</v>
      </c>
    </row>
    <row r="953" spans="2:65" s="287" customFormat="1">
      <c r="B953" s="286"/>
      <c r="D953" s="274" t="s">
        <v>373</v>
      </c>
      <c r="E953" s="288" t="s">
        <v>1</v>
      </c>
      <c r="F953" s="289" t="s">
        <v>378</v>
      </c>
      <c r="H953" s="290">
        <v>118.60299999999999</v>
      </c>
      <c r="L953" s="286"/>
      <c r="M953" s="291"/>
      <c r="T953" s="292"/>
      <c r="AT953" s="288" t="s">
        <v>373</v>
      </c>
      <c r="AU953" s="288" t="s">
        <v>90</v>
      </c>
      <c r="AV953" s="287" t="s">
        <v>371</v>
      </c>
      <c r="AW953" s="287" t="s">
        <v>31</v>
      </c>
      <c r="AX953" s="287" t="s">
        <v>84</v>
      </c>
      <c r="AY953" s="288" t="s">
        <v>366</v>
      </c>
    </row>
    <row r="954" spans="2:65" s="74" customFormat="1" ht="24.2" customHeight="1">
      <c r="B954" s="73"/>
      <c r="C954" s="300" t="s">
        <v>1512</v>
      </c>
      <c r="D954" s="300" t="s">
        <v>621</v>
      </c>
      <c r="E954" s="301" t="s">
        <v>10264</v>
      </c>
      <c r="F954" s="302" t="s">
        <v>10265</v>
      </c>
      <c r="G954" s="303" t="s">
        <v>249</v>
      </c>
      <c r="H954" s="304">
        <v>107.297</v>
      </c>
      <c r="I954" s="28"/>
      <c r="J954" s="306">
        <f>ROUND(I954*H954,2)</f>
        <v>0</v>
      </c>
      <c r="K954" s="307"/>
      <c r="L954" s="308"/>
      <c r="M954" s="29" t="s">
        <v>1</v>
      </c>
      <c r="N954" s="310" t="s">
        <v>43</v>
      </c>
      <c r="P954" s="269">
        <f>O954*H954</f>
        <v>0</v>
      </c>
      <c r="Q954" s="269">
        <v>1.74E-3</v>
      </c>
      <c r="R954" s="269">
        <f>Q954*H954</f>
        <v>0.18669678000000001</v>
      </c>
      <c r="S954" s="269">
        <v>0</v>
      </c>
      <c r="T954" s="270">
        <f>S954*H954</f>
        <v>0</v>
      </c>
      <c r="AR954" s="271" t="s">
        <v>608</v>
      </c>
      <c r="AT954" s="271" t="s">
        <v>621</v>
      </c>
      <c r="AU954" s="271" t="s">
        <v>90</v>
      </c>
      <c r="AY954" s="53" t="s">
        <v>366</v>
      </c>
      <c r="BE954" s="179">
        <f>IF(N954="základná",J954,0)</f>
        <v>0</v>
      </c>
      <c r="BF954" s="179">
        <f>IF(N954="znížená",J954,0)</f>
        <v>0</v>
      </c>
      <c r="BG954" s="179">
        <f>IF(N954="zákl. prenesená",J954,0)</f>
        <v>0</v>
      </c>
      <c r="BH954" s="179">
        <f>IF(N954="zníž. prenesená",J954,0)</f>
        <v>0</v>
      </c>
      <c r="BI954" s="179">
        <f>IF(N954="nulová",J954,0)</f>
        <v>0</v>
      </c>
      <c r="BJ954" s="53" t="s">
        <v>90</v>
      </c>
      <c r="BK954" s="179">
        <f>ROUND(I954*H954,2)</f>
        <v>0</v>
      </c>
      <c r="BL954" s="53" t="s">
        <v>495</v>
      </c>
      <c r="BM954" s="271" t="s">
        <v>10266</v>
      </c>
    </row>
    <row r="955" spans="2:65" s="273" customFormat="1">
      <c r="B955" s="272"/>
      <c r="D955" s="274" t="s">
        <v>373</v>
      </c>
      <c r="E955" s="275" t="s">
        <v>1</v>
      </c>
      <c r="F955" s="276" t="s">
        <v>412</v>
      </c>
      <c r="H955" s="275" t="s">
        <v>1</v>
      </c>
      <c r="L955" s="272"/>
      <c r="M955" s="277"/>
      <c r="T955" s="278"/>
      <c r="AT955" s="275" t="s">
        <v>373</v>
      </c>
      <c r="AU955" s="275" t="s">
        <v>90</v>
      </c>
      <c r="AV955" s="273" t="s">
        <v>84</v>
      </c>
      <c r="AW955" s="273" t="s">
        <v>31</v>
      </c>
      <c r="AX955" s="273" t="s">
        <v>77</v>
      </c>
      <c r="AY955" s="275" t="s">
        <v>366</v>
      </c>
    </row>
    <row r="956" spans="2:65" s="280" customFormat="1">
      <c r="B956" s="279"/>
      <c r="D956" s="274" t="s">
        <v>373</v>
      </c>
      <c r="E956" s="281" t="s">
        <v>1</v>
      </c>
      <c r="F956" s="282" t="s">
        <v>10267</v>
      </c>
      <c r="H956" s="283">
        <v>107.297</v>
      </c>
      <c r="L956" s="279"/>
      <c r="M956" s="284"/>
      <c r="T956" s="285"/>
      <c r="AT956" s="281" t="s">
        <v>373</v>
      </c>
      <c r="AU956" s="281" t="s">
        <v>90</v>
      </c>
      <c r="AV956" s="280" t="s">
        <v>90</v>
      </c>
      <c r="AW956" s="280" t="s">
        <v>31</v>
      </c>
      <c r="AX956" s="280" t="s">
        <v>77</v>
      </c>
      <c r="AY956" s="281" t="s">
        <v>366</v>
      </c>
    </row>
    <row r="957" spans="2:65" s="287" customFormat="1">
      <c r="B957" s="286"/>
      <c r="D957" s="274" t="s">
        <v>373</v>
      </c>
      <c r="E957" s="288" t="s">
        <v>1</v>
      </c>
      <c r="F957" s="289" t="s">
        <v>378</v>
      </c>
      <c r="H957" s="290">
        <v>107.297</v>
      </c>
      <c r="L957" s="286"/>
      <c r="M957" s="291"/>
      <c r="T957" s="292"/>
      <c r="AT957" s="288" t="s">
        <v>373</v>
      </c>
      <c r="AU957" s="288" t="s">
        <v>90</v>
      </c>
      <c r="AV957" s="287" t="s">
        <v>371</v>
      </c>
      <c r="AW957" s="287" t="s">
        <v>31</v>
      </c>
      <c r="AX957" s="287" t="s">
        <v>84</v>
      </c>
      <c r="AY957" s="288" t="s">
        <v>366</v>
      </c>
    </row>
    <row r="958" spans="2:65" s="74" customFormat="1" ht="24.2" customHeight="1">
      <c r="B958" s="73"/>
      <c r="C958" s="300" t="s">
        <v>1516</v>
      </c>
      <c r="D958" s="300" t="s">
        <v>621</v>
      </c>
      <c r="E958" s="301" t="s">
        <v>10268</v>
      </c>
      <c r="F958" s="302" t="s">
        <v>10269</v>
      </c>
      <c r="G958" s="303" t="s">
        <v>249</v>
      </c>
      <c r="H958" s="304">
        <v>14.750999999999999</v>
      </c>
      <c r="I958" s="28"/>
      <c r="J958" s="306">
        <f>ROUND(I958*H958,2)</f>
        <v>0</v>
      </c>
      <c r="K958" s="307"/>
      <c r="L958" s="308"/>
      <c r="M958" s="29" t="s">
        <v>1</v>
      </c>
      <c r="N958" s="310" t="s">
        <v>43</v>
      </c>
      <c r="P958" s="269">
        <f>O958*H958</f>
        <v>0</v>
      </c>
      <c r="Q958" s="269">
        <v>4.0600000000000002E-3</v>
      </c>
      <c r="R958" s="269">
        <f>Q958*H958</f>
        <v>5.9889060000000001E-2</v>
      </c>
      <c r="S958" s="269">
        <v>0</v>
      </c>
      <c r="T958" s="270">
        <f>S958*H958</f>
        <v>0</v>
      </c>
      <c r="AR958" s="271" t="s">
        <v>608</v>
      </c>
      <c r="AT958" s="271" t="s">
        <v>621</v>
      </c>
      <c r="AU958" s="271" t="s">
        <v>90</v>
      </c>
      <c r="AY958" s="53" t="s">
        <v>366</v>
      </c>
      <c r="BE958" s="179">
        <f>IF(N958="základná",J958,0)</f>
        <v>0</v>
      </c>
      <c r="BF958" s="179">
        <f>IF(N958="znížená",J958,0)</f>
        <v>0</v>
      </c>
      <c r="BG958" s="179">
        <f>IF(N958="zákl. prenesená",J958,0)</f>
        <v>0</v>
      </c>
      <c r="BH958" s="179">
        <f>IF(N958="zníž. prenesená",J958,0)</f>
        <v>0</v>
      </c>
      <c r="BI958" s="179">
        <f>IF(N958="nulová",J958,0)</f>
        <v>0</v>
      </c>
      <c r="BJ958" s="53" t="s">
        <v>90</v>
      </c>
      <c r="BK958" s="179">
        <f>ROUND(I958*H958,2)</f>
        <v>0</v>
      </c>
      <c r="BL958" s="53" t="s">
        <v>495</v>
      </c>
      <c r="BM958" s="271" t="s">
        <v>10270</v>
      </c>
    </row>
    <row r="959" spans="2:65" s="273" customFormat="1">
      <c r="B959" s="272"/>
      <c r="D959" s="274" t="s">
        <v>373</v>
      </c>
      <c r="E959" s="275" t="s">
        <v>1</v>
      </c>
      <c r="F959" s="276" t="s">
        <v>412</v>
      </c>
      <c r="H959" s="275" t="s">
        <v>1</v>
      </c>
      <c r="L959" s="272"/>
      <c r="M959" s="277"/>
      <c r="T959" s="278"/>
      <c r="AT959" s="275" t="s">
        <v>373</v>
      </c>
      <c r="AU959" s="275" t="s">
        <v>90</v>
      </c>
      <c r="AV959" s="273" t="s">
        <v>84</v>
      </c>
      <c r="AW959" s="273" t="s">
        <v>31</v>
      </c>
      <c r="AX959" s="273" t="s">
        <v>77</v>
      </c>
      <c r="AY959" s="275" t="s">
        <v>366</v>
      </c>
    </row>
    <row r="960" spans="2:65" s="280" customFormat="1">
      <c r="B960" s="279"/>
      <c r="D960" s="274" t="s">
        <v>373</v>
      </c>
      <c r="E960" s="281" t="s">
        <v>1</v>
      </c>
      <c r="F960" s="282" t="s">
        <v>10271</v>
      </c>
      <c r="H960" s="283">
        <v>14.750999999999999</v>
      </c>
      <c r="L960" s="279"/>
      <c r="M960" s="284"/>
      <c r="T960" s="285"/>
      <c r="AT960" s="281" t="s">
        <v>373</v>
      </c>
      <c r="AU960" s="281" t="s">
        <v>90</v>
      </c>
      <c r="AV960" s="280" t="s">
        <v>90</v>
      </c>
      <c r="AW960" s="280" t="s">
        <v>31</v>
      </c>
      <c r="AX960" s="280" t="s">
        <v>77</v>
      </c>
      <c r="AY960" s="281" t="s">
        <v>366</v>
      </c>
    </row>
    <row r="961" spans="2:65" s="287" customFormat="1">
      <c r="B961" s="286"/>
      <c r="D961" s="274" t="s">
        <v>373</v>
      </c>
      <c r="E961" s="288" t="s">
        <v>1</v>
      </c>
      <c r="F961" s="289" t="s">
        <v>378</v>
      </c>
      <c r="H961" s="290">
        <v>14.750999999999999</v>
      </c>
      <c r="L961" s="286"/>
      <c r="M961" s="291"/>
      <c r="T961" s="292"/>
      <c r="AT961" s="288" t="s">
        <v>373</v>
      </c>
      <c r="AU961" s="288" t="s">
        <v>90</v>
      </c>
      <c r="AV961" s="287" t="s">
        <v>371</v>
      </c>
      <c r="AW961" s="287" t="s">
        <v>31</v>
      </c>
      <c r="AX961" s="287" t="s">
        <v>84</v>
      </c>
      <c r="AY961" s="288" t="s">
        <v>366</v>
      </c>
    </row>
    <row r="962" spans="2:65" s="74" customFormat="1" ht="24.2" customHeight="1">
      <c r="B962" s="73"/>
      <c r="C962" s="260" t="s">
        <v>1520</v>
      </c>
      <c r="D962" s="260" t="s">
        <v>368</v>
      </c>
      <c r="E962" s="261" t="s">
        <v>10272</v>
      </c>
      <c r="F962" s="262" t="s">
        <v>10273</v>
      </c>
      <c r="G962" s="263" t="s">
        <v>249</v>
      </c>
      <c r="H962" s="264">
        <v>10.097</v>
      </c>
      <c r="I962" s="26"/>
      <c r="J962" s="266">
        <f>ROUND(I962*H962,2)</f>
        <v>0</v>
      </c>
      <c r="K962" s="267"/>
      <c r="L962" s="73"/>
      <c r="M962" s="27" t="s">
        <v>1</v>
      </c>
      <c r="N962" s="233" t="s">
        <v>43</v>
      </c>
      <c r="P962" s="269">
        <f>O962*H962</f>
        <v>0</v>
      </c>
      <c r="Q962" s="269">
        <v>2.5000000000000001E-3</v>
      </c>
      <c r="R962" s="269">
        <f>Q962*H962</f>
        <v>2.5242500000000001E-2</v>
      </c>
      <c r="S962" s="269">
        <v>0</v>
      </c>
      <c r="T962" s="270">
        <f>S962*H962</f>
        <v>0</v>
      </c>
      <c r="AR962" s="271" t="s">
        <v>495</v>
      </c>
      <c r="AT962" s="271" t="s">
        <v>368</v>
      </c>
      <c r="AU962" s="271" t="s">
        <v>90</v>
      </c>
      <c r="AY962" s="53" t="s">
        <v>366</v>
      </c>
      <c r="BE962" s="179">
        <f>IF(N962="základná",J962,0)</f>
        <v>0</v>
      </c>
      <c r="BF962" s="179">
        <f>IF(N962="znížená",J962,0)</f>
        <v>0</v>
      </c>
      <c r="BG962" s="179">
        <f>IF(N962="zákl. prenesená",J962,0)</f>
        <v>0</v>
      </c>
      <c r="BH962" s="179">
        <f>IF(N962="zníž. prenesená",J962,0)</f>
        <v>0</v>
      </c>
      <c r="BI962" s="179">
        <f>IF(N962="nulová",J962,0)</f>
        <v>0</v>
      </c>
      <c r="BJ962" s="53" t="s">
        <v>90</v>
      </c>
      <c r="BK962" s="179">
        <f>ROUND(I962*H962,2)</f>
        <v>0</v>
      </c>
      <c r="BL962" s="53" t="s">
        <v>495</v>
      </c>
      <c r="BM962" s="271" t="s">
        <v>10274</v>
      </c>
    </row>
    <row r="963" spans="2:65" s="280" customFormat="1">
      <c r="B963" s="279"/>
      <c r="D963" s="274" t="s">
        <v>373</v>
      </c>
      <c r="E963" s="281" t="s">
        <v>1</v>
      </c>
      <c r="F963" s="282" t="s">
        <v>10275</v>
      </c>
      <c r="H963" s="283">
        <v>8.9090000000000007</v>
      </c>
      <c r="L963" s="279"/>
      <c r="M963" s="284"/>
      <c r="T963" s="285"/>
      <c r="AT963" s="281" t="s">
        <v>373</v>
      </c>
      <c r="AU963" s="281" t="s">
        <v>90</v>
      </c>
      <c r="AV963" s="280" t="s">
        <v>90</v>
      </c>
      <c r="AW963" s="280" t="s">
        <v>31</v>
      </c>
      <c r="AX963" s="280" t="s">
        <v>77</v>
      </c>
      <c r="AY963" s="281" t="s">
        <v>366</v>
      </c>
    </row>
    <row r="964" spans="2:65" s="280" customFormat="1">
      <c r="B964" s="279"/>
      <c r="D964" s="274" t="s">
        <v>373</v>
      </c>
      <c r="E964" s="281" t="s">
        <v>1</v>
      </c>
      <c r="F964" s="282" t="s">
        <v>10276</v>
      </c>
      <c r="H964" s="283">
        <v>1.1879999999999999</v>
      </c>
      <c r="L964" s="279"/>
      <c r="M964" s="284"/>
      <c r="T964" s="285"/>
      <c r="AT964" s="281" t="s">
        <v>373</v>
      </c>
      <c r="AU964" s="281" t="s">
        <v>90</v>
      </c>
      <c r="AV964" s="280" t="s">
        <v>90</v>
      </c>
      <c r="AW964" s="280" t="s">
        <v>31</v>
      </c>
      <c r="AX964" s="280" t="s">
        <v>77</v>
      </c>
      <c r="AY964" s="281" t="s">
        <v>366</v>
      </c>
    </row>
    <row r="965" spans="2:65" s="287" customFormat="1">
      <c r="B965" s="286"/>
      <c r="D965" s="274" t="s">
        <v>373</v>
      </c>
      <c r="E965" s="288" t="s">
        <v>1</v>
      </c>
      <c r="F965" s="289" t="s">
        <v>378</v>
      </c>
      <c r="H965" s="290">
        <v>10.097</v>
      </c>
      <c r="L965" s="286"/>
      <c r="M965" s="291"/>
      <c r="T965" s="292"/>
      <c r="AT965" s="288" t="s">
        <v>373</v>
      </c>
      <c r="AU965" s="288" t="s">
        <v>90</v>
      </c>
      <c r="AV965" s="287" t="s">
        <v>371</v>
      </c>
      <c r="AW965" s="287" t="s">
        <v>31</v>
      </c>
      <c r="AX965" s="287" t="s">
        <v>84</v>
      </c>
      <c r="AY965" s="288" t="s">
        <v>366</v>
      </c>
    </row>
    <row r="966" spans="2:65" s="74" customFormat="1" ht="33" customHeight="1">
      <c r="B966" s="73"/>
      <c r="C966" s="300" t="s">
        <v>1525</v>
      </c>
      <c r="D966" s="300" t="s">
        <v>621</v>
      </c>
      <c r="E966" s="301" t="s">
        <v>10277</v>
      </c>
      <c r="F966" s="302" t="s">
        <v>10278</v>
      </c>
      <c r="G966" s="303" t="s">
        <v>249</v>
      </c>
      <c r="H966" s="304">
        <v>11.106999999999999</v>
      </c>
      <c r="I966" s="28"/>
      <c r="J966" s="306">
        <f>ROUND(I966*H966,2)</f>
        <v>0</v>
      </c>
      <c r="K966" s="307"/>
      <c r="L966" s="308"/>
      <c r="M966" s="29" t="s">
        <v>1</v>
      </c>
      <c r="N966" s="310" t="s">
        <v>43</v>
      </c>
      <c r="P966" s="269">
        <f>O966*H966</f>
        <v>0</v>
      </c>
      <c r="Q966" s="269">
        <v>3.3E-3</v>
      </c>
      <c r="R966" s="269">
        <f>Q966*H966</f>
        <v>3.6653100000000001E-2</v>
      </c>
      <c r="S966" s="269">
        <v>0</v>
      </c>
      <c r="T966" s="270">
        <f>S966*H966</f>
        <v>0</v>
      </c>
      <c r="AR966" s="271" t="s">
        <v>608</v>
      </c>
      <c r="AT966" s="271" t="s">
        <v>621</v>
      </c>
      <c r="AU966" s="271" t="s">
        <v>90</v>
      </c>
      <c r="AY966" s="53" t="s">
        <v>366</v>
      </c>
      <c r="BE966" s="179">
        <f>IF(N966="základná",J966,0)</f>
        <v>0</v>
      </c>
      <c r="BF966" s="179">
        <f>IF(N966="znížená",J966,0)</f>
        <v>0</v>
      </c>
      <c r="BG966" s="179">
        <f>IF(N966="zákl. prenesená",J966,0)</f>
        <v>0</v>
      </c>
      <c r="BH966" s="179">
        <f>IF(N966="zníž. prenesená",J966,0)</f>
        <v>0</v>
      </c>
      <c r="BI966" s="179">
        <f>IF(N966="nulová",J966,0)</f>
        <v>0</v>
      </c>
      <c r="BJ966" s="53" t="s">
        <v>90</v>
      </c>
      <c r="BK966" s="179">
        <f>ROUND(I966*H966,2)</f>
        <v>0</v>
      </c>
      <c r="BL966" s="53" t="s">
        <v>495</v>
      </c>
      <c r="BM966" s="271" t="s">
        <v>10279</v>
      </c>
    </row>
    <row r="967" spans="2:65" s="280" customFormat="1">
      <c r="B967" s="279"/>
      <c r="D967" s="274" t="s">
        <v>373</v>
      </c>
      <c r="E967" s="281" t="s">
        <v>1</v>
      </c>
      <c r="F967" s="282" t="s">
        <v>10280</v>
      </c>
      <c r="H967" s="283">
        <v>11.106999999999999</v>
      </c>
      <c r="L967" s="279"/>
      <c r="M967" s="284"/>
      <c r="T967" s="285"/>
      <c r="AT967" s="281" t="s">
        <v>373</v>
      </c>
      <c r="AU967" s="281" t="s">
        <v>90</v>
      </c>
      <c r="AV967" s="280" t="s">
        <v>90</v>
      </c>
      <c r="AW967" s="280" t="s">
        <v>31</v>
      </c>
      <c r="AX967" s="280" t="s">
        <v>84</v>
      </c>
      <c r="AY967" s="281" t="s">
        <v>366</v>
      </c>
    </row>
    <row r="968" spans="2:65" s="74" customFormat="1" ht="24.2" customHeight="1">
      <c r="B968" s="73"/>
      <c r="C968" s="260" t="s">
        <v>1529</v>
      </c>
      <c r="D968" s="260" t="s">
        <v>368</v>
      </c>
      <c r="E968" s="261" t="s">
        <v>10281</v>
      </c>
      <c r="F968" s="262" t="s">
        <v>10282</v>
      </c>
      <c r="G968" s="263" t="s">
        <v>249</v>
      </c>
      <c r="H968" s="264">
        <v>264.10700000000003</v>
      </c>
      <c r="I968" s="26"/>
      <c r="J968" s="266">
        <f>ROUND(I968*H968,2)</f>
        <v>0</v>
      </c>
      <c r="K968" s="267"/>
      <c r="L968" s="73"/>
      <c r="M968" s="27" t="s">
        <v>1</v>
      </c>
      <c r="N968" s="233" t="s">
        <v>43</v>
      </c>
      <c r="P968" s="269">
        <f>O968*H968</f>
        <v>0</v>
      </c>
      <c r="Q968" s="269">
        <v>3.5000000000000001E-3</v>
      </c>
      <c r="R968" s="269">
        <f>Q968*H968</f>
        <v>0.9243745000000001</v>
      </c>
      <c r="S968" s="269">
        <v>0</v>
      </c>
      <c r="T968" s="270">
        <f>S968*H968</f>
        <v>0</v>
      </c>
      <c r="AR968" s="271" t="s">
        <v>495</v>
      </c>
      <c r="AT968" s="271" t="s">
        <v>368</v>
      </c>
      <c r="AU968" s="271" t="s">
        <v>90</v>
      </c>
      <c r="AY968" s="53" t="s">
        <v>366</v>
      </c>
      <c r="BE968" s="179">
        <f>IF(N968="základná",J968,0)</f>
        <v>0</v>
      </c>
      <c r="BF968" s="179">
        <f>IF(N968="znížená",J968,0)</f>
        <v>0</v>
      </c>
      <c r="BG968" s="179">
        <f>IF(N968="zákl. prenesená",J968,0)</f>
        <v>0</v>
      </c>
      <c r="BH968" s="179">
        <f>IF(N968="zníž. prenesená",J968,0)</f>
        <v>0</v>
      </c>
      <c r="BI968" s="179">
        <f>IF(N968="nulová",J968,0)</f>
        <v>0</v>
      </c>
      <c r="BJ968" s="53" t="s">
        <v>90</v>
      </c>
      <c r="BK968" s="179">
        <f>ROUND(I968*H968,2)</f>
        <v>0</v>
      </c>
      <c r="BL968" s="53" t="s">
        <v>495</v>
      </c>
      <c r="BM968" s="271" t="s">
        <v>10283</v>
      </c>
    </row>
    <row r="969" spans="2:65" s="273" customFormat="1">
      <c r="B969" s="272"/>
      <c r="D969" s="274" t="s">
        <v>373</v>
      </c>
      <c r="E969" s="275" t="s">
        <v>1</v>
      </c>
      <c r="F969" s="276" t="s">
        <v>10284</v>
      </c>
      <c r="H969" s="275" t="s">
        <v>1</v>
      </c>
      <c r="L969" s="272"/>
      <c r="M969" s="277"/>
      <c r="T969" s="278"/>
      <c r="AT969" s="275" t="s">
        <v>373</v>
      </c>
      <c r="AU969" s="275" t="s">
        <v>90</v>
      </c>
      <c r="AV969" s="273" t="s">
        <v>84</v>
      </c>
      <c r="AW969" s="273" t="s">
        <v>31</v>
      </c>
      <c r="AX969" s="273" t="s">
        <v>77</v>
      </c>
      <c r="AY969" s="275" t="s">
        <v>366</v>
      </c>
    </row>
    <row r="970" spans="2:65" s="280" customFormat="1">
      <c r="B970" s="279"/>
      <c r="D970" s="274" t="s">
        <v>373</v>
      </c>
      <c r="E970" s="281" t="s">
        <v>1</v>
      </c>
      <c r="F970" s="282" t="s">
        <v>10285</v>
      </c>
      <c r="H970" s="283">
        <v>43.981999999999999</v>
      </c>
      <c r="L970" s="279"/>
      <c r="M970" s="284"/>
      <c r="T970" s="285"/>
      <c r="AT970" s="281" t="s">
        <v>373</v>
      </c>
      <c r="AU970" s="281" t="s">
        <v>90</v>
      </c>
      <c r="AV970" s="280" t="s">
        <v>90</v>
      </c>
      <c r="AW970" s="280" t="s">
        <v>31</v>
      </c>
      <c r="AX970" s="280" t="s">
        <v>77</v>
      </c>
      <c r="AY970" s="281" t="s">
        <v>366</v>
      </c>
    </row>
    <row r="971" spans="2:65" s="280" customFormat="1">
      <c r="B971" s="279"/>
      <c r="D971" s="274" t="s">
        <v>373</v>
      </c>
      <c r="E971" s="281" t="s">
        <v>1</v>
      </c>
      <c r="F971" s="282" t="s">
        <v>10286</v>
      </c>
      <c r="H971" s="283">
        <v>226.17</v>
      </c>
      <c r="L971" s="279"/>
      <c r="M971" s="284"/>
      <c r="T971" s="285"/>
      <c r="AT971" s="281" t="s">
        <v>373</v>
      </c>
      <c r="AU971" s="281" t="s">
        <v>90</v>
      </c>
      <c r="AV971" s="280" t="s">
        <v>90</v>
      </c>
      <c r="AW971" s="280" t="s">
        <v>31</v>
      </c>
      <c r="AX971" s="280" t="s">
        <v>77</v>
      </c>
      <c r="AY971" s="281" t="s">
        <v>366</v>
      </c>
    </row>
    <row r="972" spans="2:65" s="280" customFormat="1">
      <c r="B972" s="279"/>
      <c r="D972" s="274" t="s">
        <v>373</v>
      </c>
      <c r="E972" s="281" t="s">
        <v>1</v>
      </c>
      <c r="F972" s="282" t="s">
        <v>10287</v>
      </c>
      <c r="H972" s="283">
        <v>-6.0449999999999999</v>
      </c>
      <c r="L972" s="279"/>
      <c r="M972" s="284"/>
      <c r="T972" s="285"/>
      <c r="AT972" s="281" t="s">
        <v>373</v>
      </c>
      <c r="AU972" s="281" t="s">
        <v>90</v>
      </c>
      <c r="AV972" s="280" t="s">
        <v>90</v>
      </c>
      <c r="AW972" s="280" t="s">
        <v>31</v>
      </c>
      <c r="AX972" s="280" t="s">
        <v>77</v>
      </c>
      <c r="AY972" s="281" t="s">
        <v>366</v>
      </c>
    </row>
    <row r="973" spans="2:65" s="287" customFormat="1">
      <c r="B973" s="286"/>
      <c r="D973" s="274" t="s">
        <v>373</v>
      </c>
      <c r="E973" s="288" t="s">
        <v>1</v>
      </c>
      <c r="F973" s="289" t="s">
        <v>378</v>
      </c>
      <c r="H973" s="290">
        <v>264.10700000000003</v>
      </c>
      <c r="L973" s="286"/>
      <c r="M973" s="291"/>
      <c r="T973" s="292"/>
      <c r="AT973" s="288" t="s">
        <v>373</v>
      </c>
      <c r="AU973" s="288" t="s">
        <v>90</v>
      </c>
      <c r="AV973" s="287" t="s">
        <v>371</v>
      </c>
      <c r="AW973" s="287" t="s">
        <v>31</v>
      </c>
      <c r="AX973" s="287" t="s">
        <v>84</v>
      </c>
      <c r="AY973" s="288" t="s">
        <v>366</v>
      </c>
    </row>
    <row r="974" spans="2:65" s="74" customFormat="1" ht="24.2" customHeight="1">
      <c r="B974" s="73"/>
      <c r="C974" s="300" t="s">
        <v>1534</v>
      </c>
      <c r="D974" s="300" t="s">
        <v>621</v>
      </c>
      <c r="E974" s="301" t="s">
        <v>10288</v>
      </c>
      <c r="F974" s="302" t="s">
        <v>10289</v>
      </c>
      <c r="G974" s="303" t="s">
        <v>249</v>
      </c>
      <c r="H974" s="304">
        <v>269.38900000000001</v>
      </c>
      <c r="I974" s="28"/>
      <c r="J974" s="306">
        <f>ROUND(I974*H974,2)</f>
        <v>0</v>
      </c>
      <c r="K974" s="307"/>
      <c r="L974" s="308"/>
      <c r="M974" s="29" t="s">
        <v>1</v>
      </c>
      <c r="N974" s="310" t="s">
        <v>43</v>
      </c>
      <c r="P974" s="269">
        <f>O974*H974</f>
        <v>0</v>
      </c>
      <c r="Q974" s="269">
        <v>5.1000000000000004E-3</v>
      </c>
      <c r="R974" s="269">
        <f>Q974*H974</f>
        <v>1.3738839</v>
      </c>
      <c r="S974" s="269">
        <v>0</v>
      </c>
      <c r="T974" s="270">
        <f>S974*H974</f>
        <v>0</v>
      </c>
      <c r="AR974" s="271" t="s">
        <v>608</v>
      </c>
      <c r="AT974" s="271" t="s">
        <v>621</v>
      </c>
      <c r="AU974" s="271" t="s">
        <v>90</v>
      </c>
      <c r="AY974" s="53" t="s">
        <v>366</v>
      </c>
      <c r="BE974" s="179">
        <f>IF(N974="základná",J974,0)</f>
        <v>0</v>
      </c>
      <c r="BF974" s="179">
        <f>IF(N974="znížená",J974,0)</f>
        <v>0</v>
      </c>
      <c r="BG974" s="179">
        <f>IF(N974="zákl. prenesená",J974,0)</f>
        <v>0</v>
      </c>
      <c r="BH974" s="179">
        <f>IF(N974="zníž. prenesená",J974,0)</f>
        <v>0</v>
      </c>
      <c r="BI974" s="179">
        <f>IF(N974="nulová",J974,0)</f>
        <v>0</v>
      </c>
      <c r="BJ974" s="53" t="s">
        <v>90</v>
      </c>
      <c r="BK974" s="179">
        <f>ROUND(I974*H974,2)</f>
        <v>0</v>
      </c>
      <c r="BL974" s="53" t="s">
        <v>495</v>
      </c>
      <c r="BM974" s="271" t="s">
        <v>10290</v>
      </c>
    </row>
    <row r="975" spans="2:65" s="280" customFormat="1">
      <c r="B975" s="279"/>
      <c r="D975" s="274" t="s">
        <v>373</v>
      </c>
      <c r="E975" s="281" t="s">
        <v>1</v>
      </c>
      <c r="F975" s="282" t="s">
        <v>10291</v>
      </c>
      <c r="H975" s="283">
        <v>269.38900000000001</v>
      </c>
      <c r="L975" s="279"/>
      <c r="M975" s="284"/>
      <c r="T975" s="285"/>
      <c r="AT975" s="281" t="s">
        <v>373</v>
      </c>
      <c r="AU975" s="281" t="s">
        <v>90</v>
      </c>
      <c r="AV975" s="280" t="s">
        <v>90</v>
      </c>
      <c r="AW975" s="280" t="s">
        <v>31</v>
      </c>
      <c r="AX975" s="280" t="s">
        <v>84</v>
      </c>
      <c r="AY975" s="281" t="s">
        <v>366</v>
      </c>
    </row>
    <row r="976" spans="2:65" s="74" customFormat="1" ht="33" customHeight="1">
      <c r="B976" s="73"/>
      <c r="C976" s="260" t="s">
        <v>1538</v>
      </c>
      <c r="D976" s="260" t="s">
        <v>368</v>
      </c>
      <c r="E976" s="261" t="s">
        <v>10292</v>
      </c>
      <c r="F976" s="262" t="s">
        <v>10293</v>
      </c>
      <c r="G976" s="263" t="s">
        <v>249</v>
      </c>
      <c r="H976" s="264">
        <v>137.88200000000001</v>
      </c>
      <c r="I976" s="26"/>
      <c r="J976" s="266">
        <f>ROUND(I976*H976,2)</f>
        <v>0</v>
      </c>
      <c r="K976" s="267"/>
      <c r="L976" s="73"/>
      <c r="M976" s="27" t="s">
        <v>1</v>
      </c>
      <c r="N976" s="233" t="s">
        <v>43</v>
      </c>
      <c r="P976" s="269">
        <f>O976*H976</f>
        <v>0</v>
      </c>
      <c r="Q976" s="269">
        <v>0</v>
      </c>
      <c r="R976" s="269">
        <f>Q976*H976</f>
        <v>0</v>
      </c>
      <c r="S976" s="269">
        <v>0</v>
      </c>
      <c r="T976" s="270">
        <f>S976*H976</f>
        <v>0</v>
      </c>
      <c r="AR976" s="271" t="s">
        <v>495</v>
      </c>
      <c r="AT976" s="271" t="s">
        <v>368</v>
      </c>
      <c r="AU976" s="271" t="s">
        <v>90</v>
      </c>
      <c r="AY976" s="53" t="s">
        <v>366</v>
      </c>
      <c r="BE976" s="179">
        <f>IF(N976="základná",J976,0)</f>
        <v>0</v>
      </c>
      <c r="BF976" s="179">
        <f>IF(N976="znížená",J976,0)</f>
        <v>0</v>
      </c>
      <c r="BG976" s="179">
        <f>IF(N976="zákl. prenesená",J976,0)</f>
        <v>0</v>
      </c>
      <c r="BH976" s="179">
        <f>IF(N976="zníž. prenesená",J976,0)</f>
        <v>0</v>
      </c>
      <c r="BI976" s="179">
        <f>IF(N976="nulová",J976,0)</f>
        <v>0</v>
      </c>
      <c r="BJ976" s="53" t="s">
        <v>90</v>
      </c>
      <c r="BK976" s="179">
        <f>ROUND(I976*H976,2)</f>
        <v>0</v>
      </c>
      <c r="BL976" s="53" t="s">
        <v>495</v>
      </c>
      <c r="BM976" s="271" t="s">
        <v>10294</v>
      </c>
    </row>
    <row r="977" spans="2:65" s="280" customFormat="1">
      <c r="B977" s="279"/>
      <c r="D977" s="274" t="s">
        <v>373</v>
      </c>
      <c r="E977" s="281" t="s">
        <v>1</v>
      </c>
      <c r="F977" s="282" t="s">
        <v>10295</v>
      </c>
      <c r="H977" s="283">
        <v>159.10400000000001</v>
      </c>
      <c r="L977" s="279"/>
      <c r="M977" s="284"/>
      <c r="T977" s="285"/>
      <c r="AT977" s="281" t="s">
        <v>373</v>
      </c>
      <c r="AU977" s="281" t="s">
        <v>90</v>
      </c>
      <c r="AV977" s="280" t="s">
        <v>90</v>
      </c>
      <c r="AW977" s="280" t="s">
        <v>31</v>
      </c>
      <c r="AX977" s="280" t="s">
        <v>77</v>
      </c>
      <c r="AY977" s="281" t="s">
        <v>366</v>
      </c>
    </row>
    <row r="978" spans="2:65" s="280" customFormat="1">
      <c r="B978" s="279"/>
      <c r="D978" s="274" t="s">
        <v>373</v>
      </c>
      <c r="E978" s="281" t="s">
        <v>1</v>
      </c>
      <c r="F978" s="282" t="s">
        <v>10206</v>
      </c>
      <c r="H978" s="283">
        <v>-20.411999999999999</v>
      </c>
      <c r="L978" s="279"/>
      <c r="M978" s="284"/>
      <c r="T978" s="285"/>
      <c r="AT978" s="281" t="s">
        <v>373</v>
      </c>
      <c r="AU978" s="281" t="s">
        <v>90</v>
      </c>
      <c r="AV978" s="280" t="s">
        <v>90</v>
      </c>
      <c r="AW978" s="280" t="s">
        <v>31</v>
      </c>
      <c r="AX978" s="280" t="s">
        <v>77</v>
      </c>
      <c r="AY978" s="281" t="s">
        <v>366</v>
      </c>
    </row>
    <row r="979" spans="2:65" s="280" customFormat="1">
      <c r="B979" s="279"/>
      <c r="D979" s="274" t="s">
        <v>373</v>
      </c>
      <c r="E979" s="281" t="s">
        <v>1</v>
      </c>
      <c r="F979" s="282" t="s">
        <v>2651</v>
      </c>
      <c r="H979" s="283">
        <v>-0.81</v>
      </c>
      <c r="L979" s="279"/>
      <c r="M979" s="284"/>
      <c r="T979" s="285"/>
      <c r="AT979" s="281" t="s">
        <v>373</v>
      </c>
      <c r="AU979" s="281" t="s">
        <v>90</v>
      </c>
      <c r="AV979" s="280" t="s">
        <v>90</v>
      </c>
      <c r="AW979" s="280" t="s">
        <v>31</v>
      </c>
      <c r="AX979" s="280" t="s">
        <v>77</v>
      </c>
      <c r="AY979" s="281" t="s">
        <v>366</v>
      </c>
    </row>
    <row r="980" spans="2:65" s="287" customFormat="1">
      <c r="B980" s="286"/>
      <c r="D980" s="274" t="s">
        <v>373</v>
      </c>
      <c r="E980" s="288" t="s">
        <v>1</v>
      </c>
      <c r="F980" s="289" t="s">
        <v>378</v>
      </c>
      <c r="H980" s="290">
        <v>137.88200000000001</v>
      </c>
      <c r="L980" s="286"/>
      <c r="M980" s="291"/>
      <c r="T980" s="292"/>
      <c r="AT980" s="288" t="s">
        <v>373</v>
      </c>
      <c r="AU980" s="288" t="s">
        <v>90</v>
      </c>
      <c r="AV980" s="287" t="s">
        <v>371</v>
      </c>
      <c r="AW980" s="287" t="s">
        <v>31</v>
      </c>
      <c r="AX980" s="287" t="s">
        <v>84</v>
      </c>
      <c r="AY980" s="288" t="s">
        <v>366</v>
      </c>
    </row>
    <row r="981" spans="2:65" s="74" customFormat="1" ht="24.2" customHeight="1">
      <c r="B981" s="73"/>
      <c r="C981" s="300" t="s">
        <v>1543</v>
      </c>
      <c r="D981" s="300" t="s">
        <v>621</v>
      </c>
      <c r="E981" s="301" t="s">
        <v>10296</v>
      </c>
      <c r="F981" s="302" t="s">
        <v>10297</v>
      </c>
      <c r="G981" s="303" t="s">
        <v>402</v>
      </c>
      <c r="H981" s="304">
        <v>6.0670000000000002</v>
      </c>
      <c r="I981" s="28"/>
      <c r="J981" s="306">
        <f>ROUND(I981*H981,2)</f>
        <v>0</v>
      </c>
      <c r="K981" s="307"/>
      <c r="L981" s="308"/>
      <c r="M981" s="29" t="s">
        <v>1</v>
      </c>
      <c r="N981" s="310" t="s">
        <v>43</v>
      </c>
      <c r="P981" s="269">
        <f>O981*H981</f>
        <v>0</v>
      </c>
      <c r="Q981" s="269">
        <v>2.5000000000000001E-2</v>
      </c>
      <c r="R981" s="269">
        <f>Q981*H981</f>
        <v>0.151675</v>
      </c>
      <c r="S981" s="269">
        <v>0</v>
      </c>
      <c r="T981" s="270">
        <f>S981*H981</f>
        <v>0</v>
      </c>
      <c r="AR981" s="271" t="s">
        <v>608</v>
      </c>
      <c r="AT981" s="271" t="s">
        <v>621</v>
      </c>
      <c r="AU981" s="271" t="s">
        <v>90</v>
      </c>
      <c r="AY981" s="53" t="s">
        <v>366</v>
      </c>
      <c r="BE981" s="179">
        <f>IF(N981="základná",J981,0)</f>
        <v>0</v>
      </c>
      <c r="BF981" s="179">
        <f>IF(N981="znížená",J981,0)</f>
        <v>0</v>
      </c>
      <c r="BG981" s="179">
        <f>IF(N981="zákl. prenesená",J981,0)</f>
        <v>0</v>
      </c>
      <c r="BH981" s="179">
        <f>IF(N981="zníž. prenesená",J981,0)</f>
        <v>0</v>
      </c>
      <c r="BI981" s="179">
        <f>IF(N981="nulová",J981,0)</f>
        <v>0</v>
      </c>
      <c r="BJ981" s="53" t="s">
        <v>90</v>
      </c>
      <c r="BK981" s="179">
        <f>ROUND(I981*H981,2)</f>
        <v>0</v>
      </c>
      <c r="BL981" s="53" t="s">
        <v>495</v>
      </c>
      <c r="BM981" s="271" t="s">
        <v>10298</v>
      </c>
    </row>
    <row r="982" spans="2:65" s="280" customFormat="1">
      <c r="B982" s="279"/>
      <c r="D982" s="274" t="s">
        <v>373</v>
      </c>
      <c r="E982" s="281" t="s">
        <v>1</v>
      </c>
      <c r="F982" s="282" t="s">
        <v>10299</v>
      </c>
      <c r="H982" s="283">
        <v>6.0670000000000002</v>
      </c>
      <c r="L982" s="279"/>
      <c r="M982" s="284"/>
      <c r="T982" s="285"/>
      <c r="AT982" s="281" t="s">
        <v>373</v>
      </c>
      <c r="AU982" s="281" t="s">
        <v>90</v>
      </c>
      <c r="AV982" s="280" t="s">
        <v>90</v>
      </c>
      <c r="AW982" s="280" t="s">
        <v>31</v>
      </c>
      <c r="AX982" s="280" t="s">
        <v>84</v>
      </c>
      <c r="AY982" s="281" t="s">
        <v>366</v>
      </c>
    </row>
    <row r="983" spans="2:65" s="74" customFormat="1" ht="24.2" customHeight="1">
      <c r="B983" s="73"/>
      <c r="C983" s="260" t="s">
        <v>1549</v>
      </c>
      <c r="D983" s="260" t="s">
        <v>368</v>
      </c>
      <c r="E983" s="261" t="s">
        <v>10300</v>
      </c>
      <c r="F983" s="262" t="s">
        <v>10301</v>
      </c>
      <c r="G983" s="263" t="s">
        <v>249</v>
      </c>
      <c r="H983" s="264">
        <v>137.88200000000001</v>
      </c>
      <c r="I983" s="26"/>
      <c r="J983" s="266">
        <f>ROUND(I983*H983,2)</f>
        <v>0</v>
      </c>
      <c r="K983" s="267"/>
      <c r="L983" s="73"/>
      <c r="M983" s="27" t="s">
        <v>1</v>
      </c>
      <c r="N983" s="233" t="s">
        <v>43</v>
      </c>
      <c r="P983" s="269">
        <f>O983*H983</f>
        <v>0</v>
      </c>
      <c r="Q983" s="269">
        <v>0</v>
      </c>
      <c r="R983" s="269">
        <f>Q983*H983</f>
        <v>0</v>
      </c>
      <c r="S983" s="269">
        <v>0</v>
      </c>
      <c r="T983" s="270">
        <f>S983*H983</f>
        <v>0</v>
      </c>
      <c r="AR983" s="271" t="s">
        <v>495</v>
      </c>
      <c r="AT983" s="271" t="s">
        <v>368</v>
      </c>
      <c r="AU983" s="271" t="s">
        <v>90</v>
      </c>
      <c r="AY983" s="53" t="s">
        <v>366</v>
      </c>
      <c r="BE983" s="179">
        <f>IF(N983="základná",J983,0)</f>
        <v>0</v>
      </c>
      <c r="BF983" s="179">
        <f>IF(N983="znížená",J983,0)</f>
        <v>0</v>
      </c>
      <c r="BG983" s="179">
        <f>IF(N983="zákl. prenesená",J983,0)</f>
        <v>0</v>
      </c>
      <c r="BH983" s="179">
        <f>IF(N983="zníž. prenesená",J983,0)</f>
        <v>0</v>
      </c>
      <c r="BI983" s="179">
        <f>IF(N983="nulová",J983,0)</f>
        <v>0</v>
      </c>
      <c r="BJ983" s="53" t="s">
        <v>90</v>
      </c>
      <c r="BK983" s="179">
        <f>ROUND(I983*H983,2)</f>
        <v>0</v>
      </c>
      <c r="BL983" s="53" t="s">
        <v>495</v>
      </c>
      <c r="BM983" s="271" t="s">
        <v>10302</v>
      </c>
    </row>
    <row r="984" spans="2:65" s="280" customFormat="1">
      <c r="B984" s="279"/>
      <c r="D984" s="274" t="s">
        <v>373</v>
      </c>
      <c r="E984" s="281" t="s">
        <v>1</v>
      </c>
      <c r="F984" s="282" t="s">
        <v>10295</v>
      </c>
      <c r="H984" s="283">
        <v>159.10400000000001</v>
      </c>
      <c r="L984" s="279"/>
      <c r="M984" s="284"/>
      <c r="T984" s="285"/>
      <c r="AT984" s="281" t="s">
        <v>373</v>
      </c>
      <c r="AU984" s="281" t="s">
        <v>90</v>
      </c>
      <c r="AV984" s="280" t="s">
        <v>90</v>
      </c>
      <c r="AW984" s="280" t="s">
        <v>31</v>
      </c>
      <c r="AX984" s="280" t="s">
        <v>77</v>
      </c>
      <c r="AY984" s="281" t="s">
        <v>366</v>
      </c>
    </row>
    <row r="985" spans="2:65" s="280" customFormat="1">
      <c r="B985" s="279"/>
      <c r="D985" s="274" t="s">
        <v>373</v>
      </c>
      <c r="E985" s="281" t="s">
        <v>1</v>
      </c>
      <c r="F985" s="282" t="s">
        <v>10206</v>
      </c>
      <c r="H985" s="283">
        <v>-20.411999999999999</v>
      </c>
      <c r="L985" s="279"/>
      <c r="M985" s="284"/>
      <c r="T985" s="285"/>
      <c r="AT985" s="281" t="s">
        <v>373</v>
      </c>
      <c r="AU985" s="281" t="s">
        <v>90</v>
      </c>
      <c r="AV985" s="280" t="s">
        <v>90</v>
      </c>
      <c r="AW985" s="280" t="s">
        <v>31</v>
      </c>
      <c r="AX985" s="280" t="s">
        <v>77</v>
      </c>
      <c r="AY985" s="281" t="s">
        <v>366</v>
      </c>
    </row>
    <row r="986" spans="2:65" s="280" customFormat="1">
      <c r="B986" s="279"/>
      <c r="D986" s="274" t="s">
        <v>373</v>
      </c>
      <c r="E986" s="281" t="s">
        <v>1</v>
      </c>
      <c r="F986" s="282" t="s">
        <v>2651</v>
      </c>
      <c r="H986" s="283">
        <v>-0.81</v>
      </c>
      <c r="L986" s="279"/>
      <c r="M986" s="284"/>
      <c r="T986" s="285"/>
      <c r="AT986" s="281" t="s">
        <v>373</v>
      </c>
      <c r="AU986" s="281" t="s">
        <v>90</v>
      </c>
      <c r="AV986" s="280" t="s">
        <v>90</v>
      </c>
      <c r="AW986" s="280" t="s">
        <v>31</v>
      </c>
      <c r="AX986" s="280" t="s">
        <v>77</v>
      </c>
      <c r="AY986" s="281" t="s">
        <v>366</v>
      </c>
    </row>
    <row r="987" spans="2:65" s="287" customFormat="1">
      <c r="B987" s="286"/>
      <c r="D987" s="274" t="s">
        <v>373</v>
      </c>
      <c r="E987" s="288" t="s">
        <v>1</v>
      </c>
      <c r="F987" s="289" t="s">
        <v>378</v>
      </c>
      <c r="H987" s="290">
        <v>137.88200000000001</v>
      </c>
      <c r="L987" s="286"/>
      <c r="M987" s="291"/>
      <c r="T987" s="292"/>
      <c r="AT987" s="288" t="s">
        <v>373</v>
      </c>
      <c r="AU987" s="288" t="s">
        <v>90</v>
      </c>
      <c r="AV987" s="287" t="s">
        <v>371</v>
      </c>
      <c r="AW987" s="287" t="s">
        <v>31</v>
      </c>
      <c r="AX987" s="287" t="s">
        <v>84</v>
      </c>
      <c r="AY987" s="288" t="s">
        <v>366</v>
      </c>
    </row>
    <row r="988" spans="2:65" s="74" customFormat="1" ht="24.2" customHeight="1">
      <c r="B988" s="73"/>
      <c r="C988" s="300" t="s">
        <v>1553</v>
      </c>
      <c r="D988" s="300" t="s">
        <v>621</v>
      </c>
      <c r="E988" s="301" t="s">
        <v>10303</v>
      </c>
      <c r="F988" s="302" t="s">
        <v>10304</v>
      </c>
      <c r="G988" s="303" t="s">
        <v>249</v>
      </c>
      <c r="H988" s="304">
        <v>140.63999999999999</v>
      </c>
      <c r="I988" s="28"/>
      <c r="J988" s="306">
        <f>ROUND(I988*H988,2)</f>
        <v>0</v>
      </c>
      <c r="K988" s="307"/>
      <c r="L988" s="308"/>
      <c r="M988" s="29" t="s">
        <v>1</v>
      </c>
      <c r="N988" s="310" t="s">
        <v>43</v>
      </c>
      <c r="P988" s="269">
        <f>O988*H988</f>
        <v>0</v>
      </c>
      <c r="Q988" s="269">
        <v>3.3E-3</v>
      </c>
      <c r="R988" s="269">
        <f>Q988*H988</f>
        <v>0.46411199999999997</v>
      </c>
      <c r="S988" s="269">
        <v>0</v>
      </c>
      <c r="T988" s="270">
        <f>S988*H988</f>
        <v>0</v>
      </c>
      <c r="AR988" s="271" t="s">
        <v>608</v>
      </c>
      <c r="AT988" s="271" t="s">
        <v>621</v>
      </c>
      <c r="AU988" s="271" t="s">
        <v>90</v>
      </c>
      <c r="AY988" s="53" t="s">
        <v>366</v>
      </c>
      <c r="BE988" s="179">
        <f>IF(N988="základná",J988,0)</f>
        <v>0</v>
      </c>
      <c r="BF988" s="179">
        <f>IF(N988="znížená",J988,0)</f>
        <v>0</v>
      </c>
      <c r="BG988" s="179">
        <f>IF(N988="zákl. prenesená",J988,0)</f>
        <v>0</v>
      </c>
      <c r="BH988" s="179">
        <f>IF(N988="zníž. prenesená",J988,0)</f>
        <v>0</v>
      </c>
      <c r="BI988" s="179">
        <f>IF(N988="nulová",J988,0)</f>
        <v>0</v>
      </c>
      <c r="BJ988" s="53" t="s">
        <v>90</v>
      </c>
      <c r="BK988" s="179">
        <f>ROUND(I988*H988,2)</f>
        <v>0</v>
      </c>
      <c r="BL988" s="53" t="s">
        <v>495</v>
      </c>
      <c r="BM988" s="271" t="s">
        <v>10305</v>
      </c>
    </row>
    <row r="989" spans="2:65" s="280" customFormat="1">
      <c r="B989" s="279"/>
      <c r="D989" s="274" t="s">
        <v>373</v>
      </c>
      <c r="E989" s="281" t="s">
        <v>1</v>
      </c>
      <c r="F989" s="282" t="s">
        <v>10306</v>
      </c>
      <c r="H989" s="283">
        <v>140.63999999999999</v>
      </c>
      <c r="L989" s="279"/>
      <c r="M989" s="284"/>
      <c r="T989" s="285"/>
      <c r="AT989" s="281" t="s">
        <v>373</v>
      </c>
      <c r="AU989" s="281" t="s">
        <v>90</v>
      </c>
      <c r="AV989" s="280" t="s">
        <v>90</v>
      </c>
      <c r="AW989" s="280" t="s">
        <v>31</v>
      </c>
      <c r="AX989" s="280" t="s">
        <v>84</v>
      </c>
      <c r="AY989" s="281" t="s">
        <v>366</v>
      </c>
    </row>
    <row r="990" spans="2:65" s="74" customFormat="1" ht="24.2" customHeight="1">
      <c r="B990" s="73"/>
      <c r="C990" s="300" t="s">
        <v>1557</v>
      </c>
      <c r="D990" s="300" t="s">
        <v>621</v>
      </c>
      <c r="E990" s="301" t="s">
        <v>10307</v>
      </c>
      <c r="F990" s="302" t="s">
        <v>10308</v>
      </c>
      <c r="G990" s="303" t="s">
        <v>249</v>
      </c>
      <c r="H990" s="304">
        <v>140.63999999999999</v>
      </c>
      <c r="I990" s="28"/>
      <c r="J990" s="306">
        <f>ROUND(I990*H990,2)</f>
        <v>0</v>
      </c>
      <c r="K990" s="307"/>
      <c r="L990" s="308"/>
      <c r="M990" s="29" t="s">
        <v>1</v>
      </c>
      <c r="N990" s="310" t="s">
        <v>43</v>
      </c>
      <c r="P990" s="269">
        <f>O990*H990</f>
        <v>0</v>
      </c>
      <c r="Q990" s="269">
        <v>6.8999999999999999E-3</v>
      </c>
      <c r="R990" s="269">
        <f>Q990*H990</f>
        <v>0.97041599999999983</v>
      </c>
      <c r="S990" s="269">
        <v>0</v>
      </c>
      <c r="T990" s="270">
        <f>S990*H990</f>
        <v>0</v>
      </c>
      <c r="AR990" s="271" t="s">
        <v>608</v>
      </c>
      <c r="AT990" s="271" t="s">
        <v>621</v>
      </c>
      <c r="AU990" s="271" t="s">
        <v>90</v>
      </c>
      <c r="AY990" s="53" t="s">
        <v>366</v>
      </c>
      <c r="BE990" s="179">
        <f>IF(N990="základná",J990,0)</f>
        <v>0</v>
      </c>
      <c r="BF990" s="179">
        <f>IF(N990="znížená",J990,0)</f>
        <v>0</v>
      </c>
      <c r="BG990" s="179">
        <f>IF(N990="zákl. prenesená",J990,0)</f>
        <v>0</v>
      </c>
      <c r="BH990" s="179">
        <f>IF(N990="zníž. prenesená",J990,0)</f>
        <v>0</v>
      </c>
      <c r="BI990" s="179">
        <f>IF(N990="nulová",J990,0)</f>
        <v>0</v>
      </c>
      <c r="BJ990" s="53" t="s">
        <v>90</v>
      </c>
      <c r="BK990" s="179">
        <f>ROUND(I990*H990,2)</f>
        <v>0</v>
      </c>
      <c r="BL990" s="53" t="s">
        <v>495</v>
      </c>
      <c r="BM990" s="271" t="s">
        <v>10309</v>
      </c>
    </row>
    <row r="991" spans="2:65" s="280" customFormat="1">
      <c r="B991" s="279"/>
      <c r="D991" s="274" t="s">
        <v>373</v>
      </c>
      <c r="E991" s="281" t="s">
        <v>1</v>
      </c>
      <c r="F991" s="282" t="s">
        <v>10306</v>
      </c>
      <c r="H991" s="283">
        <v>140.63999999999999</v>
      </c>
      <c r="L991" s="279"/>
      <c r="M991" s="284"/>
      <c r="T991" s="285"/>
      <c r="AT991" s="281" t="s">
        <v>373</v>
      </c>
      <c r="AU991" s="281" t="s">
        <v>90</v>
      </c>
      <c r="AV991" s="280" t="s">
        <v>90</v>
      </c>
      <c r="AW991" s="280" t="s">
        <v>31</v>
      </c>
      <c r="AX991" s="280" t="s">
        <v>84</v>
      </c>
      <c r="AY991" s="281" t="s">
        <v>366</v>
      </c>
    </row>
    <row r="992" spans="2:65" s="74" customFormat="1" ht="24.2" customHeight="1">
      <c r="B992" s="73"/>
      <c r="C992" s="260" t="s">
        <v>1561</v>
      </c>
      <c r="D992" s="260" t="s">
        <v>368</v>
      </c>
      <c r="E992" s="261" t="s">
        <v>10310</v>
      </c>
      <c r="F992" s="262" t="s">
        <v>10311</v>
      </c>
      <c r="G992" s="263" t="s">
        <v>4281</v>
      </c>
      <c r="H992" s="30"/>
      <c r="I992" s="26"/>
      <c r="J992" s="266">
        <f>ROUND(I992*H992,2)</f>
        <v>0</v>
      </c>
      <c r="K992" s="267"/>
      <c r="L992" s="73"/>
      <c r="M992" s="27" t="s">
        <v>1</v>
      </c>
      <c r="N992" s="233" t="s">
        <v>43</v>
      </c>
      <c r="P992" s="269">
        <f>O992*H992</f>
        <v>0</v>
      </c>
      <c r="Q992" s="269">
        <v>0</v>
      </c>
      <c r="R992" s="269">
        <f>Q992*H992</f>
        <v>0</v>
      </c>
      <c r="S992" s="269">
        <v>0</v>
      </c>
      <c r="T992" s="270">
        <f>S992*H992</f>
        <v>0</v>
      </c>
      <c r="AR992" s="271" t="s">
        <v>495</v>
      </c>
      <c r="AT992" s="271" t="s">
        <v>368</v>
      </c>
      <c r="AU992" s="271" t="s">
        <v>90</v>
      </c>
      <c r="AY992" s="53" t="s">
        <v>366</v>
      </c>
      <c r="BE992" s="179">
        <f>IF(N992="základná",J992,0)</f>
        <v>0</v>
      </c>
      <c r="BF992" s="179">
        <f>IF(N992="znížená",J992,0)</f>
        <v>0</v>
      </c>
      <c r="BG992" s="179">
        <f>IF(N992="zákl. prenesená",J992,0)</f>
        <v>0</v>
      </c>
      <c r="BH992" s="179">
        <f>IF(N992="zníž. prenesená",J992,0)</f>
        <v>0</v>
      </c>
      <c r="BI992" s="179">
        <f>IF(N992="nulová",J992,0)</f>
        <v>0</v>
      </c>
      <c r="BJ992" s="53" t="s">
        <v>90</v>
      </c>
      <c r="BK992" s="179">
        <f>ROUND(I992*H992,2)</f>
        <v>0</v>
      </c>
      <c r="BL992" s="53" t="s">
        <v>495</v>
      </c>
      <c r="BM992" s="271" t="s">
        <v>10312</v>
      </c>
    </row>
    <row r="993" spans="2:65" s="249" customFormat="1" ht="22.9" customHeight="1">
      <c r="B993" s="248"/>
      <c r="D993" s="250" t="s">
        <v>76</v>
      </c>
      <c r="E993" s="258" t="s">
        <v>4373</v>
      </c>
      <c r="F993" s="258" t="s">
        <v>4374</v>
      </c>
      <c r="J993" s="259">
        <f>BK993</f>
        <v>0</v>
      </c>
      <c r="L993" s="248"/>
      <c r="M993" s="253"/>
      <c r="P993" s="254">
        <f>SUM(P994:P1008)</f>
        <v>0</v>
      </c>
      <c r="R993" s="254">
        <f>SUM(R994:R1008)</f>
        <v>0.16612000000000002</v>
      </c>
      <c r="T993" s="255">
        <f>SUM(T994:T1008)</f>
        <v>0</v>
      </c>
      <c r="AR993" s="250" t="s">
        <v>90</v>
      </c>
      <c r="AT993" s="256" t="s">
        <v>76</v>
      </c>
      <c r="AU993" s="256" t="s">
        <v>84</v>
      </c>
      <c r="AY993" s="250" t="s">
        <v>366</v>
      </c>
      <c r="BK993" s="257">
        <f>SUM(BK994:BK1008)</f>
        <v>0</v>
      </c>
    </row>
    <row r="994" spans="2:65" s="74" customFormat="1" ht="37.9" customHeight="1">
      <c r="B994" s="73"/>
      <c r="C994" s="260" t="s">
        <v>1566</v>
      </c>
      <c r="D994" s="260" t="s">
        <v>368</v>
      </c>
      <c r="E994" s="261" t="s">
        <v>4391</v>
      </c>
      <c r="F994" s="262" t="s">
        <v>4392</v>
      </c>
      <c r="G994" s="263" t="s">
        <v>249</v>
      </c>
      <c r="H994" s="264">
        <v>26.1</v>
      </c>
      <c r="I994" s="26"/>
      <c r="J994" s="266">
        <f>ROUND(I994*H994,2)</f>
        <v>0</v>
      </c>
      <c r="K994" s="267"/>
      <c r="L994" s="73"/>
      <c r="M994" s="27" t="s">
        <v>1</v>
      </c>
      <c r="N994" s="233" t="s">
        <v>43</v>
      </c>
      <c r="P994" s="269">
        <f>O994*H994</f>
        <v>0</v>
      </c>
      <c r="Q994" s="269">
        <v>1.32E-3</v>
      </c>
      <c r="R994" s="269">
        <f>Q994*H994</f>
        <v>3.4452000000000003E-2</v>
      </c>
      <c r="S994" s="269">
        <v>0</v>
      </c>
      <c r="T994" s="270">
        <f>S994*H994</f>
        <v>0</v>
      </c>
      <c r="AR994" s="271" t="s">
        <v>495</v>
      </c>
      <c r="AT994" s="271" t="s">
        <v>368</v>
      </c>
      <c r="AU994" s="271" t="s">
        <v>90</v>
      </c>
      <c r="AY994" s="53" t="s">
        <v>366</v>
      </c>
      <c r="BE994" s="179">
        <f>IF(N994="základná",J994,0)</f>
        <v>0</v>
      </c>
      <c r="BF994" s="179">
        <f>IF(N994="znížená",J994,0)</f>
        <v>0</v>
      </c>
      <c r="BG994" s="179">
        <f>IF(N994="zákl. prenesená",J994,0)</f>
        <v>0</v>
      </c>
      <c r="BH994" s="179">
        <f>IF(N994="zníž. prenesená",J994,0)</f>
        <v>0</v>
      </c>
      <c r="BI994" s="179">
        <f>IF(N994="nulová",J994,0)</f>
        <v>0</v>
      </c>
      <c r="BJ994" s="53" t="s">
        <v>90</v>
      </c>
      <c r="BK994" s="179">
        <f>ROUND(I994*H994,2)</f>
        <v>0</v>
      </c>
      <c r="BL994" s="53" t="s">
        <v>495</v>
      </c>
      <c r="BM994" s="271" t="s">
        <v>10313</v>
      </c>
    </row>
    <row r="995" spans="2:65" s="273" customFormat="1">
      <c r="B995" s="272"/>
      <c r="D995" s="274" t="s">
        <v>373</v>
      </c>
      <c r="E995" s="275" t="s">
        <v>1</v>
      </c>
      <c r="F995" s="276" t="s">
        <v>10314</v>
      </c>
      <c r="H995" s="275" t="s">
        <v>1</v>
      </c>
      <c r="L995" s="272"/>
      <c r="M995" s="277"/>
      <c r="T995" s="278"/>
      <c r="AT995" s="275" t="s">
        <v>373</v>
      </c>
      <c r="AU995" s="275" t="s">
        <v>90</v>
      </c>
      <c r="AV995" s="273" t="s">
        <v>84</v>
      </c>
      <c r="AW995" s="273" t="s">
        <v>31</v>
      </c>
      <c r="AX995" s="273" t="s">
        <v>77</v>
      </c>
      <c r="AY995" s="275" t="s">
        <v>366</v>
      </c>
    </row>
    <row r="996" spans="2:65" s="280" customFormat="1">
      <c r="B996" s="279"/>
      <c r="D996" s="274" t="s">
        <v>373</v>
      </c>
      <c r="E996" s="281" t="s">
        <v>1</v>
      </c>
      <c r="F996" s="282" t="s">
        <v>10315</v>
      </c>
      <c r="H996" s="283">
        <v>26.1</v>
      </c>
      <c r="L996" s="279"/>
      <c r="M996" s="284"/>
      <c r="T996" s="285"/>
      <c r="AT996" s="281" t="s">
        <v>373</v>
      </c>
      <c r="AU996" s="281" t="s">
        <v>90</v>
      </c>
      <c r="AV996" s="280" t="s">
        <v>90</v>
      </c>
      <c r="AW996" s="280" t="s">
        <v>31</v>
      </c>
      <c r="AX996" s="280" t="s">
        <v>77</v>
      </c>
      <c r="AY996" s="281" t="s">
        <v>366</v>
      </c>
    </row>
    <row r="997" spans="2:65" s="287" customFormat="1">
      <c r="B997" s="286"/>
      <c r="D997" s="274" t="s">
        <v>373</v>
      </c>
      <c r="E997" s="288" t="s">
        <v>1</v>
      </c>
      <c r="F997" s="289" t="s">
        <v>378</v>
      </c>
      <c r="H997" s="290">
        <v>26.1</v>
      </c>
      <c r="L997" s="286"/>
      <c r="M997" s="291"/>
      <c r="T997" s="292"/>
      <c r="AT997" s="288" t="s">
        <v>373</v>
      </c>
      <c r="AU997" s="288" t="s">
        <v>90</v>
      </c>
      <c r="AV997" s="287" t="s">
        <v>371</v>
      </c>
      <c r="AW997" s="287" t="s">
        <v>31</v>
      </c>
      <c r="AX997" s="287" t="s">
        <v>84</v>
      </c>
      <c r="AY997" s="288" t="s">
        <v>366</v>
      </c>
    </row>
    <row r="998" spans="2:65" s="74" customFormat="1" ht="37.9" customHeight="1">
      <c r="B998" s="73"/>
      <c r="C998" s="260" t="s">
        <v>1570</v>
      </c>
      <c r="D998" s="260" t="s">
        <v>368</v>
      </c>
      <c r="E998" s="261" t="s">
        <v>10316</v>
      </c>
      <c r="F998" s="262" t="s">
        <v>10317</v>
      </c>
      <c r="G998" s="263" t="s">
        <v>249</v>
      </c>
      <c r="H998" s="264">
        <v>63.2</v>
      </c>
      <c r="I998" s="26"/>
      <c r="J998" s="266">
        <f>ROUND(I998*H998,2)</f>
        <v>0</v>
      </c>
      <c r="K998" s="267"/>
      <c r="L998" s="73"/>
      <c r="M998" s="27" t="s">
        <v>1</v>
      </c>
      <c r="N998" s="233" t="s">
        <v>43</v>
      </c>
      <c r="P998" s="269">
        <f>O998*H998</f>
        <v>0</v>
      </c>
      <c r="Q998" s="269">
        <v>1.32E-3</v>
      </c>
      <c r="R998" s="269">
        <f>Q998*H998</f>
        <v>8.3423999999999998E-2</v>
      </c>
      <c r="S998" s="269">
        <v>0</v>
      </c>
      <c r="T998" s="270">
        <f>S998*H998</f>
        <v>0</v>
      </c>
      <c r="AR998" s="271" t="s">
        <v>495</v>
      </c>
      <c r="AT998" s="271" t="s">
        <v>368</v>
      </c>
      <c r="AU998" s="271" t="s">
        <v>90</v>
      </c>
      <c r="AY998" s="53" t="s">
        <v>366</v>
      </c>
      <c r="BE998" s="179">
        <f>IF(N998="základná",J998,0)</f>
        <v>0</v>
      </c>
      <c r="BF998" s="179">
        <f>IF(N998="znížená",J998,0)</f>
        <v>0</v>
      </c>
      <c r="BG998" s="179">
        <f>IF(N998="zákl. prenesená",J998,0)</f>
        <v>0</v>
      </c>
      <c r="BH998" s="179">
        <f>IF(N998="zníž. prenesená",J998,0)</f>
        <v>0</v>
      </c>
      <c r="BI998" s="179">
        <f>IF(N998="nulová",J998,0)</f>
        <v>0</v>
      </c>
      <c r="BJ998" s="53" t="s">
        <v>90</v>
      </c>
      <c r="BK998" s="179">
        <f>ROUND(I998*H998,2)</f>
        <v>0</v>
      </c>
      <c r="BL998" s="53" t="s">
        <v>495</v>
      </c>
      <c r="BM998" s="271" t="s">
        <v>10318</v>
      </c>
    </row>
    <row r="999" spans="2:65" s="273" customFormat="1">
      <c r="B999" s="272"/>
      <c r="D999" s="274" t="s">
        <v>373</v>
      </c>
      <c r="E999" s="275" t="s">
        <v>1</v>
      </c>
      <c r="F999" s="276" t="s">
        <v>10314</v>
      </c>
      <c r="H999" s="275" t="s">
        <v>1</v>
      </c>
      <c r="L999" s="272"/>
      <c r="M999" s="277"/>
      <c r="T999" s="278"/>
      <c r="AT999" s="275" t="s">
        <v>373</v>
      </c>
      <c r="AU999" s="275" t="s">
        <v>90</v>
      </c>
      <c r="AV999" s="273" t="s">
        <v>84</v>
      </c>
      <c r="AW999" s="273" t="s">
        <v>31</v>
      </c>
      <c r="AX999" s="273" t="s">
        <v>77</v>
      </c>
      <c r="AY999" s="275" t="s">
        <v>366</v>
      </c>
    </row>
    <row r="1000" spans="2:65" s="280" customFormat="1">
      <c r="B1000" s="279"/>
      <c r="D1000" s="274" t="s">
        <v>373</v>
      </c>
      <c r="E1000" s="281" t="s">
        <v>1</v>
      </c>
      <c r="F1000" s="282" t="s">
        <v>10319</v>
      </c>
      <c r="H1000" s="283">
        <v>63.2</v>
      </c>
      <c r="L1000" s="279"/>
      <c r="M1000" s="284"/>
      <c r="T1000" s="285"/>
      <c r="AT1000" s="281" t="s">
        <v>373</v>
      </c>
      <c r="AU1000" s="281" t="s">
        <v>90</v>
      </c>
      <c r="AV1000" s="280" t="s">
        <v>90</v>
      </c>
      <c r="AW1000" s="280" t="s">
        <v>31</v>
      </c>
      <c r="AX1000" s="280" t="s">
        <v>84</v>
      </c>
      <c r="AY1000" s="281" t="s">
        <v>366</v>
      </c>
    </row>
    <row r="1001" spans="2:65" s="74" customFormat="1" ht="37.9" customHeight="1">
      <c r="B1001" s="73"/>
      <c r="C1001" s="260" t="s">
        <v>1574</v>
      </c>
      <c r="D1001" s="260" t="s">
        <v>368</v>
      </c>
      <c r="E1001" s="261" t="s">
        <v>10320</v>
      </c>
      <c r="F1001" s="262" t="s">
        <v>10321</v>
      </c>
      <c r="G1001" s="263" t="s">
        <v>249</v>
      </c>
      <c r="H1001" s="264">
        <v>23</v>
      </c>
      <c r="I1001" s="26"/>
      <c r="J1001" s="266">
        <f>ROUND(I1001*H1001,2)</f>
        <v>0</v>
      </c>
      <c r="K1001" s="267"/>
      <c r="L1001" s="73"/>
      <c r="M1001" s="27" t="s">
        <v>1</v>
      </c>
      <c r="N1001" s="233" t="s">
        <v>43</v>
      </c>
      <c r="P1001" s="269">
        <f>O1001*H1001</f>
        <v>0</v>
      </c>
      <c r="Q1001" s="269">
        <v>1.32E-3</v>
      </c>
      <c r="R1001" s="269">
        <f>Q1001*H1001</f>
        <v>3.0359999999999998E-2</v>
      </c>
      <c r="S1001" s="269">
        <v>0</v>
      </c>
      <c r="T1001" s="270">
        <f>S1001*H1001</f>
        <v>0</v>
      </c>
      <c r="AR1001" s="271" t="s">
        <v>495</v>
      </c>
      <c r="AT1001" s="271" t="s">
        <v>368</v>
      </c>
      <c r="AU1001" s="271" t="s">
        <v>90</v>
      </c>
      <c r="AY1001" s="53" t="s">
        <v>366</v>
      </c>
      <c r="BE1001" s="179">
        <f>IF(N1001="základná",J1001,0)</f>
        <v>0</v>
      </c>
      <c r="BF1001" s="179">
        <f>IF(N1001="znížená",J1001,0)</f>
        <v>0</v>
      </c>
      <c r="BG1001" s="179">
        <f>IF(N1001="zákl. prenesená",J1001,0)</f>
        <v>0</v>
      </c>
      <c r="BH1001" s="179">
        <f>IF(N1001="zníž. prenesená",J1001,0)</f>
        <v>0</v>
      </c>
      <c r="BI1001" s="179">
        <f>IF(N1001="nulová",J1001,0)</f>
        <v>0</v>
      </c>
      <c r="BJ1001" s="53" t="s">
        <v>90</v>
      </c>
      <c r="BK1001" s="179">
        <f>ROUND(I1001*H1001,2)</f>
        <v>0</v>
      </c>
      <c r="BL1001" s="53" t="s">
        <v>495</v>
      </c>
      <c r="BM1001" s="271" t="s">
        <v>10322</v>
      </c>
    </row>
    <row r="1002" spans="2:65" s="273" customFormat="1">
      <c r="B1002" s="272"/>
      <c r="D1002" s="274" t="s">
        <v>373</v>
      </c>
      <c r="E1002" s="275" t="s">
        <v>1</v>
      </c>
      <c r="F1002" s="276" t="s">
        <v>10314</v>
      </c>
      <c r="H1002" s="275" t="s">
        <v>1</v>
      </c>
      <c r="L1002" s="272"/>
      <c r="M1002" s="277"/>
      <c r="T1002" s="278"/>
      <c r="AT1002" s="275" t="s">
        <v>373</v>
      </c>
      <c r="AU1002" s="275" t="s">
        <v>90</v>
      </c>
      <c r="AV1002" s="273" t="s">
        <v>84</v>
      </c>
      <c r="AW1002" s="273" t="s">
        <v>31</v>
      </c>
      <c r="AX1002" s="273" t="s">
        <v>77</v>
      </c>
      <c r="AY1002" s="275" t="s">
        <v>366</v>
      </c>
    </row>
    <row r="1003" spans="2:65" s="280" customFormat="1">
      <c r="B1003" s="279"/>
      <c r="D1003" s="274" t="s">
        <v>373</v>
      </c>
      <c r="E1003" s="281" t="s">
        <v>1</v>
      </c>
      <c r="F1003" s="282" t="s">
        <v>541</v>
      </c>
      <c r="H1003" s="283">
        <v>23</v>
      </c>
      <c r="L1003" s="279"/>
      <c r="M1003" s="284"/>
      <c r="T1003" s="285"/>
      <c r="AT1003" s="281" t="s">
        <v>373</v>
      </c>
      <c r="AU1003" s="281" t="s">
        <v>90</v>
      </c>
      <c r="AV1003" s="280" t="s">
        <v>90</v>
      </c>
      <c r="AW1003" s="280" t="s">
        <v>31</v>
      </c>
      <c r="AX1003" s="280" t="s">
        <v>84</v>
      </c>
      <c r="AY1003" s="281" t="s">
        <v>366</v>
      </c>
    </row>
    <row r="1004" spans="2:65" s="74" customFormat="1" ht="33" customHeight="1">
      <c r="B1004" s="73"/>
      <c r="C1004" s="260" t="s">
        <v>1578</v>
      </c>
      <c r="D1004" s="260" t="s">
        <v>368</v>
      </c>
      <c r="E1004" s="261" t="s">
        <v>4412</v>
      </c>
      <c r="F1004" s="262" t="s">
        <v>4413</v>
      </c>
      <c r="G1004" s="263" t="s">
        <v>249</v>
      </c>
      <c r="H1004" s="264">
        <v>52.6</v>
      </c>
      <c r="I1004" s="26"/>
      <c r="J1004" s="266">
        <f>ROUND(I1004*H1004,2)</f>
        <v>0</v>
      </c>
      <c r="K1004" s="267"/>
      <c r="L1004" s="73"/>
      <c r="M1004" s="27" t="s">
        <v>1</v>
      </c>
      <c r="N1004" s="233" t="s">
        <v>43</v>
      </c>
      <c r="P1004" s="269">
        <f>O1004*H1004</f>
        <v>0</v>
      </c>
      <c r="Q1004" s="269">
        <v>3.4000000000000002E-4</v>
      </c>
      <c r="R1004" s="269">
        <f>Q1004*H1004</f>
        <v>1.7884000000000001E-2</v>
      </c>
      <c r="S1004" s="269">
        <v>0</v>
      </c>
      <c r="T1004" s="270">
        <f>S1004*H1004</f>
        <v>0</v>
      </c>
      <c r="AR1004" s="271" t="s">
        <v>495</v>
      </c>
      <c r="AT1004" s="271" t="s">
        <v>368</v>
      </c>
      <c r="AU1004" s="271" t="s">
        <v>90</v>
      </c>
      <c r="AY1004" s="53" t="s">
        <v>366</v>
      </c>
      <c r="BE1004" s="179">
        <f>IF(N1004="základná",J1004,0)</f>
        <v>0</v>
      </c>
      <c r="BF1004" s="179">
        <f>IF(N1004="znížená",J1004,0)</f>
        <v>0</v>
      </c>
      <c r="BG1004" s="179">
        <f>IF(N1004="zákl. prenesená",J1004,0)</f>
        <v>0</v>
      </c>
      <c r="BH1004" s="179">
        <f>IF(N1004="zníž. prenesená",J1004,0)</f>
        <v>0</v>
      </c>
      <c r="BI1004" s="179">
        <f>IF(N1004="nulová",J1004,0)</f>
        <v>0</v>
      </c>
      <c r="BJ1004" s="53" t="s">
        <v>90</v>
      </c>
      <c r="BK1004" s="179">
        <f>ROUND(I1004*H1004,2)</f>
        <v>0</v>
      </c>
      <c r="BL1004" s="53" t="s">
        <v>495</v>
      </c>
      <c r="BM1004" s="271" t="s">
        <v>10323</v>
      </c>
    </row>
    <row r="1005" spans="2:65" s="273" customFormat="1">
      <c r="B1005" s="272"/>
      <c r="D1005" s="274" t="s">
        <v>373</v>
      </c>
      <c r="E1005" s="275" t="s">
        <v>1</v>
      </c>
      <c r="F1005" s="276" t="s">
        <v>10314</v>
      </c>
      <c r="H1005" s="275" t="s">
        <v>1</v>
      </c>
      <c r="L1005" s="272"/>
      <c r="M1005" s="277"/>
      <c r="T1005" s="278"/>
      <c r="AT1005" s="275" t="s">
        <v>373</v>
      </c>
      <c r="AU1005" s="275" t="s">
        <v>90</v>
      </c>
      <c r="AV1005" s="273" t="s">
        <v>84</v>
      </c>
      <c r="AW1005" s="273" t="s">
        <v>31</v>
      </c>
      <c r="AX1005" s="273" t="s">
        <v>77</v>
      </c>
      <c r="AY1005" s="275" t="s">
        <v>366</v>
      </c>
    </row>
    <row r="1006" spans="2:65" s="280" customFormat="1">
      <c r="B1006" s="279"/>
      <c r="D1006" s="274" t="s">
        <v>373</v>
      </c>
      <c r="E1006" s="281" t="s">
        <v>1</v>
      </c>
      <c r="F1006" s="282" t="s">
        <v>10324</v>
      </c>
      <c r="H1006" s="283">
        <v>52.6</v>
      </c>
      <c r="L1006" s="279"/>
      <c r="M1006" s="284"/>
      <c r="T1006" s="285"/>
      <c r="AT1006" s="281" t="s">
        <v>373</v>
      </c>
      <c r="AU1006" s="281" t="s">
        <v>90</v>
      </c>
      <c r="AV1006" s="280" t="s">
        <v>90</v>
      </c>
      <c r="AW1006" s="280" t="s">
        <v>31</v>
      </c>
      <c r="AX1006" s="280" t="s">
        <v>77</v>
      </c>
      <c r="AY1006" s="281" t="s">
        <v>366</v>
      </c>
    </row>
    <row r="1007" spans="2:65" s="287" customFormat="1">
      <c r="B1007" s="286"/>
      <c r="D1007" s="274" t="s">
        <v>373</v>
      </c>
      <c r="E1007" s="288" t="s">
        <v>1</v>
      </c>
      <c r="F1007" s="289" t="s">
        <v>378</v>
      </c>
      <c r="H1007" s="290">
        <v>52.6</v>
      </c>
      <c r="L1007" s="286"/>
      <c r="M1007" s="291"/>
      <c r="T1007" s="292"/>
      <c r="AT1007" s="288" t="s">
        <v>373</v>
      </c>
      <c r="AU1007" s="288" t="s">
        <v>90</v>
      </c>
      <c r="AV1007" s="287" t="s">
        <v>371</v>
      </c>
      <c r="AW1007" s="287" t="s">
        <v>31</v>
      </c>
      <c r="AX1007" s="287" t="s">
        <v>84</v>
      </c>
      <c r="AY1007" s="288" t="s">
        <v>366</v>
      </c>
    </row>
    <row r="1008" spans="2:65" s="74" customFormat="1" ht="33" customHeight="1">
      <c r="B1008" s="73"/>
      <c r="C1008" s="260" t="s">
        <v>1582</v>
      </c>
      <c r="D1008" s="260" t="s">
        <v>368</v>
      </c>
      <c r="E1008" s="261" t="s">
        <v>10325</v>
      </c>
      <c r="F1008" s="262" t="s">
        <v>10326</v>
      </c>
      <c r="G1008" s="263" t="s">
        <v>4281</v>
      </c>
      <c r="H1008" s="30"/>
      <c r="I1008" s="26"/>
      <c r="J1008" s="266">
        <f>ROUND(I1008*H1008,2)</f>
        <v>0</v>
      </c>
      <c r="K1008" s="267"/>
      <c r="L1008" s="73"/>
      <c r="M1008" s="27" t="s">
        <v>1</v>
      </c>
      <c r="N1008" s="233" t="s">
        <v>43</v>
      </c>
      <c r="P1008" s="269">
        <f>O1008*H1008</f>
        <v>0</v>
      </c>
      <c r="Q1008" s="269">
        <v>0</v>
      </c>
      <c r="R1008" s="269">
        <f>Q1008*H1008</f>
        <v>0</v>
      </c>
      <c r="S1008" s="269">
        <v>0</v>
      </c>
      <c r="T1008" s="270">
        <f>S1008*H1008</f>
        <v>0</v>
      </c>
      <c r="AR1008" s="271" t="s">
        <v>495</v>
      </c>
      <c r="AT1008" s="271" t="s">
        <v>368</v>
      </c>
      <c r="AU1008" s="271" t="s">
        <v>90</v>
      </c>
      <c r="AY1008" s="53" t="s">
        <v>366</v>
      </c>
      <c r="BE1008" s="179">
        <f>IF(N1008="základná",J1008,0)</f>
        <v>0</v>
      </c>
      <c r="BF1008" s="179">
        <f>IF(N1008="znížená",J1008,0)</f>
        <v>0</v>
      </c>
      <c r="BG1008" s="179">
        <f>IF(N1008="zákl. prenesená",J1008,0)</f>
        <v>0</v>
      </c>
      <c r="BH1008" s="179">
        <f>IF(N1008="zníž. prenesená",J1008,0)</f>
        <v>0</v>
      </c>
      <c r="BI1008" s="179">
        <f>IF(N1008="nulová",J1008,0)</f>
        <v>0</v>
      </c>
      <c r="BJ1008" s="53" t="s">
        <v>90</v>
      </c>
      <c r="BK1008" s="179">
        <f>ROUND(I1008*H1008,2)</f>
        <v>0</v>
      </c>
      <c r="BL1008" s="53" t="s">
        <v>495</v>
      </c>
      <c r="BM1008" s="271" t="s">
        <v>10327</v>
      </c>
    </row>
    <row r="1009" spans="2:65" s="249" customFormat="1" ht="22.9" customHeight="1">
      <c r="B1009" s="248"/>
      <c r="D1009" s="250" t="s">
        <v>76</v>
      </c>
      <c r="E1009" s="258" t="s">
        <v>4425</v>
      </c>
      <c r="F1009" s="258" t="s">
        <v>4426</v>
      </c>
      <c r="J1009" s="259">
        <f>BK1009</f>
        <v>0</v>
      </c>
      <c r="L1009" s="248"/>
      <c r="M1009" s="253"/>
      <c r="P1009" s="254">
        <f>SUM(P1010:P1014)</f>
        <v>0</v>
      </c>
      <c r="R1009" s="254">
        <f>SUM(R1010:R1014)</f>
        <v>2.4000000000000001E-4</v>
      </c>
      <c r="T1009" s="255">
        <f>SUM(T1010:T1014)</f>
        <v>0</v>
      </c>
      <c r="AR1009" s="250" t="s">
        <v>90</v>
      </c>
      <c r="AT1009" s="256" t="s">
        <v>76</v>
      </c>
      <c r="AU1009" s="256" t="s">
        <v>84</v>
      </c>
      <c r="AY1009" s="250" t="s">
        <v>366</v>
      </c>
      <c r="BK1009" s="257">
        <f>SUM(BK1010:BK1014)</f>
        <v>0</v>
      </c>
    </row>
    <row r="1010" spans="2:65" s="74" customFormat="1" ht="49.15" customHeight="1">
      <c r="B1010" s="73"/>
      <c r="C1010" s="260" t="s">
        <v>1588</v>
      </c>
      <c r="D1010" s="260" t="s">
        <v>368</v>
      </c>
      <c r="E1010" s="261" t="s">
        <v>10328</v>
      </c>
      <c r="F1010" s="262" t="s">
        <v>10329</v>
      </c>
      <c r="G1010" s="263" t="s">
        <v>630</v>
      </c>
      <c r="H1010" s="264">
        <v>1</v>
      </c>
      <c r="I1010" s="26"/>
      <c r="J1010" s="266">
        <f>ROUND(I1010*H1010,2)</f>
        <v>0</v>
      </c>
      <c r="K1010" s="267"/>
      <c r="L1010" s="73"/>
      <c r="M1010" s="27" t="s">
        <v>1</v>
      </c>
      <c r="N1010" s="233" t="s">
        <v>43</v>
      </c>
      <c r="P1010" s="269">
        <f>O1010*H1010</f>
        <v>0</v>
      </c>
      <c r="Q1010" s="269">
        <v>2.4000000000000001E-4</v>
      </c>
      <c r="R1010" s="269">
        <f>Q1010*H1010</f>
        <v>2.4000000000000001E-4</v>
      </c>
      <c r="S1010" s="269">
        <v>0</v>
      </c>
      <c r="T1010" s="270">
        <f>S1010*H1010</f>
        <v>0</v>
      </c>
      <c r="AR1010" s="271" t="s">
        <v>495</v>
      </c>
      <c r="AT1010" s="271" t="s">
        <v>368</v>
      </c>
      <c r="AU1010" s="271" t="s">
        <v>90</v>
      </c>
      <c r="AY1010" s="53" t="s">
        <v>366</v>
      </c>
      <c r="BE1010" s="179">
        <f>IF(N1010="základná",J1010,0)</f>
        <v>0</v>
      </c>
      <c r="BF1010" s="179">
        <f>IF(N1010="znížená",J1010,0)</f>
        <v>0</v>
      </c>
      <c r="BG1010" s="179">
        <f>IF(N1010="zákl. prenesená",J1010,0)</f>
        <v>0</v>
      </c>
      <c r="BH1010" s="179">
        <f>IF(N1010="zníž. prenesená",J1010,0)</f>
        <v>0</v>
      </c>
      <c r="BI1010" s="179">
        <f>IF(N1010="nulová",J1010,0)</f>
        <v>0</v>
      </c>
      <c r="BJ1010" s="53" t="s">
        <v>90</v>
      </c>
      <c r="BK1010" s="179">
        <f>ROUND(I1010*H1010,2)</f>
        <v>0</v>
      </c>
      <c r="BL1010" s="53" t="s">
        <v>495</v>
      </c>
      <c r="BM1010" s="271" t="s">
        <v>10330</v>
      </c>
    </row>
    <row r="1011" spans="2:65" s="273" customFormat="1">
      <c r="B1011" s="272"/>
      <c r="D1011" s="274" t="s">
        <v>373</v>
      </c>
      <c r="E1011" s="275" t="s">
        <v>1</v>
      </c>
      <c r="F1011" s="276" t="s">
        <v>10331</v>
      </c>
      <c r="H1011" s="275" t="s">
        <v>1</v>
      </c>
      <c r="L1011" s="272"/>
      <c r="M1011" s="277"/>
      <c r="T1011" s="278"/>
      <c r="AT1011" s="275" t="s">
        <v>373</v>
      </c>
      <c r="AU1011" s="275" t="s">
        <v>90</v>
      </c>
      <c r="AV1011" s="273" t="s">
        <v>84</v>
      </c>
      <c r="AW1011" s="273" t="s">
        <v>31</v>
      </c>
      <c r="AX1011" s="273" t="s">
        <v>77</v>
      </c>
      <c r="AY1011" s="275" t="s">
        <v>366</v>
      </c>
    </row>
    <row r="1012" spans="2:65" s="280" customFormat="1">
      <c r="B1012" s="279"/>
      <c r="D1012" s="274" t="s">
        <v>373</v>
      </c>
      <c r="E1012" s="281" t="s">
        <v>1</v>
      </c>
      <c r="F1012" s="282" t="s">
        <v>84</v>
      </c>
      <c r="H1012" s="283">
        <v>1</v>
      </c>
      <c r="L1012" s="279"/>
      <c r="M1012" s="284"/>
      <c r="T1012" s="285"/>
      <c r="AT1012" s="281" t="s">
        <v>373</v>
      </c>
      <c r="AU1012" s="281" t="s">
        <v>90</v>
      </c>
      <c r="AV1012" s="280" t="s">
        <v>90</v>
      </c>
      <c r="AW1012" s="280" t="s">
        <v>31</v>
      </c>
      <c r="AX1012" s="280" t="s">
        <v>77</v>
      </c>
      <c r="AY1012" s="281" t="s">
        <v>366</v>
      </c>
    </row>
    <row r="1013" spans="2:65" s="287" customFormat="1">
      <c r="B1013" s="286"/>
      <c r="D1013" s="274" t="s">
        <v>373</v>
      </c>
      <c r="E1013" s="288" t="s">
        <v>1</v>
      </c>
      <c r="F1013" s="289" t="s">
        <v>378</v>
      </c>
      <c r="H1013" s="290">
        <v>1</v>
      </c>
      <c r="L1013" s="286"/>
      <c r="M1013" s="291"/>
      <c r="T1013" s="292"/>
      <c r="AT1013" s="288" t="s">
        <v>373</v>
      </c>
      <c r="AU1013" s="288" t="s">
        <v>90</v>
      </c>
      <c r="AV1013" s="287" t="s">
        <v>371</v>
      </c>
      <c r="AW1013" s="287" t="s">
        <v>31</v>
      </c>
      <c r="AX1013" s="287" t="s">
        <v>84</v>
      </c>
      <c r="AY1013" s="288" t="s">
        <v>366</v>
      </c>
    </row>
    <row r="1014" spans="2:65" s="74" customFormat="1" ht="24.2" customHeight="1">
      <c r="B1014" s="73"/>
      <c r="C1014" s="260" t="s">
        <v>1604</v>
      </c>
      <c r="D1014" s="260" t="s">
        <v>368</v>
      </c>
      <c r="E1014" s="261" t="s">
        <v>10332</v>
      </c>
      <c r="F1014" s="262" t="s">
        <v>10333</v>
      </c>
      <c r="G1014" s="263" t="s">
        <v>4281</v>
      </c>
      <c r="H1014" s="30"/>
      <c r="I1014" s="26"/>
      <c r="J1014" s="266">
        <f>ROUND(I1014*H1014,2)</f>
        <v>0</v>
      </c>
      <c r="K1014" s="267"/>
      <c r="L1014" s="73"/>
      <c r="M1014" s="27" t="s">
        <v>1</v>
      </c>
      <c r="N1014" s="233" t="s">
        <v>43</v>
      </c>
      <c r="P1014" s="269">
        <f>O1014*H1014</f>
        <v>0</v>
      </c>
      <c r="Q1014" s="269">
        <v>0</v>
      </c>
      <c r="R1014" s="269">
        <f>Q1014*H1014</f>
        <v>0</v>
      </c>
      <c r="S1014" s="269">
        <v>0</v>
      </c>
      <c r="T1014" s="270">
        <f>S1014*H1014</f>
        <v>0</v>
      </c>
      <c r="AR1014" s="271" t="s">
        <v>495</v>
      </c>
      <c r="AT1014" s="271" t="s">
        <v>368</v>
      </c>
      <c r="AU1014" s="271" t="s">
        <v>90</v>
      </c>
      <c r="AY1014" s="53" t="s">
        <v>366</v>
      </c>
      <c r="BE1014" s="179">
        <f>IF(N1014="základná",J1014,0)</f>
        <v>0</v>
      </c>
      <c r="BF1014" s="179">
        <f>IF(N1014="znížená",J1014,0)</f>
        <v>0</v>
      </c>
      <c r="BG1014" s="179">
        <f>IF(N1014="zákl. prenesená",J1014,0)</f>
        <v>0</v>
      </c>
      <c r="BH1014" s="179">
        <f>IF(N1014="zníž. prenesená",J1014,0)</f>
        <v>0</v>
      </c>
      <c r="BI1014" s="179">
        <f>IF(N1014="nulová",J1014,0)</f>
        <v>0</v>
      </c>
      <c r="BJ1014" s="53" t="s">
        <v>90</v>
      </c>
      <c r="BK1014" s="179">
        <f>ROUND(I1014*H1014,2)</f>
        <v>0</v>
      </c>
      <c r="BL1014" s="53" t="s">
        <v>495</v>
      </c>
      <c r="BM1014" s="271" t="s">
        <v>10334</v>
      </c>
    </row>
    <row r="1015" spans="2:65" s="249" customFormat="1" ht="22.9" customHeight="1">
      <c r="B1015" s="248"/>
      <c r="D1015" s="250" t="s">
        <v>76</v>
      </c>
      <c r="E1015" s="258" t="s">
        <v>4497</v>
      </c>
      <c r="F1015" s="258" t="s">
        <v>4498</v>
      </c>
      <c r="J1015" s="259">
        <f>BK1015</f>
        <v>0</v>
      </c>
      <c r="L1015" s="248"/>
      <c r="M1015" s="253"/>
      <c r="P1015" s="254">
        <f>SUM(P1016:P1019)</f>
        <v>0</v>
      </c>
      <c r="R1015" s="254">
        <f>SUM(R1016:R1019)</f>
        <v>4.8599999999999997E-3</v>
      </c>
      <c r="T1015" s="255">
        <f>SUM(T1016:T1019)</f>
        <v>0</v>
      </c>
      <c r="AR1015" s="250" t="s">
        <v>90</v>
      </c>
      <c r="AT1015" s="256" t="s">
        <v>76</v>
      </c>
      <c r="AU1015" s="256" t="s">
        <v>84</v>
      </c>
      <c r="AY1015" s="250" t="s">
        <v>366</v>
      </c>
      <c r="BK1015" s="257">
        <f>SUM(BK1016:BK1019)</f>
        <v>0</v>
      </c>
    </row>
    <row r="1016" spans="2:65" s="74" customFormat="1" ht="33" customHeight="1">
      <c r="B1016" s="73"/>
      <c r="C1016" s="260" t="s">
        <v>1620</v>
      </c>
      <c r="D1016" s="260" t="s">
        <v>368</v>
      </c>
      <c r="E1016" s="261" t="s">
        <v>10335</v>
      </c>
      <c r="F1016" s="262" t="s">
        <v>10336</v>
      </c>
      <c r="G1016" s="263" t="s">
        <v>249</v>
      </c>
      <c r="H1016" s="264">
        <v>81</v>
      </c>
      <c r="I1016" s="26"/>
      <c r="J1016" s="266">
        <f>ROUND(I1016*H1016,2)</f>
        <v>0</v>
      </c>
      <c r="K1016" s="267"/>
      <c r="L1016" s="73"/>
      <c r="M1016" s="27" t="s">
        <v>1</v>
      </c>
      <c r="N1016" s="233" t="s">
        <v>43</v>
      </c>
      <c r="P1016" s="269">
        <f>O1016*H1016</f>
        <v>0</v>
      </c>
      <c r="Q1016" s="269">
        <v>6.0000000000000002E-5</v>
      </c>
      <c r="R1016" s="269">
        <f>Q1016*H1016</f>
        <v>4.8599999999999997E-3</v>
      </c>
      <c r="S1016" s="269">
        <v>0</v>
      </c>
      <c r="T1016" s="270">
        <f>S1016*H1016</f>
        <v>0</v>
      </c>
      <c r="AR1016" s="271" t="s">
        <v>495</v>
      </c>
      <c r="AT1016" s="271" t="s">
        <v>368</v>
      </c>
      <c r="AU1016" s="271" t="s">
        <v>90</v>
      </c>
      <c r="AY1016" s="53" t="s">
        <v>366</v>
      </c>
      <c r="BE1016" s="179">
        <f>IF(N1016="základná",J1016,0)</f>
        <v>0</v>
      </c>
      <c r="BF1016" s="179">
        <f>IF(N1016="znížená",J1016,0)</f>
        <v>0</v>
      </c>
      <c r="BG1016" s="179">
        <f>IF(N1016="zákl. prenesená",J1016,0)</f>
        <v>0</v>
      </c>
      <c r="BH1016" s="179">
        <f>IF(N1016="zníž. prenesená",J1016,0)</f>
        <v>0</v>
      </c>
      <c r="BI1016" s="179">
        <f>IF(N1016="nulová",J1016,0)</f>
        <v>0</v>
      </c>
      <c r="BJ1016" s="53" t="s">
        <v>90</v>
      </c>
      <c r="BK1016" s="179">
        <f>ROUND(I1016*H1016,2)</f>
        <v>0</v>
      </c>
      <c r="BL1016" s="53" t="s">
        <v>495</v>
      </c>
      <c r="BM1016" s="271" t="s">
        <v>10337</v>
      </c>
    </row>
    <row r="1017" spans="2:65" s="273" customFormat="1">
      <c r="B1017" s="272"/>
      <c r="D1017" s="274" t="s">
        <v>373</v>
      </c>
      <c r="E1017" s="275" t="s">
        <v>1</v>
      </c>
      <c r="F1017" s="276" t="s">
        <v>10314</v>
      </c>
      <c r="H1017" s="275" t="s">
        <v>1</v>
      </c>
      <c r="L1017" s="272"/>
      <c r="M1017" s="277"/>
      <c r="T1017" s="278"/>
      <c r="AT1017" s="275" t="s">
        <v>373</v>
      </c>
      <c r="AU1017" s="275" t="s">
        <v>90</v>
      </c>
      <c r="AV1017" s="273" t="s">
        <v>84</v>
      </c>
      <c r="AW1017" s="273" t="s">
        <v>31</v>
      </c>
      <c r="AX1017" s="273" t="s">
        <v>77</v>
      </c>
      <c r="AY1017" s="275" t="s">
        <v>366</v>
      </c>
    </row>
    <row r="1018" spans="2:65" s="280" customFormat="1">
      <c r="B1018" s="279"/>
      <c r="D1018" s="274" t="s">
        <v>373</v>
      </c>
      <c r="E1018" s="281" t="s">
        <v>1</v>
      </c>
      <c r="F1018" s="282" t="s">
        <v>1308</v>
      </c>
      <c r="H1018" s="283">
        <v>81</v>
      </c>
      <c r="L1018" s="279"/>
      <c r="M1018" s="284"/>
      <c r="T1018" s="285"/>
      <c r="AT1018" s="281" t="s">
        <v>373</v>
      </c>
      <c r="AU1018" s="281" t="s">
        <v>90</v>
      </c>
      <c r="AV1018" s="280" t="s">
        <v>90</v>
      </c>
      <c r="AW1018" s="280" t="s">
        <v>31</v>
      </c>
      <c r="AX1018" s="280" t="s">
        <v>84</v>
      </c>
      <c r="AY1018" s="281" t="s">
        <v>366</v>
      </c>
    </row>
    <row r="1019" spans="2:65" s="74" customFormat="1" ht="24.2" customHeight="1">
      <c r="B1019" s="73"/>
      <c r="C1019" s="260" t="s">
        <v>1737</v>
      </c>
      <c r="D1019" s="260" t="s">
        <v>368</v>
      </c>
      <c r="E1019" s="261" t="s">
        <v>10338</v>
      </c>
      <c r="F1019" s="262" t="s">
        <v>10339</v>
      </c>
      <c r="G1019" s="263" t="s">
        <v>4281</v>
      </c>
      <c r="H1019" s="30"/>
      <c r="I1019" s="26"/>
      <c r="J1019" s="266">
        <f>ROUND(I1019*H1019,2)</f>
        <v>0</v>
      </c>
      <c r="K1019" s="267"/>
      <c r="L1019" s="73"/>
      <c r="M1019" s="27" t="s">
        <v>1</v>
      </c>
      <c r="N1019" s="233" t="s">
        <v>43</v>
      </c>
      <c r="P1019" s="269">
        <f>O1019*H1019</f>
        <v>0</v>
      </c>
      <c r="Q1019" s="269">
        <v>0</v>
      </c>
      <c r="R1019" s="269">
        <f>Q1019*H1019</f>
        <v>0</v>
      </c>
      <c r="S1019" s="269">
        <v>0</v>
      </c>
      <c r="T1019" s="270">
        <f>S1019*H1019</f>
        <v>0</v>
      </c>
      <c r="AR1019" s="271" t="s">
        <v>495</v>
      </c>
      <c r="AT1019" s="271" t="s">
        <v>368</v>
      </c>
      <c r="AU1019" s="271" t="s">
        <v>90</v>
      </c>
      <c r="AY1019" s="53" t="s">
        <v>366</v>
      </c>
      <c r="BE1019" s="179">
        <f>IF(N1019="základná",J1019,0)</f>
        <v>0</v>
      </c>
      <c r="BF1019" s="179">
        <f>IF(N1019="znížená",J1019,0)</f>
        <v>0</v>
      </c>
      <c r="BG1019" s="179">
        <f>IF(N1019="zákl. prenesená",J1019,0)</f>
        <v>0</v>
      </c>
      <c r="BH1019" s="179">
        <f>IF(N1019="zníž. prenesená",J1019,0)</f>
        <v>0</v>
      </c>
      <c r="BI1019" s="179">
        <f>IF(N1019="nulová",J1019,0)</f>
        <v>0</v>
      </c>
      <c r="BJ1019" s="53" t="s">
        <v>90</v>
      </c>
      <c r="BK1019" s="179">
        <f>ROUND(I1019*H1019,2)</f>
        <v>0</v>
      </c>
      <c r="BL1019" s="53" t="s">
        <v>495</v>
      </c>
      <c r="BM1019" s="271" t="s">
        <v>10340</v>
      </c>
    </row>
    <row r="1020" spans="2:65" s="249" customFormat="1" ht="22.9" customHeight="1">
      <c r="B1020" s="248"/>
      <c r="D1020" s="250" t="s">
        <v>76</v>
      </c>
      <c r="E1020" s="258" t="s">
        <v>4541</v>
      </c>
      <c r="F1020" s="258" t="s">
        <v>4542</v>
      </c>
      <c r="J1020" s="259">
        <f>BK1020</f>
        <v>0</v>
      </c>
      <c r="L1020" s="248"/>
      <c r="M1020" s="253"/>
      <c r="P1020" s="254">
        <f>SUM(P1021:P1025)</f>
        <v>0</v>
      </c>
      <c r="R1020" s="254">
        <f>SUM(R1021:R1025)</f>
        <v>0.54602000000000006</v>
      </c>
      <c r="T1020" s="255">
        <f>SUM(T1021:T1025)</f>
        <v>0</v>
      </c>
      <c r="AR1020" s="250" t="s">
        <v>90</v>
      </c>
      <c r="AT1020" s="256" t="s">
        <v>76</v>
      </c>
      <c r="AU1020" s="256" t="s">
        <v>84</v>
      </c>
      <c r="AY1020" s="250" t="s">
        <v>366</v>
      </c>
      <c r="BK1020" s="257">
        <f>SUM(BK1021:BK1025)</f>
        <v>0</v>
      </c>
    </row>
    <row r="1021" spans="2:65" s="74" customFormat="1" ht="37.9" customHeight="1">
      <c r="B1021" s="73"/>
      <c r="C1021" s="260" t="s">
        <v>1887</v>
      </c>
      <c r="D1021" s="260" t="s">
        <v>368</v>
      </c>
      <c r="E1021" s="261" t="s">
        <v>4766</v>
      </c>
      <c r="F1021" s="262" t="s">
        <v>4767</v>
      </c>
      <c r="G1021" s="263" t="s">
        <v>249</v>
      </c>
      <c r="H1021" s="264">
        <v>46</v>
      </c>
      <c r="I1021" s="26"/>
      <c r="J1021" s="266">
        <f>ROUND(I1021*H1021,2)</f>
        <v>0</v>
      </c>
      <c r="K1021" s="267"/>
      <c r="L1021" s="73"/>
      <c r="M1021" s="27" t="s">
        <v>1</v>
      </c>
      <c r="N1021" s="233" t="s">
        <v>43</v>
      </c>
      <c r="P1021" s="269">
        <f>O1021*H1021</f>
        <v>0</v>
      </c>
      <c r="Q1021" s="269">
        <v>1.187E-2</v>
      </c>
      <c r="R1021" s="269">
        <f>Q1021*H1021</f>
        <v>0.54602000000000006</v>
      </c>
      <c r="S1021" s="269">
        <v>0</v>
      </c>
      <c r="T1021" s="270">
        <f>S1021*H1021</f>
        <v>0</v>
      </c>
      <c r="AR1021" s="271" t="s">
        <v>495</v>
      </c>
      <c r="AT1021" s="271" t="s">
        <v>368</v>
      </c>
      <c r="AU1021" s="271" t="s">
        <v>90</v>
      </c>
      <c r="AY1021" s="53" t="s">
        <v>366</v>
      </c>
      <c r="BE1021" s="179">
        <f>IF(N1021="základná",J1021,0)</f>
        <v>0</v>
      </c>
      <c r="BF1021" s="179">
        <f>IF(N1021="znížená",J1021,0)</f>
        <v>0</v>
      </c>
      <c r="BG1021" s="179">
        <f>IF(N1021="zákl. prenesená",J1021,0)</f>
        <v>0</v>
      </c>
      <c r="BH1021" s="179">
        <f>IF(N1021="zníž. prenesená",J1021,0)</f>
        <v>0</v>
      </c>
      <c r="BI1021" s="179">
        <f>IF(N1021="nulová",J1021,0)</f>
        <v>0</v>
      </c>
      <c r="BJ1021" s="53" t="s">
        <v>90</v>
      </c>
      <c r="BK1021" s="179">
        <f>ROUND(I1021*H1021,2)</f>
        <v>0</v>
      </c>
      <c r="BL1021" s="53" t="s">
        <v>495</v>
      </c>
      <c r="BM1021" s="271" t="s">
        <v>10341</v>
      </c>
    </row>
    <row r="1022" spans="2:65" s="273" customFormat="1">
      <c r="B1022" s="272"/>
      <c r="D1022" s="274" t="s">
        <v>373</v>
      </c>
      <c r="E1022" s="275" t="s">
        <v>1</v>
      </c>
      <c r="F1022" s="276" t="s">
        <v>10342</v>
      </c>
      <c r="H1022" s="275" t="s">
        <v>1</v>
      </c>
      <c r="L1022" s="272"/>
      <c r="M1022" s="277"/>
      <c r="T1022" s="278"/>
      <c r="AT1022" s="275" t="s">
        <v>373</v>
      </c>
      <c r="AU1022" s="275" t="s">
        <v>90</v>
      </c>
      <c r="AV1022" s="273" t="s">
        <v>84</v>
      </c>
      <c r="AW1022" s="273" t="s">
        <v>31</v>
      </c>
      <c r="AX1022" s="273" t="s">
        <v>77</v>
      </c>
      <c r="AY1022" s="275" t="s">
        <v>366</v>
      </c>
    </row>
    <row r="1023" spans="2:65" s="280" customFormat="1">
      <c r="B1023" s="279"/>
      <c r="D1023" s="274" t="s">
        <v>373</v>
      </c>
      <c r="E1023" s="281" t="s">
        <v>1</v>
      </c>
      <c r="F1023" s="282" t="s">
        <v>761</v>
      </c>
      <c r="H1023" s="283">
        <v>46</v>
      </c>
      <c r="L1023" s="279"/>
      <c r="M1023" s="284"/>
      <c r="T1023" s="285"/>
      <c r="AT1023" s="281" t="s">
        <v>373</v>
      </c>
      <c r="AU1023" s="281" t="s">
        <v>90</v>
      </c>
      <c r="AV1023" s="280" t="s">
        <v>90</v>
      </c>
      <c r="AW1023" s="280" t="s">
        <v>31</v>
      </c>
      <c r="AX1023" s="280" t="s">
        <v>77</v>
      </c>
      <c r="AY1023" s="281" t="s">
        <v>366</v>
      </c>
    </row>
    <row r="1024" spans="2:65" s="287" customFormat="1">
      <c r="B1024" s="286"/>
      <c r="D1024" s="274" t="s">
        <v>373</v>
      </c>
      <c r="E1024" s="288" t="s">
        <v>1</v>
      </c>
      <c r="F1024" s="289" t="s">
        <v>378</v>
      </c>
      <c r="H1024" s="290">
        <v>46</v>
      </c>
      <c r="L1024" s="286"/>
      <c r="M1024" s="291"/>
      <c r="T1024" s="292"/>
      <c r="AT1024" s="288" t="s">
        <v>373</v>
      </c>
      <c r="AU1024" s="288" t="s">
        <v>90</v>
      </c>
      <c r="AV1024" s="287" t="s">
        <v>371</v>
      </c>
      <c r="AW1024" s="287" t="s">
        <v>31</v>
      </c>
      <c r="AX1024" s="287" t="s">
        <v>84</v>
      </c>
      <c r="AY1024" s="288" t="s">
        <v>366</v>
      </c>
    </row>
    <row r="1025" spans="2:65" s="74" customFormat="1" ht="24.2" customHeight="1">
      <c r="B1025" s="73"/>
      <c r="C1025" s="260" t="s">
        <v>1956</v>
      </c>
      <c r="D1025" s="260" t="s">
        <v>368</v>
      </c>
      <c r="E1025" s="261" t="s">
        <v>10343</v>
      </c>
      <c r="F1025" s="262" t="s">
        <v>10344</v>
      </c>
      <c r="G1025" s="263" t="s">
        <v>4281</v>
      </c>
      <c r="H1025" s="30"/>
      <c r="I1025" s="26"/>
      <c r="J1025" s="266">
        <f>ROUND(I1025*H1025,2)</f>
        <v>0</v>
      </c>
      <c r="K1025" s="267"/>
      <c r="L1025" s="73"/>
      <c r="M1025" s="27" t="s">
        <v>1</v>
      </c>
      <c r="N1025" s="233" t="s">
        <v>43</v>
      </c>
      <c r="P1025" s="269">
        <f>O1025*H1025</f>
        <v>0</v>
      </c>
      <c r="Q1025" s="269">
        <v>0</v>
      </c>
      <c r="R1025" s="269">
        <f>Q1025*H1025</f>
        <v>0</v>
      </c>
      <c r="S1025" s="269">
        <v>0</v>
      </c>
      <c r="T1025" s="270">
        <f>S1025*H1025</f>
        <v>0</v>
      </c>
      <c r="AR1025" s="271" t="s">
        <v>495</v>
      </c>
      <c r="AT1025" s="271" t="s">
        <v>368</v>
      </c>
      <c r="AU1025" s="271" t="s">
        <v>90</v>
      </c>
      <c r="AY1025" s="53" t="s">
        <v>366</v>
      </c>
      <c r="BE1025" s="179">
        <f>IF(N1025="základná",J1025,0)</f>
        <v>0</v>
      </c>
      <c r="BF1025" s="179">
        <f>IF(N1025="znížená",J1025,0)</f>
        <v>0</v>
      </c>
      <c r="BG1025" s="179">
        <f>IF(N1025="zákl. prenesená",J1025,0)</f>
        <v>0</v>
      </c>
      <c r="BH1025" s="179">
        <f>IF(N1025="zníž. prenesená",J1025,0)</f>
        <v>0</v>
      </c>
      <c r="BI1025" s="179">
        <f>IF(N1025="nulová",J1025,0)</f>
        <v>0</v>
      </c>
      <c r="BJ1025" s="53" t="s">
        <v>90</v>
      </c>
      <c r="BK1025" s="179">
        <f>ROUND(I1025*H1025,2)</f>
        <v>0</v>
      </c>
      <c r="BL1025" s="53" t="s">
        <v>495</v>
      </c>
      <c r="BM1025" s="271" t="s">
        <v>10345</v>
      </c>
    </row>
    <row r="1026" spans="2:65" s="249" customFormat="1" ht="22.9" customHeight="1">
      <c r="B1026" s="248"/>
      <c r="D1026" s="250" t="s">
        <v>76</v>
      </c>
      <c r="E1026" s="258" t="s">
        <v>5041</v>
      </c>
      <c r="F1026" s="258" t="s">
        <v>5042</v>
      </c>
      <c r="J1026" s="259">
        <f>BK1026</f>
        <v>0</v>
      </c>
      <c r="L1026" s="248"/>
      <c r="M1026" s="253"/>
      <c r="P1026" s="254">
        <f>SUM(P1027:P1031)</f>
        <v>0</v>
      </c>
      <c r="R1026" s="254">
        <f>SUM(R1027:R1031)</f>
        <v>0</v>
      </c>
      <c r="T1026" s="255">
        <f>SUM(T1027:T1031)</f>
        <v>0</v>
      </c>
      <c r="AR1026" s="250" t="s">
        <v>90</v>
      </c>
      <c r="AT1026" s="256" t="s">
        <v>76</v>
      </c>
      <c r="AU1026" s="256" t="s">
        <v>84</v>
      </c>
      <c r="AY1026" s="250" t="s">
        <v>366</v>
      </c>
      <c r="BK1026" s="257">
        <f>SUM(BK1027:BK1031)</f>
        <v>0</v>
      </c>
    </row>
    <row r="1027" spans="2:65" s="74" customFormat="1" ht="66.75" customHeight="1">
      <c r="B1027" s="73"/>
      <c r="C1027" s="260" t="s">
        <v>2024</v>
      </c>
      <c r="D1027" s="260" t="s">
        <v>368</v>
      </c>
      <c r="E1027" s="261" t="s">
        <v>10346</v>
      </c>
      <c r="F1027" s="262" t="s">
        <v>10347</v>
      </c>
      <c r="G1027" s="263" t="s">
        <v>630</v>
      </c>
      <c r="H1027" s="264">
        <v>2</v>
      </c>
      <c r="I1027" s="26"/>
      <c r="J1027" s="266">
        <f>ROUND(I1027*H1027,2)</f>
        <v>0</v>
      </c>
      <c r="K1027" s="267"/>
      <c r="L1027" s="73"/>
      <c r="M1027" s="27" t="s">
        <v>1</v>
      </c>
      <c r="N1027" s="233" t="s">
        <v>43</v>
      </c>
      <c r="P1027" s="269">
        <f>O1027*H1027</f>
        <v>0</v>
      </c>
      <c r="Q1027" s="269">
        <v>0</v>
      </c>
      <c r="R1027" s="269">
        <f>Q1027*H1027</f>
        <v>0</v>
      </c>
      <c r="S1027" s="269">
        <v>0</v>
      </c>
      <c r="T1027" s="270">
        <f>S1027*H1027</f>
        <v>0</v>
      </c>
      <c r="AR1027" s="271" t="s">
        <v>495</v>
      </c>
      <c r="AT1027" s="271" t="s">
        <v>368</v>
      </c>
      <c r="AU1027" s="271" t="s">
        <v>90</v>
      </c>
      <c r="AY1027" s="53" t="s">
        <v>366</v>
      </c>
      <c r="BE1027" s="179">
        <f>IF(N1027="základná",J1027,0)</f>
        <v>0</v>
      </c>
      <c r="BF1027" s="179">
        <f>IF(N1027="znížená",J1027,0)</f>
        <v>0</v>
      </c>
      <c r="BG1027" s="179">
        <f>IF(N1027="zákl. prenesená",J1027,0)</f>
        <v>0</v>
      </c>
      <c r="BH1027" s="179">
        <f>IF(N1027="zníž. prenesená",J1027,0)</f>
        <v>0</v>
      </c>
      <c r="BI1027" s="179">
        <f>IF(N1027="nulová",J1027,0)</f>
        <v>0</v>
      </c>
      <c r="BJ1027" s="53" t="s">
        <v>90</v>
      </c>
      <c r="BK1027" s="179">
        <f>ROUND(I1027*H1027,2)</f>
        <v>0</v>
      </c>
      <c r="BL1027" s="53" t="s">
        <v>495</v>
      </c>
      <c r="BM1027" s="271" t="s">
        <v>10348</v>
      </c>
    </row>
    <row r="1028" spans="2:65" s="273" customFormat="1">
      <c r="B1028" s="272"/>
      <c r="D1028" s="274" t="s">
        <v>373</v>
      </c>
      <c r="E1028" s="275" t="s">
        <v>1</v>
      </c>
      <c r="F1028" s="276" t="s">
        <v>10349</v>
      </c>
      <c r="H1028" s="275" t="s">
        <v>1</v>
      </c>
      <c r="L1028" s="272"/>
      <c r="M1028" s="277"/>
      <c r="T1028" s="278"/>
      <c r="AT1028" s="275" t="s">
        <v>373</v>
      </c>
      <c r="AU1028" s="275" t="s">
        <v>90</v>
      </c>
      <c r="AV1028" s="273" t="s">
        <v>84</v>
      </c>
      <c r="AW1028" s="273" t="s">
        <v>31</v>
      </c>
      <c r="AX1028" s="273" t="s">
        <v>77</v>
      </c>
      <c r="AY1028" s="275" t="s">
        <v>366</v>
      </c>
    </row>
    <row r="1029" spans="2:65" s="280" customFormat="1">
      <c r="B1029" s="279"/>
      <c r="D1029" s="274" t="s">
        <v>373</v>
      </c>
      <c r="E1029" s="281" t="s">
        <v>1</v>
      </c>
      <c r="F1029" s="282" t="s">
        <v>90</v>
      </c>
      <c r="H1029" s="283">
        <v>2</v>
      </c>
      <c r="L1029" s="279"/>
      <c r="M1029" s="284"/>
      <c r="T1029" s="285"/>
      <c r="AT1029" s="281" t="s">
        <v>373</v>
      </c>
      <c r="AU1029" s="281" t="s">
        <v>90</v>
      </c>
      <c r="AV1029" s="280" t="s">
        <v>90</v>
      </c>
      <c r="AW1029" s="280" t="s">
        <v>31</v>
      </c>
      <c r="AX1029" s="280" t="s">
        <v>77</v>
      </c>
      <c r="AY1029" s="281" t="s">
        <v>366</v>
      </c>
    </row>
    <row r="1030" spans="2:65" s="287" customFormat="1">
      <c r="B1030" s="286"/>
      <c r="D1030" s="274" t="s">
        <v>373</v>
      </c>
      <c r="E1030" s="288" t="s">
        <v>1</v>
      </c>
      <c r="F1030" s="289" t="s">
        <v>378</v>
      </c>
      <c r="H1030" s="290">
        <v>2</v>
      </c>
      <c r="L1030" s="286"/>
      <c r="M1030" s="291"/>
      <c r="T1030" s="292"/>
      <c r="AT1030" s="288" t="s">
        <v>373</v>
      </c>
      <c r="AU1030" s="288" t="s">
        <v>90</v>
      </c>
      <c r="AV1030" s="287" t="s">
        <v>371</v>
      </c>
      <c r="AW1030" s="287" t="s">
        <v>31</v>
      </c>
      <c r="AX1030" s="287" t="s">
        <v>84</v>
      </c>
      <c r="AY1030" s="288" t="s">
        <v>366</v>
      </c>
    </row>
    <row r="1031" spans="2:65" s="74" customFormat="1" ht="24.2" customHeight="1">
      <c r="B1031" s="73"/>
      <c r="C1031" s="260" t="s">
        <v>2033</v>
      </c>
      <c r="D1031" s="260" t="s">
        <v>368</v>
      </c>
      <c r="E1031" s="261" t="s">
        <v>10350</v>
      </c>
      <c r="F1031" s="262" t="s">
        <v>10351</v>
      </c>
      <c r="G1031" s="263" t="s">
        <v>4281</v>
      </c>
      <c r="H1031" s="30"/>
      <c r="I1031" s="26"/>
      <c r="J1031" s="266">
        <f>ROUND(I1031*H1031,2)</f>
        <v>0</v>
      </c>
      <c r="K1031" s="267"/>
      <c r="L1031" s="73"/>
      <c r="M1031" s="27" t="s">
        <v>1</v>
      </c>
      <c r="N1031" s="233" t="s">
        <v>43</v>
      </c>
      <c r="P1031" s="269">
        <f>O1031*H1031</f>
        <v>0</v>
      </c>
      <c r="Q1031" s="269">
        <v>0</v>
      </c>
      <c r="R1031" s="269">
        <f>Q1031*H1031</f>
        <v>0</v>
      </c>
      <c r="S1031" s="269">
        <v>0</v>
      </c>
      <c r="T1031" s="270">
        <f>S1031*H1031</f>
        <v>0</v>
      </c>
      <c r="AR1031" s="271" t="s">
        <v>495</v>
      </c>
      <c r="AT1031" s="271" t="s">
        <v>368</v>
      </c>
      <c r="AU1031" s="271" t="s">
        <v>90</v>
      </c>
      <c r="AY1031" s="53" t="s">
        <v>366</v>
      </c>
      <c r="BE1031" s="179">
        <f>IF(N1031="základná",J1031,0)</f>
        <v>0</v>
      </c>
      <c r="BF1031" s="179">
        <f>IF(N1031="znížená",J1031,0)</f>
        <v>0</v>
      </c>
      <c r="BG1031" s="179">
        <f>IF(N1031="zákl. prenesená",J1031,0)</f>
        <v>0</v>
      </c>
      <c r="BH1031" s="179">
        <f>IF(N1031="zníž. prenesená",J1031,0)</f>
        <v>0</v>
      </c>
      <c r="BI1031" s="179">
        <f>IF(N1031="nulová",J1031,0)</f>
        <v>0</v>
      </c>
      <c r="BJ1031" s="53" t="s">
        <v>90</v>
      </c>
      <c r="BK1031" s="179">
        <f>ROUND(I1031*H1031,2)</f>
        <v>0</v>
      </c>
      <c r="BL1031" s="53" t="s">
        <v>495</v>
      </c>
      <c r="BM1031" s="271" t="s">
        <v>10352</v>
      </c>
    </row>
    <row r="1032" spans="2:65" s="249" customFormat="1" ht="22.9" customHeight="1">
      <c r="B1032" s="248"/>
      <c r="D1032" s="250" t="s">
        <v>76</v>
      </c>
      <c r="E1032" s="258" t="s">
        <v>5638</v>
      </c>
      <c r="F1032" s="258" t="s">
        <v>5639</v>
      </c>
      <c r="J1032" s="259">
        <f>BK1032</f>
        <v>0</v>
      </c>
      <c r="L1032" s="248"/>
      <c r="M1032" s="253"/>
      <c r="P1032" s="254">
        <f>SUM(P1033:P1052)</f>
        <v>0</v>
      </c>
      <c r="R1032" s="254">
        <f>SUM(R1033:R1052)</f>
        <v>0.01</v>
      </c>
      <c r="T1032" s="255">
        <f>SUM(T1033:T1052)</f>
        <v>0</v>
      </c>
      <c r="AR1032" s="250" t="s">
        <v>90</v>
      </c>
      <c r="AT1032" s="256" t="s">
        <v>76</v>
      </c>
      <c r="AU1032" s="256" t="s">
        <v>84</v>
      </c>
      <c r="AY1032" s="250" t="s">
        <v>366</v>
      </c>
      <c r="BK1032" s="257">
        <f>SUM(BK1033:BK1052)</f>
        <v>0</v>
      </c>
    </row>
    <row r="1033" spans="2:65" s="74" customFormat="1" ht="37.9" customHeight="1">
      <c r="B1033" s="73"/>
      <c r="C1033" s="260" t="s">
        <v>2123</v>
      </c>
      <c r="D1033" s="260" t="s">
        <v>368</v>
      </c>
      <c r="E1033" s="261" t="s">
        <v>10353</v>
      </c>
      <c r="F1033" s="262" t="s">
        <v>10354</v>
      </c>
      <c r="G1033" s="263" t="s">
        <v>630</v>
      </c>
      <c r="H1033" s="264">
        <v>1</v>
      </c>
      <c r="I1033" s="26"/>
      <c r="J1033" s="266">
        <f>ROUND(I1033*H1033,2)</f>
        <v>0</v>
      </c>
      <c r="K1033" s="267"/>
      <c r="L1033" s="73"/>
      <c r="M1033" s="27" t="s">
        <v>1</v>
      </c>
      <c r="N1033" s="233" t="s">
        <v>43</v>
      </c>
      <c r="P1033" s="269">
        <f>O1033*H1033</f>
        <v>0</v>
      </c>
      <c r="Q1033" s="269">
        <v>0</v>
      </c>
      <c r="R1033" s="269">
        <f>Q1033*H1033</f>
        <v>0</v>
      </c>
      <c r="S1033" s="269">
        <v>0</v>
      </c>
      <c r="T1033" s="270">
        <f>S1033*H1033</f>
        <v>0</v>
      </c>
      <c r="AR1033" s="271" t="s">
        <v>495</v>
      </c>
      <c r="AT1033" s="271" t="s">
        <v>368</v>
      </c>
      <c r="AU1033" s="271" t="s">
        <v>90</v>
      </c>
      <c r="AY1033" s="53" t="s">
        <v>366</v>
      </c>
      <c r="BE1033" s="179">
        <f>IF(N1033="základná",J1033,0)</f>
        <v>0</v>
      </c>
      <c r="BF1033" s="179">
        <f>IF(N1033="znížená",J1033,0)</f>
        <v>0</v>
      </c>
      <c r="BG1033" s="179">
        <f>IF(N1033="zákl. prenesená",J1033,0)</f>
        <v>0</v>
      </c>
      <c r="BH1033" s="179">
        <f>IF(N1033="zníž. prenesená",J1033,0)</f>
        <v>0</v>
      </c>
      <c r="BI1033" s="179">
        <f>IF(N1033="nulová",J1033,0)</f>
        <v>0</v>
      </c>
      <c r="BJ1033" s="53" t="s">
        <v>90</v>
      </c>
      <c r="BK1033" s="179">
        <f>ROUND(I1033*H1033,2)</f>
        <v>0</v>
      </c>
      <c r="BL1033" s="53" t="s">
        <v>495</v>
      </c>
      <c r="BM1033" s="271" t="s">
        <v>10355</v>
      </c>
    </row>
    <row r="1034" spans="2:65" s="273" customFormat="1">
      <c r="B1034" s="272"/>
      <c r="D1034" s="274" t="s">
        <v>373</v>
      </c>
      <c r="E1034" s="275" t="s">
        <v>1</v>
      </c>
      <c r="F1034" s="276" t="s">
        <v>10356</v>
      </c>
      <c r="H1034" s="275" t="s">
        <v>1</v>
      </c>
      <c r="L1034" s="272"/>
      <c r="M1034" s="277"/>
      <c r="T1034" s="278"/>
      <c r="AT1034" s="275" t="s">
        <v>373</v>
      </c>
      <c r="AU1034" s="275" t="s">
        <v>90</v>
      </c>
      <c r="AV1034" s="273" t="s">
        <v>84</v>
      </c>
      <c r="AW1034" s="273" t="s">
        <v>31</v>
      </c>
      <c r="AX1034" s="273" t="s">
        <v>77</v>
      </c>
      <c r="AY1034" s="275" t="s">
        <v>366</v>
      </c>
    </row>
    <row r="1035" spans="2:65" s="280" customFormat="1">
      <c r="B1035" s="279"/>
      <c r="D1035" s="274" t="s">
        <v>373</v>
      </c>
      <c r="E1035" s="281" t="s">
        <v>1</v>
      </c>
      <c r="F1035" s="282" t="s">
        <v>84</v>
      </c>
      <c r="H1035" s="283">
        <v>1</v>
      </c>
      <c r="L1035" s="279"/>
      <c r="M1035" s="284"/>
      <c r="T1035" s="285"/>
      <c r="AT1035" s="281" t="s">
        <v>373</v>
      </c>
      <c r="AU1035" s="281" t="s">
        <v>90</v>
      </c>
      <c r="AV1035" s="280" t="s">
        <v>90</v>
      </c>
      <c r="AW1035" s="280" t="s">
        <v>31</v>
      </c>
      <c r="AX1035" s="280" t="s">
        <v>77</v>
      </c>
      <c r="AY1035" s="281" t="s">
        <v>366</v>
      </c>
    </row>
    <row r="1036" spans="2:65" s="287" customFormat="1">
      <c r="B1036" s="286"/>
      <c r="D1036" s="274" t="s">
        <v>373</v>
      </c>
      <c r="E1036" s="288" t="s">
        <v>1</v>
      </c>
      <c r="F1036" s="289" t="s">
        <v>378</v>
      </c>
      <c r="H1036" s="290">
        <v>1</v>
      </c>
      <c r="L1036" s="286"/>
      <c r="M1036" s="291"/>
      <c r="T1036" s="292"/>
      <c r="AT1036" s="288" t="s">
        <v>373</v>
      </c>
      <c r="AU1036" s="288" t="s">
        <v>90</v>
      </c>
      <c r="AV1036" s="287" t="s">
        <v>371</v>
      </c>
      <c r="AW1036" s="287" t="s">
        <v>31</v>
      </c>
      <c r="AX1036" s="287" t="s">
        <v>84</v>
      </c>
      <c r="AY1036" s="288" t="s">
        <v>366</v>
      </c>
    </row>
    <row r="1037" spans="2:65" s="74" customFormat="1" ht="66.75" customHeight="1">
      <c r="B1037" s="73"/>
      <c r="C1037" s="300" t="s">
        <v>1392</v>
      </c>
      <c r="D1037" s="300" t="s">
        <v>621</v>
      </c>
      <c r="E1037" s="301" t="s">
        <v>10357</v>
      </c>
      <c r="F1037" s="302" t="s">
        <v>10358</v>
      </c>
      <c r="G1037" s="303" t="s">
        <v>630</v>
      </c>
      <c r="H1037" s="304">
        <v>1</v>
      </c>
      <c r="I1037" s="28"/>
      <c r="J1037" s="306">
        <f>ROUND(I1037*H1037,2)</f>
        <v>0</v>
      </c>
      <c r="K1037" s="307"/>
      <c r="L1037" s="308"/>
      <c r="M1037" s="29" t="s">
        <v>1</v>
      </c>
      <c r="N1037" s="310" t="s">
        <v>43</v>
      </c>
      <c r="P1037" s="269">
        <f>O1037*H1037</f>
        <v>0</v>
      </c>
      <c r="Q1037" s="269">
        <v>0.01</v>
      </c>
      <c r="R1037" s="269">
        <f>Q1037*H1037</f>
        <v>0.01</v>
      </c>
      <c r="S1037" s="269">
        <v>0</v>
      </c>
      <c r="T1037" s="270">
        <f>S1037*H1037</f>
        <v>0</v>
      </c>
      <c r="AR1037" s="271" t="s">
        <v>608</v>
      </c>
      <c r="AT1037" s="271" t="s">
        <v>621</v>
      </c>
      <c r="AU1037" s="271" t="s">
        <v>90</v>
      </c>
      <c r="AY1037" s="53" t="s">
        <v>366</v>
      </c>
      <c r="BE1037" s="179">
        <f>IF(N1037="základná",J1037,0)</f>
        <v>0</v>
      </c>
      <c r="BF1037" s="179">
        <f>IF(N1037="znížená",J1037,0)</f>
        <v>0</v>
      </c>
      <c r="BG1037" s="179">
        <f>IF(N1037="zákl. prenesená",J1037,0)</f>
        <v>0</v>
      </c>
      <c r="BH1037" s="179">
        <f>IF(N1037="zníž. prenesená",J1037,0)</f>
        <v>0</v>
      </c>
      <c r="BI1037" s="179">
        <f>IF(N1037="nulová",J1037,0)</f>
        <v>0</v>
      </c>
      <c r="BJ1037" s="53" t="s">
        <v>90</v>
      </c>
      <c r="BK1037" s="179">
        <f>ROUND(I1037*H1037,2)</f>
        <v>0</v>
      </c>
      <c r="BL1037" s="53" t="s">
        <v>495</v>
      </c>
      <c r="BM1037" s="271" t="s">
        <v>10359</v>
      </c>
    </row>
    <row r="1038" spans="2:65" s="74" customFormat="1" ht="66.75" customHeight="1">
      <c r="B1038" s="73"/>
      <c r="C1038" s="260" t="s">
        <v>2336</v>
      </c>
      <c r="D1038" s="260" t="s">
        <v>368</v>
      </c>
      <c r="E1038" s="261" t="s">
        <v>10360</v>
      </c>
      <c r="F1038" s="262" t="s">
        <v>10361</v>
      </c>
      <c r="G1038" s="263" t="s">
        <v>630</v>
      </c>
      <c r="H1038" s="264">
        <v>2</v>
      </c>
      <c r="I1038" s="26"/>
      <c r="J1038" s="266">
        <f>ROUND(I1038*H1038,2)</f>
        <v>0</v>
      </c>
      <c r="K1038" s="267"/>
      <c r="L1038" s="73"/>
      <c r="M1038" s="27" t="s">
        <v>1</v>
      </c>
      <c r="N1038" s="233" t="s">
        <v>43</v>
      </c>
      <c r="P1038" s="269">
        <f>O1038*H1038</f>
        <v>0</v>
      </c>
      <c r="Q1038" s="269">
        <v>0</v>
      </c>
      <c r="R1038" s="269">
        <f>Q1038*H1038</f>
        <v>0</v>
      </c>
      <c r="S1038" s="269">
        <v>0</v>
      </c>
      <c r="T1038" s="270">
        <f>S1038*H1038</f>
        <v>0</v>
      </c>
      <c r="AR1038" s="271" t="s">
        <v>495</v>
      </c>
      <c r="AT1038" s="271" t="s">
        <v>368</v>
      </c>
      <c r="AU1038" s="271" t="s">
        <v>90</v>
      </c>
      <c r="AY1038" s="53" t="s">
        <v>366</v>
      </c>
      <c r="BE1038" s="179">
        <f>IF(N1038="základná",J1038,0)</f>
        <v>0</v>
      </c>
      <c r="BF1038" s="179">
        <f>IF(N1038="znížená",J1038,0)</f>
        <v>0</v>
      </c>
      <c r="BG1038" s="179">
        <f>IF(N1038="zákl. prenesená",J1038,0)</f>
        <v>0</v>
      </c>
      <c r="BH1038" s="179">
        <f>IF(N1038="zníž. prenesená",J1038,0)</f>
        <v>0</v>
      </c>
      <c r="BI1038" s="179">
        <f>IF(N1038="nulová",J1038,0)</f>
        <v>0</v>
      </c>
      <c r="BJ1038" s="53" t="s">
        <v>90</v>
      </c>
      <c r="BK1038" s="179">
        <f>ROUND(I1038*H1038,2)</f>
        <v>0</v>
      </c>
      <c r="BL1038" s="53" t="s">
        <v>495</v>
      </c>
      <c r="BM1038" s="271" t="s">
        <v>10362</v>
      </c>
    </row>
    <row r="1039" spans="2:65" s="273" customFormat="1">
      <c r="B1039" s="272"/>
      <c r="D1039" s="274" t="s">
        <v>373</v>
      </c>
      <c r="E1039" s="275" t="s">
        <v>1</v>
      </c>
      <c r="F1039" s="276" t="s">
        <v>10363</v>
      </c>
      <c r="H1039" s="275" t="s">
        <v>1</v>
      </c>
      <c r="L1039" s="272"/>
      <c r="M1039" s="277"/>
      <c r="T1039" s="278"/>
      <c r="AT1039" s="275" t="s">
        <v>373</v>
      </c>
      <c r="AU1039" s="275" t="s">
        <v>90</v>
      </c>
      <c r="AV1039" s="273" t="s">
        <v>84</v>
      </c>
      <c r="AW1039" s="273" t="s">
        <v>31</v>
      </c>
      <c r="AX1039" s="273" t="s">
        <v>77</v>
      </c>
      <c r="AY1039" s="275" t="s">
        <v>366</v>
      </c>
    </row>
    <row r="1040" spans="2:65" s="280" customFormat="1">
      <c r="B1040" s="279"/>
      <c r="D1040" s="274" t="s">
        <v>373</v>
      </c>
      <c r="E1040" s="281" t="s">
        <v>1</v>
      </c>
      <c r="F1040" s="282" t="s">
        <v>90</v>
      </c>
      <c r="H1040" s="283">
        <v>2</v>
      </c>
      <c r="L1040" s="279"/>
      <c r="M1040" s="284"/>
      <c r="T1040" s="285"/>
      <c r="AT1040" s="281" t="s">
        <v>373</v>
      </c>
      <c r="AU1040" s="281" t="s">
        <v>90</v>
      </c>
      <c r="AV1040" s="280" t="s">
        <v>90</v>
      </c>
      <c r="AW1040" s="280" t="s">
        <v>31</v>
      </c>
      <c r="AX1040" s="280" t="s">
        <v>77</v>
      </c>
      <c r="AY1040" s="281" t="s">
        <v>366</v>
      </c>
    </row>
    <row r="1041" spans="2:65" s="287" customFormat="1">
      <c r="B1041" s="286"/>
      <c r="D1041" s="274" t="s">
        <v>373</v>
      </c>
      <c r="E1041" s="288" t="s">
        <v>1</v>
      </c>
      <c r="F1041" s="289" t="s">
        <v>378</v>
      </c>
      <c r="H1041" s="290">
        <v>2</v>
      </c>
      <c r="L1041" s="286"/>
      <c r="M1041" s="291"/>
      <c r="T1041" s="292"/>
      <c r="AT1041" s="288" t="s">
        <v>373</v>
      </c>
      <c r="AU1041" s="288" t="s">
        <v>90</v>
      </c>
      <c r="AV1041" s="287" t="s">
        <v>371</v>
      </c>
      <c r="AW1041" s="287" t="s">
        <v>31</v>
      </c>
      <c r="AX1041" s="287" t="s">
        <v>84</v>
      </c>
      <c r="AY1041" s="288" t="s">
        <v>366</v>
      </c>
    </row>
    <row r="1042" spans="2:65" s="74" customFormat="1" ht="66.75" customHeight="1">
      <c r="B1042" s="73"/>
      <c r="C1042" s="260" t="s">
        <v>2342</v>
      </c>
      <c r="D1042" s="260" t="s">
        <v>368</v>
      </c>
      <c r="E1042" s="261" t="s">
        <v>5820</v>
      </c>
      <c r="F1042" s="262" t="s">
        <v>5821</v>
      </c>
      <c r="G1042" s="263" t="s">
        <v>630</v>
      </c>
      <c r="H1042" s="264">
        <v>1</v>
      </c>
      <c r="I1042" s="26"/>
      <c r="J1042" s="266">
        <f>ROUND(I1042*H1042,2)</f>
        <v>0</v>
      </c>
      <c r="K1042" s="267"/>
      <c r="L1042" s="73"/>
      <c r="M1042" s="27" t="s">
        <v>1</v>
      </c>
      <c r="N1042" s="233" t="s">
        <v>43</v>
      </c>
      <c r="P1042" s="269">
        <f>O1042*H1042</f>
        <v>0</v>
      </c>
      <c r="Q1042" s="269">
        <v>0</v>
      </c>
      <c r="R1042" s="269">
        <f>Q1042*H1042</f>
        <v>0</v>
      </c>
      <c r="S1042" s="269">
        <v>0</v>
      </c>
      <c r="T1042" s="270">
        <f>S1042*H1042</f>
        <v>0</v>
      </c>
      <c r="AR1042" s="271" t="s">
        <v>495</v>
      </c>
      <c r="AT1042" s="271" t="s">
        <v>368</v>
      </c>
      <c r="AU1042" s="271" t="s">
        <v>90</v>
      </c>
      <c r="AY1042" s="53" t="s">
        <v>366</v>
      </c>
      <c r="BE1042" s="179">
        <f>IF(N1042="základná",J1042,0)</f>
        <v>0</v>
      </c>
      <c r="BF1042" s="179">
        <f>IF(N1042="znížená",J1042,0)</f>
        <v>0</v>
      </c>
      <c r="BG1042" s="179">
        <f>IF(N1042="zákl. prenesená",J1042,0)</f>
        <v>0</v>
      </c>
      <c r="BH1042" s="179">
        <f>IF(N1042="zníž. prenesená",J1042,0)</f>
        <v>0</v>
      </c>
      <c r="BI1042" s="179">
        <f>IF(N1042="nulová",J1042,0)</f>
        <v>0</v>
      </c>
      <c r="BJ1042" s="53" t="s">
        <v>90</v>
      </c>
      <c r="BK1042" s="179">
        <f>ROUND(I1042*H1042,2)</f>
        <v>0</v>
      </c>
      <c r="BL1042" s="53" t="s">
        <v>495</v>
      </c>
      <c r="BM1042" s="271" t="s">
        <v>10364</v>
      </c>
    </row>
    <row r="1043" spans="2:65" s="273" customFormat="1">
      <c r="B1043" s="272"/>
      <c r="D1043" s="274" t="s">
        <v>373</v>
      </c>
      <c r="E1043" s="275" t="s">
        <v>1</v>
      </c>
      <c r="F1043" s="276" t="s">
        <v>5823</v>
      </c>
      <c r="H1043" s="275" t="s">
        <v>1</v>
      </c>
      <c r="L1043" s="272"/>
      <c r="M1043" s="277"/>
      <c r="T1043" s="278"/>
      <c r="AT1043" s="275" t="s">
        <v>373</v>
      </c>
      <c r="AU1043" s="275" t="s">
        <v>90</v>
      </c>
      <c r="AV1043" s="273" t="s">
        <v>84</v>
      </c>
      <c r="AW1043" s="273" t="s">
        <v>31</v>
      </c>
      <c r="AX1043" s="273" t="s">
        <v>77</v>
      </c>
      <c r="AY1043" s="275" t="s">
        <v>366</v>
      </c>
    </row>
    <row r="1044" spans="2:65" s="280" customFormat="1">
      <c r="B1044" s="279"/>
      <c r="D1044" s="274" t="s">
        <v>373</v>
      </c>
      <c r="E1044" s="281" t="s">
        <v>1</v>
      </c>
      <c r="F1044" s="282" t="s">
        <v>84</v>
      </c>
      <c r="H1044" s="283">
        <v>1</v>
      </c>
      <c r="L1044" s="279"/>
      <c r="M1044" s="284"/>
      <c r="T1044" s="285"/>
      <c r="AT1044" s="281" t="s">
        <v>373</v>
      </c>
      <c r="AU1044" s="281" t="s">
        <v>90</v>
      </c>
      <c r="AV1044" s="280" t="s">
        <v>90</v>
      </c>
      <c r="AW1044" s="280" t="s">
        <v>31</v>
      </c>
      <c r="AX1044" s="280" t="s">
        <v>77</v>
      </c>
      <c r="AY1044" s="281" t="s">
        <v>366</v>
      </c>
    </row>
    <row r="1045" spans="2:65" s="287" customFormat="1">
      <c r="B1045" s="286"/>
      <c r="D1045" s="274" t="s">
        <v>373</v>
      </c>
      <c r="E1045" s="288" t="s">
        <v>1</v>
      </c>
      <c r="F1045" s="289" t="s">
        <v>378</v>
      </c>
      <c r="H1045" s="290">
        <v>1</v>
      </c>
      <c r="L1045" s="286"/>
      <c r="M1045" s="291"/>
      <c r="T1045" s="292"/>
      <c r="AT1045" s="288" t="s">
        <v>373</v>
      </c>
      <c r="AU1045" s="288" t="s">
        <v>90</v>
      </c>
      <c r="AV1045" s="287" t="s">
        <v>371</v>
      </c>
      <c r="AW1045" s="287" t="s">
        <v>31</v>
      </c>
      <c r="AX1045" s="287" t="s">
        <v>84</v>
      </c>
      <c r="AY1045" s="288" t="s">
        <v>366</v>
      </c>
    </row>
    <row r="1046" spans="2:65" s="74" customFormat="1" ht="62.65" customHeight="1">
      <c r="B1046" s="73"/>
      <c r="C1046" s="260" t="s">
        <v>1380</v>
      </c>
      <c r="D1046" s="260" t="s">
        <v>368</v>
      </c>
      <c r="E1046" s="261" t="s">
        <v>10365</v>
      </c>
      <c r="F1046" s="262" t="s">
        <v>10366</v>
      </c>
      <c r="G1046" s="263" t="s">
        <v>630</v>
      </c>
      <c r="H1046" s="264">
        <v>1</v>
      </c>
      <c r="I1046" s="26"/>
      <c r="J1046" s="266">
        <f>ROUND(I1046*H1046,2)</f>
        <v>0</v>
      </c>
      <c r="K1046" s="267"/>
      <c r="L1046" s="73"/>
      <c r="M1046" s="27" t="s">
        <v>1</v>
      </c>
      <c r="N1046" s="233" t="s">
        <v>43</v>
      </c>
      <c r="P1046" s="269">
        <f>O1046*H1046</f>
        <v>0</v>
      </c>
      <c r="Q1046" s="269">
        <v>0</v>
      </c>
      <c r="R1046" s="269">
        <f>Q1046*H1046</f>
        <v>0</v>
      </c>
      <c r="S1046" s="269">
        <v>0</v>
      </c>
      <c r="T1046" s="270">
        <f>S1046*H1046</f>
        <v>0</v>
      </c>
      <c r="AR1046" s="271" t="s">
        <v>495</v>
      </c>
      <c r="AT1046" s="271" t="s">
        <v>368</v>
      </c>
      <c r="AU1046" s="271" t="s">
        <v>90</v>
      </c>
      <c r="AY1046" s="53" t="s">
        <v>366</v>
      </c>
      <c r="BE1046" s="179">
        <f>IF(N1046="základná",J1046,0)</f>
        <v>0</v>
      </c>
      <c r="BF1046" s="179">
        <f>IF(N1046="znížená",J1046,0)</f>
        <v>0</v>
      </c>
      <c r="BG1046" s="179">
        <f>IF(N1046="zákl. prenesená",J1046,0)</f>
        <v>0</v>
      </c>
      <c r="BH1046" s="179">
        <f>IF(N1046="zníž. prenesená",J1046,0)</f>
        <v>0</v>
      </c>
      <c r="BI1046" s="179">
        <f>IF(N1046="nulová",J1046,0)</f>
        <v>0</v>
      </c>
      <c r="BJ1046" s="53" t="s">
        <v>90</v>
      </c>
      <c r="BK1046" s="179">
        <f>ROUND(I1046*H1046,2)</f>
        <v>0</v>
      </c>
      <c r="BL1046" s="53" t="s">
        <v>495</v>
      </c>
      <c r="BM1046" s="271" t="s">
        <v>10367</v>
      </c>
    </row>
    <row r="1047" spans="2:65" s="273" customFormat="1">
      <c r="B1047" s="272"/>
      <c r="D1047" s="274" t="s">
        <v>373</v>
      </c>
      <c r="E1047" s="275" t="s">
        <v>1</v>
      </c>
      <c r="F1047" s="276" t="s">
        <v>10368</v>
      </c>
      <c r="H1047" s="275" t="s">
        <v>1</v>
      </c>
      <c r="L1047" s="272"/>
      <c r="M1047" s="277"/>
      <c r="T1047" s="278"/>
      <c r="AT1047" s="275" t="s">
        <v>373</v>
      </c>
      <c r="AU1047" s="275" t="s">
        <v>90</v>
      </c>
      <c r="AV1047" s="273" t="s">
        <v>84</v>
      </c>
      <c r="AW1047" s="273" t="s">
        <v>31</v>
      </c>
      <c r="AX1047" s="273" t="s">
        <v>77</v>
      </c>
      <c r="AY1047" s="275" t="s">
        <v>366</v>
      </c>
    </row>
    <row r="1048" spans="2:65" s="280" customFormat="1">
      <c r="B1048" s="279"/>
      <c r="D1048" s="274" t="s">
        <v>373</v>
      </c>
      <c r="E1048" s="281" t="s">
        <v>1</v>
      </c>
      <c r="F1048" s="282" t="s">
        <v>84</v>
      </c>
      <c r="H1048" s="283">
        <v>1</v>
      </c>
      <c r="L1048" s="279"/>
      <c r="M1048" s="284"/>
      <c r="T1048" s="285"/>
      <c r="AT1048" s="281" t="s">
        <v>373</v>
      </c>
      <c r="AU1048" s="281" t="s">
        <v>90</v>
      </c>
      <c r="AV1048" s="280" t="s">
        <v>90</v>
      </c>
      <c r="AW1048" s="280" t="s">
        <v>31</v>
      </c>
      <c r="AX1048" s="280" t="s">
        <v>77</v>
      </c>
      <c r="AY1048" s="281" t="s">
        <v>366</v>
      </c>
    </row>
    <row r="1049" spans="2:65" s="287" customFormat="1">
      <c r="B1049" s="286"/>
      <c r="D1049" s="274" t="s">
        <v>373</v>
      </c>
      <c r="E1049" s="288" t="s">
        <v>1</v>
      </c>
      <c r="F1049" s="289" t="s">
        <v>378</v>
      </c>
      <c r="H1049" s="290">
        <v>1</v>
      </c>
      <c r="L1049" s="286"/>
      <c r="M1049" s="291"/>
      <c r="T1049" s="292"/>
      <c r="AT1049" s="288" t="s">
        <v>373</v>
      </c>
      <c r="AU1049" s="288" t="s">
        <v>90</v>
      </c>
      <c r="AV1049" s="287" t="s">
        <v>371</v>
      </c>
      <c r="AW1049" s="287" t="s">
        <v>31</v>
      </c>
      <c r="AX1049" s="287" t="s">
        <v>84</v>
      </c>
      <c r="AY1049" s="288" t="s">
        <v>366</v>
      </c>
    </row>
    <row r="1050" spans="2:65" s="74" customFormat="1" ht="16.5" customHeight="1">
      <c r="B1050" s="73"/>
      <c r="C1050" s="260" t="s">
        <v>2352</v>
      </c>
      <c r="D1050" s="260" t="s">
        <v>368</v>
      </c>
      <c r="E1050" s="261" t="s">
        <v>5949</v>
      </c>
      <c r="F1050" s="262" t="s">
        <v>5950</v>
      </c>
      <c r="G1050" s="263" t="s">
        <v>265</v>
      </c>
      <c r="H1050" s="264">
        <v>5.4</v>
      </c>
      <c r="I1050" s="26"/>
      <c r="J1050" s="266">
        <f>ROUND(I1050*H1050,2)</f>
        <v>0</v>
      </c>
      <c r="K1050" s="267"/>
      <c r="L1050" s="73"/>
      <c r="M1050" s="27" t="s">
        <v>1</v>
      </c>
      <c r="N1050" s="233" t="s">
        <v>43</v>
      </c>
      <c r="P1050" s="269">
        <f>O1050*H1050</f>
        <v>0</v>
      </c>
      <c r="Q1050" s="269">
        <v>0</v>
      </c>
      <c r="R1050" s="269">
        <f>Q1050*H1050</f>
        <v>0</v>
      </c>
      <c r="S1050" s="269">
        <v>0</v>
      </c>
      <c r="T1050" s="270">
        <f>S1050*H1050</f>
        <v>0</v>
      </c>
      <c r="AR1050" s="271" t="s">
        <v>495</v>
      </c>
      <c r="AT1050" s="271" t="s">
        <v>368</v>
      </c>
      <c r="AU1050" s="271" t="s">
        <v>90</v>
      </c>
      <c r="AY1050" s="53" t="s">
        <v>366</v>
      </c>
      <c r="BE1050" s="179">
        <f>IF(N1050="základná",J1050,0)</f>
        <v>0</v>
      </c>
      <c r="BF1050" s="179">
        <f>IF(N1050="znížená",J1050,0)</f>
        <v>0</v>
      </c>
      <c r="BG1050" s="179">
        <f>IF(N1050="zákl. prenesená",J1050,0)</f>
        <v>0</v>
      </c>
      <c r="BH1050" s="179">
        <f>IF(N1050="zníž. prenesená",J1050,0)</f>
        <v>0</v>
      </c>
      <c r="BI1050" s="179">
        <f>IF(N1050="nulová",J1050,0)</f>
        <v>0</v>
      </c>
      <c r="BJ1050" s="53" t="s">
        <v>90</v>
      </c>
      <c r="BK1050" s="179">
        <f>ROUND(I1050*H1050,2)</f>
        <v>0</v>
      </c>
      <c r="BL1050" s="53" t="s">
        <v>495</v>
      </c>
      <c r="BM1050" s="271" t="s">
        <v>10369</v>
      </c>
    </row>
    <row r="1051" spans="2:65" s="280" customFormat="1">
      <c r="B1051" s="279"/>
      <c r="D1051" s="274" t="s">
        <v>373</v>
      </c>
      <c r="E1051" s="281" t="s">
        <v>1</v>
      </c>
      <c r="F1051" s="282" t="s">
        <v>10370</v>
      </c>
      <c r="H1051" s="283">
        <v>5.4</v>
      </c>
      <c r="L1051" s="279"/>
      <c r="M1051" s="284"/>
      <c r="T1051" s="285"/>
      <c r="AT1051" s="281" t="s">
        <v>373</v>
      </c>
      <c r="AU1051" s="281" t="s">
        <v>90</v>
      </c>
      <c r="AV1051" s="280" t="s">
        <v>90</v>
      </c>
      <c r="AW1051" s="280" t="s">
        <v>31</v>
      </c>
      <c r="AX1051" s="280" t="s">
        <v>84</v>
      </c>
      <c r="AY1051" s="281" t="s">
        <v>366</v>
      </c>
    </row>
    <row r="1052" spans="2:65" s="74" customFormat="1" ht="24.2" customHeight="1">
      <c r="B1052" s="73"/>
      <c r="C1052" s="260" t="s">
        <v>2358</v>
      </c>
      <c r="D1052" s="260" t="s">
        <v>368</v>
      </c>
      <c r="E1052" s="261" t="s">
        <v>10371</v>
      </c>
      <c r="F1052" s="262" t="s">
        <v>10372</v>
      </c>
      <c r="G1052" s="263" t="s">
        <v>4281</v>
      </c>
      <c r="H1052" s="30"/>
      <c r="I1052" s="26"/>
      <c r="J1052" s="266">
        <f>ROUND(I1052*H1052,2)</f>
        <v>0</v>
      </c>
      <c r="K1052" s="267"/>
      <c r="L1052" s="73"/>
      <c r="M1052" s="27" t="s">
        <v>1</v>
      </c>
      <c r="N1052" s="233" t="s">
        <v>43</v>
      </c>
      <c r="P1052" s="269">
        <f>O1052*H1052</f>
        <v>0</v>
      </c>
      <c r="Q1052" s="269">
        <v>0</v>
      </c>
      <c r="R1052" s="269">
        <f>Q1052*H1052</f>
        <v>0</v>
      </c>
      <c r="S1052" s="269">
        <v>0</v>
      </c>
      <c r="T1052" s="270">
        <f>S1052*H1052</f>
        <v>0</v>
      </c>
      <c r="AR1052" s="271" t="s">
        <v>495</v>
      </c>
      <c r="AT1052" s="271" t="s">
        <v>368</v>
      </c>
      <c r="AU1052" s="271" t="s">
        <v>90</v>
      </c>
      <c r="AY1052" s="53" t="s">
        <v>366</v>
      </c>
      <c r="BE1052" s="179">
        <f>IF(N1052="základná",J1052,0)</f>
        <v>0</v>
      </c>
      <c r="BF1052" s="179">
        <f>IF(N1052="znížená",J1052,0)</f>
        <v>0</v>
      </c>
      <c r="BG1052" s="179">
        <f>IF(N1052="zákl. prenesená",J1052,0)</f>
        <v>0</v>
      </c>
      <c r="BH1052" s="179">
        <f>IF(N1052="zníž. prenesená",J1052,0)</f>
        <v>0</v>
      </c>
      <c r="BI1052" s="179">
        <f>IF(N1052="nulová",J1052,0)</f>
        <v>0</v>
      </c>
      <c r="BJ1052" s="53" t="s">
        <v>90</v>
      </c>
      <c r="BK1052" s="179">
        <f>ROUND(I1052*H1052,2)</f>
        <v>0</v>
      </c>
      <c r="BL1052" s="53" t="s">
        <v>495</v>
      </c>
      <c r="BM1052" s="271" t="s">
        <v>10373</v>
      </c>
    </row>
    <row r="1053" spans="2:65" s="249" customFormat="1" ht="22.9" customHeight="1">
      <c r="B1053" s="248"/>
      <c r="D1053" s="250" t="s">
        <v>76</v>
      </c>
      <c r="E1053" s="258" t="s">
        <v>5957</v>
      </c>
      <c r="F1053" s="258" t="s">
        <v>5958</v>
      </c>
      <c r="J1053" s="259">
        <f>BK1053</f>
        <v>0</v>
      </c>
      <c r="L1053" s="248"/>
      <c r="M1053" s="253"/>
      <c r="P1053" s="254">
        <f>SUM(P1054:P1070)</f>
        <v>0</v>
      </c>
      <c r="R1053" s="254">
        <f>SUM(R1054:R1070)</f>
        <v>1.7864239</v>
      </c>
      <c r="T1053" s="255">
        <f>SUM(T1054:T1070)</f>
        <v>0</v>
      </c>
      <c r="AR1053" s="250" t="s">
        <v>90</v>
      </c>
      <c r="AT1053" s="256" t="s">
        <v>76</v>
      </c>
      <c r="AU1053" s="256" t="s">
        <v>84</v>
      </c>
      <c r="AY1053" s="250" t="s">
        <v>366</v>
      </c>
      <c r="BK1053" s="257">
        <f>SUM(BK1054:BK1070)</f>
        <v>0</v>
      </c>
    </row>
    <row r="1054" spans="2:65" s="74" customFormat="1" ht="24.2" customHeight="1">
      <c r="B1054" s="73"/>
      <c r="C1054" s="260" t="s">
        <v>2362</v>
      </c>
      <c r="D1054" s="260" t="s">
        <v>368</v>
      </c>
      <c r="E1054" s="261" t="s">
        <v>5974</v>
      </c>
      <c r="F1054" s="262" t="s">
        <v>5975</v>
      </c>
      <c r="G1054" s="263" t="s">
        <v>249</v>
      </c>
      <c r="H1054" s="264">
        <v>27.925999999999998</v>
      </c>
      <c r="I1054" s="26"/>
      <c r="J1054" s="266">
        <f>ROUND(I1054*H1054,2)</f>
        <v>0</v>
      </c>
      <c r="K1054" s="267"/>
      <c r="L1054" s="73"/>
      <c r="M1054" s="27" t="s">
        <v>1</v>
      </c>
      <c r="N1054" s="233" t="s">
        <v>43</v>
      </c>
      <c r="P1054" s="269">
        <f>O1054*H1054</f>
        <v>0</v>
      </c>
      <c r="Q1054" s="269">
        <v>3.65E-3</v>
      </c>
      <c r="R1054" s="269">
        <f>Q1054*H1054</f>
        <v>0.10192989999999999</v>
      </c>
      <c r="S1054" s="269">
        <v>0</v>
      </c>
      <c r="T1054" s="270">
        <f>S1054*H1054</f>
        <v>0</v>
      </c>
      <c r="AR1054" s="271" t="s">
        <v>495</v>
      </c>
      <c r="AT1054" s="271" t="s">
        <v>368</v>
      </c>
      <c r="AU1054" s="271" t="s">
        <v>90</v>
      </c>
      <c r="AY1054" s="53" t="s">
        <v>366</v>
      </c>
      <c r="BE1054" s="179">
        <f>IF(N1054="základná",J1054,0)</f>
        <v>0</v>
      </c>
      <c r="BF1054" s="179">
        <f>IF(N1054="znížená",J1054,0)</f>
        <v>0</v>
      </c>
      <c r="BG1054" s="179">
        <f>IF(N1054="zákl. prenesená",J1054,0)</f>
        <v>0</v>
      </c>
      <c r="BH1054" s="179">
        <f>IF(N1054="zníž. prenesená",J1054,0)</f>
        <v>0</v>
      </c>
      <c r="BI1054" s="179">
        <f>IF(N1054="nulová",J1054,0)</f>
        <v>0</v>
      </c>
      <c r="BJ1054" s="53" t="s">
        <v>90</v>
      </c>
      <c r="BK1054" s="179">
        <f>ROUND(I1054*H1054,2)</f>
        <v>0</v>
      </c>
      <c r="BL1054" s="53" t="s">
        <v>495</v>
      </c>
      <c r="BM1054" s="271" t="s">
        <v>10374</v>
      </c>
    </row>
    <row r="1055" spans="2:65" s="273" customFormat="1">
      <c r="B1055" s="272"/>
      <c r="D1055" s="274" t="s">
        <v>373</v>
      </c>
      <c r="E1055" s="275" t="s">
        <v>1</v>
      </c>
      <c r="F1055" s="276" t="s">
        <v>10375</v>
      </c>
      <c r="H1055" s="275" t="s">
        <v>1</v>
      </c>
      <c r="L1055" s="272"/>
      <c r="M1055" s="277"/>
      <c r="T1055" s="278"/>
      <c r="AT1055" s="275" t="s">
        <v>373</v>
      </c>
      <c r="AU1055" s="275" t="s">
        <v>90</v>
      </c>
      <c r="AV1055" s="273" t="s">
        <v>84</v>
      </c>
      <c r="AW1055" s="273" t="s">
        <v>31</v>
      </c>
      <c r="AX1055" s="273" t="s">
        <v>77</v>
      </c>
      <c r="AY1055" s="275" t="s">
        <v>366</v>
      </c>
    </row>
    <row r="1056" spans="2:65" s="273" customFormat="1">
      <c r="B1056" s="272"/>
      <c r="D1056" s="274" t="s">
        <v>373</v>
      </c>
      <c r="E1056" s="275" t="s">
        <v>1</v>
      </c>
      <c r="F1056" s="276" t="s">
        <v>10376</v>
      </c>
      <c r="H1056" s="275" t="s">
        <v>1</v>
      </c>
      <c r="L1056" s="272"/>
      <c r="M1056" s="277"/>
      <c r="T1056" s="278"/>
      <c r="AT1056" s="275" t="s">
        <v>373</v>
      </c>
      <c r="AU1056" s="275" t="s">
        <v>90</v>
      </c>
      <c r="AV1056" s="273" t="s">
        <v>84</v>
      </c>
      <c r="AW1056" s="273" t="s">
        <v>31</v>
      </c>
      <c r="AX1056" s="273" t="s">
        <v>77</v>
      </c>
      <c r="AY1056" s="275" t="s">
        <v>366</v>
      </c>
    </row>
    <row r="1057" spans="2:65" s="280" customFormat="1">
      <c r="B1057" s="279"/>
      <c r="D1057" s="274" t="s">
        <v>373</v>
      </c>
      <c r="E1057" s="281" t="s">
        <v>1</v>
      </c>
      <c r="F1057" s="282" t="s">
        <v>10377</v>
      </c>
      <c r="H1057" s="283">
        <v>3.1589999999999998</v>
      </c>
      <c r="L1057" s="279"/>
      <c r="M1057" s="284"/>
      <c r="T1057" s="285"/>
      <c r="AT1057" s="281" t="s">
        <v>373</v>
      </c>
      <c r="AU1057" s="281" t="s">
        <v>90</v>
      </c>
      <c r="AV1057" s="280" t="s">
        <v>90</v>
      </c>
      <c r="AW1057" s="280" t="s">
        <v>31</v>
      </c>
      <c r="AX1057" s="280" t="s">
        <v>77</v>
      </c>
      <c r="AY1057" s="281" t="s">
        <v>366</v>
      </c>
    </row>
    <row r="1058" spans="2:65" s="280" customFormat="1">
      <c r="B1058" s="279"/>
      <c r="D1058" s="274" t="s">
        <v>373</v>
      </c>
      <c r="E1058" s="281" t="s">
        <v>1</v>
      </c>
      <c r="F1058" s="282" t="s">
        <v>10378</v>
      </c>
      <c r="H1058" s="283">
        <v>5.49</v>
      </c>
      <c r="L1058" s="279"/>
      <c r="M1058" s="284"/>
      <c r="T1058" s="285"/>
      <c r="AT1058" s="281" t="s">
        <v>373</v>
      </c>
      <c r="AU1058" s="281" t="s">
        <v>90</v>
      </c>
      <c r="AV1058" s="280" t="s">
        <v>90</v>
      </c>
      <c r="AW1058" s="280" t="s">
        <v>31</v>
      </c>
      <c r="AX1058" s="280" t="s">
        <v>77</v>
      </c>
      <c r="AY1058" s="281" t="s">
        <v>366</v>
      </c>
    </row>
    <row r="1059" spans="2:65" s="280" customFormat="1">
      <c r="B1059" s="279"/>
      <c r="D1059" s="274" t="s">
        <v>373</v>
      </c>
      <c r="E1059" s="281" t="s">
        <v>1</v>
      </c>
      <c r="F1059" s="282" t="s">
        <v>10379</v>
      </c>
      <c r="H1059" s="283">
        <v>0.94</v>
      </c>
      <c r="L1059" s="279"/>
      <c r="M1059" s="284"/>
      <c r="T1059" s="285"/>
      <c r="AT1059" s="281" t="s">
        <v>373</v>
      </c>
      <c r="AU1059" s="281" t="s">
        <v>90</v>
      </c>
      <c r="AV1059" s="280" t="s">
        <v>90</v>
      </c>
      <c r="AW1059" s="280" t="s">
        <v>31</v>
      </c>
      <c r="AX1059" s="280" t="s">
        <v>77</v>
      </c>
      <c r="AY1059" s="281" t="s">
        <v>366</v>
      </c>
    </row>
    <row r="1060" spans="2:65" s="280" customFormat="1">
      <c r="B1060" s="279"/>
      <c r="D1060" s="274" t="s">
        <v>373</v>
      </c>
      <c r="E1060" s="281" t="s">
        <v>1</v>
      </c>
      <c r="F1060" s="282" t="s">
        <v>10380</v>
      </c>
      <c r="H1060" s="283">
        <v>1.9370000000000001</v>
      </c>
      <c r="L1060" s="279"/>
      <c r="M1060" s="284"/>
      <c r="T1060" s="285"/>
      <c r="AT1060" s="281" t="s">
        <v>373</v>
      </c>
      <c r="AU1060" s="281" t="s">
        <v>90</v>
      </c>
      <c r="AV1060" s="280" t="s">
        <v>90</v>
      </c>
      <c r="AW1060" s="280" t="s">
        <v>31</v>
      </c>
      <c r="AX1060" s="280" t="s">
        <v>77</v>
      </c>
      <c r="AY1060" s="281" t="s">
        <v>366</v>
      </c>
    </row>
    <row r="1061" spans="2:65" s="273" customFormat="1">
      <c r="B1061" s="272"/>
      <c r="D1061" s="274" t="s">
        <v>373</v>
      </c>
      <c r="E1061" s="275" t="s">
        <v>1</v>
      </c>
      <c r="F1061" s="276" t="s">
        <v>10165</v>
      </c>
      <c r="H1061" s="275" t="s">
        <v>1</v>
      </c>
      <c r="L1061" s="272"/>
      <c r="M1061" s="277"/>
      <c r="T1061" s="278"/>
      <c r="AT1061" s="275" t="s">
        <v>373</v>
      </c>
      <c r="AU1061" s="275" t="s">
        <v>90</v>
      </c>
      <c r="AV1061" s="273" t="s">
        <v>84</v>
      </c>
      <c r="AW1061" s="273" t="s">
        <v>31</v>
      </c>
      <c r="AX1061" s="273" t="s">
        <v>77</v>
      </c>
      <c r="AY1061" s="275" t="s">
        <v>366</v>
      </c>
    </row>
    <row r="1062" spans="2:65" s="280" customFormat="1">
      <c r="B1062" s="279"/>
      <c r="D1062" s="274" t="s">
        <v>373</v>
      </c>
      <c r="E1062" s="281" t="s">
        <v>1</v>
      </c>
      <c r="F1062" s="282" t="s">
        <v>10381</v>
      </c>
      <c r="H1062" s="283">
        <v>3.15</v>
      </c>
      <c r="L1062" s="279"/>
      <c r="M1062" s="284"/>
      <c r="T1062" s="285"/>
      <c r="AT1062" s="281" t="s">
        <v>373</v>
      </c>
      <c r="AU1062" s="281" t="s">
        <v>90</v>
      </c>
      <c r="AV1062" s="280" t="s">
        <v>90</v>
      </c>
      <c r="AW1062" s="280" t="s">
        <v>31</v>
      </c>
      <c r="AX1062" s="280" t="s">
        <v>77</v>
      </c>
      <c r="AY1062" s="281" t="s">
        <v>366</v>
      </c>
    </row>
    <row r="1063" spans="2:65" s="280" customFormat="1">
      <c r="B1063" s="279"/>
      <c r="D1063" s="274" t="s">
        <v>373</v>
      </c>
      <c r="E1063" s="281" t="s">
        <v>1</v>
      </c>
      <c r="F1063" s="282" t="s">
        <v>10382</v>
      </c>
      <c r="H1063" s="283">
        <v>4.62</v>
      </c>
      <c r="L1063" s="279"/>
      <c r="M1063" s="284"/>
      <c r="T1063" s="285"/>
      <c r="AT1063" s="281" t="s">
        <v>373</v>
      </c>
      <c r="AU1063" s="281" t="s">
        <v>90</v>
      </c>
      <c r="AV1063" s="280" t="s">
        <v>90</v>
      </c>
      <c r="AW1063" s="280" t="s">
        <v>31</v>
      </c>
      <c r="AX1063" s="280" t="s">
        <v>77</v>
      </c>
      <c r="AY1063" s="281" t="s">
        <v>366</v>
      </c>
    </row>
    <row r="1064" spans="2:65" s="280" customFormat="1">
      <c r="B1064" s="279"/>
      <c r="D1064" s="274" t="s">
        <v>373</v>
      </c>
      <c r="E1064" s="281" t="s">
        <v>1</v>
      </c>
      <c r="F1064" s="282" t="s">
        <v>10383</v>
      </c>
      <c r="H1064" s="283">
        <v>3.14</v>
      </c>
      <c r="L1064" s="279"/>
      <c r="M1064" s="284"/>
      <c r="T1064" s="285"/>
      <c r="AT1064" s="281" t="s">
        <v>373</v>
      </c>
      <c r="AU1064" s="281" t="s">
        <v>90</v>
      </c>
      <c r="AV1064" s="280" t="s">
        <v>90</v>
      </c>
      <c r="AW1064" s="280" t="s">
        <v>31</v>
      </c>
      <c r="AX1064" s="280" t="s">
        <v>77</v>
      </c>
      <c r="AY1064" s="281" t="s">
        <v>366</v>
      </c>
    </row>
    <row r="1065" spans="2:65" s="280" customFormat="1">
      <c r="B1065" s="279"/>
      <c r="D1065" s="274" t="s">
        <v>373</v>
      </c>
      <c r="E1065" s="281" t="s">
        <v>1</v>
      </c>
      <c r="F1065" s="282" t="s">
        <v>10378</v>
      </c>
      <c r="H1065" s="283">
        <v>5.49</v>
      </c>
      <c r="L1065" s="279"/>
      <c r="M1065" s="284"/>
      <c r="T1065" s="285"/>
      <c r="AT1065" s="281" t="s">
        <v>373</v>
      </c>
      <c r="AU1065" s="281" t="s">
        <v>90</v>
      </c>
      <c r="AV1065" s="280" t="s">
        <v>90</v>
      </c>
      <c r="AW1065" s="280" t="s">
        <v>31</v>
      </c>
      <c r="AX1065" s="280" t="s">
        <v>77</v>
      </c>
      <c r="AY1065" s="281" t="s">
        <v>366</v>
      </c>
    </row>
    <row r="1066" spans="2:65" s="294" customFormat="1">
      <c r="B1066" s="293"/>
      <c r="D1066" s="274" t="s">
        <v>373</v>
      </c>
      <c r="E1066" s="295" t="s">
        <v>1</v>
      </c>
      <c r="F1066" s="296" t="s">
        <v>397</v>
      </c>
      <c r="H1066" s="297">
        <v>27.925999999999998</v>
      </c>
      <c r="L1066" s="293"/>
      <c r="M1066" s="298"/>
      <c r="T1066" s="299"/>
      <c r="AT1066" s="295" t="s">
        <v>373</v>
      </c>
      <c r="AU1066" s="295" t="s">
        <v>90</v>
      </c>
      <c r="AV1066" s="294" t="s">
        <v>149</v>
      </c>
      <c r="AW1066" s="294" t="s">
        <v>31</v>
      </c>
      <c r="AX1066" s="294" t="s">
        <v>77</v>
      </c>
      <c r="AY1066" s="295" t="s">
        <v>366</v>
      </c>
    </row>
    <row r="1067" spans="2:65" s="287" customFormat="1">
      <c r="B1067" s="286"/>
      <c r="D1067" s="274" t="s">
        <v>373</v>
      </c>
      <c r="E1067" s="288" t="s">
        <v>1</v>
      </c>
      <c r="F1067" s="289" t="s">
        <v>378</v>
      </c>
      <c r="H1067" s="290">
        <v>27.925999999999998</v>
      </c>
      <c r="L1067" s="286"/>
      <c r="M1067" s="291"/>
      <c r="T1067" s="292"/>
      <c r="AT1067" s="288" t="s">
        <v>373</v>
      </c>
      <c r="AU1067" s="288" t="s">
        <v>90</v>
      </c>
      <c r="AV1067" s="287" t="s">
        <v>371</v>
      </c>
      <c r="AW1067" s="287" t="s">
        <v>31</v>
      </c>
      <c r="AX1067" s="287" t="s">
        <v>84</v>
      </c>
      <c r="AY1067" s="288" t="s">
        <v>366</v>
      </c>
    </row>
    <row r="1068" spans="2:65" s="74" customFormat="1" ht="24.2" customHeight="1">
      <c r="B1068" s="73"/>
      <c r="C1068" s="300" t="s">
        <v>2431</v>
      </c>
      <c r="D1068" s="300" t="s">
        <v>621</v>
      </c>
      <c r="E1068" s="301" t="s">
        <v>5983</v>
      </c>
      <c r="F1068" s="302" t="s">
        <v>5984</v>
      </c>
      <c r="G1068" s="303" t="s">
        <v>249</v>
      </c>
      <c r="H1068" s="304">
        <v>29.042999999999999</v>
      </c>
      <c r="I1068" s="28"/>
      <c r="J1068" s="306">
        <f>ROUND(I1068*H1068,2)</f>
        <v>0</v>
      </c>
      <c r="K1068" s="307"/>
      <c r="L1068" s="308"/>
      <c r="M1068" s="29" t="s">
        <v>1</v>
      </c>
      <c r="N1068" s="310" t="s">
        <v>43</v>
      </c>
      <c r="P1068" s="269">
        <f>O1068*H1068</f>
        <v>0</v>
      </c>
      <c r="Q1068" s="269">
        <v>5.8000000000000003E-2</v>
      </c>
      <c r="R1068" s="269">
        <f>Q1068*H1068</f>
        <v>1.6844939999999999</v>
      </c>
      <c r="S1068" s="269">
        <v>0</v>
      </c>
      <c r="T1068" s="270">
        <f>S1068*H1068</f>
        <v>0</v>
      </c>
      <c r="AR1068" s="271" t="s">
        <v>608</v>
      </c>
      <c r="AT1068" s="271" t="s">
        <v>621</v>
      </c>
      <c r="AU1068" s="271" t="s">
        <v>90</v>
      </c>
      <c r="AY1068" s="53" t="s">
        <v>366</v>
      </c>
      <c r="BE1068" s="179">
        <f>IF(N1068="základná",J1068,0)</f>
        <v>0</v>
      </c>
      <c r="BF1068" s="179">
        <f>IF(N1068="znížená",J1068,0)</f>
        <v>0</v>
      </c>
      <c r="BG1068" s="179">
        <f>IF(N1068="zákl. prenesená",J1068,0)</f>
        <v>0</v>
      </c>
      <c r="BH1068" s="179">
        <f>IF(N1068="zníž. prenesená",J1068,0)</f>
        <v>0</v>
      </c>
      <c r="BI1068" s="179">
        <f>IF(N1068="nulová",J1068,0)</f>
        <v>0</v>
      </c>
      <c r="BJ1068" s="53" t="s">
        <v>90</v>
      </c>
      <c r="BK1068" s="179">
        <f>ROUND(I1068*H1068,2)</f>
        <v>0</v>
      </c>
      <c r="BL1068" s="53" t="s">
        <v>495</v>
      </c>
      <c r="BM1068" s="271" t="s">
        <v>10384</v>
      </c>
    </row>
    <row r="1069" spans="2:65" s="280" customFormat="1">
      <c r="B1069" s="279"/>
      <c r="D1069" s="274" t="s">
        <v>373</v>
      </c>
      <c r="F1069" s="282" t="s">
        <v>10385</v>
      </c>
      <c r="H1069" s="283">
        <v>29.042999999999999</v>
      </c>
      <c r="L1069" s="279"/>
      <c r="M1069" s="284"/>
      <c r="T1069" s="285"/>
      <c r="AT1069" s="281" t="s">
        <v>373</v>
      </c>
      <c r="AU1069" s="281" t="s">
        <v>90</v>
      </c>
      <c r="AV1069" s="280" t="s">
        <v>90</v>
      </c>
      <c r="AW1069" s="280" t="s">
        <v>3</v>
      </c>
      <c r="AX1069" s="280" t="s">
        <v>84</v>
      </c>
      <c r="AY1069" s="281" t="s">
        <v>366</v>
      </c>
    </row>
    <row r="1070" spans="2:65" s="74" customFormat="1" ht="24.2" customHeight="1">
      <c r="B1070" s="73"/>
      <c r="C1070" s="260" t="s">
        <v>2447</v>
      </c>
      <c r="D1070" s="260" t="s">
        <v>368</v>
      </c>
      <c r="E1070" s="261" t="s">
        <v>10386</v>
      </c>
      <c r="F1070" s="262" t="s">
        <v>10387</v>
      </c>
      <c r="G1070" s="263" t="s">
        <v>4281</v>
      </c>
      <c r="H1070" s="30"/>
      <c r="I1070" s="26"/>
      <c r="J1070" s="266">
        <f>ROUND(I1070*H1070,2)</f>
        <v>0</v>
      </c>
      <c r="K1070" s="267"/>
      <c r="L1070" s="73"/>
      <c r="M1070" s="27" t="s">
        <v>1</v>
      </c>
      <c r="N1070" s="233" t="s">
        <v>43</v>
      </c>
      <c r="P1070" s="269">
        <f>O1070*H1070</f>
        <v>0</v>
      </c>
      <c r="Q1070" s="269">
        <v>0</v>
      </c>
      <c r="R1070" s="269">
        <f>Q1070*H1070</f>
        <v>0</v>
      </c>
      <c r="S1070" s="269">
        <v>0</v>
      </c>
      <c r="T1070" s="270">
        <f>S1070*H1070</f>
        <v>0</v>
      </c>
      <c r="AR1070" s="271" t="s">
        <v>495</v>
      </c>
      <c r="AT1070" s="271" t="s">
        <v>368</v>
      </c>
      <c r="AU1070" s="271" t="s">
        <v>90</v>
      </c>
      <c r="AY1070" s="53" t="s">
        <v>366</v>
      </c>
      <c r="BE1070" s="179">
        <f>IF(N1070="základná",J1070,0)</f>
        <v>0</v>
      </c>
      <c r="BF1070" s="179">
        <f>IF(N1070="znížená",J1070,0)</f>
        <v>0</v>
      </c>
      <c r="BG1070" s="179">
        <f>IF(N1070="zákl. prenesená",J1070,0)</f>
        <v>0</v>
      </c>
      <c r="BH1070" s="179">
        <f>IF(N1070="zníž. prenesená",J1070,0)</f>
        <v>0</v>
      </c>
      <c r="BI1070" s="179">
        <f>IF(N1070="nulová",J1070,0)</f>
        <v>0</v>
      </c>
      <c r="BJ1070" s="53" t="s">
        <v>90</v>
      </c>
      <c r="BK1070" s="179">
        <f>ROUND(I1070*H1070,2)</f>
        <v>0</v>
      </c>
      <c r="BL1070" s="53" t="s">
        <v>495</v>
      </c>
      <c r="BM1070" s="271" t="s">
        <v>10388</v>
      </c>
    </row>
    <row r="1071" spans="2:65" s="249" customFormat="1" ht="22.9" customHeight="1">
      <c r="B1071" s="248"/>
      <c r="D1071" s="250" t="s">
        <v>76</v>
      </c>
      <c r="E1071" s="258" t="s">
        <v>6065</v>
      </c>
      <c r="F1071" s="258" t="s">
        <v>6066</v>
      </c>
      <c r="J1071" s="259">
        <f>BK1071</f>
        <v>0</v>
      </c>
      <c r="L1071" s="248"/>
      <c r="M1071" s="253"/>
      <c r="P1071" s="254">
        <f>SUM(P1072:P1096)</f>
        <v>0</v>
      </c>
      <c r="R1071" s="254">
        <f>SUM(R1072:R1096)</f>
        <v>0.74420097000000007</v>
      </c>
      <c r="T1071" s="255">
        <f>SUM(T1072:T1096)</f>
        <v>0</v>
      </c>
      <c r="AR1071" s="250" t="s">
        <v>90</v>
      </c>
      <c r="AT1071" s="256" t="s">
        <v>76</v>
      </c>
      <c r="AU1071" s="256" t="s">
        <v>84</v>
      </c>
      <c r="AY1071" s="250" t="s">
        <v>366</v>
      </c>
      <c r="BK1071" s="257">
        <f>SUM(BK1072:BK1096)</f>
        <v>0</v>
      </c>
    </row>
    <row r="1072" spans="2:65" s="74" customFormat="1" ht="24.2" customHeight="1">
      <c r="B1072" s="73"/>
      <c r="C1072" s="260" t="s">
        <v>2451</v>
      </c>
      <c r="D1072" s="260" t="s">
        <v>368</v>
      </c>
      <c r="E1072" s="261" t="s">
        <v>6068</v>
      </c>
      <c r="F1072" s="262" t="s">
        <v>6069</v>
      </c>
      <c r="G1072" s="263" t="s">
        <v>265</v>
      </c>
      <c r="H1072" s="264">
        <v>44.889000000000003</v>
      </c>
      <c r="I1072" s="26"/>
      <c r="J1072" s="266">
        <f>ROUND(I1072*H1072,2)</f>
        <v>0</v>
      </c>
      <c r="K1072" s="267"/>
      <c r="L1072" s="73"/>
      <c r="M1072" s="27" t="s">
        <v>1</v>
      </c>
      <c r="N1072" s="233" t="s">
        <v>43</v>
      </c>
      <c r="P1072" s="269">
        <f>O1072*H1072</f>
        <v>0</v>
      </c>
      <c r="Q1072" s="269">
        <v>8.2299999999999995E-3</v>
      </c>
      <c r="R1072" s="269">
        <f>Q1072*H1072</f>
        <v>0.36943647000000002</v>
      </c>
      <c r="S1072" s="269">
        <v>0</v>
      </c>
      <c r="T1072" s="270">
        <f>S1072*H1072</f>
        <v>0</v>
      </c>
      <c r="AR1072" s="271" t="s">
        <v>495</v>
      </c>
      <c r="AT1072" s="271" t="s">
        <v>368</v>
      </c>
      <c r="AU1072" s="271" t="s">
        <v>90</v>
      </c>
      <c r="AY1072" s="53" t="s">
        <v>366</v>
      </c>
      <c r="BE1072" s="179">
        <f>IF(N1072="základná",J1072,0)</f>
        <v>0</v>
      </c>
      <c r="BF1072" s="179">
        <f>IF(N1072="znížená",J1072,0)</f>
        <v>0</v>
      </c>
      <c r="BG1072" s="179">
        <f>IF(N1072="zákl. prenesená",J1072,0)</f>
        <v>0</v>
      </c>
      <c r="BH1072" s="179">
        <f>IF(N1072="zníž. prenesená",J1072,0)</f>
        <v>0</v>
      </c>
      <c r="BI1072" s="179">
        <f>IF(N1072="nulová",J1072,0)</f>
        <v>0</v>
      </c>
      <c r="BJ1072" s="53" t="s">
        <v>90</v>
      </c>
      <c r="BK1072" s="179">
        <f>ROUND(I1072*H1072,2)</f>
        <v>0</v>
      </c>
      <c r="BL1072" s="53" t="s">
        <v>495</v>
      </c>
      <c r="BM1072" s="271" t="s">
        <v>10389</v>
      </c>
    </row>
    <row r="1073" spans="2:51" s="273" customFormat="1">
      <c r="B1073" s="272"/>
      <c r="D1073" s="274" t="s">
        <v>373</v>
      </c>
      <c r="E1073" s="275" t="s">
        <v>1</v>
      </c>
      <c r="F1073" s="276" t="s">
        <v>10390</v>
      </c>
      <c r="H1073" s="275" t="s">
        <v>1</v>
      </c>
      <c r="L1073" s="272"/>
      <c r="M1073" s="277"/>
      <c r="T1073" s="278"/>
      <c r="AT1073" s="275" t="s">
        <v>373</v>
      </c>
      <c r="AU1073" s="275" t="s">
        <v>90</v>
      </c>
      <c r="AV1073" s="273" t="s">
        <v>84</v>
      </c>
      <c r="AW1073" s="273" t="s">
        <v>31</v>
      </c>
      <c r="AX1073" s="273" t="s">
        <v>77</v>
      </c>
      <c r="AY1073" s="275" t="s">
        <v>366</v>
      </c>
    </row>
    <row r="1074" spans="2:51" s="273" customFormat="1">
      <c r="B1074" s="272"/>
      <c r="D1074" s="274" t="s">
        <v>373</v>
      </c>
      <c r="E1074" s="275" t="s">
        <v>1</v>
      </c>
      <c r="F1074" s="276" t="s">
        <v>412</v>
      </c>
      <c r="H1074" s="275" t="s">
        <v>1</v>
      </c>
      <c r="L1074" s="272"/>
      <c r="M1074" s="277"/>
      <c r="T1074" s="278"/>
      <c r="AT1074" s="275" t="s">
        <v>373</v>
      </c>
      <c r="AU1074" s="275" t="s">
        <v>90</v>
      </c>
      <c r="AV1074" s="273" t="s">
        <v>84</v>
      </c>
      <c r="AW1074" s="273" t="s">
        <v>31</v>
      </c>
      <c r="AX1074" s="273" t="s">
        <v>77</v>
      </c>
      <c r="AY1074" s="275" t="s">
        <v>366</v>
      </c>
    </row>
    <row r="1075" spans="2:51" s="273" customFormat="1">
      <c r="B1075" s="272"/>
      <c r="D1075" s="274" t="s">
        <v>373</v>
      </c>
      <c r="E1075" s="275" t="s">
        <v>1</v>
      </c>
      <c r="F1075" s="276" t="s">
        <v>10391</v>
      </c>
      <c r="H1075" s="275" t="s">
        <v>1</v>
      </c>
      <c r="L1075" s="272"/>
      <c r="M1075" s="277"/>
      <c r="T1075" s="278"/>
      <c r="AT1075" s="275" t="s">
        <v>373</v>
      </c>
      <c r="AU1075" s="275" t="s">
        <v>90</v>
      </c>
      <c r="AV1075" s="273" t="s">
        <v>84</v>
      </c>
      <c r="AW1075" s="273" t="s">
        <v>31</v>
      </c>
      <c r="AX1075" s="273" t="s">
        <v>77</v>
      </c>
      <c r="AY1075" s="275" t="s">
        <v>366</v>
      </c>
    </row>
    <row r="1076" spans="2:51" s="280" customFormat="1">
      <c r="B1076" s="279"/>
      <c r="D1076" s="274" t="s">
        <v>373</v>
      </c>
      <c r="E1076" s="281" t="s">
        <v>1</v>
      </c>
      <c r="F1076" s="282" t="s">
        <v>10392</v>
      </c>
      <c r="H1076" s="283">
        <v>3.3</v>
      </c>
      <c r="L1076" s="279"/>
      <c r="M1076" s="284"/>
      <c r="T1076" s="285"/>
      <c r="AT1076" s="281" t="s">
        <v>373</v>
      </c>
      <c r="AU1076" s="281" t="s">
        <v>90</v>
      </c>
      <c r="AV1076" s="280" t="s">
        <v>90</v>
      </c>
      <c r="AW1076" s="280" t="s">
        <v>31</v>
      </c>
      <c r="AX1076" s="280" t="s">
        <v>77</v>
      </c>
      <c r="AY1076" s="281" t="s">
        <v>366</v>
      </c>
    </row>
    <row r="1077" spans="2:51" s="294" customFormat="1">
      <c r="B1077" s="293"/>
      <c r="D1077" s="274" t="s">
        <v>373</v>
      </c>
      <c r="E1077" s="295" t="s">
        <v>1</v>
      </c>
      <c r="F1077" s="296" t="s">
        <v>397</v>
      </c>
      <c r="H1077" s="297">
        <v>3.3</v>
      </c>
      <c r="L1077" s="293"/>
      <c r="M1077" s="298"/>
      <c r="T1077" s="299"/>
      <c r="AT1077" s="295" t="s">
        <v>373</v>
      </c>
      <c r="AU1077" s="295" t="s">
        <v>90</v>
      </c>
      <c r="AV1077" s="294" t="s">
        <v>149</v>
      </c>
      <c r="AW1077" s="294" t="s">
        <v>31</v>
      </c>
      <c r="AX1077" s="294" t="s">
        <v>77</v>
      </c>
      <c r="AY1077" s="295" t="s">
        <v>366</v>
      </c>
    </row>
    <row r="1078" spans="2:51" s="273" customFormat="1">
      <c r="B1078" s="272"/>
      <c r="D1078" s="274" t="s">
        <v>373</v>
      </c>
      <c r="E1078" s="275" t="s">
        <v>1</v>
      </c>
      <c r="F1078" s="276" t="s">
        <v>10375</v>
      </c>
      <c r="H1078" s="275" t="s">
        <v>1</v>
      </c>
      <c r="L1078" s="272"/>
      <c r="M1078" s="277"/>
      <c r="T1078" s="278"/>
      <c r="AT1078" s="275" t="s">
        <v>373</v>
      </c>
      <c r="AU1078" s="275" t="s">
        <v>90</v>
      </c>
      <c r="AV1078" s="273" t="s">
        <v>84</v>
      </c>
      <c r="AW1078" s="273" t="s">
        <v>31</v>
      </c>
      <c r="AX1078" s="273" t="s">
        <v>77</v>
      </c>
      <c r="AY1078" s="275" t="s">
        <v>366</v>
      </c>
    </row>
    <row r="1079" spans="2:51" s="273" customFormat="1">
      <c r="B1079" s="272"/>
      <c r="D1079" s="274" t="s">
        <v>373</v>
      </c>
      <c r="E1079" s="275" t="s">
        <v>1</v>
      </c>
      <c r="F1079" s="276" t="s">
        <v>412</v>
      </c>
      <c r="H1079" s="275" t="s">
        <v>1</v>
      </c>
      <c r="L1079" s="272"/>
      <c r="M1079" s="277"/>
      <c r="T1079" s="278"/>
      <c r="AT1079" s="275" t="s">
        <v>373</v>
      </c>
      <c r="AU1079" s="275" t="s">
        <v>90</v>
      </c>
      <c r="AV1079" s="273" t="s">
        <v>84</v>
      </c>
      <c r="AW1079" s="273" t="s">
        <v>31</v>
      </c>
      <c r="AX1079" s="273" t="s">
        <v>77</v>
      </c>
      <c r="AY1079" s="275" t="s">
        <v>366</v>
      </c>
    </row>
    <row r="1080" spans="2:51" s="273" customFormat="1">
      <c r="B1080" s="272"/>
      <c r="D1080" s="274" t="s">
        <v>373</v>
      </c>
      <c r="E1080" s="275" t="s">
        <v>1</v>
      </c>
      <c r="F1080" s="276" t="s">
        <v>10133</v>
      </c>
      <c r="H1080" s="275" t="s">
        <v>1</v>
      </c>
      <c r="L1080" s="272"/>
      <c r="M1080" s="277"/>
      <c r="T1080" s="278"/>
      <c r="AT1080" s="275" t="s">
        <v>373</v>
      </c>
      <c r="AU1080" s="275" t="s">
        <v>90</v>
      </c>
      <c r="AV1080" s="273" t="s">
        <v>84</v>
      </c>
      <c r="AW1080" s="273" t="s">
        <v>31</v>
      </c>
      <c r="AX1080" s="273" t="s">
        <v>77</v>
      </c>
      <c r="AY1080" s="275" t="s">
        <v>366</v>
      </c>
    </row>
    <row r="1081" spans="2:51" s="280" customFormat="1">
      <c r="B1081" s="279"/>
      <c r="D1081" s="274" t="s">
        <v>373</v>
      </c>
      <c r="E1081" s="281" t="s">
        <v>1</v>
      </c>
      <c r="F1081" s="282" t="s">
        <v>10393</v>
      </c>
      <c r="H1081" s="283">
        <v>4.2119999999999997</v>
      </c>
      <c r="L1081" s="279"/>
      <c r="M1081" s="284"/>
      <c r="T1081" s="285"/>
      <c r="AT1081" s="281" t="s">
        <v>373</v>
      </c>
      <c r="AU1081" s="281" t="s">
        <v>90</v>
      </c>
      <c r="AV1081" s="280" t="s">
        <v>90</v>
      </c>
      <c r="AW1081" s="280" t="s">
        <v>31</v>
      </c>
      <c r="AX1081" s="280" t="s">
        <v>77</v>
      </c>
      <c r="AY1081" s="281" t="s">
        <v>366</v>
      </c>
    </row>
    <row r="1082" spans="2:51" s="280" customFormat="1">
      <c r="B1082" s="279"/>
      <c r="D1082" s="274" t="s">
        <v>373</v>
      </c>
      <c r="E1082" s="281" t="s">
        <v>1</v>
      </c>
      <c r="F1082" s="282" t="s">
        <v>10394</v>
      </c>
      <c r="H1082" s="283">
        <v>7.32</v>
      </c>
      <c r="L1082" s="279"/>
      <c r="M1082" s="284"/>
      <c r="T1082" s="285"/>
      <c r="AT1082" s="281" t="s">
        <v>373</v>
      </c>
      <c r="AU1082" s="281" t="s">
        <v>90</v>
      </c>
      <c r="AV1082" s="280" t="s">
        <v>90</v>
      </c>
      <c r="AW1082" s="280" t="s">
        <v>31</v>
      </c>
      <c r="AX1082" s="280" t="s">
        <v>77</v>
      </c>
      <c r="AY1082" s="281" t="s">
        <v>366</v>
      </c>
    </row>
    <row r="1083" spans="2:51" s="280" customFormat="1">
      <c r="B1083" s="279"/>
      <c r="D1083" s="274" t="s">
        <v>373</v>
      </c>
      <c r="E1083" s="281" t="s">
        <v>1</v>
      </c>
      <c r="F1083" s="282" t="s">
        <v>10395</v>
      </c>
      <c r="H1083" s="283">
        <v>1.296</v>
      </c>
      <c r="L1083" s="279"/>
      <c r="M1083" s="284"/>
      <c r="T1083" s="285"/>
      <c r="AT1083" s="281" t="s">
        <v>373</v>
      </c>
      <c r="AU1083" s="281" t="s">
        <v>90</v>
      </c>
      <c r="AV1083" s="280" t="s">
        <v>90</v>
      </c>
      <c r="AW1083" s="280" t="s">
        <v>31</v>
      </c>
      <c r="AX1083" s="280" t="s">
        <v>77</v>
      </c>
      <c r="AY1083" s="281" t="s">
        <v>366</v>
      </c>
    </row>
    <row r="1084" spans="2:51" s="280" customFormat="1">
      <c r="B1084" s="279"/>
      <c r="D1084" s="274" t="s">
        <v>373</v>
      </c>
      <c r="E1084" s="281" t="s">
        <v>1</v>
      </c>
      <c r="F1084" s="282" t="s">
        <v>10396</v>
      </c>
      <c r="H1084" s="283">
        <v>2.004</v>
      </c>
      <c r="L1084" s="279"/>
      <c r="M1084" s="284"/>
      <c r="T1084" s="285"/>
      <c r="AT1084" s="281" t="s">
        <v>373</v>
      </c>
      <c r="AU1084" s="281" t="s">
        <v>90</v>
      </c>
      <c r="AV1084" s="280" t="s">
        <v>90</v>
      </c>
      <c r="AW1084" s="280" t="s">
        <v>31</v>
      </c>
      <c r="AX1084" s="280" t="s">
        <v>77</v>
      </c>
      <c r="AY1084" s="281" t="s">
        <v>366</v>
      </c>
    </row>
    <row r="1085" spans="2:51" s="280" customFormat="1">
      <c r="B1085" s="279"/>
      <c r="D1085" s="274" t="s">
        <v>373</v>
      </c>
      <c r="E1085" s="281" t="s">
        <v>1</v>
      </c>
      <c r="F1085" s="282" t="s">
        <v>10397</v>
      </c>
      <c r="H1085" s="283">
        <v>3.25</v>
      </c>
      <c r="L1085" s="279"/>
      <c r="M1085" s="284"/>
      <c r="T1085" s="285"/>
      <c r="AT1085" s="281" t="s">
        <v>373</v>
      </c>
      <c r="AU1085" s="281" t="s">
        <v>90</v>
      </c>
      <c r="AV1085" s="280" t="s">
        <v>90</v>
      </c>
      <c r="AW1085" s="280" t="s">
        <v>31</v>
      </c>
      <c r="AX1085" s="280" t="s">
        <v>77</v>
      </c>
      <c r="AY1085" s="281" t="s">
        <v>366</v>
      </c>
    </row>
    <row r="1086" spans="2:51" s="273" customFormat="1">
      <c r="B1086" s="272"/>
      <c r="D1086" s="274" t="s">
        <v>373</v>
      </c>
      <c r="E1086" s="275" t="s">
        <v>1</v>
      </c>
      <c r="F1086" s="276" t="s">
        <v>10131</v>
      </c>
      <c r="H1086" s="275" t="s">
        <v>1</v>
      </c>
      <c r="L1086" s="272"/>
      <c r="M1086" s="277"/>
      <c r="T1086" s="278"/>
      <c r="AT1086" s="275" t="s">
        <v>373</v>
      </c>
      <c r="AU1086" s="275" t="s">
        <v>90</v>
      </c>
      <c r="AV1086" s="273" t="s">
        <v>84</v>
      </c>
      <c r="AW1086" s="273" t="s">
        <v>31</v>
      </c>
      <c r="AX1086" s="273" t="s">
        <v>77</v>
      </c>
      <c r="AY1086" s="275" t="s">
        <v>366</v>
      </c>
    </row>
    <row r="1087" spans="2:51" s="280" customFormat="1">
      <c r="B1087" s="279"/>
      <c r="D1087" s="274" t="s">
        <v>373</v>
      </c>
      <c r="E1087" s="281" t="s">
        <v>1</v>
      </c>
      <c r="F1087" s="282" t="s">
        <v>10398</v>
      </c>
      <c r="H1087" s="283">
        <v>15.121</v>
      </c>
      <c r="L1087" s="279"/>
      <c r="M1087" s="284"/>
      <c r="T1087" s="285"/>
      <c r="AT1087" s="281" t="s">
        <v>373</v>
      </c>
      <c r="AU1087" s="281" t="s">
        <v>90</v>
      </c>
      <c r="AV1087" s="280" t="s">
        <v>90</v>
      </c>
      <c r="AW1087" s="280" t="s">
        <v>31</v>
      </c>
      <c r="AX1087" s="280" t="s">
        <v>77</v>
      </c>
      <c r="AY1087" s="281" t="s">
        <v>366</v>
      </c>
    </row>
    <row r="1088" spans="2:51" s="280" customFormat="1">
      <c r="B1088" s="279"/>
      <c r="D1088" s="274" t="s">
        <v>373</v>
      </c>
      <c r="E1088" s="281" t="s">
        <v>1</v>
      </c>
      <c r="F1088" s="282" t="s">
        <v>10399</v>
      </c>
      <c r="H1088" s="283">
        <v>4.2</v>
      </c>
      <c r="L1088" s="279"/>
      <c r="M1088" s="284"/>
      <c r="T1088" s="285"/>
      <c r="AT1088" s="281" t="s">
        <v>373</v>
      </c>
      <c r="AU1088" s="281" t="s">
        <v>90</v>
      </c>
      <c r="AV1088" s="280" t="s">
        <v>90</v>
      </c>
      <c r="AW1088" s="280" t="s">
        <v>31</v>
      </c>
      <c r="AX1088" s="280" t="s">
        <v>77</v>
      </c>
      <c r="AY1088" s="281" t="s">
        <v>366</v>
      </c>
    </row>
    <row r="1089" spans="2:65" s="280" customFormat="1">
      <c r="B1089" s="279"/>
      <c r="D1089" s="274" t="s">
        <v>373</v>
      </c>
      <c r="E1089" s="281" t="s">
        <v>1</v>
      </c>
      <c r="F1089" s="282" t="s">
        <v>10400</v>
      </c>
      <c r="H1089" s="283">
        <v>4.1859999999999999</v>
      </c>
      <c r="L1089" s="279"/>
      <c r="M1089" s="284"/>
      <c r="T1089" s="285"/>
      <c r="AT1089" s="281" t="s">
        <v>373</v>
      </c>
      <c r="AU1089" s="281" t="s">
        <v>90</v>
      </c>
      <c r="AV1089" s="280" t="s">
        <v>90</v>
      </c>
      <c r="AW1089" s="280" t="s">
        <v>31</v>
      </c>
      <c r="AX1089" s="280" t="s">
        <v>77</v>
      </c>
      <c r="AY1089" s="281" t="s">
        <v>366</v>
      </c>
    </row>
    <row r="1090" spans="2:65" s="294" customFormat="1">
      <c r="B1090" s="293"/>
      <c r="D1090" s="274" t="s">
        <v>373</v>
      </c>
      <c r="E1090" s="295" t="s">
        <v>1</v>
      </c>
      <c r="F1090" s="296" t="s">
        <v>397</v>
      </c>
      <c r="H1090" s="297">
        <v>41.588999999999999</v>
      </c>
      <c r="L1090" s="293"/>
      <c r="M1090" s="298"/>
      <c r="T1090" s="299"/>
      <c r="AT1090" s="295" t="s">
        <v>373</v>
      </c>
      <c r="AU1090" s="295" t="s">
        <v>90</v>
      </c>
      <c r="AV1090" s="294" t="s">
        <v>149</v>
      </c>
      <c r="AW1090" s="294" t="s">
        <v>31</v>
      </c>
      <c r="AX1090" s="294" t="s">
        <v>77</v>
      </c>
      <c r="AY1090" s="295" t="s">
        <v>366</v>
      </c>
    </row>
    <row r="1091" spans="2:65" s="287" customFormat="1">
      <c r="B1091" s="286"/>
      <c r="D1091" s="274" t="s">
        <v>373</v>
      </c>
      <c r="E1091" s="288" t="s">
        <v>1</v>
      </c>
      <c r="F1091" s="289" t="s">
        <v>378</v>
      </c>
      <c r="H1091" s="290">
        <v>44.889000000000003</v>
      </c>
      <c r="L1091" s="286"/>
      <c r="M1091" s="291"/>
      <c r="T1091" s="292"/>
      <c r="AT1091" s="288" t="s">
        <v>373</v>
      </c>
      <c r="AU1091" s="288" t="s">
        <v>90</v>
      </c>
      <c r="AV1091" s="287" t="s">
        <v>371</v>
      </c>
      <c r="AW1091" s="287" t="s">
        <v>31</v>
      </c>
      <c r="AX1091" s="287" t="s">
        <v>84</v>
      </c>
      <c r="AY1091" s="288" t="s">
        <v>366</v>
      </c>
    </row>
    <row r="1092" spans="2:65" s="74" customFormat="1" ht="44.25" customHeight="1">
      <c r="B1092" s="73"/>
      <c r="C1092" s="260" t="s">
        <v>2455</v>
      </c>
      <c r="D1092" s="260" t="s">
        <v>368</v>
      </c>
      <c r="E1092" s="261" t="s">
        <v>10401</v>
      </c>
      <c r="F1092" s="262" t="s">
        <v>6125</v>
      </c>
      <c r="G1092" s="263" t="s">
        <v>249</v>
      </c>
      <c r="H1092" s="264">
        <v>6.633</v>
      </c>
      <c r="I1092" s="26"/>
      <c r="J1092" s="266">
        <f>ROUND(I1092*H1092,2)</f>
        <v>0</v>
      </c>
      <c r="K1092" s="267"/>
      <c r="L1092" s="73"/>
      <c r="M1092" s="27" t="s">
        <v>1</v>
      </c>
      <c r="N1092" s="233" t="s">
        <v>43</v>
      </c>
      <c r="P1092" s="269">
        <f>O1092*H1092</f>
        <v>0</v>
      </c>
      <c r="Q1092" s="269">
        <v>5.6500000000000002E-2</v>
      </c>
      <c r="R1092" s="269">
        <f>Q1092*H1092</f>
        <v>0.3747645</v>
      </c>
      <c r="S1092" s="269">
        <v>0</v>
      </c>
      <c r="T1092" s="270">
        <f>S1092*H1092</f>
        <v>0</v>
      </c>
      <c r="AR1092" s="271" t="s">
        <v>495</v>
      </c>
      <c r="AT1092" s="271" t="s">
        <v>368</v>
      </c>
      <c r="AU1092" s="271" t="s">
        <v>90</v>
      </c>
      <c r="AY1092" s="53" t="s">
        <v>366</v>
      </c>
      <c r="BE1092" s="179">
        <f>IF(N1092="základná",J1092,0)</f>
        <v>0</v>
      </c>
      <c r="BF1092" s="179">
        <f>IF(N1092="znížená",J1092,0)</f>
        <v>0</v>
      </c>
      <c r="BG1092" s="179">
        <f>IF(N1092="zákl. prenesená",J1092,0)</f>
        <v>0</v>
      </c>
      <c r="BH1092" s="179">
        <f>IF(N1092="zníž. prenesená",J1092,0)</f>
        <v>0</v>
      </c>
      <c r="BI1092" s="179">
        <f>IF(N1092="nulová",J1092,0)</f>
        <v>0</v>
      </c>
      <c r="BJ1092" s="53" t="s">
        <v>90</v>
      </c>
      <c r="BK1092" s="179">
        <f>ROUND(I1092*H1092,2)</f>
        <v>0</v>
      </c>
      <c r="BL1092" s="53" t="s">
        <v>495</v>
      </c>
      <c r="BM1092" s="271" t="s">
        <v>10402</v>
      </c>
    </row>
    <row r="1093" spans="2:65" s="273" customFormat="1">
      <c r="B1093" s="272"/>
      <c r="D1093" s="274" t="s">
        <v>373</v>
      </c>
      <c r="E1093" s="275" t="s">
        <v>1</v>
      </c>
      <c r="F1093" s="276" t="s">
        <v>412</v>
      </c>
      <c r="H1093" s="275" t="s">
        <v>1</v>
      </c>
      <c r="L1093" s="272"/>
      <c r="M1093" s="277"/>
      <c r="T1093" s="278"/>
      <c r="AT1093" s="275" t="s">
        <v>373</v>
      </c>
      <c r="AU1093" s="275" t="s">
        <v>90</v>
      </c>
      <c r="AV1093" s="273" t="s">
        <v>84</v>
      </c>
      <c r="AW1093" s="273" t="s">
        <v>31</v>
      </c>
      <c r="AX1093" s="273" t="s">
        <v>77</v>
      </c>
      <c r="AY1093" s="275" t="s">
        <v>366</v>
      </c>
    </row>
    <row r="1094" spans="2:65" s="280" customFormat="1">
      <c r="B1094" s="279"/>
      <c r="D1094" s="274" t="s">
        <v>373</v>
      </c>
      <c r="E1094" s="281" t="s">
        <v>1</v>
      </c>
      <c r="F1094" s="282" t="s">
        <v>9704</v>
      </c>
      <c r="H1094" s="283">
        <v>6.633</v>
      </c>
      <c r="L1094" s="279"/>
      <c r="M1094" s="284"/>
      <c r="T1094" s="285"/>
      <c r="AT1094" s="281" t="s">
        <v>373</v>
      </c>
      <c r="AU1094" s="281" t="s">
        <v>90</v>
      </c>
      <c r="AV1094" s="280" t="s">
        <v>90</v>
      </c>
      <c r="AW1094" s="280" t="s">
        <v>31</v>
      </c>
      <c r="AX1094" s="280" t="s">
        <v>77</v>
      </c>
      <c r="AY1094" s="281" t="s">
        <v>366</v>
      </c>
    </row>
    <row r="1095" spans="2:65" s="287" customFormat="1">
      <c r="B1095" s="286"/>
      <c r="D1095" s="274" t="s">
        <v>373</v>
      </c>
      <c r="E1095" s="288" t="s">
        <v>1</v>
      </c>
      <c r="F1095" s="289" t="s">
        <v>378</v>
      </c>
      <c r="H1095" s="290">
        <v>6.633</v>
      </c>
      <c r="L1095" s="286"/>
      <c r="M1095" s="291"/>
      <c r="T1095" s="292"/>
      <c r="AT1095" s="288" t="s">
        <v>373</v>
      </c>
      <c r="AU1095" s="288" t="s">
        <v>90</v>
      </c>
      <c r="AV1095" s="287" t="s">
        <v>371</v>
      </c>
      <c r="AW1095" s="287" t="s">
        <v>31</v>
      </c>
      <c r="AX1095" s="287" t="s">
        <v>84</v>
      </c>
      <c r="AY1095" s="288" t="s">
        <v>366</v>
      </c>
    </row>
    <row r="1096" spans="2:65" s="74" customFormat="1" ht="24.2" customHeight="1">
      <c r="B1096" s="73"/>
      <c r="C1096" s="260" t="s">
        <v>2459</v>
      </c>
      <c r="D1096" s="260" t="s">
        <v>368</v>
      </c>
      <c r="E1096" s="261" t="s">
        <v>10403</v>
      </c>
      <c r="F1096" s="262" t="s">
        <v>10404</v>
      </c>
      <c r="G1096" s="263" t="s">
        <v>4281</v>
      </c>
      <c r="H1096" s="30"/>
      <c r="I1096" s="26"/>
      <c r="J1096" s="266">
        <f>ROUND(I1096*H1096,2)</f>
        <v>0</v>
      </c>
      <c r="K1096" s="267"/>
      <c r="L1096" s="73"/>
      <c r="M1096" s="31" t="s">
        <v>1</v>
      </c>
      <c r="N1096" s="322" t="s">
        <v>43</v>
      </c>
      <c r="O1096" s="323"/>
      <c r="P1096" s="324">
        <f>O1096*H1096</f>
        <v>0</v>
      </c>
      <c r="Q1096" s="324">
        <v>0</v>
      </c>
      <c r="R1096" s="324">
        <f>Q1096*H1096</f>
        <v>0</v>
      </c>
      <c r="S1096" s="324">
        <v>0</v>
      </c>
      <c r="T1096" s="325">
        <f>S1096*H1096</f>
        <v>0</v>
      </c>
      <c r="AR1096" s="271" t="s">
        <v>495</v>
      </c>
      <c r="AT1096" s="271" t="s">
        <v>368</v>
      </c>
      <c r="AU1096" s="271" t="s">
        <v>90</v>
      </c>
      <c r="AY1096" s="53" t="s">
        <v>366</v>
      </c>
      <c r="BE1096" s="179">
        <f>IF(N1096="základná",J1096,0)</f>
        <v>0</v>
      </c>
      <c r="BF1096" s="179">
        <f>IF(N1096="znížená",J1096,0)</f>
        <v>0</v>
      </c>
      <c r="BG1096" s="179">
        <f>IF(N1096="zákl. prenesená",J1096,0)</f>
        <v>0</v>
      </c>
      <c r="BH1096" s="179">
        <f>IF(N1096="zníž. prenesená",J1096,0)</f>
        <v>0</v>
      </c>
      <c r="BI1096" s="179">
        <f>IF(N1096="nulová",J1096,0)</f>
        <v>0</v>
      </c>
      <c r="BJ1096" s="53" t="s">
        <v>90</v>
      </c>
      <c r="BK1096" s="179">
        <f>ROUND(I1096*H1096,2)</f>
        <v>0</v>
      </c>
      <c r="BL1096" s="53" t="s">
        <v>495</v>
      </c>
      <c r="BM1096" s="271" t="s">
        <v>10405</v>
      </c>
    </row>
    <row r="1097" spans="2:65" s="74" customFormat="1" ht="6.95" customHeight="1">
      <c r="B1097" s="103"/>
      <c r="C1097" s="104"/>
      <c r="D1097" s="104"/>
      <c r="E1097" s="104"/>
      <c r="F1097" s="104"/>
      <c r="G1097" s="104"/>
      <c r="H1097" s="104"/>
      <c r="I1097" s="104"/>
      <c r="J1097" s="104"/>
      <c r="K1097" s="104"/>
      <c r="L1097" s="73"/>
    </row>
  </sheetData>
  <sheetProtection algorithmName="SHA-512" hashValue="+fuoovidk69++SgdAk3OoD3TozqgJfDp1eQqUMmY3u8dHoViE0WeJIpj69JI0dcUzlXdjW/lUDYauZ/4cb6OEQ==" saltValue="OWv1bd9zvwWlUqynIApP/A==" spinCount="100000" sheet="1" objects="1" scenarios="1" selectLockedCells="1"/>
  <autoFilter ref="C149:K1096" xr:uid="{00000000-0009-0000-0000-00000C000000}"/>
  <mergeCells count="17">
    <mergeCell ref="E9:H9"/>
    <mergeCell ref="E11:H11"/>
    <mergeCell ref="E20:H20"/>
    <mergeCell ref="E29:H29"/>
    <mergeCell ref="E142:H142"/>
    <mergeCell ref="L2:V2"/>
    <mergeCell ref="D124:F124"/>
    <mergeCell ref="D125:F125"/>
    <mergeCell ref="D126:F126"/>
    <mergeCell ref="E138:H138"/>
    <mergeCell ref="E140:H140"/>
    <mergeCell ref="E85:H85"/>
    <mergeCell ref="E87:H87"/>
    <mergeCell ref="E89:H89"/>
    <mergeCell ref="D122:F122"/>
    <mergeCell ref="D123:F123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pageSetUpPr fitToPage="1"/>
  </sheetPr>
  <dimension ref="B2:BM197"/>
  <sheetViews>
    <sheetView showGridLines="0" topLeftCell="A23" workbookViewId="0">
      <selection activeCell="E20" sqref="E20:H20 J19:J20 D104:F108 J104:J109 I134 M134 I156:I192 M156:M192 I194:I196 M194:M196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128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9711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10406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</row>
    <row r="20" spans="2:12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J103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ROUND((SUM(BE103:BE110) + SUM(BE132:BE196)),  2)</f>
        <v>0</v>
      </c>
      <c r="G37" s="209"/>
      <c r="H37" s="209"/>
      <c r="I37" s="210">
        <v>0.2</v>
      </c>
      <c r="J37" s="208">
        <f>ROUND(((SUM(BE103:BE110) + SUM(BE132:BE196))*I37),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ROUND((SUM(BF103:BF110) + SUM(BF132:BF196)),  2)</f>
        <v>0</v>
      </c>
      <c r="G38" s="209"/>
      <c r="H38" s="209"/>
      <c r="I38" s="210">
        <v>0.2</v>
      </c>
      <c r="J38" s="208">
        <f>ROUND(((SUM(BF103:BF110) + SUM(BF132:BF196))*I38),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ROUND((SUM(BG103:BG110) + SUM(BG132:BG196)),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ROUND((SUM(BH103:BH110) + SUM(BH132:BH196)),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ROUND((SUM(BI103:BI110) + SUM(BI132:BI196)),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9711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E04_1 - Vzduchotechnika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62" s="74" customFormat="1" ht="10.35" customHeight="1">
      <c r="B97" s="73"/>
      <c r="L97" s="73"/>
    </row>
    <row r="98" spans="2:62" s="74" customFormat="1" ht="22.9" customHeight="1">
      <c r="B98" s="73"/>
      <c r="C98" s="222" t="s">
        <v>308</v>
      </c>
      <c r="J98" s="205">
        <f>J132</f>
        <v>0</v>
      </c>
      <c r="L98" s="73"/>
      <c r="AU98" s="53" t="s">
        <v>309</v>
      </c>
    </row>
    <row r="99" spans="2:62" s="224" customFormat="1" ht="24.95" customHeight="1">
      <c r="B99" s="223"/>
      <c r="D99" s="225" t="s">
        <v>10407</v>
      </c>
      <c r="E99" s="226"/>
      <c r="F99" s="226"/>
      <c r="G99" s="226"/>
      <c r="H99" s="226"/>
      <c r="I99" s="226"/>
      <c r="J99" s="227">
        <f>J133</f>
        <v>0</v>
      </c>
      <c r="L99" s="223"/>
    </row>
    <row r="100" spans="2:62" s="224" customFormat="1" ht="24.95" customHeight="1">
      <c r="B100" s="223"/>
      <c r="D100" s="225" t="s">
        <v>6679</v>
      </c>
      <c r="E100" s="226"/>
      <c r="F100" s="226"/>
      <c r="G100" s="226"/>
      <c r="H100" s="226"/>
      <c r="I100" s="226"/>
      <c r="J100" s="227">
        <f>J193</f>
        <v>0</v>
      </c>
      <c r="L100" s="223"/>
    </row>
    <row r="101" spans="2:62" s="74" customFormat="1" ht="21.75" customHeight="1">
      <c r="B101" s="73"/>
      <c r="L101" s="73"/>
    </row>
    <row r="102" spans="2:62" s="74" customFormat="1" ht="6.95" customHeight="1">
      <c r="B102" s="73"/>
      <c r="L102" s="73"/>
    </row>
    <row r="103" spans="2:62" s="74" customFormat="1" ht="29.25" customHeight="1">
      <c r="B103" s="73"/>
      <c r="C103" s="222" t="s">
        <v>343</v>
      </c>
      <c r="J103" s="232">
        <f>ROUND(J104 + J105 + J106 + J107 + J108 + J109,2)</f>
        <v>0</v>
      </c>
      <c r="L103" s="73"/>
      <c r="N103" s="233" t="s">
        <v>41</v>
      </c>
    </row>
    <row r="104" spans="2:62" s="74" customFormat="1" ht="18" customHeight="1">
      <c r="B104" s="73"/>
      <c r="D104" s="41" t="s">
        <v>344</v>
      </c>
      <c r="E104" s="48"/>
      <c r="F104" s="48"/>
      <c r="J104" s="17">
        <v>0</v>
      </c>
      <c r="L104" s="73"/>
      <c r="N104" s="235" t="s">
        <v>43</v>
      </c>
      <c r="AY104" s="53" t="s">
        <v>345</v>
      </c>
      <c r="BE104" s="179">
        <f t="shared" ref="BE104:BE109" si="0">IF(N104="základná",J104,0)</f>
        <v>0</v>
      </c>
      <c r="BF104" s="179">
        <f t="shared" ref="BF104:BF109" si="1">IF(N104="znížená",J104,0)</f>
        <v>0</v>
      </c>
      <c r="BG104" s="179">
        <f t="shared" ref="BG104:BG109" si="2">IF(N104="zákl. prenesená",J104,0)</f>
        <v>0</v>
      </c>
      <c r="BH104" s="179">
        <f t="shared" ref="BH104:BH109" si="3">IF(N104="zníž. prenesená",J104,0)</f>
        <v>0</v>
      </c>
      <c r="BI104" s="179">
        <f t="shared" ref="BI104:BI109" si="4">IF(N104="nulová",J104,0)</f>
        <v>0</v>
      </c>
      <c r="BJ104" s="53" t="s">
        <v>90</v>
      </c>
    </row>
    <row r="105" spans="2:62" s="74" customFormat="1" ht="18" customHeight="1">
      <c r="B105" s="73"/>
      <c r="D105" s="41" t="s">
        <v>346</v>
      </c>
      <c r="E105" s="48"/>
      <c r="F105" s="48"/>
      <c r="J105" s="17">
        <v>0</v>
      </c>
      <c r="L105" s="73"/>
      <c r="N105" s="235" t="s">
        <v>43</v>
      </c>
      <c r="AY105" s="53" t="s">
        <v>345</v>
      </c>
      <c r="BE105" s="179">
        <f t="shared" si="0"/>
        <v>0</v>
      </c>
      <c r="BF105" s="179">
        <f t="shared" si="1"/>
        <v>0</v>
      </c>
      <c r="BG105" s="179">
        <f t="shared" si="2"/>
        <v>0</v>
      </c>
      <c r="BH105" s="179">
        <f t="shared" si="3"/>
        <v>0</v>
      </c>
      <c r="BI105" s="179">
        <f t="shared" si="4"/>
        <v>0</v>
      </c>
      <c r="BJ105" s="53" t="s">
        <v>90</v>
      </c>
    </row>
    <row r="106" spans="2:62" s="74" customFormat="1" ht="18" customHeight="1">
      <c r="B106" s="73"/>
      <c r="D106" s="41" t="s">
        <v>347</v>
      </c>
      <c r="E106" s="48"/>
      <c r="F106" s="48"/>
      <c r="J106" s="17">
        <v>0</v>
      </c>
      <c r="L106" s="73"/>
      <c r="N106" s="235" t="s">
        <v>43</v>
      </c>
      <c r="AY106" s="53" t="s">
        <v>345</v>
      </c>
      <c r="BE106" s="179">
        <f t="shared" si="0"/>
        <v>0</v>
      </c>
      <c r="BF106" s="179">
        <f t="shared" si="1"/>
        <v>0</v>
      </c>
      <c r="BG106" s="179">
        <f t="shared" si="2"/>
        <v>0</v>
      </c>
      <c r="BH106" s="179">
        <f t="shared" si="3"/>
        <v>0</v>
      </c>
      <c r="BI106" s="179">
        <f t="shared" si="4"/>
        <v>0</v>
      </c>
      <c r="BJ106" s="53" t="s">
        <v>90</v>
      </c>
    </row>
    <row r="107" spans="2:62" s="74" customFormat="1" ht="18" customHeight="1">
      <c r="B107" s="73"/>
      <c r="D107" s="41" t="s">
        <v>348</v>
      </c>
      <c r="E107" s="48"/>
      <c r="F107" s="48"/>
      <c r="J107" s="17">
        <v>0</v>
      </c>
      <c r="L107" s="73"/>
      <c r="N107" s="235" t="s">
        <v>43</v>
      </c>
      <c r="AY107" s="53" t="s">
        <v>345</v>
      </c>
      <c r="BE107" s="179">
        <f t="shared" si="0"/>
        <v>0</v>
      </c>
      <c r="BF107" s="179">
        <f t="shared" si="1"/>
        <v>0</v>
      </c>
      <c r="BG107" s="179">
        <f t="shared" si="2"/>
        <v>0</v>
      </c>
      <c r="BH107" s="179">
        <f t="shared" si="3"/>
        <v>0</v>
      </c>
      <c r="BI107" s="179">
        <f t="shared" si="4"/>
        <v>0</v>
      </c>
      <c r="BJ107" s="53" t="s">
        <v>90</v>
      </c>
    </row>
    <row r="108" spans="2:62" s="74" customFormat="1" ht="18" customHeight="1">
      <c r="B108" s="73"/>
      <c r="D108" s="41" t="s">
        <v>349</v>
      </c>
      <c r="E108" s="48"/>
      <c r="F108" s="48"/>
      <c r="J108" s="17">
        <v>0</v>
      </c>
      <c r="L108" s="73"/>
      <c r="N108" s="235" t="s">
        <v>43</v>
      </c>
      <c r="AY108" s="53" t="s">
        <v>345</v>
      </c>
      <c r="BE108" s="179">
        <f t="shared" si="0"/>
        <v>0</v>
      </c>
      <c r="BF108" s="179">
        <f t="shared" si="1"/>
        <v>0</v>
      </c>
      <c r="BG108" s="179">
        <f t="shared" si="2"/>
        <v>0</v>
      </c>
      <c r="BH108" s="179">
        <f t="shared" si="3"/>
        <v>0</v>
      </c>
      <c r="BI108" s="179">
        <f t="shared" si="4"/>
        <v>0</v>
      </c>
      <c r="BJ108" s="53" t="s">
        <v>90</v>
      </c>
    </row>
    <row r="109" spans="2:62" s="74" customFormat="1" ht="18" customHeight="1">
      <c r="B109" s="73"/>
      <c r="D109" s="236" t="s">
        <v>350</v>
      </c>
      <c r="J109" s="17">
        <f>ROUND(J32*T109,2)</f>
        <v>0</v>
      </c>
      <c r="L109" s="73"/>
      <c r="N109" s="235" t="s">
        <v>43</v>
      </c>
      <c r="AY109" s="53" t="s">
        <v>351</v>
      </c>
      <c r="BE109" s="179">
        <f t="shared" si="0"/>
        <v>0</v>
      </c>
      <c r="BF109" s="179">
        <f t="shared" si="1"/>
        <v>0</v>
      </c>
      <c r="BG109" s="179">
        <f t="shared" si="2"/>
        <v>0</v>
      </c>
      <c r="BH109" s="179">
        <f t="shared" si="3"/>
        <v>0</v>
      </c>
      <c r="BI109" s="179">
        <f t="shared" si="4"/>
        <v>0</v>
      </c>
      <c r="BJ109" s="53" t="s">
        <v>90</v>
      </c>
    </row>
    <row r="110" spans="2:62" s="74" customFormat="1">
      <c r="B110" s="73"/>
      <c r="L110" s="73"/>
    </row>
    <row r="111" spans="2:62" s="74" customFormat="1" ht="29.25" customHeight="1">
      <c r="B111" s="73"/>
      <c r="C111" s="181" t="s">
        <v>146</v>
      </c>
      <c r="D111" s="182"/>
      <c r="E111" s="182"/>
      <c r="F111" s="182"/>
      <c r="G111" s="182"/>
      <c r="H111" s="182"/>
      <c r="I111" s="182"/>
      <c r="J111" s="237">
        <f>ROUND(J98+J103,2)</f>
        <v>0</v>
      </c>
      <c r="K111" s="182"/>
      <c r="L111" s="73"/>
    </row>
    <row r="112" spans="2:62" s="74" customFormat="1" ht="6.95" customHeight="1">
      <c r="B112" s="103"/>
      <c r="C112" s="104"/>
      <c r="D112" s="104"/>
      <c r="E112" s="104"/>
      <c r="F112" s="104"/>
      <c r="G112" s="104"/>
      <c r="H112" s="104"/>
      <c r="I112" s="104"/>
      <c r="J112" s="104"/>
      <c r="K112" s="104"/>
      <c r="L112" s="73"/>
    </row>
    <row r="116" spans="2:12" s="74" customFormat="1" ht="6.95" customHeight="1">
      <c r="B116" s="105"/>
      <c r="C116" s="106"/>
      <c r="D116" s="106"/>
      <c r="E116" s="106"/>
      <c r="F116" s="106"/>
      <c r="G116" s="106"/>
      <c r="H116" s="106"/>
      <c r="I116" s="106"/>
      <c r="J116" s="106"/>
      <c r="K116" s="106"/>
      <c r="L116" s="73"/>
    </row>
    <row r="117" spans="2:12" s="74" customFormat="1" ht="24.95" customHeight="1">
      <c r="B117" s="73"/>
      <c r="C117" s="57" t="s">
        <v>352</v>
      </c>
      <c r="L117" s="73"/>
    </row>
    <row r="118" spans="2:12" s="74" customFormat="1" ht="6.95" customHeight="1">
      <c r="B118" s="73"/>
      <c r="L118" s="73"/>
    </row>
    <row r="119" spans="2:12" s="74" customFormat="1" ht="12" customHeight="1">
      <c r="B119" s="73"/>
      <c r="C119" s="66" t="s">
        <v>15</v>
      </c>
      <c r="L119" s="73"/>
    </row>
    <row r="120" spans="2:12" s="74" customFormat="1" ht="39.75" customHeight="1">
      <c r="B120" s="73"/>
      <c r="E120" s="195" t="str">
        <f>E7</f>
        <v>REKONŠTRUKCIA OBJEKTU NA VAJANSKÉHO NÁBREŽÍ 10, BRATISLAVA, ADAPTÁCIA OBJEKTU PRE POTREBY VÝUČBY UK</v>
      </c>
      <c r="F120" s="196"/>
      <c r="G120" s="196"/>
      <c r="H120" s="196"/>
      <c r="L120" s="73"/>
    </row>
    <row r="121" spans="2:12" ht="12" customHeight="1">
      <c r="B121" s="56"/>
      <c r="C121" s="66" t="s">
        <v>161</v>
      </c>
      <c r="L121" s="56"/>
    </row>
    <row r="122" spans="2:12" s="74" customFormat="1" ht="16.5" customHeight="1">
      <c r="B122" s="73"/>
      <c r="E122" s="195" t="s">
        <v>9711</v>
      </c>
      <c r="F122" s="197"/>
      <c r="G122" s="197"/>
      <c r="H122" s="197"/>
      <c r="L122" s="73"/>
    </row>
    <row r="123" spans="2:12" s="74" customFormat="1" ht="12" customHeight="1">
      <c r="B123" s="73"/>
      <c r="C123" s="66" t="s">
        <v>167</v>
      </c>
      <c r="L123" s="73"/>
    </row>
    <row r="124" spans="2:12" s="74" customFormat="1" ht="16.5" customHeight="1">
      <c r="B124" s="73"/>
      <c r="E124" s="112" t="str">
        <f>E11</f>
        <v>E04_1 - Vzduchotechnika</v>
      </c>
      <c r="F124" s="197"/>
      <c r="G124" s="197"/>
      <c r="H124" s="197"/>
      <c r="L124" s="73"/>
    </row>
    <row r="125" spans="2:12" s="74" customFormat="1" ht="6.95" customHeight="1">
      <c r="B125" s="73"/>
      <c r="L125" s="73"/>
    </row>
    <row r="126" spans="2:12" s="74" customFormat="1" ht="12" customHeight="1">
      <c r="B126" s="73"/>
      <c r="C126" s="66" t="s">
        <v>19</v>
      </c>
      <c r="F126" s="67" t="str">
        <f>F14</f>
        <v xml:space="preserve">Vajanského nábrežie 56/10 </v>
      </c>
      <c r="I126" s="66" t="s">
        <v>21</v>
      </c>
      <c r="J126" s="198" t="str">
        <f>IF(J14="","",J14)</f>
        <v>30. 5. 2024</v>
      </c>
      <c r="L126" s="73"/>
    </row>
    <row r="127" spans="2:12" s="74" customFormat="1" ht="6.95" customHeight="1">
      <c r="B127" s="73"/>
      <c r="L127" s="73"/>
    </row>
    <row r="128" spans="2:12" s="74" customFormat="1" ht="15.2" customHeight="1">
      <c r="B128" s="73"/>
      <c r="C128" s="66" t="s">
        <v>23</v>
      </c>
      <c r="F128" s="67" t="str">
        <f>E17</f>
        <v>Univerzita Komenského v Bratislave</v>
      </c>
      <c r="I128" s="66" t="s">
        <v>29</v>
      </c>
      <c r="J128" s="219" t="str">
        <f>E23</f>
        <v xml:space="preserve"> </v>
      </c>
      <c r="L128" s="73"/>
    </row>
    <row r="129" spans="2:65" s="74" customFormat="1" ht="15.2" customHeight="1">
      <c r="B129" s="73"/>
      <c r="C129" s="66" t="s">
        <v>27</v>
      </c>
      <c r="F129" s="67" t="str">
        <f>IF(E20="","",E20)</f>
        <v>Vyplň údaj</v>
      </c>
      <c r="I129" s="66" t="s">
        <v>32</v>
      </c>
      <c r="J129" s="219" t="str">
        <f>E26</f>
        <v>precenil Rosoft,s.r.o.</v>
      </c>
      <c r="L129" s="73"/>
    </row>
    <row r="130" spans="2:65" s="74" customFormat="1" ht="10.35" customHeight="1">
      <c r="B130" s="73"/>
      <c r="L130" s="73"/>
    </row>
    <row r="131" spans="2:65" s="243" customFormat="1" ht="29.25" customHeight="1">
      <c r="B131" s="238"/>
      <c r="C131" s="239" t="s">
        <v>353</v>
      </c>
      <c r="D131" s="240" t="s">
        <v>62</v>
      </c>
      <c r="E131" s="240" t="s">
        <v>58</v>
      </c>
      <c r="F131" s="240" t="s">
        <v>59</v>
      </c>
      <c r="G131" s="240" t="s">
        <v>354</v>
      </c>
      <c r="H131" s="240" t="s">
        <v>355</v>
      </c>
      <c r="I131" s="240" t="s">
        <v>356</v>
      </c>
      <c r="J131" s="241" t="s">
        <v>307</v>
      </c>
      <c r="K131" s="242" t="s">
        <v>357</v>
      </c>
      <c r="L131" s="238"/>
      <c r="M131" s="132" t="s">
        <v>1</v>
      </c>
      <c r="N131" s="133" t="s">
        <v>41</v>
      </c>
      <c r="O131" s="133" t="s">
        <v>358</v>
      </c>
      <c r="P131" s="133" t="s">
        <v>359</v>
      </c>
      <c r="Q131" s="133" t="s">
        <v>360</v>
      </c>
      <c r="R131" s="133" t="s">
        <v>361</v>
      </c>
      <c r="S131" s="133" t="s">
        <v>362</v>
      </c>
      <c r="T131" s="134" t="s">
        <v>363</v>
      </c>
    </row>
    <row r="132" spans="2:65" s="74" customFormat="1" ht="22.9" customHeight="1">
      <c r="B132" s="73"/>
      <c r="C132" s="138" t="s">
        <v>215</v>
      </c>
      <c r="J132" s="244">
        <f>BK132</f>
        <v>0</v>
      </c>
      <c r="L132" s="73"/>
      <c r="M132" s="135"/>
      <c r="N132" s="120"/>
      <c r="O132" s="120"/>
      <c r="P132" s="245">
        <f>P133+P193</f>
        <v>0</v>
      </c>
      <c r="Q132" s="120"/>
      <c r="R132" s="245">
        <f>R133+R193</f>
        <v>0</v>
      </c>
      <c r="S132" s="120"/>
      <c r="T132" s="246">
        <f>T133+T193</f>
        <v>0</v>
      </c>
      <c r="AT132" s="53" t="s">
        <v>76</v>
      </c>
      <c r="AU132" s="53" t="s">
        <v>309</v>
      </c>
      <c r="BK132" s="247">
        <f>BK133+BK193</f>
        <v>0</v>
      </c>
    </row>
    <row r="133" spans="2:65" s="249" customFormat="1" ht="25.9" customHeight="1">
      <c r="B133" s="248"/>
      <c r="D133" s="250" t="s">
        <v>76</v>
      </c>
      <c r="E133" s="251" t="s">
        <v>7180</v>
      </c>
      <c r="F133" s="251" t="s">
        <v>10408</v>
      </c>
      <c r="J133" s="252">
        <f>BK133</f>
        <v>0</v>
      </c>
      <c r="L133" s="248"/>
      <c r="M133" s="253"/>
      <c r="P133" s="254">
        <f>SUM(P134:P192)</f>
        <v>0</v>
      </c>
      <c r="R133" s="254">
        <f>SUM(R134:R192)</f>
        <v>0</v>
      </c>
      <c r="T133" s="255">
        <f>SUM(T134:T192)</f>
        <v>0</v>
      </c>
      <c r="AR133" s="250" t="s">
        <v>84</v>
      </c>
      <c r="AT133" s="256" t="s">
        <v>76</v>
      </c>
      <c r="AU133" s="256" t="s">
        <v>77</v>
      </c>
      <c r="AY133" s="250" t="s">
        <v>366</v>
      </c>
      <c r="BK133" s="257">
        <f>SUM(BK134:BK192)</f>
        <v>0</v>
      </c>
    </row>
    <row r="134" spans="2:65" s="74" customFormat="1" ht="76.349999999999994" customHeight="1">
      <c r="B134" s="73"/>
      <c r="C134" s="311" t="s">
        <v>84</v>
      </c>
      <c r="D134" s="311" t="s">
        <v>368</v>
      </c>
      <c r="E134" s="312" t="s">
        <v>10409</v>
      </c>
      <c r="F134" s="313" t="s">
        <v>10410</v>
      </c>
      <c r="G134" s="314" t="s">
        <v>630</v>
      </c>
      <c r="H134" s="315">
        <v>1</v>
      </c>
      <c r="I134" s="26"/>
      <c r="J134" s="266">
        <f>ROUND(I134*H134,2)</f>
        <v>0</v>
      </c>
      <c r="K134" s="267"/>
      <c r="L134" s="73"/>
      <c r="M134" s="27" t="s">
        <v>1</v>
      </c>
      <c r="N134" s="233" t="s">
        <v>43</v>
      </c>
      <c r="P134" s="269">
        <f>O134*H134</f>
        <v>0</v>
      </c>
      <c r="Q134" s="269">
        <v>0</v>
      </c>
      <c r="R134" s="269">
        <f>Q134*H134</f>
        <v>0</v>
      </c>
      <c r="S134" s="269">
        <v>0</v>
      </c>
      <c r="T134" s="270">
        <f>S134*H134</f>
        <v>0</v>
      </c>
      <c r="AR134" s="271" t="s">
        <v>495</v>
      </c>
      <c r="AT134" s="271" t="s">
        <v>368</v>
      </c>
      <c r="AU134" s="271" t="s">
        <v>84</v>
      </c>
      <c r="AY134" s="53" t="s">
        <v>366</v>
      </c>
      <c r="BE134" s="179">
        <f>IF(N134="základná",J134,0)</f>
        <v>0</v>
      </c>
      <c r="BF134" s="179">
        <f>IF(N134="znížená",J134,0)</f>
        <v>0</v>
      </c>
      <c r="BG134" s="179">
        <f>IF(N134="zákl. prenesená",J134,0)</f>
        <v>0</v>
      </c>
      <c r="BH134" s="179">
        <f>IF(N134="zníž. prenesená",J134,0)</f>
        <v>0</v>
      </c>
      <c r="BI134" s="179">
        <f>IF(N134="nulová",J134,0)</f>
        <v>0</v>
      </c>
      <c r="BJ134" s="53" t="s">
        <v>90</v>
      </c>
      <c r="BK134" s="179">
        <f>ROUND(I134*H134,2)</f>
        <v>0</v>
      </c>
      <c r="BL134" s="53" t="s">
        <v>495</v>
      </c>
      <c r="BM134" s="271" t="s">
        <v>10411</v>
      </c>
    </row>
    <row r="135" spans="2:65" s="280" customFormat="1">
      <c r="B135" s="279"/>
      <c r="D135" s="274" t="s">
        <v>373</v>
      </c>
      <c r="E135" s="281" t="s">
        <v>1</v>
      </c>
      <c r="F135" s="282" t="s">
        <v>84</v>
      </c>
      <c r="H135" s="283">
        <v>1</v>
      </c>
      <c r="L135" s="279"/>
      <c r="M135" s="284"/>
      <c r="T135" s="285"/>
      <c r="AT135" s="281" t="s">
        <v>373</v>
      </c>
      <c r="AU135" s="281" t="s">
        <v>84</v>
      </c>
      <c r="AV135" s="280" t="s">
        <v>90</v>
      </c>
      <c r="AW135" s="280" t="s">
        <v>31</v>
      </c>
      <c r="AX135" s="280" t="s">
        <v>84</v>
      </c>
      <c r="AY135" s="281" t="s">
        <v>366</v>
      </c>
    </row>
    <row r="136" spans="2:65" s="273" customFormat="1" ht="33.75">
      <c r="B136" s="272"/>
      <c r="D136" s="274" t="s">
        <v>373</v>
      </c>
      <c r="E136" s="275" t="s">
        <v>1</v>
      </c>
      <c r="F136" s="276" t="s">
        <v>10412</v>
      </c>
      <c r="H136" s="275" t="s">
        <v>1</v>
      </c>
      <c r="L136" s="272"/>
      <c r="M136" s="277"/>
      <c r="T136" s="278"/>
      <c r="AT136" s="275" t="s">
        <v>373</v>
      </c>
      <c r="AU136" s="275" t="s">
        <v>84</v>
      </c>
      <c r="AV136" s="273" t="s">
        <v>84</v>
      </c>
      <c r="AW136" s="273" t="s">
        <v>31</v>
      </c>
      <c r="AX136" s="273" t="s">
        <v>77</v>
      </c>
      <c r="AY136" s="275" t="s">
        <v>366</v>
      </c>
    </row>
    <row r="137" spans="2:65" s="273" customFormat="1" ht="22.5">
      <c r="B137" s="272"/>
      <c r="D137" s="274" t="s">
        <v>373</v>
      </c>
      <c r="E137" s="275" t="s">
        <v>1</v>
      </c>
      <c r="F137" s="276" t="s">
        <v>10413</v>
      </c>
      <c r="H137" s="275" t="s">
        <v>1</v>
      </c>
      <c r="L137" s="272"/>
      <c r="M137" s="277"/>
      <c r="T137" s="278"/>
      <c r="AT137" s="275" t="s">
        <v>373</v>
      </c>
      <c r="AU137" s="275" t="s">
        <v>84</v>
      </c>
      <c r="AV137" s="273" t="s">
        <v>84</v>
      </c>
      <c r="AW137" s="273" t="s">
        <v>31</v>
      </c>
      <c r="AX137" s="273" t="s">
        <v>77</v>
      </c>
      <c r="AY137" s="275" t="s">
        <v>366</v>
      </c>
    </row>
    <row r="138" spans="2:65" s="273" customFormat="1" ht="22.5">
      <c r="B138" s="272"/>
      <c r="D138" s="274" t="s">
        <v>373</v>
      </c>
      <c r="E138" s="275" t="s">
        <v>1</v>
      </c>
      <c r="F138" s="276" t="s">
        <v>10414</v>
      </c>
      <c r="H138" s="275" t="s">
        <v>1</v>
      </c>
      <c r="L138" s="272"/>
      <c r="M138" s="277"/>
      <c r="T138" s="278"/>
      <c r="AT138" s="275" t="s">
        <v>373</v>
      </c>
      <c r="AU138" s="275" t="s">
        <v>84</v>
      </c>
      <c r="AV138" s="273" t="s">
        <v>84</v>
      </c>
      <c r="AW138" s="273" t="s">
        <v>31</v>
      </c>
      <c r="AX138" s="273" t="s">
        <v>77</v>
      </c>
      <c r="AY138" s="275" t="s">
        <v>366</v>
      </c>
    </row>
    <row r="139" spans="2:65" s="273" customFormat="1">
      <c r="B139" s="272"/>
      <c r="D139" s="274" t="s">
        <v>373</v>
      </c>
      <c r="E139" s="275" t="s">
        <v>1</v>
      </c>
      <c r="F139" s="276" t="s">
        <v>6686</v>
      </c>
      <c r="H139" s="275" t="s">
        <v>1</v>
      </c>
      <c r="L139" s="272"/>
      <c r="M139" s="277"/>
      <c r="T139" s="278"/>
      <c r="AT139" s="275" t="s">
        <v>373</v>
      </c>
      <c r="AU139" s="275" t="s">
        <v>84</v>
      </c>
      <c r="AV139" s="273" t="s">
        <v>84</v>
      </c>
      <c r="AW139" s="273" t="s">
        <v>31</v>
      </c>
      <c r="AX139" s="273" t="s">
        <v>77</v>
      </c>
      <c r="AY139" s="275" t="s">
        <v>366</v>
      </c>
    </row>
    <row r="140" spans="2:65" s="273" customFormat="1">
      <c r="B140" s="272"/>
      <c r="D140" s="274" t="s">
        <v>373</v>
      </c>
      <c r="E140" s="275" t="s">
        <v>1</v>
      </c>
      <c r="F140" s="276" t="s">
        <v>6762</v>
      </c>
      <c r="H140" s="275" t="s">
        <v>1</v>
      </c>
      <c r="L140" s="272"/>
      <c r="M140" s="277"/>
      <c r="T140" s="278"/>
      <c r="AT140" s="275" t="s">
        <v>373</v>
      </c>
      <c r="AU140" s="275" t="s">
        <v>84</v>
      </c>
      <c r="AV140" s="273" t="s">
        <v>84</v>
      </c>
      <c r="AW140" s="273" t="s">
        <v>31</v>
      </c>
      <c r="AX140" s="273" t="s">
        <v>77</v>
      </c>
      <c r="AY140" s="275" t="s">
        <v>366</v>
      </c>
    </row>
    <row r="141" spans="2:65" s="273" customFormat="1">
      <c r="B141" s="272"/>
      <c r="D141" s="274" t="s">
        <v>373</v>
      </c>
      <c r="E141" s="275" t="s">
        <v>1</v>
      </c>
      <c r="F141" s="276" t="s">
        <v>6688</v>
      </c>
      <c r="H141" s="275" t="s">
        <v>1</v>
      </c>
      <c r="L141" s="272"/>
      <c r="M141" s="277"/>
      <c r="T141" s="278"/>
      <c r="AT141" s="275" t="s">
        <v>373</v>
      </c>
      <c r="AU141" s="275" t="s">
        <v>84</v>
      </c>
      <c r="AV141" s="273" t="s">
        <v>84</v>
      </c>
      <c r="AW141" s="273" t="s">
        <v>31</v>
      </c>
      <c r="AX141" s="273" t="s">
        <v>77</v>
      </c>
      <c r="AY141" s="275" t="s">
        <v>366</v>
      </c>
    </row>
    <row r="142" spans="2:65" s="273" customFormat="1">
      <c r="B142" s="272"/>
      <c r="D142" s="274" t="s">
        <v>373</v>
      </c>
      <c r="E142" s="275" t="s">
        <v>1</v>
      </c>
      <c r="F142" s="276" t="s">
        <v>6689</v>
      </c>
      <c r="H142" s="275" t="s">
        <v>1</v>
      </c>
      <c r="L142" s="272"/>
      <c r="M142" s="277"/>
      <c r="T142" s="278"/>
      <c r="AT142" s="275" t="s">
        <v>373</v>
      </c>
      <c r="AU142" s="275" t="s">
        <v>84</v>
      </c>
      <c r="AV142" s="273" t="s">
        <v>84</v>
      </c>
      <c r="AW142" s="273" t="s">
        <v>31</v>
      </c>
      <c r="AX142" s="273" t="s">
        <v>77</v>
      </c>
      <c r="AY142" s="275" t="s">
        <v>366</v>
      </c>
    </row>
    <row r="143" spans="2:65" s="273" customFormat="1" ht="22.5">
      <c r="B143" s="272"/>
      <c r="D143" s="274" t="s">
        <v>373</v>
      </c>
      <c r="E143" s="275" t="s">
        <v>1</v>
      </c>
      <c r="F143" s="276" t="s">
        <v>6690</v>
      </c>
      <c r="H143" s="275" t="s">
        <v>1</v>
      </c>
      <c r="L143" s="272"/>
      <c r="M143" s="277"/>
      <c r="T143" s="278"/>
      <c r="AT143" s="275" t="s">
        <v>373</v>
      </c>
      <c r="AU143" s="275" t="s">
        <v>84</v>
      </c>
      <c r="AV143" s="273" t="s">
        <v>84</v>
      </c>
      <c r="AW143" s="273" t="s">
        <v>31</v>
      </c>
      <c r="AX143" s="273" t="s">
        <v>77</v>
      </c>
      <c r="AY143" s="275" t="s">
        <v>366</v>
      </c>
    </row>
    <row r="144" spans="2:65" s="273" customFormat="1">
      <c r="B144" s="272"/>
      <c r="D144" s="274" t="s">
        <v>373</v>
      </c>
      <c r="E144" s="275" t="s">
        <v>1</v>
      </c>
      <c r="F144" s="276" t="s">
        <v>10415</v>
      </c>
      <c r="H144" s="275" t="s">
        <v>1</v>
      </c>
      <c r="L144" s="272"/>
      <c r="M144" s="277"/>
      <c r="T144" s="278"/>
      <c r="AT144" s="275" t="s">
        <v>373</v>
      </c>
      <c r="AU144" s="275" t="s">
        <v>84</v>
      </c>
      <c r="AV144" s="273" t="s">
        <v>84</v>
      </c>
      <c r="AW144" s="273" t="s">
        <v>31</v>
      </c>
      <c r="AX144" s="273" t="s">
        <v>77</v>
      </c>
      <c r="AY144" s="275" t="s">
        <v>366</v>
      </c>
    </row>
    <row r="145" spans="2:65" s="273" customFormat="1" ht="33.75">
      <c r="B145" s="272"/>
      <c r="D145" s="274" t="s">
        <v>373</v>
      </c>
      <c r="E145" s="275" t="s">
        <v>1</v>
      </c>
      <c r="F145" s="276" t="s">
        <v>10416</v>
      </c>
      <c r="H145" s="275" t="s">
        <v>1</v>
      </c>
      <c r="L145" s="272"/>
      <c r="M145" s="277"/>
      <c r="T145" s="278"/>
      <c r="AT145" s="275" t="s">
        <v>373</v>
      </c>
      <c r="AU145" s="275" t="s">
        <v>84</v>
      </c>
      <c r="AV145" s="273" t="s">
        <v>84</v>
      </c>
      <c r="AW145" s="273" t="s">
        <v>31</v>
      </c>
      <c r="AX145" s="273" t="s">
        <v>77</v>
      </c>
      <c r="AY145" s="275" t="s">
        <v>366</v>
      </c>
    </row>
    <row r="146" spans="2:65" s="273" customFormat="1">
      <c r="B146" s="272"/>
      <c r="D146" s="274" t="s">
        <v>373</v>
      </c>
      <c r="E146" s="275" t="s">
        <v>1</v>
      </c>
      <c r="F146" s="276" t="s">
        <v>10417</v>
      </c>
      <c r="H146" s="275" t="s">
        <v>1</v>
      </c>
      <c r="L146" s="272"/>
      <c r="M146" s="277"/>
      <c r="T146" s="278"/>
      <c r="AT146" s="275" t="s">
        <v>373</v>
      </c>
      <c r="AU146" s="275" t="s">
        <v>84</v>
      </c>
      <c r="AV146" s="273" t="s">
        <v>84</v>
      </c>
      <c r="AW146" s="273" t="s">
        <v>31</v>
      </c>
      <c r="AX146" s="273" t="s">
        <v>77</v>
      </c>
      <c r="AY146" s="275" t="s">
        <v>366</v>
      </c>
    </row>
    <row r="147" spans="2:65" s="273" customFormat="1">
      <c r="B147" s="272"/>
      <c r="D147" s="274" t="s">
        <v>373</v>
      </c>
      <c r="E147" s="275" t="s">
        <v>1</v>
      </c>
      <c r="F147" s="276" t="s">
        <v>6688</v>
      </c>
      <c r="H147" s="275" t="s">
        <v>1</v>
      </c>
      <c r="L147" s="272"/>
      <c r="M147" s="277"/>
      <c r="T147" s="278"/>
      <c r="AT147" s="275" t="s">
        <v>373</v>
      </c>
      <c r="AU147" s="275" t="s">
        <v>84</v>
      </c>
      <c r="AV147" s="273" t="s">
        <v>84</v>
      </c>
      <c r="AW147" s="273" t="s">
        <v>31</v>
      </c>
      <c r="AX147" s="273" t="s">
        <v>77</v>
      </c>
      <c r="AY147" s="275" t="s">
        <v>366</v>
      </c>
    </row>
    <row r="148" spans="2:65" s="273" customFormat="1">
      <c r="B148" s="272"/>
      <c r="D148" s="274" t="s">
        <v>373</v>
      </c>
      <c r="E148" s="275" t="s">
        <v>1</v>
      </c>
      <c r="F148" s="276" t="s">
        <v>6694</v>
      </c>
      <c r="H148" s="275" t="s">
        <v>1</v>
      </c>
      <c r="L148" s="272"/>
      <c r="M148" s="277"/>
      <c r="T148" s="278"/>
      <c r="AT148" s="275" t="s">
        <v>373</v>
      </c>
      <c r="AU148" s="275" t="s">
        <v>84</v>
      </c>
      <c r="AV148" s="273" t="s">
        <v>84</v>
      </c>
      <c r="AW148" s="273" t="s">
        <v>31</v>
      </c>
      <c r="AX148" s="273" t="s">
        <v>77</v>
      </c>
      <c r="AY148" s="275" t="s">
        <v>366</v>
      </c>
    </row>
    <row r="149" spans="2:65" s="273" customFormat="1">
      <c r="B149" s="272"/>
      <c r="D149" s="274" t="s">
        <v>373</v>
      </c>
      <c r="E149" s="275" t="s">
        <v>1</v>
      </c>
      <c r="F149" s="276" t="s">
        <v>6688</v>
      </c>
      <c r="H149" s="275" t="s">
        <v>1</v>
      </c>
      <c r="L149" s="272"/>
      <c r="M149" s="277"/>
      <c r="T149" s="278"/>
      <c r="AT149" s="275" t="s">
        <v>373</v>
      </c>
      <c r="AU149" s="275" t="s">
        <v>84</v>
      </c>
      <c r="AV149" s="273" t="s">
        <v>84</v>
      </c>
      <c r="AW149" s="273" t="s">
        <v>31</v>
      </c>
      <c r="AX149" s="273" t="s">
        <v>77</v>
      </c>
      <c r="AY149" s="275" t="s">
        <v>366</v>
      </c>
    </row>
    <row r="150" spans="2:65" s="273" customFormat="1">
      <c r="B150" s="272"/>
      <c r="D150" s="274" t="s">
        <v>373</v>
      </c>
      <c r="E150" s="275" t="s">
        <v>1</v>
      </c>
      <c r="F150" s="276" t="s">
        <v>6695</v>
      </c>
      <c r="H150" s="275" t="s">
        <v>1</v>
      </c>
      <c r="L150" s="272"/>
      <c r="M150" s="277"/>
      <c r="T150" s="278"/>
      <c r="AT150" s="275" t="s">
        <v>373</v>
      </c>
      <c r="AU150" s="275" t="s">
        <v>84</v>
      </c>
      <c r="AV150" s="273" t="s">
        <v>84</v>
      </c>
      <c r="AW150" s="273" t="s">
        <v>31</v>
      </c>
      <c r="AX150" s="273" t="s">
        <v>77</v>
      </c>
      <c r="AY150" s="275" t="s">
        <v>366</v>
      </c>
    </row>
    <row r="151" spans="2:65" s="273" customFormat="1">
      <c r="B151" s="272"/>
      <c r="D151" s="274" t="s">
        <v>373</v>
      </c>
      <c r="E151" s="275" t="s">
        <v>1</v>
      </c>
      <c r="F151" s="276" t="s">
        <v>10418</v>
      </c>
      <c r="H151" s="275" t="s">
        <v>1</v>
      </c>
      <c r="L151" s="272"/>
      <c r="M151" s="277"/>
      <c r="T151" s="278"/>
      <c r="AT151" s="275" t="s">
        <v>373</v>
      </c>
      <c r="AU151" s="275" t="s">
        <v>84</v>
      </c>
      <c r="AV151" s="273" t="s">
        <v>84</v>
      </c>
      <c r="AW151" s="273" t="s">
        <v>31</v>
      </c>
      <c r="AX151" s="273" t="s">
        <v>77</v>
      </c>
      <c r="AY151" s="275" t="s">
        <v>366</v>
      </c>
    </row>
    <row r="152" spans="2:65" s="273" customFormat="1">
      <c r="B152" s="272"/>
      <c r="D152" s="274" t="s">
        <v>373</v>
      </c>
      <c r="E152" s="275" t="s">
        <v>1</v>
      </c>
      <c r="F152" s="276" t="s">
        <v>6688</v>
      </c>
      <c r="H152" s="275" t="s">
        <v>1</v>
      </c>
      <c r="L152" s="272"/>
      <c r="M152" s="277"/>
      <c r="T152" s="278"/>
      <c r="AT152" s="275" t="s">
        <v>373</v>
      </c>
      <c r="AU152" s="275" t="s">
        <v>84</v>
      </c>
      <c r="AV152" s="273" t="s">
        <v>84</v>
      </c>
      <c r="AW152" s="273" t="s">
        <v>31</v>
      </c>
      <c r="AX152" s="273" t="s">
        <v>77</v>
      </c>
      <c r="AY152" s="275" t="s">
        <v>366</v>
      </c>
    </row>
    <row r="153" spans="2:65" s="273" customFormat="1">
      <c r="B153" s="272"/>
      <c r="D153" s="274" t="s">
        <v>373</v>
      </c>
      <c r="E153" s="275" t="s">
        <v>1</v>
      </c>
      <c r="F153" s="276" t="s">
        <v>6770</v>
      </c>
      <c r="H153" s="275" t="s">
        <v>1</v>
      </c>
      <c r="L153" s="272"/>
      <c r="M153" s="277"/>
      <c r="T153" s="278"/>
      <c r="AT153" s="275" t="s">
        <v>373</v>
      </c>
      <c r="AU153" s="275" t="s">
        <v>84</v>
      </c>
      <c r="AV153" s="273" t="s">
        <v>84</v>
      </c>
      <c r="AW153" s="273" t="s">
        <v>31</v>
      </c>
      <c r="AX153" s="273" t="s">
        <v>77</v>
      </c>
      <c r="AY153" s="275" t="s">
        <v>366</v>
      </c>
    </row>
    <row r="154" spans="2:65" s="273" customFormat="1">
      <c r="B154" s="272"/>
      <c r="D154" s="274" t="s">
        <v>373</v>
      </c>
      <c r="E154" s="275" t="s">
        <v>1</v>
      </c>
      <c r="F154" s="276" t="s">
        <v>6771</v>
      </c>
      <c r="H154" s="275" t="s">
        <v>1</v>
      </c>
      <c r="L154" s="272"/>
      <c r="M154" s="277"/>
      <c r="T154" s="278"/>
      <c r="AT154" s="275" t="s">
        <v>373</v>
      </c>
      <c r="AU154" s="275" t="s">
        <v>84</v>
      </c>
      <c r="AV154" s="273" t="s">
        <v>84</v>
      </c>
      <c r="AW154" s="273" t="s">
        <v>31</v>
      </c>
      <c r="AX154" s="273" t="s">
        <v>77</v>
      </c>
      <c r="AY154" s="275" t="s">
        <v>366</v>
      </c>
    </row>
    <row r="155" spans="2:65" s="273" customFormat="1">
      <c r="B155" s="272"/>
      <c r="D155" s="274" t="s">
        <v>373</v>
      </c>
      <c r="E155" s="275" t="s">
        <v>1</v>
      </c>
      <c r="F155" s="276" t="s">
        <v>6698</v>
      </c>
      <c r="H155" s="275" t="s">
        <v>1</v>
      </c>
      <c r="L155" s="272"/>
      <c r="M155" s="277"/>
      <c r="T155" s="278"/>
      <c r="AT155" s="275" t="s">
        <v>373</v>
      </c>
      <c r="AU155" s="275" t="s">
        <v>84</v>
      </c>
      <c r="AV155" s="273" t="s">
        <v>84</v>
      </c>
      <c r="AW155" s="273" t="s">
        <v>31</v>
      </c>
      <c r="AX155" s="273" t="s">
        <v>77</v>
      </c>
      <c r="AY155" s="275" t="s">
        <v>366</v>
      </c>
    </row>
    <row r="156" spans="2:65" s="74" customFormat="1" ht="24.2" customHeight="1">
      <c r="B156" s="73"/>
      <c r="C156" s="260" t="s">
        <v>90</v>
      </c>
      <c r="D156" s="260" t="s">
        <v>368</v>
      </c>
      <c r="E156" s="261" t="s">
        <v>10419</v>
      </c>
      <c r="F156" s="262" t="s">
        <v>6700</v>
      </c>
      <c r="G156" s="263" t="s">
        <v>630</v>
      </c>
      <c r="H156" s="264">
        <v>1</v>
      </c>
      <c r="I156" s="26"/>
      <c r="J156" s="266">
        <f t="shared" ref="J156:J192" si="5">ROUND(I156*H156,2)</f>
        <v>0</v>
      </c>
      <c r="K156" s="267"/>
      <c r="L156" s="73"/>
      <c r="M156" s="27" t="s">
        <v>1</v>
      </c>
      <c r="N156" s="233" t="s">
        <v>43</v>
      </c>
      <c r="P156" s="269">
        <f t="shared" ref="P156:P192" si="6">O156*H156</f>
        <v>0</v>
      </c>
      <c r="Q156" s="269">
        <v>0</v>
      </c>
      <c r="R156" s="269">
        <f t="shared" ref="R156:R192" si="7">Q156*H156</f>
        <v>0</v>
      </c>
      <c r="S156" s="269">
        <v>0</v>
      </c>
      <c r="T156" s="270">
        <f t="shared" ref="T156:T192" si="8">S156*H156</f>
        <v>0</v>
      </c>
      <c r="AR156" s="271" t="s">
        <v>495</v>
      </c>
      <c r="AT156" s="271" t="s">
        <v>368</v>
      </c>
      <c r="AU156" s="271" t="s">
        <v>84</v>
      </c>
      <c r="AY156" s="53" t="s">
        <v>366</v>
      </c>
      <c r="BE156" s="179">
        <f t="shared" ref="BE156:BE192" si="9">IF(N156="základná",J156,0)</f>
        <v>0</v>
      </c>
      <c r="BF156" s="179">
        <f t="shared" ref="BF156:BF192" si="10">IF(N156="znížená",J156,0)</f>
        <v>0</v>
      </c>
      <c r="BG156" s="179">
        <f t="shared" ref="BG156:BG192" si="11">IF(N156="zákl. prenesená",J156,0)</f>
        <v>0</v>
      </c>
      <c r="BH156" s="179">
        <f t="shared" ref="BH156:BH192" si="12">IF(N156="zníž. prenesená",J156,0)</f>
        <v>0</v>
      </c>
      <c r="BI156" s="179">
        <f t="shared" ref="BI156:BI192" si="13">IF(N156="nulová",J156,0)</f>
        <v>0</v>
      </c>
      <c r="BJ156" s="53" t="s">
        <v>90</v>
      </c>
      <c r="BK156" s="179">
        <f t="shared" ref="BK156:BK192" si="14">ROUND(I156*H156,2)</f>
        <v>0</v>
      </c>
      <c r="BL156" s="53" t="s">
        <v>495</v>
      </c>
      <c r="BM156" s="271" t="s">
        <v>10420</v>
      </c>
    </row>
    <row r="157" spans="2:65" s="74" customFormat="1" ht="16.5" customHeight="1">
      <c r="B157" s="73"/>
      <c r="C157" s="260" t="s">
        <v>149</v>
      </c>
      <c r="D157" s="260" t="s">
        <v>368</v>
      </c>
      <c r="E157" s="261" t="s">
        <v>10421</v>
      </c>
      <c r="F157" s="262" t="s">
        <v>6702</v>
      </c>
      <c r="G157" s="263" t="s">
        <v>630</v>
      </c>
      <c r="H157" s="264">
        <v>1</v>
      </c>
      <c r="I157" s="26"/>
      <c r="J157" s="266">
        <f t="shared" si="5"/>
        <v>0</v>
      </c>
      <c r="K157" s="267"/>
      <c r="L157" s="73"/>
      <c r="M157" s="27" t="s">
        <v>1</v>
      </c>
      <c r="N157" s="233" t="s">
        <v>43</v>
      </c>
      <c r="P157" s="269">
        <f t="shared" si="6"/>
        <v>0</v>
      </c>
      <c r="Q157" s="269">
        <v>0</v>
      </c>
      <c r="R157" s="269">
        <f t="shared" si="7"/>
        <v>0</v>
      </c>
      <c r="S157" s="269">
        <v>0</v>
      </c>
      <c r="T157" s="270">
        <f t="shared" si="8"/>
        <v>0</v>
      </c>
      <c r="AR157" s="271" t="s">
        <v>495</v>
      </c>
      <c r="AT157" s="271" t="s">
        <v>368</v>
      </c>
      <c r="AU157" s="271" t="s">
        <v>84</v>
      </c>
      <c r="AY157" s="53" t="s">
        <v>366</v>
      </c>
      <c r="BE157" s="179">
        <f t="shared" si="9"/>
        <v>0</v>
      </c>
      <c r="BF157" s="179">
        <f t="shared" si="10"/>
        <v>0</v>
      </c>
      <c r="BG157" s="179">
        <f t="shared" si="11"/>
        <v>0</v>
      </c>
      <c r="BH157" s="179">
        <f t="shared" si="12"/>
        <v>0</v>
      </c>
      <c r="BI157" s="179">
        <f t="shared" si="13"/>
        <v>0</v>
      </c>
      <c r="BJ157" s="53" t="s">
        <v>90</v>
      </c>
      <c r="BK157" s="179">
        <f t="shared" si="14"/>
        <v>0</v>
      </c>
      <c r="BL157" s="53" t="s">
        <v>495</v>
      </c>
      <c r="BM157" s="271" t="s">
        <v>10422</v>
      </c>
    </row>
    <row r="158" spans="2:65" s="74" customFormat="1" ht="16.5" customHeight="1">
      <c r="B158" s="73"/>
      <c r="C158" s="260" t="s">
        <v>371</v>
      </c>
      <c r="D158" s="260" t="s">
        <v>368</v>
      </c>
      <c r="E158" s="261" t="s">
        <v>10423</v>
      </c>
      <c r="F158" s="262" t="s">
        <v>6704</v>
      </c>
      <c r="G158" s="263" t="s">
        <v>6705</v>
      </c>
      <c r="H158" s="264">
        <v>150</v>
      </c>
      <c r="I158" s="26"/>
      <c r="J158" s="266">
        <f t="shared" si="5"/>
        <v>0</v>
      </c>
      <c r="K158" s="267"/>
      <c r="L158" s="73"/>
      <c r="M158" s="27" t="s">
        <v>1</v>
      </c>
      <c r="N158" s="233" t="s">
        <v>43</v>
      </c>
      <c r="P158" s="269">
        <f t="shared" si="6"/>
        <v>0</v>
      </c>
      <c r="Q158" s="269">
        <v>0</v>
      </c>
      <c r="R158" s="269">
        <f t="shared" si="7"/>
        <v>0</v>
      </c>
      <c r="S158" s="269">
        <v>0</v>
      </c>
      <c r="T158" s="270">
        <f t="shared" si="8"/>
        <v>0</v>
      </c>
      <c r="AR158" s="271" t="s">
        <v>495</v>
      </c>
      <c r="AT158" s="271" t="s">
        <v>368</v>
      </c>
      <c r="AU158" s="271" t="s">
        <v>84</v>
      </c>
      <c r="AY158" s="53" t="s">
        <v>366</v>
      </c>
      <c r="BE158" s="179">
        <f t="shared" si="9"/>
        <v>0</v>
      </c>
      <c r="BF158" s="179">
        <f t="shared" si="10"/>
        <v>0</v>
      </c>
      <c r="BG158" s="179">
        <f t="shared" si="11"/>
        <v>0</v>
      </c>
      <c r="BH158" s="179">
        <f t="shared" si="12"/>
        <v>0</v>
      </c>
      <c r="BI158" s="179">
        <f t="shared" si="13"/>
        <v>0</v>
      </c>
      <c r="BJ158" s="53" t="s">
        <v>90</v>
      </c>
      <c r="BK158" s="179">
        <f t="shared" si="14"/>
        <v>0</v>
      </c>
      <c r="BL158" s="53" t="s">
        <v>495</v>
      </c>
      <c r="BM158" s="271" t="s">
        <v>10424</v>
      </c>
    </row>
    <row r="159" spans="2:65" s="74" customFormat="1" ht="24.2" customHeight="1">
      <c r="B159" s="73"/>
      <c r="C159" s="311" t="s">
        <v>399</v>
      </c>
      <c r="D159" s="311" t="s">
        <v>368</v>
      </c>
      <c r="E159" s="312" t="s">
        <v>10425</v>
      </c>
      <c r="F159" s="313" t="s">
        <v>10426</v>
      </c>
      <c r="G159" s="314" t="s">
        <v>630</v>
      </c>
      <c r="H159" s="315">
        <v>1</v>
      </c>
      <c r="I159" s="26"/>
      <c r="J159" s="266">
        <f t="shared" si="5"/>
        <v>0</v>
      </c>
      <c r="K159" s="267"/>
      <c r="L159" s="73"/>
      <c r="M159" s="27" t="s">
        <v>1</v>
      </c>
      <c r="N159" s="233" t="s">
        <v>43</v>
      </c>
      <c r="P159" s="269">
        <f t="shared" si="6"/>
        <v>0</v>
      </c>
      <c r="Q159" s="269">
        <v>0</v>
      </c>
      <c r="R159" s="269">
        <f t="shared" si="7"/>
        <v>0</v>
      </c>
      <c r="S159" s="269">
        <v>0</v>
      </c>
      <c r="T159" s="270">
        <f t="shared" si="8"/>
        <v>0</v>
      </c>
      <c r="AR159" s="271" t="s">
        <v>495</v>
      </c>
      <c r="AT159" s="271" t="s">
        <v>368</v>
      </c>
      <c r="AU159" s="271" t="s">
        <v>84</v>
      </c>
      <c r="AY159" s="53" t="s">
        <v>366</v>
      </c>
      <c r="BE159" s="179">
        <f t="shared" si="9"/>
        <v>0</v>
      </c>
      <c r="BF159" s="179">
        <f t="shared" si="10"/>
        <v>0</v>
      </c>
      <c r="BG159" s="179">
        <f t="shared" si="11"/>
        <v>0</v>
      </c>
      <c r="BH159" s="179">
        <f t="shared" si="12"/>
        <v>0</v>
      </c>
      <c r="BI159" s="179">
        <f t="shared" si="13"/>
        <v>0</v>
      </c>
      <c r="BJ159" s="53" t="s">
        <v>90</v>
      </c>
      <c r="BK159" s="179">
        <f t="shared" si="14"/>
        <v>0</v>
      </c>
      <c r="BL159" s="53" t="s">
        <v>495</v>
      </c>
      <c r="BM159" s="271" t="s">
        <v>10427</v>
      </c>
    </row>
    <row r="160" spans="2:65" s="74" customFormat="1" ht="16.5" customHeight="1">
      <c r="B160" s="73"/>
      <c r="C160" s="260" t="s">
        <v>408</v>
      </c>
      <c r="D160" s="260" t="s">
        <v>368</v>
      </c>
      <c r="E160" s="261" t="s">
        <v>10428</v>
      </c>
      <c r="F160" s="262" t="s">
        <v>6709</v>
      </c>
      <c r="G160" s="263" t="s">
        <v>6710</v>
      </c>
      <c r="H160" s="264">
        <v>1</v>
      </c>
      <c r="I160" s="26"/>
      <c r="J160" s="266">
        <f t="shared" si="5"/>
        <v>0</v>
      </c>
      <c r="K160" s="267"/>
      <c r="L160" s="73"/>
      <c r="M160" s="27" t="s">
        <v>1</v>
      </c>
      <c r="N160" s="233" t="s">
        <v>43</v>
      </c>
      <c r="P160" s="269">
        <f t="shared" si="6"/>
        <v>0</v>
      </c>
      <c r="Q160" s="269">
        <v>0</v>
      </c>
      <c r="R160" s="269">
        <f t="shared" si="7"/>
        <v>0</v>
      </c>
      <c r="S160" s="269">
        <v>0</v>
      </c>
      <c r="T160" s="270">
        <f t="shared" si="8"/>
        <v>0</v>
      </c>
      <c r="AR160" s="271" t="s">
        <v>495</v>
      </c>
      <c r="AT160" s="271" t="s">
        <v>368</v>
      </c>
      <c r="AU160" s="271" t="s">
        <v>84</v>
      </c>
      <c r="AY160" s="53" t="s">
        <v>366</v>
      </c>
      <c r="BE160" s="179">
        <f t="shared" si="9"/>
        <v>0</v>
      </c>
      <c r="BF160" s="179">
        <f t="shared" si="10"/>
        <v>0</v>
      </c>
      <c r="BG160" s="179">
        <f t="shared" si="11"/>
        <v>0</v>
      </c>
      <c r="BH160" s="179">
        <f t="shared" si="12"/>
        <v>0</v>
      </c>
      <c r="BI160" s="179">
        <f t="shared" si="13"/>
        <v>0</v>
      </c>
      <c r="BJ160" s="53" t="s">
        <v>90</v>
      </c>
      <c r="BK160" s="179">
        <f t="shared" si="14"/>
        <v>0</v>
      </c>
      <c r="BL160" s="53" t="s">
        <v>495</v>
      </c>
      <c r="BM160" s="271" t="s">
        <v>10429</v>
      </c>
    </row>
    <row r="161" spans="2:65" s="74" customFormat="1" ht="16.5" customHeight="1">
      <c r="B161" s="73"/>
      <c r="C161" s="260" t="s">
        <v>449</v>
      </c>
      <c r="D161" s="260" t="s">
        <v>368</v>
      </c>
      <c r="E161" s="261" t="s">
        <v>10430</v>
      </c>
      <c r="F161" s="262" t="s">
        <v>6712</v>
      </c>
      <c r="G161" s="263" t="s">
        <v>630</v>
      </c>
      <c r="H161" s="264">
        <v>1</v>
      </c>
      <c r="I161" s="26"/>
      <c r="J161" s="266">
        <f t="shared" si="5"/>
        <v>0</v>
      </c>
      <c r="K161" s="267"/>
      <c r="L161" s="73"/>
      <c r="M161" s="27" t="s">
        <v>1</v>
      </c>
      <c r="N161" s="233" t="s">
        <v>43</v>
      </c>
      <c r="P161" s="269">
        <f t="shared" si="6"/>
        <v>0</v>
      </c>
      <c r="Q161" s="269">
        <v>0</v>
      </c>
      <c r="R161" s="269">
        <f t="shared" si="7"/>
        <v>0</v>
      </c>
      <c r="S161" s="269">
        <v>0</v>
      </c>
      <c r="T161" s="270">
        <f t="shared" si="8"/>
        <v>0</v>
      </c>
      <c r="AR161" s="271" t="s">
        <v>495</v>
      </c>
      <c r="AT161" s="271" t="s">
        <v>368</v>
      </c>
      <c r="AU161" s="271" t="s">
        <v>84</v>
      </c>
      <c r="AY161" s="53" t="s">
        <v>366</v>
      </c>
      <c r="BE161" s="179">
        <f t="shared" si="9"/>
        <v>0</v>
      </c>
      <c r="BF161" s="179">
        <f t="shared" si="10"/>
        <v>0</v>
      </c>
      <c r="BG161" s="179">
        <f t="shared" si="11"/>
        <v>0</v>
      </c>
      <c r="BH161" s="179">
        <f t="shared" si="12"/>
        <v>0</v>
      </c>
      <c r="BI161" s="179">
        <f t="shared" si="13"/>
        <v>0</v>
      </c>
      <c r="BJ161" s="53" t="s">
        <v>90</v>
      </c>
      <c r="BK161" s="179">
        <f t="shared" si="14"/>
        <v>0</v>
      </c>
      <c r="BL161" s="53" t="s">
        <v>495</v>
      </c>
      <c r="BM161" s="271" t="s">
        <v>10431</v>
      </c>
    </row>
    <row r="162" spans="2:65" s="74" customFormat="1" ht="16.5" customHeight="1">
      <c r="B162" s="73"/>
      <c r="C162" s="260" t="s">
        <v>454</v>
      </c>
      <c r="D162" s="260" t="s">
        <v>368</v>
      </c>
      <c r="E162" s="261" t="s">
        <v>10432</v>
      </c>
      <c r="F162" s="262" t="s">
        <v>6714</v>
      </c>
      <c r="G162" s="263" t="s">
        <v>630</v>
      </c>
      <c r="H162" s="264">
        <v>1</v>
      </c>
      <c r="I162" s="26"/>
      <c r="J162" s="266">
        <f t="shared" si="5"/>
        <v>0</v>
      </c>
      <c r="K162" s="267"/>
      <c r="L162" s="73"/>
      <c r="M162" s="27" t="s">
        <v>1</v>
      </c>
      <c r="N162" s="233" t="s">
        <v>43</v>
      </c>
      <c r="P162" s="269">
        <f t="shared" si="6"/>
        <v>0</v>
      </c>
      <c r="Q162" s="269">
        <v>0</v>
      </c>
      <c r="R162" s="269">
        <f t="shared" si="7"/>
        <v>0</v>
      </c>
      <c r="S162" s="269">
        <v>0</v>
      </c>
      <c r="T162" s="270">
        <f t="shared" si="8"/>
        <v>0</v>
      </c>
      <c r="AR162" s="271" t="s">
        <v>495</v>
      </c>
      <c r="AT162" s="271" t="s">
        <v>368</v>
      </c>
      <c r="AU162" s="271" t="s">
        <v>84</v>
      </c>
      <c r="AY162" s="53" t="s">
        <v>366</v>
      </c>
      <c r="BE162" s="179">
        <f t="shared" si="9"/>
        <v>0</v>
      </c>
      <c r="BF162" s="179">
        <f t="shared" si="10"/>
        <v>0</v>
      </c>
      <c r="BG162" s="179">
        <f t="shared" si="11"/>
        <v>0</v>
      </c>
      <c r="BH162" s="179">
        <f t="shared" si="12"/>
        <v>0</v>
      </c>
      <c r="BI162" s="179">
        <f t="shared" si="13"/>
        <v>0</v>
      </c>
      <c r="BJ162" s="53" t="s">
        <v>90</v>
      </c>
      <c r="BK162" s="179">
        <f t="shared" si="14"/>
        <v>0</v>
      </c>
      <c r="BL162" s="53" t="s">
        <v>495</v>
      </c>
      <c r="BM162" s="271" t="s">
        <v>10433</v>
      </c>
    </row>
    <row r="163" spans="2:65" s="74" customFormat="1" ht="16.5" customHeight="1">
      <c r="B163" s="73"/>
      <c r="C163" s="260" t="s">
        <v>462</v>
      </c>
      <c r="D163" s="260" t="s">
        <v>368</v>
      </c>
      <c r="E163" s="261" t="s">
        <v>10434</v>
      </c>
      <c r="F163" s="262" t="s">
        <v>6716</v>
      </c>
      <c r="G163" s="263" t="s">
        <v>2780</v>
      </c>
      <c r="H163" s="264">
        <v>1</v>
      </c>
      <c r="I163" s="26"/>
      <c r="J163" s="266">
        <f t="shared" si="5"/>
        <v>0</v>
      </c>
      <c r="K163" s="267"/>
      <c r="L163" s="73"/>
      <c r="M163" s="27" t="s">
        <v>1</v>
      </c>
      <c r="N163" s="233" t="s">
        <v>43</v>
      </c>
      <c r="P163" s="269">
        <f t="shared" si="6"/>
        <v>0</v>
      </c>
      <c r="Q163" s="269">
        <v>0</v>
      </c>
      <c r="R163" s="269">
        <f t="shared" si="7"/>
        <v>0</v>
      </c>
      <c r="S163" s="269">
        <v>0</v>
      </c>
      <c r="T163" s="270">
        <f t="shared" si="8"/>
        <v>0</v>
      </c>
      <c r="AR163" s="271" t="s">
        <v>495</v>
      </c>
      <c r="AT163" s="271" t="s">
        <v>368</v>
      </c>
      <c r="AU163" s="271" t="s">
        <v>84</v>
      </c>
      <c r="AY163" s="53" t="s">
        <v>366</v>
      </c>
      <c r="BE163" s="179">
        <f t="shared" si="9"/>
        <v>0</v>
      </c>
      <c r="BF163" s="179">
        <f t="shared" si="10"/>
        <v>0</v>
      </c>
      <c r="BG163" s="179">
        <f t="shared" si="11"/>
        <v>0</v>
      </c>
      <c r="BH163" s="179">
        <f t="shared" si="12"/>
        <v>0</v>
      </c>
      <c r="BI163" s="179">
        <f t="shared" si="13"/>
        <v>0</v>
      </c>
      <c r="BJ163" s="53" t="s">
        <v>90</v>
      </c>
      <c r="BK163" s="179">
        <f t="shared" si="14"/>
        <v>0</v>
      </c>
      <c r="BL163" s="53" t="s">
        <v>495</v>
      </c>
      <c r="BM163" s="271" t="s">
        <v>10435</v>
      </c>
    </row>
    <row r="164" spans="2:65" s="74" customFormat="1" ht="24.2" customHeight="1">
      <c r="B164" s="73"/>
      <c r="C164" s="311" t="s">
        <v>467</v>
      </c>
      <c r="D164" s="311" t="s">
        <v>368</v>
      </c>
      <c r="E164" s="312" t="s">
        <v>10436</v>
      </c>
      <c r="F164" s="313" t="s">
        <v>6794</v>
      </c>
      <c r="G164" s="314" t="s">
        <v>265</v>
      </c>
      <c r="H164" s="315">
        <v>18</v>
      </c>
      <c r="I164" s="26"/>
      <c r="J164" s="266">
        <f t="shared" si="5"/>
        <v>0</v>
      </c>
      <c r="K164" s="267"/>
      <c r="L164" s="73"/>
      <c r="M164" s="27" t="s">
        <v>1</v>
      </c>
      <c r="N164" s="233" t="s">
        <v>43</v>
      </c>
      <c r="P164" s="269">
        <f t="shared" si="6"/>
        <v>0</v>
      </c>
      <c r="Q164" s="269">
        <v>0</v>
      </c>
      <c r="R164" s="269">
        <f t="shared" si="7"/>
        <v>0</v>
      </c>
      <c r="S164" s="269">
        <v>0</v>
      </c>
      <c r="T164" s="270">
        <f t="shared" si="8"/>
        <v>0</v>
      </c>
      <c r="AR164" s="271" t="s">
        <v>495</v>
      </c>
      <c r="AT164" s="271" t="s">
        <v>368</v>
      </c>
      <c r="AU164" s="271" t="s">
        <v>84</v>
      </c>
      <c r="AY164" s="53" t="s">
        <v>366</v>
      </c>
      <c r="BE164" s="179">
        <f t="shared" si="9"/>
        <v>0</v>
      </c>
      <c r="BF164" s="179">
        <f t="shared" si="10"/>
        <v>0</v>
      </c>
      <c r="BG164" s="179">
        <f t="shared" si="11"/>
        <v>0</v>
      </c>
      <c r="BH164" s="179">
        <f t="shared" si="12"/>
        <v>0</v>
      </c>
      <c r="BI164" s="179">
        <f t="shared" si="13"/>
        <v>0</v>
      </c>
      <c r="BJ164" s="53" t="s">
        <v>90</v>
      </c>
      <c r="BK164" s="179">
        <f t="shared" si="14"/>
        <v>0</v>
      </c>
      <c r="BL164" s="53" t="s">
        <v>495</v>
      </c>
      <c r="BM164" s="271" t="s">
        <v>10437</v>
      </c>
    </row>
    <row r="165" spans="2:65" s="74" customFormat="1" ht="16.5" customHeight="1">
      <c r="B165" s="73"/>
      <c r="C165" s="311" t="s">
        <v>471</v>
      </c>
      <c r="D165" s="311" t="s">
        <v>368</v>
      </c>
      <c r="E165" s="312" t="s">
        <v>10438</v>
      </c>
      <c r="F165" s="313" t="s">
        <v>6704</v>
      </c>
      <c r="G165" s="314" t="s">
        <v>265</v>
      </c>
      <c r="H165" s="315">
        <v>18</v>
      </c>
      <c r="I165" s="26"/>
      <c r="J165" s="266">
        <f t="shared" si="5"/>
        <v>0</v>
      </c>
      <c r="K165" s="267"/>
      <c r="L165" s="73"/>
      <c r="M165" s="27" t="s">
        <v>1</v>
      </c>
      <c r="N165" s="233" t="s">
        <v>43</v>
      </c>
      <c r="P165" s="269">
        <f t="shared" si="6"/>
        <v>0</v>
      </c>
      <c r="Q165" s="269">
        <v>0</v>
      </c>
      <c r="R165" s="269">
        <f t="shared" si="7"/>
        <v>0</v>
      </c>
      <c r="S165" s="269">
        <v>0</v>
      </c>
      <c r="T165" s="270">
        <f t="shared" si="8"/>
        <v>0</v>
      </c>
      <c r="AR165" s="271" t="s">
        <v>495</v>
      </c>
      <c r="AT165" s="271" t="s">
        <v>368</v>
      </c>
      <c r="AU165" s="271" t="s">
        <v>84</v>
      </c>
      <c r="AY165" s="53" t="s">
        <v>366</v>
      </c>
      <c r="BE165" s="179">
        <f t="shared" si="9"/>
        <v>0</v>
      </c>
      <c r="BF165" s="179">
        <f t="shared" si="10"/>
        <v>0</v>
      </c>
      <c r="BG165" s="179">
        <f t="shared" si="11"/>
        <v>0</v>
      </c>
      <c r="BH165" s="179">
        <f t="shared" si="12"/>
        <v>0</v>
      </c>
      <c r="BI165" s="179">
        <f t="shared" si="13"/>
        <v>0</v>
      </c>
      <c r="BJ165" s="53" t="s">
        <v>90</v>
      </c>
      <c r="BK165" s="179">
        <f t="shared" si="14"/>
        <v>0</v>
      </c>
      <c r="BL165" s="53" t="s">
        <v>495</v>
      </c>
      <c r="BM165" s="271" t="s">
        <v>10439</v>
      </c>
    </row>
    <row r="166" spans="2:65" s="74" customFormat="1" ht="33" customHeight="1">
      <c r="B166" s="73"/>
      <c r="C166" s="311" t="s">
        <v>476</v>
      </c>
      <c r="D166" s="311" t="s">
        <v>368</v>
      </c>
      <c r="E166" s="312" t="s">
        <v>10440</v>
      </c>
      <c r="F166" s="313" t="s">
        <v>10441</v>
      </c>
      <c r="G166" s="314" t="s">
        <v>630</v>
      </c>
      <c r="H166" s="315">
        <v>1</v>
      </c>
      <c r="I166" s="26"/>
      <c r="J166" s="266">
        <f t="shared" si="5"/>
        <v>0</v>
      </c>
      <c r="K166" s="267"/>
      <c r="L166" s="73"/>
      <c r="M166" s="27" t="s">
        <v>1</v>
      </c>
      <c r="N166" s="233" t="s">
        <v>43</v>
      </c>
      <c r="P166" s="269">
        <f t="shared" si="6"/>
        <v>0</v>
      </c>
      <c r="Q166" s="269">
        <v>0</v>
      </c>
      <c r="R166" s="269">
        <f t="shared" si="7"/>
        <v>0</v>
      </c>
      <c r="S166" s="269">
        <v>0</v>
      </c>
      <c r="T166" s="270">
        <f t="shared" si="8"/>
        <v>0</v>
      </c>
      <c r="AR166" s="271" t="s">
        <v>495</v>
      </c>
      <c r="AT166" s="271" t="s">
        <v>368</v>
      </c>
      <c r="AU166" s="271" t="s">
        <v>84</v>
      </c>
      <c r="AY166" s="53" t="s">
        <v>366</v>
      </c>
      <c r="BE166" s="179">
        <f t="shared" si="9"/>
        <v>0</v>
      </c>
      <c r="BF166" s="179">
        <f t="shared" si="10"/>
        <v>0</v>
      </c>
      <c r="BG166" s="179">
        <f t="shared" si="11"/>
        <v>0</v>
      </c>
      <c r="BH166" s="179">
        <f t="shared" si="12"/>
        <v>0</v>
      </c>
      <c r="BI166" s="179">
        <f t="shared" si="13"/>
        <v>0</v>
      </c>
      <c r="BJ166" s="53" t="s">
        <v>90</v>
      </c>
      <c r="BK166" s="179">
        <f t="shared" si="14"/>
        <v>0</v>
      </c>
      <c r="BL166" s="53" t="s">
        <v>495</v>
      </c>
      <c r="BM166" s="271" t="s">
        <v>10442</v>
      </c>
    </row>
    <row r="167" spans="2:65" s="74" customFormat="1" ht="24.2" customHeight="1">
      <c r="B167" s="73"/>
      <c r="C167" s="311" t="s">
        <v>480</v>
      </c>
      <c r="D167" s="311" t="s">
        <v>368</v>
      </c>
      <c r="E167" s="312" t="s">
        <v>10443</v>
      </c>
      <c r="F167" s="313" t="s">
        <v>10444</v>
      </c>
      <c r="G167" s="314" t="s">
        <v>630</v>
      </c>
      <c r="H167" s="315">
        <v>1</v>
      </c>
      <c r="I167" s="26"/>
      <c r="J167" s="266">
        <f t="shared" si="5"/>
        <v>0</v>
      </c>
      <c r="K167" s="267"/>
      <c r="L167" s="73"/>
      <c r="M167" s="27" t="s">
        <v>1</v>
      </c>
      <c r="N167" s="233" t="s">
        <v>43</v>
      </c>
      <c r="P167" s="269">
        <f t="shared" si="6"/>
        <v>0</v>
      </c>
      <c r="Q167" s="269">
        <v>0</v>
      </c>
      <c r="R167" s="269">
        <f t="shared" si="7"/>
        <v>0</v>
      </c>
      <c r="S167" s="269">
        <v>0</v>
      </c>
      <c r="T167" s="270">
        <f t="shared" si="8"/>
        <v>0</v>
      </c>
      <c r="AR167" s="271" t="s">
        <v>495</v>
      </c>
      <c r="AT167" s="271" t="s">
        <v>368</v>
      </c>
      <c r="AU167" s="271" t="s">
        <v>84</v>
      </c>
      <c r="AY167" s="53" t="s">
        <v>366</v>
      </c>
      <c r="BE167" s="179">
        <f t="shared" si="9"/>
        <v>0</v>
      </c>
      <c r="BF167" s="179">
        <f t="shared" si="10"/>
        <v>0</v>
      </c>
      <c r="BG167" s="179">
        <f t="shared" si="11"/>
        <v>0</v>
      </c>
      <c r="BH167" s="179">
        <f t="shared" si="12"/>
        <v>0</v>
      </c>
      <c r="BI167" s="179">
        <f t="shared" si="13"/>
        <v>0</v>
      </c>
      <c r="BJ167" s="53" t="s">
        <v>90</v>
      </c>
      <c r="BK167" s="179">
        <f t="shared" si="14"/>
        <v>0</v>
      </c>
      <c r="BL167" s="53" t="s">
        <v>495</v>
      </c>
      <c r="BM167" s="271" t="s">
        <v>10445</v>
      </c>
    </row>
    <row r="168" spans="2:65" s="74" customFormat="1" ht="24.2" customHeight="1">
      <c r="B168" s="73"/>
      <c r="C168" s="311" t="s">
        <v>484</v>
      </c>
      <c r="D168" s="311" t="s">
        <v>368</v>
      </c>
      <c r="E168" s="312" t="s">
        <v>10446</v>
      </c>
      <c r="F168" s="313" t="s">
        <v>10447</v>
      </c>
      <c r="G168" s="314" t="s">
        <v>630</v>
      </c>
      <c r="H168" s="315">
        <v>1</v>
      </c>
      <c r="I168" s="26"/>
      <c r="J168" s="266">
        <f t="shared" si="5"/>
        <v>0</v>
      </c>
      <c r="K168" s="267"/>
      <c r="L168" s="73"/>
      <c r="M168" s="27" t="s">
        <v>1</v>
      </c>
      <c r="N168" s="233" t="s">
        <v>43</v>
      </c>
      <c r="P168" s="269">
        <f t="shared" si="6"/>
        <v>0</v>
      </c>
      <c r="Q168" s="269">
        <v>0</v>
      </c>
      <c r="R168" s="269">
        <f t="shared" si="7"/>
        <v>0</v>
      </c>
      <c r="S168" s="269">
        <v>0</v>
      </c>
      <c r="T168" s="270">
        <f t="shared" si="8"/>
        <v>0</v>
      </c>
      <c r="AR168" s="271" t="s">
        <v>495</v>
      </c>
      <c r="AT168" s="271" t="s">
        <v>368</v>
      </c>
      <c r="AU168" s="271" t="s">
        <v>84</v>
      </c>
      <c r="AY168" s="53" t="s">
        <v>366</v>
      </c>
      <c r="BE168" s="179">
        <f t="shared" si="9"/>
        <v>0</v>
      </c>
      <c r="BF168" s="179">
        <f t="shared" si="10"/>
        <v>0</v>
      </c>
      <c r="BG168" s="179">
        <f t="shared" si="11"/>
        <v>0</v>
      </c>
      <c r="BH168" s="179">
        <f t="shared" si="12"/>
        <v>0</v>
      </c>
      <c r="BI168" s="179">
        <f t="shared" si="13"/>
        <v>0</v>
      </c>
      <c r="BJ168" s="53" t="s">
        <v>90</v>
      </c>
      <c r="BK168" s="179">
        <f t="shared" si="14"/>
        <v>0</v>
      </c>
      <c r="BL168" s="53" t="s">
        <v>495</v>
      </c>
      <c r="BM168" s="271" t="s">
        <v>10448</v>
      </c>
    </row>
    <row r="169" spans="2:65" s="74" customFormat="1" ht="24.2" customHeight="1">
      <c r="B169" s="73"/>
      <c r="C169" s="311" t="s">
        <v>490</v>
      </c>
      <c r="D169" s="311" t="s">
        <v>368</v>
      </c>
      <c r="E169" s="312" t="s">
        <v>10449</v>
      </c>
      <c r="F169" s="313" t="s">
        <v>10450</v>
      </c>
      <c r="G169" s="314" t="s">
        <v>630</v>
      </c>
      <c r="H169" s="315">
        <v>1</v>
      </c>
      <c r="I169" s="26"/>
      <c r="J169" s="266">
        <f t="shared" si="5"/>
        <v>0</v>
      </c>
      <c r="K169" s="267"/>
      <c r="L169" s="73"/>
      <c r="M169" s="27" t="s">
        <v>1</v>
      </c>
      <c r="N169" s="233" t="s">
        <v>43</v>
      </c>
      <c r="P169" s="269">
        <f t="shared" si="6"/>
        <v>0</v>
      </c>
      <c r="Q169" s="269">
        <v>0</v>
      </c>
      <c r="R169" s="269">
        <f t="shared" si="7"/>
        <v>0</v>
      </c>
      <c r="S169" s="269">
        <v>0</v>
      </c>
      <c r="T169" s="270">
        <f t="shared" si="8"/>
        <v>0</v>
      </c>
      <c r="AR169" s="271" t="s">
        <v>495</v>
      </c>
      <c r="AT169" s="271" t="s">
        <v>368</v>
      </c>
      <c r="AU169" s="271" t="s">
        <v>84</v>
      </c>
      <c r="AY169" s="53" t="s">
        <v>366</v>
      </c>
      <c r="BE169" s="179">
        <f t="shared" si="9"/>
        <v>0</v>
      </c>
      <c r="BF169" s="179">
        <f t="shared" si="10"/>
        <v>0</v>
      </c>
      <c r="BG169" s="179">
        <f t="shared" si="11"/>
        <v>0</v>
      </c>
      <c r="BH169" s="179">
        <f t="shared" si="12"/>
        <v>0</v>
      </c>
      <c r="BI169" s="179">
        <f t="shared" si="13"/>
        <v>0</v>
      </c>
      <c r="BJ169" s="53" t="s">
        <v>90</v>
      </c>
      <c r="BK169" s="179">
        <f t="shared" si="14"/>
        <v>0</v>
      </c>
      <c r="BL169" s="53" t="s">
        <v>495</v>
      </c>
      <c r="BM169" s="271" t="s">
        <v>10451</v>
      </c>
    </row>
    <row r="170" spans="2:65" s="74" customFormat="1" ht="24.2" customHeight="1">
      <c r="B170" s="73"/>
      <c r="C170" s="311" t="s">
        <v>495</v>
      </c>
      <c r="D170" s="311" t="s">
        <v>368</v>
      </c>
      <c r="E170" s="312" t="s">
        <v>10452</v>
      </c>
      <c r="F170" s="313" t="s">
        <v>10453</v>
      </c>
      <c r="G170" s="314" t="s">
        <v>630</v>
      </c>
      <c r="H170" s="315">
        <v>3</v>
      </c>
      <c r="I170" s="26"/>
      <c r="J170" s="266">
        <f t="shared" si="5"/>
        <v>0</v>
      </c>
      <c r="K170" s="267"/>
      <c r="L170" s="73"/>
      <c r="M170" s="27" t="s">
        <v>1</v>
      </c>
      <c r="N170" s="233" t="s">
        <v>43</v>
      </c>
      <c r="P170" s="269">
        <f t="shared" si="6"/>
        <v>0</v>
      </c>
      <c r="Q170" s="269">
        <v>0</v>
      </c>
      <c r="R170" s="269">
        <f t="shared" si="7"/>
        <v>0</v>
      </c>
      <c r="S170" s="269">
        <v>0</v>
      </c>
      <c r="T170" s="270">
        <f t="shared" si="8"/>
        <v>0</v>
      </c>
      <c r="AR170" s="271" t="s">
        <v>495</v>
      </c>
      <c r="AT170" s="271" t="s">
        <v>368</v>
      </c>
      <c r="AU170" s="271" t="s">
        <v>84</v>
      </c>
      <c r="AY170" s="53" t="s">
        <v>366</v>
      </c>
      <c r="BE170" s="179">
        <f t="shared" si="9"/>
        <v>0</v>
      </c>
      <c r="BF170" s="179">
        <f t="shared" si="10"/>
        <v>0</v>
      </c>
      <c r="BG170" s="179">
        <f t="shared" si="11"/>
        <v>0</v>
      </c>
      <c r="BH170" s="179">
        <f t="shared" si="12"/>
        <v>0</v>
      </c>
      <c r="BI170" s="179">
        <f t="shared" si="13"/>
        <v>0</v>
      </c>
      <c r="BJ170" s="53" t="s">
        <v>90</v>
      </c>
      <c r="BK170" s="179">
        <f t="shared" si="14"/>
        <v>0</v>
      </c>
      <c r="BL170" s="53" t="s">
        <v>495</v>
      </c>
      <c r="BM170" s="271" t="s">
        <v>10454</v>
      </c>
    </row>
    <row r="171" spans="2:65" s="74" customFormat="1" ht="24.2" customHeight="1">
      <c r="B171" s="73"/>
      <c r="C171" s="311" t="s">
        <v>502</v>
      </c>
      <c r="D171" s="311" t="s">
        <v>368</v>
      </c>
      <c r="E171" s="312" t="s">
        <v>10455</v>
      </c>
      <c r="F171" s="313" t="s">
        <v>10456</v>
      </c>
      <c r="G171" s="314" t="s">
        <v>630</v>
      </c>
      <c r="H171" s="315">
        <v>2</v>
      </c>
      <c r="I171" s="26"/>
      <c r="J171" s="266">
        <f t="shared" si="5"/>
        <v>0</v>
      </c>
      <c r="K171" s="267"/>
      <c r="L171" s="73"/>
      <c r="M171" s="27" t="s">
        <v>1</v>
      </c>
      <c r="N171" s="233" t="s">
        <v>43</v>
      </c>
      <c r="P171" s="269">
        <f t="shared" si="6"/>
        <v>0</v>
      </c>
      <c r="Q171" s="269">
        <v>0</v>
      </c>
      <c r="R171" s="269">
        <f t="shared" si="7"/>
        <v>0</v>
      </c>
      <c r="S171" s="269">
        <v>0</v>
      </c>
      <c r="T171" s="270">
        <f t="shared" si="8"/>
        <v>0</v>
      </c>
      <c r="AR171" s="271" t="s">
        <v>495</v>
      </c>
      <c r="AT171" s="271" t="s">
        <v>368</v>
      </c>
      <c r="AU171" s="271" t="s">
        <v>84</v>
      </c>
      <c r="AY171" s="53" t="s">
        <v>366</v>
      </c>
      <c r="BE171" s="179">
        <f t="shared" si="9"/>
        <v>0</v>
      </c>
      <c r="BF171" s="179">
        <f t="shared" si="10"/>
        <v>0</v>
      </c>
      <c r="BG171" s="179">
        <f t="shared" si="11"/>
        <v>0</v>
      </c>
      <c r="BH171" s="179">
        <f t="shared" si="12"/>
        <v>0</v>
      </c>
      <c r="BI171" s="179">
        <f t="shared" si="13"/>
        <v>0</v>
      </c>
      <c r="BJ171" s="53" t="s">
        <v>90</v>
      </c>
      <c r="BK171" s="179">
        <f t="shared" si="14"/>
        <v>0</v>
      </c>
      <c r="BL171" s="53" t="s">
        <v>495</v>
      </c>
      <c r="BM171" s="271" t="s">
        <v>10457</v>
      </c>
    </row>
    <row r="172" spans="2:65" s="74" customFormat="1" ht="24.2" customHeight="1">
      <c r="B172" s="73"/>
      <c r="C172" s="311" t="s">
        <v>506</v>
      </c>
      <c r="D172" s="311" t="s">
        <v>368</v>
      </c>
      <c r="E172" s="312" t="s">
        <v>10458</v>
      </c>
      <c r="F172" s="313" t="s">
        <v>10459</v>
      </c>
      <c r="G172" s="314" t="s">
        <v>630</v>
      </c>
      <c r="H172" s="315">
        <v>1</v>
      </c>
      <c r="I172" s="26"/>
      <c r="J172" s="266">
        <f t="shared" si="5"/>
        <v>0</v>
      </c>
      <c r="K172" s="267"/>
      <c r="L172" s="73"/>
      <c r="M172" s="27" t="s">
        <v>1</v>
      </c>
      <c r="N172" s="233" t="s">
        <v>43</v>
      </c>
      <c r="P172" s="269">
        <f t="shared" si="6"/>
        <v>0</v>
      </c>
      <c r="Q172" s="269">
        <v>0</v>
      </c>
      <c r="R172" s="269">
        <f t="shared" si="7"/>
        <v>0</v>
      </c>
      <c r="S172" s="269">
        <v>0</v>
      </c>
      <c r="T172" s="270">
        <f t="shared" si="8"/>
        <v>0</v>
      </c>
      <c r="AR172" s="271" t="s">
        <v>495</v>
      </c>
      <c r="AT172" s="271" t="s">
        <v>368</v>
      </c>
      <c r="AU172" s="271" t="s">
        <v>84</v>
      </c>
      <c r="AY172" s="53" t="s">
        <v>366</v>
      </c>
      <c r="BE172" s="179">
        <f t="shared" si="9"/>
        <v>0</v>
      </c>
      <c r="BF172" s="179">
        <f t="shared" si="10"/>
        <v>0</v>
      </c>
      <c r="BG172" s="179">
        <f t="shared" si="11"/>
        <v>0</v>
      </c>
      <c r="BH172" s="179">
        <f t="shared" si="12"/>
        <v>0</v>
      </c>
      <c r="BI172" s="179">
        <f t="shared" si="13"/>
        <v>0</v>
      </c>
      <c r="BJ172" s="53" t="s">
        <v>90</v>
      </c>
      <c r="BK172" s="179">
        <f t="shared" si="14"/>
        <v>0</v>
      </c>
      <c r="BL172" s="53" t="s">
        <v>495</v>
      </c>
      <c r="BM172" s="271" t="s">
        <v>10460</v>
      </c>
    </row>
    <row r="173" spans="2:65" s="74" customFormat="1" ht="24.2" customHeight="1">
      <c r="B173" s="73"/>
      <c r="C173" s="311" t="s">
        <v>514</v>
      </c>
      <c r="D173" s="311" t="s">
        <v>368</v>
      </c>
      <c r="E173" s="312" t="s">
        <v>10461</v>
      </c>
      <c r="F173" s="313" t="s">
        <v>10462</v>
      </c>
      <c r="G173" s="314" t="s">
        <v>630</v>
      </c>
      <c r="H173" s="315">
        <v>2</v>
      </c>
      <c r="I173" s="26"/>
      <c r="J173" s="266">
        <f t="shared" si="5"/>
        <v>0</v>
      </c>
      <c r="K173" s="267"/>
      <c r="L173" s="73"/>
      <c r="M173" s="27" t="s">
        <v>1</v>
      </c>
      <c r="N173" s="233" t="s">
        <v>43</v>
      </c>
      <c r="P173" s="269">
        <f t="shared" si="6"/>
        <v>0</v>
      </c>
      <c r="Q173" s="269">
        <v>0</v>
      </c>
      <c r="R173" s="269">
        <f t="shared" si="7"/>
        <v>0</v>
      </c>
      <c r="S173" s="269">
        <v>0</v>
      </c>
      <c r="T173" s="270">
        <f t="shared" si="8"/>
        <v>0</v>
      </c>
      <c r="AR173" s="271" t="s">
        <v>495</v>
      </c>
      <c r="AT173" s="271" t="s">
        <v>368</v>
      </c>
      <c r="AU173" s="271" t="s">
        <v>84</v>
      </c>
      <c r="AY173" s="53" t="s">
        <v>366</v>
      </c>
      <c r="BE173" s="179">
        <f t="shared" si="9"/>
        <v>0</v>
      </c>
      <c r="BF173" s="179">
        <f t="shared" si="10"/>
        <v>0</v>
      </c>
      <c r="BG173" s="179">
        <f t="shared" si="11"/>
        <v>0</v>
      </c>
      <c r="BH173" s="179">
        <f t="shared" si="12"/>
        <v>0</v>
      </c>
      <c r="BI173" s="179">
        <f t="shared" si="13"/>
        <v>0</v>
      </c>
      <c r="BJ173" s="53" t="s">
        <v>90</v>
      </c>
      <c r="BK173" s="179">
        <f t="shared" si="14"/>
        <v>0</v>
      </c>
      <c r="BL173" s="53" t="s">
        <v>495</v>
      </c>
      <c r="BM173" s="271" t="s">
        <v>10463</v>
      </c>
    </row>
    <row r="174" spans="2:65" s="74" customFormat="1" ht="24.2" customHeight="1">
      <c r="B174" s="73"/>
      <c r="C174" s="311" t="s">
        <v>7</v>
      </c>
      <c r="D174" s="311" t="s">
        <v>368</v>
      </c>
      <c r="E174" s="312" t="s">
        <v>10464</v>
      </c>
      <c r="F174" s="313" t="s">
        <v>10465</v>
      </c>
      <c r="G174" s="314" t="s">
        <v>630</v>
      </c>
      <c r="H174" s="315">
        <v>3</v>
      </c>
      <c r="I174" s="26"/>
      <c r="J174" s="266">
        <f t="shared" si="5"/>
        <v>0</v>
      </c>
      <c r="K174" s="267"/>
      <c r="L174" s="73"/>
      <c r="M174" s="27" t="s">
        <v>1</v>
      </c>
      <c r="N174" s="233" t="s">
        <v>43</v>
      </c>
      <c r="P174" s="269">
        <f t="shared" si="6"/>
        <v>0</v>
      </c>
      <c r="Q174" s="269">
        <v>0</v>
      </c>
      <c r="R174" s="269">
        <f t="shared" si="7"/>
        <v>0</v>
      </c>
      <c r="S174" s="269">
        <v>0</v>
      </c>
      <c r="T174" s="270">
        <f t="shared" si="8"/>
        <v>0</v>
      </c>
      <c r="AR174" s="271" t="s">
        <v>495</v>
      </c>
      <c r="AT174" s="271" t="s">
        <v>368</v>
      </c>
      <c r="AU174" s="271" t="s">
        <v>84</v>
      </c>
      <c r="AY174" s="53" t="s">
        <v>366</v>
      </c>
      <c r="BE174" s="179">
        <f t="shared" si="9"/>
        <v>0</v>
      </c>
      <c r="BF174" s="179">
        <f t="shared" si="10"/>
        <v>0</v>
      </c>
      <c r="BG174" s="179">
        <f t="shared" si="11"/>
        <v>0</v>
      </c>
      <c r="BH174" s="179">
        <f t="shared" si="12"/>
        <v>0</v>
      </c>
      <c r="BI174" s="179">
        <f t="shared" si="13"/>
        <v>0</v>
      </c>
      <c r="BJ174" s="53" t="s">
        <v>90</v>
      </c>
      <c r="BK174" s="179">
        <f t="shared" si="14"/>
        <v>0</v>
      </c>
      <c r="BL174" s="53" t="s">
        <v>495</v>
      </c>
      <c r="BM174" s="271" t="s">
        <v>10466</v>
      </c>
    </row>
    <row r="175" spans="2:65" s="74" customFormat="1" ht="24.2" customHeight="1">
      <c r="B175" s="73"/>
      <c r="C175" s="311" t="s">
        <v>529</v>
      </c>
      <c r="D175" s="311" t="s">
        <v>368</v>
      </c>
      <c r="E175" s="312" t="s">
        <v>10467</v>
      </c>
      <c r="F175" s="313" t="s">
        <v>10468</v>
      </c>
      <c r="G175" s="314" t="s">
        <v>630</v>
      </c>
      <c r="H175" s="315">
        <v>3</v>
      </c>
      <c r="I175" s="26"/>
      <c r="J175" s="266">
        <f t="shared" si="5"/>
        <v>0</v>
      </c>
      <c r="K175" s="267"/>
      <c r="L175" s="73"/>
      <c r="M175" s="27" t="s">
        <v>1</v>
      </c>
      <c r="N175" s="233" t="s">
        <v>43</v>
      </c>
      <c r="P175" s="269">
        <f t="shared" si="6"/>
        <v>0</v>
      </c>
      <c r="Q175" s="269">
        <v>0</v>
      </c>
      <c r="R175" s="269">
        <f t="shared" si="7"/>
        <v>0</v>
      </c>
      <c r="S175" s="269">
        <v>0</v>
      </c>
      <c r="T175" s="270">
        <f t="shared" si="8"/>
        <v>0</v>
      </c>
      <c r="AR175" s="271" t="s">
        <v>495</v>
      </c>
      <c r="AT175" s="271" t="s">
        <v>368</v>
      </c>
      <c r="AU175" s="271" t="s">
        <v>84</v>
      </c>
      <c r="AY175" s="53" t="s">
        <v>366</v>
      </c>
      <c r="BE175" s="179">
        <f t="shared" si="9"/>
        <v>0</v>
      </c>
      <c r="BF175" s="179">
        <f t="shared" si="10"/>
        <v>0</v>
      </c>
      <c r="BG175" s="179">
        <f t="shared" si="11"/>
        <v>0</v>
      </c>
      <c r="BH175" s="179">
        <f t="shared" si="12"/>
        <v>0</v>
      </c>
      <c r="BI175" s="179">
        <f t="shared" si="13"/>
        <v>0</v>
      </c>
      <c r="BJ175" s="53" t="s">
        <v>90</v>
      </c>
      <c r="BK175" s="179">
        <f t="shared" si="14"/>
        <v>0</v>
      </c>
      <c r="BL175" s="53" t="s">
        <v>495</v>
      </c>
      <c r="BM175" s="271" t="s">
        <v>10469</v>
      </c>
    </row>
    <row r="176" spans="2:65" s="74" customFormat="1" ht="16.5" customHeight="1">
      <c r="B176" s="73"/>
      <c r="C176" s="311" t="s">
        <v>537</v>
      </c>
      <c r="D176" s="311" t="s">
        <v>368</v>
      </c>
      <c r="E176" s="312" t="s">
        <v>10470</v>
      </c>
      <c r="F176" s="313" t="s">
        <v>10471</v>
      </c>
      <c r="G176" s="314" t="s">
        <v>630</v>
      </c>
      <c r="H176" s="315">
        <v>2</v>
      </c>
      <c r="I176" s="26"/>
      <c r="J176" s="266">
        <f t="shared" si="5"/>
        <v>0</v>
      </c>
      <c r="K176" s="267"/>
      <c r="L176" s="73"/>
      <c r="M176" s="27" t="s">
        <v>1</v>
      </c>
      <c r="N176" s="233" t="s">
        <v>43</v>
      </c>
      <c r="P176" s="269">
        <f t="shared" si="6"/>
        <v>0</v>
      </c>
      <c r="Q176" s="269">
        <v>0</v>
      </c>
      <c r="R176" s="269">
        <f t="shared" si="7"/>
        <v>0</v>
      </c>
      <c r="S176" s="269">
        <v>0</v>
      </c>
      <c r="T176" s="270">
        <f t="shared" si="8"/>
        <v>0</v>
      </c>
      <c r="AR176" s="271" t="s">
        <v>495</v>
      </c>
      <c r="AT176" s="271" t="s">
        <v>368</v>
      </c>
      <c r="AU176" s="271" t="s">
        <v>84</v>
      </c>
      <c r="AY176" s="53" t="s">
        <v>366</v>
      </c>
      <c r="BE176" s="179">
        <f t="shared" si="9"/>
        <v>0</v>
      </c>
      <c r="BF176" s="179">
        <f t="shared" si="10"/>
        <v>0</v>
      </c>
      <c r="BG176" s="179">
        <f t="shared" si="11"/>
        <v>0</v>
      </c>
      <c r="BH176" s="179">
        <f t="shared" si="12"/>
        <v>0</v>
      </c>
      <c r="BI176" s="179">
        <f t="shared" si="13"/>
        <v>0</v>
      </c>
      <c r="BJ176" s="53" t="s">
        <v>90</v>
      </c>
      <c r="BK176" s="179">
        <f t="shared" si="14"/>
        <v>0</v>
      </c>
      <c r="BL176" s="53" t="s">
        <v>495</v>
      </c>
      <c r="BM176" s="271" t="s">
        <v>10472</v>
      </c>
    </row>
    <row r="177" spans="2:65" s="74" customFormat="1" ht="37.9" customHeight="1">
      <c r="B177" s="73"/>
      <c r="C177" s="311" t="s">
        <v>541</v>
      </c>
      <c r="D177" s="311" t="s">
        <v>368</v>
      </c>
      <c r="E177" s="312" t="s">
        <v>10473</v>
      </c>
      <c r="F177" s="313" t="s">
        <v>10474</v>
      </c>
      <c r="G177" s="314" t="s">
        <v>630</v>
      </c>
      <c r="H177" s="315">
        <v>1</v>
      </c>
      <c r="I177" s="26"/>
      <c r="J177" s="266">
        <f t="shared" si="5"/>
        <v>0</v>
      </c>
      <c r="K177" s="267"/>
      <c r="L177" s="73"/>
      <c r="M177" s="27" t="s">
        <v>1</v>
      </c>
      <c r="N177" s="233" t="s">
        <v>43</v>
      </c>
      <c r="P177" s="269">
        <f t="shared" si="6"/>
        <v>0</v>
      </c>
      <c r="Q177" s="269">
        <v>0</v>
      </c>
      <c r="R177" s="269">
        <f t="shared" si="7"/>
        <v>0</v>
      </c>
      <c r="S177" s="269">
        <v>0</v>
      </c>
      <c r="T177" s="270">
        <f t="shared" si="8"/>
        <v>0</v>
      </c>
      <c r="AR177" s="271" t="s">
        <v>495</v>
      </c>
      <c r="AT177" s="271" t="s">
        <v>368</v>
      </c>
      <c r="AU177" s="271" t="s">
        <v>84</v>
      </c>
      <c r="AY177" s="53" t="s">
        <v>366</v>
      </c>
      <c r="BE177" s="179">
        <f t="shared" si="9"/>
        <v>0</v>
      </c>
      <c r="BF177" s="179">
        <f t="shared" si="10"/>
        <v>0</v>
      </c>
      <c r="BG177" s="179">
        <f t="shared" si="11"/>
        <v>0</v>
      </c>
      <c r="BH177" s="179">
        <f t="shared" si="12"/>
        <v>0</v>
      </c>
      <c r="BI177" s="179">
        <f t="shared" si="13"/>
        <v>0</v>
      </c>
      <c r="BJ177" s="53" t="s">
        <v>90</v>
      </c>
      <c r="BK177" s="179">
        <f t="shared" si="14"/>
        <v>0</v>
      </c>
      <c r="BL177" s="53" t="s">
        <v>495</v>
      </c>
      <c r="BM177" s="271" t="s">
        <v>10475</v>
      </c>
    </row>
    <row r="178" spans="2:65" s="74" customFormat="1" ht="33" customHeight="1">
      <c r="B178" s="73"/>
      <c r="C178" s="311" t="s">
        <v>548</v>
      </c>
      <c r="D178" s="311" t="s">
        <v>368</v>
      </c>
      <c r="E178" s="312" t="s">
        <v>10476</v>
      </c>
      <c r="F178" s="313" t="s">
        <v>10477</v>
      </c>
      <c r="G178" s="314" t="s">
        <v>630</v>
      </c>
      <c r="H178" s="315">
        <v>1</v>
      </c>
      <c r="I178" s="26"/>
      <c r="J178" s="266">
        <f t="shared" si="5"/>
        <v>0</v>
      </c>
      <c r="K178" s="267"/>
      <c r="L178" s="73"/>
      <c r="M178" s="27" t="s">
        <v>1</v>
      </c>
      <c r="N178" s="233" t="s">
        <v>43</v>
      </c>
      <c r="P178" s="269">
        <f t="shared" si="6"/>
        <v>0</v>
      </c>
      <c r="Q178" s="269">
        <v>0</v>
      </c>
      <c r="R178" s="269">
        <f t="shared" si="7"/>
        <v>0</v>
      </c>
      <c r="S178" s="269">
        <v>0</v>
      </c>
      <c r="T178" s="270">
        <f t="shared" si="8"/>
        <v>0</v>
      </c>
      <c r="AR178" s="271" t="s">
        <v>495</v>
      </c>
      <c r="AT178" s="271" t="s">
        <v>368</v>
      </c>
      <c r="AU178" s="271" t="s">
        <v>84</v>
      </c>
      <c r="AY178" s="53" t="s">
        <v>366</v>
      </c>
      <c r="BE178" s="179">
        <f t="shared" si="9"/>
        <v>0</v>
      </c>
      <c r="BF178" s="179">
        <f t="shared" si="10"/>
        <v>0</v>
      </c>
      <c r="BG178" s="179">
        <f t="shared" si="11"/>
        <v>0</v>
      </c>
      <c r="BH178" s="179">
        <f t="shared" si="12"/>
        <v>0</v>
      </c>
      <c r="BI178" s="179">
        <f t="shared" si="13"/>
        <v>0</v>
      </c>
      <c r="BJ178" s="53" t="s">
        <v>90</v>
      </c>
      <c r="BK178" s="179">
        <f t="shared" si="14"/>
        <v>0</v>
      </c>
      <c r="BL178" s="53" t="s">
        <v>495</v>
      </c>
      <c r="BM178" s="271" t="s">
        <v>10478</v>
      </c>
    </row>
    <row r="179" spans="2:65" s="74" customFormat="1" ht="24.2" customHeight="1">
      <c r="B179" s="73"/>
      <c r="C179" s="311" t="s">
        <v>555</v>
      </c>
      <c r="D179" s="311" t="s">
        <v>368</v>
      </c>
      <c r="E179" s="312" t="s">
        <v>10479</v>
      </c>
      <c r="F179" s="313" t="s">
        <v>10480</v>
      </c>
      <c r="G179" s="314" t="s">
        <v>6710</v>
      </c>
      <c r="H179" s="315">
        <v>6</v>
      </c>
      <c r="I179" s="26"/>
      <c r="J179" s="266">
        <f t="shared" si="5"/>
        <v>0</v>
      </c>
      <c r="K179" s="267"/>
      <c r="L179" s="73"/>
      <c r="M179" s="27" t="s">
        <v>1</v>
      </c>
      <c r="N179" s="233" t="s">
        <v>43</v>
      </c>
      <c r="P179" s="269">
        <f t="shared" si="6"/>
        <v>0</v>
      </c>
      <c r="Q179" s="269">
        <v>0</v>
      </c>
      <c r="R179" s="269">
        <f t="shared" si="7"/>
        <v>0</v>
      </c>
      <c r="S179" s="269">
        <v>0</v>
      </c>
      <c r="T179" s="270">
        <f t="shared" si="8"/>
        <v>0</v>
      </c>
      <c r="AR179" s="271" t="s">
        <v>495</v>
      </c>
      <c r="AT179" s="271" t="s">
        <v>368</v>
      </c>
      <c r="AU179" s="271" t="s">
        <v>84</v>
      </c>
      <c r="AY179" s="53" t="s">
        <v>366</v>
      </c>
      <c r="BE179" s="179">
        <f t="shared" si="9"/>
        <v>0</v>
      </c>
      <c r="BF179" s="179">
        <f t="shared" si="10"/>
        <v>0</v>
      </c>
      <c r="BG179" s="179">
        <f t="shared" si="11"/>
        <v>0</v>
      </c>
      <c r="BH179" s="179">
        <f t="shared" si="12"/>
        <v>0</v>
      </c>
      <c r="BI179" s="179">
        <f t="shared" si="13"/>
        <v>0</v>
      </c>
      <c r="BJ179" s="53" t="s">
        <v>90</v>
      </c>
      <c r="BK179" s="179">
        <f t="shared" si="14"/>
        <v>0</v>
      </c>
      <c r="BL179" s="53" t="s">
        <v>495</v>
      </c>
      <c r="BM179" s="271" t="s">
        <v>10481</v>
      </c>
    </row>
    <row r="180" spans="2:65" s="74" customFormat="1" ht="24.2" customHeight="1">
      <c r="B180" s="73"/>
      <c r="C180" s="311" t="s">
        <v>573</v>
      </c>
      <c r="D180" s="311" t="s">
        <v>368</v>
      </c>
      <c r="E180" s="312" t="s">
        <v>10482</v>
      </c>
      <c r="F180" s="313" t="s">
        <v>10483</v>
      </c>
      <c r="G180" s="314" t="s">
        <v>630</v>
      </c>
      <c r="H180" s="315">
        <v>2</v>
      </c>
      <c r="I180" s="26"/>
      <c r="J180" s="266">
        <f t="shared" si="5"/>
        <v>0</v>
      </c>
      <c r="K180" s="267"/>
      <c r="L180" s="73"/>
      <c r="M180" s="27" t="s">
        <v>1</v>
      </c>
      <c r="N180" s="233" t="s">
        <v>43</v>
      </c>
      <c r="P180" s="269">
        <f t="shared" si="6"/>
        <v>0</v>
      </c>
      <c r="Q180" s="269">
        <v>0</v>
      </c>
      <c r="R180" s="269">
        <f t="shared" si="7"/>
        <v>0</v>
      </c>
      <c r="S180" s="269">
        <v>0</v>
      </c>
      <c r="T180" s="270">
        <f t="shared" si="8"/>
        <v>0</v>
      </c>
      <c r="AR180" s="271" t="s">
        <v>495</v>
      </c>
      <c r="AT180" s="271" t="s">
        <v>368</v>
      </c>
      <c r="AU180" s="271" t="s">
        <v>84</v>
      </c>
      <c r="AY180" s="53" t="s">
        <v>366</v>
      </c>
      <c r="BE180" s="179">
        <f t="shared" si="9"/>
        <v>0</v>
      </c>
      <c r="BF180" s="179">
        <f t="shared" si="10"/>
        <v>0</v>
      </c>
      <c r="BG180" s="179">
        <f t="shared" si="11"/>
        <v>0</v>
      </c>
      <c r="BH180" s="179">
        <f t="shared" si="12"/>
        <v>0</v>
      </c>
      <c r="BI180" s="179">
        <f t="shared" si="13"/>
        <v>0</v>
      </c>
      <c r="BJ180" s="53" t="s">
        <v>90</v>
      </c>
      <c r="BK180" s="179">
        <f t="shared" si="14"/>
        <v>0</v>
      </c>
      <c r="BL180" s="53" t="s">
        <v>495</v>
      </c>
      <c r="BM180" s="271" t="s">
        <v>10484</v>
      </c>
    </row>
    <row r="181" spans="2:65" s="74" customFormat="1" ht="16.5" customHeight="1">
      <c r="B181" s="73"/>
      <c r="C181" s="311" t="s">
        <v>580</v>
      </c>
      <c r="D181" s="311" t="s">
        <v>368</v>
      </c>
      <c r="E181" s="312" t="s">
        <v>10485</v>
      </c>
      <c r="F181" s="313" t="s">
        <v>10486</v>
      </c>
      <c r="G181" s="314" t="s">
        <v>630</v>
      </c>
      <c r="H181" s="315">
        <v>2</v>
      </c>
      <c r="I181" s="26"/>
      <c r="J181" s="266">
        <f t="shared" si="5"/>
        <v>0</v>
      </c>
      <c r="K181" s="267"/>
      <c r="L181" s="73"/>
      <c r="M181" s="27" t="s">
        <v>1</v>
      </c>
      <c r="N181" s="233" t="s">
        <v>43</v>
      </c>
      <c r="P181" s="269">
        <f t="shared" si="6"/>
        <v>0</v>
      </c>
      <c r="Q181" s="269">
        <v>0</v>
      </c>
      <c r="R181" s="269">
        <f t="shared" si="7"/>
        <v>0</v>
      </c>
      <c r="S181" s="269">
        <v>0</v>
      </c>
      <c r="T181" s="270">
        <f t="shared" si="8"/>
        <v>0</v>
      </c>
      <c r="AR181" s="271" t="s">
        <v>495</v>
      </c>
      <c r="AT181" s="271" t="s">
        <v>368</v>
      </c>
      <c r="AU181" s="271" t="s">
        <v>84</v>
      </c>
      <c r="AY181" s="53" t="s">
        <v>366</v>
      </c>
      <c r="BE181" s="179">
        <f t="shared" si="9"/>
        <v>0</v>
      </c>
      <c r="BF181" s="179">
        <f t="shared" si="10"/>
        <v>0</v>
      </c>
      <c r="BG181" s="179">
        <f t="shared" si="11"/>
        <v>0</v>
      </c>
      <c r="BH181" s="179">
        <f t="shared" si="12"/>
        <v>0</v>
      </c>
      <c r="BI181" s="179">
        <f t="shared" si="13"/>
        <v>0</v>
      </c>
      <c r="BJ181" s="53" t="s">
        <v>90</v>
      </c>
      <c r="BK181" s="179">
        <f t="shared" si="14"/>
        <v>0</v>
      </c>
      <c r="BL181" s="53" t="s">
        <v>495</v>
      </c>
      <c r="BM181" s="271" t="s">
        <v>10487</v>
      </c>
    </row>
    <row r="182" spans="2:65" s="74" customFormat="1" ht="24.2" customHeight="1">
      <c r="B182" s="73"/>
      <c r="C182" s="311" t="s">
        <v>584</v>
      </c>
      <c r="D182" s="311" t="s">
        <v>368</v>
      </c>
      <c r="E182" s="312" t="s">
        <v>10488</v>
      </c>
      <c r="F182" s="313" t="s">
        <v>10489</v>
      </c>
      <c r="G182" s="314" t="s">
        <v>6710</v>
      </c>
      <c r="H182" s="315">
        <v>1</v>
      </c>
      <c r="I182" s="26"/>
      <c r="J182" s="266">
        <f t="shared" si="5"/>
        <v>0</v>
      </c>
      <c r="K182" s="267"/>
      <c r="L182" s="73"/>
      <c r="M182" s="27" t="s">
        <v>1</v>
      </c>
      <c r="N182" s="233" t="s">
        <v>43</v>
      </c>
      <c r="P182" s="269">
        <f t="shared" si="6"/>
        <v>0</v>
      </c>
      <c r="Q182" s="269">
        <v>0</v>
      </c>
      <c r="R182" s="269">
        <f t="shared" si="7"/>
        <v>0</v>
      </c>
      <c r="S182" s="269">
        <v>0</v>
      </c>
      <c r="T182" s="270">
        <f t="shared" si="8"/>
        <v>0</v>
      </c>
      <c r="AR182" s="271" t="s">
        <v>495</v>
      </c>
      <c r="AT182" s="271" t="s">
        <v>368</v>
      </c>
      <c r="AU182" s="271" t="s">
        <v>84</v>
      </c>
      <c r="AY182" s="53" t="s">
        <v>366</v>
      </c>
      <c r="BE182" s="179">
        <f t="shared" si="9"/>
        <v>0</v>
      </c>
      <c r="BF182" s="179">
        <f t="shared" si="10"/>
        <v>0</v>
      </c>
      <c r="BG182" s="179">
        <f t="shared" si="11"/>
        <v>0</v>
      </c>
      <c r="BH182" s="179">
        <f t="shared" si="12"/>
        <v>0</v>
      </c>
      <c r="BI182" s="179">
        <f t="shared" si="13"/>
        <v>0</v>
      </c>
      <c r="BJ182" s="53" t="s">
        <v>90</v>
      </c>
      <c r="BK182" s="179">
        <f t="shared" si="14"/>
        <v>0</v>
      </c>
      <c r="BL182" s="53" t="s">
        <v>495</v>
      </c>
      <c r="BM182" s="271" t="s">
        <v>10490</v>
      </c>
    </row>
    <row r="183" spans="2:65" s="74" customFormat="1" ht="49.15" customHeight="1">
      <c r="B183" s="73"/>
      <c r="C183" s="260" t="s">
        <v>591</v>
      </c>
      <c r="D183" s="260" t="s">
        <v>368</v>
      </c>
      <c r="E183" s="261" t="s">
        <v>10491</v>
      </c>
      <c r="F183" s="262" t="s">
        <v>10492</v>
      </c>
      <c r="G183" s="263" t="s">
        <v>6705</v>
      </c>
      <c r="H183" s="264">
        <v>60</v>
      </c>
      <c r="I183" s="26"/>
      <c r="J183" s="266">
        <f t="shared" si="5"/>
        <v>0</v>
      </c>
      <c r="K183" s="267"/>
      <c r="L183" s="73"/>
      <c r="M183" s="27" t="s">
        <v>1</v>
      </c>
      <c r="N183" s="233" t="s">
        <v>43</v>
      </c>
      <c r="P183" s="269">
        <f t="shared" si="6"/>
        <v>0</v>
      </c>
      <c r="Q183" s="269">
        <v>0</v>
      </c>
      <c r="R183" s="269">
        <f t="shared" si="7"/>
        <v>0</v>
      </c>
      <c r="S183" s="269">
        <v>0</v>
      </c>
      <c r="T183" s="270">
        <f t="shared" si="8"/>
        <v>0</v>
      </c>
      <c r="AR183" s="271" t="s">
        <v>495</v>
      </c>
      <c r="AT183" s="271" t="s">
        <v>368</v>
      </c>
      <c r="AU183" s="271" t="s">
        <v>84</v>
      </c>
      <c r="AY183" s="53" t="s">
        <v>366</v>
      </c>
      <c r="BE183" s="179">
        <f t="shared" si="9"/>
        <v>0</v>
      </c>
      <c r="BF183" s="179">
        <f t="shared" si="10"/>
        <v>0</v>
      </c>
      <c r="BG183" s="179">
        <f t="shared" si="11"/>
        <v>0</v>
      </c>
      <c r="BH183" s="179">
        <f t="shared" si="12"/>
        <v>0</v>
      </c>
      <c r="BI183" s="179">
        <f t="shared" si="13"/>
        <v>0</v>
      </c>
      <c r="BJ183" s="53" t="s">
        <v>90</v>
      </c>
      <c r="BK183" s="179">
        <f t="shared" si="14"/>
        <v>0</v>
      </c>
      <c r="BL183" s="53" t="s">
        <v>495</v>
      </c>
      <c r="BM183" s="271" t="s">
        <v>10493</v>
      </c>
    </row>
    <row r="184" spans="2:65" s="74" customFormat="1" ht="37.9" customHeight="1">
      <c r="B184" s="73"/>
      <c r="C184" s="260" t="s">
        <v>597</v>
      </c>
      <c r="D184" s="260" t="s">
        <v>368</v>
      </c>
      <c r="E184" s="261" t="s">
        <v>10494</v>
      </c>
      <c r="F184" s="262" t="s">
        <v>6827</v>
      </c>
      <c r="G184" s="263" t="s">
        <v>6705</v>
      </c>
      <c r="H184" s="264">
        <v>60</v>
      </c>
      <c r="I184" s="26"/>
      <c r="J184" s="266">
        <f t="shared" si="5"/>
        <v>0</v>
      </c>
      <c r="K184" s="267"/>
      <c r="L184" s="73"/>
      <c r="M184" s="27" t="s">
        <v>1</v>
      </c>
      <c r="N184" s="233" t="s">
        <v>43</v>
      </c>
      <c r="P184" s="269">
        <f t="shared" si="6"/>
        <v>0</v>
      </c>
      <c r="Q184" s="269">
        <v>0</v>
      </c>
      <c r="R184" s="269">
        <f t="shared" si="7"/>
        <v>0</v>
      </c>
      <c r="S184" s="269">
        <v>0</v>
      </c>
      <c r="T184" s="270">
        <f t="shared" si="8"/>
        <v>0</v>
      </c>
      <c r="AR184" s="271" t="s">
        <v>495</v>
      </c>
      <c r="AT184" s="271" t="s">
        <v>368</v>
      </c>
      <c r="AU184" s="271" t="s">
        <v>84</v>
      </c>
      <c r="AY184" s="53" t="s">
        <v>366</v>
      </c>
      <c r="BE184" s="179">
        <f t="shared" si="9"/>
        <v>0</v>
      </c>
      <c r="BF184" s="179">
        <f t="shared" si="10"/>
        <v>0</v>
      </c>
      <c r="BG184" s="179">
        <f t="shared" si="11"/>
        <v>0</v>
      </c>
      <c r="BH184" s="179">
        <f t="shared" si="12"/>
        <v>0</v>
      </c>
      <c r="BI184" s="179">
        <f t="shared" si="13"/>
        <v>0</v>
      </c>
      <c r="BJ184" s="53" t="s">
        <v>90</v>
      </c>
      <c r="BK184" s="179">
        <f t="shared" si="14"/>
        <v>0</v>
      </c>
      <c r="BL184" s="53" t="s">
        <v>495</v>
      </c>
      <c r="BM184" s="271" t="s">
        <v>10495</v>
      </c>
    </row>
    <row r="185" spans="2:65" s="74" customFormat="1" ht="37.9" customHeight="1">
      <c r="B185" s="73"/>
      <c r="C185" s="260" t="s">
        <v>604</v>
      </c>
      <c r="D185" s="260" t="s">
        <v>368</v>
      </c>
      <c r="E185" s="261" t="s">
        <v>10496</v>
      </c>
      <c r="F185" s="262" t="s">
        <v>10497</v>
      </c>
      <c r="G185" s="263" t="s">
        <v>6705</v>
      </c>
      <c r="H185" s="264">
        <v>30</v>
      </c>
      <c r="I185" s="26"/>
      <c r="J185" s="266">
        <f t="shared" si="5"/>
        <v>0</v>
      </c>
      <c r="K185" s="267"/>
      <c r="L185" s="73"/>
      <c r="M185" s="27" t="s">
        <v>1</v>
      </c>
      <c r="N185" s="233" t="s">
        <v>43</v>
      </c>
      <c r="P185" s="269">
        <f t="shared" si="6"/>
        <v>0</v>
      </c>
      <c r="Q185" s="269">
        <v>0</v>
      </c>
      <c r="R185" s="269">
        <f t="shared" si="7"/>
        <v>0</v>
      </c>
      <c r="S185" s="269">
        <v>0</v>
      </c>
      <c r="T185" s="270">
        <f t="shared" si="8"/>
        <v>0</v>
      </c>
      <c r="AR185" s="271" t="s">
        <v>495</v>
      </c>
      <c r="AT185" s="271" t="s">
        <v>368</v>
      </c>
      <c r="AU185" s="271" t="s">
        <v>84</v>
      </c>
      <c r="AY185" s="53" t="s">
        <v>366</v>
      </c>
      <c r="BE185" s="179">
        <f t="shared" si="9"/>
        <v>0</v>
      </c>
      <c r="BF185" s="179">
        <f t="shared" si="10"/>
        <v>0</v>
      </c>
      <c r="BG185" s="179">
        <f t="shared" si="11"/>
        <v>0</v>
      </c>
      <c r="BH185" s="179">
        <f t="shared" si="12"/>
        <v>0</v>
      </c>
      <c r="BI185" s="179">
        <f t="shared" si="13"/>
        <v>0</v>
      </c>
      <c r="BJ185" s="53" t="s">
        <v>90</v>
      </c>
      <c r="BK185" s="179">
        <f t="shared" si="14"/>
        <v>0</v>
      </c>
      <c r="BL185" s="53" t="s">
        <v>495</v>
      </c>
      <c r="BM185" s="271" t="s">
        <v>10498</v>
      </c>
    </row>
    <row r="186" spans="2:65" s="74" customFormat="1" ht="49.15" customHeight="1">
      <c r="B186" s="73"/>
      <c r="C186" s="311" t="s">
        <v>608</v>
      </c>
      <c r="D186" s="311" t="s">
        <v>368</v>
      </c>
      <c r="E186" s="312" t="s">
        <v>10499</v>
      </c>
      <c r="F186" s="313" t="s">
        <v>10500</v>
      </c>
      <c r="G186" s="314" t="s">
        <v>6705</v>
      </c>
      <c r="H186" s="315">
        <v>20</v>
      </c>
      <c r="I186" s="26"/>
      <c r="J186" s="266">
        <f t="shared" si="5"/>
        <v>0</v>
      </c>
      <c r="K186" s="267"/>
      <c r="L186" s="73"/>
      <c r="M186" s="27" t="s">
        <v>1</v>
      </c>
      <c r="N186" s="233" t="s">
        <v>43</v>
      </c>
      <c r="P186" s="269">
        <f t="shared" si="6"/>
        <v>0</v>
      </c>
      <c r="Q186" s="269">
        <v>0</v>
      </c>
      <c r="R186" s="269">
        <f t="shared" si="7"/>
        <v>0</v>
      </c>
      <c r="S186" s="269">
        <v>0</v>
      </c>
      <c r="T186" s="270">
        <f t="shared" si="8"/>
        <v>0</v>
      </c>
      <c r="AR186" s="271" t="s">
        <v>495</v>
      </c>
      <c r="AT186" s="271" t="s">
        <v>368</v>
      </c>
      <c r="AU186" s="271" t="s">
        <v>84</v>
      </c>
      <c r="AY186" s="53" t="s">
        <v>366</v>
      </c>
      <c r="BE186" s="179">
        <f t="shared" si="9"/>
        <v>0</v>
      </c>
      <c r="BF186" s="179">
        <f t="shared" si="10"/>
        <v>0</v>
      </c>
      <c r="BG186" s="179">
        <f t="shared" si="11"/>
        <v>0</v>
      </c>
      <c r="BH186" s="179">
        <f t="shared" si="12"/>
        <v>0</v>
      </c>
      <c r="BI186" s="179">
        <f t="shared" si="13"/>
        <v>0</v>
      </c>
      <c r="BJ186" s="53" t="s">
        <v>90</v>
      </c>
      <c r="BK186" s="179">
        <f t="shared" si="14"/>
        <v>0</v>
      </c>
      <c r="BL186" s="53" t="s">
        <v>495</v>
      </c>
      <c r="BM186" s="271" t="s">
        <v>10501</v>
      </c>
    </row>
    <row r="187" spans="2:65" s="74" customFormat="1" ht="37.9" customHeight="1">
      <c r="B187" s="73"/>
      <c r="C187" s="311" t="s">
        <v>615</v>
      </c>
      <c r="D187" s="311" t="s">
        <v>368</v>
      </c>
      <c r="E187" s="312" t="s">
        <v>10502</v>
      </c>
      <c r="F187" s="313" t="s">
        <v>10503</v>
      </c>
      <c r="G187" s="314" t="s">
        <v>249</v>
      </c>
      <c r="H187" s="315">
        <v>80</v>
      </c>
      <c r="I187" s="26"/>
      <c r="J187" s="266">
        <f t="shared" si="5"/>
        <v>0</v>
      </c>
      <c r="K187" s="267"/>
      <c r="L187" s="73"/>
      <c r="M187" s="27" t="s">
        <v>1</v>
      </c>
      <c r="N187" s="233" t="s">
        <v>43</v>
      </c>
      <c r="P187" s="269">
        <f t="shared" si="6"/>
        <v>0</v>
      </c>
      <c r="Q187" s="269">
        <v>0</v>
      </c>
      <c r="R187" s="269">
        <f t="shared" si="7"/>
        <v>0</v>
      </c>
      <c r="S187" s="269">
        <v>0</v>
      </c>
      <c r="T187" s="270">
        <f t="shared" si="8"/>
        <v>0</v>
      </c>
      <c r="AR187" s="271" t="s">
        <v>495</v>
      </c>
      <c r="AT187" s="271" t="s">
        <v>368</v>
      </c>
      <c r="AU187" s="271" t="s">
        <v>84</v>
      </c>
      <c r="AY187" s="53" t="s">
        <v>366</v>
      </c>
      <c r="BE187" s="179">
        <f t="shared" si="9"/>
        <v>0</v>
      </c>
      <c r="BF187" s="179">
        <f t="shared" si="10"/>
        <v>0</v>
      </c>
      <c r="BG187" s="179">
        <f t="shared" si="11"/>
        <v>0</v>
      </c>
      <c r="BH187" s="179">
        <f t="shared" si="12"/>
        <v>0</v>
      </c>
      <c r="BI187" s="179">
        <f t="shared" si="13"/>
        <v>0</v>
      </c>
      <c r="BJ187" s="53" t="s">
        <v>90</v>
      </c>
      <c r="BK187" s="179">
        <f t="shared" si="14"/>
        <v>0</v>
      </c>
      <c r="BL187" s="53" t="s">
        <v>495</v>
      </c>
      <c r="BM187" s="271" t="s">
        <v>10504</v>
      </c>
    </row>
    <row r="188" spans="2:65" s="74" customFormat="1" ht="37.9" customHeight="1">
      <c r="B188" s="73"/>
      <c r="C188" s="311" t="s">
        <v>620</v>
      </c>
      <c r="D188" s="311" t="s">
        <v>368</v>
      </c>
      <c r="E188" s="312" t="s">
        <v>10505</v>
      </c>
      <c r="F188" s="313" t="s">
        <v>10506</v>
      </c>
      <c r="G188" s="314" t="s">
        <v>249</v>
      </c>
      <c r="H188" s="315">
        <v>120</v>
      </c>
      <c r="I188" s="26"/>
      <c r="J188" s="266">
        <f t="shared" si="5"/>
        <v>0</v>
      </c>
      <c r="K188" s="267"/>
      <c r="L188" s="73"/>
      <c r="M188" s="27" t="s">
        <v>1</v>
      </c>
      <c r="N188" s="233" t="s">
        <v>43</v>
      </c>
      <c r="P188" s="269">
        <f t="shared" si="6"/>
        <v>0</v>
      </c>
      <c r="Q188" s="269">
        <v>0</v>
      </c>
      <c r="R188" s="269">
        <f t="shared" si="7"/>
        <v>0</v>
      </c>
      <c r="S188" s="269">
        <v>0</v>
      </c>
      <c r="T188" s="270">
        <f t="shared" si="8"/>
        <v>0</v>
      </c>
      <c r="AR188" s="271" t="s">
        <v>495</v>
      </c>
      <c r="AT188" s="271" t="s">
        <v>368</v>
      </c>
      <c r="AU188" s="271" t="s">
        <v>84</v>
      </c>
      <c r="AY188" s="53" t="s">
        <v>366</v>
      </c>
      <c r="BE188" s="179">
        <f t="shared" si="9"/>
        <v>0</v>
      </c>
      <c r="BF188" s="179">
        <f t="shared" si="10"/>
        <v>0</v>
      </c>
      <c r="BG188" s="179">
        <f t="shared" si="11"/>
        <v>0</v>
      </c>
      <c r="BH188" s="179">
        <f t="shared" si="12"/>
        <v>0</v>
      </c>
      <c r="BI188" s="179">
        <f t="shared" si="13"/>
        <v>0</v>
      </c>
      <c r="BJ188" s="53" t="s">
        <v>90</v>
      </c>
      <c r="BK188" s="179">
        <f t="shared" si="14"/>
        <v>0</v>
      </c>
      <c r="BL188" s="53" t="s">
        <v>495</v>
      </c>
      <c r="BM188" s="271" t="s">
        <v>10507</v>
      </c>
    </row>
    <row r="189" spans="2:65" s="74" customFormat="1" ht="37.9" customHeight="1">
      <c r="B189" s="73"/>
      <c r="C189" s="311" t="s">
        <v>627</v>
      </c>
      <c r="D189" s="311" t="s">
        <v>368</v>
      </c>
      <c r="E189" s="312" t="s">
        <v>10508</v>
      </c>
      <c r="F189" s="313" t="s">
        <v>10509</v>
      </c>
      <c r="G189" s="314" t="s">
        <v>249</v>
      </c>
      <c r="H189" s="315">
        <v>60</v>
      </c>
      <c r="I189" s="26"/>
      <c r="J189" s="266">
        <f t="shared" si="5"/>
        <v>0</v>
      </c>
      <c r="K189" s="267"/>
      <c r="L189" s="73"/>
      <c r="M189" s="27" t="s">
        <v>1</v>
      </c>
      <c r="N189" s="233" t="s">
        <v>43</v>
      </c>
      <c r="P189" s="269">
        <f t="shared" si="6"/>
        <v>0</v>
      </c>
      <c r="Q189" s="269">
        <v>0</v>
      </c>
      <c r="R189" s="269">
        <f t="shared" si="7"/>
        <v>0</v>
      </c>
      <c r="S189" s="269">
        <v>0</v>
      </c>
      <c r="T189" s="270">
        <f t="shared" si="8"/>
        <v>0</v>
      </c>
      <c r="AR189" s="271" t="s">
        <v>495</v>
      </c>
      <c r="AT189" s="271" t="s">
        <v>368</v>
      </c>
      <c r="AU189" s="271" t="s">
        <v>84</v>
      </c>
      <c r="AY189" s="53" t="s">
        <v>366</v>
      </c>
      <c r="BE189" s="179">
        <f t="shared" si="9"/>
        <v>0</v>
      </c>
      <c r="BF189" s="179">
        <f t="shared" si="10"/>
        <v>0</v>
      </c>
      <c r="BG189" s="179">
        <f t="shared" si="11"/>
        <v>0</v>
      </c>
      <c r="BH189" s="179">
        <f t="shared" si="12"/>
        <v>0</v>
      </c>
      <c r="BI189" s="179">
        <f t="shared" si="13"/>
        <v>0</v>
      </c>
      <c r="BJ189" s="53" t="s">
        <v>90</v>
      </c>
      <c r="BK189" s="179">
        <f t="shared" si="14"/>
        <v>0</v>
      </c>
      <c r="BL189" s="53" t="s">
        <v>495</v>
      </c>
      <c r="BM189" s="271" t="s">
        <v>10510</v>
      </c>
    </row>
    <row r="190" spans="2:65" s="74" customFormat="1" ht="16.5" customHeight="1">
      <c r="B190" s="73"/>
      <c r="C190" s="260" t="s">
        <v>635</v>
      </c>
      <c r="D190" s="260" t="s">
        <v>368</v>
      </c>
      <c r="E190" s="261" t="s">
        <v>10511</v>
      </c>
      <c r="F190" s="262" t="s">
        <v>6832</v>
      </c>
      <c r="G190" s="263" t="s">
        <v>249</v>
      </c>
      <c r="H190" s="264">
        <v>35</v>
      </c>
      <c r="I190" s="26"/>
      <c r="J190" s="266">
        <f t="shared" si="5"/>
        <v>0</v>
      </c>
      <c r="K190" s="267"/>
      <c r="L190" s="73"/>
      <c r="M190" s="27" t="s">
        <v>1</v>
      </c>
      <c r="N190" s="233" t="s">
        <v>43</v>
      </c>
      <c r="P190" s="269">
        <f t="shared" si="6"/>
        <v>0</v>
      </c>
      <c r="Q190" s="269">
        <v>0</v>
      </c>
      <c r="R190" s="269">
        <f t="shared" si="7"/>
        <v>0</v>
      </c>
      <c r="S190" s="269">
        <v>0</v>
      </c>
      <c r="T190" s="270">
        <f t="shared" si="8"/>
        <v>0</v>
      </c>
      <c r="AR190" s="271" t="s">
        <v>495</v>
      </c>
      <c r="AT190" s="271" t="s">
        <v>368</v>
      </c>
      <c r="AU190" s="271" t="s">
        <v>84</v>
      </c>
      <c r="AY190" s="53" t="s">
        <v>366</v>
      </c>
      <c r="BE190" s="179">
        <f t="shared" si="9"/>
        <v>0</v>
      </c>
      <c r="BF190" s="179">
        <f t="shared" si="10"/>
        <v>0</v>
      </c>
      <c r="BG190" s="179">
        <f t="shared" si="11"/>
        <v>0</v>
      </c>
      <c r="BH190" s="179">
        <f t="shared" si="12"/>
        <v>0</v>
      </c>
      <c r="BI190" s="179">
        <f t="shared" si="13"/>
        <v>0</v>
      </c>
      <c r="BJ190" s="53" t="s">
        <v>90</v>
      </c>
      <c r="BK190" s="179">
        <f t="shared" si="14"/>
        <v>0</v>
      </c>
      <c r="BL190" s="53" t="s">
        <v>495</v>
      </c>
      <c r="BM190" s="271" t="s">
        <v>10512</v>
      </c>
    </row>
    <row r="191" spans="2:65" s="74" customFormat="1" ht="16.5" customHeight="1">
      <c r="B191" s="73"/>
      <c r="C191" s="260" t="s">
        <v>666</v>
      </c>
      <c r="D191" s="260" t="s">
        <v>368</v>
      </c>
      <c r="E191" s="261" t="s">
        <v>10513</v>
      </c>
      <c r="F191" s="262" t="s">
        <v>6928</v>
      </c>
      <c r="G191" s="263" t="s">
        <v>249</v>
      </c>
      <c r="H191" s="264">
        <v>120</v>
      </c>
      <c r="I191" s="26"/>
      <c r="J191" s="266">
        <f t="shared" si="5"/>
        <v>0</v>
      </c>
      <c r="K191" s="267"/>
      <c r="L191" s="73"/>
      <c r="M191" s="27" t="s">
        <v>1</v>
      </c>
      <c r="N191" s="233" t="s">
        <v>43</v>
      </c>
      <c r="P191" s="269">
        <f t="shared" si="6"/>
        <v>0</v>
      </c>
      <c r="Q191" s="269">
        <v>0</v>
      </c>
      <c r="R191" s="269">
        <f t="shared" si="7"/>
        <v>0</v>
      </c>
      <c r="S191" s="269">
        <v>0</v>
      </c>
      <c r="T191" s="270">
        <f t="shared" si="8"/>
        <v>0</v>
      </c>
      <c r="AR191" s="271" t="s">
        <v>495</v>
      </c>
      <c r="AT191" s="271" t="s">
        <v>368</v>
      </c>
      <c r="AU191" s="271" t="s">
        <v>84</v>
      </c>
      <c r="AY191" s="53" t="s">
        <v>366</v>
      </c>
      <c r="BE191" s="179">
        <f t="shared" si="9"/>
        <v>0</v>
      </c>
      <c r="BF191" s="179">
        <f t="shared" si="10"/>
        <v>0</v>
      </c>
      <c r="BG191" s="179">
        <f t="shared" si="11"/>
        <v>0</v>
      </c>
      <c r="BH191" s="179">
        <f t="shared" si="12"/>
        <v>0</v>
      </c>
      <c r="BI191" s="179">
        <f t="shared" si="13"/>
        <v>0</v>
      </c>
      <c r="BJ191" s="53" t="s">
        <v>90</v>
      </c>
      <c r="BK191" s="179">
        <f t="shared" si="14"/>
        <v>0</v>
      </c>
      <c r="BL191" s="53" t="s">
        <v>495</v>
      </c>
      <c r="BM191" s="271" t="s">
        <v>10514</v>
      </c>
    </row>
    <row r="192" spans="2:65" s="74" customFormat="1" ht="16.5" customHeight="1">
      <c r="B192" s="73"/>
      <c r="C192" s="260" t="s">
        <v>673</v>
      </c>
      <c r="D192" s="260" t="s">
        <v>368</v>
      </c>
      <c r="E192" s="261" t="s">
        <v>10515</v>
      </c>
      <c r="F192" s="262" t="s">
        <v>6755</v>
      </c>
      <c r="G192" s="263" t="s">
        <v>630</v>
      </c>
      <c r="H192" s="264">
        <v>1</v>
      </c>
      <c r="I192" s="26"/>
      <c r="J192" s="266">
        <f t="shared" si="5"/>
        <v>0</v>
      </c>
      <c r="K192" s="267"/>
      <c r="L192" s="73"/>
      <c r="M192" s="27" t="s">
        <v>1</v>
      </c>
      <c r="N192" s="233" t="s">
        <v>43</v>
      </c>
      <c r="P192" s="269">
        <f t="shared" si="6"/>
        <v>0</v>
      </c>
      <c r="Q192" s="269">
        <v>0</v>
      </c>
      <c r="R192" s="269">
        <f t="shared" si="7"/>
        <v>0</v>
      </c>
      <c r="S192" s="269">
        <v>0</v>
      </c>
      <c r="T192" s="270">
        <f t="shared" si="8"/>
        <v>0</v>
      </c>
      <c r="AR192" s="271" t="s">
        <v>495</v>
      </c>
      <c r="AT192" s="271" t="s">
        <v>368</v>
      </c>
      <c r="AU192" s="271" t="s">
        <v>84</v>
      </c>
      <c r="AY192" s="53" t="s">
        <v>366</v>
      </c>
      <c r="BE192" s="179">
        <f t="shared" si="9"/>
        <v>0</v>
      </c>
      <c r="BF192" s="179">
        <f t="shared" si="10"/>
        <v>0</v>
      </c>
      <c r="BG192" s="179">
        <f t="shared" si="11"/>
        <v>0</v>
      </c>
      <c r="BH192" s="179">
        <f t="shared" si="12"/>
        <v>0</v>
      </c>
      <c r="BI192" s="179">
        <f t="shared" si="13"/>
        <v>0</v>
      </c>
      <c r="BJ192" s="53" t="s">
        <v>90</v>
      </c>
      <c r="BK192" s="179">
        <f t="shared" si="14"/>
        <v>0</v>
      </c>
      <c r="BL192" s="53" t="s">
        <v>495</v>
      </c>
      <c r="BM192" s="271" t="s">
        <v>10516</v>
      </c>
    </row>
    <row r="193" spans="2:65" s="249" customFormat="1" ht="25.9" customHeight="1">
      <c r="B193" s="248"/>
      <c r="D193" s="250" t="s">
        <v>76</v>
      </c>
      <c r="E193" s="251" t="s">
        <v>7112</v>
      </c>
      <c r="F193" s="251" t="s">
        <v>6600</v>
      </c>
      <c r="J193" s="252">
        <f>BK193</f>
        <v>0</v>
      </c>
      <c r="L193" s="248"/>
      <c r="M193" s="253"/>
      <c r="P193" s="254">
        <f>SUM(P194:P196)</f>
        <v>0</v>
      </c>
      <c r="R193" s="254">
        <f>SUM(R194:R196)</f>
        <v>0</v>
      </c>
      <c r="T193" s="255">
        <f>SUM(T194:T196)</f>
        <v>0</v>
      </c>
      <c r="AR193" s="250" t="s">
        <v>84</v>
      </c>
      <c r="AT193" s="256" t="s">
        <v>76</v>
      </c>
      <c r="AU193" s="256" t="s">
        <v>77</v>
      </c>
      <c r="AY193" s="250" t="s">
        <v>366</v>
      </c>
      <c r="BK193" s="257">
        <f>SUM(BK194:BK196)</f>
        <v>0</v>
      </c>
    </row>
    <row r="194" spans="2:65" s="74" customFormat="1" ht="24.2" customHeight="1">
      <c r="B194" s="73"/>
      <c r="C194" s="260" t="s">
        <v>680</v>
      </c>
      <c r="D194" s="260" t="s">
        <v>368</v>
      </c>
      <c r="E194" s="261" t="s">
        <v>7113</v>
      </c>
      <c r="F194" s="262" t="s">
        <v>7114</v>
      </c>
      <c r="G194" s="263" t="s">
        <v>630</v>
      </c>
      <c r="H194" s="264">
        <v>1</v>
      </c>
      <c r="I194" s="26"/>
      <c r="J194" s="266">
        <f>ROUND(I194*H194,2)</f>
        <v>0</v>
      </c>
      <c r="K194" s="267"/>
      <c r="L194" s="73"/>
      <c r="M194" s="27" t="s">
        <v>1</v>
      </c>
      <c r="N194" s="233" t="s">
        <v>43</v>
      </c>
      <c r="P194" s="269">
        <f>O194*H194</f>
        <v>0</v>
      </c>
      <c r="Q194" s="269">
        <v>0</v>
      </c>
      <c r="R194" s="269">
        <f>Q194*H194</f>
        <v>0</v>
      </c>
      <c r="S194" s="269">
        <v>0</v>
      </c>
      <c r="T194" s="270">
        <f>S194*H194</f>
        <v>0</v>
      </c>
      <c r="AR194" s="271" t="s">
        <v>495</v>
      </c>
      <c r="AT194" s="271" t="s">
        <v>368</v>
      </c>
      <c r="AU194" s="271" t="s">
        <v>84</v>
      </c>
      <c r="AY194" s="53" t="s">
        <v>366</v>
      </c>
      <c r="BE194" s="179">
        <f>IF(N194="základná",J194,0)</f>
        <v>0</v>
      </c>
      <c r="BF194" s="179">
        <f>IF(N194="znížená",J194,0)</f>
        <v>0</v>
      </c>
      <c r="BG194" s="179">
        <f>IF(N194="zákl. prenesená",J194,0)</f>
        <v>0</v>
      </c>
      <c r="BH194" s="179">
        <f>IF(N194="zníž. prenesená",J194,0)</f>
        <v>0</v>
      </c>
      <c r="BI194" s="179">
        <f>IF(N194="nulová",J194,0)</f>
        <v>0</v>
      </c>
      <c r="BJ194" s="53" t="s">
        <v>90</v>
      </c>
      <c r="BK194" s="179">
        <f>ROUND(I194*H194,2)</f>
        <v>0</v>
      </c>
      <c r="BL194" s="53" t="s">
        <v>495</v>
      </c>
      <c r="BM194" s="271" t="s">
        <v>10517</v>
      </c>
    </row>
    <row r="195" spans="2:65" s="74" customFormat="1" ht="16.5" customHeight="1">
      <c r="B195" s="73"/>
      <c r="C195" s="260" t="s">
        <v>689</v>
      </c>
      <c r="D195" s="260" t="s">
        <v>368</v>
      </c>
      <c r="E195" s="261" t="s">
        <v>7115</v>
      </c>
      <c r="F195" s="262" t="s">
        <v>7116</v>
      </c>
      <c r="G195" s="263" t="s">
        <v>630</v>
      </c>
      <c r="H195" s="264">
        <v>1</v>
      </c>
      <c r="I195" s="26"/>
      <c r="J195" s="266">
        <f>ROUND(I195*H195,2)</f>
        <v>0</v>
      </c>
      <c r="K195" s="267"/>
      <c r="L195" s="73"/>
      <c r="M195" s="27" t="s">
        <v>1</v>
      </c>
      <c r="N195" s="233" t="s">
        <v>43</v>
      </c>
      <c r="P195" s="269">
        <f>O195*H195</f>
        <v>0</v>
      </c>
      <c r="Q195" s="269">
        <v>0</v>
      </c>
      <c r="R195" s="269">
        <f>Q195*H195</f>
        <v>0</v>
      </c>
      <c r="S195" s="269">
        <v>0</v>
      </c>
      <c r="T195" s="270">
        <f>S195*H195</f>
        <v>0</v>
      </c>
      <c r="AR195" s="271" t="s">
        <v>495</v>
      </c>
      <c r="AT195" s="271" t="s">
        <v>368</v>
      </c>
      <c r="AU195" s="271" t="s">
        <v>84</v>
      </c>
      <c r="AY195" s="53" t="s">
        <v>366</v>
      </c>
      <c r="BE195" s="179">
        <f>IF(N195="základná",J195,0)</f>
        <v>0</v>
      </c>
      <c r="BF195" s="179">
        <f>IF(N195="znížená",J195,0)</f>
        <v>0</v>
      </c>
      <c r="BG195" s="179">
        <f>IF(N195="zákl. prenesená",J195,0)</f>
        <v>0</v>
      </c>
      <c r="BH195" s="179">
        <f>IF(N195="zníž. prenesená",J195,0)</f>
        <v>0</v>
      </c>
      <c r="BI195" s="179">
        <f>IF(N195="nulová",J195,0)</f>
        <v>0</v>
      </c>
      <c r="BJ195" s="53" t="s">
        <v>90</v>
      </c>
      <c r="BK195" s="179">
        <f>ROUND(I195*H195,2)</f>
        <v>0</v>
      </c>
      <c r="BL195" s="53" t="s">
        <v>495</v>
      </c>
      <c r="BM195" s="271" t="s">
        <v>10518</v>
      </c>
    </row>
    <row r="196" spans="2:65" s="74" customFormat="1" ht="16.5" customHeight="1">
      <c r="B196" s="73"/>
      <c r="C196" s="260" t="s">
        <v>697</v>
      </c>
      <c r="D196" s="260" t="s">
        <v>368</v>
      </c>
      <c r="E196" s="261" t="s">
        <v>7117</v>
      </c>
      <c r="F196" s="262" t="s">
        <v>7118</v>
      </c>
      <c r="G196" s="263" t="s">
        <v>630</v>
      </c>
      <c r="H196" s="264">
        <v>1</v>
      </c>
      <c r="I196" s="26"/>
      <c r="J196" s="266">
        <f>ROUND(I196*H196,2)</f>
        <v>0</v>
      </c>
      <c r="K196" s="267"/>
      <c r="L196" s="73"/>
      <c r="M196" s="31" t="s">
        <v>1</v>
      </c>
      <c r="N196" s="322" t="s">
        <v>43</v>
      </c>
      <c r="O196" s="323"/>
      <c r="P196" s="324">
        <f>O196*H196</f>
        <v>0</v>
      </c>
      <c r="Q196" s="324">
        <v>0</v>
      </c>
      <c r="R196" s="324">
        <f>Q196*H196</f>
        <v>0</v>
      </c>
      <c r="S196" s="324">
        <v>0</v>
      </c>
      <c r="T196" s="325">
        <f>S196*H196</f>
        <v>0</v>
      </c>
      <c r="AR196" s="271" t="s">
        <v>495</v>
      </c>
      <c r="AT196" s="271" t="s">
        <v>368</v>
      </c>
      <c r="AU196" s="271" t="s">
        <v>84</v>
      </c>
      <c r="AY196" s="53" t="s">
        <v>366</v>
      </c>
      <c r="BE196" s="179">
        <f>IF(N196="základná",J196,0)</f>
        <v>0</v>
      </c>
      <c r="BF196" s="179">
        <f>IF(N196="znížená",J196,0)</f>
        <v>0</v>
      </c>
      <c r="BG196" s="179">
        <f>IF(N196="zákl. prenesená",J196,0)</f>
        <v>0</v>
      </c>
      <c r="BH196" s="179">
        <f>IF(N196="zníž. prenesená",J196,0)</f>
        <v>0</v>
      </c>
      <c r="BI196" s="179">
        <f>IF(N196="nulová",J196,0)</f>
        <v>0</v>
      </c>
      <c r="BJ196" s="53" t="s">
        <v>90</v>
      </c>
      <c r="BK196" s="179">
        <f>ROUND(I196*H196,2)</f>
        <v>0</v>
      </c>
      <c r="BL196" s="53" t="s">
        <v>495</v>
      </c>
      <c r="BM196" s="271" t="s">
        <v>10519</v>
      </c>
    </row>
    <row r="197" spans="2:65" s="74" customFormat="1" ht="6.95" customHeight="1">
      <c r="B197" s="103"/>
      <c r="C197" s="104"/>
      <c r="D197" s="104"/>
      <c r="E197" s="104"/>
      <c r="F197" s="104"/>
      <c r="G197" s="104"/>
      <c r="H197" s="104"/>
      <c r="I197" s="104"/>
      <c r="J197" s="104"/>
      <c r="K197" s="104"/>
      <c r="L197" s="73"/>
    </row>
  </sheetData>
  <sheetProtection algorithmName="SHA-512" hashValue="MPKcCIGMaJY0DLjrqwgJif1w4ZXc9gVyZ2UqTUyWIw+r5hRzfE46aP/j4/4eMMHYYqRDoymOrd9usABfpzj9YA==" saltValue="tpmD69khgvgMN7TC9L3mGQ==" spinCount="100000" sheet="1" objects="1" scenarios="1" selectLockedCells="1"/>
  <autoFilter ref="C131:K196" xr:uid="{00000000-0009-0000-0000-00000D000000}"/>
  <mergeCells count="17">
    <mergeCell ref="E9:H9"/>
    <mergeCell ref="E11:H11"/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B2:BM190"/>
  <sheetViews>
    <sheetView showGridLines="0" topLeftCell="A19" workbookViewId="0">
      <selection activeCell="E20" sqref="E20:H20 J19:J20 D109:F113 J109:J114 I139 M139 I141 M141 I143:I161 M143:M161 I163:I170 M163:M170 I172:I174 M172:M174 I176:I178 M176:M178 I180:I189 M180:M189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130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9711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10520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</row>
    <row r="20" spans="2:12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J108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ROUND((SUM(BE108:BE115) + SUM(BE137:BE189)),  2)</f>
        <v>0</v>
      </c>
      <c r="G37" s="209"/>
      <c r="H37" s="209"/>
      <c r="I37" s="210">
        <v>0.2</v>
      </c>
      <c r="J37" s="208">
        <f>ROUND(((SUM(BE108:BE115) + SUM(BE137:BE189))*I37),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ROUND((SUM(BF108:BF115) + SUM(BF137:BF189)),  2)</f>
        <v>0</v>
      </c>
      <c r="G38" s="209"/>
      <c r="H38" s="209"/>
      <c r="I38" s="210">
        <v>0.2</v>
      </c>
      <c r="J38" s="208">
        <f>ROUND(((SUM(BF108:BF115) + SUM(BF137:BF189))*I38),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ROUND((SUM(BG108:BG115) + SUM(BG137:BG189)),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ROUND((SUM(BH108:BH115) + SUM(BH137:BH189)),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ROUND((SUM(BI108:BI115) + SUM(BI137:BI189)),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9711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E06_1 - Vykurovanie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62" s="74" customFormat="1" ht="10.35" customHeight="1">
      <c r="B97" s="73"/>
      <c r="L97" s="73"/>
    </row>
    <row r="98" spans="2:62" s="74" customFormat="1" ht="22.9" customHeight="1">
      <c r="B98" s="73"/>
      <c r="C98" s="222" t="s">
        <v>308</v>
      </c>
      <c r="J98" s="205">
        <f>J137</f>
        <v>0</v>
      </c>
      <c r="L98" s="73"/>
      <c r="AU98" s="53" t="s">
        <v>309</v>
      </c>
    </row>
    <row r="99" spans="2:62" s="224" customFormat="1" ht="24.95" customHeight="1">
      <c r="B99" s="223"/>
      <c r="D99" s="225" t="s">
        <v>7120</v>
      </c>
      <c r="E99" s="226"/>
      <c r="F99" s="226"/>
      <c r="G99" s="226"/>
      <c r="H99" s="226"/>
      <c r="I99" s="226"/>
      <c r="J99" s="227">
        <f>J138</f>
        <v>0</v>
      </c>
      <c r="L99" s="223"/>
    </row>
    <row r="100" spans="2:62" s="224" customFormat="1" ht="24.95" customHeight="1">
      <c r="B100" s="223"/>
      <c r="D100" s="225" t="s">
        <v>7121</v>
      </c>
      <c r="E100" s="226"/>
      <c r="F100" s="226"/>
      <c r="G100" s="226"/>
      <c r="H100" s="226"/>
      <c r="I100" s="226"/>
      <c r="J100" s="227">
        <f>J140</f>
        <v>0</v>
      </c>
      <c r="L100" s="223"/>
    </row>
    <row r="101" spans="2:62" s="224" customFormat="1" ht="24.95" customHeight="1">
      <c r="B101" s="223"/>
      <c r="D101" s="225" t="s">
        <v>10521</v>
      </c>
      <c r="E101" s="226"/>
      <c r="F101" s="226"/>
      <c r="G101" s="226"/>
      <c r="H101" s="226"/>
      <c r="I101" s="226"/>
      <c r="J101" s="227">
        <f>J142</f>
        <v>0</v>
      </c>
      <c r="L101" s="223"/>
    </row>
    <row r="102" spans="2:62" s="224" customFormat="1" ht="24.95" customHeight="1">
      <c r="B102" s="223"/>
      <c r="D102" s="225" t="s">
        <v>10522</v>
      </c>
      <c r="E102" s="226"/>
      <c r="F102" s="226"/>
      <c r="G102" s="226"/>
      <c r="H102" s="226"/>
      <c r="I102" s="226"/>
      <c r="J102" s="227">
        <f>J162</f>
        <v>0</v>
      </c>
      <c r="L102" s="223"/>
    </row>
    <row r="103" spans="2:62" s="224" customFormat="1" ht="24.95" customHeight="1">
      <c r="B103" s="223"/>
      <c r="D103" s="225" t="s">
        <v>10523</v>
      </c>
      <c r="E103" s="226"/>
      <c r="F103" s="226"/>
      <c r="G103" s="226"/>
      <c r="H103" s="226"/>
      <c r="I103" s="226"/>
      <c r="J103" s="227">
        <f>J171</f>
        <v>0</v>
      </c>
      <c r="L103" s="223"/>
    </row>
    <row r="104" spans="2:62" s="224" customFormat="1" ht="24.95" customHeight="1">
      <c r="B104" s="223"/>
      <c r="D104" s="225" t="s">
        <v>10524</v>
      </c>
      <c r="E104" s="226"/>
      <c r="F104" s="226"/>
      <c r="G104" s="226"/>
      <c r="H104" s="226"/>
      <c r="I104" s="226"/>
      <c r="J104" s="227">
        <f>J175</f>
        <v>0</v>
      </c>
      <c r="L104" s="223"/>
    </row>
    <row r="105" spans="2:62" s="224" customFormat="1" ht="24.95" customHeight="1">
      <c r="B105" s="223"/>
      <c r="D105" s="225" t="s">
        <v>10525</v>
      </c>
      <c r="E105" s="226"/>
      <c r="F105" s="226"/>
      <c r="G105" s="226"/>
      <c r="H105" s="226"/>
      <c r="I105" s="226"/>
      <c r="J105" s="227">
        <f>J179</f>
        <v>0</v>
      </c>
      <c r="L105" s="223"/>
    </row>
    <row r="106" spans="2:62" s="74" customFormat="1" ht="21.75" customHeight="1">
      <c r="B106" s="73"/>
      <c r="L106" s="73"/>
    </row>
    <row r="107" spans="2:62" s="74" customFormat="1" ht="6.95" customHeight="1">
      <c r="B107" s="73"/>
      <c r="L107" s="73"/>
    </row>
    <row r="108" spans="2:62" s="74" customFormat="1" ht="29.25" customHeight="1">
      <c r="B108" s="73"/>
      <c r="C108" s="222" t="s">
        <v>343</v>
      </c>
      <c r="J108" s="232">
        <f>ROUND(J109 + J110 + J111 + J112 + J113 + J114,2)</f>
        <v>0</v>
      </c>
      <c r="L108" s="73"/>
      <c r="N108" s="233" t="s">
        <v>41</v>
      </c>
    </row>
    <row r="109" spans="2:62" s="74" customFormat="1" ht="18" customHeight="1">
      <c r="B109" s="73"/>
      <c r="D109" s="41" t="s">
        <v>344</v>
      </c>
      <c r="E109" s="48"/>
      <c r="F109" s="48"/>
      <c r="J109" s="17">
        <v>0</v>
      </c>
      <c r="L109" s="73"/>
      <c r="N109" s="235" t="s">
        <v>43</v>
      </c>
      <c r="AY109" s="53" t="s">
        <v>345</v>
      </c>
      <c r="BE109" s="179">
        <f t="shared" ref="BE109:BE114" si="0">IF(N109="základná",J109,0)</f>
        <v>0</v>
      </c>
      <c r="BF109" s="179">
        <f t="shared" ref="BF109:BF114" si="1">IF(N109="znížená",J109,0)</f>
        <v>0</v>
      </c>
      <c r="BG109" s="179">
        <f t="shared" ref="BG109:BG114" si="2">IF(N109="zákl. prenesená",J109,0)</f>
        <v>0</v>
      </c>
      <c r="BH109" s="179">
        <f t="shared" ref="BH109:BH114" si="3">IF(N109="zníž. prenesená",J109,0)</f>
        <v>0</v>
      </c>
      <c r="BI109" s="179">
        <f t="shared" ref="BI109:BI114" si="4">IF(N109="nulová",J109,0)</f>
        <v>0</v>
      </c>
      <c r="BJ109" s="53" t="s">
        <v>90</v>
      </c>
    </row>
    <row r="110" spans="2:62" s="74" customFormat="1" ht="18" customHeight="1">
      <c r="B110" s="73"/>
      <c r="D110" s="41" t="s">
        <v>346</v>
      </c>
      <c r="E110" s="48"/>
      <c r="F110" s="48"/>
      <c r="J110" s="17">
        <v>0</v>
      </c>
      <c r="L110" s="73"/>
      <c r="N110" s="235" t="s">
        <v>43</v>
      </c>
      <c r="AY110" s="53" t="s">
        <v>345</v>
      </c>
      <c r="BE110" s="179">
        <f t="shared" si="0"/>
        <v>0</v>
      </c>
      <c r="BF110" s="179">
        <f t="shared" si="1"/>
        <v>0</v>
      </c>
      <c r="BG110" s="179">
        <f t="shared" si="2"/>
        <v>0</v>
      </c>
      <c r="BH110" s="179">
        <f t="shared" si="3"/>
        <v>0</v>
      </c>
      <c r="BI110" s="179">
        <f t="shared" si="4"/>
        <v>0</v>
      </c>
      <c r="BJ110" s="53" t="s">
        <v>90</v>
      </c>
    </row>
    <row r="111" spans="2:62" s="74" customFormat="1" ht="18" customHeight="1">
      <c r="B111" s="73"/>
      <c r="D111" s="41" t="s">
        <v>347</v>
      </c>
      <c r="E111" s="48"/>
      <c r="F111" s="48"/>
      <c r="J111" s="17">
        <v>0</v>
      </c>
      <c r="L111" s="73"/>
      <c r="N111" s="235" t="s">
        <v>43</v>
      </c>
      <c r="AY111" s="53" t="s">
        <v>345</v>
      </c>
      <c r="BE111" s="179">
        <f t="shared" si="0"/>
        <v>0</v>
      </c>
      <c r="BF111" s="179">
        <f t="shared" si="1"/>
        <v>0</v>
      </c>
      <c r="BG111" s="179">
        <f t="shared" si="2"/>
        <v>0</v>
      </c>
      <c r="BH111" s="179">
        <f t="shared" si="3"/>
        <v>0</v>
      </c>
      <c r="BI111" s="179">
        <f t="shared" si="4"/>
        <v>0</v>
      </c>
      <c r="BJ111" s="53" t="s">
        <v>90</v>
      </c>
    </row>
    <row r="112" spans="2:62" s="74" customFormat="1" ht="18" customHeight="1">
      <c r="B112" s="73"/>
      <c r="D112" s="41" t="s">
        <v>348</v>
      </c>
      <c r="E112" s="48"/>
      <c r="F112" s="48"/>
      <c r="J112" s="17">
        <v>0</v>
      </c>
      <c r="L112" s="73"/>
      <c r="N112" s="235" t="s">
        <v>43</v>
      </c>
      <c r="AY112" s="53" t="s">
        <v>345</v>
      </c>
      <c r="BE112" s="179">
        <f t="shared" si="0"/>
        <v>0</v>
      </c>
      <c r="BF112" s="179">
        <f t="shared" si="1"/>
        <v>0</v>
      </c>
      <c r="BG112" s="179">
        <f t="shared" si="2"/>
        <v>0</v>
      </c>
      <c r="BH112" s="179">
        <f t="shared" si="3"/>
        <v>0</v>
      </c>
      <c r="BI112" s="179">
        <f t="shared" si="4"/>
        <v>0</v>
      </c>
      <c r="BJ112" s="53" t="s">
        <v>90</v>
      </c>
    </row>
    <row r="113" spans="2:62" s="74" customFormat="1" ht="18" customHeight="1">
      <c r="B113" s="73"/>
      <c r="D113" s="41" t="s">
        <v>349</v>
      </c>
      <c r="E113" s="48"/>
      <c r="F113" s="48"/>
      <c r="J113" s="17">
        <v>0</v>
      </c>
      <c r="L113" s="73"/>
      <c r="N113" s="235" t="s">
        <v>43</v>
      </c>
      <c r="AY113" s="53" t="s">
        <v>345</v>
      </c>
      <c r="BE113" s="179">
        <f t="shared" si="0"/>
        <v>0</v>
      </c>
      <c r="BF113" s="179">
        <f t="shared" si="1"/>
        <v>0</v>
      </c>
      <c r="BG113" s="179">
        <f t="shared" si="2"/>
        <v>0</v>
      </c>
      <c r="BH113" s="179">
        <f t="shared" si="3"/>
        <v>0</v>
      </c>
      <c r="BI113" s="179">
        <f t="shared" si="4"/>
        <v>0</v>
      </c>
      <c r="BJ113" s="53" t="s">
        <v>90</v>
      </c>
    </row>
    <row r="114" spans="2:62" s="74" customFormat="1" ht="18" customHeight="1">
      <c r="B114" s="73"/>
      <c r="D114" s="236" t="s">
        <v>350</v>
      </c>
      <c r="J114" s="17">
        <f>ROUND(J32*T114,2)</f>
        <v>0</v>
      </c>
      <c r="L114" s="73"/>
      <c r="N114" s="235" t="s">
        <v>43</v>
      </c>
      <c r="AY114" s="53" t="s">
        <v>351</v>
      </c>
      <c r="BE114" s="179">
        <f t="shared" si="0"/>
        <v>0</v>
      </c>
      <c r="BF114" s="179">
        <f t="shared" si="1"/>
        <v>0</v>
      </c>
      <c r="BG114" s="179">
        <f t="shared" si="2"/>
        <v>0</v>
      </c>
      <c r="BH114" s="179">
        <f t="shared" si="3"/>
        <v>0</v>
      </c>
      <c r="BI114" s="179">
        <f t="shared" si="4"/>
        <v>0</v>
      </c>
      <c r="BJ114" s="53" t="s">
        <v>90</v>
      </c>
    </row>
    <row r="115" spans="2:62" s="74" customFormat="1">
      <c r="B115" s="73"/>
      <c r="L115" s="73"/>
    </row>
    <row r="116" spans="2:62" s="74" customFormat="1" ht="29.25" customHeight="1">
      <c r="B116" s="73"/>
      <c r="C116" s="181" t="s">
        <v>146</v>
      </c>
      <c r="D116" s="182"/>
      <c r="E116" s="182"/>
      <c r="F116" s="182"/>
      <c r="G116" s="182"/>
      <c r="H116" s="182"/>
      <c r="I116" s="182"/>
      <c r="J116" s="237">
        <f>ROUND(J98+J108,2)</f>
        <v>0</v>
      </c>
      <c r="K116" s="182"/>
      <c r="L116" s="73"/>
    </row>
    <row r="117" spans="2:62" s="74" customFormat="1" ht="6.95" customHeight="1">
      <c r="B117" s="103"/>
      <c r="C117" s="104"/>
      <c r="D117" s="104"/>
      <c r="E117" s="104"/>
      <c r="F117" s="104"/>
      <c r="G117" s="104"/>
      <c r="H117" s="104"/>
      <c r="I117" s="104"/>
      <c r="J117" s="104"/>
      <c r="K117" s="104"/>
      <c r="L117" s="73"/>
    </row>
    <row r="121" spans="2:62" s="74" customFormat="1" ht="6.95" customHeight="1">
      <c r="B121" s="105"/>
      <c r="C121" s="106"/>
      <c r="D121" s="106"/>
      <c r="E121" s="106"/>
      <c r="F121" s="106"/>
      <c r="G121" s="106"/>
      <c r="H121" s="106"/>
      <c r="I121" s="106"/>
      <c r="J121" s="106"/>
      <c r="K121" s="106"/>
      <c r="L121" s="73"/>
    </row>
    <row r="122" spans="2:62" s="74" customFormat="1" ht="24.95" customHeight="1">
      <c r="B122" s="73"/>
      <c r="C122" s="57" t="s">
        <v>352</v>
      </c>
      <c r="L122" s="73"/>
    </row>
    <row r="123" spans="2:62" s="74" customFormat="1" ht="6.95" customHeight="1">
      <c r="B123" s="73"/>
      <c r="L123" s="73"/>
    </row>
    <row r="124" spans="2:62" s="74" customFormat="1" ht="12" customHeight="1">
      <c r="B124" s="73"/>
      <c r="C124" s="66" t="s">
        <v>15</v>
      </c>
      <c r="L124" s="73"/>
    </row>
    <row r="125" spans="2:62" s="74" customFormat="1" ht="39.75" customHeight="1">
      <c r="B125" s="73"/>
      <c r="E125" s="195" t="str">
        <f>E7</f>
        <v>REKONŠTRUKCIA OBJEKTU NA VAJANSKÉHO NÁBREŽÍ 10, BRATISLAVA, ADAPTÁCIA OBJEKTU PRE POTREBY VÝUČBY UK</v>
      </c>
      <c r="F125" s="196"/>
      <c r="G125" s="196"/>
      <c r="H125" s="196"/>
      <c r="L125" s="73"/>
    </row>
    <row r="126" spans="2:62" ht="12" customHeight="1">
      <c r="B126" s="56"/>
      <c r="C126" s="66" t="s">
        <v>161</v>
      </c>
      <c r="L126" s="56"/>
    </row>
    <row r="127" spans="2:62" s="74" customFormat="1" ht="16.5" customHeight="1">
      <c r="B127" s="73"/>
      <c r="E127" s="195" t="s">
        <v>9711</v>
      </c>
      <c r="F127" s="197"/>
      <c r="G127" s="197"/>
      <c r="H127" s="197"/>
      <c r="L127" s="73"/>
    </row>
    <row r="128" spans="2:62" s="74" customFormat="1" ht="12" customHeight="1">
      <c r="B128" s="73"/>
      <c r="C128" s="66" t="s">
        <v>167</v>
      </c>
      <c r="L128" s="73"/>
    </row>
    <row r="129" spans="2:65" s="74" customFormat="1" ht="16.5" customHeight="1">
      <c r="B129" s="73"/>
      <c r="E129" s="112" t="str">
        <f>E11</f>
        <v>E06_1 - Vykurovanie</v>
      </c>
      <c r="F129" s="197"/>
      <c r="G129" s="197"/>
      <c r="H129" s="197"/>
      <c r="L129" s="73"/>
    </row>
    <row r="130" spans="2:65" s="74" customFormat="1" ht="6.95" customHeight="1">
      <c r="B130" s="73"/>
      <c r="L130" s="73"/>
    </row>
    <row r="131" spans="2:65" s="74" customFormat="1" ht="12" customHeight="1">
      <c r="B131" s="73"/>
      <c r="C131" s="66" t="s">
        <v>19</v>
      </c>
      <c r="F131" s="67" t="str">
        <f>F14</f>
        <v xml:space="preserve">Vajanského nábrežie 56/10 </v>
      </c>
      <c r="I131" s="66" t="s">
        <v>21</v>
      </c>
      <c r="J131" s="198" t="str">
        <f>IF(J14="","",J14)</f>
        <v>30. 5. 2024</v>
      </c>
      <c r="L131" s="73"/>
    </row>
    <row r="132" spans="2:65" s="74" customFormat="1" ht="6.95" customHeight="1">
      <c r="B132" s="73"/>
      <c r="L132" s="73"/>
    </row>
    <row r="133" spans="2:65" s="74" customFormat="1" ht="15.2" customHeight="1">
      <c r="B133" s="73"/>
      <c r="C133" s="66" t="s">
        <v>23</v>
      </c>
      <c r="F133" s="67" t="str">
        <f>E17</f>
        <v>Univerzita Komenského v Bratislave</v>
      </c>
      <c r="I133" s="66" t="s">
        <v>29</v>
      </c>
      <c r="J133" s="219" t="str">
        <f>E23</f>
        <v xml:space="preserve"> </v>
      </c>
      <c r="L133" s="73"/>
    </row>
    <row r="134" spans="2:65" s="74" customFormat="1" ht="15.2" customHeight="1">
      <c r="B134" s="73"/>
      <c r="C134" s="66" t="s">
        <v>27</v>
      </c>
      <c r="F134" s="67" t="str">
        <f>IF(E20="","",E20)</f>
        <v>Vyplň údaj</v>
      </c>
      <c r="I134" s="66" t="s">
        <v>32</v>
      </c>
      <c r="J134" s="219" t="str">
        <f>E26</f>
        <v>precenil Rosoft,s.r.o.</v>
      </c>
      <c r="L134" s="73"/>
    </row>
    <row r="135" spans="2:65" s="74" customFormat="1" ht="10.35" customHeight="1">
      <c r="B135" s="73"/>
      <c r="L135" s="73"/>
    </row>
    <row r="136" spans="2:65" s="243" customFormat="1" ht="29.25" customHeight="1">
      <c r="B136" s="238"/>
      <c r="C136" s="239" t="s">
        <v>353</v>
      </c>
      <c r="D136" s="240" t="s">
        <v>62</v>
      </c>
      <c r="E136" s="240" t="s">
        <v>58</v>
      </c>
      <c r="F136" s="240" t="s">
        <v>59</v>
      </c>
      <c r="G136" s="240" t="s">
        <v>354</v>
      </c>
      <c r="H136" s="240" t="s">
        <v>355</v>
      </c>
      <c r="I136" s="240" t="s">
        <v>356</v>
      </c>
      <c r="J136" s="241" t="s">
        <v>307</v>
      </c>
      <c r="K136" s="242" t="s">
        <v>357</v>
      </c>
      <c r="L136" s="238"/>
      <c r="M136" s="132" t="s">
        <v>1</v>
      </c>
      <c r="N136" s="133" t="s">
        <v>41</v>
      </c>
      <c r="O136" s="133" t="s">
        <v>358</v>
      </c>
      <c r="P136" s="133" t="s">
        <v>359</v>
      </c>
      <c r="Q136" s="133" t="s">
        <v>360</v>
      </c>
      <c r="R136" s="133" t="s">
        <v>361</v>
      </c>
      <c r="S136" s="133" t="s">
        <v>362</v>
      </c>
      <c r="T136" s="134" t="s">
        <v>363</v>
      </c>
    </row>
    <row r="137" spans="2:65" s="74" customFormat="1" ht="22.9" customHeight="1">
      <c r="B137" s="73"/>
      <c r="C137" s="138" t="s">
        <v>215</v>
      </c>
      <c r="J137" s="244">
        <f>BK137</f>
        <v>0</v>
      </c>
      <c r="L137" s="73"/>
      <c r="M137" s="135"/>
      <c r="N137" s="120"/>
      <c r="O137" s="120"/>
      <c r="P137" s="245">
        <f>P138+P140+P142+P162+P171+P175+P179</f>
        <v>0</v>
      </c>
      <c r="Q137" s="120"/>
      <c r="R137" s="245">
        <f>R138+R140+R142+R162+R171+R175+R179</f>
        <v>0</v>
      </c>
      <c r="S137" s="120"/>
      <c r="T137" s="246">
        <f>T138+T140+T142+T162+T171+T175+T179</f>
        <v>0</v>
      </c>
      <c r="AT137" s="53" t="s">
        <v>76</v>
      </c>
      <c r="AU137" s="53" t="s">
        <v>309</v>
      </c>
      <c r="BK137" s="247">
        <f>BK138+BK140+BK142+BK162+BK171+BK175+BK179</f>
        <v>0</v>
      </c>
    </row>
    <row r="138" spans="2:65" s="249" customFormat="1" ht="25.9" customHeight="1">
      <c r="B138" s="248"/>
      <c r="D138" s="250" t="s">
        <v>76</v>
      </c>
      <c r="E138" s="251" t="s">
        <v>6680</v>
      </c>
      <c r="F138" s="251" t="s">
        <v>7132</v>
      </c>
      <c r="J138" s="252">
        <f>BK138</f>
        <v>0</v>
      </c>
      <c r="L138" s="248"/>
      <c r="M138" s="253"/>
      <c r="P138" s="254">
        <f>P139</f>
        <v>0</v>
      </c>
      <c r="R138" s="254">
        <f>R139</f>
        <v>0</v>
      </c>
      <c r="T138" s="255">
        <f>T139</f>
        <v>0</v>
      </c>
      <c r="AR138" s="250" t="s">
        <v>84</v>
      </c>
      <c r="AT138" s="256" t="s">
        <v>76</v>
      </c>
      <c r="AU138" s="256" t="s">
        <v>77</v>
      </c>
      <c r="AY138" s="250" t="s">
        <v>366</v>
      </c>
      <c r="BK138" s="257">
        <f>BK139</f>
        <v>0</v>
      </c>
    </row>
    <row r="139" spans="2:65" s="74" customFormat="1" ht="24.2" customHeight="1">
      <c r="B139" s="73"/>
      <c r="C139" s="260" t="s">
        <v>84</v>
      </c>
      <c r="D139" s="260" t="s">
        <v>368</v>
      </c>
      <c r="E139" s="261" t="s">
        <v>10526</v>
      </c>
      <c r="F139" s="262" t="s">
        <v>10527</v>
      </c>
      <c r="G139" s="263" t="s">
        <v>630</v>
      </c>
      <c r="H139" s="264">
        <v>1</v>
      </c>
      <c r="I139" s="26"/>
      <c r="J139" s="266">
        <f>ROUND(I139*H139,2)</f>
        <v>0</v>
      </c>
      <c r="K139" s="267"/>
      <c r="L139" s="73"/>
      <c r="M139" s="27" t="s">
        <v>1</v>
      </c>
      <c r="N139" s="233" t="s">
        <v>43</v>
      </c>
      <c r="P139" s="269">
        <f>O139*H139</f>
        <v>0</v>
      </c>
      <c r="Q139" s="269">
        <v>0</v>
      </c>
      <c r="R139" s="269">
        <f>Q139*H139</f>
        <v>0</v>
      </c>
      <c r="S139" s="269">
        <v>0</v>
      </c>
      <c r="T139" s="270">
        <f>S139*H139</f>
        <v>0</v>
      </c>
      <c r="AR139" s="271" t="s">
        <v>495</v>
      </c>
      <c r="AT139" s="271" t="s">
        <v>368</v>
      </c>
      <c r="AU139" s="271" t="s">
        <v>84</v>
      </c>
      <c r="AY139" s="53" t="s">
        <v>366</v>
      </c>
      <c r="BE139" s="179">
        <f>IF(N139="základná",J139,0)</f>
        <v>0</v>
      </c>
      <c r="BF139" s="179">
        <f>IF(N139="znížená",J139,0)</f>
        <v>0</v>
      </c>
      <c r="BG139" s="179">
        <f>IF(N139="zákl. prenesená",J139,0)</f>
        <v>0</v>
      </c>
      <c r="BH139" s="179">
        <f>IF(N139="zníž. prenesená",J139,0)</f>
        <v>0</v>
      </c>
      <c r="BI139" s="179">
        <f>IF(N139="nulová",J139,0)</f>
        <v>0</v>
      </c>
      <c r="BJ139" s="53" t="s">
        <v>90</v>
      </c>
      <c r="BK139" s="179">
        <f>ROUND(I139*H139,2)</f>
        <v>0</v>
      </c>
      <c r="BL139" s="53" t="s">
        <v>495</v>
      </c>
      <c r="BM139" s="271" t="s">
        <v>90</v>
      </c>
    </row>
    <row r="140" spans="2:65" s="249" customFormat="1" ht="25.9" customHeight="1">
      <c r="B140" s="248"/>
      <c r="D140" s="250" t="s">
        <v>76</v>
      </c>
      <c r="E140" s="251" t="s">
        <v>6756</v>
      </c>
      <c r="F140" s="251" t="s">
        <v>7171</v>
      </c>
      <c r="J140" s="252">
        <f>BK140</f>
        <v>0</v>
      </c>
      <c r="L140" s="248"/>
      <c r="M140" s="253"/>
      <c r="P140" s="254">
        <f>P141</f>
        <v>0</v>
      </c>
      <c r="R140" s="254">
        <f>R141</f>
        <v>0</v>
      </c>
      <c r="T140" s="255">
        <f>T141</f>
        <v>0</v>
      </c>
      <c r="AR140" s="250" t="s">
        <v>84</v>
      </c>
      <c r="AT140" s="256" t="s">
        <v>76</v>
      </c>
      <c r="AU140" s="256" t="s">
        <v>77</v>
      </c>
      <c r="AY140" s="250" t="s">
        <v>366</v>
      </c>
      <c r="BK140" s="257">
        <f>BK141</f>
        <v>0</v>
      </c>
    </row>
    <row r="141" spans="2:65" s="74" customFormat="1" ht="16.5" customHeight="1">
      <c r="B141" s="73"/>
      <c r="C141" s="260" t="s">
        <v>90</v>
      </c>
      <c r="D141" s="260" t="s">
        <v>368</v>
      </c>
      <c r="E141" s="261" t="s">
        <v>10528</v>
      </c>
      <c r="F141" s="262" t="s">
        <v>10529</v>
      </c>
      <c r="G141" s="263" t="s">
        <v>630</v>
      </c>
      <c r="H141" s="264">
        <v>1</v>
      </c>
      <c r="I141" s="26"/>
      <c r="J141" s="266">
        <f>ROUND(I141*H141,2)</f>
        <v>0</v>
      </c>
      <c r="K141" s="267"/>
      <c r="L141" s="73"/>
      <c r="M141" s="27" t="s">
        <v>1</v>
      </c>
      <c r="N141" s="233" t="s">
        <v>43</v>
      </c>
      <c r="P141" s="269">
        <f>O141*H141</f>
        <v>0</v>
      </c>
      <c r="Q141" s="269">
        <v>0</v>
      </c>
      <c r="R141" s="269">
        <f>Q141*H141</f>
        <v>0</v>
      </c>
      <c r="S141" s="269">
        <v>0</v>
      </c>
      <c r="T141" s="270">
        <f>S141*H141</f>
        <v>0</v>
      </c>
      <c r="AR141" s="271" t="s">
        <v>495</v>
      </c>
      <c r="AT141" s="271" t="s">
        <v>368</v>
      </c>
      <c r="AU141" s="271" t="s">
        <v>84</v>
      </c>
      <c r="AY141" s="53" t="s">
        <v>366</v>
      </c>
      <c r="BE141" s="179">
        <f>IF(N141="základná",J141,0)</f>
        <v>0</v>
      </c>
      <c r="BF141" s="179">
        <f>IF(N141="znížená",J141,0)</f>
        <v>0</v>
      </c>
      <c r="BG141" s="179">
        <f>IF(N141="zákl. prenesená",J141,0)</f>
        <v>0</v>
      </c>
      <c r="BH141" s="179">
        <f>IF(N141="zníž. prenesená",J141,0)</f>
        <v>0</v>
      </c>
      <c r="BI141" s="179">
        <f>IF(N141="nulová",J141,0)</f>
        <v>0</v>
      </c>
      <c r="BJ141" s="53" t="s">
        <v>90</v>
      </c>
      <c r="BK141" s="179">
        <f>ROUND(I141*H141,2)</f>
        <v>0</v>
      </c>
      <c r="BL141" s="53" t="s">
        <v>495</v>
      </c>
      <c r="BM141" s="271" t="s">
        <v>371</v>
      </c>
    </row>
    <row r="142" spans="2:65" s="249" customFormat="1" ht="25.9" customHeight="1">
      <c r="B142" s="248"/>
      <c r="D142" s="250" t="s">
        <v>76</v>
      </c>
      <c r="E142" s="251" t="s">
        <v>7180</v>
      </c>
      <c r="F142" s="251" t="s">
        <v>10530</v>
      </c>
      <c r="J142" s="252">
        <f>BK142</f>
        <v>0</v>
      </c>
      <c r="L142" s="248"/>
      <c r="M142" s="253"/>
      <c r="P142" s="254">
        <f>SUM(P143:P161)</f>
        <v>0</v>
      </c>
      <c r="R142" s="254">
        <f>SUM(R143:R161)</f>
        <v>0</v>
      </c>
      <c r="T142" s="255">
        <f>SUM(T143:T161)</f>
        <v>0</v>
      </c>
      <c r="AR142" s="250" t="s">
        <v>84</v>
      </c>
      <c r="AT142" s="256" t="s">
        <v>76</v>
      </c>
      <c r="AU142" s="256" t="s">
        <v>77</v>
      </c>
      <c r="AY142" s="250" t="s">
        <v>366</v>
      </c>
      <c r="BK142" s="257">
        <f>SUM(BK143:BK161)</f>
        <v>0</v>
      </c>
    </row>
    <row r="143" spans="2:65" s="74" customFormat="1" ht="33" customHeight="1">
      <c r="B143" s="73"/>
      <c r="C143" s="260" t="s">
        <v>149</v>
      </c>
      <c r="D143" s="260" t="s">
        <v>368</v>
      </c>
      <c r="E143" s="261" t="s">
        <v>7193</v>
      </c>
      <c r="F143" s="262" t="s">
        <v>7194</v>
      </c>
      <c r="G143" s="263" t="s">
        <v>630</v>
      </c>
      <c r="H143" s="264">
        <v>2</v>
      </c>
      <c r="I143" s="26"/>
      <c r="J143" s="266">
        <f t="shared" ref="J143:J161" si="5">ROUND(I143*H143,2)</f>
        <v>0</v>
      </c>
      <c r="K143" s="267"/>
      <c r="L143" s="73"/>
      <c r="M143" s="27" t="s">
        <v>1</v>
      </c>
      <c r="N143" s="233" t="s">
        <v>43</v>
      </c>
      <c r="P143" s="269">
        <f t="shared" ref="P143:P161" si="6">O143*H143</f>
        <v>0</v>
      </c>
      <c r="Q143" s="269">
        <v>0</v>
      </c>
      <c r="R143" s="269">
        <f t="shared" ref="R143:R161" si="7">Q143*H143</f>
        <v>0</v>
      </c>
      <c r="S143" s="269">
        <v>0</v>
      </c>
      <c r="T143" s="270">
        <f t="shared" ref="T143:T161" si="8">S143*H143</f>
        <v>0</v>
      </c>
      <c r="AR143" s="271" t="s">
        <v>495</v>
      </c>
      <c r="AT143" s="271" t="s">
        <v>368</v>
      </c>
      <c r="AU143" s="271" t="s">
        <v>84</v>
      </c>
      <c r="AY143" s="53" t="s">
        <v>366</v>
      </c>
      <c r="BE143" s="179">
        <f t="shared" ref="BE143:BE161" si="9">IF(N143="základná",J143,0)</f>
        <v>0</v>
      </c>
      <c r="BF143" s="179">
        <f t="shared" ref="BF143:BF161" si="10">IF(N143="znížená",J143,0)</f>
        <v>0</v>
      </c>
      <c r="BG143" s="179">
        <f t="shared" ref="BG143:BG161" si="11">IF(N143="zákl. prenesená",J143,0)</f>
        <v>0</v>
      </c>
      <c r="BH143" s="179">
        <f t="shared" ref="BH143:BH161" si="12">IF(N143="zníž. prenesená",J143,0)</f>
        <v>0</v>
      </c>
      <c r="BI143" s="179">
        <f t="shared" ref="BI143:BI161" si="13">IF(N143="nulová",J143,0)</f>
        <v>0</v>
      </c>
      <c r="BJ143" s="53" t="s">
        <v>90</v>
      </c>
      <c r="BK143" s="179">
        <f t="shared" ref="BK143:BK161" si="14">ROUND(I143*H143,2)</f>
        <v>0</v>
      </c>
      <c r="BL143" s="53" t="s">
        <v>495</v>
      </c>
      <c r="BM143" s="271" t="s">
        <v>408</v>
      </c>
    </row>
    <row r="144" spans="2:65" s="74" customFormat="1" ht="16.5" customHeight="1">
      <c r="B144" s="73"/>
      <c r="C144" s="260" t="s">
        <v>371</v>
      </c>
      <c r="D144" s="260" t="s">
        <v>368</v>
      </c>
      <c r="E144" s="261" t="s">
        <v>7205</v>
      </c>
      <c r="F144" s="262" t="s">
        <v>10531</v>
      </c>
      <c r="G144" s="263" t="s">
        <v>630</v>
      </c>
      <c r="H144" s="264">
        <v>1</v>
      </c>
      <c r="I144" s="26"/>
      <c r="J144" s="266">
        <f t="shared" si="5"/>
        <v>0</v>
      </c>
      <c r="K144" s="267"/>
      <c r="L144" s="73"/>
      <c r="M144" s="27" t="s">
        <v>1</v>
      </c>
      <c r="N144" s="233" t="s">
        <v>43</v>
      </c>
      <c r="P144" s="269">
        <f t="shared" si="6"/>
        <v>0</v>
      </c>
      <c r="Q144" s="269">
        <v>0</v>
      </c>
      <c r="R144" s="269">
        <f t="shared" si="7"/>
        <v>0</v>
      </c>
      <c r="S144" s="269">
        <v>0</v>
      </c>
      <c r="T144" s="270">
        <f t="shared" si="8"/>
        <v>0</v>
      </c>
      <c r="AR144" s="271" t="s">
        <v>495</v>
      </c>
      <c r="AT144" s="271" t="s">
        <v>368</v>
      </c>
      <c r="AU144" s="271" t="s">
        <v>84</v>
      </c>
      <c r="AY144" s="53" t="s">
        <v>366</v>
      </c>
      <c r="BE144" s="179">
        <f t="shared" si="9"/>
        <v>0</v>
      </c>
      <c r="BF144" s="179">
        <f t="shared" si="10"/>
        <v>0</v>
      </c>
      <c r="BG144" s="179">
        <f t="shared" si="11"/>
        <v>0</v>
      </c>
      <c r="BH144" s="179">
        <f t="shared" si="12"/>
        <v>0</v>
      </c>
      <c r="BI144" s="179">
        <f t="shared" si="13"/>
        <v>0</v>
      </c>
      <c r="BJ144" s="53" t="s">
        <v>90</v>
      </c>
      <c r="BK144" s="179">
        <f t="shared" si="14"/>
        <v>0</v>
      </c>
      <c r="BL144" s="53" t="s">
        <v>495</v>
      </c>
      <c r="BM144" s="271" t="s">
        <v>454</v>
      </c>
    </row>
    <row r="145" spans="2:65" s="74" customFormat="1" ht="24.2" customHeight="1">
      <c r="B145" s="73"/>
      <c r="C145" s="260" t="s">
        <v>399</v>
      </c>
      <c r="D145" s="260" t="s">
        <v>368</v>
      </c>
      <c r="E145" s="261" t="s">
        <v>7211</v>
      </c>
      <c r="F145" s="262" t="s">
        <v>10532</v>
      </c>
      <c r="G145" s="263" t="s">
        <v>630</v>
      </c>
      <c r="H145" s="264">
        <v>1</v>
      </c>
      <c r="I145" s="26"/>
      <c r="J145" s="266">
        <f t="shared" si="5"/>
        <v>0</v>
      </c>
      <c r="K145" s="267"/>
      <c r="L145" s="73"/>
      <c r="M145" s="27" t="s">
        <v>1</v>
      </c>
      <c r="N145" s="233" t="s">
        <v>43</v>
      </c>
      <c r="P145" s="269">
        <f t="shared" si="6"/>
        <v>0</v>
      </c>
      <c r="Q145" s="269">
        <v>0</v>
      </c>
      <c r="R145" s="269">
        <f t="shared" si="7"/>
        <v>0</v>
      </c>
      <c r="S145" s="269">
        <v>0</v>
      </c>
      <c r="T145" s="270">
        <f t="shared" si="8"/>
        <v>0</v>
      </c>
      <c r="AR145" s="271" t="s">
        <v>495</v>
      </c>
      <c r="AT145" s="271" t="s">
        <v>368</v>
      </c>
      <c r="AU145" s="271" t="s">
        <v>84</v>
      </c>
      <c r="AY145" s="53" t="s">
        <v>366</v>
      </c>
      <c r="BE145" s="179">
        <f t="shared" si="9"/>
        <v>0</v>
      </c>
      <c r="BF145" s="179">
        <f t="shared" si="10"/>
        <v>0</v>
      </c>
      <c r="BG145" s="179">
        <f t="shared" si="11"/>
        <v>0</v>
      </c>
      <c r="BH145" s="179">
        <f t="shared" si="12"/>
        <v>0</v>
      </c>
      <c r="BI145" s="179">
        <f t="shared" si="13"/>
        <v>0</v>
      </c>
      <c r="BJ145" s="53" t="s">
        <v>90</v>
      </c>
      <c r="BK145" s="179">
        <f t="shared" si="14"/>
        <v>0</v>
      </c>
      <c r="BL145" s="53" t="s">
        <v>495</v>
      </c>
      <c r="BM145" s="271" t="s">
        <v>467</v>
      </c>
    </row>
    <row r="146" spans="2:65" s="74" customFormat="1" ht="16.5" customHeight="1">
      <c r="B146" s="73"/>
      <c r="C146" s="260" t="s">
        <v>408</v>
      </c>
      <c r="D146" s="260" t="s">
        <v>368</v>
      </c>
      <c r="E146" s="261" t="s">
        <v>10533</v>
      </c>
      <c r="F146" s="262" t="s">
        <v>7216</v>
      </c>
      <c r="G146" s="263" t="s">
        <v>630</v>
      </c>
      <c r="H146" s="264">
        <v>2</v>
      </c>
      <c r="I146" s="26"/>
      <c r="J146" s="266">
        <f t="shared" si="5"/>
        <v>0</v>
      </c>
      <c r="K146" s="267"/>
      <c r="L146" s="73"/>
      <c r="M146" s="27" t="s">
        <v>1</v>
      </c>
      <c r="N146" s="233" t="s">
        <v>43</v>
      </c>
      <c r="P146" s="269">
        <f t="shared" si="6"/>
        <v>0</v>
      </c>
      <c r="Q146" s="269">
        <v>0</v>
      </c>
      <c r="R146" s="269">
        <f t="shared" si="7"/>
        <v>0</v>
      </c>
      <c r="S146" s="269">
        <v>0</v>
      </c>
      <c r="T146" s="270">
        <f t="shared" si="8"/>
        <v>0</v>
      </c>
      <c r="AR146" s="271" t="s">
        <v>495</v>
      </c>
      <c r="AT146" s="271" t="s">
        <v>368</v>
      </c>
      <c r="AU146" s="271" t="s">
        <v>84</v>
      </c>
      <c r="AY146" s="53" t="s">
        <v>366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53" t="s">
        <v>90</v>
      </c>
      <c r="BK146" s="179">
        <f t="shared" si="14"/>
        <v>0</v>
      </c>
      <c r="BL146" s="53" t="s">
        <v>495</v>
      </c>
      <c r="BM146" s="271" t="s">
        <v>476</v>
      </c>
    </row>
    <row r="147" spans="2:65" s="74" customFormat="1" ht="16.5" customHeight="1">
      <c r="B147" s="73"/>
      <c r="C147" s="260" t="s">
        <v>449</v>
      </c>
      <c r="D147" s="260" t="s">
        <v>368</v>
      </c>
      <c r="E147" s="261" t="s">
        <v>10534</v>
      </c>
      <c r="F147" s="262" t="s">
        <v>10535</v>
      </c>
      <c r="G147" s="263" t="s">
        <v>630</v>
      </c>
      <c r="H147" s="264">
        <v>2</v>
      </c>
      <c r="I147" s="26"/>
      <c r="J147" s="266">
        <f t="shared" si="5"/>
        <v>0</v>
      </c>
      <c r="K147" s="267"/>
      <c r="L147" s="73"/>
      <c r="M147" s="27" t="s">
        <v>1</v>
      </c>
      <c r="N147" s="233" t="s">
        <v>43</v>
      </c>
      <c r="P147" s="269">
        <f t="shared" si="6"/>
        <v>0</v>
      </c>
      <c r="Q147" s="269">
        <v>0</v>
      </c>
      <c r="R147" s="269">
        <f t="shared" si="7"/>
        <v>0</v>
      </c>
      <c r="S147" s="269">
        <v>0</v>
      </c>
      <c r="T147" s="270">
        <f t="shared" si="8"/>
        <v>0</v>
      </c>
      <c r="AR147" s="271" t="s">
        <v>495</v>
      </c>
      <c r="AT147" s="271" t="s">
        <v>368</v>
      </c>
      <c r="AU147" s="271" t="s">
        <v>84</v>
      </c>
      <c r="AY147" s="53" t="s">
        <v>366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53" t="s">
        <v>90</v>
      </c>
      <c r="BK147" s="179">
        <f t="shared" si="14"/>
        <v>0</v>
      </c>
      <c r="BL147" s="53" t="s">
        <v>495</v>
      </c>
      <c r="BM147" s="271" t="s">
        <v>484</v>
      </c>
    </row>
    <row r="148" spans="2:65" s="74" customFormat="1" ht="37.9" customHeight="1">
      <c r="B148" s="73"/>
      <c r="C148" s="260" t="s">
        <v>454</v>
      </c>
      <c r="D148" s="260" t="s">
        <v>368</v>
      </c>
      <c r="E148" s="261" t="s">
        <v>7223</v>
      </c>
      <c r="F148" s="262" t="s">
        <v>7224</v>
      </c>
      <c r="G148" s="263" t="s">
        <v>630</v>
      </c>
      <c r="H148" s="264">
        <v>2</v>
      </c>
      <c r="I148" s="26"/>
      <c r="J148" s="266">
        <f t="shared" si="5"/>
        <v>0</v>
      </c>
      <c r="K148" s="267"/>
      <c r="L148" s="73"/>
      <c r="M148" s="27" t="s">
        <v>1</v>
      </c>
      <c r="N148" s="233" t="s">
        <v>43</v>
      </c>
      <c r="P148" s="269">
        <f t="shared" si="6"/>
        <v>0</v>
      </c>
      <c r="Q148" s="269">
        <v>0</v>
      </c>
      <c r="R148" s="269">
        <f t="shared" si="7"/>
        <v>0</v>
      </c>
      <c r="S148" s="269">
        <v>0</v>
      </c>
      <c r="T148" s="270">
        <f t="shared" si="8"/>
        <v>0</v>
      </c>
      <c r="AR148" s="271" t="s">
        <v>495</v>
      </c>
      <c r="AT148" s="271" t="s">
        <v>368</v>
      </c>
      <c r="AU148" s="271" t="s">
        <v>84</v>
      </c>
      <c r="AY148" s="53" t="s">
        <v>366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53" t="s">
        <v>90</v>
      </c>
      <c r="BK148" s="179">
        <f t="shared" si="14"/>
        <v>0</v>
      </c>
      <c r="BL148" s="53" t="s">
        <v>495</v>
      </c>
      <c r="BM148" s="271" t="s">
        <v>495</v>
      </c>
    </row>
    <row r="149" spans="2:65" s="74" customFormat="1" ht="33" customHeight="1">
      <c r="B149" s="73"/>
      <c r="C149" s="260" t="s">
        <v>462</v>
      </c>
      <c r="D149" s="260" t="s">
        <v>368</v>
      </c>
      <c r="E149" s="261" t="s">
        <v>7227</v>
      </c>
      <c r="F149" s="262" t="s">
        <v>7228</v>
      </c>
      <c r="G149" s="263" t="s">
        <v>630</v>
      </c>
      <c r="H149" s="264">
        <v>1</v>
      </c>
      <c r="I149" s="26"/>
      <c r="J149" s="266">
        <f t="shared" si="5"/>
        <v>0</v>
      </c>
      <c r="K149" s="267"/>
      <c r="L149" s="73"/>
      <c r="M149" s="27" t="s">
        <v>1</v>
      </c>
      <c r="N149" s="233" t="s">
        <v>43</v>
      </c>
      <c r="P149" s="269">
        <f t="shared" si="6"/>
        <v>0</v>
      </c>
      <c r="Q149" s="269">
        <v>0</v>
      </c>
      <c r="R149" s="269">
        <f t="shared" si="7"/>
        <v>0</v>
      </c>
      <c r="S149" s="269">
        <v>0</v>
      </c>
      <c r="T149" s="270">
        <f t="shared" si="8"/>
        <v>0</v>
      </c>
      <c r="AR149" s="271" t="s">
        <v>495</v>
      </c>
      <c r="AT149" s="271" t="s">
        <v>368</v>
      </c>
      <c r="AU149" s="271" t="s">
        <v>84</v>
      </c>
      <c r="AY149" s="53" t="s">
        <v>366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53" t="s">
        <v>90</v>
      </c>
      <c r="BK149" s="179">
        <f t="shared" si="14"/>
        <v>0</v>
      </c>
      <c r="BL149" s="53" t="s">
        <v>495</v>
      </c>
      <c r="BM149" s="271" t="s">
        <v>506</v>
      </c>
    </row>
    <row r="150" spans="2:65" s="74" customFormat="1" ht="24.2" customHeight="1">
      <c r="B150" s="73"/>
      <c r="C150" s="260" t="s">
        <v>467</v>
      </c>
      <c r="D150" s="260" t="s">
        <v>368</v>
      </c>
      <c r="E150" s="261" t="s">
        <v>10536</v>
      </c>
      <c r="F150" s="262" t="s">
        <v>10537</v>
      </c>
      <c r="G150" s="263" t="s">
        <v>630</v>
      </c>
      <c r="H150" s="264">
        <v>1</v>
      </c>
      <c r="I150" s="26"/>
      <c r="J150" s="266">
        <f t="shared" si="5"/>
        <v>0</v>
      </c>
      <c r="K150" s="267"/>
      <c r="L150" s="73"/>
      <c r="M150" s="27" t="s">
        <v>1</v>
      </c>
      <c r="N150" s="233" t="s">
        <v>43</v>
      </c>
      <c r="P150" s="269">
        <f t="shared" si="6"/>
        <v>0</v>
      </c>
      <c r="Q150" s="269">
        <v>0</v>
      </c>
      <c r="R150" s="269">
        <f t="shared" si="7"/>
        <v>0</v>
      </c>
      <c r="S150" s="269">
        <v>0</v>
      </c>
      <c r="T150" s="270">
        <f t="shared" si="8"/>
        <v>0</v>
      </c>
      <c r="AR150" s="271" t="s">
        <v>495</v>
      </c>
      <c r="AT150" s="271" t="s">
        <v>368</v>
      </c>
      <c r="AU150" s="271" t="s">
        <v>84</v>
      </c>
      <c r="AY150" s="53" t="s">
        <v>366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53" t="s">
        <v>90</v>
      </c>
      <c r="BK150" s="179">
        <f t="shared" si="14"/>
        <v>0</v>
      </c>
      <c r="BL150" s="53" t="s">
        <v>495</v>
      </c>
      <c r="BM150" s="271" t="s">
        <v>7</v>
      </c>
    </row>
    <row r="151" spans="2:65" s="74" customFormat="1" ht="24.2" customHeight="1">
      <c r="B151" s="73"/>
      <c r="C151" s="260" t="s">
        <v>471</v>
      </c>
      <c r="D151" s="260" t="s">
        <v>368</v>
      </c>
      <c r="E151" s="261" t="s">
        <v>7239</v>
      </c>
      <c r="F151" s="262" t="s">
        <v>7240</v>
      </c>
      <c r="G151" s="263" t="s">
        <v>630</v>
      </c>
      <c r="H151" s="264">
        <v>1</v>
      </c>
      <c r="I151" s="26"/>
      <c r="J151" s="266">
        <f t="shared" si="5"/>
        <v>0</v>
      </c>
      <c r="K151" s="267"/>
      <c r="L151" s="73"/>
      <c r="M151" s="27" t="s">
        <v>1</v>
      </c>
      <c r="N151" s="233" t="s">
        <v>43</v>
      </c>
      <c r="P151" s="269">
        <f t="shared" si="6"/>
        <v>0</v>
      </c>
      <c r="Q151" s="269">
        <v>0</v>
      </c>
      <c r="R151" s="269">
        <f t="shared" si="7"/>
        <v>0</v>
      </c>
      <c r="S151" s="269">
        <v>0</v>
      </c>
      <c r="T151" s="270">
        <f t="shared" si="8"/>
        <v>0</v>
      </c>
      <c r="AR151" s="271" t="s">
        <v>495</v>
      </c>
      <c r="AT151" s="271" t="s">
        <v>368</v>
      </c>
      <c r="AU151" s="271" t="s">
        <v>84</v>
      </c>
      <c r="AY151" s="53" t="s">
        <v>366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53" t="s">
        <v>90</v>
      </c>
      <c r="BK151" s="179">
        <f t="shared" si="14"/>
        <v>0</v>
      </c>
      <c r="BL151" s="53" t="s">
        <v>495</v>
      </c>
      <c r="BM151" s="271" t="s">
        <v>537</v>
      </c>
    </row>
    <row r="152" spans="2:65" s="74" customFormat="1" ht="24.2" customHeight="1">
      <c r="B152" s="73"/>
      <c r="C152" s="260" t="s">
        <v>476</v>
      </c>
      <c r="D152" s="260" t="s">
        <v>368</v>
      </c>
      <c r="E152" s="261" t="s">
        <v>7241</v>
      </c>
      <c r="F152" s="262" t="s">
        <v>7242</v>
      </c>
      <c r="G152" s="263" t="s">
        <v>630</v>
      </c>
      <c r="H152" s="264">
        <v>3</v>
      </c>
      <c r="I152" s="26"/>
      <c r="J152" s="266">
        <f t="shared" si="5"/>
        <v>0</v>
      </c>
      <c r="K152" s="267"/>
      <c r="L152" s="73"/>
      <c r="M152" s="27" t="s">
        <v>1</v>
      </c>
      <c r="N152" s="233" t="s">
        <v>43</v>
      </c>
      <c r="P152" s="269">
        <f t="shared" si="6"/>
        <v>0</v>
      </c>
      <c r="Q152" s="269">
        <v>0</v>
      </c>
      <c r="R152" s="269">
        <f t="shared" si="7"/>
        <v>0</v>
      </c>
      <c r="S152" s="269">
        <v>0</v>
      </c>
      <c r="T152" s="270">
        <f t="shared" si="8"/>
        <v>0</v>
      </c>
      <c r="AR152" s="271" t="s">
        <v>495</v>
      </c>
      <c r="AT152" s="271" t="s">
        <v>368</v>
      </c>
      <c r="AU152" s="271" t="s">
        <v>84</v>
      </c>
      <c r="AY152" s="53" t="s">
        <v>366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53" t="s">
        <v>90</v>
      </c>
      <c r="BK152" s="179">
        <f t="shared" si="14"/>
        <v>0</v>
      </c>
      <c r="BL152" s="53" t="s">
        <v>495</v>
      </c>
      <c r="BM152" s="271" t="s">
        <v>548</v>
      </c>
    </row>
    <row r="153" spans="2:65" s="74" customFormat="1" ht="16.5" customHeight="1">
      <c r="B153" s="73"/>
      <c r="C153" s="260" t="s">
        <v>480</v>
      </c>
      <c r="D153" s="260" t="s">
        <v>368</v>
      </c>
      <c r="E153" s="261" t="s">
        <v>7243</v>
      </c>
      <c r="F153" s="262" t="s">
        <v>7244</v>
      </c>
      <c r="G153" s="263" t="s">
        <v>630</v>
      </c>
      <c r="H153" s="264">
        <v>3</v>
      </c>
      <c r="I153" s="26"/>
      <c r="J153" s="266">
        <f t="shared" si="5"/>
        <v>0</v>
      </c>
      <c r="K153" s="267"/>
      <c r="L153" s="73"/>
      <c r="M153" s="27" t="s">
        <v>1</v>
      </c>
      <c r="N153" s="233" t="s">
        <v>43</v>
      </c>
      <c r="P153" s="269">
        <f t="shared" si="6"/>
        <v>0</v>
      </c>
      <c r="Q153" s="269">
        <v>0</v>
      </c>
      <c r="R153" s="269">
        <f t="shared" si="7"/>
        <v>0</v>
      </c>
      <c r="S153" s="269">
        <v>0</v>
      </c>
      <c r="T153" s="270">
        <f t="shared" si="8"/>
        <v>0</v>
      </c>
      <c r="AR153" s="271" t="s">
        <v>495</v>
      </c>
      <c r="AT153" s="271" t="s">
        <v>368</v>
      </c>
      <c r="AU153" s="271" t="s">
        <v>84</v>
      </c>
      <c r="AY153" s="53" t="s">
        <v>366</v>
      </c>
      <c r="BE153" s="179">
        <f t="shared" si="9"/>
        <v>0</v>
      </c>
      <c r="BF153" s="179">
        <f t="shared" si="10"/>
        <v>0</v>
      </c>
      <c r="BG153" s="179">
        <f t="shared" si="11"/>
        <v>0</v>
      </c>
      <c r="BH153" s="179">
        <f t="shared" si="12"/>
        <v>0</v>
      </c>
      <c r="BI153" s="179">
        <f t="shared" si="13"/>
        <v>0</v>
      </c>
      <c r="BJ153" s="53" t="s">
        <v>90</v>
      </c>
      <c r="BK153" s="179">
        <f t="shared" si="14"/>
        <v>0</v>
      </c>
      <c r="BL153" s="53" t="s">
        <v>495</v>
      </c>
      <c r="BM153" s="271" t="s">
        <v>573</v>
      </c>
    </row>
    <row r="154" spans="2:65" s="74" customFormat="1" ht="16.5" customHeight="1">
      <c r="B154" s="73"/>
      <c r="C154" s="260" t="s">
        <v>484</v>
      </c>
      <c r="D154" s="260" t="s">
        <v>368</v>
      </c>
      <c r="E154" s="261" t="s">
        <v>7245</v>
      </c>
      <c r="F154" s="262" t="s">
        <v>7246</v>
      </c>
      <c r="G154" s="263" t="s">
        <v>630</v>
      </c>
      <c r="H154" s="264">
        <v>3</v>
      </c>
      <c r="I154" s="26"/>
      <c r="J154" s="266">
        <f t="shared" si="5"/>
        <v>0</v>
      </c>
      <c r="K154" s="267"/>
      <c r="L154" s="73"/>
      <c r="M154" s="27" t="s">
        <v>1</v>
      </c>
      <c r="N154" s="233" t="s">
        <v>43</v>
      </c>
      <c r="P154" s="269">
        <f t="shared" si="6"/>
        <v>0</v>
      </c>
      <c r="Q154" s="269">
        <v>0</v>
      </c>
      <c r="R154" s="269">
        <f t="shared" si="7"/>
        <v>0</v>
      </c>
      <c r="S154" s="269">
        <v>0</v>
      </c>
      <c r="T154" s="270">
        <f t="shared" si="8"/>
        <v>0</v>
      </c>
      <c r="AR154" s="271" t="s">
        <v>495</v>
      </c>
      <c r="AT154" s="271" t="s">
        <v>368</v>
      </c>
      <c r="AU154" s="271" t="s">
        <v>84</v>
      </c>
      <c r="AY154" s="53" t="s">
        <v>366</v>
      </c>
      <c r="BE154" s="179">
        <f t="shared" si="9"/>
        <v>0</v>
      </c>
      <c r="BF154" s="179">
        <f t="shared" si="10"/>
        <v>0</v>
      </c>
      <c r="BG154" s="179">
        <f t="shared" si="11"/>
        <v>0</v>
      </c>
      <c r="BH154" s="179">
        <f t="shared" si="12"/>
        <v>0</v>
      </c>
      <c r="BI154" s="179">
        <f t="shared" si="13"/>
        <v>0</v>
      </c>
      <c r="BJ154" s="53" t="s">
        <v>90</v>
      </c>
      <c r="BK154" s="179">
        <f t="shared" si="14"/>
        <v>0</v>
      </c>
      <c r="BL154" s="53" t="s">
        <v>495</v>
      </c>
      <c r="BM154" s="271" t="s">
        <v>584</v>
      </c>
    </row>
    <row r="155" spans="2:65" s="74" customFormat="1" ht="24.2" customHeight="1">
      <c r="B155" s="73"/>
      <c r="C155" s="260" t="s">
        <v>490</v>
      </c>
      <c r="D155" s="260" t="s">
        <v>368</v>
      </c>
      <c r="E155" s="261" t="s">
        <v>7247</v>
      </c>
      <c r="F155" s="262" t="s">
        <v>7248</v>
      </c>
      <c r="G155" s="263" t="s">
        <v>630</v>
      </c>
      <c r="H155" s="264">
        <v>2</v>
      </c>
      <c r="I155" s="26"/>
      <c r="J155" s="266">
        <f t="shared" si="5"/>
        <v>0</v>
      </c>
      <c r="K155" s="267"/>
      <c r="L155" s="73"/>
      <c r="M155" s="27" t="s">
        <v>1</v>
      </c>
      <c r="N155" s="233" t="s">
        <v>43</v>
      </c>
      <c r="P155" s="269">
        <f t="shared" si="6"/>
        <v>0</v>
      </c>
      <c r="Q155" s="269">
        <v>0</v>
      </c>
      <c r="R155" s="269">
        <f t="shared" si="7"/>
        <v>0</v>
      </c>
      <c r="S155" s="269">
        <v>0</v>
      </c>
      <c r="T155" s="270">
        <f t="shared" si="8"/>
        <v>0</v>
      </c>
      <c r="AR155" s="271" t="s">
        <v>495</v>
      </c>
      <c r="AT155" s="271" t="s">
        <v>368</v>
      </c>
      <c r="AU155" s="271" t="s">
        <v>84</v>
      </c>
      <c r="AY155" s="53" t="s">
        <v>366</v>
      </c>
      <c r="BE155" s="179">
        <f t="shared" si="9"/>
        <v>0</v>
      </c>
      <c r="BF155" s="179">
        <f t="shared" si="10"/>
        <v>0</v>
      </c>
      <c r="BG155" s="179">
        <f t="shared" si="11"/>
        <v>0</v>
      </c>
      <c r="BH155" s="179">
        <f t="shared" si="12"/>
        <v>0</v>
      </c>
      <c r="BI155" s="179">
        <f t="shared" si="13"/>
        <v>0</v>
      </c>
      <c r="BJ155" s="53" t="s">
        <v>90</v>
      </c>
      <c r="BK155" s="179">
        <f t="shared" si="14"/>
        <v>0</v>
      </c>
      <c r="BL155" s="53" t="s">
        <v>495</v>
      </c>
      <c r="BM155" s="271" t="s">
        <v>597</v>
      </c>
    </row>
    <row r="156" spans="2:65" s="74" customFormat="1" ht="21.75" customHeight="1">
      <c r="B156" s="73"/>
      <c r="C156" s="260" t="s">
        <v>495</v>
      </c>
      <c r="D156" s="260" t="s">
        <v>368</v>
      </c>
      <c r="E156" s="261" t="s">
        <v>7249</v>
      </c>
      <c r="F156" s="262" t="s">
        <v>7252</v>
      </c>
      <c r="G156" s="263" t="s">
        <v>630</v>
      </c>
      <c r="H156" s="264">
        <v>2</v>
      </c>
      <c r="I156" s="26"/>
      <c r="J156" s="266">
        <f t="shared" si="5"/>
        <v>0</v>
      </c>
      <c r="K156" s="267"/>
      <c r="L156" s="73"/>
      <c r="M156" s="27" t="s">
        <v>1</v>
      </c>
      <c r="N156" s="233" t="s">
        <v>43</v>
      </c>
      <c r="P156" s="269">
        <f t="shared" si="6"/>
        <v>0</v>
      </c>
      <c r="Q156" s="269">
        <v>0</v>
      </c>
      <c r="R156" s="269">
        <f t="shared" si="7"/>
        <v>0</v>
      </c>
      <c r="S156" s="269">
        <v>0</v>
      </c>
      <c r="T156" s="270">
        <f t="shared" si="8"/>
        <v>0</v>
      </c>
      <c r="AR156" s="271" t="s">
        <v>495</v>
      </c>
      <c r="AT156" s="271" t="s">
        <v>368</v>
      </c>
      <c r="AU156" s="271" t="s">
        <v>84</v>
      </c>
      <c r="AY156" s="53" t="s">
        <v>366</v>
      </c>
      <c r="BE156" s="179">
        <f t="shared" si="9"/>
        <v>0</v>
      </c>
      <c r="BF156" s="179">
        <f t="shared" si="10"/>
        <v>0</v>
      </c>
      <c r="BG156" s="179">
        <f t="shared" si="11"/>
        <v>0</v>
      </c>
      <c r="BH156" s="179">
        <f t="shared" si="12"/>
        <v>0</v>
      </c>
      <c r="BI156" s="179">
        <f t="shared" si="13"/>
        <v>0</v>
      </c>
      <c r="BJ156" s="53" t="s">
        <v>90</v>
      </c>
      <c r="BK156" s="179">
        <f t="shared" si="14"/>
        <v>0</v>
      </c>
      <c r="BL156" s="53" t="s">
        <v>495</v>
      </c>
      <c r="BM156" s="271" t="s">
        <v>608</v>
      </c>
    </row>
    <row r="157" spans="2:65" s="74" customFormat="1" ht="21.75" customHeight="1">
      <c r="B157" s="73"/>
      <c r="C157" s="260" t="s">
        <v>502</v>
      </c>
      <c r="D157" s="260" t="s">
        <v>368</v>
      </c>
      <c r="E157" s="261" t="s">
        <v>7251</v>
      </c>
      <c r="F157" s="262" t="s">
        <v>7254</v>
      </c>
      <c r="G157" s="263" t="s">
        <v>630</v>
      </c>
      <c r="H157" s="264">
        <v>1</v>
      </c>
      <c r="I157" s="26"/>
      <c r="J157" s="266">
        <f t="shared" si="5"/>
        <v>0</v>
      </c>
      <c r="K157" s="267"/>
      <c r="L157" s="73"/>
      <c r="M157" s="27" t="s">
        <v>1</v>
      </c>
      <c r="N157" s="233" t="s">
        <v>43</v>
      </c>
      <c r="P157" s="269">
        <f t="shared" si="6"/>
        <v>0</v>
      </c>
      <c r="Q157" s="269">
        <v>0</v>
      </c>
      <c r="R157" s="269">
        <f t="shared" si="7"/>
        <v>0</v>
      </c>
      <c r="S157" s="269">
        <v>0</v>
      </c>
      <c r="T157" s="270">
        <f t="shared" si="8"/>
        <v>0</v>
      </c>
      <c r="AR157" s="271" t="s">
        <v>495</v>
      </c>
      <c r="AT157" s="271" t="s">
        <v>368</v>
      </c>
      <c r="AU157" s="271" t="s">
        <v>84</v>
      </c>
      <c r="AY157" s="53" t="s">
        <v>366</v>
      </c>
      <c r="BE157" s="179">
        <f t="shared" si="9"/>
        <v>0</v>
      </c>
      <c r="BF157" s="179">
        <f t="shared" si="10"/>
        <v>0</v>
      </c>
      <c r="BG157" s="179">
        <f t="shared" si="11"/>
        <v>0</v>
      </c>
      <c r="BH157" s="179">
        <f t="shared" si="12"/>
        <v>0</v>
      </c>
      <c r="BI157" s="179">
        <f t="shared" si="13"/>
        <v>0</v>
      </c>
      <c r="BJ157" s="53" t="s">
        <v>90</v>
      </c>
      <c r="BK157" s="179">
        <f t="shared" si="14"/>
        <v>0</v>
      </c>
      <c r="BL157" s="53" t="s">
        <v>495</v>
      </c>
      <c r="BM157" s="271" t="s">
        <v>620</v>
      </c>
    </row>
    <row r="158" spans="2:65" s="74" customFormat="1" ht="16.5" customHeight="1">
      <c r="B158" s="73"/>
      <c r="C158" s="260" t="s">
        <v>506</v>
      </c>
      <c r="D158" s="260" t="s">
        <v>368</v>
      </c>
      <c r="E158" s="261" t="s">
        <v>7253</v>
      </c>
      <c r="F158" s="262" t="s">
        <v>7258</v>
      </c>
      <c r="G158" s="263" t="s">
        <v>630</v>
      </c>
      <c r="H158" s="264">
        <v>3</v>
      </c>
      <c r="I158" s="26"/>
      <c r="J158" s="266">
        <f t="shared" si="5"/>
        <v>0</v>
      </c>
      <c r="K158" s="267"/>
      <c r="L158" s="73"/>
      <c r="M158" s="27" t="s">
        <v>1</v>
      </c>
      <c r="N158" s="233" t="s">
        <v>43</v>
      </c>
      <c r="P158" s="269">
        <f t="shared" si="6"/>
        <v>0</v>
      </c>
      <c r="Q158" s="269">
        <v>0</v>
      </c>
      <c r="R158" s="269">
        <f t="shared" si="7"/>
        <v>0</v>
      </c>
      <c r="S158" s="269">
        <v>0</v>
      </c>
      <c r="T158" s="270">
        <f t="shared" si="8"/>
        <v>0</v>
      </c>
      <c r="AR158" s="271" t="s">
        <v>495</v>
      </c>
      <c r="AT158" s="271" t="s">
        <v>368</v>
      </c>
      <c r="AU158" s="271" t="s">
        <v>84</v>
      </c>
      <c r="AY158" s="53" t="s">
        <v>366</v>
      </c>
      <c r="BE158" s="179">
        <f t="shared" si="9"/>
        <v>0</v>
      </c>
      <c r="BF158" s="179">
        <f t="shared" si="10"/>
        <v>0</v>
      </c>
      <c r="BG158" s="179">
        <f t="shared" si="11"/>
        <v>0</v>
      </c>
      <c r="BH158" s="179">
        <f t="shared" si="12"/>
        <v>0</v>
      </c>
      <c r="BI158" s="179">
        <f t="shared" si="13"/>
        <v>0</v>
      </c>
      <c r="BJ158" s="53" t="s">
        <v>90</v>
      </c>
      <c r="BK158" s="179">
        <f t="shared" si="14"/>
        <v>0</v>
      </c>
      <c r="BL158" s="53" t="s">
        <v>495</v>
      </c>
      <c r="BM158" s="271" t="s">
        <v>635</v>
      </c>
    </row>
    <row r="159" spans="2:65" s="74" customFormat="1" ht="24.2" customHeight="1">
      <c r="B159" s="73"/>
      <c r="C159" s="260" t="s">
        <v>514</v>
      </c>
      <c r="D159" s="260" t="s">
        <v>368</v>
      </c>
      <c r="E159" s="261" t="s">
        <v>7281</v>
      </c>
      <c r="F159" s="262" t="s">
        <v>7282</v>
      </c>
      <c r="G159" s="263" t="s">
        <v>630</v>
      </c>
      <c r="H159" s="264">
        <v>1</v>
      </c>
      <c r="I159" s="26"/>
      <c r="J159" s="266">
        <f t="shared" si="5"/>
        <v>0</v>
      </c>
      <c r="K159" s="267"/>
      <c r="L159" s="73"/>
      <c r="M159" s="27" t="s">
        <v>1</v>
      </c>
      <c r="N159" s="233" t="s">
        <v>43</v>
      </c>
      <c r="P159" s="269">
        <f t="shared" si="6"/>
        <v>0</v>
      </c>
      <c r="Q159" s="269">
        <v>0</v>
      </c>
      <c r="R159" s="269">
        <f t="shared" si="7"/>
        <v>0</v>
      </c>
      <c r="S159" s="269">
        <v>0</v>
      </c>
      <c r="T159" s="270">
        <f t="shared" si="8"/>
        <v>0</v>
      </c>
      <c r="AR159" s="271" t="s">
        <v>495</v>
      </c>
      <c r="AT159" s="271" t="s">
        <v>368</v>
      </c>
      <c r="AU159" s="271" t="s">
        <v>84</v>
      </c>
      <c r="AY159" s="53" t="s">
        <v>366</v>
      </c>
      <c r="BE159" s="179">
        <f t="shared" si="9"/>
        <v>0</v>
      </c>
      <c r="BF159" s="179">
        <f t="shared" si="10"/>
        <v>0</v>
      </c>
      <c r="BG159" s="179">
        <f t="shared" si="11"/>
        <v>0</v>
      </c>
      <c r="BH159" s="179">
        <f t="shared" si="12"/>
        <v>0</v>
      </c>
      <c r="BI159" s="179">
        <f t="shared" si="13"/>
        <v>0</v>
      </c>
      <c r="BJ159" s="53" t="s">
        <v>90</v>
      </c>
      <c r="BK159" s="179">
        <f t="shared" si="14"/>
        <v>0</v>
      </c>
      <c r="BL159" s="53" t="s">
        <v>495</v>
      </c>
      <c r="BM159" s="271" t="s">
        <v>673</v>
      </c>
    </row>
    <row r="160" spans="2:65" s="74" customFormat="1" ht="24.2" customHeight="1">
      <c r="B160" s="73"/>
      <c r="C160" s="260" t="s">
        <v>7</v>
      </c>
      <c r="D160" s="260" t="s">
        <v>368</v>
      </c>
      <c r="E160" s="261" t="s">
        <v>7287</v>
      </c>
      <c r="F160" s="262" t="s">
        <v>7288</v>
      </c>
      <c r="G160" s="263" t="s">
        <v>630</v>
      </c>
      <c r="H160" s="264">
        <v>1</v>
      </c>
      <c r="I160" s="26"/>
      <c r="J160" s="266">
        <f t="shared" si="5"/>
        <v>0</v>
      </c>
      <c r="K160" s="267"/>
      <c r="L160" s="73"/>
      <c r="M160" s="27" t="s">
        <v>1</v>
      </c>
      <c r="N160" s="233" t="s">
        <v>43</v>
      </c>
      <c r="P160" s="269">
        <f t="shared" si="6"/>
        <v>0</v>
      </c>
      <c r="Q160" s="269">
        <v>0</v>
      </c>
      <c r="R160" s="269">
        <f t="shared" si="7"/>
        <v>0</v>
      </c>
      <c r="S160" s="269">
        <v>0</v>
      </c>
      <c r="T160" s="270">
        <f t="shared" si="8"/>
        <v>0</v>
      </c>
      <c r="AR160" s="271" t="s">
        <v>495</v>
      </c>
      <c r="AT160" s="271" t="s">
        <v>368</v>
      </c>
      <c r="AU160" s="271" t="s">
        <v>84</v>
      </c>
      <c r="AY160" s="53" t="s">
        <v>366</v>
      </c>
      <c r="BE160" s="179">
        <f t="shared" si="9"/>
        <v>0</v>
      </c>
      <c r="BF160" s="179">
        <f t="shared" si="10"/>
        <v>0</v>
      </c>
      <c r="BG160" s="179">
        <f t="shared" si="11"/>
        <v>0</v>
      </c>
      <c r="BH160" s="179">
        <f t="shared" si="12"/>
        <v>0</v>
      </c>
      <c r="BI160" s="179">
        <f t="shared" si="13"/>
        <v>0</v>
      </c>
      <c r="BJ160" s="53" t="s">
        <v>90</v>
      </c>
      <c r="BK160" s="179">
        <f t="shared" si="14"/>
        <v>0</v>
      </c>
      <c r="BL160" s="53" t="s">
        <v>495</v>
      </c>
      <c r="BM160" s="271" t="s">
        <v>689</v>
      </c>
    </row>
    <row r="161" spans="2:65" s="74" customFormat="1" ht="24.2" customHeight="1">
      <c r="B161" s="73"/>
      <c r="C161" s="260" t="s">
        <v>529</v>
      </c>
      <c r="D161" s="260" t="s">
        <v>368</v>
      </c>
      <c r="E161" s="261" t="s">
        <v>7289</v>
      </c>
      <c r="F161" s="262" t="s">
        <v>7290</v>
      </c>
      <c r="G161" s="263" t="s">
        <v>630</v>
      </c>
      <c r="H161" s="264">
        <v>1</v>
      </c>
      <c r="I161" s="26"/>
      <c r="J161" s="266">
        <f t="shared" si="5"/>
        <v>0</v>
      </c>
      <c r="K161" s="267"/>
      <c r="L161" s="73"/>
      <c r="M161" s="27" t="s">
        <v>1</v>
      </c>
      <c r="N161" s="233" t="s">
        <v>43</v>
      </c>
      <c r="P161" s="269">
        <f t="shared" si="6"/>
        <v>0</v>
      </c>
      <c r="Q161" s="269">
        <v>0</v>
      </c>
      <c r="R161" s="269">
        <f t="shared" si="7"/>
        <v>0</v>
      </c>
      <c r="S161" s="269">
        <v>0</v>
      </c>
      <c r="T161" s="270">
        <f t="shared" si="8"/>
        <v>0</v>
      </c>
      <c r="AR161" s="271" t="s">
        <v>495</v>
      </c>
      <c r="AT161" s="271" t="s">
        <v>368</v>
      </c>
      <c r="AU161" s="271" t="s">
        <v>84</v>
      </c>
      <c r="AY161" s="53" t="s">
        <v>366</v>
      </c>
      <c r="BE161" s="179">
        <f t="shared" si="9"/>
        <v>0</v>
      </c>
      <c r="BF161" s="179">
        <f t="shared" si="10"/>
        <v>0</v>
      </c>
      <c r="BG161" s="179">
        <f t="shared" si="11"/>
        <v>0</v>
      </c>
      <c r="BH161" s="179">
        <f t="shared" si="12"/>
        <v>0</v>
      </c>
      <c r="BI161" s="179">
        <f t="shared" si="13"/>
        <v>0</v>
      </c>
      <c r="BJ161" s="53" t="s">
        <v>90</v>
      </c>
      <c r="BK161" s="179">
        <f t="shared" si="14"/>
        <v>0</v>
      </c>
      <c r="BL161" s="53" t="s">
        <v>495</v>
      </c>
      <c r="BM161" s="271" t="s">
        <v>707</v>
      </c>
    </row>
    <row r="162" spans="2:65" s="249" customFormat="1" ht="25.9" customHeight="1">
      <c r="B162" s="248"/>
      <c r="D162" s="250" t="s">
        <v>76</v>
      </c>
      <c r="E162" s="251" t="s">
        <v>6833</v>
      </c>
      <c r="F162" s="251" t="s">
        <v>10538</v>
      </c>
      <c r="J162" s="252">
        <f>BK162</f>
        <v>0</v>
      </c>
      <c r="L162" s="248"/>
      <c r="M162" s="253"/>
      <c r="P162" s="254">
        <f>SUM(P163:P170)</f>
        <v>0</v>
      </c>
      <c r="R162" s="254">
        <f>SUM(R163:R170)</f>
        <v>0</v>
      </c>
      <c r="T162" s="255">
        <f>SUM(T163:T170)</f>
        <v>0</v>
      </c>
      <c r="AR162" s="250" t="s">
        <v>84</v>
      </c>
      <c r="AT162" s="256" t="s">
        <v>76</v>
      </c>
      <c r="AU162" s="256" t="s">
        <v>77</v>
      </c>
      <c r="AY162" s="250" t="s">
        <v>366</v>
      </c>
      <c r="BK162" s="257">
        <f>SUM(BK163:BK170)</f>
        <v>0</v>
      </c>
    </row>
    <row r="163" spans="2:65" s="74" customFormat="1" ht="24.2" customHeight="1">
      <c r="B163" s="73"/>
      <c r="C163" s="260" t="s">
        <v>537</v>
      </c>
      <c r="D163" s="260" t="s">
        <v>368</v>
      </c>
      <c r="E163" s="261" t="s">
        <v>10539</v>
      </c>
      <c r="F163" s="262" t="s">
        <v>10540</v>
      </c>
      <c r="G163" s="263" t="s">
        <v>265</v>
      </c>
      <c r="H163" s="264">
        <v>720</v>
      </c>
      <c r="I163" s="26"/>
      <c r="J163" s="266">
        <f t="shared" ref="J163:J170" si="15">ROUND(I163*H163,2)</f>
        <v>0</v>
      </c>
      <c r="K163" s="267"/>
      <c r="L163" s="73"/>
      <c r="M163" s="27" t="s">
        <v>1</v>
      </c>
      <c r="N163" s="233" t="s">
        <v>43</v>
      </c>
      <c r="P163" s="269">
        <f t="shared" ref="P163:P170" si="16">O163*H163</f>
        <v>0</v>
      </c>
      <c r="Q163" s="269">
        <v>0</v>
      </c>
      <c r="R163" s="269">
        <f t="shared" ref="R163:R170" si="17">Q163*H163</f>
        <v>0</v>
      </c>
      <c r="S163" s="269">
        <v>0</v>
      </c>
      <c r="T163" s="270">
        <f t="shared" ref="T163:T170" si="18">S163*H163</f>
        <v>0</v>
      </c>
      <c r="AR163" s="271" t="s">
        <v>495</v>
      </c>
      <c r="AT163" s="271" t="s">
        <v>368</v>
      </c>
      <c r="AU163" s="271" t="s">
        <v>84</v>
      </c>
      <c r="AY163" s="53" t="s">
        <v>366</v>
      </c>
      <c r="BE163" s="179">
        <f t="shared" ref="BE163:BE170" si="19">IF(N163="základná",J163,0)</f>
        <v>0</v>
      </c>
      <c r="BF163" s="179">
        <f t="shared" ref="BF163:BF170" si="20">IF(N163="znížená",J163,0)</f>
        <v>0</v>
      </c>
      <c r="BG163" s="179">
        <f t="shared" ref="BG163:BG170" si="21">IF(N163="zákl. prenesená",J163,0)</f>
        <v>0</v>
      </c>
      <c r="BH163" s="179">
        <f t="shared" ref="BH163:BH170" si="22">IF(N163="zníž. prenesená",J163,0)</f>
        <v>0</v>
      </c>
      <c r="BI163" s="179">
        <f t="shared" ref="BI163:BI170" si="23">IF(N163="nulová",J163,0)</f>
        <v>0</v>
      </c>
      <c r="BJ163" s="53" t="s">
        <v>90</v>
      </c>
      <c r="BK163" s="179">
        <f t="shared" ref="BK163:BK170" si="24">ROUND(I163*H163,2)</f>
        <v>0</v>
      </c>
      <c r="BL163" s="53" t="s">
        <v>495</v>
      </c>
      <c r="BM163" s="271" t="s">
        <v>735</v>
      </c>
    </row>
    <row r="164" spans="2:65" s="74" customFormat="1" ht="16.5" customHeight="1">
      <c r="B164" s="73"/>
      <c r="C164" s="311" t="s">
        <v>541</v>
      </c>
      <c r="D164" s="311" t="s">
        <v>368</v>
      </c>
      <c r="E164" s="312" t="s">
        <v>10541</v>
      </c>
      <c r="F164" s="313" t="s">
        <v>5897</v>
      </c>
      <c r="G164" s="314" t="s">
        <v>630</v>
      </c>
      <c r="H164" s="315">
        <v>0</v>
      </c>
      <c r="I164" s="26"/>
      <c r="J164" s="266">
        <f t="shared" si="15"/>
        <v>0</v>
      </c>
      <c r="K164" s="267"/>
      <c r="L164" s="73"/>
      <c r="M164" s="27" t="s">
        <v>1</v>
      </c>
      <c r="N164" s="233" t="s">
        <v>43</v>
      </c>
      <c r="P164" s="269">
        <f t="shared" si="16"/>
        <v>0</v>
      </c>
      <c r="Q164" s="269">
        <v>0</v>
      </c>
      <c r="R164" s="269">
        <f t="shared" si="17"/>
        <v>0</v>
      </c>
      <c r="S164" s="269">
        <v>0</v>
      </c>
      <c r="T164" s="270">
        <f t="shared" si="18"/>
        <v>0</v>
      </c>
      <c r="AR164" s="271" t="s">
        <v>495</v>
      </c>
      <c r="AT164" s="271" t="s">
        <v>368</v>
      </c>
      <c r="AU164" s="271" t="s">
        <v>84</v>
      </c>
      <c r="AY164" s="53" t="s">
        <v>366</v>
      </c>
      <c r="BE164" s="179">
        <f t="shared" si="19"/>
        <v>0</v>
      </c>
      <c r="BF164" s="179">
        <f t="shared" si="20"/>
        <v>0</v>
      </c>
      <c r="BG164" s="179">
        <f t="shared" si="21"/>
        <v>0</v>
      </c>
      <c r="BH164" s="179">
        <f t="shared" si="22"/>
        <v>0</v>
      </c>
      <c r="BI164" s="179">
        <f t="shared" si="23"/>
        <v>0</v>
      </c>
      <c r="BJ164" s="53" t="s">
        <v>90</v>
      </c>
      <c r="BK164" s="179">
        <f t="shared" si="24"/>
        <v>0</v>
      </c>
      <c r="BL164" s="53" t="s">
        <v>495</v>
      </c>
      <c r="BM164" s="271" t="s">
        <v>761</v>
      </c>
    </row>
    <row r="165" spans="2:65" s="74" customFormat="1" ht="21.75" customHeight="1">
      <c r="B165" s="73"/>
      <c r="C165" s="260" t="s">
        <v>548</v>
      </c>
      <c r="D165" s="260" t="s">
        <v>368</v>
      </c>
      <c r="E165" s="261" t="s">
        <v>10542</v>
      </c>
      <c r="F165" s="262" t="s">
        <v>10543</v>
      </c>
      <c r="G165" s="263" t="s">
        <v>630</v>
      </c>
      <c r="H165" s="264">
        <v>1</v>
      </c>
      <c r="I165" s="26"/>
      <c r="J165" s="266">
        <f t="shared" si="15"/>
        <v>0</v>
      </c>
      <c r="K165" s="267"/>
      <c r="L165" s="73"/>
      <c r="M165" s="27" t="s">
        <v>1</v>
      </c>
      <c r="N165" s="233" t="s">
        <v>43</v>
      </c>
      <c r="P165" s="269">
        <f t="shared" si="16"/>
        <v>0</v>
      </c>
      <c r="Q165" s="269">
        <v>0</v>
      </c>
      <c r="R165" s="269">
        <f t="shared" si="17"/>
        <v>0</v>
      </c>
      <c r="S165" s="269">
        <v>0</v>
      </c>
      <c r="T165" s="270">
        <f t="shared" si="18"/>
        <v>0</v>
      </c>
      <c r="AR165" s="271" t="s">
        <v>495</v>
      </c>
      <c r="AT165" s="271" t="s">
        <v>368</v>
      </c>
      <c r="AU165" s="271" t="s">
        <v>84</v>
      </c>
      <c r="AY165" s="53" t="s">
        <v>366</v>
      </c>
      <c r="BE165" s="179">
        <f t="shared" si="19"/>
        <v>0</v>
      </c>
      <c r="BF165" s="179">
        <f t="shared" si="20"/>
        <v>0</v>
      </c>
      <c r="BG165" s="179">
        <f t="shared" si="21"/>
        <v>0</v>
      </c>
      <c r="BH165" s="179">
        <f t="shared" si="22"/>
        <v>0</v>
      </c>
      <c r="BI165" s="179">
        <f t="shared" si="23"/>
        <v>0</v>
      </c>
      <c r="BJ165" s="53" t="s">
        <v>90</v>
      </c>
      <c r="BK165" s="179">
        <f t="shared" si="24"/>
        <v>0</v>
      </c>
      <c r="BL165" s="53" t="s">
        <v>495</v>
      </c>
      <c r="BM165" s="271" t="s">
        <v>783</v>
      </c>
    </row>
    <row r="166" spans="2:65" s="74" customFormat="1" ht="24.2" customHeight="1">
      <c r="B166" s="73"/>
      <c r="C166" s="260" t="s">
        <v>555</v>
      </c>
      <c r="D166" s="260" t="s">
        <v>368</v>
      </c>
      <c r="E166" s="261" t="s">
        <v>10544</v>
      </c>
      <c r="F166" s="262" t="s">
        <v>10545</v>
      </c>
      <c r="G166" s="263" t="s">
        <v>10546</v>
      </c>
      <c r="H166" s="264">
        <v>1</v>
      </c>
      <c r="I166" s="26"/>
      <c r="J166" s="266">
        <f t="shared" si="15"/>
        <v>0</v>
      </c>
      <c r="K166" s="267"/>
      <c r="L166" s="73"/>
      <c r="M166" s="27" t="s">
        <v>1</v>
      </c>
      <c r="N166" s="233" t="s">
        <v>43</v>
      </c>
      <c r="P166" s="269">
        <f t="shared" si="16"/>
        <v>0</v>
      </c>
      <c r="Q166" s="269">
        <v>0</v>
      </c>
      <c r="R166" s="269">
        <f t="shared" si="17"/>
        <v>0</v>
      </c>
      <c r="S166" s="269">
        <v>0</v>
      </c>
      <c r="T166" s="270">
        <f t="shared" si="18"/>
        <v>0</v>
      </c>
      <c r="AR166" s="271" t="s">
        <v>495</v>
      </c>
      <c r="AT166" s="271" t="s">
        <v>368</v>
      </c>
      <c r="AU166" s="271" t="s">
        <v>84</v>
      </c>
      <c r="AY166" s="53" t="s">
        <v>366</v>
      </c>
      <c r="BE166" s="179">
        <f t="shared" si="19"/>
        <v>0</v>
      </c>
      <c r="BF166" s="179">
        <f t="shared" si="20"/>
        <v>0</v>
      </c>
      <c r="BG166" s="179">
        <f t="shared" si="21"/>
        <v>0</v>
      </c>
      <c r="BH166" s="179">
        <f t="shared" si="22"/>
        <v>0</v>
      </c>
      <c r="BI166" s="179">
        <f t="shared" si="23"/>
        <v>0</v>
      </c>
      <c r="BJ166" s="53" t="s">
        <v>90</v>
      </c>
      <c r="BK166" s="179">
        <f t="shared" si="24"/>
        <v>0</v>
      </c>
      <c r="BL166" s="53" t="s">
        <v>495</v>
      </c>
      <c r="BM166" s="271" t="s">
        <v>866</v>
      </c>
    </row>
    <row r="167" spans="2:65" s="74" customFormat="1" ht="24.2" customHeight="1">
      <c r="B167" s="73"/>
      <c r="C167" s="260" t="s">
        <v>573</v>
      </c>
      <c r="D167" s="260" t="s">
        <v>368</v>
      </c>
      <c r="E167" s="261" t="s">
        <v>7393</v>
      </c>
      <c r="F167" s="262" t="s">
        <v>10547</v>
      </c>
      <c r="G167" s="263" t="s">
        <v>630</v>
      </c>
      <c r="H167" s="264">
        <v>1</v>
      </c>
      <c r="I167" s="26"/>
      <c r="J167" s="266">
        <f t="shared" si="15"/>
        <v>0</v>
      </c>
      <c r="K167" s="267"/>
      <c r="L167" s="73"/>
      <c r="M167" s="27" t="s">
        <v>1</v>
      </c>
      <c r="N167" s="233" t="s">
        <v>43</v>
      </c>
      <c r="P167" s="269">
        <f t="shared" si="16"/>
        <v>0</v>
      </c>
      <c r="Q167" s="269">
        <v>0</v>
      </c>
      <c r="R167" s="269">
        <f t="shared" si="17"/>
        <v>0</v>
      </c>
      <c r="S167" s="269">
        <v>0</v>
      </c>
      <c r="T167" s="270">
        <f t="shared" si="18"/>
        <v>0</v>
      </c>
      <c r="AR167" s="271" t="s">
        <v>495</v>
      </c>
      <c r="AT167" s="271" t="s">
        <v>368</v>
      </c>
      <c r="AU167" s="271" t="s">
        <v>84</v>
      </c>
      <c r="AY167" s="53" t="s">
        <v>366</v>
      </c>
      <c r="BE167" s="179">
        <f t="shared" si="19"/>
        <v>0</v>
      </c>
      <c r="BF167" s="179">
        <f t="shared" si="20"/>
        <v>0</v>
      </c>
      <c r="BG167" s="179">
        <f t="shared" si="21"/>
        <v>0</v>
      </c>
      <c r="BH167" s="179">
        <f t="shared" si="22"/>
        <v>0</v>
      </c>
      <c r="BI167" s="179">
        <f t="shared" si="23"/>
        <v>0</v>
      </c>
      <c r="BJ167" s="53" t="s">
        <v>90</v>
      </c>
      <c r="BK167" s="179">
        <f t="shared" si="24"/>
        <v>0</v>
      </c>
      <c r="BL167" s="53" t="s">
        <v>495</v>
      </c>
      <c r="BM167" s="271" t="s">
        <v>882</v>
      </c>
    </row>
    <row r="168" spans="2:65" s="74" customFormat="1" ht="16.5" customHeight="1">
      <c r="B168" s="73"/>
      <c r="C168" s="260" t="s">
        <v>580</v>
      </c>
      <c r="D168" s="260" t="s">
        <v>368</v>
      </c>
      <c r="E168" s="261" t="s">
        <v>10548</v>
      </c>
      <c r="F168" s="262" t="s">
        <v>10549</v>
      </c>
      <c r="G168" s="263" t="s">
        <v>630</v>
      </c>
      <c r="H168" s="264">
        <v>2</v>
      </c>
      <c r="I168" s="26"/>
      <c r="J168" s="266">
        <f t="shared" si="15"/>
        <v>0</v>
      </c>
      <c r="K168" s="267"/>
      <c r="L168" s="73"/>
      <c r="M168" s="27" t="s">
        <v>1</v>
      </c>
      <c r="N168" s="233" t="s">
        <v>43</v>
      </c>
      <c r="P168" s="269">
        <f t="shared" si="16"/>
        <v>0</v>
      </c>
      <c r="Q168" s="269">
        <v>0</v>
      </c>
      <c r="R168" s="269">
        <f t="shared" si="17"/>
        <v>0</v>
      </c>
      <c r="S168" s="269">
        <v>0</v>
      </c>
      <c r="T168" s="270">
        <f t="shared" si="18"/>
        <v>0</v>
      </c>
      <c r="AR168" s="271" t="s">
        <v>495</v>
      </c>
      <c r="AT168" s="271" t="s">
        <v>368</v>
      </c>
      <c r="AU168" s="271" t="s">
        <v>84</v>
      </c>
      <c r="AY168" s="53" t="s">
        <v>366</v>
      </c>
      <c r="BE168" s="179">
        <f t="shared" si="19"/>
        <v>0</v>
      </c>
      <c r="BF168" s="179">
        <f t="shared" si="20"/>
        <v>0</v>
      </c>
      <c r="BG168" s="179">
        <f t="shared" si="21"/>
        <v>0</v>
      </c>
      <c r="BH168" s="179">
        <f t="shared" si="22"/>
        <v>0</v>
      </c>
      <c r="BI168" s="179">
        <f t="shared" si="23"/>
        <v>0</v>
      </c>
      <c r="BJ168" s="53" t="s">
        <v>90</v>
      </c>
      <c r="BK168" s="179">
        <f t="shared" si="24"/>
        <v>0</v>
      </c>
      <c r="BL168" s="53" t="s">
        <v>495</v>
      </c>
      <c r="BM168" s="271" t="s">
        <v>899</v>
      </c>
    </row>
    <row r="169" spans="2:65" s="74" customFormat="1" ht="16.5" customHeight="1">
      <c r="B169" s="73"/>
      <c r="C169" s="260" t="s">
        <v>584</v>
      </c>
      <c r="D169" s="260" t="s">
        <v>368</v>
      </c>
      <c r="E169" s="261" t="s">
        <v>10550</v>
      </c>
      <c r="F169" s="262" t="s">
        <v>10551</v>
      </c>
      <c r="G169" s="263" t="s">
        <v>630</v>
      </c>
      <c r="H169" s="264">
        <v>2</v>
      </c>
      <c r="I169" s="26"/>
      <c r="J169" s="266">
        <f t="shared" si="15"/>
        <v>0</v>
      </c>
      <c r="K169" s="267"/>
      <c r="L169" s="73"/>
      <c r="M169" s="27" t="s">
        <v>1</v>
      </c>
      <c r="N169" s="233" t="s">
        <v>43</v>
      </c>
      <c r="P169" s="269">
        <f t="shared" si="16"/>
        <v>0</v>
      </c>
      <c r="Q169" s="269">
        <v>0</v>
      </c>
      <c r="R169" s="269">
        <f t="shared" si="17"/>
        <v>0</v>
      </c>
      <c r="S169" s="269">
        <v>0</v>
      </c>
      <c r="T169" s="270">
        <f t="shared" si="18"/>
        <v>0</v>
      </c>
      <c r="AR169" s="271" t="s">
        <v>495</v>
      </c>
      <c r="AT169" s="271" t="s">
        <v>368</v>
      </c>
      <c r="AU169" s="271" t="s">
        <v>84</v>
      </c>
      <c r="AY169" s="53" t="s">
        <v>366</v>
      </c>
      <c r="BE169" s="179">
        <f t="shared" si="19"/>
        <v>0</v>
      </c>
      <c r="BF169" s="179">
        <f t="shared" si="20"/>
        <v>0</v>
      </c>
      <c r="BG169" s="179">
        <f t="shared" si="21"/>
        <v>0</v>
      </c>
      <c r="BH169" s="179">
        <f t="shared" si="22"/>
        <v>0</v>
      </c>
      <c r="BI169" s="179">
        <f t="shared" si="23"/>
        <v>0</v>
      </c>
      <c r="BJ169" s="53" t="s">
        <v>90</v>
      </c>
      <c r="BK169" s="179">
        <f t="shared" si="24"/>
        <v>0</v>
      </c>
      <c r="BL169" s="53" t="s">
        <v>495</v>
      </c>
      <c r="BM169" s="271" t="s">
        <v>912</v>
      </c>
    </row>
    <row r="170" spans="2:65" s="74" customFormat="1" ht="24.2" customHeight="1">
      <c r="B170" s="73"/>
      <c r="C170" s="260" t="s">
        <v>591</v>
      </c>
      <c r="D170" s="260" t="s">
        <v>368</v>
      </c>
      <c r="E170" s="261" t="s">
        <v>7401</v>
      </c>
      <c r="F170" s="262" t="s">
        <v>10552</v>
      </c>
      <c r="G170" s="263" t="s">
        <v>630</v>
      </c>
      <c r="H170" s="264">
        <v>9</v>
      </c>
      <c r="I170" s="26"/>
      <c r="J170" s="266">
        <f t="shared" si="15"/>
        <v>0</v>
      </c>
      <c r="K170" s="267"/>
      <c r="L170" s="73"/>
      <c r="M170" s="27" t="s">
        <v>1</v>
      </c>
      <c r="N170" s="233" t="s">
        <v>43</v>
      </c>
      <c r="P170" s="269">
        <f t="shared" si="16"/>
        <v>0</v>
      </c>
      <c r="Q170" s="269">
        <v>0</v>
      </c>
      <c r="R170" s="269">
        <f t="shared" si="17"/>
        <v>0</v>
      </c>
      <c r="S170" s="269">
        <v>0</v>
      </c>
      <c r="T170" s="270">
        <f t="shared" si="18"/>
        <v>0</v>
      </c>
      <c r="AR170" s="271" t="s">
        <v>495</v>
      </c>
      <c r="AT170" s="271" t="s">
        <v>368</v>
      </c>
      <c r="AU170" s="271" t="s">
        <v>84</v>
      </c>
      <c r="AY170" s="53" t="s">
        <v>366</v>
      </c>
      <c r="BE170" s="179">
        <f t="shared" si="19"/>
        <v>0</v>
      </c>
      <c r="BF170" s="179">
        <f t="shared" si="20"/>
        <v>0</v>
      </c>
      <c r="BG170" s="179">
        <f t="shared" si="21"/>
        <v>0</v>
      </c>
      <c r="BH170" s="179">
        <f t="shared" si="22"/>
        <v>0</v>
      </c>
      <c r="BI170" s="179">
        <f t="shared" si="23"/>
        <v>0</v>
      </c>
      <c r="BJ170" s="53" t="s">
        <v>90</v>
      </c>
      <c r="BK170" s="179">
        <f t="shared" si="24"/>
        <v>0</v>
      </c>
      <c r="BL170" s="53" t="s">
        <v>495</v>
      </c>
      <c r="BM170" s="271" t="s">
        <v>925</v>
      </c>
    </row>
    <row r="171" spans="2:65" s="249" customFormat="1" ht="25.9" customHeight="1">
      <c r="B171" s="248"/>
      <c r="D171" s="250" t="s">
        <v>76</v>
      </c>
      <c r="E171" s="251" t="s">
        <v>6930</v>
      </c>
      <c r="F171" s="251" t="s">
        <v>10553</v>
      </c>
      <c r="J171" s="252">
        <f>BK171</f>
        <v>0</v>
      </c>
      <c r="L171" s="248"/>
      <c r="M171" s="253"/>
      <c r="P171" s="254">
        <f>SUM(P172:P174)</f>
        <v>0</v>
      </c>
      <c r="R171" s="254">
        <f>SUM(R172:R174)</f>
        <v>0</v>
      </c>
      <c r="T171" s="255">
        <f>SUM(T172:T174)</f>
        <v>0</v>
      </c>
      <c r="AR171" s="250" t="s">
        <v>84</v>
      </c>
      <c r="AT171" s="256" t="s">
        <v>76</v>
      </c>
      <c r="AU171" s="256" t="s">
        <v>77</v>
      </c>
      <c r="AY171" s="250" t="s">
        <v>366</v>
      </c>
      <c r="BK171" s="257">
        <f>SUM(BK172:BK174)</f>
        <v>0</v>
      </c>
    </row>
    <row r="172" spans="2:65" s="74" customFormat="1" ht="16.5" customHeight="1">
      <c r="B172" s="73"/>
      <c r="C172" s="260" t="s">
        <v>597</v>
      </c>
      <c r="D172" s="260" t="s">
        <v>368</v>
      </c>
      <c r="E172" s="261" t="s">
        <v>7455</v>
      </c>
      <c r="F172" s="262" t="s">
        <v>7456</v>
      </c>
      <c r="G172" s="263" t="s">
        <v>265</v>
      </c>
      <c r="H172" s="264">
        <v>70</v>
      </c>
      <c r="I172" s="26"/>
      <c r="J172" s="266">
        <f>ROUND(I172*H172,2)</f>
        <v>0</v>
      </c>
      <c r="K172" s="267"/>
      <c r="L172" s="73"/>
      <c r="M172" s="27" t="s">
        <v>1</v>
      </c>
      <c r="N172" s="233" t="s">
        <v>43</v>
      </c>
      <c r="P172" s="269">
        <f>O172*H172</f>
        <v>0</v>
      </c>
      <c r="Q172" s="269">
        <v>0</v>
      </c>
      <c r="R172" s="269">
        <f>Q172*H172</f>
        <v>0</v>
      </c>
      <c r="S172" s="269">
        <v>0</v>
      </c>
      <c r="T172" s="270">
        <f>S172*H172</f>
        <v>0</v>
      </c>
      <c r="AR172" s="271" t="s">
        <v>495</v>
      </c>
      <c r="AT172" s="271" t="s">
        <v>368</v>
      </c>
      <c r="AU172" s="271" t="s">
        <v>84</v>
      </c>
      <c r="AY172" s="53" t="s">
        <v>366</v>
      </c>
      <c r="BE172" s="179">
        <f>IF(N172="základná",J172,0)</f>
        <v>0</v>
      </c>
      <c r="BF172" s="179">
        <f>IF(N172="znížená",J172,0)</f>
        <v>0</v>
      </c>
      <c r="BG172" s="179">
        <f>IF(N172="zákl. prenesená",J172,0)</f>
        <v>0</v>
      </c>
      <c r="BH172" s="179">
        <f>IF(N172="zníž. prenesená",J172,0)</f>
        <v>0</v>
      </c>
      <c r="BI172" s="179">
        <f>IF(N172="nulová",J172,0)</f>
        <v>0</v>
      </c>
      <c r="BJ172" s="53" t="s">
        <v>90</v>
      </c>
      <c r="BK172" s="179">
        <f>ROUND(I172*H172,2)</f>
        <v>0</v>
      </c>
      <c r="BL172" s="53" t="s">
        <v>495</v>
      </c>
      <c r="BM172" s="271" t="s">
        <v>937</v>
      </c>
    </row>
    <row r="173" spans="2:65" s="74" customFormat="1" ht="16.5" customHeight="1">
      <c r="B173" s="73"/>
      <c r="C173" s="260" t="s">
        <v>604</v>
      </c>
      <c r="D173" s="260" t="s">
        <v>368</v>
      </c>
      <c r="E173" s="261" t="s">
        <v>7479</v>
      </c>
      <c r="F173" s="262" t="s">
        <v>7480</v>
      </c>
      <c r="G173" s="263" t="s">
        <v>630</v>
      </c>
      <c r="H173" s="264">
        <v>32</v>
      </c>
      <c r="I173" s="26"/>
      <c r="J173" s="266">
        <f>ROUND(I173*H173,2)</f>
        <v>0</v>
      </c>
      <c r="K173" s="267"/>
      <c r="L173" s="73"/>
      <c r="M173" s="27" t="s">
        <v>1</v>
      </c>
      <c r="N173" s="233" t="s">
        <v>43</v>
      </c>
      <c r="P173" s="269">
        <f>O173*H173</f>
        <v>0</v>
      </c>
      <c r="Q173" s="269">
        <v>0</v>
      </c>
      <c r="R173" s="269">
        <f>Q173*H173</f>
        <v>0</v>
      </c>
      <c r="S173" s="269">
        <v>0</v>
      </c>
      <c r="T173" s="270">
        <f>S173*H173</f>
        <v>0</v>
      </c>
      <c r="AR173" s="271" t="s">
        <v>495</v>
      </c>
      <c r="AT173" s="271" t="s">
        <v>368</v>
      </c>
      <c r="AU173" s="271" t="s">
        <v>84</v>
      </c>
      <c r="AY173" s="53" t="s">
        <v>366</v>
      </c>
      <c r="BE173" s="179">
        <f>IF(N173="základná",J173,0)</f>
        <v>0</v>
      </c>
      <c r="BF173" s="179">
        <f>IF(N173="znížená",J173,0)</f>
        <v>0</v>
      </c>
      <c r="BG173" s="179">
        <f>IF(N173="zákl. prenesená",J173,0)</f>
        <v>0</v>
      </c>
      <c r="BH173" s="179">
        <f>IF(N173="zníž. prenesená",J173,0)</f>
        <v>0</v>
      </c>
      <c r="BI173" s="179">
        <f>IF(N173="nulová",J173,0)</f>
        <v>0</v>
      </c>
      <c r="BJ173" s="53" t="s">
        <v>90</v>
      </c>
      <c r="BK173" s="179">
        <f>ROUND(I173*H173,2)</f>
        <v>0</v>
      </c>
      <c r="BL173" s="53" t="s">
        <v>495</v>
      </c>
      <c r="BM173" s="271" t="s">
        <v>947</v>
      </c>
    </row>
    <row r="174" spans="2:65" s="74" customFormat="1" ht="16.5" customHeight="1">
      <c r="B174" s="73"/>
      <c r="C174" s="260" t="s">
        <v>608</v>
      </c>
      <c r="D174" s="260" t="s">
        <v>368</v>
      </c>
      <c r="E174" s="261" t="s">
        <v>7493</v>
      </c>
      <c r="F174" s="262" t="s">
        <v>7494</v>
      </c>
      <c r="G174" s="263" t="s">
        <v>630</v>
      </c>
      <c r="H174" s="264">
        <v>4</v>
      </c>
      <c r="I174" s="26"/>
      <c r="J174" s="266">
        <f>ROUND(I174*H174,2)</f>
        <v>0</v>
      </c>
      <c r="K174" s="267"/>
      <c r="L174" s="73"/>
      <c r="M174" s="27" t="s">
        <v>1</v>
      </c>
      <c r="N174" s="233" t="s">
        <v>43</v>
      </c>
      <c r="P174" s="269">
        <f>O174*H174</f>
        <v>0</v>
      </c>
      <c r="Q174" s="269">
        <v>0</v>
      </c>
      <c r="R174" s="269">
        <f>Q174*H174</f>
        <v>0</v>
      </c>
      <c r="S174" s="269">
        <v>0</v>
      </c>
      <c r="T174" s="270">
        <f>S174*H174</f>
        <v>0</v>
      </c>
      <c r="AR174" s="271" t="s">
        <v>495</v>
      </c>
      <c r="AT174" s="271" t="s">
        <v>368</v>
      </c>
      <c r="AU174" s="271" t="s">
        <v>84</v>
      </c>
      <c r="AY174" s="53" t="s">
        <v>366</v>
      </c>
      <c r="BE174" s="179">
        <f>IF(N174="základná",J174,0)</f>
        <v>0</v>
      </c>
      <c r="BF174" s="179">
        <f>IF(N174="znížená",J174,0)</f>
        <v>0</v>
      </c>
      <c r="BG174" s="179">
        <f>IF(N174="zákl. prenesená",J174,0)</f>
        <v>0</v>
      </c>
      <c r="BH174" s="179">
        <f>IF(N174="zníž. prenesená",J174,0)</f>
        <v>0</v>
      </c>
      <c r="BI174" s="179">
        <f>IF(N174="nulová",J174,0)</f>
        <v>0</v>
      </c>
      <c r="BJ174" s="53" t="s">
        <v>90</v>
      </c>
      <c r="BK174" s="179">
        <f>ROUND(I174*H174,2)</f>
        <v>0</v>
      </c>
      <c r="BL174" s="53" t="s">
        <v>495</v>
      </c>
      <c r="BM174" s="271" t="s">
        <v>1003</v>
      </c>
    </row>
    <row r="175" spans="2:65" s="249" customFormat="1" ht="25.9" customHeight="1">
      <c r="B175" s="248"/>
      <c r="D175" s="250" t="s">
        <v>76</v>
      </c>
      <c r="E175" s="251" t="s">
        <v>7010</v>
      </c>
      <c r="F175" s="251" t="s">
        <v>10554</v>
      </c>
      <c r="J175" s="252">
        <f>BK175</f>
        <v>0</v>
      </c>
      <c r="L175" s="248"/>
      <c r="M175" s="253"/>
      <c r="P175" s="254">
        <f>SUM(P176:P178)</f>
        <v>0</v>
      </c>
      <c r="R175" s="254">
        <f>SUM(R176:R178)</f>
        <v>0</v>
      </c>
      <c r="T175" s="255">
        <f>SUM(T176:T178)</f>
        <v>0</v>
      </c>
      <c r="AR175" s="250" t="s">
        <v>84</v>
      </c>
      <c r="AT175" s="256" t="s">
        <v>76</v>
      </c>
      <c r="AU175" s="256" t="s">
        <v>77</v>
      </c>
      <c r="AY175" s="250" t="s">
        <v>366</v>
      </c>
      <c r="BK175" s="257">
        <f>SUM(BK176:BK178)</f>
        <v>0</v>
      </c>
    </row>
    <row r="176" spans="2:65" s="74" customFormat="1" ht="49.15" customHeight="1">
      <c r="B176" s="73"/>
      <c r="C176" s="260" t="s">
        <v>615</v>
      </c>
      <c r="D176" s="260" t="s">
        <v>368</v>
      </c>
      <c r="E176" s="261" t="s">
        <v>7579</v>
      </c>
      <c r="F176" s="262" t="s">
        <v>10555</v>
      </c>
      <c r="G176" s="263" t="s">
        <v>6705</v>
      </c>
      <c r="H176" s="264">
        <v>48</v>
      </c>
      <c r="I176" s="26"/>
      <c r="J176" s="266">
        <f>ROUND(I176*H176,2)</f>
        <v>0</v>
      </c>
      <c r="K176" s="267"/>
      <c r="L176" s="73"/>
      <c r="M176" s="27" t="s">
        <v>1</v>
      </c>
      <c r="N176" s="233" t="s">
        <v>43</v>
      </c>
      <c r="P176" s="269">
        <f>O176*H176</f>
        <v>0</v>
      </c>
      <c r="Q176" s="269">
        <v>0</v>
      </c>
      <c r="R176" s="269">
        <f>Q176*H176</f>
        <v>0</v>
      </c>
      <c r="S176" s="269">
        <v>0</v>
      </c>
      <c r="T176" s="270">
        <f>S176*H176</f>
        <v>0</v>
      </c>
      <c r="AR176" s="271" t="s">
        <v>495</v>
      </c>
      <c r="AT176" s="271" t="s">
        <v>368</v>
      </c>
      <c r="AU176" s="271" t="s">
        <v>84</v>
      </c>
      <c r="AY176" s="53" t="s">
        <v>366</v>
      </c>
      <c r="BE176" s="179">
        <f>IF(N176="základná",J176,0)</f>
        <v>0</v>
      </c>
      <c r="BF176" s="179">
        <f>IF(N176="znížená",J176,0)</f>
        <v>0</v>
      </c>
      <c r="BG176" s="179">
        <f>IF(N176="zákl. prenesená",J176,0)</f>
        <v>0</v>
      </c>
      <c r="BH176" s="179">
        <f>IF(N176="zníž. prenesená",J176,0)</f>
        <v>0</v>
      </c>
      <c r="BI176" s="179">
        <f>IF(N176="nulová",J176,0)</f>
        <v>0</v>
      </c>
      <c r="BJ176" s="53" t="s">
        <v>90</v>
      </c>
      <c r="BK176" s="179">
        <f>ROUND(I176*H176,2)</f>
        <v>0</v>
      </c>
      <c r="BL176" s="53" t="s">
        <v>495</v>
      </c>
      <c r="BM176" s="271" t="s">
        <v>1027</v>
      </c>
    </row>
    <row r="177" spans="2:65" s="74" customFormat="1" ht="55.5" customHeight="1">
      <c r="B177" s="73"/>
      <c r="C177" s="260" t="s">
        <v>620</v>
      </c>
      <c r="D177" s="260" t="s">
        <v>368</v>
      </c>
      <c r="E177" s="261" t="s">
        <v>10556</v>
      </c>
      <c r="F177" s="262" t="s">
        <v>10557</v>
      </c>
      <c r="G177" s="263" t="s">
        <v>6705</v>
      </c>
      <c r="H177" s="264">
        <v>18</v>
      </c>
      <c r="I177" s="26"/>
      <c r="J177" s="266">
        <f>ROUND(I177*H177,2)</f>
        <v>0</v>
      </c>
      <c r="K177" s="267"/>
      <c r="L177" s="73"/>
      <c r="M177" s="27" t="s">
        <v>1</v>
      </c>
      <c r="N177" s="233" t="s">
        <v>43</v>
      </c>
      <c r="P177" s="269">
        <f>O177*H177</f>
        <v>0</v>
      </c>
      <c r="Q177" s="269">
        <v>0</v>
      </c>
      <c r="R177" s="269">
        <f>Q177*H177</f>
        <v>0</v>
      </c>
      <c r="S177" s="269">
        <v>0</v>
      </c>
      <c r="T177" s="270">
        <f>S177*H177</f>
        <v>0</v>
      </c>
      <c r="AR177" s="271" t="s">
        <v>495</v>
      </c>
      <c r="AT177" s="271" t="s">
        <v>368</v>
      </c>
      <c r="AU177" s="271" t="s">
        <v>84</v>
      </c>
      <c r="AY177" s="53" t="s">
        <v>366</v>
      </c>
      <c r="BE177" s="179">
        <f>IF(N177="základná",J177,0)</f>
        <v>0</v>
      </c>
      <c r="BF177" s="179">
        <f>IF(N177="znížená",J177,0)</f>
        <v>0</v>
      </c>
      <c r="BG177" s="179">
        <f>IF(N177="zákl. prenesená",J177,0)</f>
        <v>0</v>
      </c>
      <c r="BH177" s="179">
        <f>IF(N177="zníž. prenesená",J177,0)</f>
        <v>0</v>
      </c>
      <c r="BI177" s="179">
        <f>IF(N177="nulová",J177,0)</f>
        <v>0</v>
      </c>
      <c r="BJ177" s="53" t="s">
        <v>90</v>
      </c>
      <c r="BK177" s="179">
        <f>ROUND(I177*H177,2)</f>
        <v>0</v>
      </c>
      <c r="BL177" s="53" t="s">
        <v>495</v>
      </c>
      <c r="BM177" s="271" t="s">
        <v>1060</v>
      </c>
    </row>
    <row r="178" spans="2:65" s="74" customFormat="1" ht="66.75" customHeight="1">
      <c r="B178" s="73"/>
      <c r="C178" s="260" t="s">
        <v>627</v>
      </c>
      <c r="D178" s="260" t="s">
        <v>368</v>
      </c>
      <c r="E178" s="261" t="s">
        <v>7599</v>
      </c>
      <c r="F178" s="262" t="s">
        <v>10558</v>
      </c>
      <c r="G178" s="263" t="s">
        <v>6705</v>
      </c>
      <c r="H178" s="264">
        <v>4</v>
      </c>
      <c r="I178" s="26"/>
      <c r="J178" s="266">
        <f>ROUND(I178*H178,2)</f>
        <v>0</v>
      </c>
      <c r="K178" s="267"/>
      <c r="L178" s="73"/>
      <c r="M178" s="27" t="s">
        <v>1</v>
      </c>
      <c r="N178" s="233" t="s">
        <v>43</v>
      </c>
      <c r="P178" s="269">
        <f>O178*H178</f>
        <v>0</v>
      </c>
      <c r="Q178" s="269">
        <v>0</v>
      </c>
      <c r="R178" s="269">
        <f>Q178*H178</f>
        <v>0</v>
      </c>
      <c r="S178" s="269">
        <v>0</v>
      </c>
      <c r="T178" s="270">
        <f>S178*H178</f>
        <v>0</v>
      </c>
      <c r="AR178" s="271" t="s">
        <v>495</v>
      </c>
      <c r="AT178" s="271" t="s">
        <v>368</v>
      </c>
      <c r="AU178" s="271" t="s">
        <v>84</v>
      </c>
      <c r="AY178" s="53" t="s">
        <v>366</v>
      </c>
      <c r="BE178" s="179">
        <f>IF(N178="základná",J178,0)</f>
        <v>0</v>
      </c>
      <c r="BF178" s="179">
        <f>IF(N178="znížená",J178,0)</f>
        <v>0</v>
      </c>
      <c r="BG178" s="179">
        <f>IF(N178="zákl. prenesená",J178,0)</f>
        <v>0</v>
      </c>
      <c r="BH178" s="179">
        <f>IF(N178="zníž. prenesená",J178,0)</f>
        <v>0</v>
      </c>
      <c r="BI178" s="179">
        <f>IF(N178="nulová",J178,0)</f>
        <v>0</v>
      </c>
      <c r="BJ178" s="53" t="s">
        <v>90</v>
      </c>
      <c r="BK178" s="179">
        <f>ROUND(I178*H178,2)</f>
        <v>0</v>
      </c>
      <c r="BL178" s="53" t="s">
        <v>495</v>
      </c>
      <c r="BM178" s="271" t="s">
        <v>1080</v>
      </c>
    </row>
    <row r="179" spans="2:65" s="249" customFormat="1" ht="25.9" customHeight="1">
      <c r="B179" s="248"/>
      <c r="D179" s="250" t="s">
        <v>76</v>
      </c>
      <c r="E179" s="251" t="s">
        <v>7028</v>
      </c>
      <c r="F179" s="251" t="s">
        <v>10559</v>
      </c>
      <c r="J179" s="252">
        <f>BK179</f>
        <v>0</v>
      </c>
      <c r="L179" s="248"/>
      <c r="M179" s="253"/>
      <c r="P179" s="254">
        <f>SUM(P180:P189)</f>
        <v>0</v>
      </c>
      <c r="R179" s="254">
        <f>SUM(R180:R189)</f>
        <v>0</v>
      </c>
      <c r="T179" s="255">
        <f>SUM(T180:T189)</f>
        <v>0</v>
      </c>
      <c r="AR179" s="250" t="s">
        <v>84</v>
      </c>
      <c r="AT179" s="256" t="s">
        <v>76</v>
      </c>
      <c r="AU179" s="256" t="s">
        <v>77</v>
      </c>
      <c r="AY179" s="250" t="s">
        <v>366</v>
      </c>
      <c r="BK179" s="257">
        <f>SUM(BK180:BK189)</f>
        <v>0</v>
      </c>
    </row>
    <row r="180" spans="2:65" s="74" customFormat="1" ht="24.2" customHeight="1">
      <c r="B180" s="73"/>
      <c r="C180" s="260" t="s">
        <v>635</v>
      </c>
      <c r="D180" s="260" t="s">
        <v>368</v>
      </c>
      <c r="E180" s="261" t="s">
        <v>10560</v>
      </c>
      <c r="F180" s="262" t="s">
        <v>7609</v>
      </c>
      <c r="G180" s="263" t="s">
        <v>6705</v>
      </c>
      <c r="H180" s="264">
        <v>790</v>
      </c>
      <c r="I180" s="26"/>
      <c r="J180" s="266">
        <f t="shared" ref="J180:J189" si="25">ROUND(I180*H180,2)</f>
        <v>0</v>
      </c>
      <c r="K180" s="267"/>
      <c r="L180" s="73"/>
      <c r="M180" s="27" t="s">
        <v>1</v>
      </c>
      <c r="N180" s="233" t="s">
        <v>43</v>
      </c>
      <c r="P180" s="269">
        <f t="shared" ref="P180:P189" si="26">O180*H180</f>
        <v>0</v>
      </c>
      <c r="Q180" s="269">
        <v>0</v>
      </c>
      <c r="R180" s="269">
        <f t="shared" ref="R180:R189" si="27">Q180*H180</f>
        <v>0</v>
      </c>
      <c r="S180" s="269">
        <v>0</v>
      </c>
      <c r="T180" s="270">
        <f t="shared" ref="T180:T189" si="28">S180*H180</f>
        <v>0</v>
      </c>
      <c r="AR180" s="271" t="s">
        <v>495</v>
      </c>
      <c r="AT180" s="271" t="s">
        <v>368</v>
      </c>
      <c r="AU180" s="271" t="s">
        <v>84</v>
      </c>
      <c r="AY180" s="53" t="s">
        <v>366</v>
      </c>
      <c r="BE180" s="179">
        <f t="shared" ref="BE180:BE189" si="29">IF(N180="základná",J180,0)</f>
        <v>0</v>
      </c>
      <c r="BF180" s="179">
        <f t="shared" ref="BF180:BF189" si="30">IF(N180="znížená",J180,0)</f>
        <v>0</v>
      </c>
      <c r="BG180" s="179">
        <f t="shared" ref="BG180:BG189" si="31">IF(N180="zákl. prenesená",J180,0)</f>
        <v>0</v>
      </c>
      <c r="BH180" s="179">
        <f t="shared" ref="BH180:BH189" si="32">IF(N180="zníž. prenesená",J180,0)</f>
        <v>0</v>
      </c>
      <c r="BI180" s="179">
        <f t="shared" ref="BI180:BI189" si="33">IF(N180="nulová",J180,0)</f>
        <v>0</v>
      </c>
      <c r="BJ180" s="53" t="s">
        <v>90</v>
      </c>
      <c r="BK180" s="179">
        <f t="shared" ref="BK180:BK189" si="34">ROUND(I180*H180,2)</f>
        <v>0</v>
      </c>
      <c r="BL180" s="53" t="s">
        <v>495</v>
      </c>
      <c r="BM180" s="271" t="s">
        <v>1161</v>
      </c>
    </row>
    <row r="181" spans="2:65" s="74" customFormat="1" ht="44.25" customHeight="1">
      <c r="B181" s="73"/>
      <c r="C181" s="260" t="s">
        <v>666</v>
      </c>
      <c r="D181" s="260" t="s">
        <v>368</v>
      </c>
      <c r="E181" s="261" t="s">
        <v>10561</v>
      </c>
      <c r="F181" s="262" t="s">
        <v>7611</v>
      </c>
      <c r="G181" s="263" t="s">
        <v>6705</v>
      </c>
      <c r="H181" s="264">
        <v>790</v>
      </c>
      <c r="I181" s="26"/>
      <c r="J181" s="266">
        <f t="shared" si="25"/>
        <v>0</v>
      </c>
      <c r="K181" s="267"/>
      <c r="L181" s="73"/>
      <c r="M181" s="27" t="s">
        <v>1</v>
      </c>
      <c r="N181" s="233" t="s">
        <v>43</v>
      </c>
      <c r="P181" s="269">
        <f t="shared" si="26"/>
        <v>0</v>
      </c>
      <c r="Q181" s="269">
        <v>0</v>
      </c>
      <c r="R181" s="269">
        <f t="shared" si="27"/>
        <v>0</v>
      </c>
      <c r="S181" s="269">
        <v>0</v>
      </c>
      <c r="T181" s="270">
        <f t="shared" si="28"/>
        <v>0</v>
      </c>
      <c r="AR181" s="271" t="s">
        <v>495</v>
      </c>
      <c r="AT181" s="271" t="s">
        <v>368</v>
      </c>
      <c r="AU181" s="271" t="s">
        <v>84</v>
      </c>
      <c r="AY181" s="53" t="s">
        <v>366</v>
      </c>
      <c r="BE181" s="179">
        <f t="shared" si="29"/>
        <v>0</v>
      </c>
      <c r="BF181" s="179">
        <f t="shared" si="30"/>
        <v>0</v>
      </c>
      <c r="BG181" s="179">
        <f t="shared" si="31"/>
        <v>0</v>
      </c>
      <c r="BH181" s="179">
        <f t="shared" si="32"/>
        <v>0</v>
      </c>
      <c r="BI181" s="179">
        <f t="shared" si="33"/>
        <v>0</v>
      </c>
      <c r="BJ181" s="53" t="s">
        <v>90</v>
      </c>
      <c r="BK181" s="179">
        <f t="shared" si="34"/>
        <v>0</v>
      </c>
      <c r="BL181" s="53" t="s">
        <v>495</v>
      </c>
      <c r="BM181" s="271" t="s">
        <v>1264</v>
      </c>
    </row>
    <row r="182" spans="2:65" s="74" customFormat="1" ht="66.75" customHeight="1">
      <c r="B182" s="73"/>
      <c r="C182" s="260" t="s">
        <v>673</v>
      </c>
      <c r="D182" s="260" t="s">
        <v>368</v>
      </c>
      <c r="E182" s="261" t="s">
        <v>10562</v>
      </c>
      <c r="F182" s="262" t="s">
        <v>7615</v>
      </c>
      <c r="G182" s="263" t="s">
        <v>7616</v>
      </c>
      <c r="H182" s="264">
        <v>1</v>
      </c>
      <c r="I182" s="26"/>
      <c r="J182" s="266">
        <f t="shared" si="25"/>
        <v>0</v>
      </c>
      <c r="K182" s="267"/>
      <c r="L182" s="73"/>
      <c r="M182" s="27" t="s">
        <v>1</v>
      </c>
      <c r="N182" s="233" t="s">
        <v>43</v>
      </c>
      <c r="P182" s="269">
        <f t="shared" si="26"/>
        <v>0</v>
      </c>
      <c r="Q182" s="269">
        <v>0</v>
      </c>
      <c r="R182" s="269">
        <f t="shared" si="27"/>
        <v>0</v>
      </c>
      <c r="S182" s="269">
        <v>0</v>
      </c>
      <c r="T182" s="270">
        <f t="shared" si="28"/>
        <v>0</v>
      </c>
      <c r="AR182" s="271" t="s">
        <v>495</v>
      </c>
      <c r="AT182" s="271" t="s">
        <v>368</v>
      </c>
      <c r="AU182" s="271" t="s">
        <v>84</v>
      </c>
      <c r="AY182" s="53" t="s">
        <v>366</v>
      </c>
      <c r="BE182" s="179">
        <f t="shared" si="29"/>
        <v>0</v>
      </c>
      <c r="BF182" s="179">
        <f t="shared" si="30"/>
        <v>0</v>
      </c>
      <c r="BG182" s="179">
        <f t="shared" si="31"/>
        <v>0</v>
      </c>
      <c r="BH182" s="179">
        <f t="shared" si="32"/>
        <v>0</v>
      </c>
      <c r="BI182" s="179">
        <f t="shared" si="33"/>
        <v>0</v>
      </c>
      <c r="BJ182" s="53" t="s">
        <v>90</v>
      </c>
      <c r="BK182" s="179">
        <f t="shared" si="34"/>
        <v>0</v>
      </c>
      <c r="BL182" s="53" t="s">
        <v>495</v>
      </c>
      <c r="BM182" s="271" t="s">
        <v>1273</v>
      </c>
    </row>
    <row r="183" spans="2:65" s="74" customFormat="1" ht="16.5" customHeight="1">
      <c r="B183" s="73"/>
      <c r="C183" s="260" t="s">
        <v>680</v>
      </c>
      <c r="D183" s="260" t="s">
        <v>368</v>
      </c>
      <c r="E183" s="261" t="s">
        <v>10563</v>
      </c>
      <c r="F183" s="262" t="s">
        <v>7618</v>
      </c>
      <c r="G183" s="263" t="s">
        <v>4001</v>
      </c>
      <c r="H183" s="264">
        <v>5</v>
      </c>
      <c r="I183" s="26"/>
      <c r="J183" s="266">
        <f t="shared" si="25"/>
        <v>0</v>
      </c>
      <c r="K183" s="267"/>
      <c r="L183" s="73"/>
      <c r="M183" s="27" t="s">
        <v>1</v>
      </c>
      <c r="N183" s="233" t="s">
        <v>43</v>
      </c>
      <c r="P183" s="269">
        <f t="shared" si="26"/>
        <v>0</v>
      </c>
      <c r="Q183" s="269">
        <v>0</v>
      </c>
      <c r="R183" s="269">
        <f t="shared" si="27"/>
        <v>0</v>
      </c>
      <c r="S183" s="269">
        <v>0</v>
      </c>
      <c r="T183" s="270">
        <f t="shared" si="28"/>
        <v>0</v>
      </c>
      <c r="AR183" s="271" t="s">
        <v>495</v>
      </c>
      <c r="AT183" s="271" t="s">
        <v>368</v>
      </c>
      <c r="AU183" s="271" t="s">
        <v>84</v>
      </c>
      <c r="AY183" s="53" t="s">
        <v>366</v>
      </c>
      <c r="BE183" s="179">
        <f t="shared" si="29"/>
        <v>0</v>
      </c>
      <c r="BF183" s="179">
        <f t="shared" si="30"/>
        <v>0</v>
      </c>
      <c r="BG183" s="179">
        <f t="shared" si="31"/>
        <v>0</v>
      </c>
      <c r="BH183" s="179">
        <f t="shared" si="32"/>
        <v>0</v>
      </c>
      <c r="BI183" s="179">
        <f t="shared" si="33"/>
        <v>0</v>
      </c>
      <c r="BJ183" s="53" t="s">
        <v>90</v>
      </c>
      <c r="BK183" s="179">
        <f t="shared" si="34"/>
        <v>0</v>
      </c>
      <c r="BL183" s="53" t="s">
        <v>495</v>
      </c>
      <c r="BM183" s="271" t="s">
        <v>1282</v>
      </c>
    </row>
    <row r="184" spans="2:65" s="74" customFormat="1" ht="16.5" customHeight="1">
      <c r="B184" s="73"/>
      <c r="C184" s="260" t="s">
        <v>689</v>
      </c>
      <c r="D184" s="260" t="s">
        <v>368</v>
      </c>
      <c r="E184" s="261" t="s">
        <v>10564</v>
      </c>
      <c r="F184" s="262" t="s">
        <v>7632</v>
      </c>
      <c r="G184" s="263" t="s">
        <v>630</v>
      </c>
      <c r="H184" s="264">
        <v>10</v>
      </c>
      <c r="I184" s="26"/>
      <c r="J184" s="266">
        <f t="shared" si="25"/>
        <v>0</v>
      </c>
      <c r="K184" s="267"/>
      <c r="L184" s="73"/>
      <c r="M184" s="27" t="s">
        <v>1</v>
      </c>
      <c r="N184" s="233" t="s">
        <v>43</v>
      </c>
      <c r="P184" s="269">
        <f t="shared" si="26"/>
        <v>0</v>
      </c>
      <c r="Q184" s="269">
        <v>0</v>
      </c>
      <c r="R184" s="269">
        <f t="shared" si="27"/>
        <v>0</v>
      </c>
      <c r="S184" s="269">
        <v>0</v>
      </c>
      <c r="T184" s="270">
        <f t="shared" si="28"/>
        <v>0</v>
      </c>
      <c r="AR184" s="271" t="s">
        <v>495</v>
      </c>
      <c r="AT184" s="271" t="s">
        <v>368</v>
      </c>
      <c r="AU184" s="271" t="s">
        <v>84</v>
      </c>
      <c r="AY184" s="53" t="s">
        <v>366</v>
      </c>
      <c r="BE184" s="179">
        <f t="shared" si="29"/>
        <v>0</v>
      </c>
      <c r="BF184" s="179">
        <f t="shared" si="30"/>
        <v>0</v>
      </c>
      <c r="BG184" s="179">
        <f t="shared" si="31"/>
        <v>0</v>
      </c>
      <c r="BH184" s="179">
        <f t="shared" si="32"/>
        <v>0</v>
      </c>
      <c r="BI184" s="179">
        <f t="shared" si="33"/>
        <v>0</v>
      </c>
      <c r="BJ184" s="53" t="s">
        <v>90</v>
      </c>
      <c r="BK184" s="179">
        <f t="shared" si="34"/>
        <v>0</v>
      </c>
      <c r="BL184" s="53" t="s">
        <v>495</v>
      </c>
      <c r="BM184" s="271" t="s">
        <v>1303</v>
      </c>
    </row>
    <row r="185" spans="2:65" s="74" customFormat="1" ht="16.5" customHeight="1">
      <c r="B185" s="73"/>
      <c r="C185" s="260" t="s">
        <v>697</v>
      </c>
      <c r="D185" s="260" t="s">
        <v>368</v>
      </c>
      <c r="E185" s="261" t="s">
        <v>10565</v>
      </c>
      <c r="F185" s="262" t="s">
        <v>7636</v>
      </c>
      <c r="G185" s="263" t="s">
        <v>630</v>
      </c>
      <c r="H185" s="264">
        <v>6</v>
      </c>
      <c r="I185" s="26"/>
      <c r="J185" s="266">
        <f t="shared" si="25"/>
        <v>0</v>
      </c>
      <c r="K185" s="267"/>
      <c r="L185" s="73"/>
      <c r="M185" s="27" t="s">
        <v>1</v>
      </c>
      <c r="N185" s="233" t="s">
        <v>43</v>
      </c>
      <c r="P185" s="269">
        <f t="shared" si="26"/>
        <v>0</v>
      </c>
      <c r="Q185" s="269">
        <v>0</v>
      </c>
      <c r="R185" s="269">
        <f t="shared" si="27"/>
        <v>0</v>
      </c>
      <c r="S185" s="269">
        <v>0</v>
      </c>
      <c r="T185" s="270">
        <f t="shared" si="28"/>
        <v>0</v>
      </c>
      <c r="AR185" s="271" t="s">
        <v>495</v>
      </c>
      <c r="AT185" s="271" t="s">
        <v>368</v>
      </c>
      <c r="AU185" s="271" t="s">
        <v>84</v>
      </c>
      <c r="AY185" s="53" t="s">
        <v>366</v>
      </c>
      <c r="BE185" s="179">
        <f t="shared" si="29"/>
        <v>0</v>
      </c>
      <c r="BF185" s="179">
        <f t="shared" si="30"/>
        <v>0</v>
      </c>
      <c r="BG185" s="179">
        <f t="shared" si="31"/>
        <v>0</v>
      </c>
      <c r="BH185" s="179">
        <f t="shared" si="32"/>
        <v>0</v>
      </c>
      <c r="BI185" s="179">
        <f t="shared" si="33"/>
        <v>0</v>
      </c>
      <c r="BJ185" s="53" t="s">
        <v>90</v>
      </c>
      <c r="BK185" s="179">
        <f t="shared" si="34"/>
        <v>0</v>
      </c>
      <c r="BL185" s="53" t="s">
        <v>495</v>
      </c>
      <c r="BM185" s="271" t="s">
        <v>1313</v>
      </c>
    </row>
    <row r="186" spans="2:65" s="74" customFormat="1" ht="16.5" customHeight="1">
      <c r="B186" s="73"/>
      <c r="C186" s="260" t="s">
        <v>707</v>
      </c>
      <c r="D186" s="260" t="s">
        <v>368</v>
      </c>
      <c r="E186" s="261" t="s">
        <v>10566</v>
      </c>
      <c r="F186" s="262" t="s">
        <v>7638</v>
      </c>
      <c r="G186" s="263" t="s">
        <v>402</v>
      </c>
      <c r="H186" s="264">
        <v>0.2</v>
      </c>
      <c r="I186" s="26"/>
      <c r="J186" s="266">
        <f t="shared" si="25"/>
        <v>0</v>
      </c>
      <c r="K186" s="267"/>
      <c r="L186" s="73"/>
      <c r="M186" s="27" t="s">
        <v>1</v>
      </c>
      <c r="N186" s="233" t="s">
        <v>43</v>
      </c>
      <c r="P186" s="269">
        <f t="shared" si="26"/>
        <v>0</v>
      </c>
      <c r="Q186" s="269">
        <v>0</v>
      </c>
      <c r="R186" s="269">
        <f t="shared" si="27"/>
        <v>0</v>
      </c>
      <c r="S186" s="269">
        <v>0</v>
      </c>
      <c r="T186" s="270">
        <f t="shared" si="28"/>
        <v>0</v>
      </c>
      <c r="AR186" s="271" t="s">
        <v>495</v>
      </c>
      <c r="AT186" s="271" t="s">
        <v>368</v>
      </c>
      <c r="AU186" s="271" t="s">
        <v>84</v>
      </c>
      <c r="AY186" s="53" t="s">
        <v>366</v>
      </c>
      <c r="BE186" s="179">
        <f t="shared" si="29"/>
        <v>0</v>
      </c>
      <c r="BF186" s="179">
        <f t="shared" si="30"/>
        <v>0</v>
      </c>
      <c r="BG186" s="179">
        <f t="shared" si="31"/>
        <v>0</v>
      </c>
      <c r="BH186" s="179">
        <f t="shared" si="32"/>
        <v>0</v>
      </c>
      <c r="BI186" s="179">
        <f t="shared" si="33"/>
        <v>0</v>
      </c>
      <c r="BJ186" s="53" t="s">
        <v>90</v>
      </c>
      <c r="BK186" s="179">
        <f t="shared" si="34"/>
        <v>0</v>
      </c>
      <c r="BL186" s="53" t="s">
        <v>495</v>
      </c>
      <c r="BM186" s="271" t="s">
        <v>1369</v>
      </c>
    </row>
    <row r="187" spans="2:65" s="74" customFormat="1" ht="24.2" customHeight="1">
      <c r="B187" s="73"/>
      <c r="C187" s="260" t="s">
        <v>716</v>
      </c>
      <c r="D187" s="260" t="s">
        <v>368</v>
      </c>
      <c r="E187" s="261" t="s">
        <v>10567</v>
      </c>
      <c r="F187" s="262" t="s">
        <v>7640</v>
      </c>
      <c r="G187" s="263" t="s">
        <v>4001</v>
      </c>
      <c r="H187" s="264">
        <v>5</v>
      </c>
      <c r="I187" s="26"/>
      <c r="J187" s="266">
        <f t="shared" si="25"/>
        <v>0</v>
      </c>
      <c r="K187" s="267"/>
      <c r="L187" s="73"/>
      <c r="M187" s="27" t="s">
        <v>1</v>
      </c>
      <c r="N187" s="233" t="s">
        <v>43</v>
      </c>
      <c r="P187" s="269">
        <f t="shared" si="26"/>
        <v>0</v>
      </c>
      <c r="Q187" s="269">
        <v>0</v>
      </c>
      <c r="R187" s="269">
        <f t="shared" si="27"/>
        <v>0</v>
      </c>
      <c r="S187" s="269">
        <v>0</v>
      </c>
      <c r="T187" s="270">
        <f t="shared" si="28"/>
        <v>0</v>
      </c>
      <c r="AR187" s="271" t="s">
        <v>495</v>
      </c>
      <c r="AT187" s="271" t="s">
        <v>368</v>
      </c>
      <c r="AU187" s="271" t="s">
        <v>84</v>
      </c>
      <c r="AY187" s="53" t="s">
        <v>366</v>
      </c>
      <c r="BE187" s="179">
        <f t="shared" si="29"/>
        <v>0</v>
      </c>
      <c r="BF187" s="179">
        <f t="shared" si="30"/>
        <v>0</v>
      </c>
      <c r="BG187" s="179">
        <f t="shared" si="31"/>
        <v>0</v>
      </c>
      <c r="BH187" s="179">
        <f t="shared" si="32"/>
        <v>0</v>
      </c>
      <c r="BI187" s="179">
        <f t="shared" si="33"/>
        <v>0</v>
      </c>
      <c r="BJ187" s="53" t="s">
        <v>90</v>
      </c>
      <c r="BK187" s="179">
        <f t="shared" si="34"/>
        <v>0</v>
      </c>
      <c r="BL187" s="53" t="s">
        <v>495</v>
      </c>
      <c r="BM187" s="271" t="s">
        <v>1382</v>
      </c>
    </row>
    <row r="188" spans="2:65" s="74" customFormat="1" ht="16.5" customHeight="1">
      <c r="B188" s="73"/>
      <c r="C188" s="260" t="s">
        <v>735</v>
      </c>
      <c r="D188" s="260" t="s">
        <v>368</v>
      </c>
      <c r="E188" s="261" t="s">
        <v>10568</v>
      </c>
      <c r="F188" s="262" t="s">
        <v>7642</v>
      </c>
      <c r="G188" s="263" t="s">
        <v>4001</v>
      </c>
      <c r="H188" s="264">
        <v>48</v>
      </c>
      <c r="I188" s="26"/>
      <c r="J188" s="266">
        <f t="shared" si="25"/>
        <v>0</v>
      </c>
      <c r="K188" s="267"/>
      <c r="L188" s="73"/>
      <c r="M188" s="27" t="s">
        <v>1</v>
      </c>
      <c r="N188" s="233" t="s">
        <v>43</v>
      </c>
      <c r="P188" s="269">
        <f t="shared" si="26"/>
        <v>0</v>
      </c>
      <c r="Q188" s="269">
        <v>0</v>
      </c>
      <c r="R188" s="269">
        <f t="shared" si="27"/>
        <v>0</v>
      </c>
      <c r="S188" s="269">
        <v>0</v>
      </c>
      <c r="T188" s="270">
        <f t="shared" si="28"/>
        <v>0</v>
      </c>
      <c r="AR188" s="271" t="s">
        <v>495</v>
      </c>
      <c r="AT188" s="271" t="s">
        <v>368</v>
      </c>
      <c r="AU188" s="271" t="s">
        <v>84</v>
      </c>
      <c r="AY188" s="53" t="s">
        <v>366</v>
      </c>
      <c r="BE188" s="179">
        <f t="shared" si="29"/>
        <v>0</v>
      </c>
      <c r="BF188" s="179">
        <f t="shared" si="30"/>
        <v>0</v>
      </c>
      <c r="BG188" s="179">
        <f t="shared" si="31"/>
        <v>0</v>
      </c>
      <c r="BH188" s="179">
        <f t="shared" si="32"/>
        <v>0</v>
      </c>
      <c r="BI188" s="179">
        <f t="shared" si="33"/>
        <v>0</v>
      </c>
      <c r="BJ188" s="53" t="s">
        <v>90</v>
      </c>
      <c r="BK188" s="179">
        <f t="shared" si="34"/>
        <v>0</v>
      </c>
      <c r="BL188" s="53" t="s">
        <v>495</v>
      </c>
      <c r="BM188" s="271" t="s">
        <v>219</v>
      </c>
    </row>
    <row r="189" spans="2:65" s="74" customFormat="1" ht="16.5" customHeight="1">
      <c r="B189" s="73"/>
      <c r="C189" s="260" t="s">
        <v>755</v>
      </c>
      <c r="D189" s="260" t="s">
        <v>368</v>
      </c>
      <c r="E189" s="261" t="s">
        <v>10569</v>
      </c>
      <c r="F189" s="262" t="s">
        <v>7644</v>
      </c>
      <c r="G189" s="263" t="s">
        <v>7135</v>
      </c>
      <c r="H189" s="264">
        <v>1</v>
      </c>
      <c r="I189" s="26"/>
      <c r="J189" s="266">
        <f t="shared" si="25"/>
        <v>0</v>
      </c>
      <c r="K189" s="267"/>
      <c r="L189" s="73"/>
      <c r="M189" s="31" t="s">
        <v>1</v>
      </c>
      <c r="N189" s="322" t="s">
        <v>43</v>
      </c>
      <c r="O189" s="323"/>
      <c r="P189" s="324">
        <f t="shared" si="26"/>
        <v>0</v>
      </c>
      <c r="Q189" s="324">
        <v>0</v>
      </c>
      <c r="R189" s="324">
        <f t="shared" si="27"/>
        <v>0</v>
      </c>
      <c r="S189" s="324">
        <v>0</v>
      </c>
      <c r="T189" s="325">
        <f t="shared" si="28"/>
        <v>0</v>
      </c>
      <c r="AR189" s="271" t="s">
        <v>495</v>
      </c>
      <c r="AT189" s="271" t="s">
        <v>368</v>
      </c>
      <c r="AU189" s="271" t="s">
        <v>84</v>
      </c>
      <c r="AY189" s="53" t="s">
        <v>366</v>
      </c>
      <c r="BE189" s="179">
        <f t="shared" si="29"/>
        <v>0</v>
      </c>
      <c r="BF189" s="179">
        <f t="shared" si="30"/>
        <v>0</v>
      </c>
      <c r="BG189" s="179">
        <f t="shared" si="31"/>
        <v>0</v>
      </c>
      <c r="BH189" s="179">
        <f t="shared" si="32"/>
        <v>0</v>
      </c>
      <c r="BI189" s="179">
        <f t="shared" si="33"/>
        <v>0</v>
      </c>
      <c r="BJ189" s="53" t="s">
        <v>90</v>
      </c>
      <c r="BK189" s="179">
        <f t="shared" si="34"/>
        <v>0</v>
      </c>
      <c r="BL189" s="53" t="s">
        <v>495</v>
      </c>
      <c r="BM189" s="271" t="s">
        <v>1401</v>
      </c>
    </row>
    <row r="190" spans="2:65" s="74" customFormat="1" ht="6.95" customHeight="1">
      <c r="B190" s="103"/>
      <c r="C190" s="104"/>
      <c r="D190" s="104"/>
      <c r="E190" s="104"/>
      <c r="F190" s="104"/>
      <c r="G190" s="104"/>
      <c r="H190" s="104"/>
      <c r="I190" s="104"/>
      <c r="J190" s="104"/>
      <c r="K190" s="104"/>
      <c r="L190" s="73"/>
    </row>
  </sheetData>
  <sheetProtection algorithmName="SHA-512" hashValue="U45mGNiAUb2MCsOrVq/XWlIgexzkGL1x4mH7LMDJuILLpTXMdhYUSXdG+IeQf4g2VuY3jN8KEKVGv2sWDDiVFg==" saltValue="jPGJZM5aOO61C9hujZmnug==" spinCount="100000" sheet="1" objects="1" scenarios="1" selectLockedCells="1"/>
  <autoFilter ref="C136:K189" xr:uid="{00000000-0009-0000-0000-00000E000000}"/>
  <mergeCells count="17">
    <mergeCell ref="E9:H9"/>
    <mergeCell ref="E11:H11"/>
    <mergeCell ref="E20:H20"/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pageSetUpPr fitToPage="1"/>
  </sheetPr>
  <dimension ref="B2:BM261"/>
  <sheetViews>
    <sheetView showGridLines="0" topLeftCell="A122" workbookViewId="0">
      <selection activeCell="E20" sqref="E20:H20 J19:J20 D106:F110 J106:J111 I136:I183 M136:M183 I185:I186 M185:M186 I190:I191 M190:M191 I195:I196 M195:M196 I200:I201 M200:M201 I205:I215 M205:M215 I217:I234 M217:M234 I236:I238 H239:I242 I243:I260 M236:M260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133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9711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10570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</row>
    <row r="20" spans="2:12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J105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ROUND((SUM(BE105:BE112) + SUM(BE134:BE260)),  2)</f>
        <v>0</v>
      </c>
      <c r="G37" s="209"/>
      <c r="H37" s="209"/>
      <c r="I37" s="210">
        <v>0.2</v>
      </c>
      <c r="J37" s="208">
        <f>ROUND(((SUM(BE105:BE112) + SUM(BE134:BE260))*I37),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ROUND((SUM(BF105:BF112) + SUM(BF134:BF260)),  2)</f>
        <v>0</v>
      </c>
      <c r="G38" s="209"/>
      <c r="H38" s="209"/>
      <c r="I38" s="210">
        <v>0.2</v>
      </c>
      <c r="J38" s="208">
        <f>ROUND(((SUM(BF105:BF112) + SUM(BF134:BF260))*I38),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ROUND((SUM(BG105:BG112) + SUM(BG134:BG260)),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ROUND((SUM(BH105:BH112) + SUM(BH134:BH260)),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ROUND((SUM(BI105:BI112) + SUM(BI134:BI260)),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9711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E09.1_1 - Elektroinštalácie NN /  E10.1 Elektroinštalácie SLP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62" s="74" customFormat="1" ht="10.35" customHeight="1">
      <c r="B97" s="73"/>
      <c r="L97" s="73"/>
    </row>
    <row r="98" spans="2:62" s="74" customFormat="1" ht="22.9" customHeight="1">
      <c r="B98" s="73"/>
      <c r="C98" s="222" t="s">
        <v>308</v>
      </c>
      <c r="J98" s="205">
        <f>J134</f>
        <v>0</v>
      </c>
      <c r="L98" s="73"/>
      <c r="AU98" s="53" t="s">
        <v>309</v>
      </c>
    </row>
    <row r="99" spans="2:62" s="224" customFormat="1" ht="24.95" customHeight="1">
      <c r="B99" s="223"/>
      <c r="D99" s="225" t="s">
        <v>8516</v>
      </c>
      <c r="E99" s="226"/>
      <c r="F99" s="226"/>
      <c r="G99" s="226"/>
      <c r="H99" s="226"/>
      <c r="I99" s="226"/>
      <c r="J99" s="227">
        <f>J135</f>
        <v>0</v>
      </c>
      <c r="L99" s="223"/>
    </row>
    <row r="100" spans="2:62" s="224" customFormat="1" ht="24.95" customHeight="1">
      <c r="B100" s="223"/>
      <c r="D100" s="225" t="s">
        <v>10571</v>
      </c>
      <c r="E100" s="226"/>
      <c r="F100" s="226"/>
      <c r="G100" s="226"/>
      <c r="H100" s="226"/>
      <c r="I100" s="226"/>
      <c r="J100" s="227">
        <f>J184</f>
        <v>0</v>
      </c>
      <c r="L100" s="223"/>
    </row>
    <row r="101" spans="2:62" s="224" customFormat="1" ht="24.95" customHeight="1">
      <c r="B101" s="223"/>
      <c r="D101" s="225" t="s">
        <v>10572</v>
      </c>
      <c r="E101" s="226"/>
      <c r="F101" s="226"/>
      <c r="G101" s="226"/>
      <c r="H101" s="226"/>
      <c r="I101" s="226"/>
      <c r="J101" s="227">
        <f>J216</f>
        <v>0</v>
      </c>
      <c r="L101" s="223"/>
    </row>
    <row r="102" spans="2:62" s="224" customFormat="1" ht="24.95" customHeight="1">
      <c r="B102" s="223"/>
      <c r="D102" s="225" t="s">
        <v>10573</v>
      </c>
      <c r="E102" s="226"/>
      <c r="F102" s="226"/>
      <c r="G102" s="226"/>
      <c r="H102" s="226"/>
      <c r="I102" s="226"/>
      <c r="J102" s="227">
        <f>J235</f>
        <v>0</v>
      </c>
      <c r="L102" s="223"/>
    </row>
    <row r="103" spans="2:62" s="74" customFormat="1" ht="21.75" customHeight="1">
      <c r="B103" s="73"/>
      <c r="L103" s="73"/>
    </row>
    <row r="104" spans="2:62" s="74" customFormat="1" ht="6.95" customHeight="1">
      <c r="B104" s="73"/>
      <c r="L104" s="73"/>
    </row>
    <row r="105" spans="2:62" s="74" customFormat="1" ht="29.25" customHeight="1">
      <c r="B105" s="73"/>
      <c r="C105" s="222" t="s">
        <v>343</v>
      </c>
      <c r="J105" s="232">
        <f>ROUND(J106 + J107 + J108 + J109 + J110 + J111,2)</f>
        <v>0</v>
      </c>
      <c r="L105" s="73"/>
      <c r="N105" s="233" t="s">
        <v>41</v>
      </c>
    </row>
    <row r="106" spans="2:62" s="74" customFormat="1" ht="18" customHeight="1">
      <c r="B106" s="73"/>
      <c r="D106" s="41" t="s">
        <v>344</v>
      </c>
      <c r="E106" s="48"/>
      <c r="F106" s="48"/>
      <c r="J106" s="17">
        <v>0</v>
      </c>
      <c r="L106" s="73"/>
      <c r="N106" s="235" t="s">
        <v>43</v>
      </c>
      <c r="AY106" s="53" t="s">
        <v>345</v>
      </c>
      <c r="BE106" s="179">
        <f t="shared" ref="BE106:BE111" si="0">IF(N106="základná",J106,0)</f>
        <v>0</v>
      </c>
      <c r="BF106" s="179">
        <f t="shared" ref="BF106:BF111" si="1">IF(N106="znížená",J106,0)</f>
        <v>0</v>
      </c>
      <c r="BG106" s="179">
        <f t="shared" ref="BG106:BG111" si="2">IF(N106="zákl. prenesená",J106,0)</f>
        <v>0</v>
      </c>
      <c r="BH106" s="179">
        <f t="shared" ref="BH106:BH111" si="3">IF(N106="zníž. prenesená",J106,0)</f>
        <v>0</v>
      </c>
      <c r="BI106" s="179">
        <f t="shared" ref="BI106:BI111" si="4">IF(N106="nulová",J106,0)</f>
        <v>0</v>
      </c>
      <c r="BJ106" s="53" t="s">
        <v>90</v>
      </c>
    </row>
    <row r="107" spans="2:62" s="74" customFormat="1" ht="18" customHeight="1">
      <c r="B107" s="73"/>
      <c r="D107" s="41" t="s">
        <v>346</v>
      </c>
      <c r="E107" s="48"/>
      <c r="F107" s="48"/>
      <c r="J107" s="17">
        <v>0</v>
      </c>
      <c r="L107" s="73"/>
      <c r="N107" s="235" t="s">
        <v>43</v>
      </c>
      <c r="AY107" s="53" t="s">
        <v>345</v>
      </c>
      <c r="BE107" s="179">
        <f t="shared" si="0"/>
        <v>0</v>
      </c>
      <c r="BF107" s="179">
        <f t="shared" si="1"/>
        <v>0</v>
      </c>
      <c r="BG107" s="179">
        <f t="shared" si="2"/>
        <v>0</v>
      </c>
      <c r="BH107" s="179">
        <f t="shared" si="3"/>
        <v>0</v>
      </c>
      <c r="BI107" s="179">
        <f t="shared" si="4"/>
        <v>0</v>
      </c>
      <c r="BJ107" s="53" t="s">
        <v>90</v>
      </c>
    </row>
    <row r="108" spans="2:62" s="74" customFormat="1" ht="18" customHeight="1">
      <c r="B108" s="73"/>
      <c r="D108" s="41" t="s">
        <v>347</v>
      </c>
      <c r="E108" s="48"/>
      <c r="F108" s="48"/>
      <c r="J108" s="17">
        <v>0</v>
      </c>
      <c r="L108" s="73"/>
      <c r="N108" s="235" t="s">
        <v>43</v>
      </c>
      <c r="AY108" s="53" t="s">
        <v>345</v>
      </c>
      <c r="BE108" s="179">
        <f t="shared" si="0"/>
        <v>0</v>
      </c>
      <c r="BF108" s="179">
        <f t="shared" si="1"/>
        <v>0</v>
      </c>
      <c r="BG108" s="179">
        <f t="shared" si="2"/>
        <v>0</v>
      </c>
      <c r="BH108" s="179">
        <f t="shared" si="3"/>
        <v>0</v>
      </c>
      <c r="BI108" s="179">
        <f t="shared" si="4"/>
        <v>0</v>
      </c>
      <c r="BJ108" s="53" t="s">
        <v>90</v>
      </c>
    </row>
    <row r="109" spans="2:62" s="74" customFormat="1" ht="18" customHeight="1">
      <c r="B109" s="73"/>
      <c r="D109" s="41" t="s">
        <v>348</v>
      </c>
      <c r="E109" s="48"/>
      <c r="F109" s="48"/>
      <c r="J109" s="17">
        <v>0</v>
      </c>
      <c r="L109" s="73"/>
      <c r="N109" s="235" t="s">
        <v>43</v>
      </c>
      <c r="AY109" s="53" t="s">
        <v>345</v>
      </c>
      <c r="BE109" s="179">
        <f t="shared" si="0"/>
        <v>0</v>
      </c>
      <c r="BF109" s="179">
        <f t="shared" si="1"/>
        <v>0</v>
      </c>
      <c r="BG109" s="179">
        <f t="shared" si="2"/>
        <v>0</v>
      </c>
      <c r="BH109" s="179">
        <f t="shared" si="3"/>
        <v>0</v>
      </c>
      <c r="BI109" s="179">
        <f t="shared" si="4"/>
        <v>0</v>
      </c>
      <c r="BJ109" s="53" t="s">
        <v>90</v>
      </c>
    </row>
    <row r="110" spans="2:62" s="74" customFormat="1" ht="18" customHeight="1">
      <c r="B110" s="73"/>
      <c r="D110" s="41" t="s">
        <v>349</v>
      </c>
      <c r="E110" s="48"/>
      <c r="F110" s="48"/>
      <c r="J110" s="17">
        <v>0</v>
      </c>
      <c r="L110" s="73"/>
      <c r="N110" s="235" t="s">
        <v>43</v>
      </c>
      <c r="AY110" s="53" t="s">
        <v>345</v>
      </c>
      <c r="BE110" s="179">
        <f t="shared" si="0"/>
        <v>0</v>
      </c>
      <c r="BF110" s="179">
        <f t="shared" si="1"/>
        <v>0</v>
      </c>
      <c r="BG110" s="179">
        <f t="shared" si="2"/>
        <v>0</v>
      </c>
      <c r="BH110" s="179">
        <f t="shared" si="3"/>
        <v>0</v>
      </c>
      <c r="BI110" s="179">
        <f t="shared" si="4"/>
        <v>0</v>
      </c>
      <c r="BJ110" s="53" t="s">
        <v>90</v>
      </c>
    </row>
    <row r="111" spans="2:62" s="74" customFormat="1" ht="18" customHeight="1">
      <c r="B111" s="73"/>
      <c r="D111" s="236" t="s">
        <v>350</v>
      </c>
      <c r="J111" s="17">
        <f>ROUND(J32*T111,2)</f>
        <v>0</v>
      </c>
      <c r="L111" s="73"/>
      <c r="N111" s="235" t="s">
        <v>43</v>
      </c>
      <c r="AY111" s="53" t="s">
        <v>351</v>
      </c>
      <c r="BE111" s="179">
        <f t="shared" si="0"/>
        <v>0</v>
      </c>
      <c r="BF111" s="179">
        <f t="shared" si="1"/>
        <v>0</v>
      </c>
      <c r="BG111" s="179">
        <f t="shared" si="2"/>
        <v>0</v>
      </c>
      <c r="BH111" s="179">
        <f t="shared" si="3"/>
        <v>0</v>
      </c>
      <c r="BI111" s="179">
        <f t="shared" si="4"/>
        <v>0</v>
      </c>
      <c r="BJ111" s="53" t="s">
        <v>90</v>
      </c>
    </row>
    <row r="112" spans="2:62" s="74" customFormat="1">
      <c r="B112" s="73"/>
      <c r="L112" s="73"/>
    </row>
    <row r="113" spans="2:12" s="74" customFormat="1" ht="29.25" customHeight="1">
      <c r="B113" s="73"/>
      <c r="C113" s="181" t="s">
        <v>146</v>
      </c>
      <c r="D113" s="182"/>
      <c r="E113" s="182"/>
      <c r="F113" s="182"/>
      <c r="G113" s="182"/>
      <c r="H113" s="182"/>
      <c r="I113" s="182"/>
      <c r="J113" s="237">
        <f>ROUND(J98+J105,2)</f>
        <v>0</v>
      </c>
      <c r="K113" s="182"/>
      <c r="L113" s="73"/>
    </row>
    <row r="114" spans="2:12" s="74" customFormat="1" ht="6.95" customHeight="1">
      <c r="B114" s="103"/>
      <c r="C114" s="104"/>
      <c r="D114" s="104"/>
      <c r="E114" s="104"/>
      <c r="F114" s="104"/>
      <c r="G114" s="104"/>
      <c r="H114" s="104"/>
      <c r="I114" s="104"/>
      <c r="J114" s="104"/>
      <c r="K114" s="104"/>
      <c r="L114" s="73"/>
    </row>
    <row r="118" spans="2:12" s="74" customFormat="1" ht="6.95" customHeight="1">
      <c r="B118" s="105"/>
      <c r="C118" s="106"/>
      <c r="D118" s="106"/>
      <c r="E118" s="106"/>
      <c r="F118" s="106"/>
      <c r="G118" s="106"/>
      <c r="H118" s="106"/>
      <c r="I118" s="106"/>
      <c r="J118" s="106"/>
      <c r="K118" s="106"/>
      <c r="L118" s="73"/>
    </row>
    <row r="119" spans="2:12" s="74" customFormat="1" ht="24.95" customHeight="1">
      <c r="B119" s="73"/>
      <c r="C119" s="57" t="s">
        <v>352</v>
      </c>
      <c r="L119" s="73"/>
    </row>
    <row r="120" spans="2:12" s="74" customFormat="1" ht="6.95" customHeight="1">
      <c r="B120" s="73"/>
      <c r="L120" s="73"/>
    </row>
    <row r="121" spans="2:12" s="74" customFormat="1" ht="12" customHeight="1">
      <c r="B121" s="73"/>
      <c r="C121" s="66" t="s">
        <v>15</v>
      </c>
      <c r="L121" s="73"/>
    </row>
    <row r="122" spans="2:12" s="74" customFormat="1" ht="39.75" customHeight="1">
      <c r="B122" s="73"/>
      <c r="E122" s="195" t="str">
        <f>E7</f>
        <v>REKONŠTRUKCIA OBJEKTU NA VAJANSKÉHO NÁBREŽÍ 10, BRATISLAVA, ADAPTÁCIA OBJEKTU PRE POTREBY VÝUČBY UK</v>
      </c>
      <c r="F122" s="196"/>
      <c r="G122" s="196"/>
      <c r="H122" s="196"/>
      <c r="L122" s="73"/>
    </row>
    <row r="123" spans="2:12" ht="12" customHeight="1">
      <c r="B123" s="56"/>
      <c r="C123" s="66" t="s">
        <v>161</v>
      </c>
      <c r="L123" s="56"/>
    </row>
    <row r="124" spans="2:12" s="74" customFormat="1" ht="16.5" customHeight="1">
      <c r="B124" s="73"/>
      <c r="E124" s="195" t="s">
        <v>9711</v>
      </c>
      <c r="F124" s="197"/>
      <c r="G124" s="197"/>
      <c r="H124" s="197"/>
      <c r="L124" s="73"/>
    </row>
    <row r="125" spans="2:12" s="74" customFormat="1" ht="12" customHeight="1">
      <c r="B125" s="73"/>
      <c r="C125" s="66" t="s">
        <v>167</v>
      </c>
      <c r="L125" s="73"/>
    </row>
    <row r="126" spans="2:12" s="74" customFormat="1" ht="16.5" customHeight="1">
      <c r="B126" s="73"/>
      <c r="E126" s="112" t="str">
        <f>E11</f>
        <v>E09.1_1 - Elektroinštalácie NN /  E10.1 Elektroinštalácie SLP</v>
      </c>
      <c r="F126" s="197"/>
      <c r="G126" s="197"/>
      <c r="H126" s="197"/>
      <c r="L126" s="73"/>
    </row>
    <row r="127" spans="2:12" s="74" customFormat="1" ht="6.95" customHeight="1">
      <c r="B127" s="73"/>
      <c r="L127" s="73"/>
    </row>
    <row r="128" spans="2:12" s="74" customFormat="1" ht="12" customHeight="1">
      <c r="B128" s="73"/>
      <c r="C128" s="66" t="s">
        <v>19</v>
      </c>
      <c r="F128" s="67" t="str">
        <f>F14</f>
        <v xml:space="preserve">Vajanského nábrežie 56/10 </v>
      </c>
      <c r="I128" s="66" t="s">
        <v>21</v>
      </c>
      <c r="J128" s="198" t="str">
        <f>IF(J14="","",J14)</f>
        <v>30. 5. 2024</v>
      </c>
      <c r="L128" s="73"/>
    </row>
    <row r="129" spans="2:65" s="74" customFormat="1" ht="6.95" customHeight="1">
      <c r="B129" s="73"/>
      <c r="L129" s="73"/>
    </row>
    <row r="130" spans="2:65" s="74" customFormat="1" ht="15.2" customHeight="1">
      <c r="B130" s="73"/>
      <c r="C130" s="66" t="s">
        <v>23</v>
      </c>
      <c r="F130" s="67" t="str">
        <f>E17</f>
        <v>Univerzita Komenského v Bratislave</v>
      </c>
      <c r="I130" s="66" t="s">
        <v>29</v>
      </c>
      <c r="J130" s="219" t="str">
        <f>E23</f>
        <v xml:space="preserve"> </v>
      </c>
      <c r="L130" s="73"/>
    </row>
    <row r="131" spans="2:65" s="74" customFormat="1" ht="15.2" customHeight="1">
      <c r="B131" s="73"/>
      <c r="C131" s="66" t="s">
        <v>27</v>
      </c>
      <c r="F131" s="67" t="str">
        <f>IF(E20="","",E20)</f>
        <v>Vyplň údaj</v>
      </c>
      <c r="I131" s="66" t="s">
        <v>32</v>
      </c>
      <c r="J131" s="219" t="str">
        <f>E26</f>
        <v>precenil Rosoft,s.r.o.</v>
      </c>
      <c r="L131" s="73"/>
    </row>
    <row r="132" spans="2:65" s="74" customFormat="1" ht="10.35" customHeight="1">
      <c r="B132" s="73"/>
      <c r="L132" s="73"/>
    </row>
    <row r="133" spans="2:65" s="243" customFormat="1" ht="29.25" customHeight="1">
      <c r="B133" s="238"/>
      <c r="C133" s="239" t="s">
        <v>353</v>
      </c>
      <c r="D133" s="240" t="s">
        <v>62</v>
      </c>
      <c r="E133" s="240" t="s">
        <v>58</v>
      </c>
      <c r="F133" s="240" t="s">
        <v>59</v>
      </c>
      <c r="G133" s="240" t="s">
        <v>354</v>
      </c>
      <c r="H133" s="240" t="s">
        <v>355</v>
      </c>
      <c r="I133" s="240" t="s">
        <v>356</v>
      </c>
      <c r="J133" s="241" t="s">
        <v>307</v>
      </c>
      <c r="K133" s="242" t="s">
        <v>357</v>
      </c>
      <c r="L133" s="238"/>
      <c r="M133" s="132" t="s">
        <v>1</v>
      </c>
      <c r="N133" s="133" t="s">
        <v>41</v>
      </c>
      <c r="O133" s="133" t="s">
        <v>358</v>
      </c>
      <c r="P133" s="133" t="s">
        <v>359</v>
      </c>
      <c r="Q133" s="133" t="s">
        <v>360</v>
      </c>
      <c r="R133" s="133" t="s">
        <v>361</v>
      </c>
      <c r="S133" s="133" t="s">
        <v>362</v>
      </c>
      <c r="T133" s="134" t="s">
        <v>363</v>
      </c>
    </row>
    <row r="134" spans="2:65" s="74" customFormat="1" ht="22.9" customHeight="1">
      <c r="B134" s="73"/>
      <c r="C134" s="138" t="s">
        <v>215</v>
      </c>
      <c r="J134" s="244">
        <f>BK134</f>
        <v>0</v>
      </c>
      <c r="L134" s="73"/>
      <c r="M134" s="135"/>
      <c r="N134" s="120"/>
      <c r="O134" s="120"/>
      <c r="P134" s="245">
        <f>P135+P184+P216+P235</f>
        <v>0</v>
      </c>
      <c r="Q134" s="120"/>
      <c r="R134" s="245">
        <f>R135+R184+R216+R235</f>
        <v>0</v>
      </c>
      <c r="S134" s="120"/>
      <c r="T134" s="246">
        <f>T135+T184+T216+T235</f>
        <v>0</v>
      </c>
      <c r="AT134" s="53" t="s">
        <v>76</v>
      </c>
      <c r="AU134" s="53" t="s">
        <v>309</v>
      </c>
      <c r="BK134" s="247">
        <f>BK135+BK184+BK216+BK235</f>
        <v>0</v>
      </c>
    </row>
    <row r="135" spans="2:65" s="249" customFormat="1" ht="25.9" customHeight="1">
      <c r="B135" s="248"/>
      <c r="D135" s="250" t="s">
        <v>76</v>
      </c>
      <c r="E135" s="251" t="s">
        <v>6680</v>
      </c>
      <c r="F135" s="251" t="s">
        <v>8522</v>
      </c>
      <c r="J135" s="252">
        <f>BK135</f>
        <v>0</v>
      </c>
      <c r="L135" s="248"/>
      <c r="M135" s="253"/>
      <c r="P135" s="254">
        <f>SUM(P136:P183)</f>
        <v>0</v>
      </c>
      <c r="R135" s="254">
        <f>SUM(R136:R183)</f>
        <v>0</v>
      </c>
      <c r="T135" s="255">
        <f>SUM(T136:T183)</f>
        <v>0</v>
      </c>
      <c r="AR135" s="250" t="s">
        <v>84</v>
      </c>
      <c r="AT135" s="256" t="s">
        <v>76</v>
      </c>
      <c r="AU135" s="256" t="s">
        <v>77</v>
      </c>
      <c r="AY135" s="250" t="s">
        <v>366</v>
      </c>
      <c r="BK135" s="257">
        <f>SUM(BK136:BK183)</f>
        <v>0</v>
      </c>
    </row>
    <row r="136" spans="2:65" s="74" customFormat="1" ht="21.75" customHeight="1">
      <c r="B136" s="73"/>
      <c r="C136" s="260" t="s">
        <v>84</v>
      </c>
      <c r="D136" s="260" t="s">
        <v>368</v>
      </c>
      <c r="E136" s="261" t="s">
        <v>10574</v>
      </c>
      <c r="F136" s="262" t="s">
        <v>8535</v>
      </c>
      <c r="G136" s="263" t="s">
        <v>630</v>
      </c>
      <c r="H136" s="264">
        <v>2</v>
      </c>
      <c r="I136" s="26"/>
      <c r="J136" s="266">
        <f t="shared" ref="J136:J183" si="5">ROUND(I136*H136,2)</f>
        <v>0</v>
      </c>
      <c r="K136" s="267"/>
      <c r="L136" s="73"/>
      <c r="M136" s="27" t="s">
        <v>1</v>
      </c>
      <c r="N136" s="233" t="s">
        <v>43</v>
      </c>
      <c r="P136" s="269">
        <f t="shared" ref="P136:P183" si="6">O136*H136</f>
        <v>0</v>
      </c>
      <c r="Q136" s="269">
        <v>0</v>
      </c>
      <c r="R136" s="269">
        <f t="shared" ref="R136:R183" si="7">Q136*H136</f>
        <v>0</v>
      </c>
      <c r="S136" s="269">
        <v>0</v>
      </c>
      <c r="T136" s="270">
        <f t="shared" ref="T136:T183" si="8">S136*H136</f>
        <v>0</v>
      </c>
      <c r="AR136" s="271" t="s">
        <v>1003</v>
      </c>
      <c r="AT136" s="271" t="s">
        <v>368</v>
      </c>
      <c r="AU136" s="271" t="s">
        <v>84</v>
      </c>
      <c r="AY136" s="53" t="s">
        <v>366</v>
      </c>
      <c r="BE136" s="179">
        <f t="shared" ref="BE136:BE183" si="9">IF(N136="základná",J136,0)</f>
        <v>0</v>
      </c>
      <c r="BF136" s="179">
        <f t="shared" ref="BF136:BF183" si="10">IF(N136="znížená",J136,0)</f>
        <v>0</v>
      </c>
      <c r="BG136" s="179">
        <f t="shared" ref="BG136:BG183" si="11">IF(N136="zákl. prenesená",J136,0)</f>
        <v>0</v>
      </c>
      <c r="BH136" s="179">
        <f t="shared" ref="BH136:BH183" si="12">IF(N136="zníž. prenesená",J136,0)</f>
        <v>0</v>
      </c>
      <c r="BI136" s="179">
        <f t="shared" ref="BI136:BI183" si="13">IF(N136="nulová",J136,0)</f>
        <v>0</v>
      </c>
      <c r="BJ136" s="53" t="s">
        <v>90</v>
      </c>
      <c r="BK136" s="179">
        <f t="shared" ref="BK136:BK183" si="14">ROUND(I136*H136,2)</f>
        <v>0</v>
      </c>
      <c r="BL136" s="53" t="s">
        <v>1003</v>
      </c>
      <c r="BM136" s="271" t="s">
        <v>90</v>
      </c>
    </row>
    <row r="137" spans="2:65" s="74" customFormat="1" ht="24.2" customHeight="1">
      <c r="B137" s="73"/>
      <c r="C137" s="300" t="s">
        <v>90</v>
      </c>
      <c r="D137" s="300" t="s">
        <v>621</v>
      </c>
      <c r="E137" s="301" t="s">
        <v>10575</v>
      </c>
      <c r="F137" s="302" t="s">
        <v>8537</v>
      </c>
      <c r="G137" s="303" t="s">
        <v>630</v>
      </c>
      <c r="H137" s="304">
        <v>2</v>
      </c>
      <c r="I137" s="28"/>
      <c r="J137" s="306">
        <f t="shared" si="5"/>
        <v>0</v>
      </c>
      <c r="K137" s="307"/>
      <c r="L137" s="308"/>
      <c r="M137" s="29" t="s">
        <v>1</v>
      </c>
      <c r="N137" s="310" t="s">
        <v>43</v>
      </c>
      <c r="P137" s="269">
        <f t="shared" si="6"/>
        <v>0</v>
      </c>
      <c r="Q137" s="269">
        <v>0</v>
      </c>
      <c r="R137" s="269">
        <f t="shared" si="7"/>
        <v>0</v>
      </c>
      <c r="S137" s="269">
        <v>0</v>
      </c>
      <c r="T137" s="270">
        <f t="shared" si="8"/>
        <v>0</v>
      </c>
      <c r="AR137" s="271" t="s">
        <v>3401</v>
      </c>
      <c r="AT137" s="271" t="s">
        <v>621</v>
      </c>
      <c r="AU137" s="271" t="s">
        <v>84</v>
      </c>
      <c r="AY137" s="53" t="s">
        <v>366</v>
      </c>
      <c r="BE137" s="179">
        <f t="shared" si="9"/>
        <v>0</v>
      </c>
      <c r="BF137" s="179">
        <f t="shared" si="10"/>
        <v>0</v>
      </c>
      <c r="BG137" s="179">
        <f t="shared" si="11"/>
        <v>0</v>
      </c>
      <c r="BH137" s="179">
        <f t="shared" si="12"/>
        <v>0</v>
      </c>
      <c r="BI137" s="179">
        <f t="shared" si="13"/>
        <v>0</v>
      </c>
      <c r="BJ137" s="53" t="s">
        <v>90</v>
      </c>
      <c r="BK137" s="179">
        <f t="shared" si="14"/>
        <v>0</v>
      </c>
      <c r="BL137" s="53" t="s">
        <v>1003</v>
      </c>
      <c r="BM137" s="271" t="s">
        <v>371</v>
      </c>
    </row>
    <row r="138" spans="2:65" s="74" customFormat="1" ht="24.2" customHeight="1">
      <c r="B138" s="73"/>
      <c r="C138" s="260" t="s">
        <v>149</v>
      </c>
      <c r="D138" s="260" t="s">
        <v>368</v>
      </c>
      <c r="E138" s="261" t="s">
        <v>10576</v>
      </c>
      <c r="F138" s="262" t="s">
        <v>10577</v>
      </c>
      <c r="G138" s="263" t="s">
        <v>630</v>
      </c>
      <c r="H138" s="264">
        <v>1</v>
      </c>
      <c r="I138" s="26"/>
      <c r="J138" s="266">
        <f t="shared" si="5"/>
        <v>0</v>
      </c>
      <c r="K138" s="267"/>
      <c r="L138" s="73"/>
      <c r="M138" s="27" t="s">
        <v>1</v>
      </c>
      <c r="N138" s="233" t="s">
        <v>43</v>
      </c>
      <c r="P138" s="269">
        <f t="shared" si="6"/>
        <v>0</v>
      </c>
      <c r="Q138" s="269">
        <v>0</v>
      </c>
      <c r="R138" s="269">
        <f t="shared" si="7"/>
        <v>0</v>
      </c>
      <c r="S138" s="269">
        <v>0</v>
      </c>
      <c r="T138" s="270">
        <f t="shared" si="8"/>
        <v>0</v>
      </c>
      <c r="AR138" s="271" t="s">
        <v>1003</v>
      </c>
      <c r="AT138" s="271" t="s">
        <v>368</v>
      </c>
      <c r="AU138" s="271" t="s">
        <v>84</v>
      </c>
      <c r="AY138" s="53" t="s">
        <v>366</v>
      </c>
      <c r="BE138" s="179">
        <f t="shared" si="9"/>
        <v>0</v>
      </c>
      <c r="BF138" s="179">
        <f t="shared" si="10"/>
        <v>0</v>
      </c>
      <c r="BG138" s="179">
        <f t="shared" si="11"/>
        <v>0</v>
      </c>
      <c r="BH138" s="179">
        <f t="shared" si="12"/>
        <v>0</v>
      </c>
      <c r="BI138" s="179">
        <f t="shared" si="13"/>
        <v>0</v>
      </c>
      <c r="BJ138" s="53" t="s">
        <v>90</v>
      </c>
      <c r="BK138" s="179">
        <f t="shared" si="14"/>
        <v>0</v>
      </c>
      <c r="BL138" s="53" t="s">
        <v>1003</v>
      </c>
      <c r="BM138" s="271" t="s">
        <v>408</v>
      </c>
    </row>
    <row r="139" spans="2:65" s="74" customFormat="1" ht="24.2" customHeight="1">
      <c r="B139" s="73"/>
      <c r="C139" s="300" t="s">
        <v>371</v>
      </c>
      <c r="D139" s="300" t="s">
        <v>621</v>
      </c>
      <c r="E139" s="301" t="s">
        <v>10578</v>
      </c>
      <c r="F139" s="302" t="s">
        <v>10579</v>
      </c>
      <c r="G139" s="303" t="s">
        <v>630</v>
      </c>
      <c r="H139" s="304">
        <v>1</v>
      </c>
      <c r="I139" s="28"/>
      <c r="J139" s="306">
        <f t="shared" si="5"/>
        <v>0</v>
      </c>
      <c r="K139" s="307"/>
      <c r="L139" s="308"/>
      <c r="M139" s="29" t="s">
        <v>1</v>
      </c>
      <c r="N139" s="310" t="s">
        <v>43</v>
      </c>
      <c r="P139" s="269">
        <f t="shared" si="6"/>
        <v>0</v>
      </c>
      <c r="Q139" s="269">
        <v>0</v>
      </c>
      <c r="R139" s="269">
        <f t="shared" si="7"/>
        <v>0</v>
      </c>
      <c r="S139" s="269">
        <v>0</v>
      </c>
      <c r="T139" s="270">
        <f t="shared" si="8"/>
        <v>0</v>
      </c>
      <c r="AR139" s="271" t="s">
        <v>3401</v>
      </c>
      <c r="AT139" s="271" t="s">
        <v>621</v>
      </c>
      <c r="AU139" s="271" t="s">
        <v>84</v>
      </c>
      <c r="AY139" s="53" t="s">
        <v>366</v>
      </c>
      <c r="BE139" s="179">
        <f t="shared" si="9"/>
        <v>0</v>
      </c>
      <c r="BF139" s="179">
        <f t="shared" si="10"/>
        <v>0</v>
      </c>
      <c r="BG139" s="179">
        <f t="shared" si="11"/>
        <v>0</v>
      </c>
      <c r="BH139" s="179">
        <f t="shared" si="12"/>
        <v>0</v>
      </c>
      <c r="BI139" s="179">
        <f t="shared" si="13"/>
        <v>0</v>
      </c>
      <c r="BJ139" s="53" t="s">
        <v>90</v>
      </c>
      <c r="BK139" s="179">
        <f t="shared" si="14"/>
        <v>0</v>
      </c>
      <c r="BL139" s="53" t="s">
        <v>1003</v>
      </c>
      <c r="BM139" s="271" t="s">
        <v>454</v>
      </c>
    </row>
    <row r="140" spans="2:65" s="74" customFormat="1" ht="24.2" customHeight="1">
      <c r="B140" s="73"/>
      <c r="C140" s="260" t="s">
        <v>399</v>
      </c>
      <c r="D140" s="260" t="s">
        <v>368</v>
      </c>
      <c r="E140" s="261" t="s">
        <v>10580</v>
      </c>
      <c r="F140" s="262" t="s">
        <v>8547</v>
      </c>
      <c r="G140" s="263" t="s">
        <v>630</v>
      </c>
      <c r="H140" s="264">
        <v>3</v>
      </c>
      <c r="I140" s="26"/>
      <c r="J140" s="266">
        <f t="shared" si="5"/>
        <v>0</v>
      </c>
      <c r="K140" s="267"/>
      <c r="L140" s="73"/>
      <c r="M140" s="27" t="s">
        <v>1</v>
      </c>
      <c r="N140" s="233" t="s">
        <v>43</v>
      </c>
      <c r="P140" s="269">
        <f t="shared" si="6"/>
        <v>0</v>
      </c>
      <c r="Q140" s="269">
        <v>0</v>
      </c>
      <c r="R140" s="269">
        <f t="shared" si="7"/>
        <v>0</v>
      </c>
      <c r="S140" s="269">
        <v>0</v>
      </c>
      <c r="T140" s="270">
        <f t="shared" si="8"/>
        <v>0</v>
      </c>
      <c r="AR140" s="271" t="s">
        <v>1003</v>
      </c>
      <c r="AT140" s="271" t="s">
        <v>368</v>
      </c>
      <c r="AU140" s="271" t="s">
        <v>84</v>
      </c>
      <c r="AY140" s="53" t="s">
        <v>366</v>
      </c>
      <c r="BE140" s="179">
        <f t="shared" si="9"/>
        <v>0</v>
      </c>
      <c r="BF140" s="179">
        <f t="shared" si="10"/>
        <v>0</v>
      </c>
      <c r="BG140" s="179">
        <f t="shared" si="11"/>
        <v>0</v>
      </c>
      <c r="BH140" s="179">
        <f t="shared" si="12"/>
        <v>0</v>
      </c>
      <c r="BI140" s="179">
        <f t="shared" si="13"/>
        <v>0</v>
      </c>
      <c r="BJ140" s="53" t="s">
        <v>90</v>
      </c>
      <c r="BK140" s="179">
        <f t="shared" si="14"/>
        <v>0</v>
      </c>
      <c r="BL140" s="53" t="s">
        <v>1003</v>
      </c>
      <c r="BM140" s="271" t="s">
        <v>467</v>
      </c>
    </row>
    <row r="141" spans="2:65" s="74" customFormat="1" ht="24.2" customHeight="1">
      <c r="B141" s="73"/>
      <c r="C141" s="300" t="s">
        <v>408</v>
      </c>
      <c r="D141" s="300" t="s">
        <v>621</v>
      </c>
      <c r="E141" s="301" t="s">
        <v>10581</v>
      </c>
      <c r="F141" s="302" t="s">
        <v>8549</v>
      </c>
      <c r="G141" s="303" t="s">
        <v>630</v>
      </c>
      <c r="H141" s="304">
        <v>3</v>
      </c>
      <c r="I141" s="28"/>
      <c r="J141" s="306">
        <f t="shared" si="5"/>
        <v>0</v>
      </c>
      <c r="K141" s="307"/>
      <c r="L141" s="308"/>
      <c r="M141" s="29" t="s">
        <v>1</v>
      </c>
      <c r="N141" s="310" t="s">
        <v>43</v>
      </c>
      <c r="P141" s="269">
        <f t="shared" si="6"/>
        <v>0</v>
      </c>
      <c r="Q141" s="269">
        <v>0</v>
      </c>
      <c r="R141" s="269">
        <f t="shared" si="7"/>
        <v>0</v>
      </c>
      <c r="S141" s="269">
        <v>0</v>
      </c>
      <c r="T141" s="270">
        <f t="shared" si="8"/>
        <v>0</v>
      </c>
      <c r="AR141" s="271" t="s">
        <v>3401</v>
      </c>
      <c r="AT141" s="271" t="s">
        <v>621</v>
      </c>
      <c r="AU141" s="271" t="s">
        <v>84</v>
      </c>
      <c r="AY141" s="53" t="s">
        <v>366</v>
      </c>
      <c r="BE141" s="179">
        <f t="shared" si="9"/>
        <v>0</v>
      </c>
      <c r="BF141" s="179">
        <f t="shared" si="10"/>
        <v>0</v>
      </c>
      <c r="BG141" s="179">
        <f t="shared" si="11"/>
        <v>0</v>
      </c>
      <c r="BH141" s="179">
        <f t="shared" si="12"/>
        <v>0</v>
      </c>
      <c r="BI141" s="179">
        <f t="shared" si="13"/>
        <v>0</v>
      </c>
      <c r="BJ141" s="53" t="s">
        <v>90</v>
      </c>
      <c r="BK141" s="179">
        <f t="shared" si="14"/>
        <v>0</v>
      </c>
      <c r="BL141" s="53" t="s">
        <v>1003</v>
      </c>
      <c r="BM141" s="271" t="s">
        <v>476</v>
      </c>
    </row>
    <row r="142" spans="2:65" s="74" customFormat="1" ht="24.2" customHeight="1">
      <c r="B142" s="73"/>
      <c r="C142" s="260" t="s">
        <v>449</v>
      </c>
      <c r="D142" s="260" t="s">
        <v>368</v>
      </c>
      <c r="E142" s="261" t="s">
        <v>10582</v>
      </c>
      <c r="F142" s="262" t="s">
        <v>8550</v>
      </c>
      <c r="G142" s="263" t="s">
        <v>630</v>
      </c>
      <c r="H142" s="264">
        <v>10</v>
      </c>
      <c r="I142" s="26"/>
      <c r="J142" s="266">
        <f t="shared" si="5"/>
        <v>0</v>
      </c>
      <c r="K142" s="267"/>
      <c r="L142" s="73"/>
      <c r="M142" s="27" t="s">
        <v>1</v>
      </c>
      <c r="N142" s="233" t="s">
        <v>43</v>
      </c>
      <c r="P142" s="269">
        <f t="shared" si="6"/>
        <v>0</v>
      </c>
      <c r="Q142" s="269">
        <v>0</v>
      </c>
      <c r="R142" s="269">
        <f t="shared" si="7"/>
        <v>0</v>
      </c>
      <c r="S142" s="269">
        <v>0</v>
      </c>
      <c r="T142" s="270">
        <f t="shared" si="8"/>
        <v>0</v>
      </c>
      <c r="AR142" s="271" t="s">
        <v>1003</v>
      </c>
      <c r="AT142" s="271" t="s">
        <v>368</v>
      </c>
      <c r="AU142" s="271" t="s">
        <v>84</v>
      </c>
      <c r="AY142" s="53" t="s">
        <v>366</v>
      </c>
      <c r="BE142" s="179">
        <f t="shared" si="9"/>
        <v>0</v>
      </c>
      <c r="BF142" s="179">
        <f t="shared" si="10"/>
        <v>0</v>
      </c>
      <c r="BG142" s="179">
        <f t="shared" si="11"/>
        <v>0</v>
      </c>
      <c r="BH142" s="179">
        <f t="shared" si="12"/>
        <v>0</v>
      </c>
      <c r="BI142" s="179">
        <f t="shared" si="13"/>
        <v>0</v>
      </c>
      <c r="BJ142" s="53" t="s">
        <v>90</v>
      </c>
      <c r="BK142" s="179">
        <f t="shared" si="14"/>
        <v>0</v>
      </c>
      <c r="BL142" s="53" t="s">
        <v>1003</v>
      </c>
      <c r="BM142" s="271" t="s">
        <v>484</v>
      </c>
    </row>
    <row r="143" spans="2:65" s="74" customFormat="1" ht="24.2" customHeight="1">
      <c r="B143" s="73"/>
      <c r="C143" s="300" t="s">
        <v>454</v>
      </c>
      <c r="D143" s="300" t="s">
        <v>621</v>
      </c>
      <c r="E143" s="301" t="s">
        <v>10583</v>
      </c>
      <c r="F143" s="302" t="s">
        <v>8552</v>
      </c>
      <c r="G143" s="303" t="s">
        <v>630</v>
      </c>
      <c r="H143" s="304">
        <v>10</v>
      </c>
      <c r="I143" s="28"/>
      <c r="J143" s="306">
        <f t="shared" si="5"/>
        <v>0</v>
      </c>
      <c r="K143" s="307"/>
      <c r="L143" s="308"/>
      <c r="M143" s="29" t="s">
        <v>1</v>
      </c>
      <c r="N143" s="310" t="s">
        <v>43</v>
      </c>
      <c r="P143" s="269">
        <f t="shared" si="6"/>
        <v>0</v>
      </c>
      <c r="Q143" s="269">
        <v>0</v>
      </c>
      <c r="R143" s="269">
        <f t="shared" si="7"/>
        <v>0</v>
      </c>
      <c r="S143" s="269">
        <v>0</v>
      </c>
      <c r="T143" s="270">
        <f t="shared" si="8"/>
        <v>0</v>
      </c>
      <c r="AR143" s="271" t="s">
        <v>3401</v>
      </c>
      <c r="AT143" s="271" t="s">
        <v>621</v>
      </c>
      <c r="AU143" s="271" t="s">
        <v>84</v>
      </c>
      <c r="AY143" s="53" t="s">
        <v>366</v>
      </c>
      <c r="BE143" s="179">
        <f t="shared" si="9"/>
        <v>0</v>
      </c>
      <c r="BF143" s="179">
        <f t="shared" si="10"/>
        <v>0</v>
      </c>
      <c r="BG143" s="179">
        <f t="shared" si="11"/>
        <v>0</v>
      </c>
      <c r="BH143" s="179">
        <f t="shared" si="12"/>
        <v>0</v>
      </c>
      <c r="BI143" s="179">
        <f t="shared" si="13"/>
        <v>0</v>
      </c>
      <c r="BJ143" s="53" t="s">
        <v>90</v>
      </c>
      <c r="BK143" s="179">
        <f t="shared" si="14"/>
        <v>0</v>
      </c>
      <c r="BL143" s="53" t="s">
        <v>1003</v>
      </c>
      <c r="BM143" s="271" t="s">
        <v>495</v>
      </c>
    </row>
    <row r="144" spans="2:65" s="74" customFormat="1" ht="16.5" customHeight="1">
      <c r="B144" s="73"/>
      <c r="C144" s="260" t="s">
        <v>462</v>
      </c>
      <c r="D144" s="260" t="s">
        <v>368</v>
      </c>
      <c r="E144" s="261" t="s">
        <v>10584</v>
      </c>
      <c r="F144" s="262" t="s">
        <v>8556</v>
      </c>
      <c r="G144" s="263" t="s">
        <v>630</v>
      </c>
      <c r="H144" s="264">
        <v>3</v>
      </c>
      <c r="I144" s="26"/>
      <c r="J144" s="266">
        <f t="shared" si="5"/>
        <v>0</v>
      </c>
      <c r="K144" s="267"/>
      <c r="L144" s="73"/>
      <c r="M144" s="27" t="s">
        <v>1</v>
      </c>
      <c r="N144" s="233" t="s">
        <v>43</v>
      </c>
      <c r="P144" s="269">
        <f t="shared" si="6"/>
        <v>0</v>
      </c>
      <c r="Q144" s="269">
        <v>0</v>
      </c>
      <c r="R144" s="269">
        <f t="shared" si="7"/>
        <v>0</v>
      </c>
      <c r="S144" s="269">
        <v>0</v>
      </c>
      <c r="T144" s="270">
        <f t="shared" si="8"/>
        <v>0</v>
      </c>
      <c r="AR144" s="271" t="s">
        <v>1003</v>
      </c>
      <c r="AT144" s="271" t="s">
        <v>368</v>
      </c>
      <c r="AU144" s="271" t="s">
        <v>84</v>
      </c>
      <c r="AY144" s="53" t="s">
        <v>366</v>
      </c>
      <c r="BE144" s="179">
        <f t="shared" si="9"/>
        <v>0</v>
      </c>
      <c r="BF144" s="179">
        <f t="shared" si="10"/>
        <v>0</v>
      </c>
      <c r="BG144" s="179">
        <f t="shared" si="11"/>
        <v>0</v>
      </c>
      <c r="BH144" s="179">
        <f t="shared" si="12"/>
        <v>0</v>
      </c>
      <c r="BI144" s="179">
        <f t="shared" si="13"/>
        <v>0</v>
      </c>
      <c r="BJ144" s="53" t="s">
        <v>90</v>
      </c>
      <c r="BK144" s="179">
        <f t="shared" si="14"/>
        <v>0</v>
      </c>
      <c r="BL144" s="53" t="s">
        <v>1003</v>
      </c>
      <c r="BM144" s="271" t="s">
        <v>506</v>
      </c>
    </row>
    <row r="145" spans="2:65" s="74" customFormat="1" ht="16.5" customHeight="1">
      <c r="B145" s="73"/>
      <c r="C145" s="300" t="s">
        <v>467</v>
      </c>
      <c r="D145" s="300" t="s">
        <v>621</v>
      </c>
      <c r="E145" s="301" t="s">
        <v>10585</v>
      </c>
      <c r="F145" s="302" t="s">
        <v>8558</v>
      </c>
      <c r="G145" s="303" t="s">
        <v>630</v>
      </c>
      <c r="H145" s="304">
        <v>3</v>
      </c>
      <c r="I145" s="28"/>
      <c r="J145" s="306">
        <f t="shared" si="5"/>
        <v>0</v>
      </c>
      <c r="K145" s="307"/>
      <c r="L145" s="308"/>
      <c r="M145" s="29" t="s">
        <v>1</v>
      </c>
      <c r="N145" s="310" t="s">
        <v>43</v>
      </c>
      <c r="P145" s="269">
        <f t="shared" si="6"/>
        <v>0</v>
      </c>
      <c r="Q145" s="269">
        <v>0</v>
      </c>
      <c r="R145" s="269">
        <f t="shared" si="7"/>
        <v>0</v>
      </c>
      <c r="S145" s="269">
        <v>0</v>
      </c>
      <c r="T145" s="270">
        <f t="shared" si="8"/>
        <v>0</v>
      </c>
      <c r="AR145" s="271" t="s">
        <v>3401</v>
      </c>
      <c r="AT145" s="271" t="s">
        <v>621</v>
      </c>
      <c r="AU145" s="271" t="s">
        <v>84</v>
      </c>
      <c r="AY145" s="53" t="s">
        <v>366</v>
      </c>
      <c r="BE145" s="179">
        <f t="shared" si="9"/>
        <v>0</v>
      </c>
      <c r="BF145" s="179">
        <f t="shared" si="10"/>
        <v>0</v>
      </c>
      <c r="BG145" s="179">
        <f t="shared" si="11"/>
        <v>0</v>
      </c>
      <c r="BH145" s="179">
        <f t="shared" si="12"/>
        <v>0</v>
      </c>
      <c r="BI145" s="179">
        <f t="shared" si="13"/>
        <v>0</v>
      </c>
      <c r="BJ145" s="53" t="s">
        <v>90</v>
      </c>
      <c r="BK145" s="179">
        <f t="shared" si="14"/>
        <v>0</v>
      </c>
      <c r="BL145" s="53" t="s">
        <v>1003</v>
      </c>
      <c r="BM145" s="271" t="s">
        <v>7</v>
      </c>
    </row>
    <row r="146" spans="2:65" s="74" customFormat="1" ht="24.2" customHeight="1">
      <c r="B146" s="73"/>
      <c r="C146" s="260" t="s">
        <v>471</v>
      </c>
      <c r="D146" s="260" t="s">
        <v>368</v>
      </c>
      <c r="E146" s="261" t="s">
        <v>10586</v>
      </c>
      <c r="F146" s="262" t="s">
        <v>10587</v>
      </c>
      <c r="G146" s="263" t="s">
        <v>630</v>
      </c>
      <c r="H146" s="264">
        <v>18</v>
      </c>
      <c r="I146" s="26"/>
      <c r="J146" s="266">
        <f t="shared" si="5"/>
        <v>0</v>
      </c>
      <c r="K146" s="267"/>
      <c r="L146" s="73"/>
      <c r="M146" s="27" t="s">
        <v>1</v>
      </c>
      <c r="N146" s="233" t="s">
        <v>43</v>
      </c>
      <c r="P146" s="269">
        <f t="shared" si="6"/>
        <v>0</v>
      </c>
      <c r="Q146" s="269">
        <v>0</v>
      </c>
      <c r="R146" s="269">
        <f t="shared" si="7"/>
        <v>0</v>
      </c>
      <c r="S146" s="269">
        <v>0</v>
      </c>
      <c r="T146" s="270">
        <f t="shared" si="8"/>
        <v>0</v>
      </c>
      <c r="AR146" s="271" t="s">
        <v>1003</v>
      </c>
      <c r="AT146" s="271" t="s">
        <v>368</v>
      </c>
      <c r="AU146" s="271" t="s">
        <v>84</v>
      </c>
      <c r="AY146" s="53" t="s">
        <v>366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53" t="s">
        <v>90</v>
      </c>
      <c r="BK146" s="179">
        <f t="shared" si="14"/>
        <v>0</v>
      </c>
      <c r="BL146" s="53" t="s">
        <v>1003</v>
      </c>
      <c r="BM146" s="271" t="s">
        <v>537</v>
      </c>
    </row>
    <row r="147" spans="2:65" s="74" customFormat="1" ht="24.2" customHeight="1">
      <c r="B147" s="73"/>
      <c r="C147" s="300" t="s">
        <v>476</v>
      </c>
      <c r="D147" s="300" t="s">
        <v>621</v>
      </c>
      <c r="E147" s="301" t="s">
        <v>10588</v>
      </c>
      <c r="F147" s="302" t="s">
        <v>10589</v>
      </c>
      <c r="G147" s="303" t="s">
        <v>630</v>
      </c>
      <c r="H147" s="304">
        <v>18</v>
      </c>
      <c r="I147" s="28"/>
      <c r="J147" s="306">
        <f t="shared" si="5"/>
        <v>0</v>
      </c>
      <c r="K147" s="307"/>
      <c r="L147" s="308"/>
      <c r="M147" s="29" t="s">
        <v>1</v>
      </c>
      <c r="N147" s="310" t="s">
        <v>43</v>
      </c>
      <c r="P147" s="269">
        <f t="shared" si="6"/>
        <v>0</v>
      </c>
      <c r="Q147" s="269">
        <v>0</v>
      </c>
      <c r="R147" s="269">
        <f t="shared" si="7"/>
        <v>0</v>
      </c>
      <c r="S147" s="269">
        <v>0</v>
      </c>
      <c r="T147" s="270">
        <f t="shared" si="8"/>
        <v>0</v>
      </c>
      <c r="AR147" s="271" t="s">
        <v>3401</v>
      </c>
      <c r="AT147" s="271" t="s">
        <v>621</v>
      </c>
      <c r="AU147" s="271" t="s">
        <v>84</v>
      </c>
      <c r="AY147" s="53" t="s">
        <v>366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53" t="s">
        <v>90</v>
      </c>
      <c r="BK147" s="179">
        <f t="shared" si="14"/>
        <v>0</v>
      </c>
      <c r="BL147" s="53" t="s">
        <v>1003</v>
      </c>
      <c r="BM147" s="271" t="s">
        <v>548</v>
      </c>
    </row>
    <row r="148" spans="2:65" s="74" customFormat="1" ht="16.5" customHeight="1">
      <c r="B148" s="73"/>
      <c r="C148" s="260" t="s">
        <v>480</v>
      </c>
      <c r="D148" s="260" t="s">
        <v>368</v>
      </c>
      <c r="E148" s="261" t="s">
        <v>10590</v>
      </c>
      <c r="F148" s="262" t="s">
        <v>8585</v>
      </c>
      <c r="G148" s="263" t="s">
        <v>630</v>
      </c>
      <c r="H148" s="264">
        <v>3</v>
      </c>
      <c r="I148" s="26"/>
      <c r="J148" s="266">
        <f t="shared" si="5"/>
        <v>0</v>
      </c>
      <c r="K148" s="267"/>
      <c r="L148" s="73"/>
      <c r="M148" s="27" t="s">
        <v>1</v>
      </c>
      <c r="N148" s="233" t="s">
        <v>43</v>
      </c>
      <c r="P148" s="269">
        <f t="shared" si="6"/>
        <v>0</v>
      </c>
      <c r="Q148" s="269">
        <v>0</v>
      </c>
      <c r="R148" s="269">
        <f t="shared" si="7"/>
        <v>0</v>
      </c>
      <c r="S148" s="269">
        <v>0</v>
      </c>
      <c r="T148" s="270">
        <f t="shared" si="8"/>
        <v>0</v>
      </c>
      <c r="AR148" s="271" t="s">
        <v>1003</v>
      </c>
      <c r="AT148" s="271" t="s">
        <v>368</v>
      </c>
      <c r="AU148" s="271" t="s">
        <v>84</v>
      </c>
      <c r="AY148" s="53" t="s">
        <v>366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53" t="s">
        <v>90</v>
      </c>
      <c r="BK148" s="179">
        <f t="shared" si="14"/>
        <v>0</v>
      </c>
      <c r="BL148" s="53" t="s">
        <v>1003</v>
      </c>
      <c r="BM148" s="271" t="s">
        <v>573</v>
      </c>
    </row>
    <row r="149" spans="2:65" s="74" customFormat="1" ht="21.75" customHeight="1">
      <c r="B149" s="73"/>
      <c r="C149" s="300" t="s">
        <v>484</v>
      </c>
      <c r="D149" s="300" t="s">
        <v>621</v>
      </c>
      <c r="E149" s="301" t="s">
        <v>10591</v>
      </c>
      <c r="F149" s="302" t="s">
        <v>8587</v>
      </c>
      <c r="G149" s="303" t="s">
        <v>630</v>
      </c>
      <c r="H149" s="304">
        <v>3</v>
      </c>
      <c r="I149" s="28"/>
      <c r="J149" s="306">
        <f t="shared" si="5"/>
        <v>0</v>
      </c>
      <c r="K149" s="307"/>
      <c r="L149" s="308"/>
      <c r="M149" s="29" t="s">
        <v>1</v>
      </c>
      <c r="N149" s="310" t="s">
        <v>43</v>
      </c>
      <c r="P149" s="269">
        <f t="shared" si="6"/>
        <v>0</v>
      </c>
      <c r="Q149" s="269">
        <v>0</v>
      </c>
      <c r="R149" s="269">
        <f t="shared" si="7"/>
        <v>0</v>
      </c>
      <c r="S149" s="269">
        <v>0</v>
      </c>
      <c r="T149" s="270">
        <f t="shared" si="8"/>
        <v>0</v>
      </c>
      <c r="AR149" s="271" t="s">
        <v>3401</v>
      </c>
      <c r="AT149" s="271" t="s">
        <v>621</v>
      </c>
      <c r="AU149" s="271" t="s">
        <v>84</v>
      </c>
      <c r="AY149" s="53" t="s">
        <v>366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53" t="s">
        <v>90</v>
      </c>
      <c r="BK149" s="179">
        <f t="shared" si="14"/>
        <v>0</v>
      </c>
      <c r="BL149" s="53" t="s">
        <v>1003</v>
      </c>
      <c r="BM149" s="271" t="s">
        <v>584</v>
      </c>
    </row>
    <row r="150" spans="2:65" s="74" customFormat="1" ht="16.5" customHeight="1">
      <c r="B150" s="73"/>
      <c r="C150" s="260" t="s">
        <v>490</v>
      </c>
      <c r="D150" s="260" t="s">
        <v>368</v>
      </c>
      <c r="E150" s="261" t="s">
        <v>10592</v>
      </c>
      <c r="F150" s="262" t="s">
        <v>8588</v>
      </c>
      <c r="G150" s="263" t="s">
        <v>630</v>
      </c>
      <c r="H150" s="264">
        <v>25</v>
      </c>
      <c r="I150" s="26"/>
      <c r="J150" s="266">
        <f t="shared" si="5"/>
        <v>0</v>
      </c>
      <c r="K150" s="267"/>
      <c r="L150" s="73"/>
      <c r="M150" s="27" t="s">
        <v>1</v>
      </c>
      <c r="N150" s="233" t="s">
        <v>43</v>
      </c>
      <c r="P150" s="269">
        <f t="shared" si="6"/>
        <v>0</v>
      </c>
      <c r="Q150" s="269">
        <v>0</v>
      </c>
      <c r="R150" s="269">
        <f t="shared" si="7"/>
        <v>0</v>
      </c>
      <c r="S150" s="269">
        <v>0</v>
      </c>
      <c r="T150" s="270">
        <f t="shared" si="8"/>
        <v>0</v>
      </c>
      <c r="AR150" s="271" t="s">
        <v>1003</v>
      </c>
      <c r="AT150" s="271" t="s">
        <v>368</v>
      </c>
      <c r="AU150" s="271" t="s">
        <v>84</v>
      </c>
      <c r="AY150" s="53" t="s">
        <v>366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53" t="s">
        <v>90</v>
      </c>
      <c r="BK150" s="179">
        <f t="shared" si="14"/>
        <v>0</v>
      </c>
      <c r="BL150" s="53" t="s">
        <v>1003</v>
      </c>
      <c r="BM150" s="271" t="s">
        <v>597</v>
      </c>
    </row>
    <row r="151" spans="2:65" s="74" customFormat="1" ht="16.5" customHeight="1">
      <c r="B151" s="73"/>
      <c r="C151" s="300" t="s">
        <v>495</v>
      </c>
      <c r="D151" s="300" t="s">
        <v>621</v>
      </c>
      <c r="E151" s="301" t="s">
        <v>10593</v>
      </c>
      <c r="F151" s="302" t="s">
        <v>8590</v>
      </c>
      <c r="G151" s="303" t="s">
        <v>630</v>
      </c>
      <c r="H151" s="304">
        <v>25</v>
      </c>
      <c r="I151" s="28"/>
      <c r="J151" s="306">
        <f t="shared" si="5"/>
        <v>0</v>
      </c>
      <c r="K151" s="307"/>
      <c r="L151" s="308"/>
      <c r="M151" s="29" t="s">
        <v>1</v>
      </c>
      <c r="N151" s="310" t="s">
        <v>43</v>
      </c>
      <c r="P151" s="269">
        <f t="shared" si="6"/>
        <v>0</v>
      </c>
      <c r="Q151" s="269">
        <v>0</v>
      </c>
      <c r="R151" s="269">
        <f t="shared" si="7"/>
        <v>0</v>
      </c>
      <c r="S151" s="269">
        <v>0</v>
      </c>
      <c r="T151" s="270">
        <f t="shared" si="8"/>
        <v>0</v>
      </c>
      <c r="AR151" s="271" t="s">
        <v>3401</v>
      </c>
      <c r="AT151" s="271" t="s">
        <v>621</v>
      </c>
      <c r="AU151" s="271" t="s">
        <v>84</v>
      </c>
      <c r="AY151" s="53" t="s">
        <v>366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53" t="s">
        <v>90</v>
      </c>
      <c r="BK151" s="179">
        <f t="shared" si="14"/>
        <v>0</v>
      </c>
      <c r="BL151" s="53" t="s">
        <v>1003</v>
      </c>
      <c r="BM151" s="271" t="s">
        <v>608</v>
      </c>
    </row>
    <row r="152" spans="2:65" s="74" customFormat="1" ht="16.5" customHeight="1">
      <c r="B152" s="73"/>
      <c r="C152" s="260" t="s">
        <v>502</v>
      </c>
      <c r="D152" s="260" t="s">
        <v>368</v>
      </c>
      <c r="E152" s="261" t="s">
        <v>10594</v>
      </c>
      <c r="F152" s="262" t="s">
        <v>8592</v>
      </c>
      <c r="G152" s="263" t="s">
        <v>630</v>
      </c>
      <c r="H152" s="264">
        <v>2</v>
      </c>
      <c r="I152" s="26"/>
      <c r="J152" s="266">
        <f t="shared" si="5"/>
        <v>0</v>
      </c>
      <c r="K152" s="267"/>
      <c r="L152" s="73"/>
      <c r="M152" s="27" t="s">
        <v>1</v>
      </c>
      <c r="N152" s="233" t="s">
        <v>43</v>
      </c>
      <c r="P152" s="269">
        <f t="shared" si="6"/>
        <v>0</v>
      </c>
      <c r="Q152" s="269">
        <v>0</v>
      </c>
      <c r="R152" s="269">
        <f t="shared" si="7"/>
        <v>0</v>
      </c>
      <c r="S152" s="269">
        <v>0</v>
      </c>
      <c r="T152" s="270">
        <f t="shared" si="8"/>
        <v>0</v>
      </c>
      <c r="AR152" s="271" t="s">
        <v>1003</v>
      </c>
      <c r="AT152" s="271" t="s">
        <v>368</v>
      </c>
      <c r="AU152" s="271" t="s">
        <v>84</v>
      </c>
      <c r="AY152" s="53" t="s">
        <v>366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53" t="s">
        <v>90</v>
      </c>
      <c r="BK152" s="179">
        <f t="shared" si="14"/>
        <v>0</v>
      </c>
      <c r="BL152" s="53" t="s">
        <v>1003</v>
      </c>
      <c r="BM152" s="271" t="s">
        <v>620</v>
      </c>
    </row>
    <row r="153" spans="2:65" s="74" customFormat="1" ht="16.5" customHeight="1">
      <c r="B153" s="73"/>
      <c r="C153" s="300" t="s">
        <v>506</v>
      </c>
      <c r="D153" s="300" t="s">
        <v>621</v>
      </c>
      <c r="E153" s="301" t="s">
        <v>10595</v>
      </c>
      <c r="F153" s="302" t="s">
        <v>8594</v>
      </c>
      <c r="G153" s="303" t="s">
        <v>630</v>
      </c>
      <c r="H153" s="304">
        <v>2</v>
      </c>
      <c r="I153" s="28"/>
      <c r="J153" s="306">
        <f t="shared" si="5"/>
        <v>0</v>
      </c>
      <c r="K153" s="307"/>
      <c r="L153" s="308"/>
      <c r="M153" s="29" t="s">
        <v>1</v>
      </c>
      <c r="N153" s="310" t="s">
        <v>43</v>
      </c>
      <c r="P153" s="269">
        <f t="shared" si="6"/>
        <v>0</v>
      </c>
      <c r="Q153" s="269">
        <v>0</v>
      </c>
      <c r="R153" s="269">
        <f t="shared" si="7"/>
        <v>0</v>
      </c>
      <c r="S153" s="269">
        <v>0</v>
      </c>
      <c r="T153" s="270">
        <f t="shared" si="8"/>
        <v>0</v>
      </c>
      <c r="AR153" s="271" t="s">
        <v>3401</v>
      </c>
      <c r="AT153" s="271" t="s">
        <v>621</v>
      </c>
      <c r="AU153" s="271" t="s">
        <v>84</v>
      </c>
      <c r="AY153" s="53" t="s">
        <v>366</v>
      </c>
      <c r="BE153" s="179">
        <f t="shared" si="9"/>
        <v>0</v>
      </c>
      <c r="BF153" s="179">
        <f t="shared" si="10"/>
        <v>0</v>
      </c>
      <c r="BG153" s="179">
        <f t="shared" si="11"/>
        <v>0</v>
      </c>
      <c r="BH153" s="179">
        <f t="shared" si="12"/>
        <v>0</v>
      </c>
      <c r="BI153" s="179">
        <f t="shared" si="13"/>
        <v>0</v>
      </c>
      <c r="BJ153" s="53" t="s">
        <v>90</v>
      </c>
      <c r="BK153" s="179">
        <f t="shared" si="14"/>
        <v>0</v>
      </c>
      <c r="BL153" s="53" t="s">
        <v>1003</v>
      </c>
      <c r="BM153" s="271" t="s">
        <v>635</v>
      </c>
    </row>
    <row r="154" spans="2:65" s="74" customFormat="1" ht="16.5" customHeight="1">
      <c r="B154" s="73"/>
      <c r="C154" s="260" t="s">
        <v>514</v>
      </c>
      <c r="D154" s="260" t="s">
        <v>368</v>
      </c>
      <c r="E154" s="261" t="s">
        <v>10596</v>
      </c>
      <c r="F154" s="262" t="s">
        <v>8600</v>
      </c>
      <c r="G154" s="263" t="s">
        <v>630</v>
      </c>
      <c r="H154" s="264">
        <v>18</v>
      </c>
      <c r="I154" s="26"/>
      <c r="J154" s="266">
        <f t="shared" si="5"/>
        <v>0</v>
      </c>
      <c r="K154" s="267"/>
      <c r="L154" s="73"/>
      <c r="M154" s="27" t="s">
        <v>1</v>
      </c>
      <c r="N154" s="233" t="s">
        <v>43</v>
      </c>
      <c r="P154" s="269">
        <f t="shared" si="6"/>
        <v>0</v>
      </c>
      <c r="Q154" s="269">
        <v>0</v>
      </c>
      <c r="R154" s="269">
        <f t="shared" si="7"/>
        <v>0</v>
      </c>
      <c r="S154" s="269">
        <v>0</v>
      </c>
      <c r="T154" s="270">
        <f t="shared" si="8"/>
        <v>0</v>
      </c>
      <c r="AR154" s="271" t="s">
        <v>1003</v>
      </c>
      <c r="AT154" s="271" t="s">
        <v>368</v>
      </c>
      <c r="AU154" s="271" t="s">
        <v>84</v>
      </c>
      <c r="AY154" s="53" t="s">
        <v>366</v>
      </c>
      <c r="BE154" s="179">
        <f t="shared" si="9"/>
        <v>0</v>
      </c>
      <c r="BF154" s="179">
        <f t="shared" si="10"/>
        <v>0</v>
      </c>
      <c r="BG154" s="179">
        <f t="shared" si="11"/>
        <v>0</v>
      </c>
      <c r="BH154" s="179">
        <f t="shared" si="12"/>
        <v>0</v>
      </c>
      <c r="BI154" s="179">
        <f t="shared" si="13"/>
        <v>0</v>
      </c>
      <c r="BJ154" s="53" t="s">
        <v>90</v>
      </c>
      <c r="BK154" s="179">
        <f t="shared" si="14"/>
        <v>0</v>
      </c>
      <c r="BL154" s="53" t="s">
        <v>1003</v>
      </c>
      <c r="BM154" s="271" t="s">
        <v>673</v>
      </c>
    </row>
    <row r="155" spans="2:65" s="74" customFormat="1" ht="16.5" customHeight="1">
      <c r="B155" s="73"/>
      <c r="C155" s="300" t="s">
        <v>7</v>
      </c>
      <c r="D155" s="300" t="s">
        <v>621</v>
      </c>
      <c r="E155" s="301" t="s">
        <v>10597</v>
      </c>
      <c r="F155" s="302" t="s">
        <v>8602</v>
      </c>
      <c r="G155" s="303" t="s">
        <v>630</v>
      </c>
      <c r="H155" s="304">
        <v>18</v>
      </c>
      <c r="I155" s="28"/>
      <c r="J155" s="306">
        <f t="shared" si="5"/>
        <v>0</v>
      </c>
      <c r="K155" s="307"/>
      <c r="L155" s="308"/>
      <c r="M155" s="29" t="s">
        <v>1</v>
      </c>
      <c r="N155" s="310" t="s">
        <v>43</v>
      </c>
      <c r="P155" s="269">
        <f t="shared" si="6"/>
        <v>0</v>
      </c>
      <c r="Q155" s="269">
        <v>0</v>
      </c>
      <c r="R155" s="269">
        <f t="shared" si="7"/>
        <v>0</v>
      </c>
      <c r="S155" s="269">
        <v>0</v>
      </c>
      <c r="T155" s="270">
        <f t="shared" si="8"/>
        <v>0</v>
      </c>
      <c r="AR155" s="271" t="s">
        <v>3401</v>
      </c>
      <c r="AT155" s="271" t="s">
        <v>621</v>
      </c>
      <c r="AU155" s="271" t="s">
        <v>84</v>
      </c>
      <c r="AY155" s="53" t="s">
        <v>366</v>
      </c>
      <c r="BE155" s="179">
        <f t="shared" si="9"/>
        <v>0</v>
      </c>
      <c r="BF155" s="179">
        <f t="shared" si="10"/>
        <v>0</v>
      </c>
      <c r="BG155" s="179">
        <f t="shared" si="11"/>
        <v>0</v>
      </c>
      <c r="BH155" s="179">
        <f t="shared" si="12"/>
        <v>0</v>
      </c>
      <c r="BI155" s="179">
        <f t="shared" si="13"/>
        <v>0</v>
      </c>
      <c r="BJ155" s="53" t="s">
        <v>90</v>
      </c>
      <c r="BK155" s="179">
        <f t="shared" si="14"/>
        <v>0</v>
      </c>
      <c r="BL155" s="53" t="s">
        <v>1003</v>
      </c>
      <c r="BM155" s="271" t="s">
        <v>689</v>
      </c>
    </row>
    <row r="156" spans="2:65" s="74" customFormat="1" ht="16.5" customHeight="1">
      <c r="B156" s="73"/>
      <c r="C156" s="260" t="s">
        <v>529</v>
      </c>
      <c r="D156" s="260" t="s">
        <v>368</v>
      </c>
      <c r="E156" s="261" t="s">
        <v>10598</v>
      </c>
      <c r="F156" s="262" t="s">
        <v>8606</v>
      </c>
      <c r="G156" s="263" t="s">
        <v>265</v>
      </c>
      <c r="H156" s="264">
        <v>50</v>
      </c>
      <c r="I156" s="26"/>
      <c r="J156" s="266">
        <f t="shared" si="5"/>
        <v>0</v>
      </c>
      <c r="K156" s="267"/>
      <c r="L156" s="73"/>
      <c r="M156" s="27" t="s">
        <v>1</v>
      </c>
      <c r="N156" s="233" t="s">
        <v>43</v>
      </c>
      <c r="P156" s="269">
        <f t="shared" si="6"/>
        <v>0</v>
      </c>
      <c r="Q156" s="269">
        <v>0</v>
      </c>
      <c r="R156" s="269">
        <f t="shared" si="7"/>
        <v>0</v>
      </c>
      <c r="S156" s="269">
        <v>0</v>
      </c>
      <c r="T156" s="270">
        <f t="shared" si="8"/>
        <v>0</v>
      </c>
      <c r="AR156" s="271" t="s">
        <v>1003</v>
      </c>
      <c r="AT156" s="271" t="s">
        <v>368</v>
      </c>
      <c r="AU156" s="271" t="s">
        <v>84</v>
      </c>
      <c r="AY156" s="53" t="s">
        <v>366</v>
      </c>
      <c r="BE156" s="179">
        <f t="shared" si="9"/>
        <v>0</v>
      </c>
      <c r="BF156" s="179">
        <f t="shared" si="10"/>
        <v>0</v>
      </c>
      <c r="BG156" s="179">
        <f t="shared" si="11"/>
        <v>0</v>
      </c>
      <c r="BH156" s="179">
        <f t="shared" si="12"/>
        <v>0</v>
      </c>
      <c r="BI156" s="179">
        <f t="shared" si="13"/>
        <v>0</v>
      </c>
      <c r="BJ156" s="53" t="s">
        <v>90</v>
      </c>
      <c r="BK156" s="179">
        <f t="shared" si="14"/>
        <v>0</v>
      </c>
      <c r="BL156" s="53" t="s">
        <v>1003</v>
      </c>
      <c r="BM156" s="271" t="s">
        <v>707</v>
      </c>
    </row>
    <row r="157" spans="2:65" s="74" customFormat="1" ht="21.75" customHeight="1">
      <c r="B157" s="73"/>
      <c r="C157" s="300" t="s">
        <v>537</v>
      </c>
      <c r="D157" s="300" t="s">
        <v>621</v>
      </c>
      <c r="E157" s="301" t="s">
        <v>10599</v>
      </c>
      <c r="F157" s="302" t="s">
        <v>8608</v>
      </c>
      <c r="G157" s="303" t="s">
        <v>265</v>
      </c>
      <c r="H157" s="304">
        <v>50</v>
      </c>
      <c r="I157" s="28"/>
      <c r="J157" s="306">
        <f t="shared" si="5"/>
        <v>0</v>
      </c>
      <c r="K157" s="307"/>
      <c r="L157" s="308"/>
      <c r="M157" s="29" t="s">
        <v>1</v>
      </c>
      <c r="N157" s="310" t="s">
        <v>43</v>
      </c>
      <c r="P157" s="269">
        <f t="shared" si="6"/>
        <v>0</v>
      </c>
      <c r="Q157" s="269">
        <v>0</v>
      </c>
      <c r="R157" s="269">
        <f t="shared" si="7"/>
        <v>0</v>
      </c>
      <c r="S157" s="269">
        <v>0</v>
      </c>
      <c r="T157" s="270">
        <f t="shared" si="8"/>
        <v>0</v>
      </c>
      <c r="AR157" s="271" t="s">
        <v>3401</v>
      </c>
      <c r="AT157" s="271" t="s">
        <v>621</v>
      </c>
      <c r="AU157" s="271" t="s">
        <v>84</v>
      </c>
      <c r="AY157" s="53" t="s">
        <v>366</v>
      </c>
      <c r="BE157" s="179">
        <f t="shared" si="9"/>
        <v>0</v>
      </c>
      <c r="BF157" s="179">
        <f t="shared" si="10"/>
        <v>0</v>
      </c>
      <c r="BG157" s="179">
        <f t="shared" si="11"/>
        <v>0</v>
      </c>
      <c r="BH157" s="179">
        <f t="shared" si="12"/>
        <v>0</v>
      </c>
      <c r="BI157" s="179">
        <f t="shared" si="13"/>
        <v>0</v>
      </c>
      <c r="BJ157" s="53" t="s">
        <v>90</v>
      </c>
      <c r="BK157" s="179">
        <f t="shared" si="14"/>
        <v>0</v>
      </c>
      <c r="BL157" s="53" t="s">
        <v>1003</v>
      </c>
      <c r="BM157" s="271" t="s">
        <v>735</v>
      </c>
    </row>
    <row r="158" spans="2:65" s="74" customFormat="1" ht="16.5" customHeight="1">
      <c r="B158" s="73"/>
      <c r="C158" s="260" t="s">
        <v>541</v>
      </c>
      <c r="D158" s="260" t="s">
        <v>368</v>
      </c>
      <c r="E158" s="261" t="s">
        <v>10600</v>
      </c>
      <c r="F158" s="262" t="s">
        <v>8610</v>
      </c>
      <c r="G158" s="263" t="s">
        <v>265</v>
      </c>
      <c r="H158" s="264">
        <v>320</v>
      </c>
      <c r="I158" s="26"/>
      <c r="J158" s="266">
        <f t="shared" si="5"/>
        <v>0</v>
      </c>
      <c r="K158" s="267"/>
      <c r="L158" s="73"/>
      <c r="M158" s="27" t="s">
        <v>1</v>
      </c>
      <c r="N158" s="233" t="s">
        <v>43</v>
      </c>
      <c r="P158" s="269">
        <f t="shared" si="6"/>
        <v>0</v>
      </c>
      <c r="Q158" s="269">
        <v>0</v>
      </c>
      <c r="R158" s="269">
        <f t="shared" si="7"/>
        <v>0</v>
      </c>
      <c r="S158" s="269">
        <v>0</v>
      </c>
      <c r="T158" s="270">
        <f t="shared" si="8"/>
        <v>0</v>
      </c>
      <c r="AR158" s="271" t="s">
        <v>1003</v>
      </c>
      <c r="AT158" s="271" t="s">
        <v>368</v>
      </c>
      <c r="AU158" s="271" t="s">
        <v>84</v>
      </c>
      <c r="AY158" s="53" t="s">
        <v>366</v>
      </c>
      <c r="BE158" s="179">
        <f t="shared" si="9"/>
        <v>0</v>
      </c>
      <c r="BF158" s="179">
        <f t="shared" si="10"/>
        <v>0</v>
      </c>
      <c r="BG158" s="179">
        <f t="shared" si="11"/>
        <v>0</v>
      </c>
      <c r="BH158" s="179">
        <f t="shared" si="12"/>
        <v>0</v>
      </c>
      <c r="BI158" s="179">
        <f t="shared" si="13"/>
        <v>0</v>
      </c>
      <c r="BJ158" s="53" t="s">
        <v>90</v>
      </c>
      <c r="BK158" s="179">
        <f t="shared" si="14"/>
        <v>0</v>
      </c>
      <c r="BL158" s="53" t="s">
        <v>1003</v>
      </c>
      <c r="BM158" s="271" t="s">
        <v>761</v>
      </c>
    </row>
    <row r="159" spans="2:65" s="74" customFormat="1" ht="21.75" customHeight="1">
      <c r="B159" s="73"/>
      <c r="C159" s="300" t="s">
        <v>548</v>
      </c>
      <c r="D159" s="300" t="s">
        <v>621</v>
      </c>
      <c r="E159" s="301" t="s">
        <v>10601</v>
      </c>
      <c r="F159" s="302" t="s">
        <v>8612</v>
      </c>
      <c r="G159" s="303" t="s">
        <v>265</v>
      </c>
      <c r="H159" s="304">
        <v>320</v>
      </c>
      <c r="I159" s="28"/>
      <c r="J159" s="306">
        <f t="shared" si="5"/>
        <v>0</v>
      </c>
      <c r="K159" s="307"/>
      <c r="L159" s="308"/>
      <c r="M159" s="29" t="s">
        <v>1</v>
      </c>
      <c r="N159" s="310" t="s">
        <v>43</v>
      </c>
      <c r="P159" s="269">
        <f t="shared" si="6"/>
        <v>0</v>
      </c>
      <c r="Q159" s="269">
        <v>0</v>
      </c>
      <c r="R159" s="269">
        <f t="shared" si="7"/>
        <v>0</v>
      </c>
      <c r="S159" s="269">
        <v>0</v>
      </c>
      <c r="T159" s="270">
        <f t="shared" si="8"/>
        <v>0</v>
      </c>
      <c r="AR159" s="271" t="s">
        <v>3401</v>
      </c>
      <c r="AT159" s="271" t="s">
        <v>621</v>
      </c>
      <c r="AU159" s="271" t="s">
        <v>84</v>
      </c>
      <c r="AY159" s="53" t="s">
        <v>366</v>
      </c>
      <c r="BE159" s="179">
        <f t="shared" si="9"/>
        <v>0</v>
      </c>
      <c r="BF159" s="179">
        <f t="shared" si="10"/>
        <v>0</v>
      </c>
      <c r="BG159" s="179">
        <f t="shared" si="11"/>
        <v>0</v>
      </c>
      <c r="BH159" s="179">
        <f t="shared" si="12"/>
        <v>0</v>
      </c>
      <c r="BI159" s="179">
        <f t="shared" si="13"/>
        <v>0</v>
      </c>
      <c r="BJ159" s="53" t="s">
        <v>90</v>
      </c>
      <c r="BK159" s="179">
        <f t="shared" si="14"/>
        <v>0</v>
      </c>
      <c r="BL159" s="53" t="s">
        <v>1003</v>
      </c>
      <c r="BM159" s="271" t="s">
        <v>783</v>
      </c>
    </row>
    <row r="160" spans="2:65" s="74" customFormat="1" ht="16.5" customHeight="1">
      <c r="B160" s="73"/>
      <c r="C160" s="260" t="s">
        <v>555</v>
      </c>
      <c r="D160" s="260" t="s">
        <v>368</v>
      </c>
      <c r="E160" s="261" t="s">
        <v>10602</v>
      </c>
      <c r="F160" s="262" t="s">
        <v>8614</v>
      </c>
      <c r="G160" s="263" t="s">
        <v>265</v>
      </c>
      <c r="H160" s="264">
        <v>180</v>
      </c>
      <c r="I160" s="26"/>
      <c r="J160" s="266">
        <f t="shared" si="5"/>
        <v>0</v>
      </c>
      <c r="K160" s="267"/>
      <c r="L160" s="73"/>
      <c r="M160" s="27" t="s">
        <v>1</v>
      </c>
      <c r="N160" s="233" t="s">
        <v>43</v>
      </c>
      <c r="P160" s="269">
        <f t="shared" si="6"/>
        <v>0</v>
      </c>
      <c r="Q160" s="269">
        <v>0</v>
      </c>
      <c r="R160" s="269">
        <f t="shared" si="7"/>
        <v>0</v>
      </c>
      <c r="S160" s="269">
        <v>0</v>
      </c>
      <c r="T160" s="270">
        <f t="shared" si="8"/>
        <v>0</v>
      </c>
      <c r="AR160" s="271" t="s">
        <v>1003</v>
      </c>
      <c r="AT160" s="271" t="s">
        <v>368</v>
      </c>
      <c r="AU160" s="271" t="s">
        <v>84</v>
      </c>
      <c r="AY160" s="53" t="s">
        <v>366</v>
      </c>
      <c r="BE160" s="179">
        <f t="shared" si="9"/>
        <v>0</v>
      </c>
      <c r="BF160" s="179">
        <f t="shared" si="10"/>
        <v>0</v>
      </c>
      <c r="BG160" s="179">
        <f t="shared" si="11"/>
        <v>0</v>
      </c>
      <c r="BH160" s="179">
        <f t="shared" si="12"/>
        <v>0</v>
      </c>
      <c r="BI160" s="179">
        <f t="shared" si="13"/>
        <v>0</v>
      </c>
      <c r="BJ160" s="53" t="s">
        <v>90</v>
      </c>
      <c r="BK160" s="179">
        <f t="shared" si="14"/>
        <v>0</v>
      </c>
      <c r="BL160" s="53" t="s">
        <v>1003</v>
      </c>
      <c r="BM160" s="271" t="s">
        <v>866</v>
      </c>
    </row>
    <row r="161" spans="2:65" s="74" customFormat="1" ht="21.75" customHeight="1">
      <c r="B161" s="73"/>
      <c r="C161" s="300" t="s">
        <v>573</v>
      </c>
      <c r="D161" s="300" t="s">
        <v>621</v>
      </c>
      <c r="E161" s="301" t="s">
        <v>10603</v>
      </c>
      <c r="F161" s="302" t="s">
        <v>8616</v>
      </c>
      <c r="G161" s="303" t="s">
        <v>265</v>
      </c>
      <c r="H161" s="304">
        <v>180</v>
      </c>
      <c r="I161" s="28"/>
      <c r="J161" s="306">
        <f t="shared" si="5"/>
        <v>0</v>
      </c>
      <c r="K161" s="307"/>
      <c r="L161" s="308"/>
      <c r="M161" s="29" t="s">
        <v>1</v>
      </c>
      <c r="N161" s="310" t="s">
        <v>43</v>
      </c>
      <c r="P161" s="269">
        <f t="shared" si="6"/>
        <v>0</v>
      </c>
      <c r="Q161" s="269">
        <v>0</v>
      </c>
      <c r="R161" s="269">
        <f t="shared" si="7"/>
        <v>0</v>
      </c>
      <c r="S161" s="269">
        <v>0</v>
      </c>
      <c r="T161" s="270">
        <f t="shared" si="8"/>
        <v>0</v>
      </c>
      <c r="AR161" s="271" t="s">
        <v>3401</v>
      </c>
      <c r="AT161" s="271" t="s">
        <v>621</v>
      </c>
      <c r="AU161" s="271" t="s">
        <v>84</v>
      </c>
      <c r="AY161" s="53" t="s">
        <v>366</v>
      </c>
      <c r="BE161" s="179">
        <f t="shared" si="9"/>
        <v>0</v>
      </c>
      <c r="BF161" s="179">
        <f t="shared" si="10"/>
        <v>0</v>
      </c>
      <c r="BG161" s="179">
        <f t="shared" si="11"/>
        <v>0</v>
      </c>
      <c r="BH161" s="179">
        <f t="shared" si="12"/>
        <v>0</v>
      </c>
      <c r="BI161" s="179">
        <f t="shared" si="13"/>
        <v>0</v>
      </c>
      <c r="BJ161" s="53" t="s">
        <v>90</v>
      </c>
      <c r="BK161" s="179">
        <f t="shared" si="14"/>
        <v>0</v>
      </c>
      <c r="BL161" s="53" t="s">
        <v>1003</v>
      </c>
      <c r="BM161" s="271" t="s">
        <v>882</v>
      </c>
    </row>
    <row r="162" spans="2:65" s="74" customFormat="1" ht="16.5" customHeight="1">
      <c r="B162" s="73"/>
      <c r="C162" s="260" t="s">
        <v>580</v>
      </c>
      <c r="D162" s="260" t="s">
        <v>368</v>
      </c>
      <c r="E162" s="261" t="s">
        <v>10604</v>
      </c>
      <c r="F162" s="262" t="s">
        <v>8622</v>
      </c>
      <c r="G162" s="263" t="s">
        <v>265</v>
      </c>
      <c r="H162" s="264">
        <v>320</v>
      </c>
      <c r="I162" s="26"/>
      <c r="J162" s="266">
        <f t="shared" si="5"/>
        <v>0</v>
      </c>
      <c r="K162" s="267"/>
      <c r="L162" s="73"/>
      <c r="M162" s="27" t="s">
        <v>1</v>
      </c>
      <c r="N162" s="233" t="s">
        <v>43</v>
      </c>
      <c r="P162" s="269">
        <f t="shared" si="6"/>
        <v>0</v>
      </c>
      <c r="Q162" s="269">
        <v>0</v>
      </c>
      <c r="R162" s="269">
        <f t="shared" si="7"/>
        <v>0</v>
      </c>
      <c r="S162" s="269">
        <v>0</v>
      </c>
      <c r="T162" s="270">
        <f t="shared" si="8"/>
        <v>0</v>
      </c>
      <c r="AR162" s="271" t="s">
        <v>1003</v>
      </c>
      <c r="AT162" s="271" t="s">
        <v>368</v>
      </c>
      <c r="AU162" s="271" t="s">
        <v>84</v>
      </c>
      <c r="AY162" s="53" t="s">
        <v>366</v>
      </c>
      <c r="BE162" s="179">
        <f t="shared" si="9"/>
        <v>0</v>
      </c>
      <c r="BF162" s="179">
        <f t="shared" si="10"/>
        <v>0</v>
      </c>
      <c r="BG162" s="179">
        <f t="shared" si="11"/>
        <v>0</v>
      </c>
      <c r="BH162" s="179">
        <f t="shared" si="12"/>
        <v>0</v>
      </c>
      <c r="BI162" s="179">
        <f t="shared" si="13"/>
        <v>0</v>
      </c>
      <c r="BJ162" s="53" t="s">
        <v>90</v>
      </c>
      <c r="BK162" s="179">
        <f t="shared" si="14"/>
        <v>0</v>
      </c>
      <c r="BL162" s="53" t="s">
        <v>1003</v>
      </c>
      <c r="BM162" s="271" t="s">
        <v>899</v>
      </c>
    </row>
    <row r="163" spans="2:65" s="74" customFormat="1" ht="21.75" customHeight="1">
      <c r="B163" s="73"/>
      <c r="C163" s="300" t="s">
        <v>584</v>
      </c>
      <c r="D163" s="300" t="s">
        <v>621</v>
      </c>
      <c r="E163" s="301" t="s">
        <v>10605</v>
      </c>
      <c r="F163" s="302" t="s">
        <v>8624</v>
      </c>
      <c r="G163" s="303" t="s">
        <v>265</v>
      </c>
      <c r="H163" s="304">
        <v>320</v>
      </c>
      <c r="I163" s="28"/>
      <c r="J163" s="306">
        <f t="shared" si="5"/>
        <v>0</v>
      </c>
      <c r="K163" s="307"/>
      <c r="L163" s="308"/>
      <c r="M163" s="29" t="s">
        <v>1</v>
      </c>
      <c r="N163" s="310" t="s">
        <v>43</v>
      </c>
      <c r="P163" s="269">
        <f t="shared" si="6"/>
        <v>0</v>
      </c>
      <c r="Q163" s="269">
        <v>0</v>
      </c>
      <c r="R163" s="269">
        <f t="shared" si="7"/>
        <v>0</v>
      </c>
      <c r="S163" s="269">
        <v>0</v>
      </c>
      <c r="T163" s="270">
        <f t="shared" si="8"/>
        <v>0</v>
      </c>
      <c r="AR163" s="271" t="s">
        <v>3401</v>
      </c>
      <c r="AT163" s="271" t="s">
        <v>621</v>
      </c>
      <c r="AU163" s="271" t="s">
        <v>84</v>
      </c>
      <c r="AY163" s="53" t="s">
        <v>366</v>
      </c>
      <c r="BE163" s="179">
        <f t="shared" si="9"/>
        <v>0</v>
      </c>
      <c r="BF163" s="179">
        <f t="shared" si="10"/>
        <v>0</v>
      </c>
      <c r="BG163" s="179">
        <f t="shared" si="11"/>
        <v>0</v>
      </c>
      <c r="BH163" s="179">
        <f t="shared" si="12"/>
        <v>0</v>
      </c>
      <c r="BI163" s="179">
        <f t="shared" si="13"/>
        <v>0</v>
      </c>
      <c r="BJ163" s="53" t="s">
        <v>90</v>
      </c>
      <c r="BK163" s="179">
        <f t="shared" si="14"/>
        <v>0</v>
      </c>
      <c r="BL163" s="53" t="s">
        <v>1003</v>
      </c>
      <c r="BM163" s="271" t="s">
        <v>912</v>
      </c>
    </row>
    <row r="164" spans="2:65" s="74" customFormat="1" ht="16.5" customHeight="1">
      <c r="B164" s="73"/>
      <c r="C164" s="260" t="s">
        <v>591</v>
      </c>
      <c r="D164" s="260" t="s">
        <v>368</v>
      </c>
      <c r="E164" s="261" t="s">
        <v>10606</v>
      </c>
      <c r="F164" s="262" t="s">
        <v>8642</v>
      </c>
      <c r="G164" s="263" t="s">
        <v>265</v>
      </c>
      <c r="H164" s="264">
        <v>300</v>
      </c>
      <c r="I164" s="26"/>
      <c r="J164" s="266">
        <f t="shared" si="5"/>
        <v>0</v>
      </c>
      <c r="K164" s="267"/>
      <c r="L164" s="73"/>
      <c r="M164" s="27" t="s">
        <v>1</v>
      </c>
      <c r="N164" s="233" t="s">
        <v>43</v>
      </c>
      <c r="P164" s="269">
        <f t="shared" si="6"/>
        <v>0</v>
      </c>
      <c r="Q164" s="269">
        <v>0</v>
      </c>
      <c r="R164" s="269">
        <f t="shared" si="7"/>
        <v>0</v>
      </c>
      <c r="S164" s="269">
        <v>0</v>
      </c>
      <c r="T164" s="270">
        <f t="shared" si="8"/>
        <v>0</v>
      </c>
      <c r="AR164" s="271" t="s">
        <v>1003</v>
      </c>
      <c r="AT164" s="271" t="s">
        <v>368</v>
      </c>
      <c r="AU164" s="271" t="s">
        <v>84</v>
      </c>
      <c r="AY164" s="53" t="s">
        <v>366</v>
      </c>
      <c r="BE164" s="179">
        <f t="shared" si="9"/>
        <v>0</v>
      </c>
      <c r="BF164" s="179">
        <f t="shared" si="10"/>
        <v>0</v>
      </c>
      <c r="BG164" s="179">
        <f t="shared" si="11"/>
        <v>0</v>
      </c>
      <c r="BH164" s="179">
        <f t="shared" si="12"/>
        <v>0</v>
      </c>
      <c r="BI164" s="179">
        <f t="shared" si="13"/>
        <v>0</v>
      </c>
      <c r="BJ164" s="53" t="s">
        <v>90</v>
      </c>
      <c r="BK164" s="179">
        <f t="shared" si="14"/>
        <v>0</v>
      </c>
      <c r="BL164" s="53" t="s">
        <v>1003</v>
      </c>
      <c r="BM164" s="271" t="s">
        <v>925</v>
      </c>
    </row>
    <row r="165" spans="2:65" s="74" customFormat="1" ht="21.75" customHeight="1">
      <c r="B165" s="73"/>
      <c r="C165" s="300" t="s">
        <v>597</v>
      </c>
      <c r="D165" s="300" t="s">
        <v>621</v>
      </c>
      <c r="E165" s="301" t="s">
        <v>10607</v>
      </c>
      <c r="F165" s="302" t="s">
        <v>8644</v>
      </c>
      <c r="G165" s="303" t="s">
        <v>265</v>
      </c>
      <c r="H165" s="304">
        <v>300</v>
      </c>
      <c r="I165" s="28"/>
      <c r="J165" s="306">
        <f t="shared" si="5"/>
        <v>0</v>
      </c>
      <c r="K165" s="307"/>
      <c r="L165" s="308"/>
      <c r="M165" s="29" t="s">
        <v>1</v>
      </c>
      <c r="N165" s="310" t="s">
        <v>43</v>
      </c>
      <c r="P165" s="269">
        <f t="shared" si="6"/>
        <v>0</v>
      </c>
      <c r="Q165" s="269">
        <v>0</v>
      </c>
      <c r="R165" s="269">
        <f t="shared" si="7"/>
        <v>0</v>
      </c>
      <c r="S165" s="269">
        <v>0</v>
      </c>
      <c r="T165" s="270">
        <f t="shared" si="8"/>
        <v>0</v>
      </c>
      <c r="AR165" s="271" t="s">
        <v>3401</v>
      </c>
      <c r="AT165" s="271" t="s">
        <v>621</v>
      </c>
      <c r="AU165" s="271" t="s">
        <v>84</v>
      </c>
      <c r="AY165" s="53" t="s">
        <v>366</v>
      </c>
      <c r="BE165" s="179">
        <f t="shared" si="9"/>
        <v>0</v>
      </c>
      <c r="BF165" s="179">
        <f t="shared" si="10"/>
        <v>0</v>
      </c>
      <c r="BG165" s="179">
        <f t="shared" si="11"/>
        <v>0</v>
      </c>
      <c r="BH165" s="179">
        <f t="shared" si="12"/>
        <v>0</v>
      </c>
      <c r="BI165" s="179">
        <f t="shared" si="13"/>
        <v>0</v>
      </c>
      <c r="BJ165" s="53" t="s">
        <v>90</v>
      </c>
      <c r="BK165" s="179">
        <f t="shared" si="14"/>
        <v>0</v>
      </c>
      <c r="BL165" s="53" t="s">
        <v>1003</v>
      </c>
      <c r="BM165" s="271" t="s">
        <v>937</v>
      </c>
    </row>
    <row r="166" spans="2:65" s="74" customFormat="1" ht="16.5" customHeight="1">
      <c r="B166" s="73"/>
      <c r="C166" s="260" t="s">
        <v>604</v>
      </c>
      <c r="D166" s="260" t="s">
        <v>368</v>
      </c>
      <c r="E166" s="261" t="s">
        <v>10608</v>
      </c>
      <c r="F166" s="262" t="s">
        <v>8646</v>
      </c>
      <c r="G166" s="263" t="s">
        <v>265</v>
      </c>
      <c r="H166" s="264">
        <v>50</v>
      </c>
      <c r="I166" s="26"/>
      <c r="J166" s="266">
        <f t="shared" si="5"/>
        <v>0</v>
      </c>
      <c r="K166" s="267"/>
      <c r="L166" s="73"/>
      <c r="M166" s="27" t="s">
        <v>1</v>
      </c>
      <c r="N166" s="233" t="s">
        <v>43</v>
      </c>
      <c r="P166" s="269">
        <f t="shared" si="6"/>
        <v>0</v>
      </c>
      <c r="Q166" s="269">
        <v>0</v>
      </c>
      <c r="R166" s="269">
        <f t="shared" si="7"/>
        <v>0</v>
      </c>
      <c r="S166" s="269">
        <v>0</v>
      </c>
      <c r="T166" s="270">
        <f t="shared" si="8"/>
        <v>0</v>
      </c>
      <c r="AR166" s="271" t="s">
        <v>1003</v>
      </c>
      <c r="AT166" s="271" t="s">
        <v>368</v>
      </c>
      <c r="AU166" s="271" t="s">
        <v>84</v>
      </c>
      <c r="AY166" s="53" t="s">
        <v>366</v>
      </c>
      <c r="BE166" s="179">
        <f t="shared" si="9"/>
        <v>0</v>
      </c>
      <c r="BF166" s="179">
        <f t="shared" si="10"/>
        <v>0</v>
      </c>
      <c r="BG166" s="179">
        <f t="shared" si="11"/>
        <v>0</v>
      </c>
      <c r="BH166" s="179">
        <f t="shared" si="12"/>
        <v>0</v>
      </c>
      <c r="BI166" s="179">
        <f t="shared" si="13"/>
        <v>0</v>
      </c>
      <c r="BJ166" s="53" t="s">
        <v>90</v>
      </c>
      <c r="BK166" s="179">
        <f t="shared" si="14"/>
        <v>0</v>
      </c>
      <c r="BL166" s="53" t="s">
        <v>1003</v>
      </c>
      <c r="BM166" s="271" t="s">
        <v>947</v>
      </c>
    </row>
    <row r="167" spans="2:65" s="74" customFormat="1" ht="21.75" customHeight="1">
      <c r="B167" s="73"/>
      <c r="C167" s="300" t="s">
        <v>608</v>
      </c>
      <c r="D167" s="300" t="s">
        <v>621</v>
      </c>
      <c r="E167" s="301" t="s">
        <v>10609</v>
      </c>
      <c r="F167" s="302" t="s">
        <v>8648</v>
      </c>
      <c r="G167" s="303" t="s">
        <v>265</v>
      </c>
      <c r="H167" s="304">
        <v>50</v>
      </c>
      <c r="I167" s="28"/>
      <c r="J167" s="306">
        <f t="shared" si="5"/>
        <v>0</v>
      </c>
      <c r="K167" s="307"/>
      <c r="L167" s="308"/>
      <c r="M167" s="29" t="s">
        <v>1</v>
      </c>
      <c r="N167" s="310" t="s">
        <v>43</v>
      </c>
      <c r="P167" s="269">
        <f t="shared" si="6"/>
        <v>0</v>
      </c>
      <c r="Q167" s="269">
        <v>0</v>
      </c>
      <c r="R167" s="269">
        <f t="shared" si="7"/>
        <v>0</v>
      </c>
      <c r="S167" s="269">
        <v>0</v>
      </c>
      <c r="T167" s="270">
        <f t="shared" si="8"/>
        <v>0</v>
      </c>
      <c r="AR167" s="271" t="s">
        <v>3401</v>
      </c>
      <c r="AT167" s="271" t="s">
        <v>621</v>
      </c>
      <c r="AU167" s="271" t="s">
        <v>84</v>
      </c>
      <c r="AY167" s="53" t="s">
        <v>366</v>
      </c>
      <c r="BE167" s="179">
        <f t="shared" si="9"/>
        <v>0</v>
      </c>
      <c r="BF167" s="179">
        <f t="shared" si="10"/>
        <v>0</v>
      </c>
      <c r="BG167" s="179">
        <f t="shared" si="11"/>
        <v>0</v>
      </c>
      <c r="BH167" s="179">
        <f t="shared" si="12"/>
        <v>0</v>
      </c>
      <c r="BI167" s="179">
        <f t="shared" si="13"/>
        <v>0</v>
      </c>
      <c r="BJ167" s="53" t="s">
        <v>90</v>
      </c>
      <c r="BK167" s="179">
        <f t="shared" si="14"/>
        <v>0</v>
      </c>
      <c r="BL167" s="53" t="s">
        <v>1003</v>
      </c>
      <c r="BM167" s="271" t="s">
        <v>1003</v>
      </c>
    </row>
    <row r="168" spans="2:65" s="74" customFormat="1" ht="16.5" customHeight="1">
      <c r="B168" s="73"/>
      <c r="C168" s="260" t="s">
        <v>615</v>
      </c>
      <c r="D168" s="260" t="s">
        <v>368</v>
      </c>
      <c r="E168" s="261" t="s">
        <v>10610</v>
      </c>
      <c r="F168" s="262" t="s">
        <v>8650</v>
      </c>
      <c r="G168" s="263" t="s">
        <v>265</v>
      </c>
      <c r="H168" s="264">
        <v>50</v>
      </c>
      <c r="I168" s="26"/>
      <c r="J168" s="266">
        <f t="shared" si="5"/>
        <v>0</v>
      </c>
      <c r="K168" s="267"/>
      <c r="L168" s="73"/>
      <c r="M168" s="27" t="s">
        <v>1</v>
      </c>
      <c r="N168" s="233" t="s">
        <v>43</v>
      </c>
      <c r="P168" s="269">
        <f t="shared" si="6"/>
        <v>0</v>
      </c>
      <c r="Q168" s="269">
        <v>0</v>
      </c>
      <c r="R168" s="269">
        <f t="shared" si="7"/>
        <v>0</v>
      </c>
      <c r="S168" s="269">
        <v>0</v>
      </c>
      <c r="T168" s="270">
        <f t="shared" si="8"/>
        <v>0</v>
      </c>
      <c r="AR168" s="271" t="s">
        <v>1003</v>
      </c>
      <c r="AT168" s="271" t="s">
        <v>368</v>
      </c>
      <c r="AU168" s="271" t="s">
        <v>84</v>
      </c>
      <c r="AY168" s="53" t="s">
        <v>366</v>
      </c>
      <c r="BE168" s="179">
        <f t="shared" si="9"/>
        <v>0</v>
      </c>
      <c r="BF168" s="179">
        <f t="shared" si="10"/>
        <v>0</v>
      </c>
      <c r="BG168" s="179">
        <f t="shared" si="11"/>
        <v>0</v>
      </c>
      <c r="BH168" s="179">
        <f t="shared" si="12"/>
        <v>0</v>
      </c>
      <c r="BI168" s="179">
        <f t="shared" si="13"/>
        <v>0</v>
      </c>
      <c r="BJ168" s="53" t="s">
        <v>90</v>
      </c>
      <c r="BK168" s="179">
        <f t="shared" si="14"/>
        <v>0</v>
      </c>
      <c r="BL168" s="53" t="s">
        <v>1003</v>
      </c>
      <c r="BM168" s="271" t="s">
        <v>1027</v>
      </c>
    </row>
    <row r="169" spans="2:65" s="74" customFormat="1" ht="21.75" customHeight="1">
      <c r="B169" s="73"/>
      <c r="C169" s="300" t="s">
        <v>620</v>
      </c>
      <c r="D169" s="300" t="s">
        <v>621</v>
      </c>
      <c r="E169" s="301" t="s">
        <v>10611</v>
      </c>
      <c r="F169" s="302" t="s">
        <v>8652</v>
      </c>
      <c r="G169" s="303" t="s">
        <v>265</v>
      </c>
      <c r="H169" s="304">
        <v>50</v>
      </c>
      <c r="I169" s="28"/>
      <c r="J169" s="306">
        <f t="shared" si="5"/>
        <v>0</v>
      </c>
      <c r="K169" s="307"/>
      <c r="L169" s="308"/>
      <c r="M169" s="29" t="s">
        <v>1</v>
      </c>
      <c r="N169" s="310" t="s">
        <v>43</v>
      </c>
      <c r="P169" s="269">
        <f t="shared" si="6"/>
        <v>0</v>
      </c>
      <c r="Q169" s="269">
        <v>0</v>
      </c>
      <c r="R169" s="269">
        <f t="shared" si="7"/>
        <v>0</v>
      </c>
      <c r="S169" s="269">
        <v>0</v>
      </c>
      <c r="T169" s="270">
        <f t="shared" si="8"/>
        <v>0</v>
      </c>
      <c r="AR169" s="271" t="s">
        <v>3401</v>
      </c>
      <c r="AT169" s="271" t="s">
        <v>621</v>
      </c>
      <c r="AU169" s="271" t="s">
        <v>84</v>
      </c>
      <c r="AY169" s="53" t="s">
        <v>366</v>
      </c>
      <c r="BE169" s="179">
        <f t="shared" si="9"/>
        <v>0</v>
      </c>
      <c r="BF169" s="179">
        <f t="shared" si="10"/>
        <v>0</v>
      </c>
      <c r="BG169" s="179">
        <f t="shared" si="11"/>
        <v>0</v>
      </c>
      <c r="BH169" s="179">
        <f t="shared" si="12"/>
        <v>0</v>
      </c>
      <c r="BI169" s="179">
        <f t="shared" si="13"/>
        <v>0</v>
      </c>
      <c r="BJ169" s="53" t="s">
        <v>90</v>
      </c>
      <c r="BK169" s="179">
        <f t="shared" si="14"/>
        <v>0</v>
      </c>
      <c r="BL169" s="53" t="s">
        <v>1003</v>
      </c>
      <c r="BM169" s="271" t="s">
        <v>1060</v>
      </c>
    </row>
    <row r="170" spans="2:65" s="74" customFormat="1" ht="16.5" customHeight="1">
      <c r="B170" s="73"/>
      <c r="C170" s="260" t="s">
        <v>627</v>
      </c>
      <c r="D170" s="260" t="s">
        <v>368</v>
      </c>
      <c r="E170" s="261" t="s">
        <v>10612</v>
      </c>
      <c r="F170" s="262" t="s">
        <v>8682</v>
      </c>
      <c r="G170" s="263" t="s">
        <v>249</v>
      </c>
      <c r="H170" s="264">
        <v>1</v>
      </c>
      <c r="I170" s="26"/>
      <c r="J170" s="266">
        <f t="shared" si="5"/>
        <v>0</v>
      </c>
      <c r="K170" s="267"/>
      <c r="L170" s="73"/>
      <c r="M170" s="27" t="s">
        <v>1</v>
      </c>
      <c r="N170" s="233" t="s">
        <v>43</v>
      </c>
      <c r="P170" s="269">
        <f t="shared" si="6"/>
        <v>0</v>
      </c>
      <c r="Q170" s="269">
        <v>0</v>
      </c>
      <c r="R170" s="269">
        <f t="shared" si="7"/>
        <v>0</v>
      </c>
      <c r="S170" s="269">
        <v>0</v>
      </c>
      <c r="T170" s="270">
        <f t="shared" si="8"/>
        <v>0</v>
      </c>
      <c r="AR170" s="271" t="s">
        <v>1003</v>
      </c>
      <c r="AT170" s="271" t="s">
        <v>368</v>
      </c>
      <c r="AU170" s="271" t="s">
        <v>84</v>
      </c>
      <c r="AY170" s="53" t="s">
        <v>366</v>
      </c>
      <c r="BE170" s="179">
        <f t="shared" si="9"/>
        <v>0</v>
      </c>
      <c r="BF170" s="179">
        <f t="shared" si="10"/>
        <v>0</v>
      </c>
      <c r="BG170" s="179">
        <f t="shared" si="11"/>
        <v>0</v>
      </c>
      <c r="BH170" s="179">
        <f t="shared" si="12"/>
        <v>0</v>
      </c>
      <c r="BI170" s="179">
        <f t="shared" si="13"/>
        <v>0</v>
      </c>
      <c r="BJ170" s="53" t="s">
        <v>90</v>
      </c>
      <c r="BK170" s="179">
        <f t="shared" si="14"/>
        <v>0</v>
      </c>
      <c r="BL170" s="53" t="s">
        <v>1003</v>
      </c>
      <c r="BM170" s="271" t="s">
        <v>1080</v>
      </c>
    </row>
    <row r="171" spans="2:65" s="74" customFormat="1" ht="16.5" customHeight="1">
      <c r="B171" s="73"/>
      <c r="C171" s="300" t="s">
        <v>635</v>
      </c>
      <c r="D171" s="300" t="s">
        <v>621</v>
      </c>
      <c r="E171" s="301" t="s">
        <v>10613</v>
      </c>
      <c r="F171" s="302" t="s">
        <v>8684</v>
      </c>
      <c r="G171" s="303" t="s">
        <v>249</v>
      </c>
      <c r="H171" s="304">
        <v>1</v>
      </c>
      <c r="I171" s="28"/>
      <c r="J171" s="306">
        <f t="shared" si="5"/>
        <v>0</v>
      </c>
      <c r="K171" s="307"/>
      <c r="L171" s="308"/>
      <c r="M171" s="29" t="s">
        <v>1</v>
      </c>
      <c r="N171" s="310" t="s">
        <v>43</v>
      </c>
      <c r="P171" s="269">
        <f t="shared" si="6"/>
        <v>0</v>
      </c>
      <c r="Q171" s="269">
        <v>0</v>
      </c>
      <c r="R171" s="269">
        <f t="shared" si="7"/>
        <v>0</v>
      </c>
      <c r="S171" s="269">
        <v>0</v>
      </c>
      <c r="T171" s="270">
        <f t="shared" si="8"/>
        <v>0</v>
      </c>
      <c r="AR171" s="271" t="s">
        <v>3401</v>
      </c>
      <c r="AT171" s="271" t="s">
        <v>621</v>
      </c>
      <c r="AU171" s="271" t="s">
        <v>84</v>
      </c>
      <c r="AY171" s="53" t="s">
        <v>366</v>
      </c>
      <c r="BE171" s="179">
        <f t="shared" si="9"/>
        <v>0</v>
      </c>
      <c r="BF171" s="179">
        <f t="shared" si="10"/>
        <v>0</v>
      </c>
      <c r="BG171" s="179">
        <f t="shared" si="11"/>
        <v>0</v>
      </c>
      <c r="BH171" s="179">
        <f t="shared" si="12"/>
        <v>0</v>
      </c>
      <c r="BI171" s="179">
        <f t="shared" si="13"/>
        <v>0</v>
      </c>
      <c r="BJ171" s="53" t="s">
        <v>90</v>
      </c>
      <c r="BK171" s="179">
        <f t="shared" si="14"/>
        <v>0</v>
      </c>
      <c r="BL171" s="53" t="s">
        <v>1003</v>
      </c>
      <c r="BM171" s="271" t="s">
        <v>1161</v>
      </c>
    </row>
    <row r="172" spans="2:65" s="74" customFormat="1" ht="16.5" customHeight="1">
      <c r="B172" s="73"/>
      <c r="C172" s="260" t="s">
        <v>666</v>
      </c>
      <c r="D172" s="260" t="s">
        <v>368</v>
      </c>
      <c r="E172" s="261" t="s">
        <v>10614</v>
      </c>
      <c r="F172" s="262" t="s">
        <v>8686</v>
      </c>
      <c r="G172" s="263" t="s">
        <v>265</v>
      </c>
      <c r="H172" s="264">
        <v>180</v>
      </c>
      <c r="I172" s="26"/>
      <c r="J172" s="266">
        <f t="shared" si="5"/>
        <v>0</v>
      </c>
      <c r="K172" s="267"/>
      <c r="L172" s="73"/>
      <c r="M172" s="27" t="s">
        <v>1</v>
      </c>
      <c r="N172" s="233" t="s">
        <v>43</v>
      </c>
      <c r="P172" s="269">
        <f t="shared" si="6"/>
        <v>0</v>
      </c>
      <c r="Q172" s="269">
        <v>0</v>
      </c>
      <c r="R172" s="269">
        <f t="shared" si="7"/>
        <v>0</v>
      </c>
      <c r="S172" s="269">
        <v>0</v>
      </c>
      <c r="T172" s="270">
        <f t="shared" si="8"/>
        <v>0</v>
      </c>
      <c r="AR172" s="271" t="s">
        <v>1003</v>
      </c>
      <c r="AT172" s="271" t="s">
        <v>368</v>
      </c>
      <c r="AU172" s="271" t="s">
        <v>84</v>
      </c>
      <c r="AY172" s="53" t="s">
        <v>366</v>
      </c>
      <c r="BE172" s="179">
        <f t="shared" si="9"/>
        <v>0</v>
      </c>
      <c r="BF172" s="179">
        <f t="shared" si="10"/>
        <v>0</v>
      </c>
      <c r="BG172" s="179">
        <f t="shared" si="11"/>
        <v>0</v>
      </c>
      <c r="BH172" s="179">
        <f t="shared" si="12"/>
        <v>0</v>
      </c>
      <c r="BI172" s="179">
        <f t="shared" si="13"/>
        <v>0</v>
      </c>
      <c r="BJ172" s="53" t="s">
        <v>90</v>
      </c>
      <c r="BK172" s="179">
        <f t="shared" si="14"/>
        <v>0</v>
      </c>
      <c r="BL172" s="53" t="s">
        <v>1003</v>
      </c>
      <c r="BM172" s="271" t="s">
        <v>1264</v>
      </c>
    </row>
    <row r="173" spans="2:65" s="74" customFormat="1" ht="16.5" customHeight="1">
      <c r="B173" s="73"/>
      <c r="C173" s="300" t="s">
        <v>673</v>
      </c>
      <c r="D173" s="300" t="s">
        <v>621</v>
      </c>
      <c r="E173" s="301" t="s">
        <v>10615</v>
      </c>
      <c r="F173" s="302" t="s">
        <v>8688</v>
      </c>
      <c r="G173" s="303" t="s">
        <v>265</v>
      </c>
      <c r="H173" s="304">
        <v>180</v>
      </c>
      <c r="I173" s="28"/>
      <c r="J173" s="306">
        <f t="shared" si="5"/>
        <v>0</v>
      </c>
      <c r="K173" s="307"/>
      <c r="L173" s="308"/>
      <c r="M173" s="29" t="s">
        <v>1</v>
      </c>
      <c r="N173" s="310" t="s">
        <v>43</v>
      </c>
      <c r="P173" s="269">
        <f t="shared" si="6"/>
        <v>0</v>
      </c>
      <c r="Q173" s="269">
        <v>0</v>
      </c>
      <c r="R173" s="269">
        <f t="shared" si="7"/>
        <v>0</v>
      </c>
      <c r="S173" s="269">
        <v>0</v>
      </c>
      <c r="T173" s="270">
        <f t="shared" si="8"/>
        <v>0</v>
      </c>
      <c r="AR173" s="271" t="s">
        <v>3401</v>
      </c>
      <c r="AT173" s="271" t="s">
        <v>621</v>
      </c>
      <c r="AU173" s="271" t="s">
        <v>84</v>
      </c>
      <c r="AY173" s="53" t="s">
        <v>366</v>
      </c>
      <c r="BE173" s="179">
        <f t="shared" si="9"/>
        <v>0</v>
      </c>
      <c r="BF173" s="179">
        <f t="shared" si="10"/>
        <v>0</v>
      </c>
      <c r="BG173" s="179">
        <f t="shared" si="11"/>
        <v>0</v>
      </c>
      <c r="BH173" s="179">
        <f t="shared" si="12"/>
        <v>0</v>
      </c>
      <c r="BI173" s="179">
        <f t="shared" si="13"/>
        <v>0</v>
      </c>
      <c r="BJ173" s="53" t="s">
        <v>90</v>
      </c>
      <c r="BK173" s="179">
        <f t="shared" si="14"/>
        <v>0</v>
      </c>
      <c r="BL173" s="53" t="s">
        <v>1003</v>
      </c>
      <c r="BM173" s="271" t="s">
        <v>1273</v>
      </c>
    </row>
    <row r="174" spans="2:65" s="74" customFormat="1" ht="16.5" customHeight="1">
      <c r="B174" s="73"/>
      <c r="C174" s="260" t="s">
        <v>680</v>
      </c>
      <c r="D174" s="260" t="s">
        <v>368</v>
      </c>
      <c r="E174" s="261" t="s">
        <v>10616</v>
      </c>
      <c r="F174" s="262" t="s">
        <v>8690</v>
      </c>
      <c r="G174" s="263" t="s">
        <v>265</v>
      </c>
      <c r="H174" s="264">
        <v>140</v>
      </c>
      <c r="I174" s="26"/>
      <c r="J174" s="266">
        <f t="shared" si="5"/>
        <v>0</v>
      </c>
      <c r="K174" s="267"/>
      <c r="L174" s="73"/>
      <c r="M174" s="27" t="s">
        <v>1</v>
      </c>
      <c r="N174" s="233" t="s">
        <v>43</v>
      </c>
      <c r="P174" s="269">
        <f t="shared" si="6"/>
        <v>0</v>
      </c>
      <c r="Q174" s="269">
        <v>0</v>
      </c>
      <c r="R174" s="269">
        <f t="shared" si="7"/>
        <v>0</v>
      </c>
      <c r="S174" s="269">
        <v>0</v>
      </c>
      <c r="T174" s="270">
        <f t="shared" si="8"/>
        <v>0</v>
      </c>
      <c r="AR174" s="271" t="s">
        <v>1003</v>
      </c>
      <c r="AT174" s="271" t="s">
        <v>368</v>
      </c>
      <c r="AU174" s="271" t="s">
        <v>84</v>
      </c>
      <c r="AY174" s="53" t="s">
        <v>366</v>
      </c>
      <c r="BE174" s="179">
        <f t="shared" si="9"/>
        <v>0</v>
      </c>
      <c r="BF174" s="179">
        <f t="shared" si="10"/>
        <v>0</v>
      </c>
      <c r="BG174" s="179">
        <f t="shared" si="11"/>
        <v>0</v>
      </c>
      <c r="BH174" s="179">
        <f t="shared" si="12"/>
        <v>0</v>
      </c>
      <c r="BI174" s="179">
        <f t="shared" si="13"/>
        <v>0</v>
      </c>
      <c r="BJ174" s="53" t="s">
        <v>90</v>
      </c>
      <c r="BK174" s="179">
        <f t="shared" si="14"/>
        <v>0</v>
      </c>
      <c r="BL174" s="53" t="s">
        <v>1003</v>
      </c>
      <c r="BM174" s="271" t="s">
        <v>1282</v>
      </c>
    </row>
    <row r="175" spans="2:65" s="74" customFormat="1" ht="16.5" customHeight="1">
      <c r="B175" s="73"/>
      <c r="C175" s="300" t="s">
        <v>689</v>
      </c>
      <c r="D175" s="300" t="s">
        <v>621</v>
      </c>
      <c r="E175" s="301" t="s">
        <v>10617</v>
      </c>
      <c r="F175" s="302" t="s">
        <v>8692</v>
      </c>
      <c r="G175" s="303" t="s">
        <v>265</v>
      </c>
      <c r="H175" s="304">
        <v>140</v>
      </c>
      <c r="I175" s="28"/>
      <c r="J175" s="306">
        <f t="shared" si="5"/>
        <v>0</v>
      </c>
      <c r="K175" s="307"/>
      <c r="L175" s="308"/>
      <c r="M175" s="29" t="s">
        <v>1</v>
      </c>
      <c r="N175" s="310" t="s">
        <v>43</v>
      </c>
      <c r="P175" s="269">
        <f t="shared" si="6"/>
        <v>0</v>
      </c>
      <c r="Q175" s="269">
        <v>0</v>
      </c>
      <c r="R175" s="269">
        <f t="shared" si="7"/>
        <v>0</v>
      </c>
      <c r="S175" s="269">
        <v>0</v>
      </c>
      <c r="T175" s="270">
        <f t="shared" si="8"/>
        <v>0</v>
      </c>
      <c r="AR175" s="271" t="s">
        <v>3401</v>
      </c>
      <c r="AT175" s="271" t="s">
        <v>621</v>
      </c>
      <c r="AU175" s="271" t="s">
        <v>84</v>
      </c>
      <c r="AY175" s="53" t="s">
        <v>366</v>
      </c>
      <c r="BE175" s="179">
        <f t="shared" si="9"/>
        <v>0</v>
      </c>
      <c r="BF175" s="179">
        <f t="shared" si="10"/>
        <v>0</v>
      </c>
      <c r="BG175" s="179">
        <f t="shared" si="11"/>
        <v>0</v>
      </c>
      <c r="BH175" s="179">
        <f t="shared" si="12"/>
        <v>0</v>
      </c>
      <c r="BI175" s="179">
        <f t="shared" si="13"/>
        <v>0</v>
      </c>
      <c r="BJ175" s="53" t="s">
        <v>90</v>
      </c>
      <c r="BK175" s="179">
        <f t="shared" si="14"/>
        <v>0</v>
      </c>
      <c r="BL175" s="53" t="s">
        <v>1003</v>
      </c>
      <c r="BM175" s="271" t="s">
        <v>1303</v>
      </c>
    </row>
    <row r="176" spans="2:65" s="74" customFormat="1" ht="16.5" customHeight="1">
      <c r="B176" s="73"/>
      <c r="C176" s="260" t="s">
        <v>697</v>
      </c>
      <c r="D176" s="260" t="s">
        <v>368</v>
      </c>
      <c r="E176" s="261" t="s">
        <v>10618</v>
      </c>
      <c r="F176" s="262" t="s">
        <v>8694</v>
      </c>
      <c r="G176" s="263" t="s">
        <v>265</v>
      </c>
      <c r="H176" s="264">
        <v>60</v>
      </c>
      <c r="I176" s="26"/>
      <c r="J176" s="266">
        <f t="shared" si="5"/>
        <v>0</v>
      </c>
      <c r="K176" s="267"/>
      <c r="L176" s="73"/>
      <c r="M176" s="27" t="s">
        <v>1</v>
      </c>
      <c r="N176" s="233" t="s">
        <v>43</v>
      </c>
      <c r="P176" s="269">
        <f t="shared" si="6"/>
        <v>0</v>
      </c>
      <c r="Q176" s="269">
        <v>0</v>
      </c>
      <c r="R176" s="269">
        <f t="shared" si="7"/>
        <v>0</v>
      </c>
      <c r="S176" s="269">
        <v>0</v>
      </c>
      <c r="T176" s="270">
        <f t="shared" si="8"/>
        <v>0</v>
      </c>
      <c r="AR176" s="271" t="s">
        <v>1003</v>
      </c>
      <c r="AT176" s="271" t="s">
        <v>368</v>
      </c>
      <c r="AU176" s="271" t="s">
        <v>84</v>
      </c>
      <c r="AY176" s="53" t="s">
        <v>366</v>
      </c>
      <c r="BE176" s="179">
        <f t="shared" si="9"/>
        <v>0</v>
      </c>
      <c r="BF176" s="179">
        <f t="shared" si="10"/>
        <v>0</v>
      </c>
      <c r="BG176" s="179">
        <f t="shared" si="11"/>
        <v>0</v>
      </c>
      <c r="BH176" s="179">
        <f t="shared" si="12"/>
        <v>0</v>
      </c>
      <c r="BI176" s="179">
        <f t="shared" si="13"/>
        <v>0</v>
      </c>
      <c r="BJ176" s="53" t="s">
        <v>90</v>
      </c>
      <c r="BK176" s="179">
        <f t="shared" si="14"/>
        <v>0</v>
      </c>
      <c r="BL176" s="53" t="s">
        <v>1003</v>
      </c>
      <c r="BM176" s="271" t="s">
        <v>1313</v>
      </c>
    </row>
    <row r="177" spans="2:65" s="74" customFormat="1" ht="16.5" customHeight="1">
      <c r="B177" s="73"/>
      <c r="C177" s="300" t="s">
        <v>707</v>
      </c>
      <c r="D177" s="300" t="s">
        <v>621</v>
      </c>
      <c r="E177" s="301" t="s">
        <v>10619</v>
      </c>
      <c r="F177" s="302" t="s">
        <v>8696</v>
      </c>
      <c r="G177" s="303" t="s">
        <v>265</v>
      </c>
      <c r="H177" s="304">
        <v>60</v>
      </c>
      <c r="I177" s="28"/>
      <c r="J177" s="306">
        <f t="shared" si="5"/>
        <v>0</v>
      </c>
      <c r="K177" s="307"/>
      <c r="L177" s="308"/>
      <c r="M177" s="29" t="s">
        <v>1</v>
      </c>
      <c r="N177" s="310" t="s">
        <v>43</v>
      </c>
      <c r="P177" s="269">
        <f t="shared" si="6"/>
        <v>0</v>
      </c>
      <c r="Q177" s="269">
        <v>0</v>
      </c>
      <c r="R177" s="269">
        <f t="shared" si="7"/>
        <v>0</v>
      </c>
      <c r="S177" s="269">
        <v>0</v>
      </c>
      <c r="T177" s="270">
        <f t="shared" si="8"/>
        <v>0</v>
      </c>
      <c r="AR177" s="271" t="s">
        <v>3401</v>
      </c>
      <c r="AT177" s="271" t="s">
        <v>621</v>
      </c>
      <c r="AU177" s="271" t="s">
        <v>84</v>
      </c>
      <c r="AY177" s="53" t="s">
        <v>366</v>
      </c>
      <c r="BE177" s="179">
        <f t="shared" si="9"/>
        <v>0</v>
      </c>
      <c r="BF177" s="179">
        <f t="shared" si="10"/>
        <v>0</v>
      </c>
      <c r="BG177" s="179">
        <f t="shared" si="11"/>
        <v>0</v>
      </c>
      <c r="BH177" s="179">
        <f t="shared" si="12"/>
        <v>0</v>
      </c>
      <c r="BI177" s="179">
        <f t="shared" si="13"/>
        <v>0</v>
      </c>
      <c r="BJ177" s="53" t="s">
        <v>90</v>
      </c>
      <c r="BK177" s="179">
        <f t="shared" si="14"/>
        <v>0</v>
      </c>
      <c r="BL177" s="53" t="s">
        <v>1003</v>
      </c>
      <c r="BM177" s="271" t="s">
        <v>1369</v>
      </c>
    </row>
    <row r="178" spans="2:65" s="74" customFormat="1" ht="24.2" customHeight="1">
      <c r="B178" s="73"/>
      <c r="C178" s="260" t="s">
        <v>716</v>
      </c>
      <c r="D178" s="260" t="s">
        <v>368</v>
      </c>
      <c r="E178" s="261" t="s">
        <v>10620</v>
      </c>
      <c r="F178" s="262" t="s">
        <v>8702</v>
      </c>
      <c r="G178" s="263" t="s">
        <v>265</v>
      </c>
      <c r="H178" s="264">
        <v>40</v>
      </c>
      <c r="I178" s="26"/>
      <c r="J178" s="266">
        <f t="shared" si="5"/>
        <v>0</v>
      </c>
      <c r="K178" s="267"/>
      <c r="L178" s="73"/>
      <c r="M178" s="27" t="s">
        <v>1</v>
      </c>
      <c r="N178" s="233" t="s">
        <v>43</v>
      </c>
      <c r="P178" s="269">
        <f t="shared" si="6"/>
        <v>0</v>
      </c>
      <c r="Q178" s="269">
        <v>0</v>
      </c>
      <c r="R178" s="269">
        <f t="shared" si="7"/>
        <v>0</v>
      </c>
      <c r="S178" s="269">
        <v>0</v>
      </c>
      <c r="T178" s="270">
        <f t="shared" si="8"/>
        <v>0</v>
      </c>
      <c r="AR178" s="271" t="s">
        <v>1003</v>
      </c>
      <c r="AT178" s="271" t="s">
        <v>368</v>
      </c>
      <c r="AU178" s="271" t="s">
        <v>84</v>
      </c>
      <c r="AY178" s="53" t="s">
        <v>366</v>
      </c>
      <c r="BE178" s="179">
        <f t="shared" si="9"/>
        <v>0</v>
      </c>
      <c r="BF178" s="179">
        <f t="shared" si="10"/>
        <v>0</v>
      </c>
      <c r="BG178" s="179">
        <f t="shared" si="11"/>
        <v>0</v>
      </c>
      <c r="BH178" s="179">
        <f t="shared" si="12"/>
        <v>0</v>
      </c>
      <c r="BI178" s="179">
        <f t="shared" si="13"/>
        <v>0</v>
      </c>
      <c r="BJ178" s="53" t="s">
        <v>90</v>
      </c>
      <c r="BK178" s="179">
        <f t="shared" si="14"/>
        <v>0</v>
      </c>
      <c r="BL178" s="53" t="s">
        <v>1003</v>
      </c>
      <c r="BM178" s="271" t="s">
        <v>1382</v>
      </c>
    </row>
    <row r="179" spans="2:65" s="74" customFormat="1" ht="24.2" customHeight="1">
      <c r="B179" s="73"/>
      <c r="C179" s="300" t="s">
        <v>735</v>
      </c>
      <c r="D179" s="300" t="s">
        <v>621</v>
      </c>
      <c r="E179" s="301" t="s">
        <v>10621</v>
      </c>
      <c r="F179" s="302" t="s">
        <v>8704</v>
      </c>
      <c r="G179" s="303" t="s">
        <v>265</v>
      </c>
      <c r="H179" s="304">
        <v>40</v>
      </c>
      <c r="I179" s="28"/>
      <c r="J179" s="306">
        <f t="shared" si="5"/>
        <v>0</v>
      </c>
      <c r="K179" s="307"/>
      <c r="L179" s="308"/>
      <c r="M179" s="29" t="s">
        <v>1</v>
      </c>
      <c r="N179" s="310" t="s">
        <v>43</v>
      </c>
      <c r="P179" s="269">
        <f t="shared" si="6"/>
        <v>0</v>
      </c>
      <c r="Q179" s="269">
        <v>0</v>
      </c>
      <c r="R179" s="269">
        <f t="shared" si="7"/>
        <v>0</v>
      </c>
      <c r="S179" s="269">
        <v>0</v>
      </c>
      <c r="T179" s="270">
        <f t="shared" si="8"/>
        <v>0</v>
      </c>
      <c r="AR179" s="271" t="s">
        <v>3401</v>
      </c>
      <c r="AT179" s="271" t="s">
        <v>621</v>
      </c>
      <c r="AU179" s="271" t="s">
        <v>84</v>
      </c>
      <c r="AY179" s="53" t="s">
        <v>366</v>
      </c>
      <c r="BE179" s="179">
        <f t="shared" si="9"/>
        <v>0</v>
      </c>
      <c r="BF179" s="179">
        <f t="shared" si="10"/>
        <v>0</v>
      </c>
      <c r="BG179" s="179">
        <f t="shared" si="11"/>
        <v>0</v>
      </c>
      <c r="BH179" s="179">
        <f t="shared" si="12"/>
        <v>0</v>
      </c>
      <c r="BI179" s="179">
        <f t="shared" si="13"/>
        <v>0</v>
      </c>
      <c r="BJ179" s="53" t="s">
        <v>90</v>
      </c>
      <c r="BK179" s="179">
        <f t="shared" si="14"/>
        <v>0</v>
      </c>
      <c r="BL179" s="53" t="s">
        <v>1003</v>
      </c>
      <c r="BM179" s="271" t="s">
        <v>219</v>
      </c>
    </row>
    <row r="180" spans="2:65" s="74" customFormat="1" ht="24.2" customHeight="1">
      <c r="B180" s="73"/>
      <c r="C180" s="260" t="s">
        <v>755</v>
      </c>
      <c r="D180" s="260" t="s">
        <v>368</v>
      </c>
      <c r="E180" s="261" t="s">
        <v>10622</v>
      </c>
      <c r="F180" s="262" t="s">
        <v>8706</v>
      </c>
      <c r="G180" s="263" t="s">
        <v>265</v>
      </c>
      <c r="H180" s="264">
        <v>50</v>
      </c>
      <c r="I180" s="26"/>
      <c r="J180" s="266">
        <f t="shared" si="5"/>
        <v>0</v>
      </c>
      <c r="K180" s="267"/>
      <c r="L180" s="73"/>
      <c r="M180" s="27" t="s">
        <v>1</v>
      </c>
      <c r="N180" s="233" t="s">
        <v>43</v>
      </c>
      <c r="P180" s="269">
        <f t="shared" si="6"/>
        <v>0</v>
      </c>
      <c r="Q180" s="269">
        <v>0</v>
      </c>
      <c r="R180" s="269">
        <f t="shared" si="7"/>
        <v>0</v>
      </c>
      <c r="S180" s="269">
        <v>0</v>
      </c>
      <c r="T180" s="270">
        <f t="shared" si="8"/>
        <v>0</v>
      </c>
      <c r="AR180" s="271" t="s">
        <v>1003</v>
      </c>
      <c r="AT180" s="271" t="s">
        <v>368</v>
      </c>
      <c r="AU180" s="271" t="s">
        <v>84</v>
      </c>
      <c r="AY180" s="53" t="s">
        <v>366</v>
      </c>
      <c r="BE180" s="179">
        <f t="shared" si="9"/>
        <v>0</v>
      </c>
      <c r="BF180" s="179">
        <f t="shared" si="10"/>
        <v>0</v>
      </c>
      <c r="BG180" s="179">
        <f t="shared" si="11"/>
        <v>0</v>
      </c>
      <c r="BH180" s="179">
        <f t="shared" si="12"/>
        <v>0</v>
      </c>
      <c r="BI180" s="179">
        <f t="shared" si="13"/>
        <v>0</v>
      </c>
      <c r="BJ180" s="53" t="s">
        <v>90</v>
      </c>
      <c r="BK180" s="179">
        <f t="shared" si="14"/>
        <v>0</v>
      </c>
      <c r="BL180" s="53" t="s">
        <v>1003</v>
      </c>
      <c r="BM180" s="271" t="s">
        <v>1401</v>
      </c>
    </row>
    <row r="181" spans="2:65" s="74" customFormat="1" ht="24.2" customHeight="1">
      <c r="B181" s="73"/>
      <c r="C181" s="300" t="s">
        <v>761</v>
      </c>
      <c r="D181" s="300" t="s">
        <v>621</v>
      </c>
      <c r="E181" s="301" t="s">
        <v>10623</v>
      </c>
      <c r="F181" s="302" t="s">
        <v>8708</v>
      </c>
      <c r="G181" s="303" t="s">
        <v>265</v>
      </c>
      <c r="H181" s="304">
        <v>50</v>
      </c>
      <c r="I181" s="28"/>
      <c r="J181" s="306">
        <f t="shared" si="5"/>
        <v>0</v>
      </c>
      <c r="K181" s="307"/>
      <c r="L181" s="308"/>
      <c r="M181" s="29" t="s">
        <v>1</v>
      </c>
      <c r="N181" s="310" t="s">
        <v>43</v>
      </c>
      <c r="P181" s="269">
        <f t="shared" si="6"/>
        <v>0</v>
      </c>
      <c r="Q181" s="269">
        <v>0</v>
      </c>
      <c r="R181" s="269">
        <f t="shared" si="7"/>
        <v>0</v>
      </c>
      <c r="S181" s="269">
        <v>0</v>
      </c>
      <c r="T181" s="270">
        <f t="shared" si="8"/>
        <v>0</v>
      </c>
      <c r="AR181" s="271" t="s">
        <v>3401</v>
      </c>
      <c r="AT181" s="271" t="s">
        <v>621</v>
      </c>
      <c r="AU181" s="271" t="s">
        <v>84</v>
      </c>
      <c r="AY181" s="53" t="s">
        <v>366</v>
      </c>
      <c r="BE181" s="179">
        <f t="shared" si="9"/>
        <v>0</v>
      </c>
      <c r="BF181" s="179">
        <f t="shared" si="10"/>
        <v>0</v>
      </c>
      <c r="BG181" s="179">
        <f t="shared" si="11"/>
        <v>0</v>
      </c>
      <c r="BH181" s="179">
        <f t="shared" si="12"/>
        <v>0</v>
      </c>
      <c r="BI181" s="179">
        <f t="shared" si="13"/>
        <v>0</v>
      </c>
      <c r="BJ181" s="53" t="s">
        <v>90</v>
      </c>
      <c r="BK181" s="179">
        <f t="shared" si="14"/>
        <v>0</v>
      </c>
      <c r="BL181" s="53" t="s">
        <v>1003</v>
      </c>
      <c r="BM181" s="271" t="s">
        <v>1410</v>
      </c>
    </row>
    <row r="182" spans="2:65" s="74" customFormat="1" ht="24.2" customHeight="1">
      <c r="B182" s="73"/>
      <c r="C182" s="260" t="s">
        <v>768</v>
      </c>
      <c r="D182" s="260" t="s">
        <v>368</v>
      </c>
      <c r="E182" s="261" t="s">
        <v>10624</v>
      </c>
      <c r="F182" s="262" t="s">
        <v>8731</v>
      </c>
      <c r="G182" s="263" t="s">
        <v>7135</v>
      </c>
      <c r="H182" s="264">
        <v>1</v>
      </c>
      <c r="I182" s="26"/>
      <c r="J182" s="266">
        <f t="shared" si="5"/>
        <v>0</v>
      </c>
      <c r="K182" s="267"/>
      <c r="L182" s="73"/>
      <c r="M182" s="27" t="s">
        <v>1</v>
      </c>
      <c r="N182" s="233" t="s">
        <v>43</v>
      </c>
      <c r="P182" s="269">
        <f t="shared" si="6"/>
        <v>0</v>
      </c>
      <c r="Q182" s="269">
        <v>0</v>
      </c>
      <c r="R182" s="269">
        <f t="shared" si="7"/>
        <v>0</v>
      </c>
      <c r="S182" s="269">
        <v>0</v>
      </c>
      <c r="T182" s="270">
        <f t="shared" si="8"/>
        <v>0</v>
      </c>
      <c r="AR182" s="271" t="s">
        <v>1003</v>
      </c>
      <c r="AT182" s="271" t="s">
        <v>368</v>
      </c>
      <c r="AU182" s="271" t="s">
        <v>84</v>
      </c>
      <c r="AY182" s="53" t="s">
        <v>366</v>
      </c>
      <c r="BE182" s="179">
        <f t="shared" si="9"/>
        <v>0</v>
      </c>
      <c r="BF182" s="179">
        <f t="shared" si="10"/>
        <v>0</v>
      </c>
      <c r="BG182" s="179">
        <f t="shared" si="11"/>
        <v>0</v>
      </c>
      <c r="BH182" s="179">
        <f t="shared" si="12"/>
        <v>0</v>
      </c>
      <c r="BI182" s="179">
        <f t="shared" si="13"/>
        <v>0</v>
      </c>
      <c r="BJ182" s="53" t="s">
        <v>90</v>
      </c>
      <c r="BK182" s="179">
        <f t="shared" si="14"/>
        <v>0</v>
      </c>
      <c r="BL182" s="53" t="s">
        <v>1003</v>
      </c>
      <c r="BM182" s="271" t="s">
        <v>1425</v>
      </c>
    </row>
    <row r="183" spans="2:65" s="74" customFormat="1" ht="24.2" customHeight="1">
      <c r="B183" s="73"/>
      <c r="C183" s="300" t="s">
        <v>783</v>
      </c>
      <c r="D183" s="300" t="s">
        <v>621</v>
      </c>
      <c r="E183" s="301" t="s">
        <v>10625</v>
      </c>
      <c r="F183" s="302" t="s">
        <v>8733</v>
      </c>
      <c r="G183" s="303" t="s">
        <v>7135</v>
      </c>
      <c r="H183" s="304">
        <v>1</v>
      </c>
      <c r="I183" s="28"/>
      <c r="J183" s="306">
        <f t="shared" si="5"/>
        <v>0</v>
      </c>
      <c r="K183" s="307"/>
      <c r="L183" s="308"/>
      <c r="M183" s="29" t="s">
        <v>1</v>
      </c>
      <c r="N183" s="310" t="s">
        <v>43</v>
      </c>
      <c r="P183" s="269">
        <f t="shared" si="6"/>
        <v>0</v>
      </c>
      <c r="Q183" s="269">
        <v>0</v>
      </c>
      <c r="R183" s="269">
        <f t="shared" si="7"/>
        <v>0</v>
      </c>
      <c r="S183" s="269">
        <v>0</v>
      </c>
      <c r="T183" s="270">
        <f t="shared" si="8"/>
        <v>0</v>
      </c>
      <c r="AR183" s="271" t="s">
        <v>3401</v>
      </c>
      <c r="AT183" s="271" t="s">
        <v>621</v>
      </c>
      <c r="AU183" s="271" t="s">
        <v>84</v>
      </c>
      <c r="AY183" s="53" t="s">
        <v>366</v>
      </c>
      <c r="BE183" s="179">
        <f t="shared" si="9"/>
        <v>0</v>
      </c>
      <c r="BF183" s="179">
        <f t="shared" si="10"/>
        <v>0</v>
      </c>
      <c r="BG183" s="179">
        <f t="shared" si="11"/>
        <v>0</v>
      </c>
      <c r="BH183" s="179">
        <f t="shared" si="12"/>
        <v>0</v>
      </c>
      <c r="BI183" s="179">
        <f t="shared" si="13"/>
        <v>0</v>
      </c>
      <c r="BJ183" s="53" t="s">
        <v>90</v>
      </c>
      <c r="BK183" s="179">
        <f t="shared" si="14"/>
        <v>0</v>
      </c>
      <c r="BL183" s="53" t="s">
        <v>1003</v>
      </c>
      <c r="BM183" s="271" t="s">
        <v>1437</v>
      </c>
    </row>
    <row r="184" spans="2:65" s="249" customFormat="1" ht="25.9" customHeight="1">
      <c r="B184" s="248"/>
      <c r="D184" s="250" t="s">
        <v>76</v>
      </c>
      <c r="E184" s="251" t="s">
        <v>6756</v>
      </c>
      <c r="F184" s="251" t="s">
        <v>8771</v>
      </c>
      <c r="J184" s="252">
        <f>BK184</f>
        <v>0</v>
      </c>
      <c r="L184" s="248"/>
      <c r="M184" s="253"/>
      <c r="P184" s="254">
        <f>SUM(P185:P215)</f>
        <v>0</v>
      </c>
      <c r="R184" s="254">
        <f>SUM(R185:R215)</f>
        <v>0</v>
      </c>
      <c r="T184" s="255">
        <f>SUM(T185:T215)</f>
        <v>0</v>
      </c>
      <c r="AR184" s="250" t="s">
        <v>84</v>
      </c>
      <c r="AT184" s="256" t="s">
        <v>76</v>
      </c>
      <c r="AU184" s="256" t="s">
        <v>77</v>
      </c>
      <c r="AY184" s="250" t="s">
        <v>366</v>
      </c>
      <c r="BK184" s="257">
        <f>SUM(BK185:BK215)</f>
        <v>0</v>
      </c>
    </row>
    <row r="185" spans="2:65" s="74" customFormat="1" ht="37.9" customHeight="1">
      <c r="B185" s="73"/>
      <c r="C185" s="260" t="s">
        <v>826</v>
      </c>
      <c r="D185" s="260" t="s">
        <v>368</v>
      </c>
      <c r="E185" s="261" t="s">
        <v>10626</v>
      </c>
      <c r="F185" s="262" t="s">
        <v>10627</v>
      </c>
      <c r="G185" s="263" t="s">
        <v>630</v>
      </c>
      <c r="H185" s="264">
        <v>2</v>
      </c>
      <c r="I185" s="26"/>
      <c r="J185" s="266">
        <f>ROUND(I185*H185,2)</f>
        <v>0</v>
      </c>
      <c r="K185" s="267"/>
      <c r="L185" s="73"/>
      <c r="M185" s="27" t="s">
        <v>1</v>
      </c>
      <c r="N185" s="233" t="s">
        <v>43</v>
      </c>
      <c r="P185" s="269">
        <f>O185*H185</f>
        <v>0</v>
      </c>
      <c r="Q185" s="269">
        <v>0</v>
      </c>
      <c r="R185" s="269">
        <f>Q185*H185</f>
        <v>0</v>
      </c>
      <c r="S185" s="269">
        <v>0</v>
      </c>
      <c r="T185" s="270">
        <f>S185*H185</f>
        <v>0</v>
      </c>
      <c r="AR185" s="271" t="s">
        <v>1003</v>
      </c>
      <c r="AT185" s="271" t="s">
        <v>368</v>
      </c>
      <c r="AU185" s="271" t="s">
        <v>84</v>
      </c>
      <c r="AY185" s="53" t="s">
        <v>366</v>
      </c>
      <c r="BE185" s="179">
        <f>IF(N185="základná",J185,0)</f>
        <v>0</v>
      </c>
      <c r="BF185" s="179">
        <f>IF(N185="znížená",J185,0)</f>
        <v>0</v>
      </c>
      <c r="BG185" s="179">
        <f>IF(N185="zákl. prenesená",J185,0)</f>
        <v>0</v>
      </c>
      <c r="BH185" s="179">
        <f>IF(N185="zníž. prenesená",J185,0)</f>
        <v>0</v>
      </c>
      <c r="BI185" s="179">
        <f>IF(N185="nulová",J185,0)</f>
        <v>0</v>
      </c>
      <c r="BJ185" s="53" t="s">
        <v>90</v>
      </c>
      <c r="BK185" s="179">
        <f>ROUND(I185*H185,2)</f>
        <v>0</v>
      </c>
      <c r="BL185" s="53" t="s">
        <v>1003</v>
      </c>
      <c r="BM185" s="271" t="s">
        <v>1457</v>
      </c>
    </row>
    <row r="186" spans="2:65" s="74" customFormat="1" ht="66.75" customHeight="1">
      <c r="B186" s="73"/>
      <c r="C186" s="300" t="s">
        <v>866</v>
      </c>
      <c r="D186" s="300" t="s">
        <v>621</v>
      </c>
      <c r="E186" s="301" t="s">
        <v>10628</v>
      </c>
      <c r="F186" s="302" t="s">
        <v>10629</v>
      </c>
      <c r="G186" s="303" t="s">
        <v>630</v>
      </c>
      <c r="H186" s="304">
        <v>2</v>
      </c>
      <c r="I186" s="28"/>
      <c r="J186" s="306">
        <f>ROUND(I186*H186,2)</f>
        <v>0</v>
      </c>
      <c r="K186" s="307"/>
      <c r="L186" s="308"/>
      <c r="M186" s="29" t="s">
        <v>1</v>
      </c>
      <c r="N186" s="310" t="s">
        <v>43</v>
      </c>
      <c r="P186" s="269">
        <f>O186*H186</f>
        <v>0</v>
      </c>
      <c r="Q186" s="269">
        <v>0</v>
      </c>
      <c r="R186" s="269">
        <f>Q186*H186</f>
        <v>0</v>
      </c>
      <c r="S186" s="269">
        <v>0</v>
      </c>
      <c r="T186" s="270">
        <f>S186*H186</f>
        <v>0</v>
      </c>
      <c r="AR186" s="271" t="s">
        <v>3401</v>
      </c>
      <c r="AT186" s="271" t="s">
        <v>621</v>
      </c>
      <c r="AU186" s="271" t="s">
        <v>84</v>
      </c>
      <c r="AY186" s="53" t="s">
        <v>366</v>
      </c>
      <c r="BE186" s="179">
        <f>IF(N186="základná",J186,0)</f>
        <v>0</v>
      </c>
      <c r="BF186" s="179">
        <f>IF(N186="znížená",J186,0)</f>
        <v>0</v>
      </c>
      <c r="BG186" s="179">
        <f>IF(N186="zákl. prenesená",J186,0)</f>
        <v>0</v>
      </c>
      <c r="BH186" s="179">
        <f>IF(N186="zníž. prenesená",J186,0)</f>
        <v>0</v>
      </c>
      <c r="BI186" s="179">
        <f>IF(N186="nulová",J186,0)</f>
        <v>0</v>
      </c>
      <c r="BJ186" s="53" t="s">
        <v>90</v>
      </c>
      <c r="BK186" s="179">
        <f>ROUND(I186*H186,2)</f>
        <v>0</v>
      </c>
      <c r="BL186" s="53" t="s">
        <v>1003</v>
      </c>
      <c r="BM186" s="271" t="s">
        <v>1467</v>
      </c>
    </row>
    <row r="187" spans="2:65" s="280" customFormat="1">
      <c r="B187" s="279"/>
      <c r="D187" s="274" t="s">
        <v>373</v>
      </c>
      <c r="E187" s="281" t="s">
        <v>1</v>
      </c>
      <c r="F187" s="282" t="s">
        <v>90</v>
      </c>
      <c r="H187" s="283">
        <v>2</v>
      </c>
      <c r="L187" s="279"/>
      <c r="M187" s="284"/>
      <c r="T187" s="285"/>
      <c r="AT187" s="281" t="s">
        <v>373</v>
      </c>
      <c r="AU187" s="281" t="s">
        <v>84</v>
      </c>
      <c r="AV187" s="280" t="s">
        <v>90</v>
      </c>
      <c r="AW187" s="280" t="s">
        <v>31</v>
      </c>
      <c r="AX187" s="280" t="s">
        <v>84</v>
      </c>
      <c r="AY187" s="281" t="s">
        <v>366</v>
      </c>
    </row>
    <row r="188" spans="2:65" s="273" customFormat="1" ht="33.75">
      <c r="B188" s="272"/>
      <c r="D188" s="274" t="s">
        <v>373</v>
      </c>
      <c r="E188" s="275" t="s">
        <v>1</v>
      </c>
      <c r="F188" s="276" t="s">
        <v>10630</v>
      </c>
      <c r="H188" s="275" t="s">
        <v>1</v>
      </c>
      <c r="L188" s="272"/>
      <c r="M188" s="277"/>
      <c r="T188" s="278"/>
      <c r="AT188" s="275" t="s">
        <v>373</v>
      </c>
      <c r="AU188" s="275" t="s">
        <v>84</v>
      </c>
      <c r="AV188" s="273" t="s">
        <v>84</v>
      </c>
      <c r="AW188" s="273" t="s">
        <v>31</v>
      </c>
      <c r="AX188" s="273" t="s">
        <v>77</v>
      </c>
      <c r="AY188" s="275" t="s">
        <v>366</v>
      </c>
    </row>
    <row r="189" spans="2:65" s="273" customFormat="1" ht="22.5">
      <c r="B189" s="272"/>
      <c r="D189" s="274" t="s">
        <v>373</v>
      </c>
      <c r="E189" s="275" t="s">
        <v>1</v>
      </c>
      <c r="F189" s="276" t="s">
        <v>10631</v>
      </c>
      <c r="H189" s="275" t="s">
        <v>1</v>
      </c>
      <c r="L189" s="272"/>
      <c r="M189" s="277"/>
      <c r="T189" s="278"/>
      <c r="AT189" s="275" t="s">
        <v>373</v>
      </c>
      <c r="AU189" s="275" t="s">
        <v>84</v>
      </c>
      <c r="AV189" s="273" t="s">
        <v>84</v>
      </c>
      <c r="AW189" s="273" t="s">
        <v>31</v>
      </c>
      <c r="AX189" s="273" t="s">
        <v>77</v>
      </c>
      <c r="AY189" s="275" t="s">
        <v>366</v>
      </c>
    </row>
    <row r="190" spans="2:65" s="74" customFormat="1" ht="37.9" customHeight="1">
      <c r="B190" s="73"/>
      <c r="C190" s="260" t="s">
        <v>870</v>
      </c>
      <c r="D190" s="260" t="s">
        <v>368</v>
      </c>
      <c r="E190" s="261" t="s">
        <v>10632</v>
      </c>
      <c r="F190" s="262" t="s">
        <v>10633</v>
      </c>
      <c r="G190" s="263" t="s">
        <v>630</v>
      </c>
      <c r="H190" s="264">
        <v>9</v>
      </c>
      <c r="I190" s="26"/>
      <c r="J190" s="266">
        <f>ROUND(I190*H190,2)</f>
        <v>0</v>
      </c>
      <c r="K190" s="267"/>
      <c r="L190" s="73"/>
      <c r="M190" s="27" t="s">
        <v>1</v>
      </c>
      <c r="N190" s="233" t="s">
        <v>43</v>
      </c>
      <c r="P190" s="269">
        <f>O190*H190</f>
        <v>0</v>
      </c>
      <c r="Q190" s="269">
        <v>0</v>
      </c>
      <c r="R190" s="269">
        <f>Q190*H190</f>
        <v>0</v>
      </c>
      <c r="S190" s="269">
        <v>0</v>
      </c>
      <c r="T190" s="270">
        <f>S190*H190</f>
        <v>0</v>
      </c>
      <c r="AR190" s="271" t="s">
        <v>1003</v>
      </c>
      <c r="AT190" s="271" t="s">
        <v>368</v>
      </c>
      <c r="AU190" s="271" t="s">
        <v>84</v>
      </c>
      <c r="AY190" s="53" t="s">
        <v>366</v>
      </c>
      <c r="BE190" s="179">
        <f>IF(N190="základná",J190,0)</f>
        <v>0</v>
      </c>
      <c r="BF190" s="179">
        <f>IF(N190="znížená",J190,0)</f>
        <v>0</v>
      </c>
      <c r="BG190" s="179">
        <f>IF(N190="zákl. prenesená",J190,0)</f>
        <v>0</v>
      </c>
      <c r="BH190" s="179">
        <f>IF(N190="zníž. prenesená",J190,0)</f>
        <v>0</v>
      </c>
      <c r="BI190" s="179">
        <f>IF(N190="nulová",J190,0)</f>
        <v>0</v>
      </c>
      <c r="BJ190" s="53" t="s">
        <v>90</v>
      </c>
      <c r="BK190" s="179">
        <f>ROUND(I190*H190,2)</f>
        <v>0</v>
      </c>
      <c r="BL190" s="53" t="s">
        <v>1003</v>
      </c>
      <c r="BM190" s="271" t="s">
        <v>1481</v>
      </c>
    </row>
    <row r="191" spans="2:65" s="74" customFormat="1" ht="66.75" customHeight="1">
      <c r="B191" s="73"/>
      <c r="C191" s="300" t="s">
        <v>882</v>
      </c>
      <c r="D191" s="300" t="s">
        <v>621</v>
      </c>
      <c r="E191" s="301" t="s">
        <v>10634</v>
      </c>
      <c r="F191" s="302" t="s">
        <v>10635</v>
      </c>
      <c r="G191" s="303" t="s">
        <v>630</v>
      </c>
      <c r="H191" s="304">
        <v>9</v>
      </c>
      <c r="I191" s="28"/>
      <c r="J191" s="306">
        <f>ROUND(I191*H191,2)</f>
        <v>0</v>
      </c>
      <c r="K191" s="307"/>
      <c r="L191" s="308"/>
      <c r="M191" s="29" t="s">
        <v>1</v>
      </c>
      <c r="N191" s="310" t="s">
        <v>43</v>
      </c>
      <c r="P191" s="269">
        <f>O191*H191</f>
        <v>0</v>
      </c>
      <c r="Q191" s="269">
        <v>0</v>
      </c>
      <c r="R191" s="269">
        <f>Q191*H191</f>
        <v>0</v>
      </c>
      <c r="S191" s="269">
        <v>0</v>
      </c>
      <c r="T191" s="270">
        <f>S191*H191</f>
        <v>0</v>
      </c>
      <c r="AR191" s="271" t="s">
        <v>3401</v>
      </c>
      <c r="AT191" s="271" t="s">
        <v>621</v>
      </c>
      <c r="AU191" s="271" t="s">
        <v>84</v>
      </c>
      <c r="AY191" s="53" t="s">
        <v>366</v>
      </c>
      <c r="BE191" s="179">
        <f>IF(N191="základná",J191,0)</f>
        <v>0</v>
      </c>
      <c r="BF191" s="179">
        <f>IF(N191="znížená",J191,0)</f>
        <v>0</v>
      </c>
      <c r="BG191" s="179">
        <f>IF(N191="zákl. prenesená",J191,0)</f>
        <v>0</v>
      </c>
      <c r="BH191" s="179">
        <f>IF(N191="zníž. prenesená",J191,0)</f>
        <v>0</v>
      </c>
      <c r="BI191" s="179">
        <f>IF(N191="nulová",J191,0)</f>
        <v>0</v>
      </c>
      <c r="BJ191" s="53" t="s">
        <v>90</v>
      </c>
      <c r="BK191" s="179">
        <f>ROUND(I191*H191,2)</f>
        <v>0</v>
      </c>
      <c r="BL191" s="53" t="s">
        <v>1003</v>
      </c>
      <c r="BM191" s="271" t="s">
        <v>1491</v>
      </c>
    </row>
    <row r="192" spans="2:65" s="280" customFormat="1">
      <c r="B192" s="279"/>
      <c r="D192" s="274" t="s">
        <v>373</v>
      </c>
      <c r="E192" s="281" t="s">
        <v>1</v>
      </c>
      <c r="F192" s="282" t="s">
        <v>462</v>
      </c>
      <c r="H192" s="283">
        <v>9</v>
      </c>
      <c r="L192" s="279"/>
      <c r="M192" s="284"/>
      <c r="T192" s="285"/>
      <c r="AT192" s="281" t="s">
        <v>373</v>
      </c>
      <c r="AU192" s="281" t="s">
        <v>84</v>
      </c>
      <c r="AV192" s="280" t="s">
        <v>90</v>
      </c>
      <c r="AW192" s="280" t="s">
        <v>31</v>
      </c>
      <c r="AX192" s="280" t="s">
        <v>84</v>
      </c>
      <c r="AY192" s="281" t="s">
        <v>366</v>
      </c>
    </row>
    <row r="193" spans="2:65" s="273" customFormat="1" ht="33.75">
      <c r="B193" s="272"/>
      <c r="D193" s="274" t="s">
        <v>373</v>
      </c>
      <c r="E193" s="275" t="s">
        <v>1</v>
      </c>
      <c r="F193" s="276" t="s">
        <v>10636</v>
      </c>
      <c r="H193" s="275" t="s">
        <v>1</v>
      </c>
      <c r="L193" s="272"/>
      <c r="M193" s="277"/>
      <c r="T193" s="278"/>
      <c r="AT193" s="275" t="s">
        <v>373</v>
      </c>
      <c r="AU193" s="275" t="s">
        <v>84</v>
      </c>
      <c r="AV193" s="273" t="s">
        <v>84</v>
      </c>
      <c r="AW193" s="273" t="s">
        <v>31</v>
      </c>
      <c r="AX193" s="273" t="s">
        <v>77</v>
      </c>
      <c r="AY193" s="275" t="s">
        <v>366</v>
      </c>
    </row>
    <row r="194" spans="2:65" s="273" customFormat="1">
      <c r="B194" s="272"/>
      <c r="D194" s="274" t="s">
        <v>373</v>
      </c>
      <c r="E194" s="275" t="s">
        <v>1</v>
      </c>
      <c r="F194" s="276" t="s">
        <v>10637</v>
      </c>
      <c r="H194" s="275" t="s">
        <v>1</v>
      </c>
      <c r="L194" s="272"/>
      <c r="M194" s="277"/>
      <c r="T194" s="278"/>
      <c r="AT194" s="275" t="s">
        <v>373</v>
      </c>
      <c r="AU194" s="275" t="s">
        <v>84</v>
      </c>
      <c r="AV194" s="273" t="s">
        <v>84</v>
      </c>
      <c r="AW194" s="273" t="s">
        <v>31</v>
      </c>
      <c r="AX194" s="273" t="s">
        <v>77</v>
      </c>
      <c r="AY194" s="275" t="s">
        <v>366</v>
      </c>
    </row>
    <row r="195" spans="2:65" s="74" customFormat="1" ht="16.5" customHeight="1">
      <c r="B195" s="73"/>
      <c r="C195" s="260" t="s">
        <v>890</v>
      </c>
      <c r="D195" s="260" t="s">
        <v>368</v>
      </c>
      <c r="E195" s="261" t="s">
        <v>10638</v>
      </c>
      <c r="F195" s="262" t="s">
        <v>10639</v>
      </c>
      <c r="G195" s="263" t="s">
        <v>630</v>
      </c>
      <c r="H195" s="264">
        <v>36</v>
      </c>
      <c r="I195" s="26"/>
      <c r="J195" s="266">
        <f>ROUND(I195*H195,2)</f>
        <v>0</v>
      </c>
      <c r="K195" s="267"/>
      <c r="L195" s="73"/>
      <c r="M195" s="27" t="s">
        <v>1</v>
      </c>
      <c r="N195" s="233" t="s">
        <v>43</v>
      </c>
      <c r="P195" s="269">
        <f>O195*H195</f>
        <v>0</v>
      </c>
      <c r="Q195" s="269">
        <v>0</v>
      </c>
      <c r="R195" s="269">
        <f>Q195*H195</f>
        <v>0</v>
      </c>
      <c r="S195" s="269">
        <v>0</v>
      </c>
      <c r="T195" s="270">
        <f>S195*H195</f>
        <v>0</v>
      </c>
      <c r="AR195" s="271" t="s">
        <v>1003</v>
      </c>
      <c r="AT195" s="271" t="s">
        <v>368</v>
      </c>
      <c r="AU195" s="271" t="s">
        <v>84</v>
      </c>
      <c r="AY195" s="53" t="s">
        <v>366</v>
      </c>
      <c r="BE195" s="179">
        <f>IF(N195="základná",J195,0)</f>
        <v>0</v>
      </c>
      <c r="BF195" s="179">
        <f>IF(N195="znížená",J195,0)</f>
        <v>0</v>
      </c>
      <c r="BG195" s="179">
        <f>IF(N195="zákl. prenesená",J195,0)</f>
        <v>0</v>
      </c>
      <c r="BH195" s="179">
        <f>IF(N195="zníž. prenesená",J195,0)</f>
        <v>0</v>
      </c>
      <c r="BI195" s="179">
        <f>IF(N195="nulová",J195,0)</f>
        <v>0</v>
      </c>
      <c r="BJ195" s="53" t="s">
        <v>90</v>
      </c>
      <c r="BK195" s="179">
        <f>ROUND(I195*H195,2)</f>
        <v>0</v>
      </c>
      <c r="BL195" s="53" t="s">
        <v>1003</v>
      </c>
      <c r="BM195" s="271" t="s">
        <v>1500</v>
      </c>
    </row>
    <row r="196" spans="2:65" s="74" customFormat="1" ht="78" customHeight="1">
      <c r="B196" s="73"/>
      <c r="C196" s="300" t="s">
        <v>899</v>
      </c>
      <c r="D196" s="300" t="s">
        <v>621</v>
      </c>
      <c r="E196" s="301" t="s">
        <v>10640</v>
      </c>
      <c r="F196" s="302" t="s">
        <v>10641</v>
      </c>
      <c r="G196" s="303" t="s">
        <v>630</v>
      </c>
      <c r="H196" s="304">
        <v>36</v>
      </c>
      <c r="I196" s="28"/>
      <c r="J196" s="306">
        <f>ROUND(I196*H196,2)</f>
        <v>0</v>
      </c>
      <c r="K196" s="307"/>
      <c r="L196" s="308"/>
      <c r="M196" s="29" t="s">
        <v>1</v>
      </c>
      <c r="N196" s="310" t="s">
        <v>43</v>
      </c>
      <c r="P196" s="269">
        <f>O196*H196</f>
        <v>0</v>
      </c>
      <c r="Q196" s="269">
        <v>0</v>
      </c>
      <c r="R196" s="269">
        <f>Q196*H196</f>
        <v>0</v>
      </c>
      <c r="S196" s="269">
        <v>0</v>
      </c>
      <c r="T196" s="270">
        <f>S196*H196</f>
        <v>0</v>
      </c>
      <c r="AR196" s="271" t="s">
        <v>3401</v>
      </c>
      <c r="AT196" s="271" t="s">
        <v>621</v>
      </c>
      <c r="AU196" s="271" t="s">
        <v>84</v>
      </c>
      <c r="AY196" s="53" t="s">
        <v>366</v>
      </c>
      <c r="BE196" s="179">
        <f>IF(N196="základná",J196,0)</f>
        <v>0</v>
      </c>
      <c r="BF196" s="179">
        <f>IF(N196="znížená",J196,0)</f>
        <v>0</v>
      </c>
      <c r="BG196" s="179">
        <f>IF(N196="zákl. prenesená",J196,0)</f>
        <v>0</v>
      </c>
      <c r="BH196" s="179">
        <f>IF(N196="zníž. prenesená",J196,0)</f>
        <v>0</v>
      </c>
      <c r="BI196" s="179">
        <f>IF(N196="nulová",J196,0)</f>
        <v>0</v>
      </c>
      <c r="BJ196" s="53" t="s">
        <v>90</v>
      </c>
      <c r="BK196" s="179">
        <f>ROUND(I196*H196,2)</f>
        <v>0</v>
      </c>
      <c r="BL196" s="53" t="s">
        <v>1003</v>
      </c>
      <c r="BM196" s="271" t="s">
        <v>1508</v>
      </c>
    </row>
    <row r="197" spans="2:65" s="280" customFormat="1">
      <c r="B197" s="279"/>
      <c r="D197" s="274" t="s">
        <v>373</v>
      </c>
      <c r="E197" s="281" t="s">
        <v>1</v>
      </c>
      <c r="F197" s="282" t="s">
        <v>635</v>
      </c>
      <c r="H197" s="283">
        <v>36</v>
      </c>
      <c r="L197" s="279"/>
      <c r="M197" s="284"/>
      <c r="T197" s="285"/>
      <c r="AT197" s="281" t="s">
        <v>373</v>
      </c>
      <c r="AU197" s="281" t="s">
        <v>84</v>
      </c>
      <c r="AV197" s="280" t="s">
        <v>90</v>
      </c>
      <c r="AW197" s="280" t="s">
        <v>31</v>
      </c>
      <c r="AX197" s="280" t="s">
        <v>84</v>
      </c>
      <c r="AY197" s="281" t="s">
        <v>366</v>
      </c>
    </row>
    <row r="198" spans="2:65" s="273" customFormat="1" ht="33.75">
      <c r="B198" s="272"/>
      <c r="D198" s="274" t="s">
        <v>373</v>
      </c>
      <c r="E198" s="275" t="s">
        <v>1</v>
      </c>
      <c r="F198" s="276" t="s">
        <v>10642</v>
      </c>
      <c r="H198" s="275" t="s">
        <v>1</v>
      </c>
      <c r="L198" s="272"/>
      <c r="M198" s="277"/>
      <c r="T198" s="278"/>
      <c r="AT198" s="275" t="s">
        <v>373</v>
      </c>
      <c r="AU198" s="275" t="s">
        <v>84</v>
      </c>
      <c r="AV198" s="273" t="s">
        <v>84</v>
      </c>
      <c r="AW198" s="273" t="s">
        <v>31</v>
      </c>
      <c r="AX198" s="273" t="s">
        <v>77</v>
      </c>
      <c r="AY198" s="275" t="s">
        <v>366</v>
      </c>
    </row>
    <row r="199" spans="2:65" s="273" customFormat="1" ht="33.75">
      <c r="B199" s="272"/>
      <c r="D199" s="274" t="s">
        <v>373</v>
      </c>
      <c r="E199" s="275" t="s">
        <v>1</v>
      </c>
      <c r="F199" s="276" t="s">
        <v>10643</v>
      </c>
      <c r="H199" s="275" t="s">
        <v>1</v>
      </c>
      <c r="L199" s="272"/>
      <c r="M199" s="277"/>
      <c r="T199" s="278"/>
      <c r="AT199" s="275" t="s">
        <v>373</v>
      </c>
      <c r="AU199" s="275" t="s">
        <v>84</v>
      </c>
      <c r="AV199" s="273" t="s">
        <v>84</v>
      </c>
      <c r="AW199" s="273" t="s">
        <v>31</v>
      </c>
      <c r="AX199" s="273" t="s">
        <v>77</v>
      </c>
      <c r="AY199" s="275" t="s">
        <v>366</v>
      </c>
    </row>
    <row r="200" spans="2:65" s="74" customFormat="1" ht="37.9" customHeight="1">
      <c r="B200" s="73"/>
      <c r="C200" s="260" t="s">
        <v>904</v>
      </c>
      <c r="D200" s="260" t="s">
        <v>368</v>
      </c>
      <c r="E200" s="261" t="s">
        <v>10644</v>
      </c>
      <c r="F200" s="262" t="s">
        <v>10645</v>
      </c>
      <c r="G200" s="263" t="s">
        <v>630</v>
      </c>
      <c r="H200" s="264">
        <v>16</v>
      </c>
      <c r="I200" s="26"/>
      <c r="J200" s="266">
        <f>ROUND(I200*H200,2)</f>
        <v>0</v>
      </c>
      <c r="K200" s="267"/>
      <c r="L200" s="73"/>
      <c r="M200" s="27" t="s">
        <v>1</v>
      </c>
      <c r="N200" s="233" t="s">
        <v>43</v>
      </c>
      <c r="P200" s="269">
        <f>O200*H200</f>
        <v>0</v>
      </c>
      <c r="Q200" s="269">
        <v>0</v>
      </c>
      <c r="R200" s="269">
        <f>Q200*H200</f>
        <v>0</v>
      </c>
      <c r="S200" s="269">
        <v>0</v>
      </c>
      <c r="T200" s="270">
        <f>S200*H200</f>
        <v>0</v>
      </c>
      <c r="AR200" s="271" t="s">
        <v>1003</v>
      </c>
      <c r="AT200" s="271" t="s">
        <v>368</v>
      </c>
      <c r="AU200" s="271" t="s">
        <v>84</v>
      </c>
      <c r="AY200" s="53" t="s">
        <v>366</v>
      </c>
      <c r="BE200" s="179">
        <f>IF(N200="základná",J200,0)</f>
        <v>0</v>
      </c>
      <c r="BF200" s="179">
        <f>IF(N200="znížená",J200,0)</f>
        <v>0</v>
      </c>
      <c r="BG200" s="179">
        <f>IF(N200="zákl. prenesená",J200,0)</f>
        <v>0</v>
      </c>
      <c r="BH200" s="179">
        <f>IF(N200="zníž. prenesená",J200,0)</f>
        <v>0</v>
      </c>
      <c r="BI200" s="179">
        <f>IF(N200="nulová",J200,0)</f>
        <v>0</v>
      </c>
      <c r="BJ200" s="53" t="s">
        <v>90</v>
      </c>
      <c r="BK200" s="179">
        <f>ROUND(I200*H200,2)</f>
        <v>0</v>
      </c>
      <c r="BL200" s="53" t="s">
        <v>1003</v>
      </c>
      <c r="BM200" s="271" t="s">
        <v>1516</v>
      </c>
    </row>
    <row r="201" spans="2:65" s="74" customFormat="1" ht="66.75" customHeight="1">
      <c r="B201" s="73"/>
      <c r="C201" s="300" t="s">
        <v>912</v>
      </c>
      <c r="D201" s="300" t="s">
        <v>621</v>
      </c>
      <c r="E201" s="301" t="s">
        <v>10646</v>
      </c>
      <c r="F201" s="302" t="s">
        <v>10647</v>
      </c>
      <c r="G201" s="303" t="s">
        <v>630</v>
      </c>
      <c r="H201" s="304">
        <v>16</v>
      </c>
      <c r="I201" s="28"/>
      <c r="J201" s="306">
        <f>ROUND(I201*H201,2)</f>
        <v>0</v>
      </c>
      <c r="K201" s="307"/>
      <c r="L201" s="308"/>
      <c r="M201" s="29" t="s">
        <v>1</v>
      </c>
      <c r="N201" s="310" t="s">
        <v>43</v>
      </c>
      <c r="P201" s="269">
        <f>O201*H201</f>
        <v>0</v>
      </c>
      <c r="Q201" s="269">
        <v>0</v>
      </c>
      <c r="R201" s="269">
        <f>Q201*H201</f>
        <v>0</v>
      </c>
      <c r="S201" s="269">
        <v>0</v>
      </c>
      <c r="T201" s="270">
        <f>S201*H201</f>
        <v>0</v>
      </c>
      <c r="AR201" s="271" t="s">
        <v>3401</v>
      </c>
      <c r="AT201" s="271" t="s">
        <v>621</v>
      </c>
      <c r="AU201" s="271" t="s">
        <v>84</v>
      </c>
      <c r="AY201" s="53" t="s">
        <v>366</v>
      </c>
      <c r="BE201" s="179">
        <f>IF(N201="základná",J201,0)</f>
        <v>0</v>
      </c>
      <c r="BF201" s="179">
        <f>IF(N201="znížená",J201,0)</f>
        <v>0</v>
      </c>
      <c r="BG201" s="179">
        <f>IF(N201="zákl. prenesená",J201,0)</f>
        <v>0</v>
      </c>
      <c r="BH201" s="179">
        <f>IF(N201="zníž. prenesená",J201,0)</f>
        <v>0</v>
      </c>
      <c r="BI201" s="179">
        <f>IF(N201="nulová",J201,0)</f>
        <v>0</v>
      </c>
      <c r="BJ201" s="53" t="s">
        <v>90</v>
      </c>
      <c r="BK201" s="179">
        <f>ROUND(I201*H201,2)</f>
        <v>0</v>
      </c>
      <c r="BL201" s="53" t="s">
        <v>1003</v>
      </c>
      <c r="BM201" s="271" t="s">
        <v>1525</v>
      </c>
    </row>
    <row r="202" spans="2:65" s="280" customFormat="1">
      <c r="B202" s="279"/>
      <c r="D202" s="274" t="s">
        <v>373</v>
      </c>
      <c r="E202" s="281" t="s">
        <v>1</v>
      </c>
      <c r="F202" s="282" t="s">
        <v>495</v>
      </c>
      <c r="H202" s="283">
        <v>16</v>
      </c>
      <c r="L202" s="279"/>
      <c r="M202" s="284"/>
      <c r="T202" s="285"/>
      <c r="AT202" s="281" t="s">
        <v>373</v>
      </c>
      <c r="AU202" s="281" t="s">
        <v>84</v>
      </c>
      <c r="AV202" s="280" t="s">
        <v>90</v>
      </c>
      <c r="AW202" s="280" t="s">
        <v>31</v>
      </c>
      <c r="AX202" s="280" t="s">
        <v>84</v>
      </c>
      <c r="AY202" s="281" t="s">
        <v>366</v>
      </c>
    </row>
    <row r="203" spans="2:65" s="273" customFormat="1" ht="33.75">
      <c r="B203" s="272"/>
      <c r="D203" s="274" t="s">
        <v>373</v>
      </c>
      <c r="E203" s="275" t="s">
        <v>1</v>
      </c>
      <c r="F203" s="276" t="s">
        <v>10648</v>
      </c>
      <c r="H203" s="275" t="s">
        <v>1</v>
      </c>
      <c r="L203" s="272"/>
      <c r="M203" s="277"/>
      <c r="T203" s="278"/>
      <c r="AT203" s="275" t="s">
        <v>373</v>
      </c>
      <c r="AU203" s="275" t="s">
        <v>84</v>
      </c>
      <c r="AV203" s="273" t="s">
        <v>84</v>
      </c>
      <c r="AW203" s="273" t="s">
        <v>31</v>
      </c>
      <c r="AX203" s="273" t="s">
        <v>77</v>
      </c>
      <c r="AY203" s="275" t="s">
        <v>366</v>
      </c>
    </row>
    <row r="204" spans="2:65" s="273" customFormat="1">
      <c r="B204" s="272"/>
      <c r="D204" s="274" t="s">
        <v>373</v>
      </c>
      <c r="E204" s="275" t="s">
        <v>1</v>
      </c>
      <c r="F204" s="276" t="s">
        <v>10649</v>
      </c>
      <c r="H204" s="275" t="s">
        <v>1</v>
      </c>
      <c r="L204" s="272"/>
      <c r="M204" s="277"/>
      <c r="T204" s="278"/>
      <c r="AT204" s="275" t="s">
        <v>373</v>
      </c>
      <c r="AU204" s="275" t="s">
        <v>84</v>
      </c>
      <c r="AV204" s="273" t="s">
        <v>84</v>
      </c>
      <c r="AW204" s="273" t="s">
        <v>31</v>
      </c>
      <c r="AX204" s="273" t="s">
        <v>77</v>
      </c>
      <c r="AY204" s="275" t="s">
        <v>366</v>
      </c>
    </row>
    <row r="205" spans="2:65" s="74" customFormat="1" ht="16.5" customHeight="1">
      <c r="B205" s="73"/>
      <c r="C205" s="260" t="s">
        <v>919</v>
      </c>
      <c r="D205" s="260" t="s">
        <v>368</v>
      </c>
      <c r="E205" s="261" t="s">
        <v>10650</v>
      </c>
      <c r="F205" s="262" t="s">
        <v>8856</v>
      </c>
      <c r="G205" s="263" t="s">
        <v>630</v>
      </c>
      <c r="H205" s="264">
        <v>2</v>
      </c>
      <c r="I205" s="26"/>
      <c r="J205" s="266">
        <f t="shared" ref="J205:J215" si="15">ROUND(I205*H205,2)</f>
        <v>0</v>
      </c>
      <c r="K205" s="267"/>
      <c r="L205" s="73"/>
      <c r="M205" s="27" t="s">
        <v>1</v>
      </c>
      <c r="N205" s="233" t="s">
        <v>43</v>
      </c>
      <c r="P205" s="269">
        <f t="shared" ref="P205:P215" si="16">O205*H205</f>
        <v>0</v>
      </c>
      <c r="Q205" s="269">
        <v>0</v>
      </c>
      <c r="R205" s="269">
        <f t="shared" ref="R205:R215" si="17">Q205*H205</f>
        <v>0</v>
      </c>
      <c r="S205" s="269">
        <v>0</v>
      </c>
      <c r="T205" s="270">
        <f t="shared" ref="T205:T215" si="18">S205*H205</f>
        <v>0</v>
      </c>
      <c r="AR205" s="271" t="s">
        <v>1003</v>
      </c>
      <c r="AT205" s="271" t="s">
        <v>368</v>
      </c>
      <c r="AU205" s="271" t="s">
        <v>84</v>
      </c>
      <c r="AY205" s="53" t="s">
        <v>366</v>
      </c>
      <c r="BE205" s="179">
        <f t="shared" ref="BE205:BE215" si="19">IF(N205="základná",J205,0)</f>
        <v>0</v>
      </c>
      <c r="BF205" s="179">
        <f t="shared" ref="BF205:BF215" si="20">IF(N205="znížená",J205,0)</f>
        <v>0</v>
      </c>
      <c r="BG205" s="179">
        <f t="shared" ref="BG205:BG215" si="21">IF(N205="zákl. prenesená",J205,0)</f>
        <v>0</v>
      </c>
      <c r="BH205" s="179">
        <f t="shared" ref="BH205:BH215" si="22">IF(N205="zníž. prenesená",J205,0)</f>
        <v>0</v>
      </c>
      <c r="BI205" s="179">
        <f t="shared" ref="BI205:BI215" si="23">IF(N205="nulová",J205,0)</f>
        <v>0</v>
      </c>
      <c r="BJ205" s="53" t="s">
        <v>90</v>
      </c>
      <c r="BK205" s="179">
        <f t="shared" ref="BK205:BK215" si="24">ROUND(I205*H205,2)</f>
        <v>0</v>
      </c>
      <c r="BL205" s="53" t="s">
        <v>1003</v>
      </c>
      <c r="BM205" s="271" t="s">
        <v>1534</v>
      </c>
    </row>
    <row r="206" spans="2:65" s="74" customFormat="1" ht="16.5" customHeight="1">
      <c r="B206" s="73"/>
      <c r="C206" s="300" t="s">
        <v>925</v>
      </c>
      <c r="D206" s="300" t="s">
        <v>621</v>
      </c>
      <c r="E206" s="301" t="s">
        <v>10651</v>
      </c>
      <c r="F206" s="302" t="s">
        <v>10652</v>
      </c>
      <c r="G206" s="303" t="s">
        <v>630</v>
      </c>
      <c r="H206" s="304">
        <v>2</v>
      </c>
      <c r="I206" s="28"/>
      <c r="J206" s="306">
        <f t="shared" si="15"/>
        <v>0</v>
      </c>
      <c r="K206" s="307"/>
      <c r="L206" s="308"/>
      <c r="M206" s="29" t="s">
        <v>1</v>
      </c>
      <c r="N206" s="310" t="s">
        <v>43</v>
      </c>
      <c r="P206" s="269">
        <f t="shared" si="16"/>
        <v>0</v>
      </c>
      <c r="Q206" s="269">
        <v>0</v>
      </c>
      <c r="R206" s="269">
        <f t="shared" si="17"/>
        <v>0</v>
      </c>
      <c r="S206" s="269">
        <v>0</v>
      </c>
      <c r="T206" s="270">
        <f t="shared" si="18"/>
        <v>0</v>
      </c>
      <c r="AR206" s="271" t="s">
        <v>3401</v>
      </c>
      <c r="AT206" s="271" t="s">
        <v>621</v>
      </c>
      <c r="AU206" s="271" t="s">
        <v>84</v>
      </c>
      <c r="AY206" s="53" t="s">
        <v>366</v>
      </c>
      <c r="BE206" s="179">
        <f t="shared" si="19"/>
        <v>0</v>
      </c>
      <c r="BF206" s="179">
        <f t="shared" si="20"/>
        <v>0</v>
      </c>
      <c r="BG206" s="179">
        <f t="shared" si="21"/>
        <v>0</v>
      </c>
      <c r="BH206" s="179">
        <f t="shared" si="22"/>
        <v>0</v>
      </c>
      <c r="BI206" s="179">
        <f t="shared" si="23"/>
        <v>0</v>
      </c>
      <c r="BJ206" s="53" t="s">
        <v>90</v>
      </c>
      <c r="BK206" s="179">
        <f t="shared" si="24"/>
        <v>0</v>
      </c>
      <c r="BL206" s="53" t="s">
        <v>1003</v>
      </c>
      <c r="BM206" s="271" t="s">
        <v>1543</v>
      </c>
    </row>
    <row r="207" spans="2:65" s="74" customFormat="1" ht="16.5" customHeight="1">
      <c r="B207" s="73"/>
      <c r="C207" s="260" t="s">
        <v>932</v>
      </c>
      <c r="D207" s="260" t="s">
        <v>368</v>
      </c>
      <c r="E207" s="261" t="s">
        <v>10653</v>
      </c>
      <c r="F207" s="262" t="s">
        <v>10654</v>
      </c>
      <c r="G207" s="263" t="s">
        <v>630</v>
      </c>
      <c r="H207" s="264">
        <v>2</v>
      </c>
      <c r="I207" s="26"/>
      <c r="J207" s="266">
        <f t="shared" si="15"/>
        <v>0</v>
      </c>
      <c r="K207" s="267"/>
      <c r="L207" s="73"/>
      <c r="M207" s="27" t="s">
        <v>1</v>
      </c>
      <c r="N207" s="233" t="s">
        <v>43</v>
      </c>
      <c r="P207" s="269">
        <f t="shared" si="16"/>
        <v>0</v>
      </c>
      <c r="Q207" s="269">
        <v>0</v>
      </c>
      <c r="R207" s="269">
        <f t="shared" si="17"/>
        <v>0</v>
      </c>
      <c r="S207" s="269">
        <v>0</v>
      </c>
      <c r="T207" s="270">
        <f t="shared" si="18"/>
        <v>0</v>
      </c>
      <c r="AR207" s="271" t="s">
        <v>1003</v>
      </c>
      <c r="AT207" s="271" t="s">
        <v>368</v>
      </c>
      <c r="AU207" s="271" t="s">
        <v>84</v>
      </c>
      <c r="AY207" s="53" t="s">
        <v>366</v>
      </c>
      <c r="BE207" s="179">
        <f t="shared" si="19"/>
        <v>0</v>
      </c>
      <c r="BF207" s="179">
        <f t="shared" si="20"/>
        <v>0</v>
      </c>
      <c r="BG207" s="179">
        <f t="shared" si="21"/>
        <v>0</v>
      </c>
      <c r="BH207" s="179">
        <f t="shared" si="22"/>
        <v>0</v>
      </c>
      <c r="BI207" s="179">
        <f t="shared" si="23"/>
        <v>0</v>
      </c>
      <c r="BJ207" s="53" t="s">
        <v>90</v>
      </c>
      <c r="BK207" s="179">
        <f t="shared" si="24"/>
        <v>0</v>
      </c>
      <c r="BL207" s="53" t="s">
        <v>1003</v>
      </c>
      <c r="BM207" s="271" t="s">
        <v>1553</v>
      </c>
    </row>
    <row r="208" spans="2:65" s="74" customFormat="1" ht="55.5" customHeight="1">
      <c r="B208" s="73"/>
      <c r="C208" s="300" t="s">
        <v>937</v>
      </c>
      <c r="D208" s="300" t="s">
        <v>621</v>
      </c>
      <c r="E208" s="301" t="s">
        <v>10655</v>
      </c>
      <c r="F208" s="302" t="s">
        <v>8861</v>
      </c>
      <c r="G208" s="303" t="s">
        <v>630</v>
      </c>
      <c r="H208" s="304">
        <v>2</v>
      </c>
      <c r="I208" s="28"/>
      <c r="J208" s="306">
        <f t="shared" si="15"/>
        <v>0</v>
      </c>
      <c r="K208" s="307"/>
      <c r="L208" s="308"/>
      <c r="M208" s="29" t="s">
        <v>1</v>
      </c>
      <c r="N208" s="310" t="s">
        <v>43</v>
      </c>
      <c r="P208" s="269">
        <f t="shared" si="16"/>
        <v>0</v>
      </c>
      <c r="Q208" s="269">
        <v>0</v>
      </c>
      <c r="R208" s="269">
        <f t="shared" si="17"/>
        <v>0</v>
      </c>
      <c r="S208" s="269">
        <v>0</v>
      </c>
      <c r="T208" s="270">
        <f t="shared" si="18"/>
        <v>0</v>
      </c>
      <c r="AR208" s="271" t="s">
        <v>3401</v>
      </c>
      <c r="AT208" s="271" t="s">
        <v>621</v>
      </c>
      <c r="AU208" s="271" t="s">
        <v>84</v>
      </c>
      <c r="AY208" s="53" t="s">
        <v>366</v>
      </c>
      <c r="BE208" s="179">
        <f t="shared" si="19"/>
        <v>0</v>
      </c>
      <c r="BF208" s="179">
        <f t="shared" si="20"/>
        <v>0</v>
      </c>
      <c r="BG208" s="179">
        <f t="shared" si="21"/>
        <v>0</v>
      </c>
      <c r="BH208" s="179">
        <f t="shared" si="22"/>
        <v>0</v>
      </c>
      <c r="BI208" s="179">
        <f t="shared" si="23"/>
        <v>0</v>
      </c>
      <c r="BJ208" s="53" t="s">
        <v>90</v>
      </c>
      <c r="BK208" s="179">
        <f t="shared" si="24"/>
        <v>0</v>
      </c>
      <c r="BL208" s="53" t="s">
        <v>1003</v>
      </c>
      <c r="BM208" s="271" t="s">
        <v>1561</v>
      </c>
    </row>
    <row r="209" spans="2:65" s="74" customFormat="1" ht="16.5" customHeight="1">
      <c r="B209" s="73"/>
      <c r="C209" s="260" t="s">
        <v>942</v>
      </c>
      <c r="D209" s="260" t="s">
        <v>368</v>
      </c>
      <c r="E209" s="261" t="s">
        <v>10656</v>
      </c>
      <c r="F209" s="262" t="s">
        <v>8871</v>
      </c>
      <c r="G209" s="263" t="s">
        <v>630</v>
      </c>
      <c r="H209" s="264">
        <v>2</v>
      </c>
      <c r="I209" s="26"/>
      <c r="J209" s="266">
        <f t="shared" si="15"/>
        <v>0</v>
      </c>
      <c r="K209" s="267"/>
      <c r="L209" s="73"/>
      <c r="M209" s="27" t="s">
        <v>1</v>
      </c>
      <c r="N209" s="233" t="s">
        <v>43</v>
      </c>
      <c r="P209" s="269">
        <f t="shared" si="16"/>
        <v>0</v>
      </c>
      <c r="Q209" s="269">
        <v>0</v>
      </c>
      <c r="R209" s="269">
        <f t="shared" si="17"/>
        <v>0</v>
      </c>
      <c r="S209" s="269">
        <v>0</v>
      </c>
      <c r="T209" s="270">
        <f t="shared" si="18"/>
        <v>0</v>
      </c>
      <c r="AR209" s="271" t="s">
        <v>1003</v>
      </c>
      <c r="AT209" s="271" t="s">
        <v>368</v>
      </c>
      <c r="AU209" s="271" t="s">
        <v>84</v>
      </c>
      <c r="AY209" s="53" t="s">
        <v>366</v>
      </c>
      <c r="BE209" s="179">
        <f t="shared" si="19"/>
        <v>0</v>
      </c>
      <c r="BF209" s="179">
        <f t="shared" si="20"/>
        <v>0</v>
      </c>
      <c r="BG209" s="179">
        <f t="shared" si="21"/>
        <v>0</v>
      </c>
      <c r="BH209" s="179">
        <f t="shared" si="22"/>
        <v>0</v>
      </c>
      <c r="BI209" s="179">
        <f t="shared" si="23"/>
        <v>0</v>
      </c>
      <c r="BJ209" s="53" t="s">
        <v>90</v>
      </c>
      <c r="BK209" s="179">
        <f t="shared" si="24"/>
        <v>0</v>
      </c>
      <c r="BL209" s="53" t="s">
        <v>1003</v>
      </c>
      <c r="BM209" s="271" t="s">
        <v>1570</v>
      </c>
    </row>
    <row r="210" spans="2:65" s="74" customFormat="1" ht="55.5" customHeight="1">
      <c r="B210" s="73"/>
      <c r="C210" s="300" t="s">
        <v>947</v>
      </c>
      <c r="D210" s="300" t="s">
        <v>621</v>
      </c>
      <c r="E210" s="301" t="s">
        <v>10657</v>
      </c>
      <c r="F210" s="302" t="s">
        <v>8873</v>
      </c>
      <c r="G210" s="303" t="s">
        <v>630</v>
      </c>
      <c r="H210" s="304">
        <v>2</v>
      </c>
      <c r="I210" s="28"/>
      <c r="J210" s="306">
        <f t="shared" si="15"/>
        <v>0</v>
      </c>
      <c r="K210" s="307"/>
      <c r="L210" s="308"/>
      <c r="M210" s="29" t="s">
        <v>1</v>
      </c>
      <c r="N210" s="310" t="s">
        <v>43</v>
      </c>
      <c r="P210" s="269">
        <f t="shared" si="16"/>
        <v>0</v>
      </c>
      <c r="Q210" s="269">
        <v>0</v>
      </c>
      <c r="R210" s="269">
        <f t="shared" si="17"/>
        <v>0</v>
      </c>
      <c r="S210" s="269">
        <v>0</v>
      </c>
      <c r="T210" s="270">
        <f t="shared" si="18"/>
        <v>0</v>
      </c>
      <c r="AR210" s="271" t="s">
        <v>3401</v>
      </c>
      <c r="AT210" s="271" t="s">
        <v>621</v>
      </c>
      <c r="AU210" s="271" t="s">
        <v>84</v>
      </c>
      <c r="AY210" s="53" t="s">
        <v>366</v>
      </c>
      <c r="BE210" s="179">
        <f t="shared" si="19"/>
        <v>0</v>
      </c>
      <c r="BF210" s="179">
        <f t="shared" si="20"/>
        <v>0</v>
      </c>
      <c r="BG210" s="179">
        <f t="shared" si="21"/>
        <v>0</v>
      </c>
      <c r="BH210" s="179">
        <f t="shared" si="22"/>
        <v>0</v>
      </c>
      <c r="BI210" s="179">
        <f t="shared" si="23"/>
        <v>0</v>
      </c>
      <c r="BJ210" s="53" t="s">
        <v>90</v>
      </c>
      <c r="BK210" s="179">
        <f t="shared" si="24"/>
        <v>0</v>
      </c>
      <c r="BL210" s="53" t="s">
        <v>1003</v>
      </c>
      <c r="BM210" s="271" t="s">
        <v>1578</v>
      </c>
    </row>
    <row r="211" spans="2:65" s="74" customFormat="1" ht="16.5" customHeight="1">
      <c r="B211" s="73"/>
      <c r="C211" s="260" t="s">
        <v>953</v>
      </c>
      <c r="D211" s="260" t="s">
        <v>368</v>
      </c>
      <c r="E211" s="261" t="s">
        <v>10658</v>
      </c>
      <c r="F211" s="262" t="s">
        <v>10659</v>
      </c>
      <c r="G211" s="263" t="s">
        <v>630</v>
      </c>
      <c r="H211" s="264">
        <v>1</v>
      </c>
      <c r="I211" s="26"/>
      <c r="J211" s="266">
        <f t="shared" si="15"/>
        <v>0</v>
      </c>
      <c r="K211" s="267"/>
      <c r="L211" s="73"/>
      <c r="M211" s="27" t="s">
        <v>1</v>
      </c>
      <c r="N211" s="233" t="s">
        <v>43</v>
      </c>
      <c r="P211" s="269">
        <f t="shared" si="16"/>
        <v>0</v>
      </c>
      <c r="Q211" s="269">
        <v>0</v>
      </c>
      <c r="R211" s="269">
        <f t="shared" si="17"/>
        <v>0</v>
      </c>
      <c r="S211" s="269">
        <v>0</v>
      </c>
      <c r="T211" s="270">
        <f t="shared" si="18"/>
        <v>0</v>
      </c>
      <c r="AR211" s="271" t="s">
        <v>1003</v>
      </c>
      <c r="AT211" s="271" t="s">
        <v>368</v>
      </c>
      <c r="AU211" s="271" t="s">
        <v>84</v>
      </c>
      <c r="AY211" s="53" t="s">
        <v>366</v>
      </c>
      <c r="BE211" s="179">
        <f t="shared" si="19"/>
        <v>0</v>
      </c>
      <c r="BF211" s="179">
        <f t="shared" si="20"/>
        <v>0</v>
      </c>
      <c r="BG211" s="179">
        <f t="shared" si="21"/>
        <v>0</v>
      </c>
      <c r="BH211" s="179">
        <f t="shared" si="22"/>
        <v>0</v>
      </c>
      <c r="BI211" s="179">
        <f t="shared" si="23"/>
        <v>0</v>
      </c>
      <c r="BJ211" s="53" t="s">
        <v>90</v>
      </c>
      <c r="BK211" s="179">
        <f t="shared" si="24"/>
        <v>0</v>
      </c>
      <c r="BL211" s="53" t="s">
        <v>1003</v>
      </c>
      <c r="BM211" s="271" t="s">
        <v>1588</v>
      </c>
    </row>
    <row r="212" spans="2:65" s="74" customFormat="1" ht="55.5" customHeight="1">
      <c r="B212" s="73"/>
      <c r="C212" s="300" t="s">
        <v>1003</v>
      </c>
      <c r="D212" s="300" t="s">
        <v>621</v>
      </c>
      <c r="E212" s="301" t="s">
        <v>10660</v>
      </c>
      <c r="F212" s="302" t="s">
        <v>8876</v>
      </c>
      <c r="G212" s="303" t="s">
        <v>630</v>
      </c>
      <c r="H212" s="304">
        <v>1</v>
      </c>
      <c r="I212" s="28"/>
      <c r="J212" s="306">
        <f t="shared" si="15"/>
        <v>0</v>
      </c>
      <c r="K212" s="307"/>
      <c r="L212" s="308"/>
      <c r="M212" s="29" t="s">
        <v>1</v>
      </c>
      <c r="N212" s="310" t="s">
        <v>43</v>
      </c>
      <c r="P212" s="269">
        <f t="shared" si="16"/>
        <v>0</v>
      </c>
      <c r="Q212" s="269">
        <v>0</v>
      </c>
      <c r="R212" s="269">
        <f t="shared" si="17"/>
        <v>0</v>
      </c>
      <c r="S212" s="269">
        <v>0</v>
      </c>
      <c r="T212" s="270">
        <f t="shared" si="18"/>
        <v>0</v>
      </c>
      <c r="AR212" s="271" t="s">
        <v>3401</v>
      </c>
      <c r="AT212" s="271" t="s">
        <v>621</v>
      </c>
      <c r="AU212" s="271" t="s">
        <v>84</v>
      </c>
      <c r="AY212" s="53" t="s">
        <v>366</v>
      </c>
      <c r="BE212" s="179">
        <f t="shared" si="19"/>
        <v>0</v>
      </c>
      <c r="BF212" s="179">
        <f t="shared" si="20"/>
        <v>0</v>
      </c>
      <c r="BG212" s="179">
        <f t="shared" si="21"/>
        <v>0</v>
      </c>
      <c r="BH212" s="179">
        <f t="shared" si="22"/>
        <v>0</v>
      </c>
      <c r="BI212" s="179">
        <f t="shared" si="23"/>
        <v>0</v>
      </c>
      <c r="BJ212" s="53" t="s">
        <v>90</v>
      </c>
      <c r="BK212" s="179">
        <f t="shared" si="24"/>
        <v>0</v>
      </c>
      <c r="BL212" s="53" t="s">
        <v>1003</v>
      </c>
      <c r="BM212" s="271" t="s">
        <v>1620</v>
      </c>
    </row>
    <row r="213" spans="2:65" s="74" customFormat="1" ht="16.5" customHeight="1">
      <c r="B213" s="73"/>
      <c r="C213" s="260" t="s">
        <v>1019</v>
      </c>
      <c r="D213" s="260" t="s">
        <v>368</v>
      </c>
      <c r="E213" s="261" t="s">
        <v>10661</v>
      </c>
      <c r="F213" s="262" t="s">
        <v>10662</v>
      </c>
      <c r="G213" s="263" t="s">
        <v>630</v>
      </c>
      <c r="H213" s="264">
        <v>2</v>
      </c>
      <c r="I213" s="26"/>
      <c r="J213" s="266">
        <f t="shared" si="15"/>
        <v>0</v>
      </c>
      <c r="K213" s="267"/>
      <c r="L213" s="73"/>
      <c r="M213" s="27" t="s">
        <v>1</v>
      </c>
      <c r="N213" s="233" t="s">
        <v>43</v>
      </c>
      <c r="P213" s="269">
        <f t="shared" si="16"/>
        <v>0</v>
      </c>
      <c r="Q213" s="269">
        <v>0</v>
      </c>
      <c r="R213" s="269">
        <f t="shared" si="17"/>
        <v>0</v>
      </c>
      <c r="S213" s="269">
        <v>0</v>
      </c>
      <c r="T213" s="270">
        <f t="shared" si="18"/>
        <v>0</v>
      </c>
      <c r="AR213" s="271" t="s">
        <v>1003</v>
      </c>
      <c r="AT213" s="271" t="s">
        <v>368</v>
      </c>
      <c r="AU213" s="271" t="s">
        <v>84</v>
      </c>
      <c r="AY213" s="53" t="s">
        <v>366</v>
      </c>
      <c r="BE213" s="179">
        <f t="shared" si="19"/>
        <v>0</v>
      </c>
      <c r="BF213" s="179">
        <f t="shared" si="20"/>
        <v>0</v>
      </c>
      <c r="BG213" s="179">
        <f t="shared" si="21"/>
        <v>0</v>
      </c>
      <c r="BH213" s="179">
        <f t="shared" si="22"/>
        <v>0</v>
      </c>
      <c r="BI213" s="179">
        <f t="shared" si="23"/>
        <v>0</v>
      </c>
      <c r="BJ213" s="53" t="s">
        <v>90</v>
      </c>
      <c r="BK213" s="179">
        <f t="shared" si="24"/>
        <v>0</v>
      </c>
      <c r="BL213" s="53" t="s">
        <v>1003</v>
      </c>
      <c r="BM213" s="271" t="s">
        <v>1887</v>
      </c>
    </row>
    <row r="214" spans="2:65" s="74" customFormat="1" ht="55.5" customHeight="1">
      <c r="B214" s="73"/>
      <c r="C214" s="300" t="s">
        <v>1027</v>
      </c>
      <c r="D214" s="300" t="s">
        <v>621</v>
      </c>
      <c r="E214" s="301" t="s">
        <v>10663</v>
      </c>
      <c r="F214" s="302" t="s">
        <v>8879</v>
      </c>
      <c r="G214" s="303" t="s">
        <v>630</v>
      </c>
      <c r="H214" s="304">
        <v>2</v>
      </c>
      <c r="I214" s="28"/>
      <c r="J214" s="306">
        <f t="shared" si="15"/>
        <v>0</v>
      </c>
      <c r="K214" s="307"/>
      <c r="L214" s="308"/>
      <c r="M214" s="29" t="s">
        <v>1</v>
      </c>
      <c r="N214" s="310" t="s">
        <v>43</v>
      </c>
      <c r="P214" s="269">
        <f t="shared" si="16"/>
        <v>0</v>
      </c>
      <c r="Q214" s="269">
        <v>0</v>
      </c>
      <c r="R214" s="269">
        <f t="shared" si="17"/>
        <v>0</v>
      </c>
      <c r="S214" s="269">
        <v>0</v>
      </c>
      <c r="T214" s="270">
        <f t="shared" si="18"/>
        <v>0</v>
      </c>
      <c r="AR214" s="271" t="s">
        <v>3401</v>
      </c>
      <c r="AT214" s="271" t="s">
        <v>621</v>
      </c>
      <c r="AU214" s="271" t="s">
        <v>84</v>
      </c>
      <c r="AY214" s="53" t="s">
        <v>366</v>
      </c>
      <c r="BE214" s="179">
        <f t="shared" si="19"/>
        <v>0</v>
      </c>
      <c r="BF214" s="179">
        <f t="shared" si="20"/>
        <v>0</v>
      </c>
      <c r="BG214" s="179">
        <f t="shared" si="21"/>
        <v>0</v>
      </c>
      <c r="BH214" s="179">
        <f t="shared" si="22"/>
        <v>0</v>
      </c>
      <c r="BI214" s="179">
        <f t="shared" si="23"/>
        <v>0</v>
      </c>
      <c r="BJ214" s="53" t="s">
        <v>90</v>
      </c>
      <c r="BK214" s="179">
        <f t="shared" si="24"/>
        <v>0</v>
      </c>
      <c r="BL214" s="53" t="s">
        <v>1003</v>
      </c>
      <c r="BM214" s="271" t="s">
        <v>2024</v>
      </c>
    </row>
    <row r="215" spans="2:65" s="74" customFormat="1" ht="16.5" customHeight="1">
      <c r="B215" s="73"/>
      <c r="C215" s="260" t="s">
        <v>1046</v>
      </c>
      <c r="D215" s="260" t="s">
        <v>368</v>
      </c>
      <c r="E215" s="261" t="s">
        <v>10664</v>
      </c>
      <c r="F215" s="262" t="s">
        <v>8898</v>
      </c>
      <c r="G215" s="263" t="s">
        <v>630</v>
      </c>
      <c r="H215" s="264">
        <v>72</v>
      </c>
      <c r="I215" s="26"/>
      <c r="J215" s="266">
        <f t="shared" si="15"/>
        <v>0</v>
      </c>
      <c r="K215" s="267"/>
      <c r="L215" s="73"/>
      <c r="M215" s="27" t="s">
        <v>1</v>
      </c>
      <c r="N215" s="233" t="s">
        <v>43</v>
      </c>
      <c r="P215" s="269">
        <f t="shared" si="16"/>
        <v>0</v>
      </c>
      <c r="Q215" s="269">
        <v>0</v>
      </c>
      <c r="R215" s="269">
        <f t="shared" si="17"/>
        <v>0</v>
      </c>
      <c r="S215" s="269">
        <v>0</v>
      </c>
      <c r="T215" s="270">
        <f t="shared" si="18"/>
        <v>0</v>
      </c>
      <c r="AR215" s="271" t="s">
        <v>1003</v>
      </c>
      <c r="AT215" s="271" t="s">
        <v>368</v>
      </c>
      <c r="AU215" s="271" t="s">
        <v>84</v>
      </c>
      <c r="AY215" s="53" t="s">
        <v>366</v>
      </c>
      <c r="BE215" s="179">
        <f t="shared" si="19"/>
        <v>0</v>
      </c>
      <c r="BF215" s="179">
        <f t="shared" si="20"/>
        <v>0</v>
      </c>
      <c r="BG215" s="179">
        <f t="shared" si="21"/>
        <v>0</v>
      </c>
      <c r="BH215" s="179">
        <f t="shared" si="22"/>
        <v>0</v>
      </c>
      <c r="BI215" s="179">
        <f t="shared" si="23"/>
        <v>0</v>
      </c>
      <c r="BJ215" s="53" t="s">
        <v>90</v>
      </c>
      <c r="BK215" s="179">
        <f t="shared" si="24"/>
        <v>0</v>
      </c>
      <c r="BL215" s="53" t="s">
        <v>1003</v>
      </c>
      <c r="BM215" s="271" t="s">
        <v>2123</v>
      </c>
    </row>
    <row r="216" spans="2:65" s="249" customFormat="1" ht="25.9" customHeight="1">
      <c r="B216" s="248"/>
      <c r="D216" s="250" t="s">
        <v>76</v>
      </c>
      <c r="E216" s="251" t="s">
        <v>7180</v>
      </c>
      <c r="F216" s="251" t="s">
        <v>8962</v>
      </c>
      <c r="J216" s="252">
        <f>BK216</f>
        <v>0</v>
      </c>
      <c r="L216" s="248"/>
      <c r="M216" s="253"/>
      <c r="P216" s="254">
        <f>SUM(P217:P234)</f>
        <v>0</v>
      </c>
      <c r="R216" s="254">
        <f>SUM(R217:R234)</f>
        <v>0</v>
      </c>
      <c r="T216" s="255">
        <f>SUM(T217:T234)</f>
        <v>0</v>
      </c>
      <c r="AR216" s="250" t="s">
        <v>84</v>
      </c>
      <c r="AT216" s="256" t="s">
        <v>76</v>
      </c>
      <c r="AU216" s="256" t="s">
        <v>77</v>
      </c>
      <c r="AY216" s="250" t="s">
        <v>366</v>
      </c>
      <c r="BK216" s="257">
        <f>SUM(BK217:BK234)</f>
        <v>0</v>
      </c>
    </row>
    <row r="217" spans="2:65" s="74" customFormat="1" ht="24.2" customHeight="1">
      <c r="B217" s="73"/>
      <c r="C217" s="260" t="s">
        <v>1060</v>
      </c>
      <c r="D217" s="260" t="s">
        <v>368</v>
      </c>
      <c r="E217" s="261" t="s">
        <v>10665</v>
      </c>
      <c r="F217" s="262" t="s">
        <v>8964</v>
      </c>
      <c r="G217" s="263" t="s">
        <v>630</v>
      </c>
      <c r="H217" s="264">
        <v>4</v>
      </c>
      <c r="I217" s="26"/>
      <c r="J217" s="266">
        <f t="shared" ref="J217:J234" si="25">ROUND(I217*H217,2)</f>
        <v>0</v>
      </c>
      <c r="K217" s="267"/>
      <c r="L217" s="73"/>
      <c r="M217" s="27" t="s">
        <v>1</v>
      </c>
      <c r="N217" s="233" t="s">
        <v>43</v>
      </c>
      <c r="P217" s="269">
        <f t="shared" ref="P217:P234" si="26">O217*H217</f>
        <v>0</v>
      </c>
      <c r="Q217" s="269">
        <v>0</v>
      </c>
      <c r="R217" s="269">
        <f t="shared" ref="R217:R234" si="27">Q217*H217</f>
        <v>0</v>
      </c>
      <c r="S217" s="269">
        <v>0</v>
      </c>
      <c r="T217" s="270">
        <f t="shared" ref="T217:T234" si="28">S217*H217</f>
        <v>0</v>
      </c>
      <c r="AR217" s="271" t="s">
        <v>1003</v>
      </c>
      <c r="AT217" s="271" t="s">
        <v>368</v>
      </c>
      <c r="AU217" s="271" t="s">
        <v>84</v>
      </c>
      <c r="AY217" s="53" t="s">
        <v>366</v>
      </c>
      <c r="BE217" s="179">
        <f t="shared" ref="BE217:BE234" si="29">IF(N217="základná",J217,0)</f>
        <v>0</v>
      </c>
      <c r="BF217" s="179">
        <f t="shared" ref="BF217:BF234" si="30">IF(N217="znížená",J217,0)</f>
        <v>0</v>
      </c>
      <c r="BG217" s="179">
        <f t="shared" ref="BG217:BG234" si="31">IF(N217="zákl. prenesená",J217,0)</f>
        <v>0</v>
      </c>
      <c r="BH217" s="179">
        <f t="shared" ref="BH217:BH234" si="32">IF(N217="zníž. prenesená",J217,0)</f>
        <v>0</v>
      </c>
      <c r="BI217" s="179">
        <f t="shared" ref="BI217:BI234" si="33">IF(N217="nulová",J217,0)</f>
        <v>0</v>
      </c>
      <c r="BJ217" s="53" t="s">
        <v>90</v>
      </c>
      <c r="BK217" s="179">
        <f t="shared" ref="BK217:BK234" si="34">ROUND(I217*H217,2)</f>
        <v>0</v>
      </c>
      <c r="BL217" s="53" t="s">
        <v>1003</v>
      </c>
      <c r="BM217" s="271" t="s">
        <v>1380</v>
      </c>
    </row>
    <row r="218" spans="2:65" s="74" customFormat="1" ht="24.2" customHeight="1">
      <c r="B218" s="73"/>
      <c r="C218" s="300" t="s">
        <v>1068</v>
      </c>
      <c r="D218" s="300" t="s">
        <v>621</v>
      </c>
      <c r="E218" s="301" t="s">
        <v>10666</v>
      </c>
      <c r="F218" s="302" t="s">
        <v>10667</v>
      </c>
      <c r="G218" s="303" t="s">
        <v>630</v>
      </c>
      <c r="H218" s="304">
        <v>4</v>
      </c>
      <c r="I218" s="28"/>
      <c r="J218" s="306">
        <f t="shared" si="25"/>
        <v>0</v>
      </c>
      <c r="K218" s="307"/>
      <c r="L218" s="308"/>
      <c r="M218" s="29" t="s">
        <v>1</v>
      </c>
      <c r="N218" s="310" t="s">
        <v>43</v>
      </c>
      <c r="P218" s="269">
        <f t="shared" si="26"/>
        <v>0</v>
      </c>
      <c r="Q218" s="269">
        <v>0</v>
      </c>
      <c r="R218" s="269">
        <f t="shared" si="27"/>
        <v>0</v>
      </c>
      <c r="S218" s="269">
        <v>0</v>
      </c>
      <c r="T218" s="270">
        <f t="shared" si="28"/>
        <v>0</v>
      </c>
      <c r="AR218" s="271" t="s">
        <v>3401</v>
      </c>
      <c r="AT218" s="271" t="s">
        <v>621</v>
      </c>
      <c r="AU218" s="271" t="s">
        <v>84</v>
      </c>
      <c r="AY218" s="53" t="s">
        <v>366</v>
      </c>
      <c r="BE218" s="179">
        <f t="shared" si="29"/>
        <v>0</v>
      </c>
      <c r="BF218" s="179">
        <f t="shared" si="30"/>
        <v>0</v>
      </c>
      <c r="BG218" s="179">
        <f t="shared" si="31"/>
        <v>0</v>
      </c>
      <c r="BH218" s="179">
        <f t="shared" si="32"/>
        <v>0</v>
      </c>
      <c r="BI218" s="179">
        <f t="shared" si="33"/>
        <v>0</v>
      </c>
      <c r="BJ218" s="53" t="s">
        <v>90</v>
      </c>
      <c r="BK218" s="179">
        <f t="shared" si="34"/>
        <v>0</v>
      </c>
      <c r="BL218" s="53" t="s">
        <v>1003</v>
      </c>
      <c r="BM218" s="271" t="s">
        <v>2358</v>
      </c>
    </row>
    <row r="219" spans="2:65" s="74" customFormat="1" ht="24.2" customHeight="1">
      <c r="B219" s="73"/>
      <c r="C219" s="260" t="s">
        <v>1080</v>
      </c>
      <c r="D219" s="260" t="s">
        <v>368</v>
      </c>
      <c r="E219" s="261" t="s">
        <v>10668</v>
      </c>
      <c r="F219" s="262" t="s">
        <v>8973</v>
      </c>
      <c r="G219" s="263" t="s">
        <v>265</v>
      </c>
      <c r="H219" s="264">
        <v>250</v>
      </c>
      <c r="I219" s="26"/>
      <c r="J219" s="266">
        <f t="shared" si="25"/>
        <v>0</v>
      </c>
      <c r="K219" s="267"/>
      <c r="L219" s="73"/>
      <c r="M219" s="27" t="s">
        <v>1</v>
      </c>
      <c r="N219" s="233" t="s">
        <v>43</v>
      </c>
      <c r="P219" s="269">
        <f t="shared" si="26"/>
        <v>0</v>
      </c>
      <c r="Q219" s="269">
        <v>0</v>
      </c>
      <c r="R219" s="269">
        <f t="shared" si="27"/>
        <v>0</v>
      </c>
      <c r="S219" s="269">
        <v>0</v>
      </c>
      <c r="T219" s="270">
        <f t="shared" si="28"/>
        <v>0</v>
      </c>
      <c r="AR219" s="271" t="s">
        <v>1003</v>
      </c>
      <c r="AT219" s="271" t="s">
        <v>368</v>
      </c>
      <c r="AU219" s="271" t="s">
        <v>84</v>
      </c>
      <c r="AY219" s="53" t="s">
        <v>366</v>
      </c>
      <c r="BE219" s="179">
        <f t="shared" si="29"/>
        <v>0</v>
      </c>
      <c r="BF219" s="179">
        <f t="shared" si="30"/>
        <v>0</v>
      </c>
      <c r="BG219" s="179">
        <f t="shared" si="31"/>
        <v>0</v>
      </c>
      <c r="BH219" s="179">
        <f t="shared" si="32"/>
        <v>0</v>
      </c>
      <c r="BI219" s="179">
        <f t="shared" si="33"/>
        <v>0</v>
      </c>
      <c r="BJ219" s="53" t="s">
        <v>90</v>
      </c>
      <c r="BK219" s="179">
        <f t="shared" si="34"/>
        <v>0</v>
      </c>
      <c r="BL219" s="53" t="s">
        <v>1003</v>
      </c>
      <c r="BM219" s="271" t="s">
        <v>2431</v>
      </c>
    </row>
    <row r="220" spans="2:65" s="74" customFormat="1" ht="24.2" customHeight="1">
      <c r="B220" s="73"/>
      <c r="C220" s="300" t="s">
        <v>1146</v>
      </c>
      <c r="D220" s="300" t="s">
        <v>621</v>
      </c>
      <c r="E220" s="301" t="s">
        <v>10669</v>
      </c>
      <c r="F220" s="302" t="s">
        <v>10670</v>
      </c>
      <c r="G220" s="303" t="s">
        <v>265</v>
      </c>
      <c r="H220" s="304">
        <v>250</v>
      </c>
      <c r="I220" s="28"/>
      <c r="J220" s="306">
        <f t="shared" si="25"/>
        <v>0</v>
      </c>
      <c r="K220" s="307"/>
      <c r="L220" s="308"/>
      <c r="M220" s="29" t="s">
        <v>1</v>
      </c>
      <c r="N220" s="310" t="s">
        <v>43</v>
      </c>
      <c r="P220" s="269">
        <f t="shared" si="26"/>
        <v>0</v>
      </c>
      <c r="Q220" s="269">
        <v>0</v>
      </c>
      <c r="R220" s="269">
        <f t="shared" si="27"/>
        <v>0</v>
      </c>
      <c r="S220" s="269">
        <v>0</v>
      </c>
      <c r="T220" s="270">
        <f t="shared" si="28"/>
        <v>0</v>
      </c>
      <c r="AR220" s="271" t="s">
        <v>3401</v>
      </c>
      <c r="AT220" s="271" t="s">
        <v>621</v>
      </c>
      <c r="AU220" s="271" t="s">
        <v>84</v>
      </c>
      <c r="AY220" s="53" t="s">
        <v>366</v>
      </c>
      <c r="BE220" s="179">
        <f t="shared" si="29"/>
        <v>0</v>
      </c>
      <c r="BF220" s="179">
        <f t="shared" si="30"/>
        <v>0</v>
      </c>
      <c r="BG220" s="179">
        <f t="shared" si="31"/>
        <v>0</v>
      </c>
      <c r="BH220" s="179">
        <f t="shared" si="32"/>
        <v>0</v>
      </c>
      <c r="BI220" s="179">
        <f t="shared" si="33"/>
        <v>0</v>
      </c>
      <c r="BJ220" s="53" t="s">
        <v>90</v>
      </c>
      <c r="BK220" s="179">
        <f t="shared" si="34"/>
        <v>0</v>
      </c>
      <c r="BL220" s="53" t="s">
        <v>1003</v>
      </c>
      <c r="BM220" s="271" t="s">
        <v>2451</v>
      </c>
    </row>
    <row r="221" spans="2:65" s="74" customFormat="1" ht="16.5" customHeight="1">
      <c r="B221" s="73"/>
      <c r="C221" s="260" t="s">
        <v>1161</v>
      </c>
      <c r="D221" s="260" t="s">
        <v>368</v>
      </c>
      <c r="E221" s="261" t="s">
        <v>10671</v>
      </c>
      <c r="F221" s="262" t="s">
        <v>10672</v>
      </c>
      <c r="G221" s="263" t="s">
        <v>630</v>
      </c>
      <c r="H221" s="264">
        <v>1</v>
      </c>
      <c r="I221" s="26"/>
      <c r="J221" s="266">
        <f t="shared" si="25"/>
        <v>0</v>
      </c>
      <c r="K221" s="267"/>
      <c r="L221" s="73"/>
      <c r="M221" s="27" t="s">
        <v>1</v>
      </c>
      <c r="N221" s="233" t="s">
        <v>43</v>
      </c>
      <c r="P221" s="269">
        <f t="shared" si="26"/>
        <v>0</v>
      </c>
      <c r="Q221" s="269">
        <v>0</v>
      </c>
      <c r="R221" s="269">
        <f t="shared" si="27"/>
        <v>0</v>
      </c>
      <c r="S221" s="269">
        <v>0</v>
      </c>
      <c r="T221" s="270">
        <f t="shared" si="28"/>
        <v>0</v>
      </c>
      <c r="AR221" s="271" t="s">
        <v>1003</v>
      </c>
      <c r="AT221" s="271" t="s">
        <v>368</v>
      </c>
      <c r="AU221" s="271" t="s">
        <v>84</v>
      </c>
      <c r="AY221" s="53" t="s">
        <v>366</v>
      </c>
      <c r="BE221" s="179">
        <f t="shared" si="29"/>
        <v>0</v>
      </c>
      <c r="BF221" s="179">
        <f t="shared" si="30"/>
        <v>0</v>
      </c>
      <c r="BG221" s="179">
        <f t="shared" si="31"/>
        <v>0</v>
      </c>
      <c r="BH221" s="179">
        <f t="shared" si="32"/>
        <v>0</v>
      </c>
      <c r="BI221" s="179">
        <f t="shared" si="33"/>
        <v>0</v>
      </c>
      <c r="BJ221" s="53" t="s">
        <v>90</v>
      </c>
      <c r="BK221" s="179">
        <f t="shared" si="34"/>
        <v>0</v>
      </c>
      <c r="BL221" s="53" t="s">
        <v>1003</v>
      </c>
      <c r="BM221" s="271" t="s">
        <v>2459</v>
      </c>
    </row>
    <row r="222" spans="2:65" s="74" customFormat="1" ht="16.5" customHeight="1">
      <c r="B222" s="73"/>
      <c r="C222" s="300" t="s">
        <v>1166</v>
      </c>
      <c r="D222" s="300" t="s">
        <v>621</v>
      </c>
      <c r="E222" s="301" t="s">
        <v>10673</v>
      </c>
      <c r="F222" s="302" t="s">
        <v>10674</v>
      </c>
      <c r="G222" s="303" t="s">
        <v>630</v>
      </c>
      <c r="H222" s="304">
        <v>1</v>
      </c>
      <c r="I222" s="28"/>
      <c r="J222" s="306">
        <f t="shared" si="25"/>
        <v>0</v>
      </c>
      <c r="K222" s="307"/>
      <c r="L222" s="308"/>
      <c r="M222" s="29" t="s">
        <v>1</v>
      </c>
      <c r="N222" s="310" t="s">
        <v>43</v>
      </c>
      <c r="P222" s="269">
        <f t="shared" si="26"/>
        <v>0</v>
      </c>
      <c r="Q222" s="269">
        <v>0</v>
      </c>
      <c r="R222" s="269">
        <f t="shared" si="27"/>
        <v>0</v>
      </c>
      <c r="S222" s="269">
        <v>0</v>
      </c>
      <c r="T222" s="270">
        <f t="shared" si="28"/>
        <v>0</v>
      </c>
      <c r="AR222" s="271" t="s">
        <v>3401</v>
      </c>
      <c r="AT222" s="271" t="s">
        <v>621</v>
      </c>
      <c r="AU222" s="271" t="s">
        <v>84</v>
      </c>
      <c r="AY222" s="53" t="s">
        <v>366</v>
      </c>
      <c r="BE222" s="179">
        <f t="shared" si="29"/>
        <v>0</v>
      </c>
      <c r="BF222" s="179">
        <f t="shared" si="30"/>
        <v>0</v>
      </c>
      <c r="BG222" s="179">
        <f t="shared" si="31"/>
        <v>0</v>
      </c>
      <c r="BH222" s="179">
        <f t="shared" si="32"/>
        <v>0</v>
      </c>
      <c r="BI222" s="179">
        <f t="shared" si="33"/>
        <v>0</v>
      </c>
      <c r="BJ222" s="53" t="s">
        <v>90</v>
      </c>
      <c r="BK222" s="179">
        <f t="shared" si="34"/>
        <v>0</v>
      </c>
      <c r="BL222" s="53" t="s">
        <v>1003</v>
      </c>
      <c r="BM222" s="271" t="s">
        <v>2469</v>
      </c>
    </row>
    <row r="223" spans="2:65" s="74" customFormat="1" ht="21.75" customHeight="1">
      <c r="B223" s="73"/>
      <c r="C223" s="260" t="s">
        <v>1264</v>
      </c>
      <c r="D223" s="260" t="s">
        <v>368</v>
      </c>
      <c r="E223" s="261" t="s">
        <v>10675</v>
      </c>
      <c r="F223" s="262" t="s">
        <v>9010</v>
      </c>
      <c r="G223" s="263" t="s">
        <v>630</v>
      </c>
      <c r="H223" s="264">
        <v>2</v>
      </c>
      <c r="I223" s="26"/>
      <c r="J223" s="266">
        <f t="shared" si="25"/>
        <v>0</v>
      </c>
      <c r="K223" s="267"/>
      <c r="L223" s="73"/>
      <c r="M223" s="27" t="s">
        <v>1</v>
      </c>
      <c r="N223" s="233" t="s">
        <v>43</v>
      </c>
      <c r="P223" s="269">
        <f t="shared" si="26"/>
        <v>0</v>
      </c>
      <c r="Q223" s="269">
        <v>0</v>
      </c>
      <c r="R223" s="269">
        <f t="shared" si="27"/>
        <v>0</v>
      </c>
      <c r="S223" s="269">
        <v>0</v>
      </c>
      <c r="T223" s="270">
        <f t="shared" si="28"/>
        <v>0</v>
      </c>
      <c r="AR223" s="271" t="s">
        <v>1003</v>
      </c>
      <c r="AT223" s="271" t="s">
        <v>368</v>
      </c>
      <c r="AU223" s="271" t="s">
        <v>84</v>
      </c>
      <c r="AY223" s="53" t="s">
        <v>366</v>
      </c>
      <c r="BE223" s="179">
        <f t="shared" si="29"/>
        <v>0</v>
      </c>
      <c r="BF223" s="179">
        <f t="shared" si="30"/>
        <v>0</v>
      </c>
      <c r="BG223" s="179">
        <f t="shared" si="31"/>
        <v>0</v>
      </c>
      <c r="BH223" s="179">
        <f t="shared" si="32"/>
        <v>0</v>
      </c>
      <c r="BI223" s="179">
        <f t="shared" si="33"/>
        <v>0</v>
      </c>
      <c r="BJ223" s="53" t="s">
        <v>90</v>
      </c>
      <c r="BK223" s="179">
        <f t="shared" si="34"/>
        <v>0</v>
      </c>
      <c r="BL223" s="53" t="s">
        <v>1003</v>
      </c>
      <c r="BM223" s="271" t="s">
        <v>2479</v>
      </c>
    </row>
    <row r="224" spans="2:65" s="74" customFormat="1" ht="24.2" customHeight="1">
      <c r="B224" s="73"/>
      <c r="C224" s="300" t="s">
        <v>1268</v>
      </c>
      <c r="D224" s="300" t="s">
        <v>621</v>
      </c>
      <c r="E224" s="301" t="s">
        <v>10676</v>
      </c>
      <c r="F224" s="302" t="s">
        <v>10677</v>
      </c>
      <c r="G224" s="303" t="s">
        <v>630</v>
      </c>
      <c r="H224" s="304">
        <v>2</v>
      </c>
      <c r="I224" s="28"/>
      <c r="J224" s="306">
        <f t="shared" si="25"/>
        <v>0</v>
      </c>
      <c r="K224" s="307"/>
      <c r="L224" s="308"/>
      <c r="M224" s="29" t="s">
        <v>1</v>
      </c>
      <c r="N224" s="310" t="s">
        <v>43</v>
      </c>
      <c r="P224" s="269">
        <f t="shared" si="26"/>
        <v>0</v>
      </c>
      <c r="Q224" s="269">
        <v>0</v>
      </c>
      <c r="R224" s="269">
        <f t="shared" si="27"/>
        <v>0</v>
      </c>
      <c r="S224" s="269">
        <v>0</v>
      </c>
      <c r="T224" s="270">
        <f t="shared" si="28"/>
        <v>0</v>
      </c>
      <c r="AR224" s="271" t="s">
        <v>3401</v>
      </c>
      <c r="AT224" s="271" t="s">
        <v>621</v>
      </c>
      <c r="AU224" s="271" t="s">
        <v>84</v>
      </c>
      <c r="AY224" s="53" t="s">
        <v>366</v>
      </c>
      <c r="BE224" s="179">
        <f t="shared" si="29"/>
        <v>0</v>
      </c>
      <c r="BF224" s="179">
        <f t="shared" si="30"/>
        <v>0</v>
      </c>
      <c r="BG224" s="179">
        <f t="shared" si="31"/>
        <v>0</v>
      </c>
      <c r="BH224" s="179">
        <f t="shared" si="32"/>
        <v>0</v>
      </c>
      <c r="BI224" s="179">
        <f t="shared" si="33"/>
        <v>0</v>
      </c>
      <c r="BJ224" s="53" t="s">
        <v>90</v>
      </c>
      <c r="BK224" s="179">
        <f t="shared" si="34"/>
        <v>0</v>
      </c>
      <c r="BL224" s="53" t="s">
        <v>1003</v>
      </c>
      <c r="BM224" s="271" t="s">
        <v>2489</v>
      </c>
    </row>
    <row r="225" spans="2:65" s="74" customFormat="1" ht="21.75" customHeight="1">
      <c r="B225" s="73"/>
      <c r="C225" s="260" t="s">
        <v>1273</v>
      </c>
      <c r="D225" s="260" t="s">
        <v>368</v>
      </c>
      <c r="E225" s="261" t="s">
        <v>10678</v>
      </c>
      <c r="F225" s="262" t="s">
        <v>9013</v>
      </c>
      <c r="G225" s="263" t="s">
        <v>630</v>
      </c>
      <c r="H225" s="264">
        <v>2</v>
      </c>
      <c r="I225" s="26"/>
      <c r="J225" s="266">
        <f t="shared" si="25"/>
        <v>0</v>
      </c>
      <c r="K225" s="267"/>
      <c r="L225" s="73"/>
      <c r="M225" s="27" t="s">
        <v>1</v>
      </c>
      <c r="N225" s="233" t="s">
        <v>43</v>
      </c>
      <c r="P225" s="269">
        <f t="shared" si="26"/>
        <v>0</v>
      </c>
      <c r="Q225" s="269">
        <v>0</v>
      </c>
      <c r="R225" s="269">
        <f t="shared" si="27"/>
        <v>0</v>
      </c>
      <c r="S225" s="269">
        <v>0</v>
      </c>
      <c r="T225" s="270">
        <f t="shared" si="28"/>
        <v>0</v>
      </c>
      <c r="AR225" s="271" t="s">
        <v>1003</v>
      </c>
      <c r="AT225" s="271" t="s">
        <v>368</v>
      </c>
      <c r="AU225" s="271" t="s">
        <v>84</v>
      </c>
      <c r="AY225" s="53" t="s">
        <v>366</v>
      </c>
      <c r="BE225" s="179">
        <f t="shared" si="29"/>
        <v>0</v>
      </c>
      <c r="BF225" s="179">
        <f t="shared" si="30"/>
        <v>0</v>
      </c>
      <c r="BG225" s="179">
        <f t="shared" si="31"/>
        <v>0</v>
      </c>
      <c r="BH225" s="179">
        <f t="shared" si="32"/>
        <v>0</v>
      </c>
      <c r="BI225" s="179">
        <f t="shared" si="33"/>
        <v>0</v>
      </c>
      <c r="BJ225" s="53" t="s">
        <v>90</v>
      </c>
      <c r="BK225" s="179">
        <f t="shared" si="34"/>
        <v>0</v>
      </c>
      <c r="BL225" s="53" t="s">
        <v>1003</v>
      </c>
      <c r="BM225" s="271" t="s">
        <v>2498</v>
      </c>
    </row>
    <row r="226" spans="2:65" s="74" customFormat="1" ht="24.2" customHeight="1">
      <c r="B226" s="73"/>
      <c r="C226" s="300" t="s">
        <v>1277</v>
      </c>
      <c r="D226" s="300" t="s">
        <v>621</v>
      </c>
      <c r="E226" s="301" t="s">
        <v>10679</v>
      </c>
      <c r="F226" s="302" t="s">
        <v>10680</v>
      </c>
      <c r="G226" s="303" t="s">
        <v>630</v>
      </c>
      <c r="H226" s="304">
        <v>2</v>
      </c>
      <c r="I226" s="28"/>
      <c r="J226" s="306">
        <f t="shared" si="25"/>
        <v>0</v>
      </c>
      <c r="K226" s="307"/>
      <c r="L226" s="308"/>
      <c r="M226" s="29" t="s">
        <v>1</v>
      </c>
      <c r="N226" s="310" t="s">
        <v>43</v>
      </c>
      <c r="P226" s="269">
        <f t="shared" si="26"/>
        <v>0</v>
      </c>
      <c r="Q226" s="269">
        <v>0</v>
      </c>
      <c r="R226" s="269">
        <f t="shared" si="27"/>
        <v>0</v>
      </c>
      <c r="S226" s="269">
        <v>0</v>
      </c>
      <c r="T226" s="270">
        <f t="shared" si="28"/>
        <v>0</v>
      </c>
      <c r="AR226" s="271" t="s">
        <v>3401</v>
      </c>
      <c r="AT226" s="271" t="s">
        <v>621</v>
      </c>
      <c r="AU226" s="271" t="s">
        <v>84</v>
      </c>
      <c r="AY226" s="53" t="s">
        <v>366</v>
      </c>
      <c r="BE226" s="179">
        <f t="shared" si="29"/>
        <v>0</v>
      </c>
      <c r="BF226" s="179">
        <f t="shared" si="30"/>
        <v>0</v>
      </c>
      <c r="BG226" s="179">
        <f t="shared" si="31"/>
        <v>0</v>
      </c>
      <c r="BH226" s="179">
        <f t="shared" si="32"/>
        <v>0</v>
      </c>
      <c r="BI226" s="179">
        <f t="shared" si="33"/>
        <v>0</v>
      </c>
      <c r="BJ226" s="53" t="s">
        <v>90</v>
      </c>
      <c r="BK226" s="179">
        <f t="shared" si="34"/>
        <v>0</v>
      </c>
      <c r="BL226" s="53" t="s">
        <v>1003</v>
      </c>
      <c r="BM226" s="271" t="s">
        <v>2533</v>
      </c>
    </row>
    <row r="227" spans="2:65" s="74" customFormat="1" ht="24.2" customHeight="1">
      <c r="B227" s="73"/>
      <c r="C227" s="260" t="s">
        <v>1282</v>
      </c>
      <c r="D227" s="260" t="s">
        <v>368</v>
      </c>
      <c r="E227" s="261" t="s">
        <v>10681</v>
      </c>
      <c r="F227" s="262" t="s">
        <v>10682</v>
      </c>
      <c r="G227" s="263" t="s">
        <v>630</v>
      </c>
      <c r="H227" s="264">
        <v>6</v>
      </c>
      <c r="I227" s="26"/>
      <c r="J227" s="266">
        <f t="shared" si="25"/>
        <v>0</v>
      </c>
      <c r="K227" s="267"/>
      <c r="L227" s="73"/>
      <c r="M227" s="27" t="s">
        <v>1</v>
      </c>
      <c r="N227" s="233" t="s">
        <v>43</v>
      </c>
      <c r="P227" s="269">
        <f t="shared" si="26"/>
        <v>0</v>
      </c>
      <c r="Q227" s="269">
        <v>0</v>
      </c>
      <c r="R227" s="269">
        <f t="shared" si="27"/>
        <v>0</v>
      </c>
      <c r="S227" s="269">
        <v>0</v>
      </c>
      <c r="T227" s="270">
        <f t="shared" si="28"/>
        <v>0</v>
      </c>
      <c r="AR227" s="271" t="s">
        <v>1003</v>
      </c>
      <c r="AT227" s="271" t="s">
        <v>368</v>
      </c>
      <c r="AU227" s="271" t="s">
        <v>84</v>
      </c>
      <c r="AY227" s="53" t="s">
        <v>366</v>
      </c>
      <c r="BE227" s="179">
        <f t="shared" si="29"/>
        <v>0</v>
      </c>
      <c r="BF227" s="179">
        <f t="shared" si="30"/>
        <v>0</v>
      </c>
      <c r="BG227" s="179">
        <f t="shared" si="31"/>
        <v>0</v>
      </c>
      <c r="BH227" s="179">
        <f t="shared" si="32"/>
        <v>0</v>
      </c>
      <c r="BI227" s="179">
        <f t="shared" si="33"/>
        <v>0</v>
      </c>
      <c r="BJ227" s="53" t="s">
        <v>90</v>
      </c>
      <c r="BK227" s="179">
        <f t="shared" si="34"/>
        <v>0</v>
      </c>
      <c r="BL227" s="53" t="s">
        <v>1003</v>
      </c>
      <c r="BM227" s="271" t="s">
        <v>2561</v>
      </c>
    </row>
    <row r="228" spans="2:65" s="74" customFormat="1" ht="33" customHeight="1">
      <c r="B228" s="73"/>
      <c r="C228" s="300" t="s">
        <v>1286</v>
      </c>
      <c r="D228" s="300" t="s">
        <v>621</v>
      </c>
      <c r="E228" s="301" t="s">
        <v>10683</v>
      </c>
      <c r="F228" s="302" t="s">
        <v>10684</v>
      </c>
      <c r="G228" s="303" t="s">
        <v>630</v>
      </c>
      <c r="H228" s="304">
        <v>6</v>
      </c>
      <c r="I228" s="28"/>
      <c r="J228" s="306">
        <f t="shared" si="25"/>
        <v>0</v>
      </c>
      <c r="K228" s="307"/>
      <c r="L228" s="308"/>
      <c r="M228" s="29" t="s">
        <v>1</v>
      </c>
      <c r="N228" s="310" t="s">
        <v>43</v>
      </c>
      <c r="P228" s="269">
        <f t="shared" si="26"/>
        <v>0</v>
      </c>
      <c r="Q228" s="269">
        <v>0</v>
      </c>
      <c r="R228" s="269">
        <f t="shared" si="27"/>
        <v>0</v>
      </c>
      <c r="S228" s="269">
        <v>0</v>
      </c>
      <c r="T228" s="270">
        <f t="shared" si="28"/>
        <v>0</v>
      </c>
      <c r="AR228" s="271" t="s">
        <v>3401</v>
      </c>
      <c r="AT228" s="271" t="s">
        <v>621</v>
      </c>
      <c r="AU228" s="271" t="s">
        <v>84</v>
      </c>
      <c r="AY228" s="53" t="s">
        <v>366</v>
      </c>
      <c r="BE228" s="179">
        <f t="shared" si="29"/>
        <v>0</v>
      </c>
      <c r="BF228" s="179">
        <f t="shared" si="30"/>
        <v>0</v>
      </c>
      <c r="BG228" s="179">
        <f t="shared" si="31"/>
        <v>0</v>
      </c>
      <c r="BH228" s="179">
        <f t="shared" si="32"/>
        <v>0</v>
      </c>
      <c r="BI228" s="179">
        <f t="shared" si="33"/>
        <v>0</v>
      </c>
      <c r="BJ228" s="53" t="s">
        <v>90</v>
      </c>
      <c r="BK228" s="179">
        <f t="shared" si="34"/>
        <v>0</v>
      </c>
      <c r="BL228" s="53" t="s">
        <v>1003</v>
      </c>
      <c r="BM228" s="271" t="s">
        <v>2570</v>
      </c>
    </row>
    <row r="229" spans="2:65" s="74" customFormat="1" ht="24.2" customHeight="1">
      <c r="B229" s="73"/>
      <c r="C229" s="260" t="s">
        <v>1303</v>
      </c>
      <c r="D229" s="260" t="s">
        <v>368</v>
      </c>
      <c r="E229" s="261" t="s">
        <v>10685</v>
      </c>
      <c r="F229" s="262" t="s">
        <v>9035</v>
      </c>
      <c r="G229" s="263" t="s">
        <v>630</v>
      </c>
      <c r="H229" s="264">
        <v>2</v>
      </c>
      <c r="I229" s="26"/>
      <c r="J229" s="266">
        <f t="shared" si="25"/>
        <v>0</v>
      </c>
      <c r="K229" s="267"/>
      <c r="L229" s="73"/>
      <c r="M229" s="27" t="s">
        <v>1</v>
      </c>
      <c r="N229" s="233" t="s">
        <v>43</v>
      </c>
      <c r="P229" s="269">
        <f t="shared" si="26"/>
        <v>0</v>
      </c>
      <c r="Q229" s="269">
        <v>0</v>
      </c>
      <c r="R229" s="269">
        <f t="shared" si="27"/>
        <v>0</v>
      </c>
      <c r="S229" s="269">
        <v>0</v>
      </c>
      <c r="T229" s="270">
        <f t="shared" si="28"/>
        <v>0</v>
      </c>
      <c r="AR229" s="271" t="s">
        <v>1003</v>
      </c>
      <c r="AT229" s="271" t="s">
        <v>368</v>
      </c>
      <c r="AU229" s="271" t="s">
        <v>84</v>
      </c>
      <c r="AY229" s="53" t="s">
        <v>366</v>
      </c>
      <c r="BE229" s="179">
        <f t="shared" si="29"/>
        <v>0</v>
      </c>
      <c r="BF229" s="179">
        <f t="shared" si="30"/>
        <v>0</v>
      </c>
      <c r="BG229" s="179">
        <f t="shared" si="31"/>
        <v>0</v>
      </c>
      <c r="BH229" s="179">
        <f t="shared" si="32"/>
        <v>0</v>
      </c>
      <c r="BI229" s="179">
        <f t="shared" si="33"/>
        <v>0</v>
      </c>
      <c r="BJ229" s="53" t="s">
        <v>90</v>
      </c>
      <c r="BK229" s="179">
        <f t="shared" si="34"/>
        <v>0</v>
      </c>
      <c r="BL229" s="53" t="s">
        <v>1003</v>
      </c>
      <c r="BM229" s="271" t="s">
        <v>2578</v>
      </c>
    </row>
    <row r="230" spans="2:65" s="74" customFormat="1" ht="24.2" customHeight="1">
      <c r="B230" s="73"/>
      <c r="C230" s="300" t="s">
        <v>1308</v>
      </c>
      <c r="D230" s="300" t="s">
        <v>621</v>
      </c>
      <c r="E230" s="301" t="s">
        <v>10686</v>
      </c>
      <c r="F230" s="302" t="s">
        <v>10687</v>
      </c>
      <c r="G230" s="303" t="s">
        <v>630</v>
      </c>
      <c r="H230" s="304">
        <v>2</v>
      </c>
      <c r="I230" s="28"/>
      <c r="J230" s="306">
        <f t="shared" si="25"/>
        <v>0</v>
      </c>
      <c r="K230" s="307"/>
      <c r="L230" s="308"/>
      <c r="M230" s="29" t="s">
        <v>1</v>
      </c>
      <c r="N230" s="310" t="s">
        <v>43</v>
      </c>
      <c r="P230" s="269">
        <f t="shared" si="26"/>
        <v>0</v>
      </c>
      <c r="Q230" s="269">
        <v>0</v>
      </c>
      <c r="R230" s="269">
        <f t="shared" si="27"/>
        <v>0</v>
      </c>
      <c r="S230" s="269">
        <v>0</v>
      </c>
      <c r="T230" s="270">
        <f t="shared" si="28"/>
        <v>0</v>
      </c>
      <c r="AR230" s="271" t="s">
        <v>3401</v>
      </c>
      <c r="AT230" s="271" t="s">
        <v>621</v>
      </c>
      <c r="AU230" s="271" t="s">
        <v>84</v>
      </c>
      <c r="AY230" s="53" t="s">
        <v>366</v>
      </c>
      <c r="BE230" s="179">
        <f t="shared" si="29"/>
        <v>0</v>
      </c>
      <c r="BF230" s="179">
        <f t="shared" si="30"/>
        <v>0</v>
      </c>
      <c r="BG230" s="179">
        <f t="shared" si="31"/>
        <v>0</v>
      </c>
      <c r="BH230" s="179">
        <f t="shared" si="32"/>
        <v>0</v>
      </c>
      <c r="BI230" s="179">
        <f t="shared" si="33"/>
        <v>0</v>
      </c>
      <c r="BJ230" s="53" t="s">
        <v>90</v>
      </c>
      <c r="BK230" s="179">
        <f t="shared" si="34"/>
        <v>0</v>
      </c>
      <c r="BL230" s="53" t="s">
        <v>1003</v>
      </c>
      <c r="BM230" s="271" t="s">
        <v>2586</v>
      </c>
    </row>
    <row r="231" spans="2:65" s="74" customFormat="1" ht="16.5" customHeight="1">
      <c r="B231" s="73"/>
      <c r="C231" s="260" t="s">
        <v>1313</v>
      </c>
      <c r="D231" s="260" t="s">
        <v>368</v>
      </c>
      <c r="E231" s="261" t="s">
        <v>10688</v>
      </c>
      <c r="F231" s="262" t="s">
        <v>9044</v>
      </c>
      <c r="G231" s="263" t="s">
        <v>265</v>
      </c>
      <c r="H231" s="264">
        <v>150</v>
      </c>
      <c r="I231" s="26"/>
      <c r="J231" s="266">
        <f t="shared" si="25"/>
        <v>0</v>
      </c>
      <c r="K231" s="267"/>
      <c r="L231" s="73"/>
      <c r="M231" s="27" t="s">
        <v>1</v>
      </c>
      <c r="N231" s="233" t="s">
        <v>43</v>
      </c>
      <c r="P231" s="269">
        <f t="shared" si="26"/>
        <v>0</v>
      </c>
      <c r="Q231" s="269">
        <v>0</v>
      </c>
      <c r="R231" s="269">
        <f t="shared" si="27"/>
        <v>0</v>
      </c>
      <c r="S231" s="269">
        <v>0</v>
      </c>
      <c r="T231" s="270">
        <f t="shared" si="28"/>
        <v>0</v>
      </c>
      <c r="AR231" s="271" t="s">
        <v>1003</v>
      </c>
      <c r="AT231" s="271" t="s">
        <v>368</v>
      </c>
      <c r="AU231" s="271" t="s">
        <v>84</v>
      </c>
      <c r="AY231" s="53" t="s">
        <v>366</v>
      </c>
      <c r="BE231" s="179">
        <f t="shared" si="29"/>
        <v>0</v>
      </c>
      <c r="BF231" s="179">
        <f t="shared" si="30"/>
        <v>0</v>
      </c>
      <c r="BG231" s="179">
        <f t="shared" si="31"/>
        <v>0</v>
      </c>
      <c r="BH231" s="179">
        <f t="shared" si="32"/>
        <v>0</v>
      </c>
      <c r="BI231" s="179">
        <f t="shared" si="33"/>
        <v>0</v>
      </c>
      <c r="BJ231" s="53" t="s">
        <v>90</v>
      </c>
      <c r="BK231" s="179">
        <f t="shared" si="34"/>
        <v>0</v>
      </c>
      <c r="BL231" s="53" t="s">
        <v>1003</v>
      </c>
      <c r="BM231" s="271" t="s">
        <v>2594</v>
      </c>
    </row>
    <row r="232" spans="2:65" s="74" customFormat="1" ht="21.75" customHeight="1">
      <c r="B232" s="73"/>
      <c r="C232" s="300" t="s">
        <v>1330</v>
      </c>
      <c r="D232" s="300" t="s">
        <v>621</v>
      </c>
      <c r="E232" s="301" t="s">
        <v>10689</v>
      </c>
      <c r="F232" s="302" t="s">
        <v>10690</v>
      </c>
      <c r="G232" s="303" t="s">
        <v>265</v>
      </c>
      <c r="H232" s="304">
        <v>150</v>
      </c>
      <c r="I232" s="28"/>
      <c r="J232" s="306">
        <f t="shared" si="25"/>
        <v>0</v>
      </c>
      <c r="K232" s="307"/>
      <c r="L232" s="308"/>
      <c r="M232" s="29" t="s">
        <v>1</v>
      </c>
      <c r="N232" s="310" t="s">
        <v>43</v>
      </c>
      <c r="P232" s="269">
        <f t="shared" si="26"/>
        <v>0</v>
      </c>
      <c r="Q232" s="269">
        <v>0</v>
      </c>
      <c r="R232" s="269">
        <f t="shared" si="27"/>
        <v>0</v>
      </c>
      <c r="S232" s="269">
        <v>0</v>
      </c>
      <c r="T232" s="270">
        <f t="shared" si="28"/>
        <v>0</v>
      </c>
      <c r="AR232" s="271" t="s">
        <v>3401</v>
      </c>
      <c r="AT232" s="271" t="s">
        <v>621</v>
      </c>
      <c r="AU232" s="271" t="s">
        <v>84</v>
      </c>
      <c r="AY232" s="53" t="s">
        <v>366</v>
      </c>
      <c r="BE232" s="179">
        <f t="shared" si="29"/>
        <v>0</v>
      </c>
      <c r="BF232" s="179">
        <f t="shared" si="30"/>
        <v>0</v>
      </c>
      <c r="BG232" s="179">
        <f t="shared" si="31"/>
        <v>0</v>
      </c>
      <c r="BH232" s="179">
        <f t="shared" si="32"/>
        <v>0</v>
      </c>
      <c r="BI232" s="179">
        <f t="shared" si="33"/>
        <v>0</v>
      </c>
      <c r="BJ232" s="53" t="s">
        <v>90</v>
      </c>
      <c r="BK232" s="179">
        <f t="shared" si="34"/>
        <v>0</v>
      </c>
      <c r="BL232" s="53" t="s">
        <v>1003</v>
      </c>
      <c r="BM232" s="271" t="s">
        <v>2602</v>
      </c>
    </row>
    <row r="233" spans="2:65" s="74" customFormat="1" ht="16.5" customHeight="1">
      <c r="B233" s="73"/>
      <c r="C233" s="260" t="s">
        <v>1369</v>
      </c>
      <c r="D233" s="260" t="s">
        <v>368</v>
      </c>
      <c r="E233" s="261" t="s">
        <v>10691</v>
      </c>
      <c r="F233" s="262" t="s">
        <v>9047</v>
      </c>
      <c r="G233" s="263" t="s">
        <v>265</v>
      </c>
      <c r="H233" s="264">
        <v>100</v>
      </c>
      <c r="I233" s="26"/>
      <c r="J233" s="266">
        <f t="shared" si="25"/>
        <v>0</v>
      </c>
      <c r="K233" s="267"/>
      <c r="L233" s="73"/>
      <c r="M233" s="27" t="s">
        <v>1</v>
      </c>
      <c r="N233" s="233" t="s">
        <v>43</v>
      </c>
      <c r="P233" s="269">
        <f t="shared" si="26"/>
        <v>0</v>
      </c>
      <c r="Q233" s="269">
        <v>0</v>
      </c>
      <c r="R233" s="269">
        <f t="shared" si="27"/>
        <v>0</v>
      </c>
      <c r="S233" s="269">
        <v>0</v>
      </c>
      <c r="T233" s="270">
        <f t="shared" si="28"/>
        <v>0</v>
      </c>
      <c r="AR233" s="271" t="s">
        <v>1003</v>
      </c>
      <c r="AT233" s="271" t="s">
        <v>368</v>
      </c>
      <c r="AU233" s="271" t="s">
        <v>84</v>
      </c>
      <c r="AY233" s="53" t="s">
        <v>366</v>
      </c>
      <c r="BE233" s="179">
        <f t="shared" si="29"/>
        <v>0</v>
      </c>
      <c r="BF233" s="179">
        <f t="shared" si="30"/>
        <v>0</v>
      </c>
      <c r="BG233" s="179">
        <f t="shared" si="31"/>
        <v>0</v>
      </c>
      <c r="BH233" s="179">
        <f t="shared" si="32"/>
        <v>0</v>
      </c>
      <c r="BI233" s="179">
        <f t="shared" si="33"/>
        <v>0</v>
      </c>
      <c r="BJ233" s="53" t="s">
        <v>90</v>
      </c>
      <c r="BK233" s="179">
        <f t="shared" si="34"/>
        <v>0</v>
      </c>
      <c r="BL233" s="53" t="s">
        <v>1003</v>
      </c>
      <c r="BM233" s="271" t="s">
        <v>2611</v>
      </c>
    </row>
    <row r="234" spans="2:65" s="74" customFormat="1" ht="21.75" customHeight="1">
      <c r="B234" s="73"/>
      <c r="C234" s="300" t="s">
        <v>1373</v>
      </c>
      <c r="D234" s="300" t="s">
        <v>621</v>
      </c>
      <c r="E234" s="301" t="s">
        <v>10692</v>
      </c>
      <c r="F234" s="302" t="s">
        <v>10693</v>
      </c>
      <c r="G234" s="303" t="s">
        <v>265</v>
      </c>
      <c r="H234" s="304">
        <v>100</v>
      </c>
      <c r="I234" s="28"/>
      <c r="J234" s="306">
        <f t="shared" si="25"/>
        <v>0</v>
      </c>
      <c r="K234" s="307"/>
      <c r="L234" s="308"/>
      <c r="M234" s="29" t="s">
        <v>1</v>
      </c>
      <c r="N234" s="310" t="s">
        <v>43</v>
      </c>
      <c r="P234" s="269">
        <f t="shared" si="26"/>
        <v>0</v>
      </c>
      <c r="Q234" s="269">
        <v>0</v>
      </c>
      <c r="R234" s="269">
        <f t="shared" si="27"/>
        <v>0</v>
      </c>
      <c r="S234" s="269">
        <v>0</v>
      </c>
      <c r="T234" s="270">
        <f t="shared" si="28"/>
        <v>0</v>
      </c>
      <c r="AR234" s="271" t="s">
        <v>3401</v>
      </c>
      <c r="AT234" s="271" t="s">
        <v>621</v>
      </c>
      <c r="AU234" s="271" t="s">
        <v>84</v>
      </c>
      <c r="AY234" s="53" t="s">
        <v>366</v>
      </c>
      <c r="BE234" s="179">
        <f t="shared" si="29"/>
        <v>0</v>
      </c>
      <c r="BF234" s="179">
        <f t="shared" si="30"/>
        <v>0</v>
      </c>
      <c r="BG234" s="179">
        <f t="shared" si="31"/>
        <v>0</v>
      </c>
      <c r="BH234" s="179">
        <f t="shared" si="32"/>
        <v>0</v>
      </c>
      <c r="BI234" s="179">
        <f t="shared" si="33"/>
        <v>0</v>
      </c>
      <c r="BJ234" s="53" t="s">
        <v>90</v>
      </c>
      <c r="BK234" s="179">
        <f t="shared" si="34"/>
        <v>0</v>
      </c>
      <c r="BL234" s="53" t="s">
        <v>1003</v>
      </c>
      <c r="BM234" s="271" t="s">
        <v>2619</v>
      </c>
    </row>
    <row r="235" spans="2:65" s="249" customFormat="1" ht="25.9" customHeight="1">
      <c r="B235" s="248"/>
      <c r="D235" s="250" t="s">
        <v>76</v>
      </c>
      <c r="E235" s="251" t="s">
        <v>6833</v>
      </c>
      <c r="F235" s="251" t="s">
        <v>9049</v>
      </c>
      <c r="J235" s="252">
        <f>BK235</f>
        <v>0</v>
      </c>
      <c r="L235" s="248"/>
      <c r="M235" s="253"/>
      <c r="P235" s="254">
        <f>SUM(P236:P260)</f>
        <v>0</v>
      </c>
      <c r="R235" s="254">
        <f>SUM(R236:R260)</f>
        <v>0</v>
      </c>
      <c r="T235" s="255">
        <f>SUM(T236:T260)</f>
        <v>0</v>
      </c>
      <c r="AR235" s="250" t="s">
        <v>84</v>
      </c>
      <c r="AT235" s="256" t="s">
        <v>76</v>
      </c>
      <c r="AU235" s="256" t="s">
        <v>77</v>
      </c>
      <c r="AY235" s="250" t="s">
        <v>366</v>
      </c>
      <c r="BK235" s="257">
        <f>SUM(BK236:BK260)</f>
        <v>0</v>
      </c>
    </row>
    <row r="236" spans="2:65" s="74" customFormat="1" ht="16.5" customHeight="1">
      <c r="B236" s="73"/>
      <c r="C236" s="260" t="s">
        <v>1382</v>
      </c>
      <c r="D236" s="260" t="s">
        <v>368</v>
      </c>
      <c r="E236" s="261" t="s">
        <v>10694</v>
      </c>
      <c r="F236" s="262" t="s">
        <v>9051</v>
      </c>
      <c r="G236" s="263" t="s">
        <v>630</v>
      </c>
      <c r="H236" s="264">
        <v>1</v>
      </c>
      <c r="I236" s="26"/>
      <c r="J236" s="266">
        <f t="shared" ref="J236:J260" si="35">ROUND(I236*H236,2)</f>
        <v>0</v>
      </c>
      <c r="K236" s="267"/>
      <c r="L236" s="73"/>
      <c r="M236" s="27" t="s">
        <v>1</v>
      </c>
      <c r="N236" s="233" t="s">
        <v>43</v>
      </c>
      <c r="P236" s="269">
        <f t="shared" ref="P236:P260" si="36">O236*H236</f>
        <v>0</v>
      </c>
      <c r="Q236" s="269">
        <v>0</v>
      </c>
      <c r="R236" s="269">
        <f t="shared" ref="R236:R260" si="37">Q236*H236</f>
        <v>0</v>
      </c>
      <c r="S236" s="269">
        <v>0</v>
      </c>
      <c r="T236" s="270">
        <f t="shared" ref="T236:T260" si="38">S236*H236</f>
        <v>0</v>
      </c>
      <c r="AR236" s="271" t="s">
        <v>1003</v>
      </c>
      <c r="AT236" s="271" t="s">
        <v>368</v>
      </c>
      <c r="AU236" s="271" t="s">
        <v>84</v>
      </c>
      <c r="AY236" s="53" t="s">
        <v>366</v>
      </c>
      <c r="BE236" s="179">
        <f t="shared" ref="BE236:BE260" si="39">IF(N236="základná",J236,0)</f>
        <v>0</v>
      </c>
      <c r="BF236" s="179">
        <f t="shared" ref="BF236:BF260" si="40">IF(N236="znížená",J236,0)</f>
        <v>0</v>
      </c>
      <c r="BG236" s="179">
        <f t="shared" ref="BG236:BG260" si="41">IF(N236="zákl. prenesená",J236,0)</f>
        <v>0</v>
      </c>
      <c r="BH236" s="179">
        <f t="shared" ref="BH236:BH260" si="42">IF(N236="zníž. prenesená",J236,0)</f>
        <v>0</v>
      </c>
      <c r="BI236" s="179">
        <f t="shared" ref="BI236:BI260" si="43">IF(N236="nulová",J236,0)</f>
        <v>0</v>
      </c>
      <c r="BJ236" s="53" t="s">
        <v>90</v>
      </c>
      <c r="BK236" s="179">
        <f t="shared" ref="BK236:BK260" si="44">ROUND(I236*H236,2)</f>
        <v>0</v>
      </c>
      <c r="BL236" s="53" t="s">
        <v>1003</v>
      </c>
      <c r="BM236" s="271" t="s">
        <v>2644</v>
      </c>
    </row>
    <row r="237" spans="2:65" s="74" customFormat="1" ht="16.5" customHeight="1">
      <c r="B237" s="73"/>
      <c r="C237" s="300" t="s">
        <v>1386</v>
      </c>
      <c r="D237" s="300" t="s">
        <v>621</v>
      </c>
      <c r="E237" s="301" t="s">
        <v>10695</v>
      </c>
      <c r="F237" s="302" t="s">
        <v>9118</v>
      </c>
      <c r="G237" s="303" t="s">
        <v>630</v>
      </c>
      <c r="H237" s="304">
        <v>1</v>
      </c>
      <c r="I237" s="28"/>
      <c r="J237" s="306">
        <f t="shared" si="35"/>
        <v>0</v>
      </c>
      <c r="K237" s="307"/>
      <c r="L237" s="308"/>
      <c r="M237" s="29" t="s">
        <v>1</v>
      </c>
      <c r="N237" s="310" t="s">
        <v>43</v>
      </c>
      <c r="P237" s="269">
        <f t="shared" si="36"/>
        <v>0</v>
      </c>
      <c r="Q237" s="269">
        <v>0</v>
      </c>
      <c r="R237" s="269">
        <f t="shared" si="37"/>
        <v>0</v>
      </c>
      <c r="S237" s="269">
        <v>0</v>
      </c>
      <c r="T237" s="270">
        <f t="shared" si="38"/>
        <v>0</v>
      </c>
      <c r="AR237" s="271" t="s">
        <v>3401</v>
      </c>
      <c r="AT237" s="271" t="s">
        <v>621</v>
      </c>
      <c r="AU237" s="271" t="s">
        <v>84</v>
      </c>
      <c r="AY237" s="53" t="s">
        <v>366</v>
      </c>
      <c r="BE237" s="179">
        <f t="shared" si="39"/>
        <v>0</v>
      </c>
      <c r="BF237" s="179">
        <f t="shared" si="40"/>
        <v>0</v>
      </c>
      <c r="BG237" s="179">
        <f t="shared" si="41"/>
        <v>0</v>
      </c>
      <c r="BH237" s="179">
        <f t="shared" si="42"/>
        <v>0</v>
      </c>
      <c r="BI237" s="179">
        <f t="shared" si="43"/>
        <v>0</v>
      </c>
      <c r="BJ237" s="53" t="s">
        <v>90</v>
      </c>
      <c r="BK237" s="179">
        <f t="shared" si="44"/>
        <v>0</v>
      </c>
      <c r="BL237" s="53" t="s">
        <v>1003</v>
      </c>
      <c r="BM237" s="271" t="s">
        <v>2660</v>
      </c>
    </row>
    <row r="238" spans="2:65" s="74" customFormat="1" ht="16.5" customHeight="1">
      <c r="B238" s="73"/>
      <c r="C238" s="260" t="s">
        <v>219</v>
      </c>
      <c r="D238" s="260" t="s">
        <v>368</v>
      </c>
      <c r="E238" s="261" t="s">
        <v>10696</v>
      </c>
      <c r="F238" s="262" t="s">
        <v>9054</v>
      </c>
      <c r="G238" s="263" t="s">
        <v>630</v>
      </c>
      <c r="H238" s="264">
        <v>1</v>
      </c>
      <c r="I238" s="26"/>
      <c r="J238" s="266">
        <f t="shared" si="35"/>
        <v>0</v>
      </c>
      <c r="K238" s="267"/>
      <c r="L238" s="73"/>
      <c r="M238" s="27" t="s">
        <v>1</v>
      </c>
      <c r="N238" s="233" t="s">
        <v>43</v>
      </c>
      <c r="P238" s="269">
        <f t="shared" si="36"/>
        <v>0</v>
      </c>
      <c r="Q238" s="269">
        <v>0</v>
      </c>
      <c r="R238" s="269">
        <f t="shared" si="37"/>
        <v>0</v>
      </c>
      <c r="S238" s="269">
        <v>0</v>
      </c>
      <c r="T238" s="270">
        <f t="shared" si="38"/>
        <v>0</v>
      </c>
      <c r="AR238" s="271" t="s">
        <v>1003</v>
      </c>
      <c r="AT238" s="271" t="s">
        <v>368</v>
      </c>
      <c r="AU238" s="271" t="s">
        <v>84</v>
      </c>
      <c r="AY238" s="53" t="s">
        <v>366</v>
      </c>
      <c r="BE238" s="179">
        <f t="shared" si="39"/>
        <v>0</v>
      </c>
      <c r="BF238" s="179">
        <f t="shared" si="40"/>
        <v>0</v>
      </c>
      <c r="BG238" s="179">
        <f t="shared" si="41"/>
        <v>0</v>
      </c>
      <c r="BH238" s="179">
        <f t="shared" si="42"/>
        <v>0</v>
      </c>
      <c r="BI238" s="179">
        <f t="shared" si="43"/>
        <v>0</v>
      </c>
      <c r="BJ238" s="53" t="s">
        <v>90</v>
      </c>
      <c r="BK238" s="179">
        <f t="shared" si="44"/>
        <v>0</v>
      </c>
      <c r="BL238" s="53" t="s">
        <v>1003</v>
      </c>
      <c r="BM238" s="271" t="s">
        <v>2688</v>
      </c>
    </row>
    <row r="239" spans="2:65" s="74" customFormat="1" ht="37.9" customHeight="1">
      <c r="B239" s="73"/>
      <c r="C239" s="260" t="s">
        <v>1396</v>
      </c>
      <c r="D239" s="260" t="s">
        <v>368</v>
      </c>
      <c r="E239" s="261" t="s">
        <v>10697</v>
      </c>
      <c r="F239" s="262" t="s">
        <v>9056</v>
      </c>
      <c r="G239" s="263" t="s">
        <v>4281</v>
      </c>
      <c r="H239" s="30"/>
      <c r="I239" s="26"/>
      <c r="J239" s="266">
        <f t="shared" si="35"/>
        <v>0</v>
      </c>
      <c r="K239" s="267"/>
      <c r="L239" s="73"/>
      <c r="M239" s="27" t="s">
        <v>1</v>
      </c>
      <c r="N239" s="233" t="s">
        <v>43</v>
      </c>
      <c r="P239" s="269">
        <f t="shared" si="36"/>
        <v>0</v>
      </c>
      <c r="Q239" s="269">
        <v>0</v>
      </c>
      <c r="R239" s="269">
        <f t="shared" si="37"/>
        <v>0</v>
      </c>
      <c r="S239" s="269">
        <v>0</v>
      </c>
      <c r="T239" s="270">
        <f t="shared" si="38"/>
        <v>0</v>
      </c>
      <c r="AR239" s="271" t="s">
        <v>1003</v>
      </c>
      <c r="AT239" s="271" t="s">
        <v>368</v>
      </c>
      <c r="AU239" s="271" t="s">
        <v>84</v>
      </c>
      <c r="AY239" s="53" t="s">
        <v>366</v>
      </c>
      <c r="BE239" s="179">
        <f t="shared" si="39"/>
        <v>0</v>
      </c>
      <c r="BF239" s="179">
        <f t="shared" si="40"/>
        <v>0</v>
      </c>
      <c r="BG239" s="179">
        <f t="shared" si="41"/>
        <v>0</v>
      </c>
      <c r="BH239" s="179">
        <f t="shared" si="42"/>
        <v>0</v>
      </c>
      <c r="BI239" s="179">
        <f t="shared" si="43"/>
        <v>0</v>
      </c>
      <c r="BJ239" s="53" t="s">
        <v>90</v>
      </c>
      <c r="BK239" s="179">
        <f t="shared" si="44"/>
        <v>0</v>
      </c>
      <c r="BL239" s="53" t="s">
        <v>1003</v>
      </c>
      <c r="BM239" s="271" t="s">
        <v>2715</v>
      </c>
    </row>
    <row r="240" spans="2:65" s="74" customFormat="1" ht="37.9" customHeight="1">
      <c r="B240" s="73"/>
      <c r="C240" s="300" t="s">
        <v>1401</v>
      </c>
      <c r="D240" s="300" t="s">
        <v>621</v>
      </c>
      <c r="E240" s="301" t="s">
        <v>10698</v>
      </c>
      <c r="F240" s="302" t="s">
        <v>10699</v>
      </c>
      <c r="G240" s="303" t="s">
        <v>4281</v>
      </c>
      <c r="H240" s="32"/>
      <c r="I240" s="28"/>
      <c r="J240" s="306">
        <f t="shared" si="35"/>
        <v>0</v>
      </c>
      <c r="K240" s="307"/>
      <c r="L240" s="308"/>
      <c r="M240" s="29" t="s">
        <v>1</v>
      </c>
      <c r="N240" s="310" t="s">
        <v>43</v>
      </c>
      <c r="P240" s="269">
        <f t="shared" si="36"/>
        <v>0</v>
      </c>
      <c r="Q240" s="269">
        <v>0</v>
      </c>
      <c r="R240" s="269">
        <f t="shared" si="37"/>
        <v>0</v>
      </c>
      <c r="S240" s="269">
        <v>0</v>
      </c>
      <c r="T240" s="270">
        <f t="shared" si="38"/>
        <v>0</v>
      </c>
      <c r="AR240" s="271" t="s">
        <v>3401</v>
      </c>
      <c r="AT240" s="271" t="s">
        <v>621</v>
      </c>
      <c r="AU240" s="271" t="s">
        <v>84</v>
      </c>
      <c r="AY240" s="53" t="s">
        <v>366</v>
      </c>
      <c r="BE240" s="179">
        <f t="shared" si="39"/>
        <v>0</v>
      </c>
      <c r="BF240" s="179">
        <f t="shared" si="40"/>
        <v>0</v>
      </c>
      <c r="BG240" s="179">
        <f t="shared" si="41"/>
        <v>0</v>
      </c>
      <c r="BH240" s="179">
        <f t="shared" si="42"/>
        <v>0</v>
      </c>
      <c r="BI240" s="179">
        <f t="shared" si="43"/>
        <v>0</v>
      </c>
      <c r="BJ240" s="53" t="s">
        <v>90</v>
      </c>
      <c r="BK240" s="179">
        <f t="shared" si="44"/>
        <v>0</v>
      </c>
      <c r="BL240" s="53" t="s">
        <v>1003</v>
      </c>
      <c r="BM240" s="271" t="s">
        <v>2723</v>
      </c>
    </row>
    <row r="241" spans="2:65" s="74" customFormat="1" ht="16.5" customHeight="1">
      <c r="B241" s="73"/>
      <c r="C241" s="260" t="s">
        <v>1405</v>
      </c>
      <c r="D241" s="260" t="s">
        <v>368</v>
      </c>
      <c r="E241" s="261" t="s">
        <v>10700</v>
      </c>
      <c r="F241" s="262" t="s">
        <v>9059</v>
      </c>
      <c r="G241" s="263" t="s">
        <v>4281</v>
      </c>
      <c r="H241" s="30"/>
      <c r="I241" s="26"/>
      <c r="J241" s="266">
        <f t="shared" si="35"/>
        <v>0</v>
      </c>
      <c r="K241" s="267"/>
      <c r="L241" s="73"/>
      <c r="M241" s="27" t="s">
        <v>1</v>
      </c>
      <c r="N241" s="233" t="s">
        <v>43</v>
      </c>
      <c r="P241" s="269">
        <f t="shared" si="36"/>
        <v>0</v>
      </c>
      <c r="Q241" s="269">
        <v>0</v>
      </c>
      <c r="R241" s="269">
        <f t="shared" si="37"/>
        <v>0</v>
      </c>
      <c r="S241" s="269">
        <v>0</v>
      </c>
      <c r="T241" s="270">
        <f t="shared" si="38"/>
        <v>0</v>
      </c>
      <c r="AR241" s="271" t="s">
        <v>1003</v>
      </c>
      <c r="AT241" s="271" t="s">
        <v>368</v>
      </c>
      <c r="AU241" s="271" t="s">
        <v>84</v>
      </c>
      <c r="AY241" s="53" t="s">
        <v>366</v>
      </c>
      <c r="BE241" s="179">
        <f t="shared" si="39"/>
        <v>0</v>
      </c>
      <c r="BF241" s="179">
        <f t="shared" si="40"/>
        <v>0</v>
      </c>
      <c r="BG241" s="179">
        <f t="shared" si="41"/>
        <v>0</v>
      </c>
      <c r="BH241" s="179">
        <f t="shared" si="42"/>
        <v>0</v>
      </c>
      <c r="BI241" s="179">
        <f t="shared" si="43"/>
        <v>0</v>
      </c>
      <c r="BJ241" s="53" t="s">
        <v>90</v>
      </c>
      <c r="BK241" s="179">
        <f t="shared" si="44"/>
        <v>0</v>
      </c>
      <c r="BL241" s="53" t="s">
        <v>1003</v>
      </c>
      <c r="BM241" s="271" t="s">
        <v>1378</v>
      </c>
    </row>
    <row r="242" spans="2:65" s="74" customFormat="1" ht="16.5" customHeight="1">
      <c r="B242" s="73"/>
      <c r="C242" s="300" t="s">
        <v>1410</v>
      </c>
      <c r="D242" s="300" t="s">
        <v>621</v>
      </c>
      <c r="E242" s="301" t="s">
        <v>10701</v>
      </c>
      <c r="F242" s="302" t="s">
        <v>9126</v>
      </c>
      <c r="G242" s="303" t="s">
        <v>4281</v>
      </c>
      <c r="H242" s="32"/>
      <c r="I242" s="28"/>
      <c r="J242" s="306">
        <f t="shared" si="35"/>
        <v>0</v>
      </c>
      <c r="K242" s="307"/>
      <c r="L242" s="308"/>
      <c r="M242" s="29" t="s">
        <v>1</v>
      </c>
      <c r="N242" s="310" t="s">
        <v>43</v>
      </c>
      <c r="P242" s="269">
        <f t="shared" si="36"/>
        <v>0</v>
      </c>
      <c r="Q242" s="269">
        <v>0</v>
      </c>
      <c r="R242" s="269">
        <f t="shared" si="37"/>
        <v>0</v>
      </c>
      <c r="S242" s="269">
        <v>0</v>
      </c>
      <c r="T242" s="270">
        <f t="shared" si="38"/>
        <v>0</v>
      </c>
      <c r="AR242" s="271" t="s">
        <v>3401</v>
      </c>
      <c r="AT242" s="271" t="s">
        <v>621</v>
      </c>
      <c r="AU242" s="271" t="s">
        <v>84</v>
      </c>
      <c r="AY242" s="53" t="s">
        <v>366</v>
      </c>
      <c r="BE242" s="179">
        <f t="shared" si="39"/>
        <v>0</v>
      </c>
      <c r="BF242" s="179">
        <f t="shared" si="40"/>
        <v>0</v>
      </c>
      <c r="BG242" s="179">
        <f t="shared" si="41"/>
        <v>0</v>
      </c>
      <c r="BH242" s="179">
        <f t="shared" si="42"/>
        <v>0</v>
      </c>
      <c r="BI242" s="179">
        <f t="shared" si="43"/>
        <v>0</v>
      </c>
      <c r="BJ242" s="53" t="s">
        <v>90</v>
      </c>
      <c r="BK242" s="179">
        <f t="shared" si="44"/>
        <v>0</v>
      </c>
      <c r="BL242" s="53" t="s">
        <v>1003</v>
      </c>
      <c r="BM242" s="271" t="s">
        <v>2754</v>
      </c>
    </row>
    <row r="243" spans="2:65" s="74" customFormat="1" ht="24.2" customHeight="1">
      <c r="B243" s="73"/>
      <c r="C243" s="260" t="s">
        <v>1418</v>
      </c>
      <c r="D243" s="260" t="s">
        <v>368</v>
      </c>
      <c r="E243" s="261" t="s">
        <v>10702</v>
      </c>
      <c r="F243" s="262" t="s">
        <v>9062</v>
      </c>
      <c r="G243" s="263" t="s">
        <v>265</v>
      </c>
      <c r="H243" s="264">
        <v>300</v>
      </c>
      <c r="I243" s="26"/>
      <c r="J243" s="266">
        <f t="shared" si="35"/>
        <v>0</v>
      </c>
      <c r="K243" s="267"/>
      <c r="L243" s="73"/>
      <c r="M243" s="27" t="s">
        <v>1</v>
      </c>
      <c r="N243" s="233" t="s">
        <v>43</v>
      </c>
      <c r="P243" s="269">
        <f t="shared" si="36"/>
        <v>0</v>
      </c>
      <c r="Q243" s="269">
        <v>0</v>
      </c>
      <c r="R243" s="269">
        <f t="shared" si="37"/>
        <v>0</v>
      </c>
      <c r="S243" s="269">
        <v>0</v>
      </c>
      <c r="T243" s="270">
        <f t="shared" si="38"/>
        <v>0</v>
      </c>
      <c r="AR243" s="271" t="s">
        <v>1003</v>
      </c>
      <c r="AT243" s="271" t="s">
        <v>368</v>
      </c>
      <c r="AU243" s="271" t="s">
        <v>84</v>
      </c>
      <c r="AY243" s="53" t="s">
        <v>366</v>
      </c>
      <c r="BE243" s="179">
        <f t="shared" si="39"/>
        <v>0</v>
      </c>
      <c r="BF243" s="179">
        <f t="shared" si="40"/>
        <v>0</v>
      </c>
      <c r="BG243" s="179">
        <f t="shared" si="41"/>
        <v>0</v>
      </c>
      <c r="BH243" s="179">
        <f t="shared" si="42"/>
        <v>0</v>
      </c>
      <c r="BI243" s="179">
        <f t="shared" si="43"/>
        <v>0</v>
      </c>
      <c r="BJ243" s="53" t="s">
        <v>90</v>
      </c>
      <c r="BK243" s="179">
        <f t="shared" si="44"/>
        <v>0</v>
      </c>
      <c r="BL243" s="53" t="s">
        <v>1003</v>
      </c>
      <c r="BM243" s="271" t="s">
        <v>2770</v>
      </c>
    </row>
    <row r="244" spans="2:65" s="74" customFormat="1" ht="16.5" customHeight="1">
      <c r="B244" s="73"/>
      <c r="C244" s="260" t="s">
        <v>1425</v>
      </c>
      <c r="D244" s="260" t="s">
        <v>368</v>
      </c>
      <c r="E244" s="261" t="s">
        <v>10703</v>
      </c>
      <c r="F244" s="262" t="s">
        <v>9066</v>
      </c>
      <c r="G244" s="263" t="s">
        <v>630</v>
      </c>
      <c r="H244" s="264">
        <v>2</v>
      </c>
      <c r="I244" s="26"/>
      <c r="J244" s="266">
        <f t="shared" si="35"/>
        <v>0</v>
      </c>
      <c r="K244" s="267"/>
      <c r="L244" s="73"/>
      <c r="M244" s="27" t="s">
        <v>1</v>
      </c>
      <c r="N244" s="233" t="s">
        <v>43</v>
      </c>
      <c r="P244" s="269">
        <f t="shared" si="36"/>
        <v>0</v>
      </c>
      <c r="Q244" s="269">
        <v>0</v>
      </c>
      <c r="R244" s="269">
        <f t="shared" si="37"/>
        <v>0</v>
      </c>
      <c r="S244" s="269">
        <v>0</v>
      </c>
      <c r="T244" s="270">
        <f t="shared" si="38"/>
        <v>0</v>
      </c>
      <c r="AR244" s="271" t="s">
        <v>1003</v>
      </c>
      <c r="AT244" s="271" t="s">
        <v>368</v>
      </c>
      <c r="AU244" s="271" t="s">
        <v>84</v>
      </c>
      <c r="AY244" s="53" t="s">
        <v>366</v>
      </c>
      <c r="BE244" s="179">
        <f t="shared" si="39"/>
        <v>0</v>
      </c>
      <c r="BF244" s="179">
        <f t="shared" si="40"/>
        <v>0</v>
      </c>
      <c r="BG244" s="179">
        <f t="shared" si="41"/>
        <v>0</v>
      </c>
      <c r="BH244" s="179">
        <f t="shared" si="42"/>
        <v>0</v>
      </c>
      <c r="BI244" s="179">
        <f t="shared" si="43"/>
        <v>0</v>
      </c>
      <c r="BJ244" s="53" t="s">
        <v>90</v>
      </c>
      <c r="BK244" s="179">
        <f t="shared" si="44"/>
        <v>0</v>
      </c>
      <c r="BL244" s="53" t="s">
        <v>1003</v>
      </c>
      <c r="BM244" s="271" t="s">
        <v>2793</v>
      </c>
    </row>
    <row r="245" spans="2:65" s="74" customFormat="1" ht="21.75" customHeight="1">
      <c r="B245" s="73"/>
      <c r="C245" s="300" t="s">
        <v>1430</v>
      </c>
      <c r="D245" s="300" t="s">
        <v>621</v>
      </c>
      <c r="E245" s="301" t="s">
        <v>10704</v>
      </c>
      <c r="F245" s="302" t="s">
        <v>9130</v>
      </c>
      <c r="G245" s="303" t="s">
        <v>630</v>
      </c>
      <c r="H245" s="304">
        <v>2</v>
      </c>
      <c r="I245" s="28"/>
      <c r="J245" s="306">
        <f t="shared" si="35"/>
        <v>0</v>
      </c>
      <c r="K245" s="307"/>
      <c r="L245" s="308"/>
      <c r="M245" s="29" t="s">
        <v>1</v>
      </c>
      <c r="N245" s="310" t="s">
        <v>43</v>
      </c>
      <c r="P245" s="269">
        <f t="shared" si="36"/>
        <v>0</v>
      </c>
      <c r="Q245" s="269">
        <v>0</v>
      </c>
      <c r="R245" s="269">
        <f t="shared" si="37"/>
        <v>0</v>
      </c>
      <c r="S245" s="269">
        <v>0</v>
      </c>
      <c r="T245" s="270">
        <f t="shared" si="38"/>
        <v>0</v>
      </c>
      <c r="AR245" s="271" t="s">
        <v>3401</v>
      </c>
      <c r="AT245" s="271" t="s">
        <v>621</v>
      </c>
      <c r="AU245" s="271" t="s">
        <v>84</v>
      </c>
      <c r="AY245" s="53" t="s">
        <v>366</v>
      </c>
      <c r="BE245" s="179">
        <f t="shared" si="39"/>
        <v>0</v>
      </c>
      <c r="BF245" s="179">
        <f t="shared" si="40"/>
        <v>0</v>
      </c>
      <c r="BG245" s="179">
        <f t="shared" si="41"/>
        <v>0</v>
      </c>
      <c r="BH245" s="179">
        <f t="shared" si="42"/>
        <v>0</v>
      </c>
      <c r="BI245" s="179">
        <f t="shared" si="43"/>
        <v>0</v>
      </c>
      <c r="BJ245" s="53" t="s">
        <v>90</v>
      </c>
      <c r="BK245" s="179">
        <f t="shared" si="44"/>
        <v>0</v>
      </c>
      <c r="BL245" s="53" t="s">
        <v>1003</v>
      </c>
      <c r="BM245" s="271" t="s">
        <v>2804</v>
      </c>
    </row>
    <row r="246" spans="2:65" s="74" customFormat="1" ht="24.2" customHeight="1">
      <c r="B246" s="73"/>
      <c r="C246" s="260" t="s">
        <v>1437</v>
      </c>
      <c r="D246" s="260" t="s">
        <v>368</v>
      </c>
      <c r="E246" s="261" t="s">
        <v>10705</v>
      </c>
      <c r="F246" s="262" t="s">
        <v>9069</v>
      </c>
      <c r="G246" s="263" t="s">
        <v>630</v>
      </c>
      <c r="H246" s="264">
        <v>1</v>
      </c>
      <c r="I246" s="26"/>
      <c r="J246" s="266">
        <f t="shared" si="35"/>
        <v>0</v>
      </c>
      <c r="K246" s="267"/>
      <c r="L246" s="73"/>
      <c r="M246" s="27" t="s">
        <v>1</v>
      </c>
      <c r="N246" s="233" t="s">
        <v>43</v>
      </c>
      <c r="P246" s="269">
        <f t="shared" si="36"/>
        <v>0</v>
      </c>
      <c r="Q246" s="269">
        <v>0</v>
      </c>
      <c r="R246" s="269">
        <f t="shared" si="37"/>
        <v>0</v>
      </c>
      <c r="S246" s="269">
        <v>0</v>
      </c>
      <c r="T246" s="270">
        <f t="shared" si="38"/>
        <v>0</v>
      </c>
      <c r="AR246" s="271" t="s">
        <v>1003</v>
      </c>
      <c r="AT246" s="271" t="s">
        <v>368</v>
      </c>
      <c r="AU246" s="271" t="s">
        <v>84</v>
      </c>
      <c r="AY246" s="53" t="s">
        <v>366</v>
      </c>
      <c r="BE246" s="179">
        <f t="shared" si="39"/>
        <v>0</v>
      </c>
      <c r="BF246" s="179">
        <f t="shared" si="40"/>
        <v>0</v>
      </c>
      <c r="BG246" s="179">
        <f t="shared" si="41"/>
        <v>0</v>
      </c>
      <c r="BH246" s="179">
        <f t="shared" si="42"/>
        <v>0</v>
      </c>
      <c r="BI246" s="179">
        <f t="shared" si="43"/>
        <v>0</v>
      </c>
      <c r="BJ246" s="53" t="s">
        <v>90</v>
      </c>
      <c r="BK246" s="179">
        <f t="shared" si="44"/>
        <v>0</v>
      </c>
      <c r="BL246" s="53" t="s">
        <v>1003</v>
      </c>
      <c r="BM246" s="271" t="s">
        <v>2814</v>
      </c>
    </row>
    <row r="247" spans="2:65" s="74" customFormat="1" ht="24.2" customHeight="1">
      <c r="B247" s="73"/>
      <c r="C247" s="300" t="s">
        <v>1442</v>
      </c>
      <c r="D247" s="300" t="s">
        <v>621</v>
      </c>
      <c r="E247" s="301" t="s">
        <v>10706</v>
      </c>
      <c r="F247" s="302" t="s">
        <v>10707</v>
      </c>
      <c r="G247" s="303" t="s">
        <v>630</v>
      </c>
      <c r="H247" s="304">
        <v>1</v>
      </c>
      <c r="I247" s="28"/>
      <c r="J247" s="306">
        <f t="shared" si="35"/>
        <v>0</v>
      </c>
      <c r="K247" s="307"/>
      <c r="L247" s="308"/>
      <c r="M247" s="29" t="s">
        <v>1</v>
      </c>
      <c r="N247" s="310" t="s">
        <v>43</v>
      </c>
      <c r="P247" s="269">
        <f t="shared" si="36"/>
        <v>0</v>
      </c>
      <c r="Q247" s="269">
        <v>0</v>
      </c>
      <c r="R247" s="269">
        <f t="shared" si="37"/>
        <v>0</v>
      </c>
      <c r="S247" s="269">
        <v>0</v>
      </c>
      <c r="T247" s="270">
        <f t="shared" si="38"/>
        <v>0</v>
      </c>
      <c r="AR247" s="271" t="s">
        <v>3401</v>
      </c>
      <c r="AT247" s="271" t="s">
        <v>621</v>
      </c>
      <c r="AU247" s="271" t="s">
        <v>84</v>
      </c>
      <c r="AY247" s="53" t="s">
        <v>366</v>
      </c>
      <c r="BE247" s="179">
        <f t="shared" si="39"/>
        <v>0</v>
      </c>
      <c r="BF247" s="179">
        <f t="shared" si="40"/>
        <v>0</v>
      </c>
      <c r="BG247" s="179">
        <f t="shared" si="41"/>
        <v>0</v>
      </c>
      <c r="BH247" s="179">
        <f t="shared" si="42"/>
        <v>0</v>
      </c>
      <c r="BI247" s="179">
        <f t="shared" si="43"/>
        <v>0</v>
      </c>
      <c r="BJ247" s="53" t="s">
        <v>90</v>
      </c>
      <c r="BK247" s="179">
        <f t="shared" si="44"/>
        <v>0</v>
      </c>
      <c r="BL247" s="53" t="s">
        <v>1003</v>
      </c>
      <c r="BM247" s="271" t="s">
        <v>2823</v>
      </c>
    </row>
    <row r="248" spans="2:65" s="74" customFormat="1" ht="33" customHeight="1">
      <c r="B248" s="73"/>
      <c r="C248" s="260" t="s">
        <v>1457</v>
      </c>
      <c r="D248" s="260" t="s">
        <v>368</v>
      </c>
      <c r="E248" s="261" t="s">
        <v>10708</v>
      </c>
      <c r="F248" s="262" t="s">
        <v>9072</v>
      </c>
      <c r="G248" s="263" t="s">
        <v>2780</v>
      </c>
      <c r="H248" s="264">
        <v>50</v>
      </c>
      <c r="I248" s="26"/>
      <c r="J248" s="266">
        <f t="shared" si="35"/>
        <v>0</v>
      </c>
      <c r="K248" s="267"/>
      <c r="L248" s="73"/>
      <c r="M248" s="27" t="s">
        <v>1</v>
      </c>
      <c r="N248" s="233" t="s">
        <v>43</v>
      </c>
      <c r="P248" s="269">
        <f t="shared" si="36"/>
        <v>0</v>
      </c>
      <c r="Q248" s="269">
        <v>0</v>
      </c>
      <c r="R248" s="269">
        <f t="shared" si="37"/>
        <v>0</v>
      </c>
      <c r="S248" s="269">
        <v>0</v>
      </c>
      <c r="T248" s="270">
        <f t="shared" si="38"/>
        <v>0</v>
      </c>
      <c r="AR248" s="271" t="s">
        <v>1003</v>
      </c>
      <c r="AT248" s="271" t="s">
        <v>368</v>
      </c>
      <c r="AU248" s="271" t="s">
        <v>84</v>
      </c>
      <c r="AY248" s="53" t="s">
        <v>366</v>
      </c>
      <c r="BE248" s="179">
        <f t="shared" si="39"/>
        <v>0</v>
      </c>
      <c r="BF248" s="179">
        <f t="shared" si="40"/>
        <v>0</v>
      </c>
      <c r="BG248" s="179">
        <f t="shared" si="41"/>
        <v>0</v>
      </c>
      <c r="BH248" s="179">
        <f t="shared" si="42"/>
        <v>0</v>
      </c>
      <c r="BI248" s="179">
        <f t="shared" si="43"/>
        <v>0</v>
      </c>
      <c r="BJ248" s="53" t="s">
        <v>90</v>
      </c>
      <c r="BK248" s="179">
        <f t="shared" si="44"/>
        <v>0</v>
      </c>
      <c r="BL248" s="53" t="s">
        <v>1003</v>
      </c>
      <c r="BM248" s="271" t="s">
        <v>2831</v>
      </c>
    </row>
    <row r="249" spans="2:65" s="74" customFormat="1" ht="37.9" customHeight="1">
      <c r="B249" s="73"/>
      <c r="C249" s="300" t="s">
        <v>1462</v>
      </c>
      <c r="D249" s="300" t="s">
        <v>621</v>
      </c>
      <c r="E249" s="301" t="s">
        <v>10709</v>
      </c>
      <c r="F249" s="302" t="s">
        <v>10710</v>
      </c>
      <c r="G249" s="303" t="s">
        <v>2780</v>
      </c>
      <c r="H249" s="304">
        <v>50</v>
      </c>
      <c r="I249" s="28"/>
      <c r="J249" s="306">
        <f t="shared" si="35"/>
        <v>0</v>
      </c>
      <c r="K249" s="307"/>
      <c r="L249" s="308"/>
      <c r="M249" s="29" t="s">
        <v>1</v>
      </c>
      <c r="N249" s="310" t="s">
        <v>43</v>
      </c>
      <c r="P249" s="269">
        <f t="shared" si="36"/>
        <v>0</v>
      </c>
      <c r="Q249" s="269">
        <v>0</v>
      </c>
      <c r="R249" s="269">
        <f t="shared" si="37"/>
        <v>0</v>
      </c>
      <c r="S249" s="269">
        <v>0</v>
      </c>
      <c r="T249" s="270">
        <f t="shared" si="38"/>
        <v>0</v>
      </c>
      <c r="AR249" s="271" t="s">
        <v>3401</v>
      </c>
      <c r="AT249" s="271" t="s">
        <v>621</v>
      </c>
      <c r="AU249" s="271" t="s">
        <v>84</v>
      </c>
      <c r="AY249" s="53" t="s">
        <v>366</v>
      </c>
      <c r="BE249" s="179">
        <f t="shared" si="39"/>
        <v>0</v>
      </c>
      <c r="BF249" s="179">
        <f t="shared" si="40"/>
        <v>0</v>
      </c>
      <c r="BG249" s="179">
        <f t="shared" si="41"/>
        <v>0</v>
      </c>
      <c r="BH249" s="179">
        <f t="shared" si="42"/>
        <v>0</v>
      </c>
      <c r="BI249" s="179">
        <f t="shared" si="43"/>
        <v>0</v>
      </c>
      <c r="BJ249" s="53" t="s">
        <v>90</v>
      </c>
      <c r="BK249" s="179">
        <f t="shared" si="44"/>
        <v>0</v>
      </c>
      <c r="BL249" s="53" t="s">
        <v>1003</v>
      </c>
      <c r="BM249" s="271" t="s">
        <v>2841</v>
      </c>
    </row>
    <row r="250" spans="2:65" s="74" customFormat="1" ht="16.5" customHeight="1">
      <c r="B250" s="73"/>
      <c r="C250" s="260" t="s">
        <v>1467</v>
      </c>
      <c r="D250" s="260" t="s">
        <v>368</v>
      </c>
      <c r="E250" s="261" t="s">
        <v>10711</v>
      </c>
      <c r="F250" s="262" t="s">
        <v>9075</v>
      </c>
      <c r="G250" s="263" t="s">
        <v>630</v>
      </c>
      <c r="H250" s="264">
        <v>20</v>
      </c>
      <c r="I250" s="26"/>
      <c r="J250" s="266">
        <f t="shared" si="35"/>
        <v>0</v>
      </c>
      <c r="K250" s="267"/>
      <c r="L250" s="73"/>
      <c r="M250" s="27" t="s">
        <v>1</v>
      </c>
      <c r="N250" s="233" t="s">
        <v>43</v>
      </c>
      <c r="P250" s="269">
        <f t="shared" si="36"/>
        <v>0</v>
      </c>
      <c r="Q250" s="269">
        <v>0</v>
      </c>
      <c r="R250" s="269">
        <f t="shared" si="37"/>
        <v>0</v>
      </c>
      <c r="S250" s="269">
        <v>0</v>
      </c>
      <c r="T250" s="270">
        <f t="shared" si="38"/>
        <v>0</v>
      </c>
      <c r="AR250" s="271" t="s">
        <v>1003</v>
      </c>
      <c r="AT250" s="271" t="s">
        <v>368</v>
      </c>
      <c r="AU250" s="271" t="s">
        <v>84</v>
      </c>
      <c r="AY250" s="53" t="s">
        <v>366</v>
      </c>
      <c r="BE250" s="179">
        <f t="shared" si="39"/>
        <v>0</v>
      </c>
      <c r="BF250" s="179">
        <f t="shared" si="40"/>
        <v>0</v>
      </c>
      <c r="BG250" s="179">
        <f t="shared" si="41"/>
        <v>0</v>
      </c>
      <c r="BH250" s="179">
        <f t="shared" si="42"/>
        <v>0</v>
      </c>
      <c r="BI250" s="179">
        <f t="shared" si="43"/>
        <v>0</v>
      </c>
      <c r="BJ250" s="53" t="s">
        <v>90</v>
      </c>
      <c r="BK250" s="179">
        <f t="shared" si="44"/>
        <v>0</v>
      </c>
      <c r="BL250" s="53" t="s">
        <v>1003</v>
      </c>
      <c r="BM250" s="271" t="s">
        <v>2851</v>
      </c>
    </row>
    <row r="251" spans="2:65" s="74" customFormat="1" ht="16.5" customHeight="1">
      <c r="B251" s="73"/>
      <c r="C251" s="260" t="s">
        <v>1471</v>
      </c>
      <c r="D251" s="260" t="s">
        <v>368</v>
      </c>
      <c r="E251" s="261" t="s">
        <v>10712</v>
      </c>
      <c r="F251" s="262" t="s">
        <v>9077</v>
      </c>
      <c r="G251" s="263" t="s">
        <v>630</v>
      </c>
      <c r="H251" s="264">
        <v>18</v>
      </c>
      <c r="I251" s="26"/>
      <c r="J251" s="266">
        <f t="shared" si="35"/>
        <v>0</v>
      </c>
      <c r="K251" s="267"/>
      <c r="L251" s="73"/>
      <c r="M251" s="27" t="s">
        <v>1</v>
      </c>
      <c r="N251" s="233" t="s">
        <v>43</v>
      </c>
      <c r="P251" s="269">
        <f t="shared" si="36"/>
        <v>0</v>
      </c>
      <c r="Q251" s="269">
        <v>0</v>
      </c>
      <c r="R251" s="269">
        <f t="shared" si="37"/>
        <v>0</v>
      </c>
      <c r="S251" s="269">
        <v>0</v>
      </c>
      <c r="T251" s="270">
        <f t="shared" si="38"/>
        <v>0</v>
      </c>
      <c r="AR251" s="271" t="s">
        <v>1003</v>
      </c>
      <c r="AT251" s="271" t="s">
        <v>368</v>
      </c>
      <c r="AU251" s="271" t="s">
        <v>84</v>
      </c>
      <c r="AY251" s="53" t="s">
        <v>366</v>
      </c>
      <c r="BE251" s="179">
        <f t="shared" si="39"/>
        <v>0</v>
      </c>
      <c r="BF251" s="179">
        <f t="shared" si="40"/>
        <v>0</v>
      </c>
      <c r="BG251" s="179">
        <f t="shared" si="41"/>
        <v>0</v>
      </c>
      <c r="BH251" s="179">
        <f t="shared" si="42"/>
        <v>0</v>
      </c>
      <c r="BI251" s="179">
        <f t="shared" si="43"/>
        <v>0</v>
      </c>
      <c r="BJ251" s="53" t="s">
        <v>90</v>
      </c>
      <c r="BK251" s="179">
        <f t="shared" si="44"/>
        <v>0</v>
      </c>
      <c r="BL251" s="53" t="s">
        <v>1003</v>
      </c>
      <c r="BM251" s="271" t="s">
        <v>2888</v>
      </c>
    </row>
    <row r="252" spans="2:65" s="74" customFormat="1" ht="16.5" customHeight="1">
      <c r="B252" s="73"/>
      <c r="C252" s="260" t="s">
        <v>1481</v>
      </c>
      <c r="D252" s="260" t="s">
        <v>368</v>
      </c>
      <c r="E252" s="261" t="s">
        <v>10713</v>
      </c>
      <c r="F252" s="262" t="s">
        <v>9079</v>
      </c>
      <c r="G252" s="263" t="s">
        <v>630</v>
      </c>
      <c r="H252" s="264">
        <v>800</v>
      </c>
      <c r="I252" s="26"/>
      <c r="J252" s="266">
        <f t="shared" si="35"/>
        <v>0</v>
      </c>
      <c r="K252" s="267"/>
      <c r="L252" s="73"/>
      <c r="M252" s="27" t="s">
        <v>1</v>
      </c>
      <c r="N252" s="233" t="s">
        <v>43</v>
      </c>
      <c r="P252" s="269">
        <f t="shared" si="36"/>
        <v>0</v>
      </c>
      <c r="Q252" s="269">
        <v>0</v>
      </c>
      <c r="R252" s="269">
        <f t="shared" si="37"/>
        <v>0</v>
      </c>
      <c r="S252" s="269">
        <v>0</v>
      </c>
      <c r="T252" s="270">
        <f t="shared" si="38"/>
        <v>0</v>
      </c>
      <c r="AR252" s="271" t="s">
        <v>1003</v>
      </c>
      <c r="AT252" s="271" t="s">
        <v>368</v>
      </c>
      <c r="AU252" s="271" t="s">
        <v>84</v>
      </c>
      <c r="AY252" s="53" t="s">
        <v>366</v>
      </c>
      <c r="BE252" s="179">
        <f t="shared" si="39"/>
        <v>0</v>
      </c>
      <c r="BF252" s="179">
        <f t="shared" si="40"/>
        <v>0</v>
      </c>
      <c r="BG252" s="179">
        <f t="shared" si="41"/>
        <v>0</v>
      </c>
      <c r="BH252" s="179">
        <f t="shared" si="42"/>
        <v>0</v>
      </c>
      <c r="BI252" s="179">
        <f t="shared" si="43"/>
        <v>0</v>
      </c>
      <c r="BJ252" s="53" t="s">
        <v>90</v>
      </c>
      <c r="BK252" s="179">
        <f t="shared" si="44"/>
        <v>0</v>
      </c>
      <c r="BL252" s="53" t="s">
        <v>1003</v>
      </c>
      <c r="BM252" s="271" t="s">
        <v>2914</v>
      </c>
    </row>
    <row r="253" spans="2:65" s="74" customFormat="1" ht="16.5" customHeight="1">
      <c r="B253" s="73"/>
      <c r="C253" s="300" t="s">
        <v>1485</v>
      </c>
      <c r="D253" s="300" t="s">
        <v>621</v>
      </c>
      <c r="E253" s="301" t="s">
        <v>10714</v>
      </c>
      <c r="F253" s="302" t="s">
        <v>10715</v>
      </c>
      <c r="G253" s="303" t="s">
        <v>630</v>
      </c>
      <c r="H253" s="304">
        <v>800</v>
      </c>
      <c r="I253" s="28"/>
      <c r="J253" s="306">
        <f t="shared" si="35"/>
        <v>0</v>
      </c>
      <c r="K253" s="307"/>
      <c r="L253" s="308"/>
      <c r="M253" s="29" t="s">
        <v>1</v>
      </c>
      <c r="N253" s="310" t="s">
        <v>43</v>
      </c>
      <c r="P253" s="269">
        <f t="shared" si="36"/>
        <v>0</v>
      </c>
      <c r="Q253" s="269">
        <v>0</v>
      </c>
      <c r="R253" s="269">
        <f t="shared" si="37"/>
        <v>0</v>
      </c>
      <c r="S253" s="269">
        <v>0</v>
      </c>
      <c r="T253" s="270">
        <f t="shared" si="38"/>
        <v>0</v>
      </c>
      <c r="AR253" s="271" t="s">
        <v>3401</v>
      </c>
      <c r="AT253" s="271" t="s">
        <v>621</v>
      </c>
      <c r="AU253" s="271" t="s">
        <v>84</v>
      </c>
      <c r="AY253" s="53" t="s">
        <v>366</v>
      </c>
      <c r="BE253" s="179">
        <f t="shared" si="39"/>
        <v>0</v>
      </c>
      <c r="BF253" s="179">
        <f t="shared" si="40"/>
        <v>0</v>
      </c>
      <c r="BG253" s="179">
        <f t="shared" si="41"/>
        <v>0</v>
      </c>
      <c r="BH253" s="179">
        <f t="shared" si="42"/>
        <v>0</v>
      </c>
      <c r="BI253" s="179">
        <f t="shared" si="43"/>
        <v>0</v>
      </c>
      <c r="BJ253" s="53" t="s">
        <v>90</v>
      </c>
      <c r="BK253" s="179">
        <f t="shared" si="44"/>
        <v>0</v>
      </c>
      <c r="BL253" s="53" t="s">
        <v>1003</v>
      </c>
      <c r="BM253" s="271" t="s">
        <v>2926</v>
      </c>
    </row>
    <row r="254" spans="2:65" s="74" customFormat="1" ht="24.2" customHeight="1">
      <c r="B254" s="73"/>
      <c r="C254" s="260" t="s">
        <v>1491</v>
      </c>
      <c r="D254" s="260" t="s">
        <v>368</v>
      </c>
      <c r="E254" s="261" t="s">
        <v>10716</v>
      </c>
      <c r="F254" s="262" t="s">
        <v>9082</v>
      </c>
      <c r="G254" s="263" t="s">
        <v>630</v>
      </c>
      <c r="H254" s="264">
        <v>1</v>
      </c>
      <c r="I254" s="26"/>
      <c r="J254" s="266">
        <f t="shared" si="35"/>
        <v>0</v>
      </c>
      <c r="K254" s="267"/>
      <c r="L254" s="73"/>
      <c r="M254" s="27" t="s">
        <v>1</v>
      </c>
      <c r="N254" s="233" t="s">
        <v>43</v>
      </c>
      <c r="P254" s="269">
        <f t="shared" si="36"/>
        <v>0</v>
      </c>
      <c r="Q254" s="269">
        <v>0</v>
      </c>
      <c r="R254" s="269">
        <f t="shared" si="37"/>
        <v>0</v>
      </c>
      <c r="S254" s="269">
        <v>0</v>
      </c>
      <c r="T254" s="270">
        <f t="shared" si="38"/>
        <v>0</v>
      </c>
      <c r="AR254" s="271" t="s">
        <v>1003</v>
      </c>
      <c r="AT254" s="271" t="s">
        <v>368</v>
      </c>
      <c r="AU254" s="271" t="s">
        <v>84</v>
      </c>
      <c r="AY254" s="53" t="s">
        <v>366</v>
      </c>
      <c r="BE254" s="179">
        <f t="shared" si="39"/>
        <v>0</v>
      </c>
      <c r="BF254" s="179">
        <f t="shared" si="40"/>
        <v>0</v>
      </c>
      <c r="BG254" s="179">
        <f t="shared" si="41"/>
        <v>0</v>
      </c>
      <c r="BH254" s="179">
        <f t="shared" si="42"/>
        <v>0</v>
      </c>
      <c r="BI254" s="179">
        <f t="shared" si="43"/>
        <v>0</v>
      </c>
      <c r="BJ254" s="53" t="s">
        <v>90</v>
      </c>
      <c r="BK254" s="179">
        <f t="shared" si="44"/>
        <v>0</v>
      </c>
      <c r="BL254" s="53" t="s">
        <v>1003</v>
      </c>
      <c r="BM254" s="271" t="s">
        <v>2940</v>
      </c>
    </row>
    <row r="255" spans="2:65" s="74" customFormat="1" ht="37.9" customHeight="1">
      <c r="B255" s="73"/>
      <c r="C255" s="260" t="s">
        <v>1495</v>
      </c>
      <c r="D255" s="260" t="s">
        <v>368</v>
      </c>
      <c r="E255" s="261" t="s">
        <v>10717</v>
      </c>
      <c r="F255" s="262" t="s">
        <v>9084</v>
      </c>
      <c r="G255" s="263" t="s">
        <v>630</v>
      </c>
      <c r="H255" s="264">
        <v>1</v>
      </c>
      <c r="I255" s="26"/>
      <c r="J255" s="266">
        <f t="shared" si="35"/>
        <v>0</v>
      </c>
      <c r="K255" s="267"/>
      <c r="L255" s="73"/>
      <c r="M255" s="27" t="s">
        <v>1</v>
      </c>
      <c r="N255" s="233" t="s">
        <v>43</v>
      </c>
      <c r="P255" s="269">
        <f t="shared" si="36"/>
        <v>0</v>
      </c>
      <c r="Q255" s="269">
        <v>0</v>
      </c>
      <c r="R255" s="269">
        <f t="shared" si="37"/>
        <v>0</v>
      </c>
      <c r="S255" s="269">
        <v>0</v>
      </c>
      <c r="T255" s="270">
        <f t="shared" si="38"/>
        <v>0</v>
      </c>
      <c r="AR255" s="271" t="s">
        <v>1003</v>
      </c>
      <c r="AT255" s="271" t="s">
        <v>368</v>
      </c>
      <c r="AU255" s="271" t="s">
        <v>84</v>
      </c>
      <c r="AY255" s="53" t="s">
        <v>366</v>
      </c>
      <c r="BE255" s="179">
        <f t="shared" si="39"/>
        <v>0</v>
      </c>
      <c r="BF255" s="179">
        <f t="shared" si="40"/>
        <v>0</v>
      </c>
      <c r="BG255" s="179">
        <f t="shared" si="41"/>
        <v>0</v>
      </c>
      <c r="BH255" s="179">
        <f t="shared" si="42"/>
        <v>0</v>
      </c>
      <c r="BI255" s="179">
        <f t="shared" si="43"/>
        <v>0</v>
      </c>
      <c r="BJ255" s="53" t="s">
        <v>90</v>
      </c>
      <c r="BK255" s="179">
        <f t="shared" si="44"/>
        <v>0</v>
      </c>
      <c r="BL255" s="53" t="s">
        <v>1003</v>
      </c>
      <c r="BM255" s="271" t="s">
        <v>2957</v>
      </c>
    </row>
    <row r="256" spans="2:65" s="74" customFormat="1" ht="16.5" customHeight="1">
      <c r="B256" s="73"/>
      <c r="C256" s="260" t="s">
        <v>1500</v>
      </c>
      <c r="D256" s="260" t="s">
        <v>368</v>
      </c>
      <c r="E256" s="261" t="s">
        <v>10718</v>
      </c>
      <c r="F256" s="262" t="s">
        <v>9086</v>
      </c>
      <c r="G256" s="263" t="s">
        <v>630</v>
      </c>
      <c r="H256" s="264">
        <v>1</v>
      </c>
      <c r="I256" s="26"/>
      <c r="J256" s="266">
        <f t="shared" si="35"/>
        <v>0</v>
      </c>
      <c r="K256" s="267"/>
      <c r="L256" s="73"/>
      <c r="M256" s="27" t="s">
        <v>1</v>
      </c>
      <c r="N256" s="233" t="s">
        <v>43</v>
      </c>
      <c r="P256" s="269">
        <f t="shared" si="36"/>
        <v>0</v>
      </c>
      <c r="Q256" s="269">
        <v>0</v>
      </c>
      <c r="R256" s="269">
        <f t="shared" si="37"/>
        <v>0</v>
      </c>
      <c r="S256" s="269">
        <v>0</v>
      </c>
      <c r="T256" s="270">
        <f t="shared" si="38"/>
        <v>0</v>
      </c>
      <c r="AR256" s="271" t="s">
        <v>1003</v>
      </c>
      <c r="AT256" s="271" t="s">
        <v>368</v>
      </c>
      <c r="AU256" s="271" t="s">
        <v>84</v>
      </c>
      <c r="AY256" s="53" t="s">
        <v>366</v>
      </c>
      <c r="BE256" s="179">
        <f t="shared" si="39"/>
        <v>0</v>
      </c>
      <c r="BF256" s="179">
        <f t="shared" si="40"/>
        <v>0</v>
      </c>
      <c r="BG256" s="179">
        <f t="shared" si="41"/>
        <v>0</v>
      </c>
      <c r="BH256" s="179">
        <f t="shared" si="42"/>
        <v>0</v>
      </c>
      <c r="BI256" s="179">
        <f t="shared" si="43"/>
        <v>0</v>
      </c>
      <c r="BJ256" s="53" t="s">
        <v>90</v>
      </c>
      <c r="BK256" s="179">
        <f t="shared" si="44"/>
        <v>0</v>
      </c>
      <c r="BL256" s="53" t="s">
        <v>1003</v>
      </c>
      <c r="BM256" s="271" t="s">
        <v>2979</v>
      </c>
    </row>
    <row r="257" spans="2:65" s="74" customFormat="1" ht="16.5" customHeight="1">
      <c r="B257" s="73"/>
      <c r="C257" s="260" t="s">
        <v>1504</v>
      </c>
      <c r="D257" s="260" t="s">
        <v>368</v>
      </c>
      <c r="E257" s="261" t="s">
        <v>10719</v>
      </c>
      <c r="F257" s="262" t="s">
        <v>9088</v>
      </c>
      <c r="G257" s="263" t="s">
        <v>630</v>
      </c>
      <c r="H257" s="264">
        <v>1</v>
      </c>
      <c r="I257" s="26"/>
      <c r="J257" s="266">
        <f t="shared" si="35"/>
        <v>0</v>
      </c>
      <c r="K257" s="267"/>
      <c r="L257" s="73"/>
      <c r="M257" s="27" t="s">
        <v>1</v>
      </c>
      <c r="N257" s="233" t="s">
        <v>43</v>
      </c>
      <c r="P257" s="269">
        <f t="shared" si="36"/>
        <v>0</v>
      </c>
      <c r="Q257" s="269">
        <v>0</v>
      </c>
      <c r="R257" s="269">
        <f t="shared" si="37"/>
        <v>0</v>
      </c>
      <c r="S257" s="269">
        <v>0</v>
      </c>
      <c r="T257" s="270">
        <f t="shared" si="38"/>
        <v>0</v>
      </c>
      <c r="AR257" s="271" t="s">
        <v>1003</v>
      </c>
      <c r="AT257" s="271" t="s">
        <v>368</v>
      </c>
      <c r="AU257" s="271" t="s">
        <v>84</v>
      </c>
      <c r="AY257" s="53" t="s">
        <v>366</v>
      </c>
      <c r="BE257" s="179">
        <f t="shared" si="39"/>
        <v>0</v>
      </c>
      <c r="BF257" s="179">
        <f t="shared" si="40"/>
        <v>0</v>
      </c>
      <c r="BG257" s="179">
        <f t="shared" si="41"/>
        <v>0</v>
      </c>
      <c r="BH257" s="179">
        <f t="shared" si="42"/>
        <v>0</v>
      </c>
      <c r="BI257" s="179">
        <f t="shared" si="43"/>
        <v>0</v>
      </c>
      <c r="BJ257" s="53" t="s">
        <v>90</v>
      </c>
      <c r="BK257" s="179">
        <f t="shared" si="44"/>
        <v>0</v>
      </c>
      <c r="BL257" s="53" t="s">
        <v>1003</v>
      </c>
      <c r="BM257" s="271" t="s">
        <v>3017</v>
      </c>
    </row>
    <row r="258" spans="2:65" s="74" customFormat="1" ht="16.5" customHeight="1">
      <c r="B258" s="73"/>
      <c r="C258" s="260" t="s">
        <v>1508</v>
      </c>
      <c r="D258" s="260" t="s">
        <v>368</v>
      </c>
      <c r="E258" s="261" t="s">
        <v>10720</v>
      </c>
      <c r="F258" s="262" t="s">
        <v>9090</v>
      </c>
      <c r="G258" s="263" t="s">
        <v>630</v>
      </c>
      <c r="H258" s="264">
        <v>1</v>
      </c>
      <c r="I258" s="26"/>
      <c r="J258" s="266">
        <f t="shared" si="35"/>
        <v>0</v>
      </c>
      <c r="K258" s="267"/>
      <c r="L258" s="73"/>
      <c r="M258" s="27" t="s">
        <v>1</v>
      </c>
      <c r="N258" s="233" t="s">
        <v>43</v>
      </c>
      <c r="P258" s="269">
        <f t="shared" si="36"/>
        <v>0</v>
      </c>
      <c r="Q258" s="269">
        <v>0</v>
      </c>
      <c r="R258" s="269">
        <f t="shared" si="37"/>
        <v>0</v>
      </c>
      <c r="S258" s="269">
        <v>0</v>
      </c>
      <c r="T258" s="270">
        <f t="shared" si="38"/>
        <v>0</v>
      </c>
      <c r="AR258" s="271" t="s">
        <v>1003</v>
      </c>
      <c r="AT258" s="271" t="s">
        <v>368</v>
      </c>
      <c r="AU258" s="271" t="s">
        <v>84</v>
      </c>
      <c r="AY258" s="53" t="s">
        <v>366</v>
      </c>
      <c r="BE258" s="179">
        <f t="shared" si="39"/>
        <v>0</v>
      </c>
      <c r="BF258" s="179">
        <f t="shared" si="40"/>
        <v>0</v>
      </c>
      <c r="BG258" s="179">
        <f t="shared" si="41"/>
        <v>0</v>
      </c>
      <c r="BH258" s="179">
        <f t="shared" si="42"/>
        <v>0</v>
      </c>
      <c r="BI258" s="179">
        <f t="shared" si="43"/>
        <v>0</v>
      </c>
      <c r="BJ258" s="53" t="s">
        <v>90</v>
      </c>
      <c r="BK258" s="179">
        <f t="shared" si="44"/>
        <v>0</v>
      </c>
      <c r="BL258" s="53" t="s">
        <v>1003</v>
      </c>
      <c r="BM258" s="271" t="s">
        <v>3156</v>
      </c>
    </row>
    <row r="259" spans="2:65" s="74" customFormat="1" ht="16.5" customHeight="1">
      <c r="B259" s="73"/>
      <c r="C259" s="300" t="s">
        <v>1512</v>
      </c>
      <c r="D259" s="300" t="s">
        <v>621</v>
      </c>
      <c r="E259" s="301" t="s">
        <v>10721</v>
      </c>
      <c r="F259" s="302" t="s">
        <v>9450</v>
      </c>
      <c r="G259" s="303" t="s">
        <v>630</v>
      </c>
      <c r="H259" s="304">
        <v>1</v>
      </c>
      <c r="I259" s="28"/>
      <c r="J259" s="306">
        <f t="shared" si="35"/>
        <v>0</v>
      </c>
      <c r="K259" s="307"/>
      <c r="L259" s="308"/>
      <c r="M259" s="29" t="s">
        <v>1</v>
      </c>
      <c r="N259" s="310" t="s">
        <v>43</v>
      </c>
      <c r="P259" s="269">
        <f t="shared" si="36"/>
        <v>0</v>
      </c>
      <c r="Q259" s="269">
        <v>0</v>
      </c>
      <c r="R259" s="269">
        <f t="shared" si="37"/>
        <v>0</v>
      </c>
      <c r="S259" s="269">
        <v>0</v>
      </c>
      <c r="T259" s="270">
        <f t="shared" si="38"/>
        <v>0</v>
      </c>
      <c r="AR259" s="271" t="s">
        <v>3401</v>
      </c>
      <c r="AT259" s="271" t="s">
        <v>621</v>
      </c>
      <c r="AU259" s="271" t="s">
        <v>84</v>
      </c>
      <c r="AY259" s="53" t="s">
        <v>366</v>
      </c>
      <c r="BE259" s="179">
        <f t="shared" si="39"/>
        <v>0</v>
      </c>
      <c r="BF259" s="179">
        <f t="shared" si="40"/>
        <v>0</v>
      </c>
      <c r="BG259" s="179">
        <f t="shared" si="41"/>
        <v>0</v>
      </c>
      <c r="BH259" s="179">
        <f t="shared" si="42"/>
        <v>0</v>
      </c>
      <c r="BI259" s="179">
        <f t="shared" si="43"/>
        <v>0</v>
      </c>
      <c r="BJ259" s="53" t="s">
        <v>90</v>
      </c>
      <c r="BK259" s="179">
        <f t="shared" si="44"/>
        <v>0</v>
      </c>
      <c r="BL259" s="53" t="s">
        <v>1003</v>
      </c>
      <c r="BM259" s="271" t="s">
        <v>3168</v>
      </c>
    </row>
    <row r="260" spans="2:65" s="74" customFormat="1" ht="16.5" customHeight="1">
      <c r="B260" s="73"/>
      <c r="C260" s="260" t="s">
        <v>1516</v>
      </c>
      <c r="D260" s="260" t="s">
        <v>368</v>
      </c>
      <c r="E260" s="261" t="s">
        <v>10722</v>
      </c>
      <c r="F260" s="262" t="s">
        <v>9093</v>
      </c>
      <c r="G260" s="263" t="s">
        <v>630</v>
      </c>
      <c r="H260" s="264">
        <v>1</v>
      </c>
      <c r="I260" s="26"/>
      <c r="J260" s="266">
        <f t="shared" si="35"/>
        <v>0</v>
      </c>
      <c r="K260" s="267"/>
      <c r="L260" s="73"/>
      <c r="M260" s="31" t="s">
        <v>1</v>
      </c>
      <c r="N260" s="322" t="s">
        <v>43</v>
      </c>
      <c r="O260" s="323"/>
      <c r="P260" s="324">
        <f t="shared" si="36"/>
        <v>0</v>
      </c>
      <c r="Q260" s="324">
        <v>0</v>
      </c>
      <c r="R260" s="324">
        <f t="shared" si="37"/>
        <v>0</v>
      </c>
      <c r="S260" s="324">
        <v>0</v>
      </c>
      <c r="T260" s="325">
        <f t="shared" si="38"/>
        <v>0</v>
      </c>
      <c r="AR260" s="271" t="s">
        <v>1003</v>
      </c>
      <c r="AT260" s="271" t="s">
        <v>368</v>
      </c>
      <c r="AU260" s="271" t="s">
        <v>84</v>
      </c>
      <c r="AY260" s="53" t="s">
        <v>366</v>
      </c>
      <c r="BE260" s="179">
        <f t="shared" si="39"/>
        <v>0</v>
      </c>
      <c r="BF260" s="179">
        <f t="shared" si="40"/>
        <v>0</v>
      </c>
      <c r="BG260" s="179">
        <f t="shared" si="41"/>
        <v>0</v>
      </c>
      <c r="BH260" s="179">
        <f t="shared" si="42"/>
        <v>0</v>
      </c>
      <c r="BI260" s="179">
        <f t="shared" si="43"/>
        <v>0</v>
      </c>
      <c r="BJ260" s="53" t="s">
        <v>90</v>
      </c>
      <c r="BK260" s="179">
        <f t="shared" si="44"/>
        <v>0</v>
      </c>
      <c r="BL260" s="53" t="s">
        <v>1003</v>
      </c>
      <c r="BM260" s="271" t="s">
        <v>3185</v>
      </c>
    </row>
    <row r="261" spans="2:65" s="74" customFormat="1" ht="6.95" customHeight="1">
      <c r="B261" s="103"/>
      <c r="C261" s="104"/>
      <c r="D261" s="104"/>
      <c r="E261" s="104"/>
      <c r="F261" s="104"/>
      <c r="G261" s="104"/>
      <c r="H261" s="104"/>
      <c r="I261" s="104"/>
      <c r="J261" s="104"/>
      <c r="K261" s="104"/>
      <c r="L261" s="73"/>
    </row>
  </sheetData>
  <sheetProtection algorithmName="SHA-512" hashValue="XgN7BXRaVRJagVFr6CPkGW6LCt/bKURreZg5pVHdL5s5G3ULC9xHJDAmagVDRql3cAst1AEWyqWx2zc1oE0+Fw==" saltValue="ZGr2YjYpnaEq7kl6yRfpRw==" spinCount="100000" sheet="1" objects="1" scenarios="1" selectLockedCells="1"/>
  <autoFilter ref="C133:K260" xr:uid="{00000000-0009-0000-0000-00000F000000}"/>
  <mergeCells count="17">
    <mergeCell ref="E9:H9"/>
    <mergeCell ref="E11:H11"/>
    <mergeCell ref="E20:H20"/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pageSetUpPr fitToPage="1"/>
  </sheetPr>
  <dimension ref="B2:BM155"/>
  <sheetViews>
    <sheetView showGridLines="0" topLeftCell="A111" workbookViewId="0">
      <selection activeCell="E20" sqref="E20:H20 J19:J20 D104:F108 J104:J109 I134:I144 M134:M144 I146:I147 H148:I151 I152:I154 M146:M154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135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9711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10723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</row>
    <row r="20" spans="2:12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J103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ROUND((SUM(BE103:BE110) + SUM(BE132:BE154)),  2)</f>
        <v>0</v>
      </c>
      <c r="G37" s="209"/>
      <c r="H37" s="209"/>
      <c r="I37" s="210">
        <v>0.2</v>
      </c>
      <c r="J37" s="208">
        <f>ROUND(((SUM(BE103:BE110) + SUM(BE132:BE154))*I37),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ROUND((SUM(BF103:BF110) + SUM(BF132:BF154)),  2)</f>
        <v>0</v>
      </c>
      <c r="G38" s="209"/>
      <c r="H38" s="209"/>
      <c r="I38" s="210">
        <v>0.2</v>
      </c>
      <c r="J38" s="208">
        <f>ROUND(((SUM(BF103:BF110) + SUM(BF132:BF154))*I38),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ROUND((SUM(BG103:BG110) + SUM(BG132:BG154)),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ROUND((SUM(BH103:BH110) + SUM(BH132:BH154)),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ROUND((SUM(BI103:BI110) + SUM(BI132:BI154)),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9711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E10.3_1 - HSP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62" s="74" customFormat="1" ht="10.35" customHeight="1">
      <c r="B97" s="73"/>
      <c r="L97" s="73"/>
    </row>
    <row r="98" spans="2:62" s="74" customFormat="1" ht="22.9" customHeight="1">
      <c r="B98" s="73"/>
      <c r="C98" s="222" t="s">
        <v>308</v>
      </c>
      <c r="J98" s="205">
        <f>J132</f>
        <v>0</v>
      </c>
      <c r="L98" s="73"/>
      <c r="AU98" s="53" t="s">
        <v>309</v>
      </c>
    </row>
    <row r="99" spans="2:62" s="224" customFormat="1" ht="24.95" customHeight="1">
      <c r="B99" s="223"/>
      <c r="D99" s="225" t="s">
        <v>10724</v>
      </c>
      <c r="E99" s="226"/>
      <c r="F99" s="226"/>
      <c r="G99" s="226"/>
      <c r="H99" s="226"/>
      <c r="I99" s="226"/>
      <c r="J99" s="227">
        <f>J133</f>
        <v>0</v>
      </c>
      <c r="L99" s="223"/>
    </row>
    <row r="100" spans="2:62" s="224" customFormat="1" ht="24.95" customHeight="1">
      <c r="B100" s="223"/>
      <c r="D100" s="225" t="s">
        <v>9333</v>
      </c>
      <c r="E100" s="226"/>
      <c r="F100" s="226"/>
      <c r="G100" s="226"/>
      <c r="H100" s="226"/>
      <c r="I100" s="226"/>
      <c r="J100" s="227">
        <f>J145</f>
        <v>0</v>
      </c>
      <c r="L100" s="223"/>
    </row>
    <row r="101" spans="2:62" s="74" customFormat="1" ht="21.75" customHeight="1">
      <c r="B101" s="73"/>
      <c r="L101" s="73"/>
    </row>
    <row r="102" spans="2:62" s="74" customFormat="1" ht="6.95" customHeight="1">
      <c r="B102" s="73"/>
      <c r="L102" s="73"/>
    </row>
    <row r="103" spans="2:62" s="74" customFormat="1" ht="29.25" customHeight="1">
      <c r="B103" s="73"/>
      <c r="C103" s="222" t="s">
        <v>343</v>
      </c>
      <c r="J103" s="232">
        <f>ROUND(J104 + J105 + J106 + J107 + J108 + J109,2)</f>
        <v>0</v>
      </c>
      <c r="L103" s="73"/>
      <c r="N103" s="233" t="s">
        <v>41</v>
      </c>
    </row>
    <row r="104" spans="2:62" s="74" customFormat="1" ht="18" customHeight="1">
      <c r="B104" s="73"/>
      <c r="D104" s="41" t="s">
        <v>344</v>
      </c>
      <c r="E104" s="48"/>
      <c r="F104" s="48"/>
      <c r="J104" s="17">
        <v>0</v>
      </c>
      <c r="L104" s="73"/>
      <c r="N104" s="235" t="s">
        <v>43</v>
      </c>
      <c r="AY104" s="53" t="s">
        <v>345</v>
      </c>
      <c r="BE104" s="179">
        <f t="shared" ref="BE104:BE109" si="0">IF(N104="základná",J104,0)</f>
        <v>0</v>
      </c>
      <c r="BF104" s="179">
        <f t="shared" ref="BF104:BF109" si="1">IF(N104="znížená",J104,0)</f>
        <v>0</v>
      </c>
      <c r="BG104" s="179">
        <f t="shared" ref="BG104:BG109" si="2">IF(N104="zákl. prenesená",J104,0)</f>
        <v>0</v>
      </c>
      <c r="BH104" s="179">
        <f t="shared" ref="BH104:BH109" si="3">IF(N104="zníž. prenesená",J104,0)</f>
        <v>0</v>
      </c>
      <c r="BI104" s="179">
        <f t="shared" ref="BI104:BI109" si="4">IF(N104="nulová",J104,0)</f>
        <v>0</v>
      </c>
      <c r="BJ104" s="53" t="s">
        <v>90</v>
      </c>
    </row>
    <row r="105" spans="2:62" s="74" customFormat="1" ht="18" customHeight="1">
      <c r="B105" s="73"/>
      <c r="D105" s="41" t="s">
        <v>346</v>
      </c>
      <c r="E105" s="48"/>
      <c r="F105" s="48"/>
      <c r="J105" s="17">
        <v>0</v>
      </c>
      <c r="L105" s="73"/>
      <c r="N105" s="235" t="s">
        <v>43</v>
      </c>
      <c r="AY105" s="53" t="s">
        <v>345</v>
      </c>
      <c r="BE105" s="179">
        <f t="shared" si="0"/>
        <v>0</v>
      </c>
      <c r="BF105" s="179">
        <f t="shared" si="1"/>
        <v>0</v>
      </c>
      <c r="BG105" s="179">
        <f t="shared" si="2"/>
        <v>0</v>
      </c>
      <c r="BH105" s="179">
        <f t="shared" si="3"/>
        <v>0</v>
      </c>
      <c r="BI105" s="179">
        <f t="shared" si="4"/>
        <v>0</v>
      </c>
      <c r="BJ105" s="53" t="s">
        <v>90</v>
      </c>
    </row>
    <row r="106" spans="2:62" s="74" customFormat="1" ht="18" customHeight="1">
      <c r="B106" s="73"/>
      <c r="D106" s="41" t="s">
        <v>347</v>
      </c>
      <c r="E106" s="48"/>
      <c r="F106" s="48"/>
      <c r="J106" s="17">
        <v>0</v>
      </c>
      <c r="L106" s="73"/>
      <c r="N106" s="235" t="s">
        <v>43</v>
      </c>
      <c r="AY106" s="53" t="s">
        <v>345</v>
      </c>
      <c r="BE106" s="179">
        <f t="shared" si="0"/>
        <v>0</v>
      </c>
      <c r="BF106" s="179">
        <f t="shared" si="1"/>
        <v>0</v>
      </c>
      <c r="BG106" s="179">
        <f t="shared" si="2"/>
        <v>0</v>
      </c>
      <c r="BH106" s="179">
        <f t="shared" si="3"/>
        <v>0</v>
      </c>
      <c r="BI106" s="179">
        <f t="shared" si="4"/>
        <v>0</v>
      </c>
      <c r="BJ106" s="53" t="s">
        <v>90</v>
      </c>
    </row>
    <row r="107" spans="2:62" s="74" customFormat="1" ht="18" customHeight="1">
      <c r="B107" s="73"/>
      <c r="D107" s="41" t="s">
        <v>348</v>
      </c>
      <c r="E107" s="48"/>
      <c r="F107" s="48"/>
      <c r="J107" s="17">
        <v>0</v>
      </c>
      <c r="L107" s="73"/>
      <c r="N107" s="235" t="s">
        <v>43</v>
      </c>
      <c r="AY107" s="53" t="s">
        <v>345</v>
      </c>
      <c r="BE107" s="179">
        <f t="shared" si="0"/>
        <v>0</v>
      </c>
      <c r="BF107" s="179">
        <f t="shared" si="1"/>
        <v>0</v>
      </c>
      <c r="BG107" s="179">
        <f t="shared" si="2"/>
        <v>0</v>
      </c>
      <c r="BH107" s="179">
        <f t="shared" si="3"/>
        <v>0</v>
      </c>
      <c r="BI107" s="179">
        <f t="shared" si="4"/>
        <v>0</v>
      </c>
      <c r="BJ107" s="53" t="s">
        <v>90</v>
      </c>
    </row>
    <row r="108" spans="2:62" s="74" customFormat="1" ht="18" customHeight="1">
      <c r="B108" s="73"/>
      <c r="D108" s="41" t="s">
        <v>349</v>
      </c>
      <c r="E108" s="48"/>
      <c r="F108" s="48"/>
      <c r="J108" s="17">
        <v>0</v>
      </c>
      <c r="L108" s="73"/>
      <c r="N108" s="235" t="s">
        <v>43</v>
      </c>
      <c r="AY108" s="53" t="s">
        <v>345</v>
      </c>
      <c r="BE108" s="179">
        <f t="shared" si="0"/>
        <v>0</v>
      </c>
      <c r="BF108" s="179">
        <f t="shared" si="1"/>
        <v>0</v>
      </c>
      <c r="BG108" s="179">
        <f t="shared" si="2"/>
        <v>0</v>
      </c>
      <c r="BH108" s="179">
        <f t="shared" si="3"/>
        <v>0</v>
      </c>
      <c r="BI108" s="179">
        <f t="shared" si="4"/>
        <v>0</v>
      </c>
      <c r="BJ108" s="53" t="s">
        <v>90</v>
      </c>
    </row>
    <row r="109" spans="2:62" s="74" customFormat="1" ht="18" customHeight="1">
      <c r="B109" s="73"/>
      <c r="D109" s="236" t="s">
        <v>350</v>
      </c>
      <c r="J109" s="17">
        <f>ROUND(J32*T109,2)</f>
        <v>0</v>
      </c>
      <c r="L109" s="73"/>
      <c r="N109" s="235" t="s">
        <v>43</v>
      </c>
      <c r="AY109" s="53" t="s">
        <v>351</v>
      </c>
      <c r="BE109" s="179">
        <f t="shared" si="0"/>
        <v>0</v>
      </c>
      <c r="BF109" s="179">
        <f t="shared" si="1"/>
        <v>0</v>
      </c>
      <c r="BG109" s="179">
        <f t="shared" si="2"/>
        <v>0</v>
      </c>
      <c r="BH109" s="179">
        <f t="shared" si="3"/>
        <v>0</v>
      </c>
      <c r="BI109" s="179">
        <f t="shared" si="4"/>
        <v>0</v>
      </c>
      <c r="BJ109" s="53" t="s">
        <v>90</v>
      </c>
    </row>
    <row r="110" spans="2:62" s="74" customFormat="1">
      <c r="B110" s="73"/>
      <c r="L110" s="73"/>
    </row>
    <row r="111" spans="2:62" s="74" customFormat="1" ht="29.25" customHeight="1">
      <c r="B111" s="73"/>
      <c r="C111" s="181" t="s">
        <v>146</v>
      </c>
      <c r="D111" s="182"/>
      <c r="E111" s="182"/>
      <c r="F111" s="182"/>
      <c r="G111" s="182"/>
      <c r="H111" s="182"/>
      <c r="I111" s="182"/>
      <c r="J111" s="237">
        <f>ROUND(J98+J103,2)</f>
        <v>0</v>
      </c>
      <c r="K111" s="182"/>
      <c r="L111" s="73"/>
    </row>
    <row r="112" spans="2:62" s="74" customFormat="1" ht="6.95" customHeight="1">
      <c r="B112" s="103"/>
      <c r="C112" s="104"/>
      <c r="D112" s="104"/>
      <c r="E112" s="104"/>
      <c r="F112" s="104"/>
      <c r="G112" s="104"/>
      <c r="H112" s="104"/>
      <c r="I112" s="104"/>
      <c r="J112" s="104"/>
      <c r="K112" s="104"/>
      <c r="L112" s="73"/>
    </row>
    <row r="116" spans="2:12" s="74" customFormat="1" ht="6.95" customHeight="1">
      <c r="B116" s="105"/>
      <c r="C116" s="106"/>
      <c r="D116" s="106"/>
      <c r="E116" s="106"/>
      <c r="F116" s="106"/>
      <c r="G116" s="106"/>
      <c r="H116" s="106"/>
      <c r="I116" s="106"/>
      <c r="J116" s="106"/>
      <c r="K116" s="106"/>
      <c r="L116" s="73"/>
    </row>
    <row r="117" spans="2:12" s="74" customFormat="1" ht="24.95" customHeight="1">
      <c r="B117" s="73"/>
      <c r="C117" s="57" t="s">
        <v>352</v>
      </c>
      <c r="L117" s="73"/>
    </row>
    <row r="118" spans="2:12" s="74" customFormat="1" ht="6.95" customHeight="1">
      <c r="B118" s="73"/>
      <c r="L118" s="73"/>
    </row>
    <row r="119" spans="2:12" s="74" customFormat="1" ht="12" customHeight="1">
      <c r="B119" s="73"/>
      <c r="C119" s="66" t="s">
        <v>15</v>
      </c>
      <c r="L119" s="73"/>
    </row>
    <row r="120" spans="2:12" s="74" customFormat="1" ht="39.75" customHeight="1">
      <c r="B120" s="73"/>
      <c r="E120" s="195" t="str">
        <f>E7</f>
        <v>REKONŠTRUKCIA OBJEKTU NA VAJANSKÉHO NÁBREŽÍ 10, BRATISLAVA, ADAPTÁCIA OBJEKTU PRE POTREBY VÝUČBY UK</v>
      </c>
      <c r="F120" s="196"/>
      <c r="G120" s="196"/>
      <c r="H120" s="196"/>
      <c r="L120" s="73"/>
    </row>
    <row r="121" spans="2:12" ht="12" customHeight="1">
      <c r="B121" s="56"/>
      <c r="C121" s="66" t="s">
        <v>161</v>
      </c>
      <c r="L121" s="56"/>
    </row>
    <row r="122" spans="2:12" s="74" customFormat="1" ht="16.5" customHeight="1">
      <c r="B122" s="73"/>
      <c r="E122" s="195" t="s">
        <v>9711</v>
      </c>
      <c r="F122" s="197"/>
      <c r="G122" s="197"/>
      <c r="H122" s="197"/>
      <c r="L122" s="73"/>
    </row>
    <row r="123" spans="2:12" s="74" customFormat="1" ht="12" customHeight="1">
      <c r="B123" s="73"/>
      <c r="C123" s="66" t="s">
        <v>167</v>
      </c>
      <c r="L123" s="73"/>
    </row>
    <row r="124" spans="2:12" s="74" customFormat="1" ht="16.5" customHeight="1">
      <c r="B124" s="73"/>
      <c r="E124" s="112" t="str">
        <f>E11</f>
        <v>E10.3_1 - HSP</v>
      </c>
      <c r="F124" s="197"/>
      <c r="G124" s="197"/>
      <c r="H124" s="197"/>
      <c r="L124" s="73"/>
    </row>
    <row r="125" spans="2:12" s="74" customFormat="1" ht="6.95" customHeight="1">
      <c r="B125" s="73"/>
      <c r="L125" s="73"/>
    </row>
    <row r="126" spans="2:12" s="74" customFormat="1" ht="12" customHeight="1">
      <c r="B126" s="73"/>
      <c r="C126" s="66" t="s">
        <v>19</v>
      </c>
      <c r="F126" s="67" t="str">
        <f>F14</f>
        <v xml:space="preserve">Vajanského nábrežie 56/10 </v>
      </c>
      <c r="I126" s="66" t="s">
        <v>21</v>
      </c>
      <c r="J126" s="198" t="str">
        <f>IF(J14="","",J14)</f>
        <v>30. 5. 2024</v>
      </c>
      <c r="L126" s="73"/>
    </row>
    <row r="127" spans="2:12" s="74" customFormat="1" ht="6.95" customHeight="1">
      <c r="B127" s="73"/>
      <c r="L127" s="73"/>
    </row>
    <row r="128" spans="2:12" s="74" customFormat="1" ht="15.2" customHeight="1">
      <c r="B128" s="73"/>
      <c r="C128" s="66" t="s">
        <v>23</v>
      </c>
      <c r="F128" s="67" t="str">
        <f>E17</f>
        <v>Univerzita Komenského v Bratislave</v>
      </c>
      <c r="I128" s="66" t="s">
        <v>29</v>
      </c>
      <c r="J128" s="219" t="str">
        <f>E23</f>
        <v xml:space="preserve"> </v>
      </c>
      <c r="L128" s="73"/>
    </row>
    <row r="129" spans="2:65" s="74" customFormat="1" ht="15.2" customHeight="1">
      <c r="B129" s="73"/>
      <c r="C129" s="66" t="s">
        <v>27</v>
      </c>
      <c r="F129" s="67" t="str">
        <f>IF(E20="","",E20)</f>
        <v>Vyplň údaj</v>
      </c>
      <c r="I129" s="66" t="s">
        <v>32</v>
      </c>
      <c r="J129" s="219" t="str">
        <f>E26</f>
        <v>precenil Rosoft,s.r.o.</v>
      </c>
      <c r="L129" s="73"/>
    </row>
    <row r="130" spans="2:65" s="74" customFormat="1" ht="10.35" customHeight="1">
      <c r="B130" s="73"/>
      <c r="L130" s="73"/>
    </row>
    <row r="131" spans="2:65" s="243" customFormat="1" ht="29.25" customHeight="1">
      <c r="B131" s="238"/>
      <c r="C131" s="239" t="s">
        <v>353</v>
      </c>
      <c r="D131" s="240" t="s">
        <v>62</v>
      </c>
      <c r="E131" s="240" t="s">
        <v>58</v>
      </c>
      <c r="F131" s="240" t="s">
        <v>59</v>
      </c>
      <c r="G131" s="240" t="s">
        <v>354</v>
      </c>
      <c r="H131" s="240" t="s">
        <v>355</v>
      </c>
      <c r="I131" s="240" t="s">
        <v>356</v>
      </c>
      <c r="J131" s="241" t="s">
        <v>307</v>
      </c>
      <c r="K131" s="242" t="s">
        <v>357</v>
      </c>
      <c r="L131" s="238"/>
      <c r="M131" s="132" t="s">
        <v>1</v>
      </c>
      <c r="N131" s="133" t="s">
        <v>41</v>
      </c>
      <c r="O131" s="133" t="s">
        <v>358</v>
      </c>
      <c r="P131" s="133" t="s">
        <v>359</v>
      </c>
      <c r="Q131" s="133" t="s">
        <v>360</v>
      </c>
      <c r="R131" s="133" t="s">
        <v>361</v>
      </c>
      <c r="S131" s="133" t="s">
        <v>362</v>
      </c>
      <c r="T131" s="134" t="s">
        <v>363</v>
      </c>
    </row>
    <row r="132" spans="2:65" s="74" customFormat="1" ht="22.9" customHeight="1">
      <c r="B132" s="73"/>
      <c r="C132" s="138" t="s">
        <v>215</v>
      </c>
      <c r="J132" s="244">
        <f>BK132</f>
        <v>0</v>
      </c>
      <c r="L132" s="73"/>
      <c r="M132" s="135"/>
      <c r="N132" s="120"/>
      <c r="O132" s="120"/>
      <c r="P132" s="245">
        <f>P133+P145</f>
        <v>0</v>
      </c>
      <c r="Q132" s="120"/>
      <c r="R132" s="245">
        <f>R133+R145</f>
        <v>0</v>
      </c>
      <c r="S132" s="120"/>
      <c r="T132" s="246">
        <f>T133+T145</f>
        <v>0</v>
      </c>
      <c r="AT132" s="53" t="s">
        <v>76</v>
      </c>
      <c r="AU132" s="53" t="s">
        <v>309</v>
      </c>
      <c r="BK132" s="247">
        <f>BK133+BK145</f>
        <v>0</v>
      </c>
    </row>
    <row r="133" spans="2:65" s="249" customFormat="1" ht="25.9" customHeight="1">
      <c r="B133" s="248"/>
      <c r="D133" s="250" t="s">
        <v>76</v>
      </c>
      <c r="E133" s="251" t="s">
        <v>6756</v>
      </c>
      <c r="F133" s="251" t="s">
        <v>10725</v>
      </c>
      <c r="J133" s="252">
        <f>BK133</f>
        <v>0</v>
      </c>
      <c r="L133" s="248"/>
      <c r="M133" s="253"/>
      <c r="P133" s="254">
        <f>SUM(P134:P144)</f>
        <v>0</v>
      </c>
      <c r="R133" s="254">
        <f>SUM(R134:R144)</f>
        <v>0</v>
      </c>
      <c r="T133" s="255">
        <f>SUM(T134:T144)</f>
        <v>0</v>
      </c>
      <c r="AR133" s="250" t="s">
        <v>84</v>
      </c>
      <c r="AT133" s="256" t="s">
        <v>76</v>
      </c>
      <c r="AU133" s="256" t="s">
        <v>77</v>
      </c>
      <c r="AY133" s="250" t="s">
        <v>366</v>
      </c>
      <c r="BK133" s="257">
        <f>SUM(BK134:BK144)</f>
        <v>0</v>
      </c>
    </row>
    <row r="134" spans="2:65" s="74" customFormat="1" ht="37.9" customHeight="1">
      <c r="B134" s="73"/>
      <c r="C134" s="260" t="s">
        <v>84</v>
      </c>
      <c r="D134" s="260" t="s">
        <v>368</v>
      </c>
      <c r="E134" s="261" t="s">
        <v>9307</v>
      </c>
      <c r="F134" s="262" t="s">
        <v>9388</v>
      </c>
      <c r="G134" s="263" t="s">
        <v>630</v>
      </c>
      <c r="H134" s="264">
        <v>2</v>
      </c>
      <c r="I134" s="26"/>
      <c r="J134" s="266">
        <f t="shared" ref="J134:J144" si="5">ROUND(I134*H134,2)</f>
        <v>0</v>
      </c>
      <c r="K134" s="267"/>
      <c r="L134" s="73"/>
      <c r="M134" s="27" t="s">
        <v>1</v>
      </c>
      <c r="N134" s="233" t="s">
        <v>43</v>
      </c>
      <c r="P134" s="269">
        <f t="shared" ref="P134:P144" si="6">O134*H134</f>
        <v>0</v>
      </c>
      <c r="Q134" s="269">
        <v>0</v>
      </c>
      <c r="R134" s="269">
        <f t="shared" ref="R134:R144" si="7">Q134*H134</f>
        <v>0</v>
      </c>
      <c r="S134" s="269">
        <v>0</v>
      </c>
      <c r="T134" s="270">
        <f t="shared" ref="T134:T144" si="8">S134*H134</f>
        <v>0</v>
      </c>
      <c r="AR134" s="271" t="s">
        <v>1003</v>
      </c>
      <c r="AT134" s="271" t="s">
        <v>368</v>
      </c>
      <c r="AU134" s="271" t="s">
        <v>84</v>
      </c>
      <c r="AY134" s="53" t="s">
        <v>366</v>
      </c>
      <c r="BE134" s="179">
        <f t="shared" ref="BE134:BE144" si="9">IF(N134="základná",J134,0)</f>
        <v>0</v>
      </c>
      <c r="BF134" s="179">
        <f t="shared" ref="BF134:BF144" si="10">IF(N134="znížená",J134,0)</f>
        <v>0</v>
      </c>
      <c r="BG134" s="179">
        <f t="shared" ref="BG134:BG144" si="11">IF(N134="zákl. prenesená",J134,0)</f>
        <v>0</v>
      </c>
      <c r="BH134" s="179">
        <f t="shared" ref="BH134:BH144" si="12">IF(N134="zníž. prenesená",J134,0)</f>
        <v>0</v>
      </c>
      <c r="BI134" s="179">
        <f t="shared" ref="BI134:BI144" si="13">IF(N134="nulová",J134,0)</f>
        <v>0</v>
      </c>
      <c r="BJ134" s="53" t="s">
        <v>90</v>
      </c>
      <c r="BK134" s="179">
        <f t="shared" ref="BK134:BK144" si="14">ROUND(I134*H134,2)</f>
        <v>0</v>
      </c>
      <c r="BL134" s="53" t="s">
        <v>1003</v>
      </c>
      <c r="BM134" s="271" t="s">
        <v>10726</v>
      </c>
    </row>
    <row r="135" spans="2:65" s="74" customFormat="1" ht="44.25" customHeight="1">
      <c r="B135" s="73"/>
      <c r="C135" s="300" t="s">
        <v>90</v>
      </c>
      <c r="D135" s="300" t="s">
        <v>621</v>
      </c>
      <c r="E135" s="301" t="s">
        <v>9308</v>
      </c>
      <c r="F135" s="302" t="s">
        <v>9390</v>
      </c>
      <c r="G135" s="303" t="s">
        <v>630</v>
      </c>
      <c r="H135" s="304">
        <v>2</v>
      </c>
      <c r="I135" s="28"/>
      <c r="J135" s="306">
        <f t="shared" si="5"/>
        <v>0</v>
      </c>
      <c r="K135" s="307"/>
      <c r="L135" s="308"/>
      <c r="M135" s="29" t="s">
        <v>1</v>
      </c>
      <c r="N135" s="310" t="s">
        <v>43</v>
      </c>
      <c r="P135" s="269">
        <f t="shared" si="6"/>
        <v>0</v>
      </c>
      <c r="Q135" s="269">
        <v>0</v>
      </c>
      <c r="R135" s="269">
        <f t="shared" si="7"/>
        <v>0</v>
      </c>
      <c r="S135" s="269">
        <v>0</v>
      </c>
      <c r="T135" s="270">
        <f t="shared" si="8"/>
        <v>0</v>
      </c>
      <c r="AR135" s="271" t="s">
        <v>3401</v>
      </c>
      <c r="AT135" s="271" t="s">
        <v>621</v>
      </c>
      <c r="AU135" s="271" t="s">
        <v>84</v>
      </c>
      <c r="AY135" s="53" t="s">
        <v>366</v>
      </c>
      <c r="BE135" s="179">
        <f t="shared" si="9"/>
        <v>0</v>
      </c>
      <c r="BF135" s="179">
        <f t="shared" si="10"/>
        <v>0</v>
      </c>
      <c r="BG135" s="179">
        <f t="shared" si="11"/>
        <v>0</v>
      </c>
      <c r="BH135" s="179">
        <f t="shared" si="12"/>
        <v>0</v>
      </c>
      <c r="BI135" s="179">
        <f t="shared" si="13"/>
        <v>0</v>
      </c>
      <c r="BJ135" s="53" t="s">
        <v>90</v>
      </c>
      <c r="BK135" s="179">
        <f t="shared" si="14"/>
        <v>0</v>
      </c>
      <c r="BL135" s="53" t="s">
        <v>1003</v>
      </c>
      <c r="BM135" s="271" t="s">
        <v>10727</v>
      </c>
    </row>
    <row r="136" spans="2:65" s="74" customFormat="1" ht="21.75" customHeight="1">
      <c r="B136" s="73"/>
      <c r="C136" s="260" t="s">
        <v>149</v>
      </c>
      <c r="D136" s="260" t="s">
        <v>368</v>
      </c>
      <c r="E136" s="261" t="s">
        <v>9309</v>
      </c>
      <c r="F136" s="262" t="s">
        <v>9406</v>
      </c>
      <c r="G136" s="263" t="s">
        <v>265</v>
      </c>
      <c r="H136" s="264">
        <v>15</v>
      </c>
      <c r="I136" s="26"/>
      <c r="J136" s="266">
        <f t="shared" si="5"/>
        <v>0</v>
      </c>
      <c r="K136" s="267"/>
      <c r="L136" s="73"/>
      <c r="M136" s="27" t="s">
        <v>1</v>
      </c>
      <c r="N136" s="233" t="s">
        <v>43</v>
      </c>
      <c r="P136" s="269">
        <f t="shared" si="6"/>
        <v>0</v>
      </c>
      <c r="Q136" s="269">
        <v>0</v>
      </c>
      <c r="R136" s="269">
        <f t="shared" si="7"/>
        <v>0</v>
      </c>
      <c r="S136" s="269">
        <v>0</v>
      </c>
      <c r="T136" s="270">
        <f t="shared" si="8"/>
        <v>0</v>
      </c>
      <c r="AR136" s="271" t="s">
        <v>1003</v>
      </c>
      <c r="AT136" s="271" t="s">
        <v>368</v>
      </c>
      <c r="AU136" s="271" t="s">
        <v>84</v>
      </c>
      <c r="AY136" s="53" t="s">
        <v>366</v>
      </c>
      <c r="BE136" s="179">
        <f t="shared" si="9"/>
        <v>0</v>
      </c>
      <c r="BF136" s="179">
        <f t="shared" si="10"/>
        <v>0</v>
      </c>
      <c r="BG136" s="179">
        <f t="shared" si="11"/>
        <v>0</v>
      </c>
      <c r="BH136" s="179">
        <f t="shared" si="12"/>
        <v>0</v>
      </c>
      <c r="BI136" s="179">
        <f t="shared" si="13"/>
        <v>0</v>
      </c>
      <c r="BJ136" s="53" t="s">
        <v>90</v>
      </c>
      <c r="BK136" s="179">
        <f t="shared" si="14"/>
        <v>0</v>
      </c>
      <c r="BL136" s="53" t="s">
        <v>1003</v>
      </c>
      <c r="BM136" s="271" t="s">
        <v>10728</v>
      </c>
    </row>
    <row r="137" spans="2:65" s="74" customFormat="1" ht="24.2" customHeight="1">
      <c r="B137" s="73"/>
      <c r="C137" s="300" t="s">
        <v>371</v>
      </c>
      <c r="D137" s="300" t="s">
        <v>621</v>
      </c>
      <c r="E137" s="301" t="s">
        <v>10729</v>
      </c>
      <c r="F137" s="302" t="s">
        <v>9408</v>
      </c>
      <c r="G137" s="303" t="s">
        <v>265</v>
      </c>
      <c r="H137" s="304">
        <v>15</v>
      </c>
      <c r="I137" s="28"/>
      <c r="J137" s="306">
        <f t="shared" si="5"/>
        <v>0</v>
      </c>
      <c r="K137" s="307"/>
      <c r="L137" s="308"/>
      <c r="M137" s="29" t="s">
        <v>1</v>
      </c>
      <c r="N137" s="310" t="s">
        <v>43</v>
      </c>
      <c r="P137" s="269">
        <f t="shared" si="6"/>
        <v>0</v>
      </c>
      <c r="Q137" s="269">
        <v>0</v>
      </c>
      <c r="R137" s="269">
        <f t="shared" si="7"/>
        <v>0</v>
      </c>
      <c r="S137" s="269">
        <v>0</v>
      </c>
      <c r="T137" s="270">
        <f t="shared" si="8"/>
        <v>0</v>
      </c>
      <c r="AR137" s="271" t="s">
        <v>3401</v>
      </c>
      <c r="AT137" s="271" t="s">
        <v>621</v>
      </c>
      <c r="AU137" s="271" t="s">
        <v>84</v>
      </c>
      <c r="AY137" s="53" t="s">
        <v>366</v>
      </c>
      <c r="BE137" s="179">
        <f t="shared" si="9"/>
        <v>0</v>
      </c>
      <c r="BF137" s="179">
        <f t="shared" si="10"/>
        <v>0</v>
      </c>
      <c r="BG137" s="179">
        <f t="shared" si="11"/>
        <v>0</v>
      </c>
      <c r="BH137" s="179">
        <f t="shared" si="12"/>
        <v>0</v>
      </c>
      <c r="BI137" s="179">
        <f t="shared" si="13"/>
        <v>0</v>
      </c>
      <c r="BJ137" s="53" t="s">
        <v>90</v>
      </c>
      <c r="BK137" s="179">
        <f t="shared" si="14"/>
        <v>0</v>
      </c>
      <c r="BL137" s="53" t="s">
        <v>1003</v>
      </c>
      <c r="BM137" s="271" t="s">
        <v>10730</v>
      </c>
    </row>
    <row r="138" spans="2:65" s="74" customFormat="1" ht="24.2" customHeight="1">
      <c r="B138" s="73"/>
      <c r="C138" s="260" t="s">
        <v>399</v>
      </c>
      <c r="D138" s="260" t="s">
        <v>368</v>
      </c>
      <c r="E138" s="261" t="s">
        <v>9310</v>
      </c>
      <c r="F138" s="262" t="s">
        <v>9273</v>
      </c>
      <c r="G138" s="263" t="s">
        <v>265</v>
      </c>
      <c r="H138" s="264">
        <v>45</v>
      </c>
      <c r="I138" s="26"/>
      <c r="J138" s="266">
        <f t="shared" si="5"/>
        <v>0</v>
      </c>
      <c r="K138" s="267"/>
      <c r="L138" s="73"/>
      <c r="M138" s="27" t="s">
        <v>1</v>
      </c>
      <c r="N138" s="233" t="s">
        <v>43</v>
      </c>
      <c r="P138" s="269">
        <f t="shared" si="6"/>
        <v>0</v>
      </c>
      <c r="Q138" s="269">
        <v>0</v>
      </c>
      <c r="R138" s="269">
        <f t="shared" si="7"/>
        <v>0</v>
      </c>
      <c r="S138" s="269">
        <v>0</v>
      </c>
      <c r="T138" s="270">
        <f t="shared" si="8"/>
        <v>0</v>
      </c>
      <c r="AR138" s="271" t="s">
        <v>1003</v>
      </c>
      <c r="AT138" s="271" t="s">
        <v>368</v>
      </c>
      <c r="AU138" s="271" t="s">
        <v>84</v>
      </c>
      <c r="AY138" s="53" t="s">
        <v>366</v>
      </c>
      <c r="BE138" s="179">
        <f t="shared" si="9"/>
        <v>0</v>
      </c>
      <c r="BF138" s="179">
        <f t="shared" si="10"/>
        <v>0</v>
      </c>
      <c r="BG138" s="179">
        <f t="shared" si="11"/>
        <v>0</v>
      </c>
      <c r="BH138" s="179">
        <f t="shared" si="12"/>
        <v>0</v>
      </c>
      <c r="BI138" s="179">
        <f t="shared" si="13"/>
        <v>0</v>
      </c>
      <c r="BJ138" s="53" t="s">
        <v>90</v>
      </c>
      <c r="BK138" s="179">
        <f t="shared" si="14"/>
        <v>0</v>
      </c>
      <c r="BL138" s="53" t="s">
        <v>1003</v>
      </c>
      <c r="BM138" s="271" t="s">
        <v>10731</v>
      </c>
    </row>
    <row r="139" spans="2:65" s="74" customFormat="1" ht="24.2" customHeight="1">
      <c r="B139" s="73"/>
      <c r="C139" s="300" t="s">
        <v>408</v>
      </c>
      <c r="D139" s="300" t="s">
        <v>621</v>
      </c>
      <c r="E139" s="301" t="s">
        <v>10732</v>
      </c>
      <c r="F139" s="302" t="s">
        <v>10733</v>
      </c>
      <c r="G139" s="303" t="s">
        <v>265</v>
      </c>
      <c r="H139" s="304">
        <v>45</v>
      </c>
      <c r="I139" s="28"/>
      <c r="J139" s="306">
        <f t="shared" si="5"/>
        <v>0</v>
      </c>
      <c r="K139" s="307"/>
      <c r="L139" s="308"/>
      <c r="M139" s="29" t="s">
        <v>1</v>
      </c>
      <c r="N139" s="310" t="s">
        <v>43</v>
      </c>
      <c r="P139" s="269">
        <f t="shared" si="6"/>
        <v>0</v>
      </c>
      <c r="Q139" s="269">
        <v>0</v>
      </c>
      <c r="R139" s="269">
        <f t="shared" si="7"/>
        <v>0</v>
      </c>
      <c r="S139" s="269">
        <v>0</v>
      </c>
      <c r="T139" s="270">
        <f t="shared" si="8"/>
        <v>0</v>
      </c>
      <c r="AR139" s="271" t="s">
        <v>3401</v>
      </c>
      <c r="AT139" s="271" t="s">
        <v>621</v>
      </c>
      <c r="AU139" s="271" t="s">
        <v>84</v>
      </c>
      <c r="AY139" s="53" t="s">
        <v>366</v>
      </c>
      <c r="BE139" s="179">
        <f t="shared" si="9"/>
        <v>0</v>
      </c>
      <c r="BF139" s="179">
        <f t="shared" si="10"/>
        <v>0</v>
      </c>
      <c r="BG139" s="179">
        <f t="shared" si="11"/>
        <v>0</v>
      </c>
      <c r="BH139" s="179">
        <f t="shared" si="12"/>
        <v>0</v>
      </c>
      <c r="BI139" s="179">
        <f t="shared" si="13"/>
        <v>0</v>
      </c>
      <c r="BJ139" s="53" t="s">
        <v>90</v>
      </c>
      <c r="BK139" s="179">
        <f t="shared" si="14"/>
        <v>0</v>
      </c>
      <c r="BL139" s="53" t="s">
        <v>1003</v>
      </c>
      <c r="BM139" s="271" t="s">
        <v>10734</v>
      </c>
    </row>
    <row r="140" spans="2:65" s="74" customFormat="1" ht="24.2" customHeight="1">
      <c r="B140" s="73"/>
      <c r="C140" s="260" t="s">
        <v>449</v>
      </c>
      <c r="D140" s="260" t="s">
        <v>368</v>
      </c>
      <c r="E140" s="261" t="s">
        <v>9312</v>
      </c>
      <c r="F140" s="262" t="s">
        <v>10735</v>
      </c>
      <c r="G140" s="263" t="s">
        <v>265</v>
      </c>
      <c r="H140" s="264">
        <v>60</v>
      </c>
      <c r="I140" s="26"/>
      <c r="J140" s="266">
        <f t="shared" si="5"/>
        <v>0</v>
      </c>
      <c r="K140" s="267"/>
      <c r="L140" s="73"/>
      <c r="M140" s="27" t="s">
        <v>1</v>
      </c>
      <c r="N140" s="233" t="s">
        <v>43</v>
      </c>
      <c r="P140" s="269">
        <f t="shared" si="6"/>
        <v>0</v>
      </c>
      <c r="Q140" s="269">
        <v>0</v>
      </c>
      <c r="R140" s="269">
        <f t="shared" si="7"/>
        <v>0</v>
      </c>
      <c r="S140" s="269">
        <v>0</v>
      </c>
      <c r="T140" s="270">
        <f t="shared" si="8"/>
        <v>0</v>
      </c>
      <c r="AR140" s="271" t="s">
        <v>1003</v>
      </c>
      <c r="AT140" s="271" t="s">
        <v>368</v>
      </c>
      <c r="AU140" s="271" t="s">
        <v>84</v>
      </c>
      <c r="AY140" s="53" t="s">
        <v>366</v>
      </c>
      <c r="BE140" s="179">
        <f t="shared" si="9"/>
        <v>0</v>
      </c>
      <c r="BF140" s="179">
        <f t="shared" si="10"/>
        <v>0</v>
      </c>
      <c r="BG140" s="179">
        <f t="shared" si="11"/>
        <v>0</v>
      </c>
      <c r="BH140" s="179">
        <f t="shared" si="12"/>
        <v>0</v>
      </c>
      <c r="BI140" s="179">
        <f t="shared" si="13"/>
        <v>0</v>
      </c>
      <c r="BJ140" s="53" t="s">
        <v>90</v>
      </c>
      <c r="BK140" s="179">
        <f t="shared" si="14"/>
        <v>0</v>
      </c>
      <c r="BL140" s="53" t="s">
        <v>1003</v>
      </c>
      <c r="BM140" s="271" t="s">
        <v>10736</v>
      </c>
    </row>
    <row r="141" spans="2:65" s="74" customFormat="1" ht="24.2" customHeight="1">
      <c r="B141" s="73"/>
      <c r="C141" s="300" t="s">
        <v>454</v>
      </c>
      <c r="D141" s="300" t="s">
        <v>621</v>
      </c>
      <c r="E141" s="301" t="s">
        <v>10737</v>
      </c>
      <c r="F141" s="302" t="s">
        <v>10738</v>
      </c>
      <c r="G141" s="303" t="s">
        <v>265</v>
      </c>
      <c r="H141" s="304">
        <v>60</v>
      </c>
      <c r="I141" s="28"/>
      <c r="J141" s="306">
        <f t="shared" si="5"/>
        <v>0</v>
      </c>
      <c r="K141" s="307"/>
      <c r="L141" s="308"/>
      <c r="M141" s="29" t="s">
        <v>1</v>
      </c>
      <c r="N141" s="310" t="s">
        <v>43</v>
      </c>
      <c r="P141" s="269">
        <f t="shared" si="6"/>
        <v>0</v>
      </c>
      <c r="Q141" s="269">
        <v>0</v>
      </c>
      <c r="R141" s="269">
        <f t="shared" si="7"/>
        <v>0</v>
      </c>
      <c r="S141" s="269">
        <v>0</v>
      </c>
      <c r="T141" s="270">
        <f t="shared" si="8"/>
        <v>0</v>
      </c>
      <c r="AR141" s="271" t="s">
        <v>3401</v>
      </c>
      <c r="AT141" s="271" t="s">
        <v>621</v>
      </c>
      <c r="AU141" s="271" t="s">
        <v>84</v>
      </c>
      <c r="AY141" s="53" t="s">
        <v>366</v>
      </c>
      <c r="BE141" s="179">
        <f t="shared" si="9"/>
        <v>0</v>
      </c>
      <c r="BF141" s="179">
        <f t="shared" si="10"/>
        <v>0</v>
      </c>
      <c r="BG141" s="179">
        <f t="shared" si="11"/>
        <v>0</v>
      </c>
      <c r="BH141" s="179">
        <f t="shared" si="12"/>
        <v>0</v>
      </c>
      <c r="BI141" s="179">
        <f t="shared" si="13"/>
        <v>0</v>
      </c>
      <c r="BJ141" s="53" t="s">
        <v>90</v>
      </c>
      <c r="BK141" s="179">
        <f t="shared" si="14"/>
        <v>0</v>
      </c>
      <c r="BL141" s="53" t="s">
        <v>1003</v>
      </c>
      <c r="BM141" s="271" t="s">
        <v>10739</v>
      </c>
    </row>
    <row r="142" spans="2:65" s="74" customFormat="1" ht="16.5" customHeight="1">
      <c r="B142" s="73"/>
      <c r="C142" s="260" t="s">
        <v>462</v>
      </c>
      <c r="D142" s="260" t="s">
        <v>368</v>
      </c>
      <c r="E142" s="261" t="s">
        <v>9314</v>
      </c>
      <c r="F142" s="262" t="s">
        <v>9297</v>
      </c>
      <c r="G142" s="263" t="s">
        <v>265</v>
      </c>
      <c r="H142" s="264">
        <v>60</v>
      </c>
      <c r="I142" s="26"/>
      <c r="J142" s="266">
        <f t="shared" si="5"/>
        <v>0</v>
      </c>
      <c r="K142" s="267"/>
      <c r="L142" s="73"/>
      <c r="M142" s="27" t="s">
        <v>1</v>
      </c>
      <c r="N142" s="233" t="s">
        <v>43</v>
      </c>
      <c r="P142" s="269">
        <f t="shared" si="6"/>
        <v>0</v>
      </c>
      <c r="Q142" s="269">
        <v>0</v>
      </c>
      <c r="R142" s="269">
        <f t="shared" si="7"/>
        <v>0</v>
      </c>
      <c r="S142" s="269">
        <v>0</v>
      </c>
      <c r="T142" s="270">
        <f t="shared" si="8"/>
        <v>0</v>
      </c>
      <c r="AR142" s="271" t="s">
        <v>1003</v>
      </c>
      <c r="AT142" s="271" t="s">
        <v>368</v>
      </c>
      <c r="AU142" s="271" t="s">
        <v>84</v>
      </c>
      <c r="AY142" s="53" t="s">
        <v>366</v>
      </c>
      <c r="BE142" s="179">
        <f t="shared" si="9"/>
        <v>0</v>
      </c>
      <c r="BF142" s="179">
        <f t="shared" si="10"/>
        <v>0</v>
      </c>
      <c r="BG142" s="179">
        <f t="shared" si="11"/>
        <v>0</v>
      </c>
      <c r="BH142" s="179">
        <f t="shared" si="12"/>
        <v>0</v>
      </c>
      <c r="BI142" s="179">
        <f t="shared" si="13"/>
        <v>0</v>
      </c>
      <c r="BJ142" s="53" t="s">
        <v>90</v>
      </c>
      <c r="BK142" s="179">
        <f t="shared" si="14"/>
        <v>0</v>
      </c>
      <c r="BL142" s="53" t="s">
        <v>1003</v>
      </c>
      <c r="BM142" s="271" t="s">
        <v>10740</v>
      </c>
    </row>
    <row r="143" spans="2:65" s="74" customFormat="1" ht="24.2" customHeight="1">
      <c r="B143" s="73"/>
      <c r="C143" s="260" t="s">
        <v>467</v>
      </c>
      <c r="D143" s="260" t="s">
        <v>368</v>
      </c>
      <c r="E143" s="261" t="s">
        <v>9316</v>
      </c>
      <c r="F143" s="262" t="s">
        <v>9303</v>
      </c>
      <c r="G143" s="263" t="s">
        <v>630</v>
      </c>
      <c r="H143" s="264">
        <v>1</v>
      </c>
      <c r="I143" s="26"/>
      <c r="J143" s="266">
        <f t="shared" si="5"/>
        <v>0</v>
      </c>
      <c r="K143" s="267"/>
      <c r="L143" s="73"/>
      <c r="M143" s="27" t="s">
        <v>1</v>
      </c>
      <c r="N143" s="233" t="s">
        <v>43</v>
      </c>
      <c r="P143" s="269">
        <f t="shared" si="6"/>
        <v>0</v>
      </c>
      <c r="Q143" s="269">
        <v>0</v>
      </c>
      <c r="R143" s="269">
        <f t="shared" si="7"/>
        <v>0</v>
      </c>
      <c r="S143" s="269">
        <v>0</v>
      </c>
      <c r="T143" s="270">
        <f t="shared" si="8"/>
        <v>0</v>
      </c>
      <c r="AR143" s="271" t="s">
        <v>1003</v>
      </c>
      <c r="AT143" s="271" t="s">
        <v>368</v>
      </c>
      <c r="AU143" s="271" t="s">
        <v>84</v>
      </c>
      <c r="AY143" s="53" t="s">
        <v>366</v>
      </c>
      <c r="BE143" s="179">
        <f t="shared" si="9"/>
        <v>0</v>
      </c>
      <c r="BF143" s="179">
        <f t="shared" si="10"/>
        <v>0</v>
      </c>
      <c r="BG143" s="179">
        <f t="shared" si="11"/>
        <v>0</v>
      </c>
      <c r="BH143" s="179">
        <f t="shared" si="12"/>
        <v>0</v>
      </c>
      <c r="BI143" s="179">
        <f t="shared" si="13"/>
        <v>0</v>
      </c>
      <c r="BJ143" s="53" t="s">
        <v>90</v>
      </c>
      <c r="BK143" s="179">
        <f t="shared" si="14"/>
        <v>0</v>
      </c>
      <c r="BL143" s="53" t="s">
        <v>1003</v>
      </c>
      <c r="BM143" s="271" t="s">
        <v>10741</v>
      </c>
    </row>
    <row r="144" spans="2:65" s="74" customFormat="1" ht="24.2" customHeight="1">
      <c r="B144" s="73"/>
      <c r="C144" s="300" t="s">
        <v>471</v>
      </c>
      <c r="D144" s="300" t="s">
        <v>621</v>
      </c>
      <c r="E144" s="301" t="s">
        <v>9318</v>
      </c>
      <c r="F144" s="302" t="s">
        <v>9305</v>
      </c>
      <c r="G144" s="303" t="s">
        <v>630</v>
      </c>
      <c r="H144" s="304">
        <v>1</v>
      </c>
      <c r="I144" s="28"/>
      <c r="J144" s="306">
        <f t="shared" si="5"/>
        <v>0</v>
      </c>
      <c r="K144" s="307"/>
      <c r="L144" s="308"/>
      <c r="M144" s="29" t="s">
        <v>1</v>
      </c>
      <c r="N144" s="310" t="s">
        <v>43</v>
      </c>
      <c r="P144" s="269">
        <f t="shared" si="6"/>
        <v>0</v>
      </c>
      <c r="Q144" s="269">
        <v>0</v>
      </c>
      <c r="R144" s="269">
        <f t="shared" si="7"/>
        <v>0</v>
      </c>
      <c r="S144" s="269">
        <v>0</v>
      </c>
      <c r="T144" s="270">
        <f t="shared" si="8"/>
        <v>0</v>
      </c>
      <c r="AR144" s="271" t="s">
        <v>3401</v>
      </c>
      <c r="AT144" s="271" t="s">
        <v>621</v>
      </c>
      <c r="AU144" s="271" t="s">
        <v>84</v>
      </c>
      <c r="AY144" s="53" t="s">
        <v>366</v>
      </c>
      <c r="BE144" s="179">
        <f t="shared" si="9"/>
        <v>0</v>
      </c>
      <c r="BF144" s="179">
        <f t="shared" si="10"/>
        <v>0</v>
      </c>
      <c r="BG144" s="179">
        <f t="shared" si="11"/>
        <v>0</v>
      </c>
      <c r="BH144" s="179">
        <f t="shared" si="12"/>
        <v>0</v>
      </c>
      <c r="BI144" s="179">
        <f t="shared" si="13"/>
        <v>0</v>
      </c>
      <c r="BJ144" s="53" t="s">
        <v>90</v>
      </c>
      <c r="BK144" s="179">
        <f t="shared" si="14"/>
        <v>0</v>
      </c>
      <c r="BL144" s="53" t="s">
        <v>1003</v>
      </c>
      <c r="BM144" s="271" t="s">
        <v>10742</v>
      </c>
    </row>
    <row r="145" spans="2:65" s="249" customFormat="1" ht="25.9" customHeight="1">
      <c r="B145" s="248"/>
      <c r="D145" s="250" t="s">
        <v>76</v>
      </c>
      <c r="E145" s="251" t="s">
        <v>7180</v>
      </c>
      <c r="F145" s="251" t="s">
        <v>9306</v>
      </c>
      <c r="J145" s="252">
        <f>BK145</f>
        <v>0</v>
      </c>
      <c r="L145" s="248"/>
      <c r="M145" s="253"/>
      <c r="P145" s="254">
        <f>SUM(P146:P154)</f>
        <v>0</v>
      </c>
      <c r="R145" s="254">
        <f>SUM(R146:R154)</f>
        <v>0</v>
      </c>
      <c r="T145" s="255">
        <f>SUM(T146:T154)</f>
        <v>0</v>
      </c>
      <c r="AR145" s="250" t="s">
        <v>84</v>
      </c>
      <c r="AT145" s="256" t="s">
        <v>76</v>
      </c>
      <c r="AU145" s="256" t="s">
        <v>77</v>
      </c>
      <c r="AY145" s="250" t="s">
        <v>366</v>
      </c>
      <c r="BK145" s="257">
        <f>SUM(BK146:BK154)</f>
        <v>0</v>
      </c>
    </row>
    <row r="146" spans="2:65" s="74" customFormat="1" ht="16.5" customHeight="1">
      <c r="B146" s="73"/>
      <c r="C146" s="260" t="s">
        <v>476</v>
      </c>
      <c r="D146" s="260" t="s">
        <v>368</v>
      </c>
      <c r="E146" s="261" t="s">
        <v>9432</v>
      </c>
      <c r="F146" s="262" t="s">
        <v>9051</v>
      </c>
      <c r="G146" s="263" t="s">
        <v>630</v>
      </c>
      <c r="H146" s="264">
        <v>1</v>
      </c>
      <c r="I146" s="26"/>
      <c r="J146" s="266">
        <f t="shared" ref="J146:J154" si="15">ROUND(I146*H146,2)</f>
        <v>0</v>
      </c>
      <c r="K146" s="267"/>
      <c r="L146" s="73"/>
      <c r="M146" s="27" t="s">
        <v>1</v>
      </c>
      <c r="N146" s="233" t="s">
        <v>43</v>
      </c>
      <c r="P146" s="269">
        <f t="shared" ref="P146:P154" si="16">O146*H146</f>
        <v>0</v>
      </c>
      <c r="Q146" s="269">
        <v>0</v>
      </c>
      <c r="R146" s="269">
        <f t="shared" ref="R146:R154" si="17">Q146*H146</f>
        <v>0</v>
      </c>
      <c r="S146" s="269">
        <v>0</v>
      </c>
      <c r="T146" s="270">
        <f t="shared" ref="T146:T154" si="18">S146*H146</f>
        <v>0</v>
      </c>
      <c r="AR146" s="271" t="s">
        <v>1003</v>
      </c>
      <c r="AT146" s="271" t="s">
        <v>368</v>
      </c>
      <c r="AU146" s="271" t="s">
        <v>84</v>
      </c>
      <c r="AY146" s="53" t="s">
        <v>366</v>
      </c>
      <c r="BE146" s="179">
        <f t="shared" ref="BE146:BE154" si="19">IF(N146="základná",J146,0)</f>
        <v>0</v>
      </c>
      <c r="BF146" s="179">
        <f t="shared" ref="BF146:BF154" si="20">IF(N146="znížená",J146,0)</f>
        <v>0</v>
      </c>
      <c r="BG146" s="179">
        <f t="shared" ref="BG146:BG154" si="21">IF(N146="zákl. prenesená",J146,0)</f>
        <v>0</v>
      </c>
      <c r="BH146" s="179">
        <f t="shared" ref="BH146:BH154" si="22">IF(N146="zníž. prenesená",J146,0)</f>
        <v>0</v>
      </c>
      <c r="BI146" s="179">
        <f t="shared" ref="BI146:BI154" si="23">IF(N146="nulová",J146,0)</f>
        <v>0</v>
      </c>
      <c r="BJ146" s="53" t="s">
        <v>90</v>
      </c>
      <c r="BK146" s="179">
        <f t="shared" ref="BK146:BK154" si="24">ROUND(I146*H146,2)</f>
        <v>0</v>
      </c>
      <c r="BL146" s="53" t="s">
        <v>1003</v>
      </c>
      <c r="BM146" s="271" t="s">
        <v>10743</v>
      </c>
    </row>
    <row r="147" spans="2:65" s="74" customFormat="1" ht="16.5" customHeight="1">
      <c r="B147" s="73"/>
      <c r="C147" s="300" t="s">
        <v>480</v>
      </c>
      <c r="D147" s="300" t="s">
        <v>621</v>
      </c>
      <c r="E147" s="301" t="s">
        <v>9433</v>
      </c>
      <c r="F147" s="302" t="s">
        <v>9118</v>
      </c>
      <c r="G147" s="303" t="s">
        <v>630</v>
      </c>
      <c r="H147" s="304">
        <v>1</v>
      </c>
      <c r="I147" s="28"/>
      <c r="J147" s="306">
        <f t="shared" si="15"/>
        <v>0</v>
      </c>
      <c r="K147" s="307"/>
      <c r="L147" s="308"/>
      <c r="M147" s="29" t="s">
        <v>1</v>
      </c>
      <c r="N147" s="310" t="s">
        <v>43</v>
      </c>
      <c r="P147" s="269">
        <f t="shared" si="16"/>
        <v>0</v>
      </c>
      <c r="Q147" s="269">
        <v>0</v>
      </c>
      <c r="R147" s="269">
        <f t="shared" si="17"/>
        <v>0</v>
      </c>
      <c r="S147" s="269">
        <v>0</v>
      </c>
      <c r="T147" s="270">
        <f t="shared" si="18"/>
        <v>0</v>
      </c>
      <c r="AR147" s="271" t="s">
        <v>3401</v>
      </c>
      <c r="AT147" s="271" t="s">
        <v>621</v>
      </c>
      <c r="AU147" s="271" t="s">
        <v>84</v>
      </c>
      <c r="AY147" s="53" t="s">
        <v>366</v>
      </c>
      <c r="BE147" s="179">
        <f t="shared" si="19"/>
        <v>0</v>
      </c>
      <c r="BF147" s="179">
        <f t="shared" si="20"/>
        <v>0</v>
      </c>
      <c r="BG147" s="179">
        <f t="shared" si="21"/>
        <v>0</v>
      </c>
      <c r="BH147" s="179">
        <f t="shared" si="22"/>
        <v>0</v>
      </c>
      <c r="BI147" s="179">
        <f t="shared" si="23"/>
        <v>0</v>
      </c>
      <c r="BJ147" s="53" t="s">
        <v>90</v>
      </c>
      <c r="BK147" s="179">
        <f t="shared" si="24"/>
        <v>0</v>
      </c>
      <c r="BL147" s="53" t="s">
        <v>1003</v>
      </c>
      <c r="BM147" s="271" t="s">
        <v>10744</v>
      </c>
    </row>
    <row r="148" spans="2:65" s="74" customFormat="1" ht="24.2" customHeight="1">
      <c r="B148" s="73"/>
      <c r="C148" s="260" t="s">
        <v>484</v>
      </c>
      <c r="D148" s="260" t="s">
        <v>368</v>
      </c>
      <c r="E148" s="261" t="s">
        <v>9438</v>
      </c>
      <c r="F148" s="262" t="s">
        <v>9317</v>
      </c>
      <c r="G148" s="263" t="s">
        <v>4281</v>
      </c>
      <c r="H148" s="30"/>
      <c r="I148" s="26"/>
      <c r="J148" s="266">
        <f t="shared" si="15"/>
        <v>0</v>
      </c>
      <c r="K148" s="267"/>
      <c r="L148" s="73"/>
      <c r="M148" s="27" t="s">
        <v>1</v>
      </c>
      <c r="N148" s="233" t="s">
        <v>43</v>
      </c>
      <c r="P148" s="269">
        <f t="shared" si="16"/>
        <v>0</v>
      </c>
      <c r="Q148" s="269">
        <v>0</v>
      </c>
      <c r="R148" s="269">
        <f t="shared" si="17"/>
        <v>0</v>
      </c>
      <c r="S148" s="269">
        <v>0</v>
      </c>
      <c r="T148" s="270">
        <f t="shared" si="18"/>
        <v>0</v>
      </c>
      <c r="AR148" s="271" t="s">
        <v>1003</v>
      </c>
      <c r="AT148" s="271" t="s">
        <v>368</v>
      </c>
      <c r="AU148" s="271" t="s">
        <v>84</v>
      </c>
      <c r="AY148" s="53" t="s">
        <v>366</v>
      </c>
      <c r="BE148" s="179">
        <f t="shared" si="19"/>
        <v>0</v>
      </c>
      <c r="BF148" s="179">
        <f t="shared" si="20"/>
        <v>0</v>
      </c>
      <c r="BG148" s="179">
        <f t="shared" si="21"/>
        <v>0</v>
      </c>
      <c r="BH148" s="179">
        <f t="shared" si="22"/>
        <v>0</v>
      </c>
      <c r="BI148" s="179">
        <f t="shared" si="23"/>
        <v>0</v>
      </c>
      <c r="BJ148" s="53" t="s">
        <v>90</v>
      </c>
      <c r="BK148" s="179">
        <f t="shared" si="24"/>
        <v>0</v>
      </c>
      <c r="BL148" s="53" t="s">
        <v>1003</v>
      </c>
      <c r="BM148" s="271" t="s">
        <v>10745</v>
      </c>
    </row>
    <row r="149" spans="2:65" s="74" customFormat="1" ht="24.2" customHeight="1">
      <c r="B149" s="73"/>
      <c r="C149" s="300" t="s">
        <v>490</v>
      </c>
      <c r="D149" s="300" t="s">
        <v>621</v>
      </c>
      <c r="E149" s="301" t="s">
        <v>9439</v>
      </c>
      <c r="F149" s="302" t="s">
        <v>9440</v>
      </c>
      <c r="G149" s="303" t="s">
        <v>4281</v>
      </c>
      <c r="H149" s="32"/>
      <c r="I149" s="28"/>
      <c r="J149" s="306">
        <f t="shared" si="15"/>
        <v>0</v>
      </c>
      <c r="K149" s="307"/>
      <c r="L149" s="308"/>
      <c r="M149" s="29" t="s">
        <v>1</v>
      </c>
      <c r="N149" s="310" t="s">
        <v>43</v>
      </c>
      <c r="P149" s="269">
        <f t="shared" si="16"/>
        <v>0</v>
      </c>
      <c r="Q149" s="269">
        <v>0</v>
      </c>
      <c r="R149" s="269">
        <f t="shared" si="17"/>
        <v>0</v>
      </c>
      <c r="S149" s="269">
        <v>0</v>
      </c>
      <c r="T149" s="270">
        <f t="shared" si="18"/>
        <v>0</v>
      </c>
      <c r="AR149" s="271" t="s">
        <v>3401</v>
      </c>
      <c r="AT149" s="271" t="s">
        <v>621</v>
      </c>
      <c r="AU149" s="271" t="s">
        <v>84</v>
      </c>
      <c r="AY149" s="53" t="s">
        <v>366</v>
      </c>
      <c r="BE149" s="179">
        <f t="shared" si="19"/>
        <v>0</v>
      </c>
      <c r="BF149" s="179">
        <f t="shared" si="20"/>
        <v>0</v>
      </c>
      <c r="BG149" s="179">
        <f t="shared" si="21"/>
        <v>0</v>
      </c>
      <c r="BH149" s="179">
        <f t="shared" si="22"/>
        <v>0</v>
      </c>
      <c r="BI149" s="179">
        <f t="shared" si="23"/>
        <v>0</v>
      </c>
      <c r="BJ149" s="53" t="s">
        <v>90</v>
      </c>
      <c r="BK149" s="179">
        <f t="shared" si="24"/>
        <v>0</v>
      </c>
      <c r="BL149" s="53" t="s">
        <v>1003</v>
      </c>
      <c r="BM149" s="271" t="s">
        <v>10746</v>
      </c>
    </row>
    <row r="150" spans="2:65" s="74" customFormat="1" ht="16.5" customHeight="1">
      <c r="B150" s="73"/>
      <c r="C150" s="260" t="s">
        <v>495</v>
      </c>
      <c r="D150" s="260" t="s">
        <v>368</v>
      </c>
      <c r="E150" s="261" t="s">
        <v>9441</v>
      </c>
      <c r="F150" s="262" t="s">
        <v>9059</v>
      </c>
      <c r="G150" s="263" t="s">
        <v>4281</v>
      </c>
      <c r="H150" s="30"/>
      <c r="I150" s="26"/>
      <c r="J150" s="266">
        <f t="shared" si="15"/>
        <v>0</v>
      </c>
      <c r="K150" s="267"/>
      <c r="L150" s="73"/>
      <c r="M150" s="27" t="s">
        <v>1</v>
      </c>
      <c r="N150" s="233" t="s">
        <v>43</v>
      </c>
      <c r="P150" s="269">
        <f t="shared" si="16"/>
        <v>0</v>
      </c>
      <c r="Q150" s="269">
        <v>0</v>
      </c>
      <c r="R150" s="269">
        <f t="shared" si="17"/>
        <v>0</v>
      </c>
      <c r="S150" s="269">
        <v>0</v>
      </c>
      <c r="T150" s="270">
        <f t="shared" si="18"/>
        <v>0</v>
      </c>
      <c r="AR150" s="271" t="s">
        <v>1003</v>
      </c>
      <c r="AT150" s="271" t="s">
        <v>368</v>
      </c>
      <c r="AU150" s="271" t="s">
        <v>84</v>
      </c>
      <c r="AY150" s="53" t="s">
        <v>366</v>
      </c>
      <c r="BE150" s="179">
        <f t="shared" si="19"/>
        <v>0</v>
      </c>
      <c r="BF150" s="179">
        <f t="shared" si="20"/>
        <v>0</v>
      </c>
      <c r="BG150" s="179">
        <f t="shared" si="21"/>
        <v>0</v>
      </c>
      <c r="BH150" s="179">
        <f t="shared" si="22"/>
        <v>0</v>
      </c>
      <c r="BI150" s="179">
        <f t="shared" si="23"/>
        <v>0</v>
      </c>
      <c r="BJ150" s="53" t="s">
        <v>90</v>
      </c>
      <c r="BK150" s="179">
        <f t="shared" si="24"/>
        <v>0</v>
      </c>
      <c r="BL150" s="53" t="s">
        <v>1003</v>
      </c>
      <c r="BM150" s="271" t="s">
        <v>10747</v>
      </c>
    </row>
    <row r="151" spans="2:65" s="74" customFormat="1" ht="16.5" customHeight="1">
      <c r="B151" s="73"/>
      <c r="C151" s="300" t="s">
        <v>502</v>
      </c>
      <c r="D151" s="300" t="s">
        <v>621</v>
      </c>
      <c r="E151" s="301" t="s">
        <v>9442</v>
      </c>
      <c r="F151" s="302" t="s">
        <v>9126</v>
      </c>
      <c r="G151" s="303" t="s">
        <v>4281</v>
      </c>
      <c r="H151" s="32"/>
      <c r="I151" s="28"/>
      <c r="J151" s="306">
        <f t="shared" si="15"/>
        <v>0</v>
      </c>
      <c r="K151" s="307"/>
      <c r="L151" s="308"/>
      <c r="M151" s="29" t="s">
        <v>1</v>
      </c>
      <c r="N151" s="310" t="s">
        <v>43</v>
      </c>
      <c r="P151" s="269">
        <f t="shared" si="16"/>
        <v>0</v>
      </c>
      <c r="Q151" s="269">
        <v>0</v>
      </c>
      <c r="R151" s="269">
        <f t="shared" si="17"/>
        <v>0</v>
      </c>
      <c r="S151" s="269">
        <v>0</v>
      </c>
      <c r="T151" s="270">
        <f t="shared" si="18"/>
        <v>0</v>
      </c>
      <c r="AR151" s="271" t="s">
        <v>3401</v>
      </c>
      <c r="AT151" s="271" t="s">
        <v>621</v>
      </c>
      <c r="AU151" s="271" t="s">
        <v>84</v>
      </c>
      <c r="AY151" s="53" t="s">
        <v>366</v>
      </c>
      <c r="BE151" s="179">
        <f t="shared" si="19"/>
        <v>0</v>
      </c>
      <c r="BF151" s="179">
        <f t="shared" si="20"/>
        <v>0</v>
      </c>
      <c r="BG151" s="179">
        <f t="shared" si="21"/>
        <v>0</v>
      </c>
      <c r="BH151" s="179">
        <f t="shared" si="22"/>
        <v>0</v>
      </c>
      <c r="BI151" s="179">
        <f t="shared" si="23"/>
        <v>0</v>
      </c>
      <c r="BJ151" s="53" t="s">
        <v>90</v>
      </c>
      <c r="BK151" s="179">
        <f t="shared" si="24"/>
        <v>0</v>
      </c>
      <c r="BL151" s="53" t="s">
        <v>1003</v>
      </c>
      <c r="BM151" s="271" t="s">
        <v>10748</v>
      </c>
    </row>
    <row r="152" spans="2:65" s="74" customFormat="1" ht="24.2" customHeight="1">
      <c r="B152" s="73"/>
      <c r="C152" s="260" t="s">
        <v>506</v>
      </c>
      <c r="D152" s="260" t="s">
        <v>368</v>
      </c>
      <c r="E152" s="261" t="s">
        <v>9443</v>
      </c>
      <c r="F152" s="262" t="s">
        <v>9062</v>
      </c>
      <c r="G152" s="263" t="s">
        <v>265</v>
      </c>
      <c r="H152" s="264">
        <v>20</v>
      </c>
      <c r="I152" s="26"/>
      <c r="J152" s="266">
        <f t="shared" si="15"/>
        <v>0</v>
      </c>
      <c r="K152" s="267"/>
      <c r="L152" s="73"/>
      <c r="M152" s="27" t="s">
        <v>1</v>
      </c>
      <c r="N152" s="233" t="s">
        <v>43</v>
      </c>
      <c r="P152" s="269">
        <f t="shared" si="16"/>
        <v>0</v>
      </c>
      <c r="Q152" s="269">
        <v>0</v>
      </c>
      <c r="R152" s="269">
        <f t="shared" si="17"/>
        <v>0</v>
      </c>
      <c r="S152" s="269">
        <v>0</v>
      </c>
      <c r="T152" s="270">
        <f t="shared" si="18"/>
        <v>0</v>
      </c>
      <c r="AR152" s="271" t="s">
        <v>1003</v>
      </c>
      <c r="AT152" s="271" t="s">
        <v>368</v>
      </c>
      <c r="AU152" s="271" t="s">
        <v>84</v>
      </c>
      <c r="AY152" s="53" t="s">
        <v>366</v>
      </c>
      <c r="BE152" s="179">
        <f t="shared" si="19"/>
        <v>0</v>
      </c>
      <c r="BF152" s="179">
        <f t="shared" si="20"/>
        <v>0</v>
      </c>
      <c r="BG152" s="179">
        <f t="shared" si="21"/>
        <v>0</v>
      </c>
      <c r="BH152" s="179">
        <f t="shared" si="22"/>
        <v>0</v>
      </c>
      <c r="BI152" s="179">
        <f t="shared" si="23"/>
        <v>0</v>
      </c>
      <c r="BJ152" s="53" t="s">
        <v>90</v>
      </c>
      <c r="BK152" s="179">
        <f t="shared" si="24"/>
        <v>0</v>
      </c>
      <c r="BL152" s="53" t="s">
        <v>1003</v>
      </c>
      <c r="BM152" s="271" t="s">
        <v>10749</v>
      </c>
    </row>
    <row r="153" spans="2:65" s="74" customFormat="1" ht="16.5" customHeight="1">
      <c r="B153" s="73"/>
      <c r="C153" s="260" t="s">
        <v>514</v>
      </c>
      <c r="D153" s="260" t="s">
        <v>368</v>
      </c>
      <c r="E153" s="261" t="s">
        <v>9444</v>
      </c>
      <c r="F153" s="262" t="s">
        <v>9323</v>
      </c>
      <c r="G153" s="263" t="s">
        <v>630</v>
      </c>
      <c r="H153" s="264">
        <v>2</v>
      </c>
      <c r="I153" s="26"/>
      <c r="J153" s="266">
        <f t="shared" si="15"/>
        <v>0</v>
      </c>
      <c r="K153" s="267"/>
      <c r="L153" s="73"/>
      <c r="M153" s="27" t="s">
        <v>1</v>
      </c>
      <c r="N153" s="233" t="s">
        <v>43</v>
      </c>
      <c r="P153" s="269">
        <f t="shared" si="16"/>
        <v>0</v>
      </c>
      <c r="Q153" s="269">
        <v>0</v>
      </c>
      <c r="R153" s="269">
        <f t="shared" si="17"/>
        <v>0</v>
      </c>
      <c r="S153" s="269">
        <v>0</v>
      </c>
      <c r="T153" s="270">
        <f t="shared" si="18"/>
        <v>0</v>
      </c>
      <c r="AR153" s="271" t="s">
        <v>1003</v>
      </c>
      <c r="AT153" s="271" t="s">
        <v>368</v>
      </c>
      <c r="AU153" s="271" t="s">
        <v>84</v>
      </c>
      <c r="AY153" s="53" t="s">
        <v>366</v>
      </c>
      <c r="BE153" s="179">
        <f t="shared" si="19"/>
        <v>0</v>
      </c>
      <c r="BF153" s="179">
        <f t="shared" si="20"/>
        <v>0</v>
      </c>
      <c r="BG153" s="179">
        <f t="shared" si="21"/>
        <v>0</v>
      </c>
      <c r="BH153" s="179">
        <f t="shared" si="22"/>
        <v>0</v>
      </c>
      <c r="BI153" s="179">
        <f t="shared" si="23"/>
        <v>0</v>
      </c>
      <c r="BJ153" s="53" t="s">
        <v>90</v>
      </c>
      <c r="BK153" s="179">
        <f t="shared" si="24"/>
        <v>0</v>
      </c>
      <c r="BL153" s="53" t="s">
        <v>1003</v>
      </c>
      <c r="BM153" s="271" t="s">
        <v>10750</v>
      </c>
    </row>
    <row r="154" spans="2:65" s="74" customFormat="1" ht="16.5" customHeight="1">
      <c r="B154" s="73"/>
      <c r="C154" s="260" t="s">
        <v>7</v>
      </c>
      <c r="D154" s="260" t="s">
        <v>368</v>
      </c>
      <c r="E154" s="261" t="s">
        <v>9451</v>
      </c>
      <c r="F154" s="262" t="s">
        <v>9093</v>
      </c>
      <c r="G154" s="263" t="s">
        <v>630</v>
      </c>
      <c r="H154" s="264">
        <v>1</v>
      </c>
      <c r="I154" s="26"/>
      <c r="J154" s="266">
        <f t="shared" si="15"/>
        <v>0</v>
      </c>
      <c r="K154" s="267"/>
      <c r="L154" s="73"/>
      <c r="M154" s="31" t="s">
        <v>1</v>
      </c>
      <c r="N154" s="322" t="s">
        <v>43</v>
      </c>
      <c r="O154" s="323"/>
      <c r="P154" s="324">
        <f t="shared" si="16"/>
        <v>0</v>
      </c>
      <c r="Q154" s="324">
        <v>0</v>
      </c>
      <c r="R154" s="324">
        <f t="shared" si="17"/>
        <v>0</v>
      </c>
      <c r="S154" s="324">
        <v>0</v>
      </c>
      <c r="T154" s="325">
        <f t="shared" si="18"/>
        <v>0</v>
      </c>
      <c r="AR154" s="271" t="s">
        <v>1003</v>
      </c>
      <c r="AT154" s="271" t="s">
        <v>368</v>
      </c>
      <c r="AU154" s="271" t="s">
        <v>84</v>
      </c>
      <c r="AY154" s="53" t="s">
        <v>366</v>
      </c>
      <c r="BE154" s="179">
        <f t="shared" si="19"/>
        <v>0</v>
      </c>
      <c r="BF154" s="179">
        <f t="shared" si="20"/>
        <v>0</v>
      </c>
      <c r="BG154" s="179">
        <f t="shared" si="21"/>
        <v>0</v>
      </c>
      <c r="BH154" s="179">
        <f t="shared" si="22"/>
        <v>0</v>
      </c>
      <c r="BI154" s="179">
        <f t="shared" si="23"/>
        <v>0</v>
      </c>
      <c r="BJ154" s="53" t="s">
        <v>90</v>
      </c>
      <c r="BK154" s="179">
        <f t="shared" si="24"/>
        <v>0</v>
      </c>
      <c r="BL154" s="53" t="s">
        <v>1003</v>
      </c>
      <c r="BM154" s="271" t="s">
        <v>10751</v>
      </c>
    </row>
    <row r="155" spans="2:65" s="74" customFormat="1" ht="6.95" customHeight="1">
      <c r="B155" s="103"/>
      <c r="C155" s="104"/>
      <c r="D155" s="104"/>
      <c r="E155" s="104"/>
      <c r="F155" s="104"/>
      <c r="G155" s="104"/>
      <c r="H155" s="104"/>
      <c r="I155" s="104"/>
      <c r="J155" s="104"/>
      <c r="K155" s="104"/>
      <c r="L155" s="73"/>
    </row>
  </sheetData>
  <sheetProtection algorithmName="SHA-512" hashValue="eRMFckjBxZZ1MQQB7aS7TlO+pw+cuHCeH3eNuxTZj0OnEQKjZ6XjnsBHRI5qK8rgtAMucND2SqmWQEeUXN9XcA==" saltValue="pyZ1A/7o2nViXmlYJEedHA==" spinCount="100000" sheet="1" objects="1" scenarios="1" selectLockedCells="1"/>
  <autoFilter ref="C131:K154" xr:uid="{00000000-0009-0000-0000-000010000000}"/>
  <mergeCells count="17">
    <mergeCell ref="E9:H9"/>
    <mergeCell ref="E11:H11"/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pageSetUpPr fitToPage="1"/>
  </sheetPr>
  <dimension ref="B2:BM163"/>
  <sheetViews>
    <sheetView showGridLines="0" topLeftCell="A150" workbookViewId="0">
      <selection activeCell="E20" sqref="E20:H20 J19:J20 D104:F108 J104:J109 I134:I152 M134:M152 I154:I155 H156:I159 I160:I162 M154:M162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137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9711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10752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</row>
    <row r="20" spans="2:12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J103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ROUND((SUM(BE103:BE110) + SUM(BE132:BE162)),  2)</f>
        <v>0</v>
      </c>
      <c r="G37" s="209"/>
      <c r="H37" s="209"/>
      <c r="I37" s="210">
        <v>0.2</v>
      </c>
      <c r="J37" s="208">
        <f>ROUND(((SUM(BE103:BE110) + SUM(BE132:BE162))*I37),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ROUND((SUM(BF103:BF110) + SUM(BF132:BF162)),  2)</f>
        <v>0</v>
      </c>
      <c r="G38" s="209"/>
      <c r="H38" s="209"/>
      <c r="I38" s="210">
        <v>0.2</v>
      </c>
      <c r="J38" s="208">
        <f>ROUND(((SUM(BF103:BF110) + SUM(BF132:BF162))*I38),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ROUND((SUM(BG103:BG110) + SUM(BG132:BG162)),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ROUND((SUM(BH103:BH110) + SUM(BH132:BH162)),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ROUND((SUM(BI103:BI110) + SUM(BI132:BI162)),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9711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E10-2_1 - EPS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62" s="74" customFormat="1" ht="10.35" customHeight="1">
      <c r="B97" s="73"/>
      <c r="L97" s="73"/>
    </row>
    <row r="98" spans="2:62" s="74" customFormat="1" ht="22.9" customHeight="1">
      <c r="B98" s="73"/>
      <c r="C98" s="222" t="s">
        <v>308</v>
      </c>
      <c r="J98" s="205">
        <f>J132</f>
        <v>0</v>
      </c>
      <c r="L98" s="73"/>
      <c r="AU98" s="53" t="s">
        <v>309</v>
      </c>
    </row>
    <row r="99" spans="2:62" s="224" customFormat="1" ht="24.95" customHeight="1">
      <c r="B99" s="223"/>
      <c r="D99" s="225" t="s">
        <v>10753</v>
      </c>
      <c r="E99" s="226"/>
      <c r="F99" s="226"/>
      <c r="G99" s="226"/>
      <c r="H99" s="226"/>
      <c r="I99" s="226"/>
      <c r="J99" s="227">
        <f>J133</f>
        <v>0</v>
      </c>
      <c r="L99" s="223"/>
    </row>
    <row r="100" spans="2:62" s="224" customFormat="1" ht="24.95" customHeight="1">
      <c r="B100" s="223"/>
      <c r="D100" s="225" t="s">
        <v>9137</v>
      </c>
      <c r="E100" s="226"/>
      <c r="F100" s="226"/>
      <c r="G100" s="226"/>
      <c r="H100" s="226"/>
      <c r="I100" s="226"/>
      <c r="J100" s="227">
        <f>J153</f>
        <v>0</v>
      </c>
      <c r="L100" s="223"/>
    </row>
    <row r="101" spans="2:62" s="74" customFormat="1" ht="21.75" customHeight="1">
      <c r="B101" s="73"/>
      <c r="L101" s="73"/>
    </row>
    <row r="102" spans="2:62" s="74" customFormat="1" ht="6.95" customHeight="1">
      <c r="B102" s="73"/>
      <c r="L102" s="73"/>
    </row>
    <row r="103" spans="2:62" s="74" customFormat="1" ht="29.25" customHeight="1">
      <c r="B103" s="73"/>
      <c r="C103" s="222" t="s">
        <v>343</v>
      </c>
      <c r="J103" s="232">
        <f>ROUND(J104 + J105 + J106 + J107 + J108 + J109,2)</f>
        <v>0</v>
      </c>
      <c r="L103" s="73"/>
      <c r="N103" s="233" t="s">
        <v>41</v>
      </c>
    </row>
    <row r="104" spans="2:62" s="74" customFormat="1" ht="18" customHeight="1">
      <c r="B104" s="73"/>
      <c r="D104" s="41" t="s">
        <v>344</v>
      </c>
      <c r="E104" s="48"/>
      <c r="F104" s="48"/>
      <c r="J104" s="17">
        <v>0</v>
      </c>
      <c r="L104" s="73"/>
      <c r="N104" s="235" t="s">
        <v>43</v>
      </c>
      <c r="AY104" s="53" t="s">
        <v>345</v>
      </c>
      <c r="BE104" s="179">
        <f t="shared" ref="BE104:BE109" si="0">IF(N104="základná",J104,0)</f>
        <v>0</v>
      </c>
      <c r="BF104" s="179">
        <f t="shared" ref="BF104:BF109" si="1">IF(N104="znížená",J104,0)</f>
        <v>0</v>
      </c>
      <c r="BG104" s="179">
        <f t="shared" ref="BG104:BG109" si="2">IF(N104="zákl. prenesená",J104,0)</f>
        <v>0</v>
      </c>
      <c r="BH104" s="179">
        <f t="shared" ref="BH104:BH109" si="3">IF(N104="zníž. prenesená",J104,0)</f>
        <v>0</v>
      </c>
      <c r="BI104" s="179">
        <f t="shared" ref="BI104:BI109" si="4">IF(N104="nulová",J104,0)</f>
        <v>0</v>
      </c>
      <c r="BJ104" s="53" t="s">
        <v>90</v>
      </c>
    </row>
    <row r="105" spans="2:62" s="74" customFormat="1" ht="18" customHeight="1">
      <c r="B105" s="73"/>
      <c r="D105" s="41" t="s">
        <v>346</v>
      </c>
      <c r="E105" s="48"/>
      <c r="F105" s="48"/>
      <c r="J105" s="17">
        <v>0</v>
      </c>
      <c r="L105" s="73"/>
      <c r="N105" s="235" t="s">
        <v>43</v>
      </c>
      <c r="AY105" s="53" t="s">
        <v>345</v>
      </c>
      <c r="BE105" s="179">
        <f t="shared" si="0"/>
        <v>0</v>
      </c>
      <c r="BF105" s="179">
        <f t="shared" si="1"/>
        <v>0</v>
      </c>
      <c r="BG105" s="179">
        <f t="shared" si="2"/>
        <v>0</v>
      </c>
      <c r="BH105" s="179">
        <f t="shared" si="3"/>
        <v>0</v>
      </c>
      <c r="BI105" s="179">
        <f t="shared" si="4"/>
        <v>0</v>
      </c>
      <c r="BJ105" s="53" t="s">
        <v>90</v>
      </c>
    </row>
    <row r="106" spans="2:62" s="74" customFormat="1" ht="18" customHeight="1">
      <c r="B106" s="73"/>
      <c r="D106" s="41" t="s">
        <v>347</v>
      </c>
      <c r="E106" s="48"/>
      <c r="F106" s="48"/>
      <c r="J106" s="17">
        <v>0</v>
      </c>
      <c r="L106" s="73"/>
      <c r="N106" s="235" t="s">
        <v>43</v>
      </c>
      <c r="AY106" s="53" t="s">
        <v>345</v>
      </c>
      <c r="BE106" s="179">
        <f t="shared" si="0"/>
        <v>0</v>
      </c>
      <c r="BF106" s="179">
        <f t="shared" si="1"/>
        <v>0</v>
      </c>
      <c r="BG106" s="179">
        <f t="shared" si="2"/>
        <v>0</v>
      </c>
      <c r="BH106" s="179">
        <f t="shared" si="3"/>
        <v>0</v>
      </c>
      <c r="BI106" s="179">
        <f t="shared" si="4"/>
        <v>0</v>
      </c>
      <c r="BJ106" s="53" t="s">
        <v>90</v>
      </c>
    </row>
    <row r="107" spans="2:62" s="74" customFormat="1" ht="18" customHeight="1">
      <c r="B107" s="73"/>
      <c r="D107" s="41" t="s">
        <v>348</v>
      </c>
      <c r="E107" s="48"/>
      <c r="F107" s="48"/>
      <c r="J107" s="17">
        <v>0</v>
      </c>
      <c r="L107" s="73"/>
      <c r="N107" s="235" t="s">
        <v>43</v>
      </c>
      <c r="AY107" s="53" t="s">
        <v>345</v>
      </c>
      <c r="BE107" s="179">
        <f t="shared" si="0"/>
        <v>0</v>
      </c>
      <c r="BF107" s="179">
        <f t="shared" si="1"/>
        <v>0</v>
      </c>
      <c r="BG107" s="179">
        <f t="shared" si="2"/>
        <v>0</v>
      </c>
      <c r="BH107" s="179">
        <f t="shared" si="3"/>
        <v>0</v>
      </c>
      <c r="BI107" s="179">
        <f t="shared" si="4"/>
        <v>0</v>
      </c>
      <c r="BJ107" s="53" t="s">
        <v>90</v>
      </c>
    </row>
    <row r="108" spans="2:62" s="74" customFormat="1" ht="18" customHeight="1">
      <c r="B108" s="73"/>
      <c r="D108" s="41" t="s">
        <v>349</v>
      </c>
      <c r="E108" s="48"/>
      <c r="F108" s="48"/>
      <c r="J108" s="17">
        <v>0</v>
      </c>
      <c r="L108" s="73"/>
      <c r="N108" s="235" t="s">
        <v>43</v>
      </c>
      <c r="AY108" s="53" t="s">
        <v>345</v>
      </c>
      <c r="BE108" s="179">
        <f t="shared" si="0"/>
        <v>0</v>
      </c>
      <c r="BF108" s="179">
        <f t="shared" si="1"/>
        <v>0</v>
      </c>
      <c r="BG108" s="179">
        <f t="shared" si="2"/>
        <v>0</v>
      </c>
      <c r="BH108" s="179">
        <f t="shared" si="3"/>
        <v>0</v>
      </c>
      <c r="BI108" s="179">
        <f t="shared" si="4"/>
        <v>0</v>
      </c>
      <c r="BJ108" s="53" t="s">
        <v>90</v>
      </c>
    </row>
    <row r="109" spans="2:62" s="74" customFormat="1" ht="18" customHeight="1">
      <c r="B109" s="73"/>
      <c r="D109" s="236" t="s">
        <v>350</v>
      </c>
      <c r="J109" s="17">
        <f>ROUND(J32*T109,2)</f>
        <v>0</v>
      </c>
      <c r="L109" s="73"/>
      <c r="N109" s="235" t="s">
        <v>43</v>
      </c>
      <c r="AY109" s="53" t="s">
        <v>351</v>
      </c>
      <c r="BE109" s="179">
        <f t="shared" si="0"/>
        <v>0</v>
      </c>
      <c r="BF109" s="179">
        <f t="shared" si="1"/>
        <v>0</v>
      </c>
      <c r="BG109" s="179">
        <f t="shared" si="2"/>
        <v>0</v>
      </c>
      <c r="BH109" s="179">
        <f t="shared" si="3"/>
        <v>0</v>
      </c>
      <c r="BI109" s="179">
        <f t="shared" si="4"/>
        <v>0</v>
      </c>
      <c r="BJ109" s="53" t="s">
        <v>90</v>
      </c>
    </row>
    <row r="110" spans="2:62" s="74" customFormat="1">
      <c r="B110" s="73"/>
      <c r="L110" s="73"/>
    </row>
    <row r="111" spans="2:62" s="74" customFormat="1" ht="29.25" customHeight="1">
      <c r="B111" s="73"/>
      <c r="C111" s="181" t="s">
        <v>146</v>
      </c>
      <c r="D111" s="182"/>
      <c r="E111" s="182"/>
      <c r="F111" s="182"/>
      <c r="G111" s="182"/>
      <c r="H111" s="182"/>
      <c r="I111" s="182"/>
      <c r="J111" s="237">
        <f>ROUND(J98+J103,2)</f>
        <v>0</v>
      </c>
      <c r="K111" s="182"/>
      <c r="L111" s="73"/>
    </row>
    <row r="112" spans="2:62" s="74" customFormat="1" ht="6.95" customHeight="1">
      <c r="B112" s="103"/>
      <c r="C112" s="104"/>
      <c r="D112" s="104"/>
      <c r="E112" s="104"/>
      <c r="F112" s="104"/>
      <c r="G112" s="104"/>
      <c r="H112" s="104"/>
      <c r="I112" s="104"/>
      <c r="J112" s="104"/>
      <c r="K112" s="104"/>
      <c r="L112" s="73"/>
    </row>
    <row r="116" spans="2:12" s="74" customFormat="1" ht="6.95" customHeight="1">
      <c r="B116" s="105"/>
      <c r="C116" s="106"/>
      <c r="D116" s="106"/>
      <c r="E116" s="106"/>
      <c r="F116" s="106"/>
      <c r="G116" s="106"/>
      <c r="H116" s="106"/>
      <c r="I116" s="106"/>
      <c r="J116" s="106"/>
      <c r="K116" s="106"/>
      <c r="L116" s="73"/>
    </row>
    <row r="117" spans="2:12" s="74" customFormat="1" ht="24.95" customHeight="1">
      <c r="B117" s="73"/>
      <c r="C117" s="57" t="s">
        <v>352</v>
      </c>
      <c r="L117" s="73"/>
    </row>
    <row r="118" spans="2:12" s="74" customFormat="1" ht="6.95" customHeight="1">
      <c r="B118" s="73"/>
      <c r="L118" s="73"/>
    </row>
    <row r="119" spans="2:12" s="74" customFormat="1" ht="12" customHeight="1">
      <c r="B119" s="73"/>
      <c r="C119" s="66" t="s">
        <v>15</v>
      </c>
      <c r="L119" s="73"/>
    </row>
    <row r="120" spans="2:12" s="74" customFormat="1" ht="39.75" customHeight="1">
      <c r="B120" s="73"/>
      <c r="E120" s="195" t="str">
        <f>E7</f>
        <v>REKONŠTRUKCIA OBJEKTU NA VAJANSKÉHO NÁBREŽÍ 10, BRATISLAVA, ADAPTÁCIA OBJEKTU PRE POTREBY VÝUČBY UK</v>
      </c>
      <c r="F120" s="196"/>
      <c r="G120" s="196"/>
      <c r="H120" s="196"/>
      <c r="L120" s="73"/>
    </row>
    <row r="121" spans="2:12" ht="12" customHeight="1">
      <c r="B121" s="56"/>
      <c r="C121" s="66" t="s">
        <v>161</v>
      </c>
      <c r="L121" s="56"/>
    </row>
    <row r="122" spans="2:12" s="74" customFormat="1" ht="16.5" customHeight="1">
      <c r="B122" s="73"/>
      <c r="E122" s="195" t="s">
        <v>9711</v>
      </c>
      <c r="F122" s="197"/>
      <c r="G122" s="197"/>
      <c r="H122" s="197"/>
      <c r="L122" s="73"/>
    </row>
    <row r="123" spans="2:12" s="74" customFormat="1" ht="12" customHeight="1">
      <c r="B123" s="73"/>
      <c r="C123" s="66" t="s">
        <v>167</v>
      </c>
      <c r="L123" s="73"/>
    </row>
    <row r="124" spans="2:12" s="74" customFormat="1" ht="16.5" customHeight="1">
      <c r="B124" s="73"/>
      <c r="E124" s="112" t="str">
        <f>E11</f>
        <v>E10-2_1 - EPS</v>
      </c>
      <c r="F124" s="197"/>
      <c r="G124" s="197"/>
      <c r="H124" s="197"/>
      <c r="L124" s="73"/>
    </row>
    <row r="125" spans="2:12" s="74" customFormat="1" ht="6.95" customHeight="1">
      <c r="B125" s="73"/>
      <c r="L125" s="73"/>
    </row>
    <row r="126" spans="2:12" s="74" customFormat="1" ht="12" customHeight="1">
      <c r="B126" s="73"/>
      <c r="C126" s="66" t="s">
        <v>19</v>
      </c>
      <c r="F126" s="67" t="str">
        <f>F14</f>
        <v xml:space="preserve">Vajanského nábrežie 56/10 </v>
      </c>
      <c r="I126" s="66" t="s">
        <v>21</v>
      </c>
      <c r="J126" s="198" t="str">
        <f>IF(J14="","",J14)</f>
        <v>30. 5. 2024</v>
      </c>
      <c r="L126" s="73"/>
    </row>
    <row r="127" spans="2:12" s="74" customFormat="1" ht="6.95" customHeight="1">
      <c r="B127" s="73"/>
      <c r="L127" s="73"/>
    </row>
    <row r="128" spans="2:12" s="74" customFormat="1" ht="15.2" customHeight="1">
      <c r="B128" s="73"/>
      <c r="C128" s="66" t="s">
        <v>23</v>
      </c>
      <c r="F128" s="67" t="str">
        <f>E17</f>
        <v>Univerzita Komenského v Bratislave</v>
      </c>
      <c r="I128" s="66" t="s">
        <v>29</v>
      </c>
      <c r="J128" s="219" t="str">
        <f>E23</f>
        <v xml:space="preserve"> </v>
      </c>
      <c r="L128" s="73"/>
    </row>
    <row r="129" spans="2:65" s="74" customFormat="1" ht="15.2" customHeight="1">
      <c r="B129" s="73"/>
      <c r="C129" s="66" t="s">
        <v>27</v>
      </c>
      <c r="F129" s="67" t="str">
        <f>IF(E20="","",E20)</f>
        <v>Vyplň údaj</v>
      </c>
      <c r="I129" s="66" t="s">
        <v>32</v>
      </c>
      <c r="J129" s="219" t="str">
        <f>E26</f>
        <v>precenil Rosoft,s.r.o.</v>
      </c>
      <c r="L129" s="73"/>
    </row>
    <row r="130" spans="2:65" s="74" customFormat="1" ht="10.35" customHeight="1">
      <c r="B130" s="73"/>
      <c r="L130" s="73"/>
    </row>
    <row r="131" spans="2:65" s="243" customFormat="1" ht="29.25" customHeight="1">
      <c r="B131" s="238"/>
      <c r="C131" s="239" t="s">
        <v>353</v>
      </c>
      <c r="D131" s="240" t="s">
        <v>62</v>
      </c>
      <c r="E131" s="240" t="s">
        <v>58</v>
      </c>
      <c r="F131" s="240" t="s">
        <v>59</v>
      </c>
      <c r="G131" s="240" t="s">
        <v>354</v>
      </c>
      <c r="H131" s="240" t="s">
        <v>355</v>
      </c>
      <c r="I131" s="240" t="s">
        <v>356</v>
      </c>
      <c r="J131" s="241" t="s">
        <v>307</v>
      </c>
      <c r="K131" s="242" t="s">
        <v>357</v>
      </c>
      <c r="L131" s="238"/>
      <c r="M131" s="132" t="s">
        <v>1</v>
      </c>
      <c r="N131" s="133" t="s">
        <v>41</v>
      </c>
      <c r="O131" s="133" t="s">
        <v>358</v>
      </c>
      <c r="P131" s="133" t="s">
        <v>359</v>
      </c>
      <c r="Q131" s="133" t="s">
        <v>360</v>
      </c>
      <c r="R131" s="133" t="s">
        <v>361</v>
      </c>
      <c r="S131" s="133" t="s">
        <v>362</v>
      </c>
      <c r="T131" s="134" t="s">
        <v>363</v>
      </c>
    </row>
    <row r="132" spans="2:65" s="74" customFormat="1" ht="22.9" customHeight="1">
      <c r="B132" s="73"/>
      <c r="C132" s="138" t="s">
        <v>215</v>
      </c>
      <c r="J132" s="244">
        <f>BK132</f>
        <v>0</v>
      </c>
      <c r="L132" s="73"/>
      <c r="M132" s="135"/>
      <c r="N132" s="120"/>
      <c r="O132" s="120"/>
      <c r="P132" s="245">
        <f>P133+P153</f>
        <v>0</v>
      </c>
      <c r="Q132" s="120"/>
      <c r="R132" s="245">
        <f>R133+R153</f>
        <v>0</v>
      </c>
      <c r="S132" s="120"/>
      <c r="T132" s="246">
        <f>T133+T153</f>
        <v>0</v>
      </c>
      <c r="AT132" s="53" t="s">
        <v>76</v>
      </c>
      <c r="AU132" s="53" t="s">
        <v>309</v>
      </c>
      <c r="BK132" s="247">
        <f>BK133+BK153</f>
        <v>0</v>
      </c>
    </row>
    <row r="133" spans="2:65" s="249" customFormat="1" ht="25.9" customHeight="1">
      <c r="B133" s="248"/>
      <c r="D133" s="250" t="s">
        <v>76</v>
      </c>
      <c r="E133" s="251" t="s">
        <v>6680</v>
      </c>
      <c r="F133" s="251" t="s">
        <v>10754</v>
      </c>
      <c r="J133" s="252">
        <f>BK133</f>
        <v>0</v>
      </c>
      <c r="L133" s="248"/>
      <c r="M133" s="253"/>
      <c r="P133" s="254">
        <f>SUM(P134:P152)</f>
        <v>0</v>
      </c>
      <c r="R133" s="254">
        <f>SUM(R134:R152)</f>
        <v>0</v>
      </c>
      <c r="T133" s="255">
        <f>SUM(T134:T152)</f>
        <v>0</v>
      </c>
      <c r="AR133" s="250" t="s">
        <v>84</v>
      </c>
      <c r="AT133" s="256" t="s">
        <v>76</v>
      </c>
      <c r="AU133" s="256" t="s">
        <v>77</v>
      </c>
      <c r="AY133" s="250" t="s">
        <v>366</v>
      </c>
      <c r="BK133" s="257">
        <f>SUM(BK134:BK152)</f>
        <v>0</v>
      </c>
    </row>
    <row r="134" spans="2:65" s="74" customFormat="1" ht="16.5" customHeight="1">
      <c r="B134" s="73"/>
      <c r="C134" s="260" t="s">
        <v>84</v>
      </c>
      <c r="D134" s="260" t="s">
        <v>368</v>
      </c>
      <c r="E134" s="261" t="s">
        <v>10755</v>
      </c>
      <c r="F134" s="262" t="s">
        <v>9209</v>
      </c>
      <c r="G134" s="263" t="s">
        <v>630</v>
      </c>
      <c r="H134" s="264">
        <v>8</v>
      </c>
      <c r="I134" s="26"/>
      <c r="J134" s="266">
        <f t="shared" ref="J134:J152" si="5">ROUND(I134*H134,2)</f>
        <v>0</v>
      </c>
      <c r="K134" s="267"/>
      <c r="L134" s="73"/>
      <c r="M134" s="27" t="s">
        <v>1</v>
      </c>
      <c r="N134" s="233" t="s">
        <v>43</v>
      </c>
      <c r="P134" s="269">
        <f t="shared" ref="P134:P152" si="6">O134*H134</f>
        <v>0</v>
      </c>
      <c r="Q134" s="269">
        <v>0</v>
      </c>
      <c r="R134" s="269">
        <f t="shared" ref="R134:R152" si="7">Q134*H134</f>
        <v>0</v>
      </c>
      <c r="S134" s="269">
        <v>0</v>
      </c>
      <c r="T134" s="270">
        <f t="shared" ref="T134:T152" si="8">S134*H134</f>
        <v>0</v>
      </c>
      <c r="AR134" s="271" t="s">
        <v>1003</v>
      </c>
      <c r="AT134" s="271" t="s">
        <v>368</v>
      </c>
      <c r="AU134" s="271" t="s">
        <v>84</v>
      </c>
      <c r="AY134" s="53" t="s">
        <v>366</v>
      </c>
      <c r="BE134" s="179">
        <f t="shared" ref="BE134:BE152" si="9">IF(N134="základná",J134,0)</f>
        <v>0</v>
      </c>
      <c r="BF134" s="179">
        <f t="shared" ref="BF134:BF152" si="10">IF(N134="znížená",J134,0)</f>
        <v>0</v>
      </c>
      <c r="BG134" s="179">
        <f t="shared" ref="BG134:BG152" si="11">IF(N134="zákl. prenesená",J134,0)</f>
        <v>0</v>
      </c>
      <c r="BH134" s="179">
        <f t="shared" ref="BH134:BH152" si="12">IF(N134="zníž. prenesená",J134,0)</f>
        <v>0</v>
      </c>
      <c r="BI134" s="179">
        <f t="shared" ref="BI134:BI152" si="13">IF(N134="nulová",J134,0)</f>
        <v>0</v>
      </c>
      <c r="BJ134" s="53" t="s">
        <v>90</v>
      </c>
      <c r="BK134" s="179">
        <f t="shared" ref="BK134:BK152" si="14">ROUND(I134*H134,2)</f>
        <v>0</v>
      </c>
      <c r="BL134" s="53" t="s">
        <v>1003</v>
      </c>
      <c r="BM134" s="271" t="s">
        <v>10756</v>
      </c>
    </row>
    <row r="135" spans="2:65" s="74" customFormat="1" ht="16.5" customHeight="1">
      <c r="B135" s="73"/>
      <c r="C135" s="300" t="s">
        <v>90</v>
      </c>
      <c r="D135" s="300" t="s">
        <v>621</v>
      </c>
      <c r="E135" s="301" t="s">
        <v>10757</v>
      </c>
      <c r="F135" s="302" t="s">
        <v>9211</v>
      </c>
      <c r="G135" s="303" t="s">
        <v>630</v>
      </c>
      <c r="H135" s="304">
        <v>8</v>
      </c>
      <c r="I135" s="28"/>
      <c r="J135" s="306">
        <f t="shared" si="5"/>
        <v>0</v>
      </c>
      <c r="K135" s="307"/>
      <c r="L135" s="308"/>
      <c r="M135" s="29" t="s">
        <v>1</v>
      </c>
      <c r="N135" s="310" t="s">
        <v>43</v>
      </c>
      <c r="P135" s="269">
        <f t="shared" si="6"/>
        <v>0</v>
      </c>
      <c r="Q135" s="269">
        <v>0</v>
      </c>
      <c r="R135" s="269">
        <f t="shared" si="7"/>
        <v>0</v>
      </c>
      <c r="S135" s="269">
        <v>0</v>
      </c>
      <c r="T135" s="270">
        <f t="shared" si="8"/>
        <v>0</v>
      </c>
      <c r="AR135" s="271" t="s">
        <v>3401</v>
      </c>
      <c r="AT135" s="271" t="s">
        <v>621</v>
      </c>
      <c r="AU135" s="271" t="s">
        <v>84</v>
      </c>
      <c r="AY135" s="53" t="s">
        <v>366</v>
      </c>
      <c r="BE135" s="179">
        <f t="shared" si="9"/>
        <v>0</v>
      </c>
      <c r="BF135" s="179">
        <f t="shared" si="10"/>
        <v>0</v>
      </c>
      <c r="BG135" s="179">
        <f t="shared" si="11"/>
        <v>0</v>
      </c>
      <c r="BH135" s="179">
        <f t="shared" si="12"/>
        <v>0</v>
      </c>
      <c r="BI135" s="179">
        <f t="shared" si="13"/>
        <v>0</v>
      </c>
      <c r="BJ135" s="53" t="s">
        <v>90</v>
      </c>
      <c r="BK135" s="179">
        <f t="shared" si="14"/>
        <v>0</v>
      </c>
      <c r="BL135" s="53" t="s">
        <v>1003</v>
      </c>
      <c r="BM135" s="271" t="s">
        <v>10758</v>
      </c>
    </row>
    <row r="136" spans="2:65" s="74" customFormat="1" ht="16.5" customHeight="1">
      <c r="B136" s="73"/>
      <c r="C136" s="260" t="s">
        <v>149</v>
      </c>
      <c r="D136" s="260" t="s">
        <v>368</v>
      </c>
      <c r="E136" s="261" t="s">
        <v>10759</v>
      </c>
      <c r="F136" s="262" t="s">
        <v>9217</v>
      </c>
      <c r="G136" s="263" t="s">
        <v>630</v>
      </c>
      <c r="H136" s="264">
        <v>8</v>
      </c>
      <c r="I136" s="26"/>
      <c r="J136" s="266">
        <f t="shared" si="5"/>
        <v>0</v>
      </c>
      <c r="K136" s="267"/>
      <c r="L136" s="73"/>
      <c r="M136" s="27" t="s">
        <v>1</v>
      </c>
      <c r="N136" s="233" t="s">
        <v>43</v>
      </c>
      <c r="P136" s="269">
        <f t="shared" si="6"/>
        <v>0</v>
      </c>
      <c r="Q136" s="269">
        <v>0</v>
      </c>
      <c r="R136" s="269">
        <f t="shared" si="7"/>
        <v>0</v>
      </c>
      <c r="S136" s="269">
        <v>0</v>
      </c>
      <c r="T136" s="270">
        <f t="shared" si="8"/>
        <v>0</v>
      </c>
      <c r="AR136" s="271" t="s">
        <v>1003</v>
      </c>
      <c r="AT136" s="271" t="s">
        <v>368</v>
      </c>
      <c r="AU136" s="271" t="s">
        <v>84</v>
      </c>
      <c r="AY136" s="53" t="s">
        <v>366</v>
      </c>
      <c r="BE136" s="179">
        <f t="shared" si="9"/>
        <v>0</v>
      </c>
      <c r="BF136" s="179">
        <f t="shared" si="10"/>
        <v>0</v>
      </c>
      <c r="BG136" s="179">
        <f t="shared" si="11"/>
        <v>0</v>
      </c>
      <c r="BH136" s="179">
        <f t="shared" si="12"/>
        <v>0</v>
      </c>
      <c r="BI136" s="179">
        <f t="shared" si="13"/>
        <v>0</v>
      </c>
      <c r="BJ136" s="53" t="s">
        <v>90</v>
      </c>
      <c r="BK136" s="179">
        <f t="shared" si="14"/>
        <v>0</v>
      </c>
      <c r="BL136" s="53" t="s">
        <v>1003</v>
      </c>
      <c r="BM136" s="271" t="s">
        <v>10760</v>
      </c>
    </row>
    <row r="137" spans="2:65" s="74" customFormat="1" ht="16.5" customHeight="1">
      <c r="B137" s="73"/>
      <c r="C137" s="300" t="s">
        <v>371</v>
      </c>
      <c r="D137" s="300" t="s">
        <v>621</v>
      </c>
      <c r="E137" s="301" t="s">
        <v>10761</v>
      </c>
      <c r="F137" s="302" t="s">
        <v>9219</v>
      </c>
      <c r="G137" s="303" t="s">
        <v>630</v>
      </c>
      <c r="H137" s="304">
        <v>8</v>
      </c>
      <c r="I137" s="28"/>
      <c r="J137" s="306">
        <f t="shared" si="5"/>
        <v>0</v>
      </c>
      <c r="K137" s="307"/>
      <c r="L137" s="308"/>
      <c r="M137" s="29" t="s">
        <v>1</v>
      </c>
      <c r="N137" s="310" t="s">
        <v>43</v>
      </c>
      <c r="P137" s="269">
        <f t="shared" si="6"/>
        <v>0</v>
      </c>
      <c r="Q137" s="269">
        <v>0</v>
      </c>
      <c r="R137" s="269">
        <f t="shared" si="7"/>
        <v>0</v>
      </c>
      <c r="S137" s="269">
        <v>0</v>
      </c>
      <c r="T137" s="270">
        <f t="shared" si="8"/>
        <v>0</v>
      </c>
      <c r="AR137" s="271" t="s">
        <v>3401</v>
      </c>
      <c r="AT137" s="271" t="s">
        <v>621</v>
      </c>
      <c r="AU137" s="271" t="s">
        <v>84</v>
      </c>
      <c r="AY137" s="53" t="s">
        <v>366</v>
      </c>
      <c r="BE137" s="179">
        <f t="shared" si="9"/>
        <v>0</v>
      </c>
      <c r="BF137" s="179">
        <f t="shared" si="10"/>
        <v>0</v>
      </c>
      <c r="BG137" s="179">
        <f t="shared" si="11"/>
        <v>0</v>
      </c>
      <c r="BH137" s="179">
        <f t="shared" si="12"/>
        <v>0</v>
      </c>
      <c r="BI137" s="179">
        <f t="shared" si="13"/>
        <v>0</v>
      </c>
      <c r="BJ137" s="53" t="s">
        <v>90</v>
      </c>
      <c r="BK137" s="179">
        <f t="shared" si="14"/>
        <v>0</v>
      </c>
      <c r="BL137" s="53" t="s">
        <v>1003</v>
      </c>
      <c r="BM137" s="271" t="s">
        <v>10762</v>
      </c>
    </row>
    <row r="138" spans="2:65" s="74" customFormat="1" ht="16.5" customHeight="1">
      <c r="B138" s="73"/>
      <c r="C138" s="260" t="s">
        <v>399</v>
      </c>
      <c r="D138" s="260" t="s">
        <v>368</v>
      </c>
      <c r="E138" s="261" t="s">
        <v>10763</v>
      </c>
      <c r="F138" s="262" t="s">
        <v>9233</v>
      </c>
      <c r="G138" s="263" t="s">
        <v>630</v>
      </c>
      <c r="H138" s="264">
        <v>4</v>
      </c>
      <c r="I138" s="26"/>
      <c r="J138" s="266">
        <f t="shared" si="5"/>
        <v>0</v>
      </c>
      <c r="K138" s="267"/>
      <c r="L138" s="73"/>
      <c r="M138" s="27" t="s">
        <v>1</v>
      </c>
      <c r="N138" s="233" t="s">
        <v>43</v>
      </c>
      <c r="P138" s="269">
        <f t="shared" si="6"/>
        <v>0</v>
      </c>
      <c r="Q138" s="269">
        <v>0</v>
      </c>
      <c r="R138" s="269">
        <f t="shared" si="7"/>
        <v>0</v>
      </c>
      <c r="S138" s="269">
        <v>0</v>
      </c>
      <c r="T138" s="270">
        <f t="shared" si="8"/>
        <v>0</v>
      </c>
      <c r="AR138" s="271" t="s">
        <v>1003</v>
      </c>
      <c r="AT138" s="271" t="s">
        <v>368</v>
      </c>
      <c r="AU138" s="271" t="s">
        <v>84</v>
      </c>
      <c r="AY138" s="53" t="s">
        <v>366</v>
      </c>
      <c r="BE138" s="179">
        <f t="shared" si="9"/>
        <v>0</v>
      </c>
      <c r="BF138" s="179">
        <f t="shared" si="10"/>
        <v>0</v>
      </c>
      <c r="BG138" s="179">
        <f t="shared" si="11"/>
        <v>0</v>
      </c>
      <c r="BH138" s="179">
        <f t="shared" si="12"/>
        <v>0</v>
      </c>
      <c r="BI138" s="179">
        <f t="shared" si="13"/>
        <v>0</v>
      </c>
      <c r="BJ138" s="53" t="s">
        <v>90</v>
      </c>
      <c r="BK138" s="179">
        <f t="shared" si="14"/>
        <v>0</v>
      </c>
      <c r="BL138" s="53" t="s">
        <v>1003</v>
      </c>
      <c r="BM138" s="271" t="s">
        <v>10764</v>
      </c>
    </row>
    <row r="139" spans="2:65" s="74" customFormat="1" ht="21.75" customHeight="1">
      <c r="B139" s="73"/>
      <c r="C139" s="300" t="s">
        <v>408</v>
      </c>
      <c r="D139" s="300" t="s">
        <v>621</v>
      </c>
      <c r="E139" s="301" t="s">
        <v>10765</v>
      </c>
      <c r="F139" s="302" t="s">
        <v>9235</v>
      </c>
      <c r="G139" s="303" t="s">
        <v>630</v>
      </c>
      <c r="H139" s="304">
        <v>4</v>
      </c>
      <c r="I139" s="28"/>
      <c r="J139" s="306">
        <f t="shared" si="5"/>
        <v>0</v>
      </c>
      <c r="K139" s="307"/>
      <c r="L139" s="308"/>
      <c r="M139" s="29" t="s">
        <v>1</v>
      </c>
      <c r="N139" s="310" t="s">
        <v>43</v>
      </c>
      <c r="P139" s="269">
        <f t="shared" si="6"/>
        <v>0</v>
      </c>
      <c r="Q139" s="269">
        <v>0</v>
      </c>
      <c r="R139" s="269">
        <f t="shared" si="7"/>
        <v>0</v>
      </c>
      <c r="S139" s="269">
        <v>0</v>
      </c>
      <c r="T139" s="270">
        <f t="shared" si="8"/>
        <v>0</v>
      </c>
      <c r="AR139" s="271" t="s">
        <v>3401</v>
      </c>
      <c r="AT139" s="271" t="s">
        <v>621</v>
      </c>
      <c r="AU139" s="271" t="s">
        <v>84</v>
      </c>
      <c r="AY139" s="53" t="s">
        <v>366</v>
      </c>
      <c r="BE139" s="179">
        <f t="shared" si="9"/>
        <v>0</v>
      </c>
      <c r="BF139" s="179">
        <f t="shared" si="10"/>
        <v>0</v>
      </c>
      <c r="BG139" s="179">
        <f t="shared" si="11"/>
        <v>0</v>
      </c>
      <c r="BH139" s="179">
        <f t="shared" si="12"/>
        <v>0</v>
      </c>
      <c r="BI139" s="179">
        <f t="shared" si="13"/>
        <v>0</v>
      </c>
      <c r="BJ139" s="53" t="s">
        <v>90</v>
      </c>
      <c r="BK139" s="179">
        <f t="shared" si="14"/>
        <v>0</v>
      </c>
      <c r="BL139" s="53" t="s">
        <v>1003</v>
      </c>
      <c r="BM139" s="271" t="s">
        <v>10766</v>
      </c>
    </row>
    <row r="140" spans="2:65" s="74" customFormat="1" ht="16.5" customHeight="1">
      <c r="B140" s="73"/>
      <c r="C140" s="260" t="s">
        <v>449</v>
      </c>
      <c r="D140" s="260" t="s">
        <v>368</v>
      </c>
      <c r="E140" s="261" t="s">
        <v>10767</v>
      </c>
      <c r="F140" s="262" t="s">
        <v>9237</v>
      </c>
      <c r="G140" s="263" t="s">
        <v>630</v>
      </c>
      <c r="H140" s="264">
        <v>3</v>
      </c>
      <c r="I140" s="26"/>
      <c r="J140" s="266">
        <f t="shared" si="5"/>
        <v>0</v>
      </c>
      <c r="K140" s="267"/>
      <c r="L140" s="73"/>
      <c r="M140" s="27" t="s">
        <v>1</v>
      </c>
      <c r="N140" s="233" t="s">
        <v>43</v>
      </c>
      <c r="P140" s="269">
        <f t="shared" si="6"/>
        <v>0</v>
      </c>
      <c r="Q140" s="269">
        <v>0</v>
      </c>
      <c r="R140" s="269">
        <f t="shared" si="7"/>
        <v>0</v>
      </c>
      <c r="S140" s="269">
        <v>0</v>
      </c>
      <c r="T140" s="270">
        <f t="shared" si="8"/>
        <v>0</v>
      </c>
      <c r="AR140" s="271" t="s">
        <v>1003</v>
      </c>
      <c r="AT140" s="271" t="s">
        <v>368</v>
      </c>
      <c r="AU140" s="271" t="s">
        <v>84</v>
      </c>
      <c r="AY140" s="53" t="s">
        <v>366</v>
      </c>
      <c r="BE140" s="179">
        <f t="shared" si="9"/>
        <v>0</v>
      </c>
      <c r="BF140" s="179">
        <f t="shared" si="10"/>
        <v>0</v>
      </c>
      <c r="BG140" s="179">
        <f t="shared" si="11"/>
        <v>0</v>
      </c>
      <c r="BH140" s="179">
        <f t="shared" si="12"/>
        <v>0</v>
      </c>
      <c r="BI140" s="179">
        <f t="shared" si="13"/>
        <v>0</v>
      </c>
      <c r="BJ140" s="53" t="s">
        <v>90</v>
      </c>
      <c r="BK140" s="179">
        <f t="shared" si="14"/>
        <v>0</v>
      </c>
      <c r="BL140" s="53" t="s">
        <v>1003</v>
      </c>
      <c r="BM140" s="271" t="s">
        <v>10768</v>
      </c>
    </row>
    <row r="141" spans="2:65" s="74" customFormat="1" ht="16.5" customHeight="1">
      <c r="B141" s="73"/>
      <c r="C141" s="300" t="s">
        <v>454</v>
      </c>
      <c r="D141" s="300" t="s">
        <v>621</v>
      </c>
      <c r="E141" s="301" t="s">
        <v>10769</v>
      </c>
      <c r="F141" s="302" t="s">
        <v>9239</v>
      </c>
      <c r="G141" s="303" t="s">
        <v>630</v>
      </c>
      <c r="H141" s="304">
        <v>3</v>
      </c>
      <c r="I141" s="28"/>
      <c r="J141" s="306">
        <f t="shared" si="5"/>
        <v>0</v>
      </c>
      <c r="K141" s="307"/>
      <c r="L141" s="308"/>
      <c r="M141" s="29" t="s">
        <v>1</v>
      </c>
      <c r="N141" s="310" t="s">
        <v>43</v>
      </c>
      <c r="P141" s="269">
        <f t="shared" si="6"/>
        <v>0</v>
      </c>
      <c r="Q141" s="269">
        <v>0</v>
      </c>
      <c r="R141" s="269">
        <f t="shared" si="7"/>
        <v>0</v>
      </c>
      <c r="S141" s="269">
        <v>0</v>
      </c>
      <c r="T141" s="270">
        <f t="shared" si="8"/>
        <v>0</v>
      </c>
      <c r="AR141" s="271" t="s">
        <v>3401</v>
      </c>
      <c r="AT141" s="271" t="s">
        <v>621</v>
      </c>
      <c r="AU141" s="271" t="s">
        <v>84</v>
      </c>
      <c r="AY141" s="53" t="s">
        <v>366</v>
      </c>
      <c r="BE141" s="179">
        <f t="shared" si="9"/>
        <v>0</v>
      </c>
      <c r="BF141" s="179">
        <f t="shared" si="10"/>
        <v>0</v>
      </c>
      <c r="BG141" s="179">
        <f t="shared" si="11"/>
        <v>0</v>
      </c>
      <c r="BH141" s="179">
        <f t="shared" si="12"/>
        <v>0</v>
      </c>
      <c r="BI141" s="179">
        <f t="shared" si="13"/>
        <v>0</v>
      </c>
      <c r="BJ141" s="53" t="s">
        <v>90</v>
      </c>
      <c r="BK141" s="179">
        <f t="shared" si="14"/>
        <v>0</v>
      </c>
      <c r="BL141" s="53" t="s">
        <v>1003</v>
      </c>
      <c r="BM141" s="271" t="s">
        <v>10770</v>
      </c>
    </row>
    <row r="142" spans="2:65" s="74" customFormat="1" ht="16.5" customHeight="1">
      <c r="B142" s="73"/>
      <c r="C142" s="260" t="s">
        <v>462</v>
      </c>
      <c r="D142" s="260" t="s">
        <v>368</v>
      </c>
      <c r="E142" s="261" t="s">
        <v>10771</v>
      </c>
      <c r="F142" s="262" t="s">
        <v>9241</v>
      </c>
      <c r="G142" s="263" t="s">
        <v>630</v>
      </c>
      <c r="H142" s="264">
        <v>1</v>
      </c>
      <c r="I142" s="26"/>
      <c r="J142" s="266">
        <f t="shared" si="5"/>
        <v>0</v>
      </c>
      <c r="K142" s="267"/>
      <c r="L142" s="73"/>
      <c r="M142" s="27" t="s">
        <v>1</v>
      </c>
      <c r="N142" s="233" t="s">
        <v>43</v>
      </c>
      <c r="P142" s="269">
        <f t="shared" si="6"/>
        <v>0</v>
      </c>
      <c r="Q142" s="269">
        <v>0</v>
      </c>
      <c r="R142" s="269">
        <f t="shared" si="7"/>
        <v>0</v>
      </c>
      <c r="S142" s="269">
        <v>0</v>
      </c>
      <c r="T142" s="270">
        <f t="shared" si="8"/>
        <v>0</v>
      </c>
      <c r="AR142" s="271" t="s">
        <v>1003</v>
      </c>
      <c r="AT142" s="271" t="s">
        <v>368</v>
      </c>
      <c r="AU142" s="271" t="s">
        <v>84</v>
      </c>
      <c r="AY142" s="53" t="s">
        <v>366</v>
      </c>
      <c r="BE142" s="179">
        <f t="shared" si="9"/>
        <v>0</v>
      </c>
      <c r="BF142" s="179">
        <f t="shared" si="10"/>
        <v>0</v>
      </c>
      <c r="BG142" s="179">
        <f t="shared" si="11"/>
        <v>0</v>
      </c>
      <c r="BH142" s="179">
        <f t="shared" si="12"/>
        <v>0</v>
      </c>
      <c r="BI142" s="179">
        <f t="shared" si="13"/>
        <v>0</v>
      </c>
      <c r="BJ142" s="53" t="s">
        <v>90</v>
      </c>
      <c r="BK142" s="179">
        <f t="shared" si="14"/>
        <v>0</v>
      </c>
      <c r="BL142" s="53" t="s">
        <v>1003</v>
      </c>
      <c r="BM142" s="271" t="s">
        <v>10772</v>
      </c>
    </row>
    <row r="143" spans="2:65" s="74" customFormat="1" ht="16.5" customHeight="1">
      <c r="B143" s="73"/>
      <c r="C143" s="300" t="s">
        <v>467</v>
      </c>
      <c r="D143" s="300" t="s">
        <v>621</v>
      </c>
      <c r="E143" s="301" t="s">
        <v>10773</v>
      </c>
      <c r="F143" s="302" t="s">
        <v>9243</v>
      </c>
      <c r="G143" s="303" t="s">
        <v>630</v>
      </c>
      <c r="H143" s="304">
        <v>1</v>
      </c>
      <c r="I143" s="28"/>
      <c r="J143" s="306">
        <f t="shared" si="5"/>
        <v>0</v>
      </c>
      <c r="K143" s="307"/>
      <c r="L143" s="308"/>
      <c r="M143" s="29" t="s">
        <v>1</v>
      </c>
      <c r="N143" s="310" t="s">
        <v>43</v>
      </c>
      <c r="P143" s="269">
        <f t="shared" si="6"/>
        <v>0</v>
      </c>
      <c r="Q143" s="269">
        <v>0</v>
      </c>
      <c r="R143" s="269">
        <f t="shared" si="7"/>
        <v>0</v>
      </c>
      <c r="S143" s="269">
        <v>0</v>
      </c>
      <c r="T143" s="270">
        <f t="shared" si="8"/>
        <v>0</v>
      </c>
      <c r="AR143" s="271" t="s">
        <v>3401</v>
      </c>
      <c r="AT143" s="271" t="s">
        <v>621</v>
      </c>
      <c r="AU143" s="271" t="s">
        <v>84</v>
      </c>
      <c r="AY143" s="53" t="s">
        <v>366</v>
      </c>
      <c r="BE143" s="179">
        <f t="shared" si="9"/>
        <v>0</v>
      </c>
      <c r="BF143" s="179">
        <f t="shared" si="10"/>
        <v>0</v>
      </c>
      <c r="BG143" s="179">
        <f t="shared" si="11"/>
        <v>0</v>
      </c>
      <c r="BH143" s="179">
        <f t="shared" si="12"/>
        <v>0</v>
      </c>
      <c r="BI143" s="179">
        <f t="shared" si="13"/>
        <v>0</v>
      </c>
      <c r="BJ143" s="53" t="s">
        <v>90</v>
      </c>
      <c r="BK143" s="179">
        <f t="shared" si="14"/>
        <v>0</v>
      </c>
      <c r="BL143" s="53" t="s">
        <v>1003</v>
      </c>
      <c r="BM143" s="271" t="s">
        <v>10774</v>
      </c>
    </row>
    <row r="144" spans="2:65" s="74" customFormat="1" ht="24.2" customHeight="1">
      <c r="B144" s="73"/>
      <c r="C144" s="260" t="s">
        <v>471</v>
      </c>
      <c r="D144" s="260" t="s">
        <v>368</v>
      </c>
      <c r="E144" s="261" t="s">
        <v>10775</v>
      </c>
      <c r="F144" s="262" t="s">
        <v>9269</v>
      </c>
      <c r="G144" s="263" t="s">
        <v>265</v>
      </c>
      <c r="H144" s="264">
        <v>95</v>
      </c>
      <c r="I144" s="26"/>
      <c r="J144" s="266">
        <f t="shared" si="5"/>
        <v>0</v>
      </c>
      <c r="K144" s="267"/>
      <c r="L144" s="73"/>
      <c r="M144" s="27" t="s">
        <v>1</v>
      </c>
      <c r="N144" s="233" t="s">
        <v>43</v>
      </c>
      <c r="P144" s="269">
        <f t="shared" si="6"/>
        <v>0</v>
      </c>
      <c r="Q144" s="269">
        <v>0</v>
      </c>
      <c r="R144" s="269">
        <f t="shared" si="7"/>
        <v>0</v>
      </c>
      <c r="S144" s="269">
        <v>0</v>
      </c>
      <c r="T144" s="270">
        <f t="shared" si="8"/>
        <v>0</v>
      </c>
      <c r="AR144" s="271" t="s">
        <v>1003</v>
      </c>
      <c r="AT144" s="271" t="s">
        <v>368</v>
      </c>
      <c r="AU144" s="271" t="s">
        <v>84</v>
      </c>
      <c r="AY144" s="53" t="s">
        <v>366</v>
      </c>
      <c r="BE144" s="179">
        <f t="shared" si="9"/>
        <v>0</v>
      </c>
      <c r="BF144" s="179">
        <f t="shared" si="10"/>
        <v>0</v>
      </c>
      <c r="BG144" s="179">
        <f t="shared" si="11"/>
        <v>0</v>
      </c>
      <c r="BH144" s="179">
        <f t="shared" si="12"/>
        <v>0</v>
      </c>
      <c r="BI144" s="179">
        <f t="shared" si="13"/>
        <v>0</v>
      </c>
      <c r="BJ144" s="53" t="s">
        <v>90</v>
      </c>
      <c r="BK144" s="179">
        <f t="shared" si="14"/>
        <v>0</v>
      </c>
      <c r="BL144" s="53" t="s">
        <v>1003</v>
      </c>
      <c r="BM144" s="271" t="s">
        <v>10776</v>
      </c>
    </row>
    <row r="145" spans="2:65" s="74" customFormat="1" ht="24.2" customHeight="1">
      <c r="B145" s="73"/>
      <c r="C145" s="300" t="s">
        <v>476</v>
      </c>
      <c r="D145" s="300" t="s">
        <v>621</v>
      </c>
      <c r="E145" s="301" t="s">
        <v>10777</v>
      </c>
      <c r="F145" s="302" t="s">
        <v>10778</v>
      </c>
      <c r="G145" s="303" t="s">
        <v>265</v>
      </c>
      <c r="H145" s="304">
        <v>95</v>
      </c>
      <c r="I145" s="28"/>
      <c r="J145" s="306">
        <f t="shared" si="5"/>
        <v>0</v>
      </c>
      <c r="K145" s="307"/>
      <c r="L145" s="308"/>
      <c r="M145" s="29" t="s">
        <v>1</v>
      </c>
      <c r="N145" s="310" t="s">
        <v>43</v>
      </c>
      <c r="P145" s="269">
        <f t="shared" si="6"/>
        <v>0</v>
      </c>
      <c r="Q145" s="269">
        <v>0</v>
      </c>
      <c r="R145" s="269">
        <f t="shared" si="7"/>
        <v>0</v>
      </c>
      <c r="S145" s="269">
        <v>0</v>
      </c>
      <c r="T145" s="270">
        <f t="shared" si="8"/>
        <v>0</v>
      </c>
      <c r="AR145" s="271" t="s">
        <v>3401</v>
      </c>
      <c r="AT145" s="271" t="s">
        <v>621</v>
      </c>
      <c r="AU145" s="271" t="s">
        <v>84</v>
      </c>
      <c r="AY145" s="53" t="s">
        <v>366</v>
      </c>
      <c r="BE145" s="179">
        <f t="shared" si="9"/>
        <v>0</v>
      </c>
      <c r="BF145" s="179">
        <f t="shared" si="10"/>
        <v>0</v>
      </c>
      <c r="BG145" s="179">
        <f t="shared" si="11"/>
        <v>0</v>
      </c>
      <c r="BH145" s="179">
        <f t="shared" si="12"/>
        <v>0</v>
      </c>
      <c r="BI145" s="179">
        <f t="shared" si="13"/>
        <v>0</v>
      </c>
      <c r="BJ145" s="53" t="s">
        <v>90</v>
      </c>
      <c r="BK145" s="179">
        <f t="shared" si="14"/>
        <v>0</v>
      </c>
      <c r="BL145" s="53" t="s">
        <v>1003</v>
      </c>
      <c r="BM145" s="271" t="s">
        <v>10779</v>
      </c>
    </row>
    <row r="146" spans="2:65" s="74" customFormat="1" ht="24.2" customHeight="1">
      <c r="B146" s="73"/>
      <c r="C146" s="260" t="s">
        <v>480</v>
      </c>
      <c r="D146" s="260" t="s">
        <v>368</v>
      </c>
      <c r="E146" s="261" t="s">
        <v>10780</v>
      </c>
      <c r="F146" s="262" t="s">
        <v>9273</v>
      </c>
      <c r="G146" s="263" t="s">
        <v>265</v>
      </c>
      <c r="H146" s="264">
        <v>25</v>
      </c>
      <c r="I146" s="26"/>
      <c r="J146" s="266">
        <f t="shared" si="5"/>
        <v>0</v>
      </c>
      <c r="K146" s="267"/>
      <c r="L146" s="73"/>
      <c r="M146" s="27" t="s">
        <v>1</v>
      </c>
      <c r="N146" s="233" t="s">
        <v>43</v>
      </c>
      <c r="P146" s="269">
        <f t="shared" si="6"/>
        <v>0</v>
      </c>
      <c r="Q146" s="269">
        <v>0</v>
      </c>
      <c r="R146" s="269">
        <f t="shared" si="7"/>
        <v>0</v>
      </c>
      <c r="S146" s="269">
        <v>0</v>
      </c>
      <c r="T146" s="270">
        <f t="shared" si="8"/>
        <v>0</v>
      </c>
      <c r="AR146" s="271" t="s">
        <v>1003</v>
      </c>
      <c r="AT146" s="271" t="s">
        <v>368</v>
      </c>
      <c r="AU146" s="271" t="s">
        <v>84</v>
      </c>
      <c r="AY146" s="53" t="s">
        <v>366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53" t="s">
        <v>90</v>
      </c>
      <c r="BK146" s="179">
        <f t="shared" si="14"/>
        <v>0</v>
      </c>
      <c r="BL146" s="53" t="s">
        <v>1003</v>
      </c>
      <c r="BM146" s="271" t="s">
        <v>10781</v>
      </c>
    </row>
    <row r="147" spans="2:65" s="74" customFormat="1" ht="24.2" customHeight="1">
      <c r="B147" s="73"/>
      <c r="C147" s="300" t="s">
        <v>484</v>
      </c>
      <c r="D147" s="300" t="s">
        <v>621</v>
      </c>
      <c r="E147" s="301" t="s">
        <v>10782</v>
      </c>
      <c r="F147" s="302" t="s">
        <v>10783</v>
      </c>
      <c r="G147" s="303" t="s">
        <v>265</v>
      </c>
      <c r="H147" s="304">
        <v>25</v>
      </c>
      <c r="I147" s="28"/>
      <c r="J147" s="306">
        <f t="shared" si="5"/>
        <v>0</v>
      </c>
      <c r="K147" s="307"/>
      <c r="L147" s="308"/>
      <c r="M147" s="29" t="s">
        <v>1</v>
      </c>
      <c r="N147" s="310" t="s">
        <v>43</v>
      </c>
      <c r="P147" s="269">
        <f t="shared" si="6"/>
        <v>0</v>
      </c>
      <c r="Q147" s="269">
        <v>0</v>
      </c>
      <c r="R147" s="269">
        <f t="shared" si="7"/>
        <v>0</v>
      </c>
      <c r="S147" s="269">
        <v>0</v>
      </c>
      <c r="T147" s="270">
        <f t="shared" si="8"/>
        <v>0</v>
      </c>
      <c r="AR147" s="271" t="s">
        <v>3401</v>
      </c>
      <c r="AT147" s="271" t="s">
        <v>621</v>
      </c>
      <c r="AU147" s="271" t="s">
        <v>84</v>
      </c>
      <c r="AY147" s="53" t="s">
        <v>366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53" t="s">
        <v>90</v>
      </c>
      <c r="BK147" s="179">
        <f t="shared" si="14"/>
        <v>0</v>
      </c>
      <c r="BL147" s="53" t="s">
        <v>1003</v>
      </c>
      <c r="BM147" s="271" t="s">
        <v>10784</v>
      </c>
    </row>
    <row r="148" spans="2:65" s="74" customFormat="1" ht="24.2" customHeight="1">
      <c r="B148" s="73"/>
      <c r="C148" s="260" t="s">
        <v>490</v>
      </c>
      <c r="D148" s="260" t="s">
        <v>368</v>
      </c>
      <c r="E148" s="261" t="s">
        <v>10785</v>
      </c>
      <c r="F148" s="262" t="s">
        <v>10735</v>
      </c>
      <c r="G148" s="263" t="s">
        <v>265</v>
      </c>
      <c r="H148" s="264">
        <v>120</v>
      </c>
      <c r="I148" s="26"/>
      <c r="J148" s="266">
        <f t="shared" si="5"/>
        <v>0</v>
      </c>
      <c r="K148" s="267"/>
      <c r="L148" s="73"/>
      <c r="M148" s="27" t="s">
        <v>1</v>
      </c>
      <c r="N148" s="233" t="s">
        <v>43</v>
      </c>
      <c r="P148" s="269">
        <f t="shared" si="6"/>
        <v>0</v>
      </c>
      <c r="Q148" s="269">
        <v>0</v>
      </c>
      <c r="R148" s="269">
        <f t="shared" si="7"/>
        <v>0</v>
      </c>
      <c r="S148" s="269">
        <v>0</v>
      </c>
      <c r="T148" s="270">
        <f t="shared" si="8"/>
        <v>0</v>
      </c>
      <c r="AR148" s="271" t="s">
        <v>1003</v>
      </c>
      <c r="AT148" s="271" t="s">
        <v>368</v>
      </c>
      <c r="AU148" s="271" t="s">
        <v>84</v>
      </c>
      <c r="AY148" s="53" t="s">
        <v>366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53" t="s">
        <v>90</v>
      </c>
      <c r="BK148" s="179">
        <f t="shared" si="14"/>
        <v>0</v>
      </c>
      <c r="BL148" s="53" t="s">
        <v>1003</v>
      </c>
      <c r="BM148" s="271" t="s">
        <v>10786</v>
      </c>
    </row>
    <row r="149" spans="2:65" s="74" customFormat="1" ht="24.2" customHeight="1">
      <c r="B149" s="73"/>
      <c r="C149" s="300" t="s">
        <v>495</v>
      </c>
      <c r="D149" s="300" t="s">
        <v>621</v>
      </c>
      <c r="E149" s="301" t="s">
        <v>10787</v>
      </c>
      <c r="F149" s="302" t="s">
        <v>10738</v>
      </c>
      <c r="G149" s="303" t="s">
        <v>265</v>
      </c>
      <c r="H149" s="304">
        <v>120</v>
      </c>
      <c r="I149" s="28"/>
      <c r="J149" s="306">
        <f t="shared" si="5"/>
        <v>0</v>
      </c>
      <c r="K149" s="307"/>
      <c r="L149" s="308"/>
      <c r="M149" s="29" t="s">
        <v>1</v>
      </c>
      <c r="N149" s="310" t="s">
        <v>43</v>
      </c>
      <c r="P149" s="269">
        <f t="shared" si="6"/>
        <v>0</v>
      </c>
      <c r="Q149" s="269">
        <v>0</v>
      </c>
      <c r="R149" s="269">
        <f t="shared" si="7"/>
        <v>0</v>
      </c>
      <c r="S149" s="269">
        <v>0</v>
      </c>
      <c r="T149" s="270">
        <f t="shared" si="8"/>
        <v>0</v>
      </c>
      <c r="AR149" s="271" t="s">
        <v>3401</v>
      </c>
      <c r="AT149" s="271" t="s">
        <v>621</v>
      </c>
      <c r="AU149" s="271" t="s">
        <v>84</v>
      </c>
      <c r="AY149" s="53" t="s">
        <v>366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53" t="s">
        <v>90</v>
      </c>
      <c r="BK149" s="179">
        <f t="shared" si="14"/>
        <v>0</v>
      </c>
      <c r="BL149" s="53" t="s">
        <v>1003</v>
      </c>
      <c r="BM149" s="271" t="s">
        <v>10788</v>
      </c>
    </row>
    <row r="150" spans="2:65" s="74" customFormat="1" ht="16.5" customHeight="1">
      <c r="B150" s="73"/>
      <c r="C150" s="260" t="s">
        <v>502</v>
      </c>
      <c r="D150" s="260" t="s">
        <v>368</v>
      </c>
      <c r="E150" s="261" t="s">
        <v>10789</v>
      </c>
      <c r="F150" s="262" t="s">
        <v>9297</v>
      </c>
      <c r="G150" s="263" t="s">
        <v>265</v>
      </c>
      <c r="H150" s="264">
        <v>120</v>
      </c>
      <c r="I150" s="26"/>
      <c r="J150" s="266">
        <f t="shared" si="5"/>
        <v>0</v>
      </c>
      <c r="K150" s="267"/>
      <c r="L150" s="73"/>
      <c r="M150" s="27" t="s">
        <v>1</v>
      </c>
      <c r="N150" s="233" t="s">
        <v>43</v>
      </c>
      <c r="P150" s="269">
        <f t="shared" si="6"/>
        <v>0</v>
      </c>
      <c r="Q150" s="269">
        <v>0</v>
      </c>
      <c r="R150" s="269">
        <f t="shared" si="7"/>
        <v>0</v>
      </c>
      <c r="S150" s="269">
        <v>0</v>
      </c>
      <c r="T150" s="270">
        <f t="shared" si="8"/>
        <v>0</v>
      </c>
      <c r="AR150" s="271" t="s">
        <v>1003</v>
      </c>
      <c r="AT150" s="271" t="s">
        <v>368</v>
      </c>
      <c r="AU150" s="271" t="s">
        <v>84</v>
      </c>
      <c r="AY150" s="53" t="s">
        <v>366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53" t="s">
        <v>90</v>
      </c>
      <c r="BK150" s="179">
        <f t="shared" si="14"/>
        <v>0</v>
      </c>
      <c r="BL150" s="53" t="s">
        <v>1003</v>
      </c>
      <c r="BM150" s="271" t="s">
        <v>10790</v>
      </c>
    </row>
    <row r="151" spans="2:65" s="74" customFormat="1" ht="24.2" customHeight="1">
      <c r="B151" s="73"/>
      <c r="C151" s="260" t="s">
        <v>506</v>
      </c>
      <c r="D151" s="260" t="s">
        <v>368</v>
      </c>
      <c r="E151" s="261" t="s">
        <v>10791</v>
      </c>
      <c r="F151" s="262" t="s">
        <v>9303</v>
      </c>
      <c r="G151" s="263" t="s">
        <v>630</v>
      </c>
      <c r="H151" s="264">
        <v>1</v>
      </c>
      <c r="I151" s="26"/>
      <c r="J151" s="266">
        <f t="shared" si="5"/>
        <v>0</v>
      </c>
      <c r="K151" s="267"/>
      <c r="L151" s="73"/>
      <c r="M151" s="27" t="s">
        <v>1</v>
      </c>
      <c r="N151" s="233" t="s">
        <v>43</v>
      </c>
      <c r="P151" s="269">
        <f t="shared" si="6"/>
        <v>0</v>
      </c>
      <c r="Q151" s="269">
        <v>0</v>
      </c>
      <c r="R151" s="269">
        <f t="shared" si="7"/>
        <v>0</v>
      </c>
      <c r="S151" s="269">
        <v>0</v>
      </c>
      <c r="T151" s="270">
        <f t="shared" si="8"/>
        <v>0</v>
      </c>
      <c r="AR151" s="271" t="s">
        <v>1003</v>
      </c>
      <c r="AT151" s="271" t="s">
        <v>368</v>
      </c>
      <c r="AU151" s="271" t="s">
        <v>84</v>
      </c>
      <c r="AY151" s="53" t="s">
        <v>366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53" t="s">
        <v>90</v>
      </c>
      <c r="BK151" s="179">
        <f t="shared" si="14"/>
        <v>0</v>
      </c>
      <c r="BL151" s="53" t="s">
        <v>1003</v>
      </c>
      <c r="BM151" s="271" t="s">
        <v>10792</v>
      </c>
    </row>
    <row r="152" spans="2:65" s="74" customFormat="1" ht="24.2" customHeight="1">
      <c r="B152" s="73"/>
      <c r="C152" s="300" t="s">
        <v>514</v>
      </c>
      <c r="D152" s="300" t="s">
        <v>621</v>
      </c>
      <c r="E152" s="301" t="s">
        <v>10793</v>
      </c>
      <c r="F152" s="302" t="s">
        <v>9305</v>
      </c>
      <c r="G152" s="303" t="s">
        <v>630</v>
      </c>
      <c r="H152" s="304">
        <v>1</v>
      </c>
      <c r="I152" s="28"/>
      <c r="J152" s="306">
        <f t="shared" si="5"/>
        <v>0</v>
      </c>
      <c r="K152" s="307"/>
      <c r="L152" s="308"/>
      <c r="M152" s="29" t="s">
        <v>1</v>
      </c>
      <c r="N152" s="310" t="s">
        <v>43</v>
      </c>
      <c r="P152" s="269">
        <f t="shared" si="6"/>
        <v>0</v>
      </c>
      <c r="Q152" s="269">
        <v>0</v>
      </c>
      <c r="R152" s="269">
        <f t="shared" si="7"/>
        <v>0</v>
      </c>
      <c r="S152" s="269">
        <v>0</v>
      </c>
      <c r="T152" s="270">
        <f t="shared" si="8"/>
        <v>0</v>
      </c>
      <c r="AR152" s="271" t="s">
        <v>3401</v>
      </c>
      <c r="AT152" s="271" t="s">
        <v>621</v>
      </c>
      <c r="AU152" s="271" t="s">
        <v>84</v>
      </c>
      <c r="AY152" s="53" t="s">
        <v>366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53" t="s">
        <v>90</v>
      </c>
      <c r="BK152" s="179">
        <f t="shared" si="14"/>
        <v>0</v>
      </c>
      <c r="BL152" s="53" t="s">
        <v>1003</v>
      </c>
      <c r="BM152" s="271" t="s">
        <v>10794</v>
      </c>
    </row>
    <row r="153" spans="2:65" s="249" customFormat="1" ht="25.9" customHeight="1">
      <c r="B153" s="248"/>
      <c r="D153" s="250" t="s">
        <v>76</v>
      </c>
      <c r="E153" s="251" t="s">
        <v>6756</v>
      </c>
      <c r="F153" s="251" t="s">
        <v>9306</v>
      </c>
      <c r="J153" s="252">
        <f>BK153</f>
        <v>0</v>
      </c>
      <c r="L153" s="248"/>
      <c r="M153" s="253"/>
      <c r="P153" s="254">
        <f>SUM(P154:P162)</f>
        <v>0</v>
      </c>
      <c r="R153" s="254">
        <f>SUM(R154:R162)</f>
        <v>0</v>
      </c>
      <c r="T153" s="255">
        <f>SUM(T154:T162)</f>
        <v>0</v>
      </c>
      <c r="AR153" s="250" t="s">
        <v>84</v>
      </c>
      <c r="AT153" s="256" t="s">
        <v>76</v>
      </c>
      <c r="AU153" s="256" t="s">
        <v>77</v>
      </c>
      <c r="AY153" s="250" t="s">
        <v>366</v>
      </c>
      <c r="BK153" s="257">
        <f>SUM(BK154:BK162)</f>
        <v>0</v>
      </c>
    </row>
    <row r="154" spans="2:65" s="74" customFormat="1" ht="16.5" customHeight="1">
      <c r="B154" s="73"/>
      <c r="C154" s="260" t="s">
        <v>7</v>
      </c>
      <c r="D154" s="260" t="s">
        <v>368</v>
      </c>
      <c r="E154" s="261" t="s">
        <v>9307</v>
      </c>
      <c r="F154" s="262" t="s">
        <v>9051</v>
      </c>
      <c r="G154" s="263" t="s">
        <v>630</v>
      </c>
      <c r="H154" s="264">
        <v>1</v>
      </c>
      <c r="I154" s="26"/>
      <c r="J154" s="266">
        <f t="shared" ref="J154:J162" si="15">ROUND(I154*H154,2)</f>
        <v>0</v>
      </c>
      <c r="K154" s="267"/>
      <c r="L154" s="73"/>
      <c r="M154" s="27" t="s">
        <v>1</v>
      </c>
      <c r="N154" s="233" t="s">
        <v>43</v>
      </c>
      <c r="P154" s="269">
        <f t="shared" ref="P154:P162" si="16">O154*H154</f>
        <v>0</v>
      </c>
      <c r="Q154" s="269">
        <v>0</v>
      </c>
      <c r="R154" s="269">
        <f t="shared" ref="R154:R162" si="17">Q154*H154</f>
        <v>0</v>
      </c>
      <c r="S154" s="269">
        <v>0</v>
      </c>
      <c r="T154" s="270">
        <f t="shared" ref="T154:T162" si="18">S154*H154</f>
        <v>0</v>
      </c>
      <c r="AR154" s="271" t="s">
        <v>1003</v>
      </c>
      <c r="AT154" s="271" t="s">
        <v>368</v>
      </c>
      <c r="AU154" s="271" t="s">
        <v>84</v>
      </c>
      <c r="AY154" s="53" t="s">
        <v>366</v>
      </c>
      <c r="BE154" s="179">
        <f t="shared" ref="BE154:BE162" si="19">IF(N154="základná",J154,0)</f>
        <v>0</v>
      </c>
      <c r="BF154" s="179">
        <f t="shared" ref="BF154:BF162" si="20">IF(N154="znížená",J154,0)</f>
        <v>0</v>
      </c>
      <c r="BG154" s="179">
        <f t="shared" ref="BG154:BG162" si="21">IF(N154="zákl. prenesená",J154,0)</f>
        <v>0</v>
      </c>
      <c r="BH154" s="179">
        <f t="shared" ref="BH154:BH162" si="22">IF(N154="zníž. prenesená",J154,0)</f>
        <v>0</v>
      </c>
      <c r="BI154" s="179">
        <f t="shared" ref="BI154:BI162" si="23">IF(N154="nulová",J154,0)</f>
        <v>0</v>
      </c>
      <c r="BJ154" s="53" t="s">
        <v>90</v>
      </c>
      <c r="BK154" s="179">
        <f t="shared" ref="BK154:BK162" si="24">ROUND(I154*H154,2)</f>
        <v>0</v>
      </c>
      <c r="BL154" s="53" t="s">
        <v>1003</v>
      </c>
      <c r="BM154" s="271" t="s">
        <v>10795</v>
      </c>
    </row>
    <row r="155" spans="2:65" s="74" customFormat="1" ht="16.5" customHeight="1">
      <c r="B155" s="73"/>
      <c r="C155" s="300" t="s">
        <v>529</v>
      </c>
      <c r="D155" s="300" t="s">
        <v>621</v>
      </c>
      <c r="E155" s="301" t="s">
        <v>9308</v>
      </c>
      <c r="F155" s="302" t="s">
        <v>9051</v>
      </c>
      <c r="G155" s="303" t="s">
        <v>630</v>
      </c>
      <c r="H155" s="304">
        <v>1</v>
      </c>
      <c r="I155" s="28"/>
      <c r="J155" s="306">
        <f t="shared" si="15"/>
        <v>0</v>
      </c>
      <c r="K155" s="307"/>
      <c r="L155" s="308"/>
      <c r="M155" s="29" t="s">
        <v>1</v>
      </c>
      <c r="N155" s="310" t="s">
        <v>43</v>
      </c>
      <c r="P155" s="269">
        <f t="shared" si="16"/>
        <v>0</v>
      </c>
      <c r="Q155" s="269">
        <v>0</v>
      </c>
      <c r="R155" s="269">
        <f t="shared" si="17"/>
        <v>0</v>
      </c>
      <c r="S155" s="269">
        <v>0</v>
      </c>
      <c r="T155" s="270">
        <f t="shared" si="18"/>
        <v>0</v>
      </c>
      <c r="AR155" s="271" t="s">
        <v>3401</v>
      </c>
      <c r="AT155" s="271" t="s">
        <v>621</v>
      </c>
      <c r="AU155" s="271" t="s">
        <v>84</v>
      </c>
      <c r="AY155" s="53" t="s">
        <v>366</v>
      </c>
      <c r="BE155" s="179">
        <f t="shared" si="19"/>
        <v>0</v>
      </c>
      <c r="BF155" s="179">
        <f t="shared" si="20"/>
        <v>0</v>
      </c>
      <c r="BG155" s="179">
        <f t="shared" si="21"/>
        <v>0</v>
      </c>
      <c r="BH155" s="179">
        <f t="shared" si="22"/>
        <v>0</v>
      </c>
      <c r="BI155" s="179">
        <f t="shared" si="23"/>
        <v>0</v>
      </c>
      <c r="BJ155" s="53" t="s">
        <v>90</v>
      </c>
      <c r="BK155" s="179">
        <f t="shared" si="24"/>
        <v>0</v>
      </c>
      <c r="BL155" s="53" t="s">
        <v>1003</v>
      </c>
      <c r="BM155" s="271" t="s">
        <v>10796</v>
      </c>
    </row>
    <row r="156" spans="2:65" s="74" customFormat="1" ht="24.2" customHeight="1">
      <c r="B156" s="73"/>
      <c r="C156" s="260" t="s">
        <v>537</v>
      </c>
      <c r="D156" s="260" t="s">
        <v>368</v>
      </c>
      <c r="E156" s="261" t="s">
        <v>9316</v>
      </c>
      <c r="F156" s="262" t="s">
        <v>9317</v>
      </c>
      <c r="G156" s="263" t="s">
        <v>4281</v>
      </c>
      <c r="H156" s="30"/>
      <c r="I156" s="26"/>
      <c r="J156" s="266">
        <f t="shared" si="15"/>
        <v>0</v>
      </c>
      <c r="K156" s="267"/>
      <c r="L156" s="73"/>
      <c r="M156" s="27" t="s">
        <v>1</v>
      </c>
      <c r="N156" s="233" t="s">
        <v>43</v>
      </c>
      <c r="P156" s="269">
        <f t="shared" si="16"/>
        <v>0</v>
      </c>
      <c r="Q156" s="269">
        <v>0</v>
      </c>
      <c r="R156" s="269">
        <f t="shared" si="17"/>
        <v>0</v>
      </c>
      <c r="S156" s="269">
        <v>0</v>
      </c>
      <c r="T156" s="270">
        <f t="shared" si="18"/>
        <v>0</v>
      </c>
      <c r="AR156" s="271" t="s">
        <v>1003</v>
      </c>
      <c r="AT156" s="271" t="s">
        <v>368</v>
      </c>
      <c r="AU156" s="271" t="s">
        <v>84</v>
      </c>
      <c r="AY156" s="53" t="s">
        <v>366</v>
      </c>
      <c r="BE156" s="179">
        <f t="shared" si="19"/>
        <v>0</v>
      </c>
      <c r="BF156" s="179">
        <f t="shared" si="20"/>
        <v>0</v>
      </c>
      <c r="BG156" s="179">
        <f t="shared" si="21"/>
        <v>0</v>
      </c>
      <c r="BH156" s="179">
        <f t="shared" si="22"/>
        <v>0</v>
      </c>
      <c r="BI156" s="179">
        <f t="shared" si="23"/>
        <v>0</v>
      </c>
      <c r="BJ156" s="53" t="s">
        <v>90</v>
      </c>
      <c r="BK156" s="179">
        <f t="shared" si="24"/>
        <v>0</v>
      </c>
      <c r="BL156" s="53" t="s">
        <v>1003</v>
      </c>
      <c r="BM156" s="271" t="s">
        <v>10797</v>
      </c>
    </row>
    <row r="157" spans="2:65" s="74" customFormat="1" ht="24.2" customHeight="1">
      <c r="B157" s="73"/>
      <c r="C157" s="300" t="s">
        <v>541</v>
      </c>
      <c r="D157" s="300" t="s">
        <v>621</v>
      </c>
      <c r="E157" s="301" t="s">
        <v>9318</v>
      </c>
      <c r="F157" s="302" t="s">
        <v>9317</v>
      </c>
      <c r="G157" s="303" t="s">
        <v>4281</v>
      </c>
      <c r="H157" s="32"/>
      <c r="I157" s="28"/>
      <c r="J157" s="306">
        <f t="shared" si="15"/>
        <v>0</v>
      </c>
      <c r="K157" s="307"/>
      <c r="L157" s="308"/>
      <c r="M157" s="29" t="s">
        <v>1</v>
      </c>
      <c r="N157" s="310" t="s">
        <v>43</v>
      </c>
      <c r="P157" s="269">
        <f t="shared" si="16"/>
        <v>0</v>
      </c>
      <c r="Q157" s="269">
        <v>0</v>
      </c>
      <c r="R157" s="269">
        <f t="shared" si="17"/>
        <v>0</v>
      </c>
      <c r="S157" s="269">
        <v>0</v>
      </c>
      <c r="T157" s="270">
        <f t="shared" si="18"/>
        <v>0</v>
      </c>
      <c r="AR157" s="271" t="s">
        <v>3401</v>
      </c>
      <c r="AT157" s="271" t="s">
        <v>621</v>
      </c>
      <c r="AU157" s="271" t="s">
        <v>84</v>
      </c>
      <c r="AY157" s="53" t="s">
        <v>366</v>
      </c>
      <c r="BE157" s="179">
        <f t="shared" si="19"/>
        <v>0</v>
      </c>
      <c r="BF157" s="179">
        <f t="shared" si="20"/>
        <v>0</v>
      </c>
      <c r="BG157" s="179">
        <f t="shared" si="21"/>
        <v>0</v>
      </c>
      <c r="BH157" s="179">
        <f t="shared" si="22"/>
        <v>0</v>
      </c>
      <c r="BI157" s="179">
        <f t="shared" si="23"/>
        <v>0</v>
      </c>
      <c r="BJ157" s="53" t="s">
        <v>90</v>
      </c>
      <c r="BK157" s="179">
        <f t="shared" si="24"/>
        <v>0</v>
      </c>
      <c r="BL157" s="53" t="s">
        <v>1003</v>
      </c>
      <c r="BM157" s="271" t="s">
        <v>10798</v>
      </c>
    </row>
    <row r="158" spans="2:65" s="74" customFormat="1" ht="16.5" customHeight="1">
      <c r="B158" s="73"/>
      <c r="C158" s="260" t="s">
        <v>548</v>
      </c>
      <c r="D158" s="260" t="s">
        <v>368</v>
      </c>
      <c r="E158" s="261" t="s">
        <v>9319</v>
      </c>
      <c r="F158" s="262" t="s">
        <v>9059</v>
      </c>
      <c r="G158" s="263" t="s">
        <v>4281</v>
      </c>
      <c r="H158" s="30"/>
      <c r="I158" s="26"/>
      <c r="J158" s="266">
        <f t="shared" si="15"/>
        <v>0</v>
      </c>
      <c r="K158" s="267"/>
      <c r="L158" s="73"/>
      <c r="M158" s="27" t="s">
        <v>1</v>
      </c>
      <c r="N158" s="233" t="s">
        <v>43</v>
      </c>
      <c r="P158" s="269">
        <f t="shared" si="16"/>
        <v>0</v>
      </c>
      <c r="Q158" s="269">
        <v>0</v>
      </c>
      <c r="R158" s="269">
        <f t="shared" si="17"/>
        <v>0</v>
      </c>
      <c r="S158" s="269">
        <v>0</v>
      </c>
      <c r="T158" s="270">
        <f t="shared" si="18"/>
        <v>0</v>
      </c>
      <c r="AR158" s="271" t="s">
        <v>1003</v>
      </c>
      <c r="AT158" s="271" t="s">
        <v>368</v>
      </c>
      <c r="AU158" s="271" t="s">
        <v>84</v>
      </c>
      <c r="AY158" s="53" t="s">
        <v>366</v>
      </c>
      <c r="BE158" s="179">
        <f t="shared" si="19"/>
        <v>0</v>
      </c>
      <c r="BF158" s="179">
        <f t="shared" si="20"/>
        <v>0</v>
      </c>
      <c r="BG158" s="179">
        <f t="shared" si="21"/>
        <v>0</v>
      </c>
      <c r="BH158" s="179">
        <f t="shared" si="22"/>
        <v>0</v>
      </c>
      <c r="BI158" s="179">
        <f t="shared" si="23"/>
        <v>0</v>
      </c>
      <c r="BJ158" s="53" t="s">
        <v>90</v>
      </c>
      <c r="BK158" s="179">
        <f t="shared" si="24"/>
        <v>0</v>
      </c>
      <c r="BL158" s="53" t="s">
        <v>1003</v>
      </c>
      <c r="BM158" s="271" t="s">
        <v>10799</v>
      </c>
    </row>
    <row r="159" spans="2:65" s="74" customFormat="1" ht="16.5" customHeight="1">
      <c r="B159" s="73"/>
      <c r="C159" s="300" t="s">
        <v>555</v>
      </c>
      <c r="D159" s="300" t="s">
        <v>621</v>
      </c>
      <c r="E159" s="301" t="s">
        <v>9320</v>
      </c>
      <c r="F159" s="302" t="s">
        <v>9059</v>
      </c>
      <c r="G159" s="303" t="s">
        <v>4281</v>
      </c>
      <c r="H159" s="32"/>
      <c r="I159" s="28"/>
      <c r="J159" s="306">
        <f t="shared" si="15"/>
        <v>0</v>
      </c>
      <c r="K159" s="307"/>
      <c r="L159" s="308"/>
      <c r="M159" s="29" t="s">
        <v>1</v>
      </c>
      <c r="N159" s="310" t="s">
        <v>43</v>
      </c>
      <c r="P159" s="269">
        <f t="shared" si="16"/>
        <v>0</v>
      </c>
      <c r="Q159" s="269">
        <v>0</v>
      </c>
      <c r="R159" s="269">
        <f t="shared" si="17"/>
        <v>0</v>
      </c>
      <c r="S159" s="269">
        <v>0</v>
      </c>
      <c r="T159" s="270">
        <f t="shared" si="18"/>
        <v>0</v>
      </c>
      <c r="AR159" s="271" t="s">
        <v>3401</v>
      </c>
      <c r="AT159" s="271" t="s">
        <v>621</v>
      </c>
      <c r="AU159" s="271" t="s">
        <v>84</v>
      </c>
      <c r="AY159" s="53" t="s">
        <v>366</v>
      </c>
      <c r="BE159" s="179">
        <f t="shared" si="19"/>
        <v>0</v>
      </c>
      <c r="BF159" s="179">
        <f t="shared" si="20"/>
        <v>0</v>
      </c>
      <c r="BG159" s="179">
        <f t="shared" si="21"/>
        <v>0</v>
      </c>
      <c r="BH159" s="179">
        <f t="shared" si="22"/>
        <v>0</v>
      </c>
      <c r="BI159" s="179">
        <f t="shared" si="23"/>
        <v>0</v>
      </c>
      <c r="BJ159" s="53" t="s">
        <v>90</v>
      </c>
      <c r="BK159" s="179">
        <f t="shared" si="24"/>
        <v>0</v>
      </c>
      <c r="BL159" s="53" t="s">
        <v>1003</v>
      </c>
      <c r="BM159" s="271" t="s">
        <v>10800</v>
      </c>
    </row>
    <row r="160" spans="2:65" s="74" customFormat="1" ht="24.2" customHeight="1">
      <c r="B160" s="73"/>
      <c r="C160" s="260" t="s">
        <v>573</v>
      </c>
      <c r="D160" s="260" t="s">
        <v>368</v>
      </c>
      <c r="E160" s="261" t="s">
        <v>9321</v>
      </c>
      <c r="F160" s="262" t="s">
        <v>9062</v>
      </c>
      <c r="G160" s="263" t="s">
        <v>265</v>
      </c>
      <c r="H160" s="264">
        <v>50</v>
      </c>
      <c r="I160" s="26"/>
      <c r="J160" s="266">
        <f t="shared" si="15"/>
        <v>0</v>
      </c>
      <c r="K160" s="267"/>
      <c r="L160" s="73"/>
      <c r="M160" s="27" t="s">
        <v>1</v>
      </c>
      <c r="N160" s="233" t="s">
        <v>43</v>
      </c>
      <c r="P160" s="269">
        <f t="shared" si="16"/>
        <v>0</v>
      </c>
      <c r="Q160" s="269">
        <v>0</v>
      </c>
      <c r="R160" s="269">
        <f t="shared" si="17"/>
        <v>0</v>
      </c>
      <c r="S160" s="269">
        <v>0</v>
      </c>
      <c r="T160" s="270">
        <f t="shared" si="18"/>
        <v>0</v>
      </c>
      <c r="AR160" s="271" t="s">
        <v>1003</v>
      </c>
      <c r="AT160" s="271" t="s">
        <v>368</v>
      </c>
      <c r="AU160" s="271" t="s">
        <v>84</v>
      </c>
      <c r="AY160" s="53" t="s">
        <v>366</v>
      </c>
      <c r="BE160" s="179">
        <f t="shared" si="19"/>
        <v>0</v>
      </c>
      <c r="BF160" s="179">
        <f t="shared" si="20"/>
        <v>0</v>
      </c>
      <c r="BG160" s="179">
        <f t="shared" si="21"/>
        <v>0</v>
      </c>
      <c r="BH160" s="179">
        <f t="shared" si="22"/>
        <v>0</v>
      </c>
      <c r="BI160" s="179">
        <f t="shared" si="23"/>
        <v>0</v>
      </c>
      <c r="BJ160" s="53" t="s">
        <v>90</v>
      </c>
      <c r="BK160" s="179">
        <f t="shared" si="24"/>
        <v>0</v>
      </c>
      <c r="BL160" s="53" t="s">
        <v>1003</v>
      </c>
      <c r="BM160" s="271" t="s">
        <v>10801</v>
      </c>
    </row>
    <row r="161" spans="2:65" s="74" customFormat="1" ht="16.5" customHeight="1">
      <c r="B161" s="73"/>
      <c r="C161" s="260" t="s">
        <v>580</v>
      </c>
      <c r="D161" s="260" t="s">
        <v>368</v>
      </c>
      <c r="E161" s="261" t="s">
        <v>9322</v>
      </c>
      <c r="F161" s="262" t="s">
        <v>9323</v>
      </c>
      <c r="G161" s="263" t="s">
        <v>630</v>
      </c>
      <c r="H161" s="264">
        <v>5</v>
      </c>
      <c r="I161" s="26"/>
      <c r="J161" s="266">
        <f t="shared" si="15"/>
        <v>0</v>
      </c>
      <c r="K161" s="267"/>
      <c r="L161" s="73"/>
      <c r="M161" s="27" t="s">
        <v>1</v>
      </c>
      <c r="N161" s="233" t="s">
        <v>43</v>
      </c>
      <c r="P161" s="269">
        <f t="shared" si="16"/>
        <v>0</v>
      </c>
      <c r="Q161" s="269">
        <v>0</v>
      </c>
      <c r="R161" s="269">
        <f t="shared" si="17"/>
        <v>0</v>
      </c>
      <c r="S161" s="269">
        <v>0</v>
      </c>
      <c r="T161" s="270">
        <f t="shared" si="18"/>
        <v>0</v>
      </c>
      <c r="AR161" s="271" t="s">
        <v>1003</v>
      </c>
      <c r="AT161" s="271" t="s">
        <v>368</v>
      </c>
      <c r="AU161" s="271" t="s">
        <v>84</v>
      </c>
      <c r="AY161" s="53" t="s">
        <v>366</v>
      </c>
      <c r="BE161" s="179">
        <f t="shared" si="19"/>
        <v>0</v>
      </c>
      <c r="BF161" s="179">
        <f t="shared" si="20"/>
        <v>0</v>
      </c>
      <c r="BG161" s="179">
        <f t="shared" si="21"/>
        <v>0</v>
      </c>
      <c r="BH161" s="179">
        <f t="shared" si="22"/>
        <v>0</v>
      </c>
      <c r="BI161" s="179">
        <f t="shared" si="23"/>
        <v>0</v>
      </c>
      <c r="BJ161" s="53" t="s">
        <v>90</v>
      </c>
      <c r="BK161" s="179">
        <f t="shared" si="24"/>
        <v>0</v>
      </c>
      <c r="BL161" s="53" t="s">
        <v>1003</v>
      </c>
      <c r="BM161" s="271" t="s">
        <v>10802</v>
      </c>
    </row>
    <row r="162" spans="2:65" s="74" customFormat="1" ht="16.5" customHeight="1">
      <c r="B162" s="73"/>
      <c r="C162" s="260" t="s">
        <v>584</v>
      </c>
      <c r="D162" s="260" t="s">
        <v>368</v>
      </c>
      <c r="E162" s="261" t="s">
        <v>9330</v>
      </c>
      <c r="F162" s="262" t="s">
        <v>9093</v>
      </c>
      <c r="G162" s="263" t="s">
        <v>7135</v>
      </c>
      <c r="H162" s="264">
        <v>1</v>
      </c>
      <c r="I162" s="26"/>
      <c r="J162" s="266">
        <f t="shared" si="15"/>
        <v>0</v>
      </c>
      <c r="K162" s="267"/>
      <c r="L162" s="73"/>
      <c r="M162" s="31" t="s">
        <v>1</v>
      </c>
      <c r="N162" s="322" t="s">
        <v>43</v>
      </c>
      <c r="O162" s="323"/>
      <c r="P162" s="324">
        <f t="shared" si="16"/>
        <v>0</v>
      </c>
      <c r="Q162" s="324">
        <v>0</v>
      </c>
      <c r="R162" s="324">
        <f t="shared" si="17"/>
        <v>0</v>
      </c>
      <c r="S162" s="324">
        <v>0</v>
      </c>
      <c r="T162" s="325">
        <f t="shared" si="18"/>
        <v>0</v>
      </c>
      <c r="AR162" s="271" t="s">
        <v>1003</v>
      </c>
      <c r="AT162" s="271" t="s">
        <v>368</v>
      </c>
      <c r="AU162" s="271" t="s">
        <v>84</v>
      </c>
      <c r="AY162" s="53" t="s">
        <v>366</v>
      </c>
      <c r="BE162" s="179">
        <f t="shared" si="19"/>
        <v>0</v>
      </c>
      <c r="BF162" s="179">
        <f t="shared" si="20"/>
        <v>0</v>
      </c>
      <c r="BG162" s="179">
        <f t="shared" si="21"/>
        <v>0</v>
      </c>
      <c r="BH162" s="179">
        <f t="shared" si="22"/>
        <v>0</v>
      </c>
      <c r="BI162" s="179">
        <f t="shared" si="23"/>
        <v>0</v>
      </c>
      <c r="BJ162" s="53" t="s">
        <v>90</v>
      </c>
      <c r="BK162" s="179">
        <f t="shared" si="24"/>
        <v>0</v>
      </c>
      <c r="BL162" s="53" t="s">
        <v>1003</v>
      </c>
      <c r="BM162" s="271" t="s">
        <v>10803</v>
      </c>
    </row>
    <row r="163" spans="2:65" s="74" customFormat="1" ht="6.95" customHeight="1">
      <c r="B163" s="103"/>
      <c r="C163" s="104"/>
      <c r="D163" s="104"/>
      <c r="E163" s="104"/>
      <c r="F163" s="104"/>
      <c r="G163" s="104"/>
      <c r="H163" s="104"/>
      <c r="I163" s="104"/>
      <c r="J163" s="104"/>
      <c r="K163" s="104"/>
      <c r="L163" s="73"/>
    </row>
  </sheetData>
  <sheetProtection algorithmName="SHA-512" hashValue="jVNbpxt0RYsSxHENlH2uF0I7TbrsgzLI22fwIxnGf9NJRxMDloRqqibsPxZP15m0FUTciDEkzYVmVVNhinwGLg==" saltValue="VDg4J/rmKWbTFP9syPRgGA==" spinCount="100000" sheet="1" objects="1" scenarios="1" selectLockedCells="1"/>
  <autoFilter ref="C131:K162" xr:uid="{00000000-0009-0000-0000-000011000000}"/>
  <mergeCells count="17">
    <mergeCell ref="E9:H9"/>
    <mergeCell ref="E11:H11"/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E7297-CDE9-45EC-AB21-4BC35CE275EF}">
  <sheetPr codeName="Sheet2"/>
  <dimension ref="A1:H6"/>
  <sheetViews>
    <sheetView workbookViewId="0"/>
  </sheetViews>
  <sheetFormatPr defaultColWidth="9.33203125" defaultRowHeight="13.5"/>
  <cols>
    <col min="1" max="7" width="16.5" style="192" customWidth="1"/>
    <col min="8" max="16384" width="9.33203125" style="192"/>
  </cols>
  <sheetData>
    <row r="1" spans="1:8" s="186" customFormat="1" ht="18.75" customHeight="1">
      <c r="A1" s="186" t="s">
        <v>11087</v>
      </c>
      <c r="B1" s="187"/>
      <c r="C1" s="187"/>
      <c r="D1" s="187"/>
      <c r="E1" s="187"/>
      <c r="F1" s="188"/>
      <c r="G1" s="188"/>
      <c r="H1" s="188"/>
    </row>
    <row r="2" spans="1:8" s="186" customFormat="1" ht="36" customHeight="1">
      <c r="A2" s="189" t="s">
        <v>11086</v>
      </c>
      <c r="B2" s="190"/>
      <c r="C2" s="190"/>
      <c r="D2" s="190"/>
      <c r="E2" s="190"/>
      <c r="F2" s="190"/>
      <c r="G2" s="190"/>
      <c r="H2" s="191"/>
    </row>
    <row r="3" spans="1:8" s="186" customFormat="1" ht="56.25" customHeight="1">
      <c r="A3" s="189" t="s">
        <v>11085</v>
      </c>
      <c r="B3" s="189"/>
      <c r="C3" s="189"/>
      <c r="D3" s="189"/>
      <c r="E3" s="189"/>
      <c r="F3" s="189"/>
      <c r="G3" s="189"/>
      <c r="H3" s="191"/>
    </row>
    <row r="4" spans="1:8" s="186" customFormat="1" ht="45.75" customHeight="1">
      <c r="A4" s="189" t="s">
        <v>11084</v>
      </c>
      <c r="B4" s="189"/>
      <c r="C4" s="189"/>
      <c r="D4" s="189"/>
      <c r="E4" s="189"/>
      <c r="F4" s="189"/>
      <c r="G4" s="189"/>
      <c r="H4" s="191"/>
    </row>
    <row r="5" spans="1:8" s="186" customFormat="1" ht="34.5" customHeight="1">
      <c r="A5" s="189" t="s">
        <v>11083</v>
      </c>
      <c r="B5" s="189"/>
      <c r="C5" s="189"/>
      <c r="D5" s="189"/>
      <c r="E5" s="189"/>
      <c r="F5" s="189"/>
      <c r="G5" s="189"/>
      <c r="H5" s="191"/>
    </row>
    <row r="6" spans="1:8" s="186" customFormat="1" ht="47.25" customHeight="1">
      <c r="A6" s="189" t="s">
        <v>11082</v>
      </c>
      <c r="B6" s="189"/>
      <c r="C6" s="189"/>
      <c r="D6" s="189"/>
      <c r="E6" s="189"/>
      <c r="F6" s="189"/>
      <c r="G6" s="189"/>
      <c r="H6" s="188"/>
    </row>
  </sheetData>
  <sheetProtection algorithmName="SHA-512" hashValue="yeot7xW7EJa10sVhykY8V+peXldJkbTMuJe0q2tUErHdzWtivsOy1uLydGLGeSobsHQR+F33UXeBD0XZP0S8iA==" saltValue="8hebH44fo+JWvZYnO+gjCQ==" spinCount="100000" sheet="1" objects="1" scenarios="1" selectLockedCells="1"/>
  <mergeCells count="5"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>
    <pageSetUpPr fitToPage="1"/>
  </sheetPr>
  <dimension ref="B1:H3997"/>
  <sheetViews>
    <sheetView showGridLines="0" workbookViewId="0">
      <selection activeCell="D6" sqref="D6:F6"/>
    </sheetView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4"/>
      <c r="C3" s="5"/>
      <c r="D3" s="5"/>
      <c r="E3" s="5"/>
      <c r="F3" s="5"/>
      <c r="G3" s="5"/>
      <c r="H3" s="6"/>
    </row>
    <row r="4" spans="2:8" ht="24.95" customHeight="1">
      <c r="B4" s="6"/>
      <c r="C4" s="7" t="s">
        <v>10804</v>
      </c>
      <c r="H4" s="6"/>
    </row>
    <row r="5" spans="2:8" ht="12" customHeight="1">
      <c r="B5" s="6"/>
      <c r="C5" s="8" t="s">
        <v>12</v>
      </c>
      <c r="D5" s="45" t="s">
        <v>13</v>
      </c>
      <c r="E5" s="42"/>
      <c r="F5" s="42"/>
      <c r="H5" s="6"/>
    </row>
    <row r="6" spans="2:8" ht="36.950000000000003" customHeight="1">
      <c r="B6" s="6"/>
      <c r="C6" s="9" t="s">
        <v>15</v>
      </c>
      <c r="D6" s="43" t="s">
        <v>16</v>
      </c>
      <c r="E6" s="42"/>
      <c r="F6" s="42"/>
      <c r="H6" s="6"/>
    </row>
    <row r="7" spans="2:8" ht="24.75" customHeight="1">
      <c r="B7" s="6"/>
      <c r="C7" s="10" t="s">
        <v>21</v>
      </c>
      <c r="D7" s="16" t="str">
        <f>'Rekapitulácia stavby'!AN8</f>
        <v>30. 5. 2024</v>
      </c>
      <c r="H7" s="6"/>
    </row>
    <row r="8" spans="2:8" s="1" customFormat="1" ht="10.9" customHeight="1">
      <c r="B8" s="13"/>
      <c r="H8" s="13"/>
    </row>
    <row r="9" spans="2:8" s="2" customFormat="1" ht="29.25" customHeight="1">
      <c r="B9" s="22"/>
      <c r="C9" s="23" t="s">
        <v>58</v>
      </c>
      <c r="D9" s="24" t="s">
        <v>59</v>
      </c>
      <c r="E9" s="24" t="s">
        <v>354</v>
      </c>
      <c r="F9" s="25" t="s">
        <v>10805</v>
      </c>
      <c r="H9" s="22"/>
    </row>
    <row r="10" spans="2:8" s="1" customFormat="1" ht="26.45" customHeight="1">
      <c r="B10" s="13"/>
      <c r="C10" s="33" t="s">
        <v>10806</v>
      </c>
      <c r="D10" s="33" t="s">
        <v>88</v>
      </c>
      <c r="H10" s="13"/>
    </row>
    <row r="11" spans="2:8" s="1" customFormat="1" ht="16.899999999999999" customHeight="1">
      <c r="B11" s="13"/>
      <c r="C11" s="34" t="s">
        <v>6531</v>
      </c>
      <c r="D11" s="35" t="s">
        <v>6531</v>
      </c>
      <c r="E11" s="36" t="s">
        <v>1</v>
      </c>
      <c r="F11" s="37">
        <v>1075.6500000000001</v>
      </c>
      <c r="H11" s="13"/>
    </row>
    <row r="12" spans="2:8" s="1" customFormat="1" ht="16.899999999999999" customHeight="1">
      <c r="B12" s="13"/>
      <c r="C12" s="38" t="s">
        <v>1</v>
      </c>
      <c r="D12" s="38" t="s">
        <v>6287</v>
      </c>
      <c r="E12" s="3" t="s">
        <v>1</v>
      </c>
      <c r="F12" s="39">
        <v>0</v>
      </c>
      <c r="H12" s="13"/>
    </row>
    <row r="13" spans="2:8" s="1" customFormat="1" ht="16.899999999999999" customHeight="1">
      <c r="B13" s="13"/>
      <c r="C13" s="38" t="s">
        <v>1</v>
      </c>
      <c r="D13" s="38" t="s">
        <v>1977</v>
      </c>
      <c r="E13" s="3" t="s">
        <v>1</v>
      </c>
      <c r="F13" s="39">
        <v>0</v>
      </c>
      <c r="H13" s="13"/>
    </row>
    <row r="14" spans="2:8" s="1" customFormat="1" ht="16.899999999999999" customHeight="1">
      <c r="B14" s="13"/>
      <c r="C14" s="38" t="s">
        <v>1</v>
      </c>
      <c r="D14" s="38" t="s">
        <v>6487</v>
      </c>
      <c r="E14" s="3" t="s">
        <v>1</v>
      </c>
      <c r="F14" s="39">
        <v>101.45</v>
      </c>
      <c r="H14" s="13"/>
    </row>
    <row r="15" spans="2:8" s="1" customFormat="1" ht="16.899999999999999" customHeight="1">
      <c r="B15" s="13"/>
      <c r="C15" s="38" t="s">
        <v>1</v>
      </c>
      <c r="D15" s="38" t="s">
        <v>6488</v>
      </c>
      <c r="E15" s="3" t="s">
        <v>1</v>
      </c>
      <c r="F15" s="39">
        <v>-18.710999999999999</v>
      </c>
      <c r="H15" s="13"/>
    </row>
    <row r="16" spans="2:8" s="1" customFormat="1" ht="16.899999999999999" customHeight="1">
      <c r="B16" s="13"/>
      <c r="C16" s="38" t="s">
        <v>1</v>
      </c>
      <c r="D16" s="38" t="s">
        <v>6489</v>
      </c>
      <c r="E16" s="3" t="s">
        <v>1</v>
      </c>
      <c r="F16" s="39">
        <v>3.7429999999999999</v>
      </c>
      <c r="H16" s="13"/>
    </row>
    <row r="17" spans="2:8" s="1" customFormat="1" ht="16.899999999999999" customHeight="1">
      <c r="B17" s="13"/>
      <c r="C17" s="38" t="s">
        <v>1</v>
      </c>
      <c r="D17" s="38" t="s">
        <v>6490</v>
      </c>
      <c r="E17" s="3" t="s">
        <v>1</v>
      </c>
      <c r="F17" s="39">
        <v>58.417999999999999</v>
      </c>
      <c r="H17" s="13"/>
    </row>
    <row r="18" spans="2:8" s="1" customFormat="1" ht="16.899999999999999" customHeight="1">
      <c r="B18" s="13"/>
      <c r="C18" s="38" t="s">
        <v>1</v>
      </c>
      <c r="D18" s="38" t="s">
        <v>6491</v>
      </c>
      <c r="E18" s="3" t="s">
        <v>1</v>
      </c>
      <c r="F18" s="39">
        <v>-17.670999999999999</v>
      </c>
      <c r="H18" s="13"/>
    </row>
    <row r="19" spans="2:8" s="1" customFormat="1" ht="16.899999999999999" customHeight="1">
      <c r="B19" s="13"/>
      <c r="C19" s="38" t="s">
        <v>1</v>
      </c>
      <c r="D19" s="38" t="s">
        <v>6492</v>
      </c>
      <c r="E19" s="3" t="s">
        <v>1</v>
      </c>
      <c r="F19" s="39">
        <v>8.0890000000000004</v>
      </c>
      <c r="H19" s="13"/>
    </row>
    <row r="20" spans="2:8" s="1" customFormat="1" ht="16.899999999999999" customHeight="1">
      <c r="B20" s="13"/>
      <c r="C20" s="38" t="s">
        <v>1</v>
      </c>
      <c r="D20" s="38" t="s">
        <v>1752</v>
      </c>
      <c r="E20" s="3" t="s">
        <v>1</v>
      </c>
      <c r="F20" s="39">
        <v>0</v>
      </c>
      <c r="H20" s="13"/>
    </row>
    <row r="21" spans="2:8" s="1" customFormat="1" ht="16.899999999999999" customHeight="1">
      <c r="B21" s="13"/>
      <c r="C21" s="38" t="s">
        <v>1</v>
      </c>
      <c r="D21" s="38" t="s">
        <v>6493</v>
      </c>
      <c r="E21" s="3" t="s">
        <v>1</v>
      </c>
      <c r="F21" s="39">
        <v>47.753</v>
      </c>
      <c r="H21" s="13"/>
    </row>
    <row r="22" spans="2:8" s="1" customFormat="1" ht="16.899999999999999" customHeight="1">
      <c r="B22" s="13"/>
      <c r="C22" s="38" t="s">
        <v>1</v>
      </c>
      <c r="D22" s="38" t="s">
        <v>6494</v>
      </c>
      <c r="E22" s="3" t="s">
        <v>1</v>
      </c>
      <c r="F22" s="39">
        <v>-5.3440000000000003</v>
      </c>
      <c r="H22" s="13"/>
    </row>
    <row r="23" spans="2:8" s="1" customFormat="1" ht="16.899999999999999" customHeight="1">
      <c r="B23" s="13"/>
      <c r="C23" s="38" t="s">
        <v>1</v>
      </c>
      <c r="D23" s="38" t="s">
        <v>6495</v>
      </c>
      <c r="E23" s="3" t="s">
        <v>1</v>
      </c>
      <c r="F23" s="39">
        <v>1.601</v>
      </c>
      <c r="H23" s="13"/>
    </row>
    <row r="24" spans="2:8" s="1" customFormat="1" ht="16.899999999999999" customHeight="1">
      <c r="B24" s="13"/>
      <c r="C24" s="38" t="s">
        <v>1</v>
      </c>
      <c r="D24" s="38" t="s">
        <v>1875</v>
      </c>
      <c r="E24" s="3" t="s">
        <v>1</v>
      </c>
      <c r="F24" s="39">
        <v>0</v>
      </c>
      <c r="H24" s="13"/>
    </row>
    <row r="25" spans="2:8" s="1" customFormat="1" ht="16.899999999999999" customHeight="1">
      <c r="B25" s="13"/>
      <c r="C25" s="38" t="s">
        <v>1</v>
      </c>
      <c r="D25" s="38" t="s">
        <v>6496</v>
      </c>
      <c r="E25" s="3" t="s">
        <v>1</v>
      </c>
      <c r="F25" s="39">
        <v>53.853000000000002</v>
      </c>
      <c r="H25" s="13"/>
    </row>
    <row r="26" spans="2:8" s="1" customFormat="1" ht="16.899999999999999" customHeight="1">
      <c r="B26" s="13"/>
      <c r="C26" s="38" t="s">
        <v>1</v>
      </c>
      <c r="D26" s="38" t="s">
        <v>6494</v>
      </c>
      <c r="E26" s="3" t="s">
        <v>1</v>
      </c>
      <c r="F26" s="39">
        <v>-5.3440000000000003</v>
      </c>
      <c r="H26" s="13"/>
    </row>
    <row r="27" spans="2:8" s="1" customFormat="1" ht="16.899999999999999" customHeight="1">
      <c r="B27" s="13"/>
      <c r="C27" s="38" t="s">
        <v>1</v>
      </c>
      <c r="D27" s="38" t="s">
        <v>6495</v>
      </c>
      <c r="E27" s="3" t="s">
        <v>1</v>
      </c>
      <c r="F27" s="39">
        <v>1.601</v>
      </c>
      <c r="H27" s="13"/>
    </row>
    <row r="28" spans="2:8" s="1" customFormat="1" ht="16.899999999999999" customHeight="1">
      <c r="B28" s="13"/>
      <c r="C28" s="38" t="s">
        <v>1</v>
      </c>
      <c r="D28" s="38" t="s">
        <v>1871</v>
      </c>
      <c r="E28" s="3" t="s">
        <v>1</v>
      </c>
      <c r="F28" s="39">
        <v>0</v>
      </c>
      <c r="H28" s="13"/>
    </row>
    <row r="29" spans="2:8" s="1" customFormat="1" ht="16.899999999999999" customHeight="1">
      <c r="B29" s="13"/>
      <c r="C29" s="38" t="s">
        <v>1</v>
      </c>
      <c r="D29" s="38" t="s">
        <v>6497</v>
      </c>
      <c r="E29" s="3" t="s">
        <v>1</v>
      </c>
      <c r="F29" s="39">
        <v>60.075000000000003</v>
      </c>
      <c r="H29" s="13"/>
    </row>
    <row r="30" spans="2:8" s="1" customFormat="1" ht="16.899999999999999" customHeight="1">
      <c r="B30" s="13"/>
      <c r="C30" s="38" t="s">
        <v>1</v>
      </c>
      <c r="D30" s="38" t="s">
        <v>6498</v>
      </c>
      <c r="E30" s="3" t="s">
        <v>1</v>
      </c>
      <c r="F30" s="39">
        <v>-9.2910000000000004</v>
      </c>
      <c r="H30" s="13"/>
    </row>
    <row r="31" spans="2:8" s="1" customFormat="1" ht="16.899999999999999" customHeight="1">
      <c r="B31" s="13"/>
      <c r="C31" s="38" t="s">
        <v>1</v>
      </c>
      <c r="D31" s="38" t="s">
        <v>6499</v>
      </c>
      <c r="E31" s="3" t="s">
        <v>1</v>
      </c>
      <c r="F31" s="39">
        <v>1.9990000000000001</v>
      </c>
      <c r="H31" s="13"/>
    </row>
    <row r="32" spans="2:8" s="1" customFormat="1" ht="16.899999999999999" customHeight="1">
      <c r="B32" s="13"/>
      <c r="C32" s="38" t="s">
        <v>1</v>
      </c>
      <c r="D32" s="38" t="s">
        <v>1597</v>
      </c>
      <c r="E32" s="3" t="s">
        <v>1</v>
      </c>
      <c r="F32" s="39">
        <v>0</v>
      </c>
      <c r="H32" s="13"/>
    </row>
    <row r="33" spans="2:8" s="1" customFormat="1" ht="16.899999999999999" customHeight="1">
      <c r="B33" s="13"/>
      <c r="C33" s="38" t="s">
        <v>1</v>
      </c>
      <c r="D33" s="38" t="s">
        <v>2001</v>
      </c>
      <c r="E33" s="3" t="s">
        <v>1</v>
      </c>
      <c r="F33" s="39">
        <v>0</v>
      </c>
      <c r="H33" s="13"/>
    </row>
    <row r="34" spans="2:8" s="1" customFormat="1" ht="16.899999999999999" customHeight="1">
      <c r="B34" s="13"/>
      <c r="C34" s="38" t="s">
        <v>1</v>
      </c>
      <c r="D34" s="38" t="s">
        <v>6500</v>
      </c>
      <c r="E34" s="3" t="s">
        <v>1</v>
      </c>
      <c r="F34" s="39">
        <v>224.80799999999999</v>
      </c>
      <c r="H34" s="13"/>
    </row>
    <row r="35" spans="2:8" s="1" customFormat="1" ht="22.5">
      <c r="B35" s="13"/>
      <c r="C35" s="38" t="s">
        <v>1</v>
      </c>
      <c r="D35" s="38" t="s">
        <v>6501</v>
      </c>
      <c r="E35" s="3" t="s">
        <v>1</v>
      </c>
      <c r="F35" s="39">
        <v>-40.341999999999999</v>
      </c>
      <c r="H35" s="13"/>
    </row>
    <row r="36" spans="2:8" s="1" customFormat="1" ht="22.5">
      <c r="B36" s="13"/>
      <c r="C36" s="38" t="s">
        <v>1</v>
      </c>
      <c r="D36" s="38" t="s">
        <v>6502</v>
      </c>
      <c r="E36" s="3" t="s">
        <v>1</v>
      </c>
      <c r="F36" s="39">
        <v>5.859</v>
      </c>
      <c r="H36" s="13"/>
    </row>
    <row r="37" spans="2:8" s="1" customFormat="1" ht="16.899999999999999" customHeight="1">
      <c r="B37" s="13"/>
      <c r="C37" s="38" t="s">
        <v>1</v>
      </c>
      <c r="D37" s="38" t="s">
        <v>1998</v>
      </c>
      <c r="E37" s="3" t="s">
        <v>1</v>
      </c>
      <c r="F37" s="39">
        <v>0</v>
      </c>
      <c r="H37" s="13"/>
    </row>
    <row r="38" spans="2:8" s="1" customFormat="1" ht="16.899999999999999" customHeight="1">
      <c r="B38" s="13"/>
      <c r="C38" s="38" t="s">
        <v>1</v>
      </c>
      <c r="D38" s="38" t="s">
        <v>6503</v>
      </c>
      <c r="E38" s="3" t="s">
        <v>1</v>
      </c>
      <c r="F38" s="39">
        <v>35.54</v>
      </c>
      <c r="H38" s="13"/>
    </row>
    <row r="39" spans="2:8" s="1" customFormat="1" ht="16.899999999999999" customHeight="1">
      <c r="B39" s="13"/>
      <c r="C39" s="38" t="s">
        <v>1</v>
      </c>
      <c r="D39" s="38" t="s">
        <v>1988</v>
      </c>
      <c r="E39" s="3" t="s">
        <v>1</v>
      </c>
      <c r="F39" s="39">
        <v>-2.2789999999999999</v>
      </c>
      <c r="H39" s="13"/>
    </row>
    <row r="40" spans="2:8" s="1" customFormat="1" ht="16.899999999999999" customHeight="1">
      <c r="B40" s="13"/>
      <c r="C40" s="38" t="s">
        <v>1</v>
      </c>
      <c r="D40" s="38" t="s">
        <v>1860</v>
      </c>
      <c r="E40" s="3" t="s">
        <v>1</v>
      </c>
      <c r="F40" s="39">
        <v>0</v>
      </c>
      <c r="H40" s="13"/>
    </row>
    <row r="41" spans="2:8" s="1" customFormat="1" ht="16.899999999999999" customHeight="1">
      <c r="B41" s="13"/>
      <c r="C41" s="38" t="s">
        <v>1</v>
      </c>
      <c r="D41" s="38" t="s">
        <v>6504</v>
      </c>
      <c r="E41" s="3" t="s">
        <v>1</v>
      </c>
      <c r="F41" s="39">
        <v>71.600999999999999</v>
      </c>
      <c r="H41" s="13"/>
    </row>
    <row r="42" spans="2:8" s="1" customFormat="1" ht="16.899999999999999" customHeight="1">
      <c r="B42" s="13"/>
      <c r="C42" s="38" t="s">
        <v>1</v>
      </c>
      <c r="D42" s="38" t="s">
        <v>6505</v>
      </c>
      <c r="E42" s="3" t="s">
        <v>1</v>
      </c>
      <c r="F42" s="39">
        <v>-8.8580000000000005</v>
      </c>
      <c r="H42" s="13"/>
    </row>
    <row r="43" spans="2:8" s="1" customFormat="1" ht="16.899999999999999" customHeight="1">
      <c r="B43" s="13"/>
      <c r="C43" s="38" t="s">
        <v>1</v>
      </c>
      <c r="D43" s="38" t="s">
        <v>6506</v>
      </c>
      <c r="E43" s="3" t="s">
        <v>1</v>
      </c>
      <c r="F43" s="39">
        <v>1.08</v>
      </c>
      <c r="H43" s="13"/>
    </row>
    <row r="44" spans="2:8" s="1" customFormat="1" ht="16.899999999999999" customHeight="1">
      <c r="B44" s="13"/>
      <c r="C44" s="38" t="s">
        <v>1</v>
      </c>
      <c r="D44" s="38" t="s">
        <v>6507</v>
      </c>
      <c r="E44" s="3" t="s">
        <v>1</v>
      </c>
      <c r="F44" s="39">
        <v>1.0720000000000001</v>
      </c>
      <c r="H44" s="13"/>
    </row>
    <row r="45" spans="2:8" s="1" customFormat="1" ht="16.899999999999999" customHeight="1">
      <c r="B45" s="13"/>
      <c r="C45" s="38" t="s">
        <v>1</v>
      </c>
      <c r="D45" s="38" t="s">
        <v>1772</v>
      </c>
      <c r="E45" s="3" t="s">
        <v>1</v>
      </c>
      <c r="F45" s="39">
        <v>0</v>
      </c>
      <c r="H45" s="13"/>
    </row>
    <row r="46" spans="2:8" s="1" customFormat="1" ht="16.899999999999999" customHeight="1">
      <c r="B46" s="13"/>
      <c r="C46" s="38" t="s">
        <v>1</v>
      </c>
      <c r="D46" s="38" t="s">
        <v>6508</v>
      </c>
      <c r="E46" s="3" t="s">
        <v>1</v>
      </c>
      <c r="F46" s="39">
        <v>73.558999999999997</v>
      </c>
      <c r="H46" s="13"/>
    </row>
    <row r="47" spans="2:8" s="1" customFormat="1" ht="16.899999999999999" customHeight="1">
      <c r="B47" s="13"/>
      <c r="C47" s="38" t="s">
        <v>1</v>
      </c>
      <c r="D47" s="38" t="s">
        <v>6509</v>
      </c>
      <c r="E47" s="3" t="s">
        <v>1</v>
      </c>
      <c r="F47" s="39">
        <v>-8.9339999999999993</v>
      </c>
      <c r="H47" s="13"/>
    </row>
    <row r="48" spans="2:8" s="1" customFormat="1" ht="16.899999999999999" customHeight="1">
      <c r="B48" s="13"/>
      <c r="C48" s="38" t="s">
        <v>1</v>
      </c>
      <c r="D48" s="38" t="s">
        <v>6510</v>
      </c>
      <c r="E48" s="3" t="s">
        <v>1</v>
      </c>
      <c r="F48" s="39">
        <v>1.0840000000000001</v>
      </c>
      <c r="H48" s="13"/>
    </row>
    <row r="49" spans="2:8" s="1" customFormat="1" ht="16.899999999999999" customHeight="1">
      <c r="B49" s="13"/>
      <c r="C49" s="38" t="s">
        <v>1</v>
      </c>
      <c r="D49" s="38" t="s">
        <v>6507</v>
      </c>
      <c r="E49" s="3" t="s">
        <v>1</v>
      </c>
      <c r="F49" s="39">
        <v>1.0720000000000001</v>
      </c>
      <c r="H49" s="13"/>
    </row>
    <row r="50" spans="2:8" s="1" customFormat="1" ht="16.899999999999999" customHeight="1">
      <c r="B50" s="13"/>
      <c r="C50" s="38" t="s">
        <v>1</v>
      </c>
      <c r="D50" s="38" t="s">
        <v>1770</v>
      </c>
      <c r="E50" s="3" t="s">
        <v>1</v>
      </c>
      <c r="F50" s="39">
        <v>0</v>
      </c>
      <c r="H50" s="13"/>
    </row>
    <row r="51" spans="2:8" s="1" customFormat="1" ht="16.899999999999999" customHeight="1">
      <c r="B51" s="13"/>
      <c r="C51" s="38" t="s">
        <v>1</v>
      </c>
      <c r="D51" s="38" t="s">
        <v>6511</v>
      </c>
      <c r="E51" s="3" t="s">
        <v>1</v>
      </c>
      <c r="F51" s="39">
        <v>73.863</v>
      </c>
      <c r="H51" s="13"/>
    </row>
    <row r="52" spans="2:8" s="1" customFormat="1" ht="16.899999999999999" customHeight="1">
      <c r="B52" s="13"/>
      <c r="C52" s="38" t="s">
        <v>1</v>
      </c>
      <c r="D52" s="38" t="s">
        <v>6512</v>
      </c>
      <c r="E52" s="3" t="s">
        <v>1</v>
      </c>
      <c r="F52" s="39">
        <v>-8.9849999999999994</v>
      </c>
      <c r="H52" s="13"/>
    </row>
    <row r="53" spans="2:8" s="1" customFormat="1" ht="16.899999999999999" customHeight="1">
      <c r="B53" s="13"/>
      <c r="C53" s="38" t="s">
        <v>1</v>
      </c>
      <c r="D53" s="38" t="s">
        <v>6513</v>
      </c>
      <c r="E53" s="3" t="s">
        <v>1</v>
      </c>
      <c r="F53" s="39">
        <v>2.1589999999999998</v>
      </c>
      <c r="H53" s="13"/>
    </row>
    <row r="54" spans="2:8" s="1" customFormat="1" ht="16.899999999999999" customHeight="1">
      <c r="B54" s="13"/>
      <c r="C54" s="38" t="s">
        <v>1</v>
      </c>
      <c r="D54" s="38" t="s">
        <v>1600</v>
      </c>
      <c r="E54" s="3" t="s">
        <v>1</v>
      </c>
      <c r="F54" s="39">
        <v>0</v>
      </c>
      <c r="H54" s="13"/>
    </row>
    <row r="55" spans="2:8" s="1" customFormat="1" ht="16.899999999999999" customHeight="1">
      <c r="B55" s="13"/>
      <c r="C55" s="38" t="s">
        <v>1</v>
      </c>
      <c r="D55" s="38" t="s">
        <v>1806</v>
      </c>
      <c r="E55" s="3" t="s">
        <v>1</v>
      </c>
      <c r="F55" s="39">
        <v>0</v>
      </c>
      <c r="H55" s="13"/>
    </row>
    <row r="56" spans="2:8" s="1" customFormat="1" ht="16.899999999999999" customHeight="1">
      <c r="B56" s="13"/>
      <c r="C56" s="38" t="s">
        <v>1</v>
      </c>
      <c r="D56" s="38" t="s">
        <v>6514</v>
      </c>
      <c r="E56" s="3" t="s">
        <v>1</v>
      </c>
      <c r="F56" s="39">
        <v>54.18</v>
      </c>
      <c r="H56" s="13"/>
    </row>
    <row r="57" spans="2:8" s="1" customFormat="1" ht="16.899999999999999" customHeight="1">
      <c r="B57" s="13"/>
      <c r="C57" s="38" t="s">
        <v>1</v>
      </c>
      <c r="D57" s="38" t="s">
        <v>6515</v>
      </c>
      <c r="E57" s="3" t="s">
        <v>1</v>
      </c>
      <c r="F57" s="39">
        <v>-9.9649999999999999</v>
      </c>
      <c r="H57" s="13"/>
    </row>
    <row r="58" spans="2:8" s="1" customFormat="1" ht="16.899999999999999" customHeight="1">
      <c r="B58" s="13"/>
      <c r="C58" s="38" t="s">
        <v>1</v>
      </c>
      <c r="D58" s="38" t="s">
        <v>6516</v>
      </c>
      <c r="E58" s="3" t="s">
        <v>1</v>
      </c>
      <c r="F58" s="39">
        <v>1.1599999999999999</v>
      </c>
      <c r="H58" s="13"/>
    </row>
    <row r="59" spans="2:8" s="1" customFormat="1" ht="16.899999999999999" customHeight="1">
      <c r="B59" s="13"/>
      <c r="C59" s="38" t="s">
        <v>1</v>
      </c>
      <c r="D59" s="38" t="s">
        <v>6517</v>
      </c>
      <c r="E59" s="3" t="s">
        <v>1</v>
      </c>
      <c r="F59" s="39">
        <v>86.873999999999995</v>
      </c>
      <c r="H59" s="13"/>
    </row>
    <row r="60" spans="2:8" s="1" customFormat="1" ht="16.899999999999999" customHeight="1">
      <c r="B60" s="13"/>
      <c r="C60" s="38" t="s">
        <v>1</v>
      </c>
      <c r="D60" s="38" t="s">
        <v>6518</v>
      </c>
      <c r="E60" s="3" t="s">
        <v>1</v>
      </c>
      <c r="F60" s="39">
        <v>-17.518000000000001</v>
      </c>
      <c r="H60" s="13"/>
    </row>
    <row r="61" spans="2:8" s="1" customFormat="1" ht="16.899999999999999" customHeight="1">
      <c r="B61" s="13"/>
      <c r="C61" s="38" t="s">
        <v>1</v>
      </c>
      <c r="D61" s="38" t="s">
        <v>6519</v>
      </c>
      <c r="E61" s="3" t="s">
        <v>1</v>
      </c>
      <c r="F61" s="39">
        <v>2.738</v>
      </c>
      <c r="H61" s="13"/>
    </row>
    <row r="62" spans="2:8" s="1" customFormat="1" ht="16.899999999999999" customHeight="1">
      <c r="B62" s="13"/>
      <c r="C62" s="38" t="s">
        <v>1</v>
      </c>
      <c r="D62" s="38" t="s">
        <v>6520</v>
      </c>
      <c r="E62" s="3" t="s">
        <v>1</v>
      </c>
      <c r="F62" s="39">
        <v>51.997999999999998</v>
      </c>
      <c r="H62" s="13"/>
    </row>
    <row r="63" spans="2:8" s="1" customFormat="1" ht="16.899999999999999" customHeight="1">
      <c r="B63" s="13"/>
      <c r="C63" s="38" t="s">
        <v>1</v>
      </c>
      <c r="D63" s="38" t="s">
        <v>6521</v>
      </c>
      <c r="E63" s="3" t="s">
        <v>1</v>
      </c>
      <c r="F63" s="39">
        <v>-15.952</v>
      </c>
      <c r="H63" s="13"/>
    </row>
    <row r="64" spans="2:8" s="1" customFormat="1" ht="16.899999999999999" customHeight="1">
      <c r="B64" s="13"/>
      <c r="C64" s="38" t="s">
        <v>1</v>
      </c>
      <c r="D64" s="38" t="s">
        <v>6522</v>
      </c>
      <c r="E64" s="3" t="s">
        <v>1</v>
      </c>
      <c r="F64" s="39">
        <v>1.6080000000000001</v>
      </c>
      <c r="H64" s="13"/>
    </row>
    <row r="65" spans="2:8" s="1" customFormat="1" ht="16.899999999999999" customHeight="1">
      <c r="B65" s="13"/>
      <c r="C65" s="38" t="s">
        <v>1</v>
      </c>
      <c r="D65" s="38" t="s">
        <v>2016</v>
      </c>
      <c r="E65" s="3" t="s">
        <v>1</v>
      </c>
      <c r="F65" s="39">
        <v>0</v>
      </c>
      <c r="H65" s="13"/>
    </row>
    <row r="66" spans="2:8" s="1" customFormat="1" ht="16.899999999999999" customHeight="1">
      <c r="B66" s="13"/>
      <c r="C66" s="38" t="s">
        <v>1</v>
      </c>
      <c r="D66" s="38" t="s">
        <v>6523</v>
      </c>
      <c r="E66" s="3" t="s">
        <v>1</v>
      </c>
      <c r="F66" s="39">
        <v>28.111999999999998</v>
      </c>
      <c r="H66" s="13"/>
    </row>
    <row r="67" spans="2:8" s="1" customFormat="1" ht="16.899999999999999" customHeight="1">
      <c r="B67" s="13"/>
      <c r="C67" s="38" t="s">
        <v>1</v>
      </c>
      <c r="D67" s="38" t="s">
        <v>1988</v>
      </c>
      <c r="E67" s="3" t="s">
        <v>1</v>
      </c>
      <c r="F67" s="39">
        <v>-2.2789999999999999</v>
      </c>
      <c r="H67" s="13"/>
    </row>
    <row r="68" spans="2:8" s="1" customFormat="1" ht="16.899999999999999" customHeight="1">
      <c r="B68" s="13"/>
      <c r="C68" s="38" t="s">
        <v>1</v>
      </c>
      <c r="D68" s="38" t="s">
        <v>1799</v>
      </c>
      <c r="E68" s="3" t="s">
        <v>1</v>
      </c>
      <c r="F68" s="39">
        <v>0</v>
      </c>
      <c r="H68" s="13"/>
    </row>
    <row r="69" spans="2:8" s="1" customFormat="1" ht="16.899999999999999" customHeight="1">
      <c r="B69" s="13"/>
      <c r="C69" s="38" t="s">
        <v>1</v>
      </c>
      <c r="D69" s="38" t="s">
        <v>6524</v>
      </c>
      <c r="E69" s="3" t="s">
        <v>1</v>
      </c>
      <c r="F69" s="39">
        <v>56.088000000000001</v>
      </c>
      <c r="H69" s="13"/>
    </row>
    <row r="70" spans="2:8" s="1" customFormat="1" ht="16.899999999999999" customHeight="1">
      <c r="B70" s="13"/>
      <c r="C70" s="38" t="s">
        <v>1</v>
      </c>
      <c r="D70" s="38" t="s">
        <v>6525</v>
      </c>
      <c r="E70" s="3" t="s">
        <v>1</v>
      </c>
      <c r="F70" s="39">
        <v>-8.0190000000000001</v>
      </c>
      <c r="H70" s="13"/>
    </row>
    <row r="71" spans="2:8" s="1" customFormat="1" ht="16.899999999999999" customHeight="1">
      <c r="B71" s="13"/>
      <c r="C71" s="38" t="s">
        <v>1</v>
      </c>
      <c r="D71" s="38" t="s">
        <v>1841</v>
      </c>
      <c r="E71" s="3" t="s">
        <v>1</v>
      </c>
      <c r="F71" s="39">
        <v>1.383</v>
      </c>
      <c r="H71" s="13"/>
    </row>
    <row r="72" spans="2:8" s="1" customFormat="1" ht="16.899999999999999" customHeight="1">
      <c r="B72" s="13"/>
      <c r="C72" s="38" t="s">
        <v>1</v>
      </c>
      <c r="D72" s="38" t="s">
        <v>1797</v>
      </c>
      <c r="E72" s="3" t="s">
        <v>1</v>
      </c>
      <c r="F72" s="39">
        <v>0</v>
      </c>
      <c r="H72" s="13"/>
    </row>
    <row r="73" spans="2:8" s="1" customFormat="1" ht="16.899999999999999" customHeight="1">
      <c r="B73" s="13"/>
      <c r="C73" s="38" t="s">
        <v>1</v>
      </c>
      <c r="D73" s="38" t="s">
        <v>6526</v>
      </c>
      <c r="E73" s="3" t="s">
        <v>1</v>
      </c>
      <c r="F73" s="39">
        <v>58.106000000000002</v>
      </c>
      <c r="H73" s="13"/>
    </row>
    <row r="74" spans="2:8" s="1" customFormat="1" ht="16.899999999999999" customHeight="1">
      <c r="B74" s="13"/>
      <c r="C74" s="38" t="s">
        <v>1</v>
      </c>
      <c r="D74" s="38" t="s">
        <v>6527</v>
      </c>
      <c r="E74" s="3" t="s">
        <v>1</v>
      </c>
      <c r="F74" s="39">
        <v>-8.9909999999999997</v>
      </c>
      <c r="H74" s="13"/>
    </row>
    <row r="75" spans="2:8" s="1" customFormat="1" ht="16.899999999999999" customHeight="1">
      <c r="B75" s="13"/>
      <c r="C75" s="38" t="s">
        <v>1</v>
      </c>
      <c r="D75" s="38" t="s">
        <v>1845</v>
      </c>
      <c r="E75" s="3" t="s">
        <v>1</v>
      </c>
      <c r="F75" s="39">
        <v>1.425</v>
      </c>
      <c r="H75" s="13"/>
    </row>
    <row r="76" spans="2:8" s="1" customFormat="1" ht="16.899999999999999" customHeight="1">
      <c r="B76" s="13"/>
      <c r="C76" s="38" t="s">
        <v>1</v>
      </c>
      <c r="D76" s="38" t="s">
        <v>1795</v>
      </c>
      <c r="E76" s="3" t="s">
        <v>1</v>
      </c>
      <c r="F76" s="39">
        <v>0</v>
      </c>
      <c r="H76" s="13"/>
    </row>
    <row r="77" spans="2:8" s="1" customFormat="1" ht="16.899999999999999" customHeight="1">
      <c r="B77" s="13"/>
      <c r="C77" s="38" t="s">
        <v>1</v>
      </c>
      <c r="D77" s="38" t="s">
        <v>6528</v>
      </c>
      <c r="E77" s="3" t="s">
        <v>1</v>
      </c>
      <c r="F77" s="39">
        <v>44.356999999999999</v>
      </c>
      <c r="H77" s="13"/>
    </row>
    <row r="78" spans="2:8" s="1" customFormat="1" ht="16.899999999999999" customHeight="1">
      <c r="B78" s="13"/>
      <c r="C78" s="38" t="s">
        <v>1</v>
      </c>
      <c r="D78" s="38" t="s">
        <v>6529</v>
      </c>
      <c r="E78" s="3" t="s">
        <v>1</v>
      </c>
      <c r="F78" s="39">
        <v>-5.1040000000000001</v>
      </c>
      <c r="H78" s="13"/>
    </row>
    <row r="79" spans="2:8" s="1" customFormat="1" ht="16.899999999999999" customHeight="1">
      <c r="B79" s="13"/>
      <c r="C79" s="38" t="s">
        <v>1</v>
      </c>
      <c r="D79" s="38" t="s">
        <v>1838</v>
      </c>
      <c r="E79" s="3" t="s">
        <v>1</v>
      </c>
      <c r="F79" s="39">
        <v>0.69</v>
      </c>
      <c r="H79" s="13"/>
    </row>
    <row r="80" spans="2:8" s="1" customFormat="1" ht="16.899999999999999" customHeight="1">
      <c r="B80" s="13"/>
      <c r="C80" s="38" t="s">
        <v>1</v>
      </c>
      <c r="D80" s="38" t="s">
        <v>1793</v>
      </c>
      <c r="E80" s="3" t="s">
        <v>1</v>
      </c>
      <c r="F80" s="39">
        <v>0</v>
      </c>
      <c r="H80" s="13"/>
    </row>
    <row r="81" spans="2:8" s="1" customFormat="1" ht="16.899999999999999" customHeight="1">
      <c r="B81" s="13"/>
      <c r="C81" s="38" t="s">
        <v>1</v>
      </c>
      <c r="D81" s="38" t="s">
        <v>6530</v>
      </c>
      <c r="E81" s="3" t="s">
        <v>1</v>
      </c>
      <c r="F81" s="39">
        <v>56.875</v>
      </c>
      <c r="H81" s="13"/>
    </row>
    <row r="82" spans="2:8" s="1" customFormat="1" ht="16.899999999999999" customHeight="1">
      <c r="B82" s="13"/>
      <c r="C82" s="38" t="s">
        <v>1</v>
      </c>
      <c r="D82" s="38" t="s">
        <v>6525</v>
      </c>
      <c r="E82" s="3" t="s">
        <v>1</v>
      </c>
      <c r="F82" s="39">
        <v>-8.0190000000000001</v>
      </c>
      <c r="H82" s="13"/>
    </row>
    <row r="83" spans="2:8" s="1" customFormat="1" ht="16.899999999999999" customHeight="1">
      <c r="B83" s="13"/>
      <c r="C83" s="38" t="s">
        <v>1</v>
      </c>
      <c r="D83" s="38" t="s">
        <v>1841</v>
      </c>
      <c r="E83" s="3" t="s">
        <v>1</v>
      </c>
      <c r="F83" s="39">
        <v>1.383</v>
      </c>
      <c r="H83" s="13"/>
    </row>
    <row r="84" spans="2:8" s="1" customFormat="1" ht="16.899999999999999" customHeight="1">
      <c r="B84" s="13"/>
      <c r="C84" s="38" t="s">
        <v>6531</v>
      </c>
      <c r="D84" s="38" t="s">
        <v>397</v>
      </c>
      <c r="E84" s="3" t="s">
        <v>1</v>
      </c>
      <c r="F84" s="39">
        <v>1075.6500000000001</v>
      </c>
      <c r="H84" s="13"/>
    </row>
    <row r="85" spans="2:8" s="1" customFormat="1" ht="16.899999999999999" customHeight="1">
      <c r="B85" s="13"/>
      <c r="C85" s="34" t="s">
        <v>147</v>
      </c>
      <c r="D85" s="35" t="s">
        <v>1</v>
      </c>
      <c r="E85" s="36" t="s">
        <v>1</v>
      </c>
      <c r="F85" s="37">
        <v>49.28</v>
      </c>
      <c r="H85" s="13"/>
    </row>
    <row r="86" spans="2:8" s="1" customFormat="1" ht="16.899999999999999" customHeight="1">
      <c r="B86" s="13"/>
      <c r="C86" s="38" t="s">
        <v>1</v>
      </c>
      <c r="D86" s="38" t="s">
        <v>632</v>
      </c>
      <c r="E86" s="3" t="s">
        <v>1</v>
      </c>
      <c r="F86" s="39">
        <v>0</v>
      </c>
      <c r="H86" s="13"/>
    </row>
    <row r="87" spans="2:8" s="1" customFormat="1" ht="16.899999999999999" customHeight="1">
      <c r="B87" s="13"/>
      <c r="C87" s="38" t="s">
        <v>1</v>
      </c>
      <c r="D87" s="38" t="s">
        <v>10807</v>
      </c>
      <c r="E87" s="3" t="s">
        <v>1</v>
      </c>
      <c r="F87" s="39">
        <v>23.67</v>
      </c>
      <c r="H87" s="13"/>
    </row>
    <row r="88" spans="2:8" s="1" customFormat="1" ht="16.899999999999999" customHeight="1">
      <c r="B88" s="13"/>
      <c r="C88" s="38" t="s">
        <v>1</v>
      </c>
      <c r="D88" s="38" t="s">
        <v>634</v>
      </c>
      <c r="E88" s="3" t="s">
        <v>1</v>
      </c>
      <c r="F88" s="39">
        <v>0</v>
      </c>
      <c r="H88" s="13"/>
    </row>
    <row r="89" spans="2:8" s="1" customFormat="1" ht="16.899999999999999" customHeight="1">
      <c r="B89" s="13"/>
      <c r="C89" s="38" t="s">
        <v>1</v>
      </c>
      <c r="D89" s="38" t="s">
        <v>10808</v>
      </c>
      <c r="E89" s="3" t="s">
        <v>1</v>
      </c>
      <c r="F89" s="39">
        <v>25.61</v>
      </c>
      <c r="H89" s="13"/>
    </row>
    <row r="90" spans="2:8" s="1" customFormat="1" ht="16.899999999999999" customHeight="1">
      <c r="B90" s="13"/>
      <c r="C90" s="38" t="s">
        <v>1</v>
      </c>
      <c r="D90" s="38" t="s">
        <v>378</v>
      </c>
      <c r="E90" s="3" t="s">
        <v>1</v>
      </c>
      <c r="F90" s="39">
        <v>49.28</v>
      </c>
      <c r="H90" s="13"/>
    </row>
    <row r="91" spans="2:8" s="1" customFormat="1" ht="16.899999999999999" customHeight="1">
      <c r="B91" s="13"/>
      <c r="C91" s="40" t="s">
        <v>10809</v>
      </c>
      <c r="H91" s="13"/>
    </row>
    <row r="92" spans="2:8" s="1" customFormat="1" ht="16.899999999999999" customHeight="1">
      <c r="B92" s="13"/>
      <c r="C92" s="38" t="s">
        <v>1162</v>
      </c>
      <c r="D92" s="38" t="s">
        <v>1163</v>
      </c>
      <c r="E92" s="3" t="s">
        <v>249</v>
      </c>
      <c r="F92" s="39">
        <v>49.28</v>
      </c>
      <c r="H92" s="13"/>
    </row>
    <row r="93" spans="2:8" s="1" customFormat="1" ht="16.899999999999999" customHeight="1">
      <c r="B93" s="13"/>
      <c r="C93" s="38" t="s">
        <v>1370</v>
      </c>
      <c r="D93" s="38" t="s">
        <v>1371</v>
      </c>
      <c r="E93" s="3" t="s">
        <v>249</v>
      </c>
      <c r="F93" s="39">
        <v>49.28</v>
      </c>
      <c r="H93" s="13"/>
    </row>
    <row r="94" spans="2:8" s="1" customFormat="1" ht="16.899999999999999" customHeight="1">
      <c r="B94" s="13"/>
      <c r="C94" s="38" t="s">
        <v>2867</v>
      </c>
      <c r="D94" s="38" t="s">
        <v>2868</v>
      </c>
      <c r="E94" s="3" t="s">
        <v>249</v>
      </c>
      <c r="F94" s="39">
        <v>49.28</v>
      </c>
      <c r="H94" s="13"/>
    </row>
    <row r="95" spans="2:8" s="1" customFormat="1" ht="16.899999999999999" customHeight="1">
      <c r="B95" s="13"/>
      <c r="C95" s="38" t="s">
        <v>2871</v>
      </c>
      <c r="D95" s="38" t="s">
        <v>2872</v>
      </c>
      <c r="E95" s="3" t="s">
        <v>249</v>
      </c>
      <c r="F95" s="39">
        <v>49.28</v>
      </c>
      <c r="H95" s="13"/>
    </row>
    <row r="96" spans="2:8" s="1" customFormat="1" ht="16.899999999999999" customHeight="1">
      <c r="B96" s="13"/>
      <c r="C96" s="34" t="s">
        <v>150</v>
      </c>
      <c r="D96" s="35" t="s">
        <v>1</v>
      </c>
      <c r="E96" s="36" t="s">
        <v>1</v>
      </c>
      <c r="F96" s="37">
        <v>977.85</v>
      </c>
      <c r="H96" s="13"/>
    </row>
    <row r="97" spans="2:8" s="1" customFormat="1" ht="16.899999999999999" customHeight="1">
      <c r="B97" s="13"/>
      <c r="C97" s="38" t="s">
        <v>1</v>
      </c>
      <c r="D97" s="38" t="s">
        <v>412</v>
      </c>
      <c r="E97" s="3" t="s">
        <v>1</v>
      </c>
      <c r="F97" s="39">
        <v>0</v>
      </c>
      <c r="H97" s="13"/>
    </row>
    <row r="98" spans="2:8" s="1" customFormat="1" ht="16.899999999999999" customHeight="1">
      <c r="B98" s="13"/>
      <c r="C98" s="38" t="s">
        <v>1</v>
      </c>
      <c r="D98" s="38" t="s">
        <v>10810</v>
      </c>
      <c r="E98" s="3" t="s">
        <v>1</v>
      </c>
      <c r="F98" s="39">
        <v>4.99</v>
      </c>
      <c r="H98" s="13"/>
    </row>
    <row r="99" spans="2:8" s="1" customFormat="1" ht="16.899999999999999" customHeight="1">
      <c r="B99" s="13"/>
      <c r="C99" s="38" t="s">
        <v>1</v>
      </c>
      <c r="D99" s="38" t="s">
        <v>632</v>
      </c>
      <c r="E99" s="3" t="s">
        <v>1</v>
      </c>
      <c r="F99" s="39">
        <v>0</v>
      </c>
      <c r="H99" s="13"/>
    </row>
    <row r="100" spans="2:8" s="1" customFormat="1" ht="22.5">
      <c r="B100" s="13"/>
      <c r="C100" s="38" t="s">
        <v>1</v>
      </c>
      <c r="D100" s="38" t="s">
        <v>10811</v>
      </c>
      <c r="E100" s="3" t="s">
        <v>1</v>
      </c>
      <c r="F100" s="39">
        <v>517.53</v>
      </c>
      <c r="H100" s="13"/>
    </row>
    <row r="101" spans="2:8" s="1" customFormat="1" ht="16.899999999999999" customHeight="1">
      <c r="B101" s="13"/>
      <c r="C101" s="38" t="s">
        <v>1</v>
      </c>
      <c r="D101" s="38" t="s">
        <v>634</v>
      </c>
      <c r="E101" s="3" t="s">
        <v>1</v>
      </c>
      <c r="F101" s="39">
        <v>0</v>
      </c>
      <c r="H101" s="13"/>
    </row>
    <row r="102" spans="2:8" s="1" customFormat="1" ht="22.5">
      <c r="B102" s="13"/>
      <c r="C102" s="38" t="s">
        <v>1</v>
      </c>
      <c r="D102" s="38" t="s">
        <v>10812</v>
      </c>
      <c r="E102" s="3" t="s">
        <v>1</v>
      </c>
      <c r="F102" s="39">
        <v>455.33</v>
      </c>
      <c r="H102" s="13"/>
    </row>
    <row r="103" spans="2:8" s="1" customFormat="1" ht="16.899999999999999" customHeight="1">
      <c r="B103" s="13"/>
      <c r="C103" s="38" t="s">
        <v>1</v>
      </c>
      <c r="D103" s="38" t="s">
        <v>378</v>
      </c>
      <c r="E103" s="3" t="s">
        <v>1</v>
      </c>
      <c r="F103" s="39">
        <v>977.85</v>
      </c>
      <c r="H103" s="13"/>
    </row>
    <row r="104" spans="2:8" s="1" customFormat="1" ht="16.899999999999999" customHeight="1">
      <c r="B104" s="13"/>
      <c r="C104" s="40" t="s">
        <v>10809</v>
      </c>
      <c r="H104" s="13"/>
    </row>
    <row r="105" spans="2:8" s="1" customFormat="1" ht="16.899999999999999" customHeight="1">
      <c r="B105" s="13"/>
      <c r="C105" s="38" t="s">
        <v>1558</v>
      </c>
      <c r="D105" s="38" t="s">
        <v>1559</v>
      </c>
      <c r="E105" s="3" t="s">
        <v>249</v>
      </c>
      <c r="F105" s="39">
        <v>977.85</v>
      </c>
      <c r="H105" s="13"/>
    </row>
    <row r="106" spans="2:8" s="1" customFormat="1" ht="16.899999999999999" customHeight="1">
      <c r="B106" s="13"/>
      <c r="C106" s="38" t="s">
        <v>1567</v>
      </c>
      <c r="D106" s="38" t="s">
        <v>1568</v>
      </c>
      <c r="E106" s="3" t="s">
        <v>249</v>
      </c>
      <c r="F106" s="39">
        <v>977.85</v>
      </c>
      <c r="H106" s="13"/>
    </row>
    <row r="107" spans="2:8" s="1" customFormat="1" ht="22.5">
      <c r="B107" s="13"/>
      <c r="C107" s="38" t="s">
        <v>6283</v>
      </c>
      <c r="D107" s="38" t="s">
        <v>6284</v>
      </c>
      <c r="E107" s="3" t="s">
        <v>249</v>
      </c>
      <c r="F107" s="39">
        <v>8797.3169999999991</v>
      </c>
      <c r="H107" s="13"/>
    </row>
    <row r="108" spans="2:8" s="1" customFormat="1" ht="16.899999999999999" customHeight="1">
      <c r="B108" s="13"/>
      <c r="C108" s="34" t="s">
        <v>153</v>
      </c>
      <c r="D108" s="35" t="s">
        <v>1</v>
      </c>
      <c r="E108" s="36" t="s">
        <v>1</v>
      </c>
      <c r="F108" s="37">
        <v>616.01</v>
      </c>
      <c r="H108" s="13"/>
    </row>
    <row r="109" spans="2:8" s="1" customFormat="1" ht="16.899999999999999" customHeight="1">
      <c r="B109" s="13"/>
      <c r="C109" s="38" t="s">
        <v>1</v>
      </c>
      <c r="D109" s="38" t="s">
        <v>634</v>
      </c>
      <c r="E109" s="3" t="s">
        <v>1</v>
      </c>
      <c r="F109" s="39">
        <v>0</v>
      </c>
      <c r="H109" s="13"/>
    </row>
    <row r="110" spans="2:8" s="1" customFormat="1" ht="16.899999999999999" customHeight="1">
      <c r="B110" s="13"/>
      <c r="C110" s="38" t="s">
        <v>1</v>
      </c>
      <c r="D110" s="38" t="s">
        <v>10813</v>
      </c>
      <c r="E110" s="3" t="s">
        <v>1</v>
      </c>
      <c r="F110" s="39">
        <v>19.03</v>
      </c>
      <c r="H110" s="13"/>
    </row>
    <row r="111" spans="2:8" s="1" customFormat="1" ht="16.899999999999999" customHeight="1">
      <c r="B111" s="13"/>
      <c r="C111" s="38" t="s">
        <v>1</v>
      </c>
      <c r="D111" s="38" t="s">
        <v>924</v>
      </c>
      <c r="E111" s="3" t="s">
        <v>1</v>
      </c>
      <c r="F111" s="39">
        <v>0</v>
      </c>
      <c r="H111" s="13"/>
    </row>
    <row r="112" spans="2:8" s="1" customFormat="1" ht="22.5">
      <c r="B112" s="13"/>
      <c r="C112" s="38" t="s">
        <v>1</v>
      </c>
      <c r="D112" s="38" t="s">
        <v>10814</v>
      </c>
      <c r="E112" s="3" t="s">
        <v>1</v>
      </c>
      <c r="F112" s="39">
        <v>596.98</v>
      </c>
      <c r="H112" s="13"/>
    </row>
    <row r="113" spans="2:8" s="1" customFormat="1" ht="16.899999999999999" customHeight="1">
      <c r="B113" s="13"/>
      <c r="C113" s="38" t="s">
        <v>1</v>
      </c>
      <c r="D113" s="38" t="s">
        <v>378</v>
      </c>
      <c r="E113" s="3" t="s">
        <v>1</v>
      </c>
      <c r="F113" s="39">
        <v>616.01</v>
      </c>
      <c r="H113" s="13"/>
    </row>
    <row r="114" spans="2:8" s="1" customFormat="1" ht="16.899999999999999" customHeight="1">
      <c r="B114" s="13"/>
      <c r="C114" s="40" t="s">
        <v>10809</v>
      </c>
      <c r="H114" s="13"/>
    </row>
    <row r="115" spans="2:8" s="1" customFormat="1" ht="22.5">
      <c r="B115" s="13"/>
      <c r="C115" s="38" t="s">
        <v>4758</v>
      </c>
      <c r="D115" s="38" t="s">
        <v>4759</v>
      </c>
      <c r="E115" s="3" t="s">
        <v>249</v>
      </c>
      <c r="F115" s="39">
        <v>616.01</v>
      </c>
      <c r="H115" s="13"/>
    </row>
    <row r="116" spans="2:8" s="1" customFormat="1" ht="22.5">
      <c r="B116" s="13"/>
      <c r="C116" s="38" t="s">
        <v>6283</v>
      </c>
      <c r="D116" s="38" t="s">
        <v>6284</v>
      </c>
      <c r="E116" s="3" t="s">
        <v>249</v>
      </c>
      <c r="F116" s="39">
        <v>8797.3169999999991</v>
      </c>
      <c r="H116" s="13"/>
    </row>
    <row r="117" spans="2:8" s="1" customFormat="1" ht="16.899999999999999" customHeight="1">
      <c r="B117" s="13"/>
      <c r="C117" s="34" t="s">
        <v>155</v>
      </c>
      <c r="D117" s="35" t="s">
        <v>1</v>
      </c>
      <c r="E117" s="36" t="s">
        <v>1</v>
      </c>
      <c r="F117" s="37">
        <v>29.45</v>
      </c>
      <c r="H117" s="13"/>
    </row>
    <row r="118" spans="2:8" s="1" customFormat="1" ht="16.899999999999999" customHeight="1">
      <c r="B118" s="13"/>
      <c r="C118" s="38" t="s">
        <v>1</v>
      </c>
      <c r="D118" s="38" t="s">
        <v>924</v>
      </c>
      <c r="E118" s="3" t="s">
        <v>1</v>
      </c>
      <c r="F118" s="39">
        <v>0</v>
      </c>
      <c r="H118" s="13"/>
    </row>
    <row r="119" spans="2:8" s="1" customFormat="1" ht="16.899999999999999" customHeight="1">
      <c r="B119" s="13"/>
      <c r="C119" s="38" t="s">
        <v>1</v>
      </c>
      <c r="D119" s="38" t="s">
        <v>10815</v>
      </c>
      <c r="E119" s="3" t="s">
        <v>1</v>
      </c>
      <c r="F119" s="39">
        <v>29.45</v>
      </c>
      <c r="H119" s="13"/>
    </row>
    <row r="120" spans="2:8" s="1" customFormat="1" ht="16.899999999999999" customHeight="1">
      <c r="B120" s="13"/>
      <c r="C120" s="38" t="s">
        <v>1</v>
      </c>
      <c r="D120" s="38" t="s">
        <v>378</v>
      </c>
      <c r="E120" s="3" t="s">
        <v>1</v>
      </c>
      <c r="F120" s="39">
        <v>29.45</v>
      </c>
      <c r="H120" s="13"/>
    </row>
    <row r="121" spans="2:8" s="1" customFormat="1" ht="16.899999999999999" customHeight="1">
      <c r="B121" s="13"/>
      <c r="C121" s="40" t="s">
        <v>10809</v>
      </c>
      <c r="H121" s="13"/>
    </row>
    <row r="122" spans="2:8" s="1" customFormat="1" ht="22.5">
      <c r="B122" s="13"/>
      <c r="C122" s="38" t="s">
        <v>4762</v>
      </c>
      <c r="D122" s="38" t="s">
        <v>4763</v>
      </c>
      <c r="E122" s="3" t="s">
        <v>249</v>
      </c>
      <c r="F122" s="39">
        <v>29.45</v>
      </c>
      <c r="H122" s="13"/>
    </row>
    <row r="123" spans="2:8" s="1" customFormat="1" ht="22.5">
      <c r="B123" s="13"/>
      <c r="C123" s="38" t="s">
        <v>6283</v>
      </c>
      <c r="D123" s="38" t="s">
        <v>6284</v>
      </c>
      <c r="E123" s="3" t="s">
        <v>249</v>
      </c>
      <c r="F123" s="39">
        <v>8797.3169999999991</v>
      </c>
      <c r="H123" s="13"/>
    </row>
    <row r="124" spans="2:8" s="1" customFormat="1" ht="16.899999999999999" customHeight="1">
      <c r="B124" s="13"/>
      <c r="C124" s="34" t="s">
        <v>157</v>
      </c>
      <c r="D124" s="35" t="s">
        <v>1</v>
      </c>
      <c r="E124" s="36" t="s">
        <v>1</v>
      </c>
      <c r="F124" s="37">
        <v>18.11</v>
      </c>
      <c r="H124" s="13"/>
    </row>
    <row r="125" spans="2:8" s="1" customFormat="1" ht="16.899999999999999" customHeight="1">
      <c r="B125" s="13"/>
      <c r="C125" s="38" t="s">
        <v>1</v>
      </c>
      <c r="D125" s="38" t="s">
        <v>2335</v>
      </c>
      <c r="E125" s="3" t="s">
        <v>1</v>
      </c>
      <c r="F125" s="39">
        <v>0</v>
      </c>
      <c r="H125" s="13"/>
    </row>
    <row r="126" spans="2:8" s="1" customFormat="1" ht="16.899999999999999" customHeight="1">
      <c r="B126" s="13"/>
      <c r="C126" s="38" t="s">
        <v>1</v>
      </c>
      <c r="D126" s="38" t="s">
        <v>158</v>
      </c>
      <c r="E126" s="3" t="s">
        <v>1</v>
      </c>
      <c r="F126" s="39">
        <v>18.11</v>
      </c>
      <c r="H126" s="13"/>
    </row>
    <row r="127" spans="2:8" s="1" customFormat="1" ht="16.899999999999999" customHeight="1">
      <c r="B127" s="13"/>
      <c r="C127" s="38" t="s">
        <v>157</v>
      </c>
      <c r="D127" s="38" t="s">
        <v>397</v>
      </c>
      <c r="E127" s="3" t="s">
        <v>1</v>
      </c>
      <c r="F127" s="39">
        <v>18.11</v>
      </c>
      <c r="H127" s="13"/>
    </row>
    <row r="128" spans="2:8" s="1" customFormat="1" ht="16.899999999999999" customHeight="1">
      <c r="B128" s="13"/>
      <c r="C128" s="40" t="s">
        <v>10809</v>
      </c>
      <c r="H128" s="13"/>
    </row>
    <row r="129" spans="2:8" s="1" customFormat="1" ht="33.75">
      <c r="B129" s="13"/>
      <c r="C129" s="38" t="s">
        <v>2303</v>
      </c>
      <c r="D129" s="38" t="s">
        <v>2304</v>
      </c>
      <c r="E129" s="3" t="s">
        <v>249</v>
      </c>
      <c r="F129" s="39">
        <v>220.95099999999999</v>
      </c>
      <c r="H129" s="13"/>
    </row>
    <row r="130" spans="2:8" s="1" customFormat="1" ht="33.75">
      <c r="B130" s="13"/>
      <c r="C130" s="38" t="s">
        <v>2337</v>
      </c>
      <c r="D130" s="38" t="s">
        <v>2338</v>
      </c>
      <c r="E130" s="3" t="s">
        <v>249</v>
      </c>
      <c r="F130" s="39">
        <v>57.448</v>
      </c>
      <c r="H130" s="13"/>
    </row>
    <row r="131" spans="2:8" s="1" customFormat="1" ht="22.5">
      <c r="B131" s="13"/>
      <c r="C131" s="38" t="s">
        <v>2343</v>
      </c>
      <c r="D131" s="38" t="s">
        <v>2344</v>
      </c>
      <c r="E131" s="3" t="s">
        <v>249</v>
      </c>
      <c r="F131" s="39">
        <v>170.13300000000001</v>
      </c>
      <c r="H131" s="13"/>
    </row>
    <row r="132" spans="2:8" s="1" customFormat="1" ht="22.5">
      <c r="B132" s="13"/>
      <c r="C132" s="38" t="s">
        <v>2348</v>
      </c>
      <c r="D132" s="38" t="s">
        <v>2349</v>
      </c>
      <c r="E132" s="3" t="s">
        <v>249</v>
      </c>
      <c r="F132" s="39">
        <v>220.95099999999999</v>
      </c>
      <c r="H132" s="13"/>
    </row>
    <row r="133" spans="2:8" s="1" customFormat="1" ht="22.5">
      <c r="B133" s="13"/>
      <c r="C133" s="38" t="s">
        <v>3991</v>
      </c>
      <c r="D133" s="38" t="s">
        <v>3992</v>
      </c>
      <c r="E133" s="3" t="s">
        <v>249</v>
      </c>
      <c r="F133" s="39">
        <v>220.95099999999999</v>
      </c>
      <c r="H133" s="13"/>
    </row>
    <row r="134" spans="2:8" s="1" customFormat="1" ht="16.899999999999999" customHeight="1">
      <c r="B134" s="13"/>
      <c r="C134" s="34" t="s">
        <v>159</v>
      </c>
      <c r="D134" s="35" t="s">
        <v>1</v>
      </c>
      <c r="E134" s="36" t="s">
        <v>1</v>
      </c>
      <c r="F134" s="37">
        <v>171.19</v>
      </c>
      <c r="H134" s="13"/>
    </row>
    <row r="135" spans="2:8" s="1" customFormat="1" ht="16.899999999999999" customHeight="1">
      <c r="B135" s="13"/>
      <c r="C135" s="38" t="s">
        <v>1</v>
      </c>
      <c r="D135" s="38" t="s">
        <v>632</v>
      </c>
      <c r="E135" s="3" t="s">
        <v>1</v>
      </c>
      <c r="F135" s="39">
        <v>0</v>
      </c>
      <c r="H135" s="13"/>
    </row>
    <row r="136" spans="2:8" s="1" customFormat="1" ht="16.899999999999999" customHeight="1">
      <c r="B136" s="13"/>
      <c r="C136" s="38" t="s">
        <v>1</v>
      </c>
      <c r="D136" s="38" t="s">
        <v>10816</v>
      </c>
      <c r="E136" s="3" t="s">
        <v>1</v>
      </c>
      <c r="F136" s="39">
        <v>26.34</v>
      </c>
      <c r="H136" s="13"/>
    </row>
    <row r="137" spans="2:8" s="1" customFormat="1" ht="16.899999999999999" customHeight="1">
      <c r="B137" s="13"/>
      <c r="C137" s="38" t="s">
        <v>1</v>
      </c>
      <c r="D137" s="38" t="s">
        <v>397</v>
      </c>
      <c r="E137" s="3" t="s">
        <v>1</v>
      </c>
      <c r="F137" s="39">
        <v>26.34</v>
      </c>
      <c r="H137" s="13"/>
    </row>
    <row r="138" spans="2:8" s="1" customFormat="1" ht="16.899999999999999" customHeight="1">
      <c r="B138" s="13"/>
      <c r="C138" s="38" t="s">
        <v>1</v>
      </c>
      <c r="D138" s="38" t="s">
        <v>634</v>
      </c>
      <c r="E138" s="3" t="s">
        <v>1</v>
      </c>
      <c r="F138" s="39">
        <v>0</v>
      </c>
      <c r="H138" s="13"/>
    </row>
    <row r="139" spans="2:8" s="1" customFormat="1" ht="16.899999999999999" customHeight="1">
      <c r="B139" s="13"/>
      <c r="C139" s="38" t="s">
        <v>1</v>
      </c>
      <c r="D139" s="38" t="s">
        <v>10817</v>
      </c>
      <c r="E139" s="3" t="s">
        <v>1</v>
      </c>
      <c r="F139" s="39">
        <v>144.1</v>
      </c>
      <c r="H139" s="13"/>
    </row>
    <row r="140" spans="2:8" s="1" customFormat="1" ht="16.899999999999999" customHeight="1">
      <c r="B140" s="13"/>
      <c r="C140" s="38" t="s">
        <v>1</v>
      </c>
      <c r="D140" s="38" t="s">
        <v>397</v>
      </c>
      <c r="E140" s="3" t="s">
        <v>1</v>
      </c>
      <c r="F140" s="39">
        <v>144.1</v>
      </c>
      <c r="H140" s="13"/>
    </row>
    <row r="141" spans="2:8" s="1" customFormat="1" ht="16.899999999999999" customHeight="1">
      <c r="B141" s="13"/>
      <c r="C141" s="38" t="s">
        <v>1</v>
      </c>
      <c r="D141" s="38" t="s">
        <v>924</v>
      </c>
      <c r="E141" s="3" t="s">
        <v>1</v>
      </c>
      <c r="F141" s="39">
        <v>0</v>
      </c>
      <c r="H141" s="13"/>
    </row>
    <row r="142" spans="2:8" s="1" customFormat="1" ht="16.899999999999999" customHeight="1">
      <c r="B142" s="13"/>
      <c r="C142" s="38" t="s">
        <v>1</v>
      </c>
      <c r="D142" s="38" t="s">
        <v>10818</v>
      </c>
      <c r="E142" s="3" t="s">
        <v>1</v>
      </c>
      <c r="F142" s="39">
        <v>0.75</v>
      </c>
      <c r="H142" s="13"/>
    </row>
    <row r="143" spans="2:8" s="1" customFormat="1" ht="16.899999999999999" customHeight="1">
      <c r="B143" s="13"/>
      <c r="C143" s="38" t="s">
        <v>1</v>
      </c>
      <c r="D143" s="38" t="s">
        <v>397</v>
      </c>
      <c r="E143" s="3" t="s">
        <v>1</v>
      </c>
      <c r="F143" s="39">
        <v>0.75</v>
      </c>
      <c r="H143" s="13"/>
    </row>
    <row r="144" spans="2:8" s="1" customFormat="1" ht="16.899999999999999" customHeight="1">
      <c r="B144" s="13"/>
      <c r="C144" s="38" t="s">
        <v>1</v>
      </c>
      <c r="D144" s="38" t="s">
        <v>378</v>
      </c>
      <c r="E144" s="3" t="s">
        <v>1</v>
      </c>
      <c r="F144" s="39">
        <v>171.19</v>
      </c>
      <c r="H144" s="13"/>
    </row>
    <row r="145" spans="2:8" s="1" customFormat="1" ht="16.899999999999999" customHeight="1">
      <c r="B145" s="13"/>
      <c r="C145" s="40" t="s">
        <v>10809</v>
      </c>
      <c r="H145" s="13"/>
    </row>
    <row r="146" spans="2:8" s="1" customFormat="1" ht="22.5">
      <c r="B146" s="13"/>
      <c r="C146" s="38" t="s">
        <v>1550</v>
      </c>
      <c r="D146" s="38" t="s">
        <v>1551</v>
      </c>
      <c r="E146" s="3" t="s">
        <v>249</v>
      </c>
      <c r="F146" s="39">
        <v>171.19</v>
      </c>
      <c r="H146" s="13"/>
    </row>
    <row r="147" spans="2:8" s="1" customFormat="1" ht="16.899999999999999" customHeight="1">
      <c r="B147" s="13"/>
      <c r="C147" s="38" t="s">
        <v>1554</v>
      </c>
      <c r="D147" s="38" t="s">
        <v>1555</v>
      </c>
      <c r="E147" s="3" t="s">
        <v>249</v>
      </c>
      <c r="F147" s="39">
        <v>171.19</v>
      </c>
      <c r="H147" s="13"/>
    </row>
    <row r="148" spans="2:8" s="1" customFormat="1" ht="22.5">
      <c r="B148" s="13"/>
      <c r="C148" s="38" t="s">
        <v>1562</v>
      </c>
      <c r="D148" s="38" t="s">
        <v>1563</v>
      </c>
      <c r="E148" s="3" t="s">
        <v>249</v>
      </c>
      <c r="F148" s="39">
        <v>171.19</v>
      </c>
      <c r="H148" s="13"/>
    </row>
    <row r="149" spans="2:8" s="1" customFormat="1" ht="22.5">
      <c r="B149" s="13"/>
      <c r="C149" s="38" t="s">
        <v>6283</v>
      </c>
      <c r="D149" s="38" t="s">
        <v>6284</v>
      </c>
      <c r="E149" s="3" t="s">
        <v>249</v>
      </c>
      <c r="F149" s="39">
        <v>8797.3169999999991</v>
      </c>
      <c r="H149" s="13"/>
    </row>
    <row r="150" spans="2:8" s="1" customFormat="1" ht="16.899999999999999" customHeight="1">
      <c r="B150" s="13"/>
      <c r="C150" s="38" t="s">
        <v>3807</v>
      </c>
      <c r="D150" s="38" t="s">
        <v>3808</v>
      </c>
      <c r="E150" s="3" t="s">
        <v>249</v>
      </c>
      <c r="F150" s="39">
        <v>3011.402</v>
      </c>
      <c r="H150" s="13"/>
    </row>
    <row r="151" spans="2:8" s="1" customFormat="1" ht="16.899999999999999" customHeight="1">
      <c r="B151" s="13"/>
      <c r="C151" s="34" t="s">
        <v>162</v>
      </c>
      <c r="D151" s="35" t="s">
        <v>1</v>
      </c>
      <c r="E151" s="36" t="s">
        <v>1</v>
      </c>
      <c r="F151" s="37">
        <v>42.47</v>
      </c>
      <c r="H151" s="13"/>
    </row>
    <row r="152" spans="2:8" s="1" customFormat="1" ht="16.899999999999999" customHeight="1">
      <c r="B152" s="13"/>
      <c r="C152" s="38" t="s">
        <v>1</v>
      </c>
      <c r="D152" s="38" t="s">
        <v>412</v>
      </c>
      <c r="E152" s="3" t="s">
        <v>1</v>
      </c>
      <c r="F152" s="39">
        <v>0</v>
      </c>
      <c r="H152" s="13"/>
    </row>
    <row r="153" spans="2:8" s="1" customFormat="1" ht="16.899999999999999" customHeight="1">
      <c r="B153" s="13"/>
      <c r="C153" s="38" t="s">
        <v>1</v>
      </c>
      <c r="D153" s="38" t="s">
        <v>10819</v>
      </c>
      <c r="E153" s="3" t="s">
        <v>1</v>
      </c>
      <c r="F153" s="39">
        <v>3.5</v>
      </c>
      <c r="H153" s="13"/>
    </row>
    <row r="154" spans="2:8" s="1" customFormat="1" ht="16.899999999999999" customHeight="1">
      <c r="B154" s="13"/>
      <c r="C154" s="38" t="s">
        <v>1</v>
      </c>
      <c r="D154" s="38" t="s">
        <v>632</v>
      </c>
      <c r="E154" s="3" t="s">
        <v>1</v>
      </c>
      <c r="F154" s="39">
        <v>0</v>
      </c>
      <c r="H154" s="13"/>
    </row>
    <row r="155" spans="2:8" s="1" customFormat="1" ht="16.899999999999999" customHeight="1">
      <c r="B155" s="13"/>
      <c r="C155" s="38" t="s">
        <v>1</v>
      </c>
      <c r="D155" s="38" t="s">
        <v>10820</v>
      </c>
      <c r="E155" s="3" t="s">
        <v>1</v>
      </c>
      <c r="F155" s="39">
        <v>38.97</v>
      </c>
      <c r="H155" s="13"/>
    </row>
    <row r="156" spans="2:8" s="1" customFormat="1" ht="16.899999999999999" customHeight="1">
      <c r="B156" s="13"/>
      <c r="C156" s="38" t="s">
        <v>1</v>
      </c>
      <c r="D156" s="38" t="s">
        <v>378</v>
      </c>
      <c r="E156" s="3" t="s">
        <v>1</v>
      </c>
      <c r="F156" s="39">
        <v>42.47</v>
      </c>
      <c r="H156" s="13"/>
    </row>
    <row r="157" spans="2:8" s="1" customFormat="1" ht="16.899999999999999" customHeight="1">
      <c r="B157" s="13"/>
      <c r="C157" s="40" t="s">
        <v>10809</v>
      </c>
      <c r="H157" s="13"/>
    </row>
    <row r="158" spans="2:8" s="1" customFormat="1" ht="22.5">
      <c r="B158" s="13"/>
      <c r="C158" s="38" t="s">
        <v>6283</v>
      </c>
      <c r="D158" s="38" t="s">
        <v>6284</v>
      </c>
      <c r="E158" s="3" t="s">
        <v>249</v>
      </c>
      <c r="F158" s="39">
        <v>8797.3169999999991</v>
      </c>
      <c r="H158" s="13"/>
    </row>
    <row r="159" spans="2:8" s="1" customFormat="1" ht="16.899999999999999" customHeight="1">
      <c r="B159" s="13"/>
      <c r="C159" s="34" t="s">
        <v>165</v>
      </c>
      <c r="D159" s="35" t="s">
        <v>1</v>
      </c>
      <c r="E159" s="36" t="s">
        <v>1</v>
      </c>
      <c r="F159" s="37">
        <v>434.49</v>
      </c>
      <c r="H159" s="13"/>
    </row>
    <row r="160" spans="2:8" s="1" customFormat="1" ht="16.899999999999999" customHeight="1">
      <c r="B160" s="13"/>
      <c r="C160" s="38" t="s">
        <v>1</v>
      </c>
      <c r="D160" s="38" t="s">
        <v>412</v>
      </c>
      <c r="E160" s="3" t="s">
        <v>1</v>
      </c>
      <c r="F160" s="39">
        <v>0</v>
      </c>
      <c r="H160" s="13"/>
    </row>
    <row r="161" spans="2:8" s="1" customFormat="1" ht="22.5">
      <c r="B161" s="13"/>
      <c r="C161" s="38" t="s">
        <v>1</v>
      </c>
      <c r="D161" s="38" t="s">
        <v>10821</v>
      </c>
      <c r="E161" s="3" t="s">
        <v>1</v>
      </c>
      <c r="F161" s="39">
        <v>366.09</v>
      </c>
      <c r="H161" s="13"/>
    </row>
    <row r="162" spans="2:8" s="1" customFormat="1" ht="16.899999999999999" customHeight="1">
      <c r="B162" s="13"/>
      <c r="C162" s="38" t="s">
        <v>1</v>
      </c>
      <c r="D162" s="38" t="s">
        <v>10822</v>
      </c>
      <c r="E162" s="3" t="s">
        <v>1</v>
      </c>
      <c r="F162" s="39">
        <v>68.400000000000006</v>
      </c>
      <c r="H162" s="13"/>
    </row>
    <row r="163" spans="2:8" s="1" customFormat="1" ht="16.899999999999999" customHeight="1">
      <c r="B163" s="13"/>
      <c r="C163" s="38" t="s">
        <v>1</v>
      </c>
      <c r="D163" s="38" t="s">
        <v>378</v>
      </c>
      <c r="E163" s="3" t="s">
        <v>1</v>
      </c>
      <c r="F163" s="39">
        <v>434.49</v>
      </c>
      <c r="H163" s="13"/>
    </row>
    <row r="164" spans="2:8" s="1" customFormat="1" ht="16.899999999999999" customHeight="1">
      <c r="B164" s="13"/>
      <c r="C164" s="40" t="s">
        <v>10809</v>
      </c>
      <c r="H164" s="13"/>
    </row>
    <row r="165" spans="2:8" s="1" customFormat="1" ht="16.899999999999999" customHeight="1">
      <c r="B165" s="13"/>
      <c r="C165" s="38" t="s">
        <v>1571</v>
      </c>
      <c r="D165" s="38" t="s">
        <v>1572</v>
      </c>
      <c r="E165" s="3" t="s">
        <v>249</v>
      </c>
      <c r="F165" s="39">
        <v>434.49</v>
      </c>
      <c r="H165" s="13"/>
    </row>
    <row r="166" spans="2:8" s="1" customFormat="1" ht="22.5">
      <c r="B166" s="13"/>
      <c r="C166" s="38" t="s">
        <v>1575</v>
      </c>
      <c r="D166" s="38" t="s">
        <v>1576</v>
      </c>
      <c r="E166" s="3" t="s">
        <v>249</v>
      </c>
      <c r="F166" s="39">
        <v>434.49</v>
      </c>
      <c r="H166" s="13"/>
    </row>
    <row r="167" spans="2:8" s="1" customFormat="1" ht="22.5">
      <c r="B167" s="13"/>
      <c r="C167" s="38" t="s">
        <v>1579</v>
      </c>
      <c r="D167" s="38" t="s">
        <v>1580</v>
      </c>
      <c r="E167" s="3" t="s">
        <v>249</v>
      </c>
      <c r="F167" s="39">
        <v>434.49</v>
      </c>
      <c r="H167" s="13"/>
    </row>
    <row r="168" spans="2:8" s="1" customFormat="1" ht="22.5">
      <c r="B168" s="13"/>
      <c r="C168" s="38" t="s">
        <v>6283</v>
      </c>
      <c r="D168" s="38" t="s">
        <v>6284</v>
      </c>
      <c r="E168" s="3" t="s">
        <v>249</v>
      </c>
      <c r="F168" s="39">
        <v>8797.3169999999991</v>
      </c>
      <c r="H168" s="13"/>
    </row>
    <row r="169" spans="2:8" s="1" customFormat="1" ht="22.5">
      <c r="B169" s="13"/>
      <c r="C169" s="38" t="s">
        <v>3793</v>
      </c>
      <c r="D169" s="38" t="s">
        <v>3794</v>
      </c>
      <c r="E169" s="3" t="s">
        <v>249</v>
      </c>
      <c r="F169" s="39">
        <v>434.49</v>
      </c>
      <c r="H169" s="13"/>
    </row>
    <row r="170" spans="2:8" s="1" customFormat="1" ht="16.899999999999999" customHeight="1">
      <c r="B170" s="13"/>
      <c r="C170" s="34" t="s">
        <v>168</v>
      </c>
      <c r="D170" s="35" t="s">
        <v>1</v>
      </c>
      <c r="E170" s="36" t="s">
        <v>1</v>
      </c>
      <c r="F170" s="37">
        <v>74.41</v>
      </c>
      <c r="H170" s="13"/>
    </row>
    <row r="171" spans="2:8" s="1" customFormat="1" ht="16.899999999999999" customHeight="1">
      <c r="B171" s="13"/>
      <c r="C171" s="38" t="s">
        <v>1</v>
      </c>
      <c r="D171" s="38" t="s">
        <v>412</v>
      </c>
      <c r="E171" s="3" t="s">
        <v>1</v>
      </c>
      <c r="F171" s="39">
        <v>0</v>
      </c>
      <c r="H171" s="13"/>
    </row>
    <row r="172" spans="2:8" s="1" customFormat="1" ht="16.899999999999999" customHeight="1">
      <c r="B172" s="13"/>
      <c r="C172" s="38" t="s">
        <v>1</v>
      </c>
      <c r="D172" s="38" t="s">
        <v>10823</v>
      </c>
      <c r="E172" s="3" t="s">
        <v>1</v>
      </c>
      <c r="F172" s="39">
        <v>74.41</v>
      </c>
      <c r="H172" s="13"/>
    </row>
    <row r="173" spans="2:8" s="1" customFormat="1" ht="16.899999999999999" customHeight="1">
      <c r="B173" s="13"/>
      <c r="C173" s="38" t="s">
        <v>1</v>
      </c>
      <c r="D173" s="38" t="s">
        <v>378</v>
      </c>
      <c r="E173" s="3" t="s">
        <v>1</v>
      </c>
      <c r="F173" s="39">
        <v>74.41</v>
      </c>
      <c r="H173" s="13"/>
    </row>
    <row r="174" spans="2:8" s="1" customFormat="1" ht="16.899999999999999" customHeight="1">
      <c r="B174" s="13"/>
      <c r="C174" s="40" t="s">
        <v>10809</v>
      </c>
      <c r="H174" s="13"/>
    </row>
    <row r="175" spans="2:8" s="1" customFormat="1" ht="22.5">
      <c r="B175" s="13"/>
      <c r="C175" s="38" t="s">
        <v>4775</v>
      </c>
      <c r="D175" s="38" t="s">
        <v>4776</v>
      </c>
      <c r="E175" s="3" t="s">
        <v>249</v>
      </c>
      <c r="F175" s="39">
        <v>74.41</v>
      </c>
      <c r="H175" s="13"/>
    </row>
    <row r="176" spans="2:8" s="1" customFormat="1" ht="22.5">
      <c r="B176" s="13"/>
      <c r="C176" s="38" t="s">
        <v>6283</v>
      </c>
      <c r="D176" s="38" t="s">
        <v>6284</v>
      </c>
      <c r="E176" s="3" t="s">
        <v>249</v>
      </c>
      <c r="F176" s="39">
        <v>8797.3169999999991</v>
      </c>
      <c r="H176" s="13"/>
    </row>
    <row r="177" spans="2:8" s="1" customFormat="1" ht="16.899999999999999" customHeight="1">
      <c r="B177" s="13"/>
      <c r="C177" s="34" t="s">
        <v>171</v>
      </c>
      <c r="D177" s="35" t="s">
        <v>1</v>
      </c>
      <c r="E177" s="36" t="s">
        <v>1</v>
      </c>
      <c r="F177" s="37">
        <v>38.270000000000003</v>
      </c>
      <c r="H177" s="13"/>
    </row>
    <row r="178" spans="2:8" s="1" customFormat="1" ht="16.899999999999999" customHeight="1">
      <c r="B178" s="13"/>
      <c r="C178" s="38" t="s">
        <v>1</v>
      </c>
      <c r="D178" s="38" t="s">
        <v>2727</v>
      </c>
      <c r="E178" s="3" t="s">
        <v>1</v>
      </c>
      <c r="F178" s="39">
        <v>0</v>
      </c>
      <c r="H178" s="13"/>
    </row>
    <row r="179" spans="2:8" s="1" customFormat="1" ht="16.899999999999999" customHeight="1">
      <c r="B179" s="13"/>
      <c r="C179" s="38" t="s">
        <v>1</v>
      </c>
      <c r="D179" s="38" t="s">
        <v>172</v>
      </c>
      <c r="E179" s="3" t="s">
        <v>1</v>
      </c>
      <c r="F179" s="39">
        <v>38.270000000000003</v>
      </c>
      <c r="H179" s="13"/>
    </row>
    <row r="180" spans="2:8" s="1" customFormat="1" ht="16.899999999999999" customHeight="1">
      <c r="B180" s="13"/>
      <c r="C180" s="38" t="s">
        <v>171</v>
      </c>
      <c r="D180" s="38" t="s">
        <v>378</v>
      </c>
      <c r="E180" s="3" t="s">
        <v>1</v>
      </c>
      <c r="F180" s="39">
        <v>38.270000000000003</v>
      </c>
      <c r="H180" s="13"/>
    </row>
    <row r="181" spans="2:8" s="1" customFormat="1" ht="16.899999999999999" customHeight="1">
      <c r="B181" s="13"/>
      <c r="C181" s="40" t="s">
        <v>10809</v>
      </c>
      <c r="H181" s="13"/>
    </row>
    <row r="182" spans="2:8" s="1" customFormat="1" ht="16.899999999999999" customHeight="1">
      <c r="B182" s="13"/>
      <c r="C182" s="38" t="s">
        <v>4300</v>
      </c>
      <c r="D182" s="38" t="s">
        <v>4301</v>
      </c>
      <c r="E182" s="3" t="s">
        <v>249</v>
      </c>
      <c r="F182" s="39">
        <v>340.94</v>
      </c>
      <c r="H182" s="13"/>
    </row>
    <row r="183" spans="2:8" s="1" customFormat="1" ht="22.5">
      <c r="B183" s="13"/>
      <c r="C183" s="38" t="s">
        <v>4291</v>
      </c>
      <c r="D183" s="38" t="s">
        <v>4292</v>
      </c>
      <c r="E183" s="3" t="s">
        <v>249</v>
      </c>
      <c r="F183" s="39">
        <v>38.270000000000003</v>
      </c>
      <c r="H183" s="13"/>
    </row>
    <row r="184" spans="2:8" s="1" customFormat="1" ht="16.899999999999999" customHeight="1">
      <c r="B184" s="13"/>
      <c r="C184" s="38" t="s">
        <v>4295</v>
      </c>
      <c r="D184" s="38" t="s">
        <v>4296</v>
      </c>
      <c r="E184" s="3" t="s">
        <v>249</v>
      </c>
      <c r="F184" s="39">
        <v>44.011000000000003</v>
      </c>
      <c r="H184" s="13"/>
    </row>
    <row r="185" spans="2:8" s="1" customFormat="1" ht="16.899999999999999" customHeight="1">
      <c r="B185" s="13"/>
      <c r="C185" s="38" t="s">
        <v>4314</v>
      </c>
      <c r="D185" s="38" t="s">
        <v>4315</v>
      </c>
      <c r="E185" s="3" t="s">
        <v>249</v>
      </c>
      <c r="F185" s="39">
        <v>44.011000000000003</v>
      </c>
      <c r="H185" s="13"/>
    </row>
    <row r="186" spans="2:8" s="1" customFormat="1" ht="16.899999999999999" customHeight="1">
      <c r="B186" s="13"/>
      <c r="C186" s="38" t="s">
        <v>4309</v>
      </c>
      <c r="D186" s="38" t="s">
        <v>4310</v>
      </c>
      <c r="E186" s="3" t="s">
        <v>249</v>
      </c>
      <c r="F186" s="39">
        <v>348.07100000000003</v>
      </c>
      <c r="H186" s="13"/>
    </row>
    <row r="187" spans="2:8" s="1" customFormat="1" ht="16.899999999999999" customHeight="1">
      <c r="B187" s="13"/>
      <c r="C187" s="34" t="s">
        <v>173</v>
      </c>
      <c r="D187" s="35" t="s">
        <v>1</v>
      </c>
      <c r="E187" s="36" t="s">
        <v>1</v>
      </c>
      <c r="F187" s="37">
        <v>132.19999999999999</v>
      </c>
      <c r="H187" s="13"/>
    </row>
    <row r="188" spans="2:8" s="1" customFormat="1" ht="16.899999999999999" customHeight="1">
      <c r="B188" s="13"/>
      <c r="C188" s="38" t="s">
        <v>1</v>
      </c>
      <c r="D188" s="38" t="s">
        <v>4303</v>
      </c>
      <c r="E188" s="3" t="s">
        <v>1</v>
      </c>
      <c r="F188" s="39">
        <v>0</v>
      </c>
      <c r="H188" s="13"/>
    </row>
    <row r="189" spans="2:8" s="1" customFormat="1" ht="16.899999999999999" customHeight="1">
      <c r="B189" s="13"/>
      <c r="C189" s="38" t="s">
        <v>1</v>
      </c>
      <c r="D189" s="38" t="s">
        <v>4304</v>
      </c>
      <c r="E189" s="3" t="s">
        <v>1</v>
      </c>
      <c r="F189" s="39">
        <v>132.19999999999999</v>
      </c>
      <c r="H189" s="13"/>
    </row>
    <row r="190" spans="2:8" s="1" customFormat="1" ht="16.899999999999999" customHeight="1">
      <c r="B190" s="13"/>
      <c r="C190" s="38" t="s">
        <v>173</v>
      </c>
      <c r="D190" s="38" t="s">
        <v>378</v>
      </c>
      <c r="E190" s="3" t="s">
        <v>1</v>
      </c>
      <c r="F190" s="39">
        <v>132.19999999999999</v>
      </c>
      <c r="H190" s="13"/>
    </row>
    <row r="191" spans="2:8" s="1" customFormat="1" ht="16.899999999999999" customHeight="1">
      <c r="B191" s="13"/>
      <c r="C191" s="40" t="s">
        <v>10809</v>
      </c>
      <c r="H191" s="13"/>
    </row>
    <row r="192" spans="2:8" s="1" customFormat="1" ht="16.899999999999999" customHeight="1">
      <c r="B192" s="13"/>
      <c r="C192" s="38" t="s">
        <v>4300</v>
      </c>
      <c r="D192" s="38" t="s">
        <v>4301</v>
      </c>
      <c r="E192" s="3" t="s">
        <v>249</v>
      </c>
      <c r="F192" s="39">
        <v>340.94</v>
      </c>
      <c r="H192" s="13"/>
    </row>
    <row r="193" spans="2:8" s="1" customFormat="1" ht="22.5">
      <c r="B193" s="13"/>
      <c r="C193" s="38" t="s">
        <v>1526</v>
      </c>
      <c r="D193" s="38" t="s">
        <v>1527</v>
      </c>
      <c r="E193" s="3" t="s">
        <v>249</v>
      </c>
      <c r="F193" s="39">
        <v>132.19999999999999</v>
      </c>
      <c r="H193" s="13"/>
    </row>
    <row r="194" spans="2:8" s="1" customFormat="1" ht="16.899999999999999" customHeight="1">
      <c r="B194" s="13"/>
      <c r="C194" s="38" t="s">
        <v>2730</v>
      </c>
      <c r="D194" s="38" t="s">
        <v>2731</v>
      </c>
      <c r="E194" s="3" t="s">
        <v>402</v>
      </c>
      <c r="F194" s="39">
        <v>11.237</v>
      </c>
      <c r="H194" s="13"/>
    </row>
    <row r="195" spans="2:8" s="1" customFormat="1" ht="16.899999999999999" customHeight="1">
      <c r="B195" s="13"/>
      <c r="C195" s="38" t="s">
        <v>2824</v>
      </c>
      <c r="D195" s="38" t="s">
        <v>2825</v>
      </c>
      <c r="E195" s="3" t="s">
        <v>249</v>
      </c>
      <c r="F195" s="39">
        <v>132.19999999999999</v>
      </c>
      <c r="H195" s="13"/>
    </row>
    <row r="196" spans="2:8" s="1" customFormat="1" ht="16.899999999999999" customHeight="1">
      <c r="B196" s="13"/>
      <c r="C196" s="38" t="s">
        <v>1530</v>
      </c>
      <c r="D196" s="38" t="s">
        <v>1531</v>
      </c>
      <c r="E196" s="3" t="s">
        <v>249</v>
      </c>
      <c r="F196" s="39">
        <v>134.84399999999999</v>
      </c>
      <c r="H196" s="13"/>
    </row>
    <row r="197" spans="2:8" s="1" customFormat="1" ht="16.899999999999999" customHeight="1">
      <c r="B197" s="13"/>
      <c r="C197" s="38" t="s">
        <v>4309</v>
      </c>
      <c r="D197" s="38" t="s">
        <v>4310</v>
      </c>
      <c r="E197" s="3" t="s">
        <v>249</v>
      </c>
      <c r="F197" s="39">
        <v>348.07100000000003</v>
      </c>
      <c r="H197" s="13"/>
    </row>
    <row r="198" spans="2:8" s="1" customFormat="1" ht="16.899999999999999" customHeight="1">
      <c r="B198" s="13"/>
      <c r="C198" s="34" t="s">
        <v>175</v>
      </c>
      <c r="D198" s="35" t="s">
        <v>1</v>
      </c>
      <c r="E198" s="36" t="s">
        <v>1</v>
      </c>
      <c r="F198" s="37">
        <v>120.03</v>
      </c>
      <c r="H198" s="13"/>
    </row>
    <row r="199" spans="2:8" s="1" customFormat="1" ht="16.899999999999999" customHeight="1">
      <c r="B199" s="13"/>
      <c r="C199" s="38" t="s">
        <v>1</v>
      </c>
      <c r="D199" s="38" t="s">
        <v>10824</v>
      </c>
      <c r="E199" s="3" t="s">
        <v>1</v>
      </c>
      <c r="F199" s="39">
        <v>63.64</v>
      </c>
      <c r="H199" s="13"/>
    </row>
    <row r="200" spans="2:8" s="1" customFormat="1" ht="16.899999999999999" customHeight="1">
      <c r="B200" s="13"/>
      <c r="C200" s="38" t="s">
        <v>1</v>
      </c>
      <c r="D200" s="38" t="s">
        <v>10825</v>
      </c>
      <c r="E200" s="3" t="s">
        <v>1</v>
      </c>
      <c r="F200" s="39">
        <v>56.39</v>
      </c>
      <c r="H200" s="13"/>
    </row>
    <row r="201" spans="2:8" s="1" customFormat="1" ht="16.899999999999999" customHeight="1">
      <c r="B201" s="13"/>
      <c r="C201" s="38" t="s">
        <v>1</v>
      </c>
      <c r="D201" s="38" t="s">
        <v>378</v>
      </c>
      <c r="E201" s="3" t="s">
        <v>1</v>
      </c>
      <c r="F201" s="39">
        <v>120.03</v>
      </c>
      <c r="H201" s="13"/>
    </row>
    <row r="202" spans="2:8" s="1" customFormat="1" ht="16.899999999999999" customHeight="1">
      <c r="B202" s="13"/>
      <c r="C202" s="40" t="s">
        <v>10809</v>
      </c>
      <c r="H202" s="13"/>
    </row>
    <row r="203" spans="2:8" s="1" customFormat="1" ht="16.899999999999999" customHeight="1">
      <c r="B203" s="13"/>
      <c r="C203" s="38" t="s">
        <v>2771</v>
      </c>
      <c r="D203" s="38" t="s">
        <v>2772</v>
      </c>
      <c r="E203" s="3" t="s">
        <v>249</v>
      </c>
      <c r="F203" s="39">
        <v>670.03</v>
      </c>
      <c r="H203" s="13"/>
    </row>
    <row r="204" spans="2:8" s="1" customFormat="1" ht="16.899999999999999" customHeight="1">
      <c r="B204" s="13"/>
      <c r="C204" s="38" t="s">
        <v>2828</v>
      </c>
      <c r="D204" s="38" t="s">
        <v>2829</v>
      </c>
      <c r="E204" s="3" t="s">
        <v>249</v>
      </c>
      <c r="F204" s="39">
        <v>120.03</v>
      </c>
      <c r="H204" s="13"/>
    </row>
    <row r="205" spans="2:8" s="1" customFormat="1" ht="33.75">
      <c r="B205" s="13"/>
      <c r="C205" s="38" t="s">
        <v>4216</v>
      </c>
      <c r="D205" s="38" t="s">
        <v>4217</v>
      </c>
      <c r="E205" s="3" t="s">
        <v>249</v>
      </c>
      <c r="F205" s="39">
        <v>1031.1289999999999</v>
      </c>
      <c r="H205" s="13"/>
    </row>
    <row r="206" spans="2:8" s="1" customFormat="1" ht="22.5">
      <c r="B206" s="13"/>
      <c r="C206" s="38" t="s">
        <v>6124</v>
      </c>
      <c r="D206" s="38" t="s">
        <v>6125</v>
      </c>
      <c r="E206" s="3" t="s">
        <v>249</v>
      </c>
      <c r="F206" s="39">
        <v>670.03</v>
      </c>
      <c r="H206" s="13"/>
    </row>
    <row r="207" spans="2:8" s="1" customFormat="1" ht="16.899999999999999" customHeight="1">
      <c r="B207" s="13"/>
      <c r="C207" s="34" t="s">
        <v>177</v>
      </c>
      <c r="D207" s="35" t="s">
        <v>1</v>
      </c>
      <c r="E207" s="36" t="s">
        <v>1</v>
      </c>
      <c r="F207" s="37">
        <v>6.51</v>
      </c>
      <c r="H207" s="13"/>
    </row>
    <row r="208" spans="2:8" s="1" customFormat="1" ht="16.899999999999999" customHeight="1">
      <c r="B208" s="13"/>
      <c r="C208" s="38" t="s">
        <v>1</v>
      </c>
      <c r="D208" s="38" t="s">
        <v>178</v>
      </c>
      <c r="E208" s="3" t="s">
        <v>1</v>
      </c>
      <c r="F208" s="39">
        <v>6.51</v>
      </c>
      <c r="H208" s="13"/>
    </row>
    <row r="209" spans="2:8" s="1" customFormat="1" ht="16.899999999999999" customHeight="1">
      <c r="B209" s="13"/>
      <c r="C209" s="40" t="s">
        <v>10809</v>
      </c>
      <c r="H209" s="13"/>
    </row>
    <row r="210" spans="2:8" s="1" customFormat="1" ht="16.899999999999999" customHeight="1">
      <c r="B210" s="13"/>
      <c r="C210" s="38" t="s">
        <v>507</v>
      </c>
      <c r="D210" s="38" t="s">
        <v>508</v>
      </c>
      <c r="E210" s="3" t="s">
        <v>402</v>
      </c>
      <c r="F210" s="39">
        <v>58.808</v>
      </c>
      <c r="H210" s="13"/>
    </row>
    <row r="211" spans="2:8" s="1" customFormat="1" ht="22.5">
      <c r="B211" s="13"/>
      <c r="C211" s="38" t="s">
        <v>1496</v>
      </c>
      <c r="D211" s="38" t="s">
        <v>1497</v>
      </c>
      <c r="E211" s="3" t="s">
        <v>249</v>
      </c>
      <c r="F211" s="39">
        <v>6.51</v>
      </c>
      <c r="H211" s="13"/>
    </row>
    <row r="212" spans="2:8" s="1" customFormat="1" ht="22.5">
      <c r="B212" s="13"/>
      <c r="C212" s="38" t="s">
        <v>1535</v>
      </c>
      <c r="D212" s="38" t="s">
        <v>1536</v>
      </c>
      <c r="E212" s="3" t="s">
        <v>249</v>
      </c>
      <c r="F212" s="39">
        <v>6.51</v>
      </c>
      <c r="H212" s="13"/>
    </row>
    <row r="213" spans="2:8" s="1" customFormat="1" ht="16.899999999999999" customHeight="1">
      <c r="B213" s="13"/>
      <c r="C213" s="38" t="s">
        <v>1539</v>
      </c>
      <c r="D213" s="38" t="s">
        <v>1540</v>
      </c>
      <c r="E213" s="3" t="s">
        <v>249</v>
      </c>
      <c r="F213" s="39">
        <v>6.64</v>
      </c>
      <c r="H213" s="13"/>
    </row>
    <row r="214" spans="2:8" s="1" customFormat="1" ht="16.899999999999999" customHeight="1">
      <c r="B214" s="13"/>
      <c r="C214" s="34" t="s">
        <v>179</v>
      </c>
      <c r="D214" s="35" t="s">
        <v>1</v>
      </c>
      <c r="E214" s="36" t="s">
        <v>1</v>
      </c>
      <c r="F214" s="37">
        <v>68.94</v>
      </c>
      <c r="H214" s="13"/>
    </row>
    <row r="215" spans="2:8" s="1" customFormat="1" ht="16.899999999999999" customHeight="1">
      <c r="B215" s="13"/>
      <c r="C215" s="38" t="s">
        <v>1</v>
      </c>
      <c r="D215" s="38" t="s">
        <v>10826</v>
      </c>
      <c r="E215" s="3" t="s">
        <v>1</v>
      </c>
      <c r="F215" s="39">
        <v>48.5</v>
      </c>
      <c r="H215" s="13"/>
    </row>
    <row r="216" spans="2:8" s="1" customFormat="1" ht="16.899999999999999" customHeight="1">
      <c r="B216" s="13"/>
      <c r="C216" s="38" t="s">
        <v>1</v>
      </c>
      <c r="D216" s="38" t="s">
        <v>10827</v>
      </c>
      <c r="E216" s="3" t="s">
        <v>1</v>
      </c>
      <c r="F216" s="39">
        <v>10.59</v>
      </c>
      <c r="H216" s="13"/>
    </row>
    <row r="217" spans="2:8" s="1" customFormat="1" ht="16.899999999999999" customHeight="1">
      <c r="B217" s="13"/>
      <c r="C217" s="38" t="s">
        <v>1</v>
      </c>
      <c r="D217" s="38" t="s">
        <v>10828</v>
      </c>
      <c r="E217" s="3" t="s">
        <v>1</v>
      </c>
      <c r="F217" s="39">
        <v>9.85</v>
      </c>
      <c r="H217" s="13"/>
    </row>
    <row r="218" spans="2:8" s="1" customFormat="1" ht="16.899999999999999" customHeight="1">
      <c r="B218" s="13"/>
      <c r="C218" s="38" t="s">
        <v>1</v>
      </c>
      <c r="D218" s="38" t="s">
        <v>378</v>
      </c>
      <c r="E218" s="3" t="s">
        <v>1</v>
      </c>
      <c r="F218" s="39">
        <v>68.94</v>
      </c>
      <c r="H218" s="13"/>
    </row>
    <row r="219" spans="2:8" s="1" customFormat="1" ht="16.899999999999999" customHeight="1">
      <c r="B219" s="13"/>
      <c r="C219" s="40" t="s">
        <v>10809</v>
      </c>
      <c r="H219" s="13"/>
    </row>
    <row r="220" spans="2:8" s="1" customFormat="1" ht="22.5">
      <c r="B220" s="13"/>
      <c r="C220" s="38" t="s">
        <v>2562</v>
      </c>
      <c r="D220" s="38" t="s">
        <v>2563</v>
      </c>
      <c r="E220" s="3" t="s">
        <v>249</v>
      </c>
      <c r="F220" s="39">
        <v>68.94</v>
      </c>
      <c r="H220" s="13"/>
    </row>
    <row r="221" spans="2:8" s="1" customFormat="1" ht="22.5">
      <c r="B221" s="13"/>
      <c r="C221" s="38" t="s">
        <v>2566</v>
      </c>
      <c r="D221" s="38" t="s">
        <v>2567</v>
      </c>
      <c r="E221" s="3" t="s">
        <v>249</v>
      </c>
      <c r="F221" s="39">
        <v>11.03</v>
      </c>
      <c r="H221" s="13"/>
    </row>
    <row r="222" spans="2:8" s="1" customFormat="1" ht="16.899999999999999" customHeight="1">
      <c r="B222" s="13"/>
      <c r="C222" s="38" t="s">
        <v>2571</v>
      </c>
      <c r="D222" s="38" t="s">
        <v>2572</v>
      </c>
      <c r="E222" s="3" t="s">
        <v>249</v>
      </c>
      <c r="F222" s="39">
        <v>68.94</v>
      </c>
      <c r="H222" s="13"/>
    </row>
    <row r="223" spans="2:8" s="1" customFormat="1" ht="22.5">
      <c r="B223" s="13"/>
      <c r="C223" s="38" t="s">
        <v>2575</v>
      </c>
      <c r="D223" s="38" t="s">
        <v>2576</v>
      </c>
      <c r="E223" s="3" t="s">
        <v>249</v>
      </c>
      <c r="F223" s="39">
        <v>120.488</v>
      </c>
      <c r="H223" s="13"/>
    </row>
    <row r="224" spans="2:8" s="1" customFormat="1" ht="16.899999999999999" customHeight="1">
      <c r="B224" s="13"/>
      <c r="C224" s="34" t="s">
        <v>181</v>
      </c>
      <c r="D224" s="35" t="s">
        <v>1</v>
      </c>
      <c r="E224" s="36" t="s">
        <v>1</v>
      </c>
      <c r="F224" s="37">
        <v>316.29000000000002</v>
      </c>
      <c r="H224" s="13"/>
    </row>
    <row r="225" spans="2:8" s="1" customFormat="1" ht="16.899999999999999" customHeight="1">
      <c r="B225" s="13"/>
      <c r="C225" s="38" t="s">
        <v>1</v>
      </c>
      <c r="D225" s="38" t="s">
        <v>10829</v>
      </c>
      <c r="E225" s="3" t="s">
        <v>1</v>
      </c>
      <c r="F225" s="39">
        <v>0</v>
      </c>
      <c r="H225" s="13"/>
    </row>
    <row r="226" spans="2:8" s="1" customFormat="1" ht="16.899999999999999" customHeight="1">
      <c r="B226" s="13"/>
      <c r="C226" s="38" t="s">
        <v>1</v>
      </c>
      <c r="D226" s="38" t="s">
        <v>10830</v>
      </c>
      <c r="E226" s="3" t="s">
        <v>1</v>
      </c>
      <c r="F226" s="39">
        <v>34.49</v>
      </c>
      <c r="H226" s="13"/>
    </row>
    <row r="227" spans="2:8" s="1" customFormat="1" ht="16.899999999999999" customHeight="1">
      <c r="B227" s="13"/>
      <c r="C227" s="38" t="s">
        <v>1</v>
      </c>
      <c r="D227" s="38" t="s">
        <v>4710</v>
      </c>
      <c r="E227" s="3" t="s">
        <v>1</v>
      </c>
      <c r="F227" s="39">
        <v>0</v>
      </c>
      <c r="H227" s="13"/>
    </row>
    <row r="228" spans="2:8" s="1" customFormat="1" ht="16.899999999999999" customHeight="1">
      <c r="B228" s="13"/>
      <c r="C228" s="38" t="s">
        <v>1</v>
      </c>
      <c r="D228" s="38" t="s">
        <v>10831</v>
      </c>
      <c r="E228" s="3" t="s">
        <v>1</v>
      </c>
      <c r="F228" s="39">
        <v>22.23</v>
      </c>
      <c r="H228" s="13"/>
    </row>
    <row r="229" spans="2:8" s="1" customFormat="1" ht="16.899999999999999" customHeight="1">
      <c r="B229" s="13"/>
      <c r="C229" s="38" t="s">
        <v>1</v>
      </c>
      <c r="D229" s="38" t="s">
        <v>10832</v>
      </c>
      <c r="E229" s="3" t="s">
        <v>1</v>
      </c>
      <c r="F229" s="39">
        <v>0</v>
      </c>
      <c r="H229" s="13"/>
    </row>
    <row r="230" spans="2:8" s="1" customFormat="1" ht="16.899999999999999" customHeight="1">
      <c r="B230" s="13"/>
      <c r="C230" s="38" t="s">
        <v>1</v>
      </c>
      <c r="D230" s="38" t="s">
        <v>10833</v>
      </c>
      <c r="E230" s="3" t="s">
        <v>1</v>
      </c>
      <c r="F230" s="39">
        <v>16.010000000000002</v>
      </c>
      <c r="H230" s="13"/>
    </row>
    <row r="231" spans="2:8" s="1" customFormat="1" ht="16.899999999999999" customHeight="1">
      <c r="B231" s="13"/>
      <c r="C231" s="38" t="s">
        <v>1</v>
      </c>
      <c r="D231" s="38" t="s">
        <v>10834</v>
      </c>
      <c r="E231" s="3" t="s">
        <v>1</v>
      </c>
      <c r="F231" s="39">
        <v>0</v>
      </c>
      <c r="H231" s="13"/>
    </row>
    <row r="232" spans="2:8" s="1" customFormat="1" ht="16.899999999999999" customHeight="1">
      <c r="B232" s="13"/>
      <c r="C232" s="38" t="s">
        <v>1</v>
      </c>
      <c r="D232" s="38" t="s">
        <v>10835</v>
      </c>
      <c r="E232" s="3" t="s">
        <v>1</v>
      </c>
      <c r="F232" s="39">
        <v>11.34</v>
      </c>
      <c r="H232" s="13"/>
    </row>
    <row r="233" spans="2:8" s="1" customFormat="1" ht="16.899999999999999" customHeight="1">
      <c r="B233" s="13"/>
      <c r="C233" s="38" t="s">
        <v>1</v>
      </c>
      <c r="D233" s="38" t="s">
        <v>6074</v>
      </c>
      <c r="E233" s="3" t="s">
        <v>1</v>
      </c>
      <c r="F233" s="39">
        <v>0</v>
      </c>
      <c r="H233" s="13"/>
    </row>
    <row r="234" spans="2:8" s="1" customFormat="1" ht="16.899999999999999" customHeight="1">
      <c r="B234" s="13"/>
      <c r="C234" s="38" t="s">
        <v>1</v>
      </c>
      <c r="D234" s="38" t="s">
        <v>10836</v>
      </c>
      <c r="E234" s="3" t="s">
        <v>1</v>
      </c>
      <c r="F234" s="39">
        <v>14.4</v>
      </c>
      <c r="H234" s="13"/>
    </row>
    <row r="235" spans="2:8" s="1" customFormat="1" ht="16.899999999999999" customHeight="1">
      <c r="B235" s="13"/>
      <c r="C235" s="38" t="s">
        <v>1</v>
      </c>
      <c r="D235" s="38" t="s">
        <v>1073</v>
      </c>
      <c r="E235" s="3" t="s">
        <v>1</v>
      </c>
      <c r="F235" s="39">
        <v>0</v>
      </c>
      <c r="H235" s="13"/>
    </row>
    <row r="236" spans="2:8" s="1" customFormat="1" ht="16.899999999999999" customHeight="1">
      <c r="B236" s="13"/>
      <c r="C236" s="38" t="s">
        <v>1</v>
      </c>
      <c r="D236" s="38" t="s">
        <v>10833</v>
      </c>
      <c r="E236" s="3" t="s">
        <v>1</v>
      </c>
      <c r="F236" s="39">
        <v>16.010000000000002</v>
      </c>
      <c r="H236" s="13"/>
    </row>
    <row r="237" spans="2:8" s="1" customFormat="1" ht="16.899999999999999" customHeight="1">
      <c r="B237" s="13"/>
      <c r="C237" s="38" t="s">
        <v>1</v>
      </c>
      <c r="D237" s="38" t="s">
        <v>4700</v>
      </c>
      <c r="E237" s="3" t="s">
        <v>1</v>
      </c>
      <c r="F237" s="39">
        <v>0</v>
      </c>
      <c r="H237" s="13"/>
    </row>
    <row r="238" spans="2:8" s="1" customFormat="1" ht="16.899999999999999" customHeight="1">
      <c r="B238" s="13"/>
      <c r="C238" s="38" t="s">
        <v>1</v>
      </c>
      <c r="D238" s="38" t="s">
        <v>4786</v>
      </c>
      <c r="E238" s="3" t="s">
        <v>1</v>
      </c>
      <c r="F238" s="39">
        <v>22.36</v>
      </c>
      <c r="H238" s="13"/>
    </row>
    <row r="239" spans="2:8" s="1" customFormat="1" ht="16.899999999999999" customHeight="1">
      <c r="B239" s="13"/>
      <c r="C239" s="38" t="s">
        <v>1</v>
      </c>
      <c r="D239" s="38" t="s">
        <v>10837</v>
      </c>
      <c r="E239" s="3" t="s">
        <v>1</v>
      </c>
      <c r="F239" s="39">
        <v>0</v>
      </c>
      <c r="H239" s="13"/>
    </row>
    <row r="240" spans="2:8" s="1" customFormat="1" ht="16.899999999999999" customHeight="1">
      <c r="B240" s="13"/>
      <c r="C240" s="38" t="s">
        <v>1</v>
      </c>
      <c r="D240" s="38" t="s">
        <v>10838</v>
      </c>
      <c r="E240" s="3" t="s">
        <v>1</v>
      </c>
      <c r="F240" s="39">
        <v>43.1</v>
      </c>
      <c r="H240" s="13"/>
    </row>
    <row r="241" spans="2:8" s="1" customFormat="1" ht="16.899999999999999" customHeight="1">
      <c r="B241" s="13"/>
      <c r="C241" s="38" t="s">
        <v>1</v>
      </c>
      <c r="D241" s="38" t="s">
        <v>4627</v>
      </c>
      <c r="E241" s="3" t="s">
        <v>1</v>
      </c>
      <c r="F241" s="39">
        <v>0</v>
      </c>
      <c r="H241" s="13"/>
    </row>
    <row r="242" spans="2:8" s="1" customFormat="1" ht="16.899999999999999" customHeight="1">
      <c r="B242" s="13"/>
      <c r="C242" s="38" t="s">
        <v>1</v>
      </c>
      <c r="D242" s="38" t="s">
        <v>10839</v>
      </c>
      <c r="E242" s="3" t="s">
        <v>1</v>
      </c>
      <c r="F242" s="39">
        <v>28.74</v>
      </c>
      <c r="H242" s="13"/>
    </row>
    <row r="243" spans="2:8" s="1" customFormat="1" ht="16.899999999999999" customHeight="1">
      <c r="B243" s="13"/>
      <c r="C243" s="38" t="s">
        <v>1</v>
      </c>
      <c r="D243" s="38" t="s">
        <v>6016</v>
      </c>
      <c r="E243" s="3" t="s">
        <v>1</v>
      </c>
      <c r="F243" s="39">
        <v>0</v>
      </c>
      <c r="H243" s="13"/>
    </row>
    <row r="244" spans="2:8" s="1" customFormat="1" ht="16.899999999999999" customHeight="1">
      <c r="B244" s="13"/>
      <c r="C244" s="38" t="s">
        <v>1</v>
      </c>
      <c r="D244" s="38" t="s">
        <v>10840</v>
      </c>
      <c r="E244" s="3" t="s">
        <v>1</v>
      </c>
      <c r="F244" s="39">
        <v>21.84</v>
      </c>
      <c r="H244" s="13"/>
    </row>
    <row r="245" spans="2:8" s="1" customFormat="1" ht="16.899999999999999" customHeight="1">
      <c r="B245" s="13"/>
      <c r="C245" s="38" t="s">
        <v>1</v>
      </c>
      <c r="D245" s="38" t="s">
        <v>10841</v>
      </c>
      <c r="E245" s="3" t="s">
        <v>1</v>
      </c>
      <c r="F245" s="39">
        <v>0</v>
      </c>
      <c r="H245" s="13"/>
    </row>
    <row r="246" spans="2:8" s="1" customFormat="1" ht="16.899999999999999" customHeight="1">
      <c r="B246" s="13"/>
      <c r="C246" s="38" t="s">
        <v>1</v>
      </c>
      <c r="D246" s="38" t="s">
        <v>10842</v>
      </c>
      <c r="E246" s="3" t="s">
        <v>1</v>
      </c>
      <c r="F246" s="39">
        <v>26.56</v>
      </c>
      <c r="H246" s="13"/>
    </row>
    <row r="247" spans="2:8" s="1" customFormat="1" ht="16.899999999999999" customHeight="1">
      <c r="B247" s="13"/>
      <c r="C247" s="38" t="s">
        <v>1</v>
      </c>
      <c r="D247" s="38" t="s">
        <v>10843</v>
      </c>
      <c r="E247" s="3" t="s">
        <v>1</v>
      </c>
      <c r="F247" s="39">
        <v>0</v>
      </c>
      <c r="H247" s="13"/>
    </row>
    <row r="248" spans="2:8" s="1" customFormat="1" ht="16.899999999999999" customHeight="1">
      <c r="B248" s="13"/>
      <c r="C248" s="38" t="s">
        <v>1</v>
      </c>
      <c r="D248" s="38" t="s">
        <v>10844</v>
      </c>
      <c r="E248" s="3" t="s">
        <v>1</v>
      </c>
      <c r="F248" s="39">
        <v>18.22</v>
      </c>
      <c r="H248" s="13"/>
    </row>
    <row r="249" spans="2:8" s="1" customFormat="1" ht="16.899999999999999" customHeight="1">
      <c r="B249" s="13"/>
      <c r="C249" s="38" t="s">
        <v>1</v>
      </c>
      <c r="D249" s="38" t="s">
        <v>10845</v>
      </c>
      <c r="E249" s="3" t="s">
        <v>1</v>
      </c>
      <c r="F249" s="39">
        <v>0</v>
      </c>
      <c r="H249" s="13"/>
    </row>
    <row r="250" spans="2:8" s="1" customFormat="1" ht="16.899999999999999" customHeight="1">
      <c r="B250" s="13"/>
      <c r="C250" s="38" t="s">
        <v>1</v>
      </c>
      <c r="D250" s="38" t="s">
        <v>10846</v>
      </c>
      <c r="E250" s="3" t="s">
        <v>1</v>
      </c>
      <c r="F250" s="39">
        <v>18.420000000000002</v>
      </c>
      <c r="H250" s="13"/>
    </row>
    <row r="251" spans="2:8" s="1" customFormat="1" ht="16.899999999999999" customHeight="1">
      <c r="B251" s="13"/>
      <c r="C251" s="38" t="s">
        <v>1</v>
      </c>
      <c r="D251" s="38" t="s">
        <v>10847</v>
      </c>
      <c r="E251" s="3" t="s">
        <v>1</v>
      </c>
      <c r="F251" s="39">
        <v>0</v>
      </c>
      <c r="H251" s="13"/>
    </row>
    <row r="252" spans="2:8" s="1" customFormat="1" ht="16.899999999999999" customHeight="1">
      <c r="B252" s="13"/>
      <c r="C252" s="38" t="s">
        <v>1</v>
      </c>
      <c r="D252" s="38" t="s">
        <v>10848</v>
      </c>
      <c r="E252" s="3" t="s">
        <v>1</v>
      </c>
      <c r="F252" s="39">
        <v>22.57</v>
      </c>
      <c r="H252" s="13"/>
    </row>
    <row r="253" spans="2:8" s="1" customFormat="1" ht="16.899999999999999" customHeight="1">
      <c r="B253" s="13"/>
      <c r="C253" s="38" t="s">
        <v>1</v>
      </c>
      <c r="D253" s="38" t="s">
        <v>378</v>
      </c>
      <c r="E253" s="3" t="s">
        <v>1</v>
      </c>
      <c r="F253" s="39">
        <v>316.29000000000002</v>
      </c>
      <c r="H253" s="13"/>
    </row>
    <row r="254" spans="2:8" s="1" customFormat="1" ht="16.899999999999999" customHeight="1">
      <c r="B254" s="13"/>
      <c r="C254" s="40" t="s">
        <v>10809</v>
      </c>
      <c r="H254" s="13"/>
    </row>
    <row r="255" spans="2:8" s="1" customFormat="1" ht="22.5">
      <c r="B255" s="13"/>
      <c r="C255" s="38" t="s">
        <v>4508</v>
      </c>
      <c r="D255" s="38" t="s">
        <v>4509</v>
      </c>
      <c r="E255" s="3" t="s">
        <v>249</v>
      </c>
      <c r="F255" s="39">
        <v>1169.2</v>
      </c>
      <c r="H255" s="13"/>
    </row>
    <row r="256" spans="2:8" s="1" customFormat="1" ht="22.5">
      <c r="B256" s="13"/>
      <c r="C256" s="38" t="s">
        <v>6138</v>
      </c>
      <c r="D256" s="38" t="s">
        <v>6139</v>
      </c>
      <c r="E256" s="3" t="s">
        <v>249</v>
      </c>
      <c r="F256" s="39">
        <v>818.44</v>
      </c>
      <c r="H256" s="13"/>
    </row>
    <row r="257" spans="2:8" s="1" customFormat="1" ht="22.5">
      <c r="B257" s="13"/>
      <c r="C257" s="38" t="s">
        <v>6145</v>
      </c>
      <c r="D257" s="38" t="s">
        <v>6146</v>
      </c>
      <c r="E257" s="3" t="s">
        <v>249</v>
      </c>
      <c r="F257" s="39">
        <v>350.76</v>
      </c>
      <c r="H257" s="13"/>
    </row>
    <row r="258" spans="2:8" s="1" customFormat="1" ht="16.899999999999999" customHeight="1">
      <c r="B258" s="13"/>
      <c r="C258" s="38" t="s">
        <v>6176</v>
      </c>
      <c r="D258" s="38" t="s">
        <v>6177</v>
      </c>
      <c r="E258" s="3" t="s">
        <v>249</v>
      </c>
      <c r="F258" s="39">
        <v>3090.18</v>
      </c>
      <c r="H258" s="13"/>
    </row>
    <row r="259" spans="2:8" s="1" customFormat="1" ht="16.899999999999999" customHeight="1">
      <c r="B259" s="13"/>
      <c r="C259" s="38" t="s">
        <v>6183</v>
      </c>
      <c r="D259" s="38" t="s">
        <v>6184</v>
      </c>
      <c r="E259" s="3" t="s">
        <v>249</v>
      </c>
      <c r="F259" s="39">
        <v>1186.47</v>
      </c>
      <c r="H259" s="13"/>
    </row>
    <row r="260" spans="2:8" s="1" customFormat="1" ht="22.5">
      <c r="B260" s="13"/>
      <c r="C260" s="38" t="s">
        <v>3178</v>
      </c>
      <c r="D260" s="38" t="s">
        <v>3179</v>
      </c>
      <c r="E260" s="3" t="s">
        <v>402</v>
      </c>
      <c r="F260" s="39">
        <v>116.92</v>
      </c>
      <c r="H260" s="13"/>
    </row>
    <row r="261" spans="2:8" s="1" customFormat="1" ht="16.899999999999999" customHeight="1">
      <c r="B261" s="13"/>
      <c r="C261" s="38" t="s">
        <v>3231</v>
      </c>
      <c r="D261" s="38" t="s">
        <v>3232</v>
      </c>
      <c r="E261" s="3" t="s">
        <v>402</v>
      </c>
      <c r="F261" s="39">
        <v>279.125</v>
      </c>
      <c r="H261" s="13"/>
    </row>
    <row r="262" spans="2:8" s="1" customFormat="1" ht="16.899999999999999" customHeight="1">
      <c r="B262" s="13"/>
      <c r="C262" s="34" t="s">
        <v>183</v>
      </c>
      <c r="D262" s="35" t="s">
        <v>1</v>
      </c>
      <c r="E262" s="36" t="s">
        <v>1</v>
      </c>
      <c r="F262" s="37">
        <v>51.548000000000002</v>
      </c>
      <c r="H262" s="13"/>
    </row>
    <row r="263" spans="2:8" s="1" customFormat="1" ht="16.899999999999999" customHeight="1">
      <c r="B263" s="13"/>
      <c r="C263" s="38" t="s">
        <v>1</v>
      </c>
      <c r="D263" s="38" t="s">
        <v>2552</v>
      </c>
      <c r="E263" s="3" t="s">
        <v>1</v>
      </c>
      <c r="F263" s="39">
        <v>0</v>
      </c>
      <c r="H263" s="13"/>
    </row>
    <row r="264" spans="2:8" s="1" customFormat="1" ht="16.899999999999999" customHeight="1">
      <c r="B264" s="13"/>
      <c r="C264" s="38" t="s">
        <v>1</v>
      </c>
      <c r="D264" s="38" t="s">
        <v>2553</v>
      </c>
      <c r="E264" s="3" t="s">
        <v>1</v>
      </c>
      <c r="F264" s="39">
        <v>0</v>
      </c>
      <c r="H264" s="13"/>
    </row>
    <row r="265" spans="2:8" s="1" customFormat="1" ht="16.899999999999999" customHeight="1">
      <c r="B265" s="13"/>
      <c r="C265" s="38" t="s">
        <v>1</v>
      </c>
      <c r="D265" s="38" t="s">
        <v>2554</v>
      </c>
      <c r="E265" s="3" t="s">
        <v>1</v>
      </c>
      <c r="F265" s="39">
        <v>25.774000000000001</v>
      </c>
      <c r="H265" s="13"/>
    </row>
    <row r="266" spans="2:8" s="1" customFormat="1" ht="16.899999999999999" customHeight="1">
      <c r="B266" s="13"/>
      <c r="C266" s="38" t="s">
        <v>1</v>
      </c>
      <c r="D266" s="38" t="s">
        <v>2555</v>
      </c>
      <c r="E266" s="3" t="s">
        <v>1</v>
      </c>
      <c r="F266" s="39">
        <v>0</v>
      </c>
      <c r="H266" s="13"/>
    </row>
    <row r="267" spans="2:8" s="1" customFormat="1" ht="16.899999999999999" customHeight="1">
      <c r="B267" s="13"/>
      <c r="C267" s="38" t="s">
        <v>1</v>
      </c>
      <c r="D267" s="38" t="s">
        <v>2554</v>
      </c>
      <c r="E267" s="3" t="s">
        <v>1</v>
      </c>
      <c r="F267" s="39">
        <v>25.774000000000001</v>
      </c>
      <c r="H267" s="13"/>
    </row>
    <row r="268" spans="2:8" s="1" customFormat="1" ht="16.899999999999999" customHeight="1">
      <c r="B268" s="13"/>
      <c r="C268" s="38" t="s">
        <v>183</v>
      </c>
      <c r="D268" s="38" t="s">
        <v>397</v>
      </c>
      <c r="E268" s="3" t="s">
        <v>1</v>
      </c>
      <c r="F268" s="39">
        <v>51.548000000000002</v>
      </c>
      <c r="H268" s="13"/>
    </row>
    <row r="269" spans="2:8" s="1" customFormat="1" ht="16.899999999999999" customHeight="1">
      <c r="B269" s="13"/>
      <c r="C269" s="40" t="s">
        <v>10809</v>
      </c>
      <c r="H269" s="13"/>
    </row>
    <row r="270" spans="2:8" s="1" customFormat="1" ht="22.5">
      <c r="B270" s="13"/>
      <c r="C270" s="38" t="s">
        <v>2549</v>
      </c>
      <c r="D270" s="38" t="s">
        <v>2550</v>
      </c>
      <c r="E270" s="3" t="s">
        <v>249</v>
      </c>
      <c r="F270" s="39">
        <v>51.548000000000002</v>
      </c>
      <c r="H270" s="13"/>
    </row>
    <row r="271" spans="2:8" s="1" customFormat="1" ht="22.5">
      <c r="B271" s="13"/>
      <c r="C271" s="38" t="s">
        <v>2557</v>
      </c>
      <c r="D271" s="38" t="s">
        <v>2558</v>
      </c>
      <c r="E271" s="3" t="s">
        <v>249</v>
      </c>
      <c r="F271" s="39">
        <v>6.1859999999999999</v>
      </c>
      <c r="H271" s="13"/>
    </row>
    <row r="272" spans="2:8" s="1" customFormat="1" ht="22.5">
      <c r="B272" s="13"/>
      <c r="C272" s="38" t="s">
        <v>2575</v>
      </c>
      <c r="D272" s="38" t="s">
        <v>2576</v>
      </c>
      <c r="E272" s="3" t="s">
        <v>249</v>
      </c>
      <c r="F272" s="39">
        <v>120.488</v>
      </c>
      <c r="H272" s="13"/>
    </row>
    <row r="273" spans="2:8" s="1" customFormat="1" ht="16.899999999999999" customHeight="1">
      <c r="B273" s="13"/>
      <c r="C273" s="34" t="s">
        <v>185</v>
      </c>
      <c r="D273" s="35" t="s">
        <v>1</v>
      </c>
      <c r="E273" s="36" t="s">
        <v>1</v>
      </c>
      <c r="F273" s="37">
        <v>806.61</v>
      </c>
      <c r="H273" s="13"/>
    </row>
    <row r="274" spans="2:8" s="1" customFormat="1" ht="16.899999999999999" customHeight="1">
      <c r="B274" s="13"/>
      <c r="C274" s="38" t="s">
        <v>1</v>
      </c>
      <c r="D274" s="38" t="s">
        <v>10849</v>
      </c>
      <c r="E274" s="3" t="s">
        <v>1</v>
      </c>
      <c r="F274" s="39">
        <v>0</v>
      </c>
      <c r="H274" s="13"/>
    </row>
    <row r="275" spans="2:8" s="1" customFormat="1" ht="16.899999999999999" customHeight="1">
      <c r="B275" s="13"/>
      <c r="C275" s="38" t="s">
        <v>1</v>
      </c>
      <c r="D275" s="38" t="s">
        <v>10850</v>
      </c>
      <c r="E275" s="3" t="s">
        <v>1</v>
      </c>
      <c r="F275" s="39">
        <v>35.75</v>
      </c>
      <c r="H275" s="13"/>
    </row>
    <row r="276" spans="2:8" s="1" customFormat="1" ht="16.899999999999999" customHeight="1">
      <c r="B276" s="13"/>
      <c r="C276" s="38" t="s">
        <v>1</v>
      </c>
      <c r="D276" s="38" t="s">
        <v>4712</v>
      </c>
      <c r="E276" s="3" t="s">
        <v>1</v>
      </c>
      <c r="F276" s="39">
        <v>0</v>
      </c>
      <c r="H276" s="13"/>
    </row>
    <row r="277" spans="2:8" s="1" customFormat="1" ht="16.899999999999999" customHeight="1">
      <c r="B277" s="13"/>
      <c r="C277" s="38" t="s">
        <v>1</v>
      </c>
      <c r="D277" s="38" t="s">
        <v>10851</v>
      </c>
      <c r="E277" s="3" t="s">
        <v>1</v>
      </c>
      <c r="F277" s="39">
        <v>23.48</v>
      </c>
      <c r="H277" s="13"/>
    </row>
    <row r="278" spans="2:8" s="1" customFormat="1" ht="16.899999999999999" customHeight="1">
      <c r="B278" s="13"/>
      <c r="C278" s="38" t="s">
        <v>1</v>
      </c>
      <c r="D278" s="38" t="s">
        <v>6087</v>
      </c>
      <c r="E278" s="3" t="s">
        <v>1</v>
      </c>
      <c r="F278" s="39">
        <v>0</v>
      </c>
      <c r="H278" s="13"/>
    </row>
    <row r="279" spans="2:8" s="1" customFormat="1" ht="16.899999999999999" customHeight="1">
      <c r="B279" s="13"/>
      <c r="C279" s="38" t="s">
        <v>1</v>
      </c>
      <c r="D279" s="38" t="s">
        <v>10852</v>
      </c>
      <c r="E279" s="3" t="s">
        <v>1</v>
      </c>
      <c r="F279" s="39">
        <v>8.8800000000000008</v>
      </c>
      <c r="H279" s="13"/>
    </row>
    <row r="280" spans="2:8" s="1" customFormat="1" ht="16.899999999999999" customHeight="1">
      <c r="B280" s="13"/>
      <c r="C280" s="38" t="s">
        <v>1</v>
      </c>
      <c r="D280" s="38" t="s">
        <v>1075</v>
      </c>
      <c r="E280" s="3" t="s">
        <v>1</v>
      </c>
      <c r="F280" s="39">
        <v>0</v>
      </c>
      <c r="H280" s="13"/>
    </row>
    <row r="281" spans="2:8" s="1" customFormat="1" ht="16.899999999999999" customHeight="1">
      <c r="B281" s="13"/>
      <c r="C281" s="38" t="s">
        <v>1</v>
      </c>
      <c r="D281" s="38" t="s">
        <v>10853</v>
      </c>
      <c r="E281" s="3" t="s">
        <v>1</v>
      </c>
      <c r="F281" s="39">
        <v>17.75</v>
      </c>
      <c r="H281" s="13"/>
    </row>
    <row r="282" spans="2:8" s="1" customFormat="1" ht="16.899999999999999" customHeight="1">
      <c r="B282" s="13"/>
      <c r="C282" s="38" t="s">
        <v>1</v>
      </c>
      <c r="D282" s="38" t="s">
        <v>10854</v>
      </c>
      <c r="E282" s="3" t="s">
        <v>1</v>
      </c>
      <c r="F282" s="39">
        <v>0</v>
      </c>
      <c r="H282" s="13"/>
    </row>
    <row r="283" spans="2:8" s="1" customFormat="1" ht="16.899999999999999" customHeight="1">
      <c r="B283" s="13"/>
      <c r="C283" s="38" t="s">
        <v>1</v>
      </c>
      <c r="D283" s="38" t="s">
        <v>10855</v>
      </c>
      <c r="E283" s="3" t="s">
        <v>1</v>
      </c>
      <c r="F283" s="39">
        <v>18.28</v>
      </c>
      <c r="H283" s="13"/>
    </row>
    <row r="284" spans="2:8" s="1" customFormat="1" ht="16.899999999999999" customHeight="1">
      <c r="B284" s="13"/>
      <c r="C284" s="38" t="s">
        <v>1</v>
      </c>
      <c r="D284" s="38" t="s">
        <v>4702</v>
      </c>
      <c r="E284" s="3" t="s">
        <v>1</v>
      </c>
      <c r="F284" s="39">
        <v>0</v>
      </c>
      <c r="H284" s="13"/>
    </row>
    <row r="285" spans="2:8" s="1" customFormat="1" ht="16.899999999999999" customHeight="1">
      <c r="B285" s="13"/>
      <c r="C285" s="38" t="s">
        <v>1</v>
      </c>
      <c r="D285" s="38" t="s">
        <v>4397</v>
      </c>
      <c r="E285" s="3" t="s">
        <v>1</v>
      </c>
      <c r="F285" s="39">
        <v>18.3</v>
      </c>
      <c r="H285" s="13"/>
    </row>
    <row r="286" spans="2:8" s="1" customFormat="1" ht="16.899999999999999" customHeight="1">
      <c r="B286" s="13"/>
      <c r="C286" s="38" t="s">
        <v>1</v>
      </c>
      <c r="D286" s="38" t="s">
        <v>6018</v>
      </c>
      <c r="E286" s="3" t="s">
        <v>1</v>
      </c>
      <c r="F286" s="39">
        <v>0</v>
      </c>
      <c r="H286" s="13"/>
    </row>
    <row r="287" spans="2:8" s="1" customFormat="1" ht="16.899999999999999" customHeight="1">
      <c r="B287" s="13"/>
      <c r="C287" s="38" t="s">
        <v>1</v>
      </c>
      <c r="D287" s="38" t="s">
        <v>10856</v>
      </c>
      <c r="E287" s="3" t="s">
        <v>1</v>
      </c>
      <c r="F287" s="39">
        <v>9.98</v>
      </c>
      <c r="H287" s="13"/>
    </row>
    <row r="288" spans="2:8" s="1" customFormat="1" ht="16.899999999999999" customHeight="1">
      <c r="B288" s="13"/>
      <c r="C288" s="38" t="s">
        <v>1</v>
      </c>
      <c r="D288" s="38" t="s">
        <v>6005</v>
      </c>
      <c r="E288" s="3" t="s">
        <v>1</v>
      </c>
      <c r="F288" s="39">
        <v>0</v>
      </c>
      <c r="H288" s="13"/>
    </row>
    <row r="289" spans="2:8" s="1" customFormat="1" ht="16.899999999999999" customHeight="1">
      <c r="B289" s="13"/>
      <c r="C289" s="38" t="s">
        <v>1</v>
      </c>
      <c r="D289" s="38" t="s">
        <v>10857</v>
      </c>
      <c r="E289" s="3" t="s">
        <v>1</v>
      </c>
      <c r="F289" s="39">
        <v>35.29</v>
      </c>
      <c r="H289" s="13"/>
    </row>
    <row r="290" spans="2:8" s="1" customFormat="1" ht="16.899999999999999" customHeight="1">
      <c r="B290" s="13"/>
      <c r="C290" s="38" t="s">
        <v>1</v>
      </c>
      <c r="D290" s="38" t="s">
        <v>10858</v>
      </c>
      <c r="E290" s="3" t="s">
        <v>1</v>
      </c>
      <c r="F290" s="39">
        <v>0</v>
      </c>
      <c r="H290" s="13"/>
    </row>
    <row r="291" spans="2:8" s="1" customFormat="1" ht="16.899999999999999" customHeight="1">
      <c r="B291" s="13"/>
      <c r="C291" s="38" t="s">
        <v>1</v>
      </c>
      <c r="D291" s="38" t="s">
        <v>10859</v>
      </c>
      <c r="E291" s="3" t="s">
        <v>1</v>
      </c>
      <c r="F291" s="39">
        <v>31.89</v>
      </c>
      <c r="H291" s="13"/>
    </row>
    <row r="292" spans="2:8" s="1" customFormat="1" ht="16.899999999999999" customHeight="1">
      <c r="B292" s="13"/>
      <c r="C292" s="38" t="s">
        <v>1</v>
      </c>
      <c r="D292" s="38" t="s">
        <v>10860</v>
      </c>
      <c r="E292" s="3" t="s">
        <v>1</v>
      </c>
      <c r="F292" s="39">
        <v>0</v>
      </c>
      <c r="H292" s="13"/>
    </row>
    <row r="293" spans="2:8" s="1" customFormat="1" ht="16.899999999999999" customHeight="1">
      <c r="B293" s="13"/>
      <c r="C293" s="38" t="s">
        <v>1</v>
      </c>
      <c r="D293" s="38" t="s">
        <v>10861</v>
      </c>
      <c r="E293" s="3" t="s">
        <v>1</v>
      </c>
      <c r="F293" s="39">
        <v>42.62</v>
      </c>
      <c r="H293" s="13"/>
    </row>
    <row r="294" spans="2:8" s="1" customFormat="1" ht="16.899999999999999" customHeight="1">
      <c r="B294" s="13"/>
      <c r="C294" s="38" t="s">
        <v>1</v>
      </c>
      <c r="D294" s="38" t="s">
        <v>10862</v>
      </c>
      <c r="E294" s="3" t="s">
        <v>1</v>
      </c>
      <c r="F294" s="39">
        <v>0</v>
      </c>
      <c r="H294" s="13"/>
    </row>
    <row r="295" spans="2:8" s="1" customFormat="1" ht="16.899999999999999" customHeight="1">
      <c r="B295" s="13"/>
      <c r="C295" s="38" t="s">
        <v>1</v>
      </c>
      <c r="D295" s="38" t="s">
        <v>10863</v>
      </c>
      <c r="E295" s="3" t="s">
        <v>1</v>
      </c>
      <c r="F295" s="39">
        <v>30.04</v>
      </c>
      <c r="H295" s="13"/>
    </row>
    <row r="296" spans="2:8" s="1" customFormat="1" ht="16.899999999999999" customHeight="1">
      <c r="B296" s="13"/>
      <c r="C296" s="38" t="s">
        <v>1</v>
      </c>
      <c r="D296" s="38" t="s">
        <v>10864</v>
      </c>
      <c r="E296" s="3" t="s">
        <v>1</v>
      </c>
      <c r="F296" s="39">
        <v>0</v>
      </c>
      <c r="H296" s="13"/>
    </row>
    <row r="297" spans="2:8" s="1" customFormat="1" ht="16.899999999999999" customHeight="1">
      <c r="B297" s="13"/>
      <c r="C297" s="38" t="s">
        <v>1</v>
      </c>
      <c r="D297" s="38" t="s">
        <v>10865</v>
      </c>
      <c r="E297" s="3" t="s">
        <v>1</v>
      </c>
      <c r="F297" s="39">
        <v>16.649999999999999</v>
      </c>
      <c r="H297" s="13"/>
    </row>
    <row r="298" spans="2:8" s="1" customFormat="1" ht="16.899999999999999" customHeight="1">
      <c r="B298" s="13"/>
      <c r="C298" s="38" t="s">
        <v>1</v>
      </c>
      <c r="D298" s="38" t="s">
        <v>5967</v>
      </c>
      <c r="E298" s="3" t="s">
        <v>1</v>
      </c>
      <c r="F298" s="39">
        <v>0</v>
      </c>
      <c r="H298" s="13"/>
    </row>
    <row r="299" spans="2:8" s="1" customFormat="1" ht="16.899999999999999" customHeight="1">
      <c r="B299" s="13"/>
      <c r="C299" s="38" t="s">
        <v>1</v>
      </c>
      <c r="D299" s="38" t="s">
        <v>10866</v>
      </c>
      <c r="E299" s="3" t="s">
        <v>1</v>
      </c>
      <c r="F299" s="39">
        <v>15.33</v>
      </c>
      <c r="H299" s="13"/>
    </row>
    <row r="300" spans="2:8" s="1" customFormat="1" ht="16.899999999999999" customHeight="1">
      <c r="B300" s="13"/>
      <c r="C300" s="38" t="s">
        <v>1</v>
      </c>
      <c r="D300" s="38" t="s">
        <v>5969</v>
      </c>
      <c r="E300" s="3" t="s">
        <v>1</v>
      </c>
      <c r="F300" s="39">
        <v>0</v>
      </c>
      <c r="H300" s="13"/>
    </row>
    <row r="301" spans="2:8" s="1" customFormat="1" ht="16.899999999999999" customHeight="1">
      <c r="B301" s="13"/>
      <c r="C301" s="38" t="s">
        <v>1</v>
      </c>
      <c r="D301" s="38" t="s">
        <v>10867</v>
      </c>
      <c r="E301" s="3" t="s">
        <v>1</v>
      </c>
      <c r="F301" s="39">
        <v>17.059999999999999</v>
      </c>
      <c r="H301" s="13"/>
    </row>
    <row r="302" spans="2:8" s="1" customFormat="1" ht="16.899999999999999" customHeight="1">
      <c r="B302" s="13"/>
      <c r="C302" s="38" t="s">
        <v>1</v>
      </c>
      <c r="D302" s="38" t="s">
        <v>6007</v>
      </c>
      <c r="E302" s="3" t="s">
        <v>1</v>
      </c>
      <c r="F302" s="39">
        <v>0</v>
      </c>
      <c r="H302" s="13"/>
    </row>
    <row r="303" spans="2:8" s="1" customFormat="1" ht="16.899999999999999" customHeight="1">
      <c r="B303" s="13"/>
      <c r="C303" s="38" t="s">
        <v>1</v>
      </c>
      <c r="D303" s="38" t="s">
        <v>10868</v>
      </c>
      <c r="E303" s="3" t="s">
        <v>1</v>
      </c>
      <c r="F303" s="39">
        <v>26.15</v>
      </c>
      <c r="H303" s="13"/>
    </row>
    <row r="304" spans="2:8" s="1" customFormat="1" ht="16.899999999999999" customHeight="1">
      <c r="B304" s="13"/>
      <c r="C304" s="38" t="s">
        <v>1</v>
      </c>
      <c r="D304" s="38" t="s">
        <v>10869</v>
      </c>
      <c r="E304" s="3" t="s">
        <v>1</v>
      </c>
      <c r="F304" s="39">
        <v>0</v>
      </c>
      <c r="H304" s="13"/>
    </row>
    <row r="305" spans="2:8" s="1" customFormat="1" ht="16.899999999999999" customHeight="1">
      <c r="B305" s="13"/>
      <c r="C305" s="38" t="s">
        <v>1</v>
      </c>
      <c r="D305" s="38" t="s">
        <v>4405</v>
      </c>
      <c r="E305" s="3" t="s">
        <v>1</v>
      </c>
      <c r="F305" s="39">
        <v>18.399999999999999</v>
      </c>
      <c r="H305" s="13"/>
    </row>
    <row r="306" spans="2:8" s="1" customFormat="1" ht="16.899999999999999" customHeight="1">
      <c r="B306" s="13"/>
      <c r="C306" s="38" t="s">
        <v>1</v>
      </c>
      <c r="D306" s="38" t="s">
        <v>10870</v>
      </c>
      <c r="E306" s="3" t="s">
        <v>1</v>
      </c>
      <c r="F306" s="39">
        <v>0</v>
      </c>
      <c r="H306" s="13"/>
    </row>
    <row r="307" spans="2:8" s="1" customFormat="1" ht="16.899999999999999" customHeight="1">
      <c r="B307" s="13"/>
      <c r="C307" s="38" t="s">
        <v>1</v>
      </c>
      <c r="D307" s="38" t="s">
        <v>1218</v>
      </c>
      <c r="E307" s="3" t="s">
        <v>1</v>
      </c>
      <c r="F307" s="39">
        <v>19.04</v>
      </c>
      <c r="H307" s="13"/>
    </row>
    <row r="308" spans="2:8" s="1" customFormat="1" ht="16.899999999999999" customHeight="1">
      <c r="B308" s="13"/>
      <c r="C308" s="38" t="s">
        <v>1</v>
      </c>
      <c r="D308" s="38" t="s">
        <v>3600</v>
      </c>
      <c r="E308" s="3" t="s">
        <v>1</v>
      </c>
      <c r="F308" s="39">
        <v>0</v>
      </c>
      <c r="H308" s="13"/>
    </row>
    <row r="309" spans="2:8" s="1" customFormat="1" ht="16.899999999999999" customHeight="1">
      <c r="B309" s="13"/>
      <c r="C309" s="38" t="s">
        <v>1</v>
      </c>
      <c r="D309" s="38" t="s">
        <v>10871</v>
      </c>
      <c r="E309" s="3" t="s">
        <v>1</v>
      </c>
      <c r="F309" s="39">
        <v>20.22</v>
      </c>
      <c r="H309" s="13"/>
    </row>
    <row r="310" spans="2:8" s="1" customFormat="1" ht="16.899999999999999" customHeight="1">
      <c r="B310" s="13"/>
      <c r="C310" s="38" t="s">
        <v>1</v>
      </c>
      <c r="D310" s="38" t="s">
        <v>10872</v>
      </c>
      <c r="E310" s="3" t="s">
        <v>1</v>
      </c>
      <c r="F310" s="39">
        <v>0</v>
      </c>
      <c r="H310" s="13"/>
    </row>
    <row r="311" spans="2:8" s="1" customFormat="1" ht="16.899999999999999" customHeight="1">
      <c r="B311" s="13"/>
      <c r="C311" s="38" t="s">
        <v>1</v>
      </c>
      <c r="D311" s="38" t="s">
        <v>10873</v>
      </c>
      <c r="E311" s="3" t="s">
        <v>1</v>
      </c>
      <c r="F311" s="39">
        <v>20.77</v>
      </c>
      <c r="H311" s="13"/>
    </row>
    <row r="312" spans="2:8" s="1" customFormat="1" ht="16.899999999999999" customHeight="1">
      <c r="B312" s="13"/>
      <c r="C312" s="38" t="s">
        <v>1</v>
      </c>
      <c r="D312" s="38" t="s">
        <v>10874</v>
      </c>
      <c r="E312" s="3" t="s">
        <v>1</v>
      </c>
      <c r="F312" s="39">
        <v>0</v>
      </c>
      <c r="H312" s="13"/>
    </row>
    <row r="313" spans="2:8" s="1" customFormat="1" ht="16.899999999999999" customHeight="1">
      <c r="B313" s="13"/>
      <c r="C313" s="38" t="s">
        <v>1</v>
      </c>
      <c r="D313" s="38" t="s">
        <v>10875</v>
      </c>
      <c r="E313" s="3" t="s">
        <v>1</v>
      </c>
      <c r="F313" s="39">
        <v>36.119999999999997</v>
      </c>
      <c r="H313" s="13"/>
    </row>
    <row r="314" spans="2:8" s="1" customFormat="1" ht="16.899999999999999" customHeight="1">
      <c r="B314" s="13"/>
      <c r="C314" s="38" t="s">
        <v>1</v>
      </c>
      <c r="D314" s="38" t="s">
        <v>10876</v>
      </c>
      <c r="E314" s="3" t="s">
        <v>1</v>
      </c>
      <c r="F314" s="39">
        <v>0</v>
      </c>
      <c r="H314" s="13"/>
    </row>
    <row r="315" spans="2:8" s="1" customFormat="1" ht="16.899999999999999" customHeight="1">
      <c r="B315" s="13"/>
      <c r="C315" s="38" t="s">
        <v>1</v>
      </c>
      <c r="D315" s="38" t="s">
        <v>10877</v>
      </c>
      <c r="E315" s="3" t="s">
        <v>1</v>
      </c>
      <c r="F315" s="39">
        <v>23.65</v>
      </c>
      <c r="H315" s="13"/>
    </row>
    <row r="316" spans="2:8" s="1" customFormat="1" ht="16.899999999999999" customHeight="1">
      <c r="B316" s="13"/>
      <c r="C316" s="38" t="s">
        <v>1</v>
      </c>
      <c r="D316" s="38" t="s">
        <v>6097</v>
      </c>
      <c r="E316" s="3" t="s">
        <v>1</v>
      </c>
      <c r="F316" s="39">
        <v>0</v>
      </c>
      <c r="H316" s="13"/>
    </row>
    <row r="317" spans="2:8" s="1" customFormat="1" ht="16.899999999999999" customHeight="1">
      <c r="B317" s="13"/>
      <c r="C317" s="38" t="s">
        <v>1</v>
      </c>
      <c r="D317" s="38" t="s">
        <v>10878</v>
      </c>
      <c r="E317" s="3" t="s">
        <v>1</v>
      </c>
      <c r="F317" s="39">
        <v>10.09</v>
      </c>
      <c r="H317" s="13"/>
    </row>
    <row r="318" spans="2:8" s="1" customFormat="1" ht="16.899999999999999" customHeight="1">
      <c r="B318" s="13"/>
      <c r="C318" s="38" t="s">
        <v>1</v>
      </c>
      <c r="D318" s="38" t="s">
        <v>1077</v>
      </c>
      <c r="E318" s="3" t="s">
        <v>1</v>
      </c>
      <c r="F318" s="39">
        <v>0</v>
      </c>
      <c r="H318" s="13"/>
    </row>
    <row r="319" spans="2:8" s="1" customFormat="1" ht="16.899999999999999" customHeight="1">
      <c r="B319" s="13"/>
      <c r="C319" s="38" t="s">
        <v>1</v>
      </c>
      <c r="D319" s="38" t="s">
        <v>10879</v>
      </c>
      <c r="E319" s="3" t="s">
        <v>1</v>
      </c>
      <c r="F319" s="39">
        <v>16.25</v>
      </c>
      <c r="H319" s="13"/>
    </row>
    <row r="320" spans="2:8" s="1" customFormat="1" ht="16.899999999999999" customHeight="1">
      <c r="B320" s="13"/>
      <c r="C320" s="38" t="s">
        <v>1</v>
      </c>
      <c r="D320" s="38" t="s">
        <v>10880</v>
      </c>
      <c r="E320" s="3" t="s">
        <v>1</v>
      </c>
      <c r="F320" s="39">
        <v>0</v>
      </c>
      <c r="H320" s="13"/>
    </row>
    <row r="321" spans="2:8" s="1" customFormat="1" ht="16.899999999999999" customHeight="1">
      <c r="B321" s="13"/>
      <c r="C321" s="38" t="s">
        <v>1</v>
      </c>
      <c r="D321" s="38" t="s">
        <v>10881</v>
      </c>
      <c r="E321" s="3" t="s">
        <v>1</v>
      </c>
      <c r="F321" s="39">
        <v>9.5299999999999994</v>
      </c>
      <c r="H321" s="13"/>
    </row>
    <row r="322" spans="2:8" s="1" customFormat="1" ht="16.899999999999999" customHeight="1">
      <c r="B322" s="13"/>
      <c r="C322" s="38" t="s">
        <v>1</v>
      </c>
      <c r="D322" s="38" t="s">
        <v>4704</v>
      </c>
      <c r="E322" s="3" t="s">
        <v>1</v>
      </c>
      <c r="F322" s="39">
        <v>0</v>
      </c>
      <c r="H322" s="13"/>
    </row>
    <row r="323" spans="2:8" s="1" customFormat="1" ht="16.899999999999999" customHeight="1">
      <c r="B323" s="13"/>
      <c r="C323" s="38" t="s">
        <v>1</v>
      </c>
      <c r="D323" s="38" t="s">
        <v>10882</v>
      </c>
      <c r="E323" s="3" t="s">
        <v>1</v>
      </c>
      <c r="F323" s="39">
        <v>19.29</v>
      </c>
      <c r="H323" s="13"/>
    </row>
    <row r="324" spans="2:8" s="1" customFormat="1" ht="16.899999999999999" customHeight="1">
      <c r="B324" s="13"/>
      <c r="C324" s="38" t="s">
        <v>1</v>
      </c>
      <c r="D324" s="38" t="s">
        <v>1058</v>
      </c>
      <c r="E324" s="3" t="s">
        <v>1</v>
      </c>
      <c r="F324" s="39">
        <v>0</v>
      </c>
      <c r="H324" s="13"/>
    </row>
    <row r="325" spans="2:8" s="1" customFormat="1" ht="16.899999999999999" customHeight="1">
      <c r="B325" s="13"/>
      <c r="C325" s="38" t="s">
        <v>1</v>
      </c>
      <c r="D325" s="38" t="s">
        <v>10883</v>
      </c>
      <c r="E325" s="3" t="s">
        <v>1</v>
      </c>
      <c r="F325" s="39">
        <v>16.45</v>
      </c>
      <c r="H325" s="13"/>
    </row>
    <row r="326" spans="2:8" s="1" customFormat="1" ht="16.899999999999999" customHeight="1">
      <c r="B326" s="13"/>
      <c r="C326" s="38" t="s">
        <v>1</v>
      </c>
      <c r="D326" s="38" t="s">
        <v>6020</v>
      </c>
      <c r="E326" s="3" t="s">
        <v>1</v>
      </c>
      <c r="F326" s="39">
        <v>0</v>
      </c>
      <c r="H326" s="13"/>
    </row>
    <row r="327" spans="2:8" s="1" customFormat="1" ht="16.899999999999999" customHeight="1">
      <c r="B327" s="13"/>
      <c r="C327" s="38" t="s">
        <v>1</v>
      </c>
      <c r="D327" s="38" t="s">
        <v>10884</v>
      </c>
      <c r="E327" s="3" t="s">
        <v>1</v>
      </c>
      <c r="F327" s="39">
        <v>35.630000000000003</v>
      </c>
      <c r="H327" s="13"/>
    </row>
    <row r="328" spans="2:8" s="1" customFormat="1" ht="16.899999999999999" customHeight="1">
      <c r="B328" s="13"/>
      <c r="C328" s="38" t="s">
        <v>1</v>
      </c>
      <c r="D328" s="38" t="s">
        <v>10885</v>
      </c>
      <c r="E328" s="3" t="s">
        <v>1</v>
      </c>
      <c r="F328" s="39">
        <v>0</v>
      </c>
      <c r="H328" s="13"/>
    </row>
    <row r="329" spans="2:8" s="1" customFormat="1" ht="16.899999999999999" customHeight="1">
      <c r="B329" s="13"/>
      <c r="C329" s="38" t="s">
        <v>1</v>
      </c>
      <c r="D329" s="38" t="s">
        <v>10886</v>
      </c>
      <c r="E329" s="3" t="s">
        <v>1</v>
      </c>
      <c r="F329" s="39">
        <v>39.5</v>
      </c>
      <c r="H329" s="13"/>
    </row>
    <row r="330" spans="2:8" s="1" customFormat="1" ht="16.899999999999999" customHeight="1">
      <c r="B330" s="13"/>
      <c r="C330" s="38" t="s">
        <v>1</v>
      </c>
      <c r="D330" s="38" t="s">
        <v>10887</v>
      </c>
      <c r="E330" s="3" t="s">
        <v>1</v>
      </c>
      <c r="F330" s="39">
        <v>0</v>
      </c>
      <c r="H330" s="13"/>
    </row>
    <row r="331" spans="2:8" s="1" customFormat="1" ht="16.899999999999999" customHeight="1">
      <c r="B331" s="13"/>
      <c r="C331" s="38" t="s">
        <v>1</v>
      </c>
      <c r="D331" s="38" t="s">
        <v>10888</v>
      </c>
      <c r="E331" s="3" t="s">
        <v>1</v>
      </c>
      <c r="F331" s="39">
        <v>22.33</v>
      </c>
      <c r="H331" s="13"/>
    </row>
    <row r="332" spans="2:8" s="1" customFormat="1" ht="16.899999999999999" customHeight="1">
      <c r="B332" s="13"/>
      <c r="C332" s="38" t="s">
        <v>1</v>
      </c>
      <c r="D332" s="38" t="s">
        <v>10889</v>
      </c>
      <c r="E332" s="3" t="s">
        <v>1</v>
      </c>
      <c r="F332" s="39">
        <v>0</v>
      </c>
      <c r="H332" s="13"/>
    </row>
    <row r="333" spans="2:8" s="1" customFormat="1" ht="16.899999999999999" customHeight="1">
      <c r="B333" s="13"/>
      <c r="C333" s="38" t="s">
        <v>1</v>
      </c>
      <c r="D333" s="38" t="s">
        <v>10890</v>
      </c>
      <c r="E333" s="3" t="s">
        <v>1</v>
      </c>
      <c r="F333" s="39">
        <v>25.17</v>
      </c>
      <c r="H333" s="13"/>
    </row>
    <row r="334" spans="2:8" s="1" customFormat="1" ht="16.899999999999999" customHeight="1">
      <c r="B334" s="13"/>
      <c r="C334" s="38" t="s">
        <v>1</v>
      </c>
      <c r="D334" s="38" t="s">
        <v>10891</v>
      </c>
      <c r="E334" s="3" t="s">
        <v>1</v>
      </c>
      <c r="F334" s="39">
        <v>0</v>
      </c>
      <c r="H334" s="13"/>
    </row>
    <row r="335" spans="2:8" s="1" customFormat="1" ht="16.899999999999999" customHeight="1">
      <c r="B335" s="13"/>
      <c r="C335" s="38" t="s">
        <v>1</v>
      </c>
      <c r="D335" s="38" t="s">
        <v>10892</v>
      </c>
      <c r="E335" s="3" t="s">
        <v>1</v>
      </c>
      <c r="F335" s="39">
        <v>20.46</v>
      </c>
      <c r="H335" s="13"/>
    </row>
    <row r="336" spans="2:8" s="1" customFormat="1" ht="16.899999999999999" customHeight="1">
      <c r="B336" s="13"/>
      <c r="C336" s="38" t="s">
        <v>1</v>
      </c>
      <c r="D336" s="38" t="s">
        <v>10893</v>
      </c>
      <c r="E336" s="3" t="s">
        <v>1</v>
      </c>
      <c r="F336" s="39">
        <v>0</v>
      </c>
      <c r="H336" s="13"/>
    </row>
    <row r="337" spans="2:8" s="1" customFormat="1" ht="16.899999999999999" customHeight="1">
      <c r="B337" s="13"/>
      <c r="C337" s="38" t="s">
        <v>1</v>
      </c>
      <c r="D337" s="38" t="s">
        <v>10894</v>
      </c>
      <c r="E337" s="3" t="s">
        <v>1</v>
      </c>
      <c r="F337" s="39">
        <v>16.989999999999998</v>
      </c>
      <c r="H337" s="13"/>
    </row>
    <row r="338" spans="2:8" s="1" customFormat="1" ht="16.899999999999999" customHeight="1">
      <c r="B338" s="13"/>
      <c r="C338" s="38" t="s">
        <v>1</v>
      </c>
      <c r="D338" s="38" t="s">
        <v>10895</v>
      </c>
      <c r="E338" s="3" t="s">
        <v>1</v>
      </c>
      <c r="F338" s="39">
        <v>0</v>
      </c>
      <c r="H338" s="13"/>
    </row>
    <row r="339" spans="2:8" s="1" customFormat="1" ht="16.899999999999999" customHeight="1">
      <c r="B339" s="13"/>
      <c r="C339" s="38" t="s">
        <v>1</v>
      </c>
      <c r="D339" s="38" t="s">
        <v>10896</v>
      </c>
      <c r="E339" s="3" t="s">
        <v>1</v>
      </c>
      <c r="F339" s="39">
        <v>17.68</v>
      </c>
      <c r="H339" s="13"/>
    </row>
    <row r="340" spans="2:8" s="1" customFormat="1" ht="16.899999999999999" customHeight="1">
      <c r="B340" s="13"/>
      <c r="C340" s="38" t="s">
        <v>1</v>
      </c>
      <c r="D340" s="38" t="s">
        <v>5970</v>
      </c>
      <c r="E340" s="3" t="s">
        <v>1</v>
      </c>
      <c r="F340" s="39">
        <v>0</v>
      </c>
      <c r="H340" s="13"/>
    </row>
    <row r="341" spans="2:8" s="1" customFormat="1" ht="16.899999999999999" customHeight="1">
      <c r="B341" s="13"/>
      <c r="C341" s="38" t="s">
        <v>1</v>
      </c>
      <c r="D341" s="38" t="s">
        <v>10897</v>
      </c>
      <c r="E341" s="3" t="s">
        <v>1</v>
      </c>
      <c r="F341" s="39">
        <v>20.53</v>
      </c>
      <c r="H341" s="13"/>
    </row>
    <row r="342" spans="2:8" s="1" customFormat="1" ht="16.899999999999999" customHeight="1">
      <c r="B342" s="13"/>
      <c r="C342" s="38" t="s">
        <v>1</v>
      </c>
      <c r="D342" s="38" t="s">
        <v>5971</v>
      </c>
      <c r="E342" s="3" t="s">
        <v>1</v>
      </c>
      <c r="F342" s="39">
        <v>0</v>
      </c>
      <c r="H342" s="13"/>
    </row>
    <row r="343" spans="2:8" s="1" customFormat="1" ht="16.899999999999999" customHeight="1">
      <c r="B343" s="13"/>
      <c r="C343" s="38" t="s">
        <v>1</v>
      </c>
      <c r="D343" s="38" t="s">
        <v>10898</v>
      </c>
      <c r="E343" s="3" t="s">
        <v>1</v>
      </c>
      <c r="F343" s="39">
        <v>21.81</v>
      </c>
      <c r="H343" s="13"/>
    </row>
    <row r="344" spans="2:8" s="1" customFormat="1" ht="16.899999999999999" customHeight="1">
      <c r="B344" s="13"/>
      <c r="C344" s="38" t="s">
        <v>1</v>
      </c>
      <c r="D344" s="38" t="s">
        <v>10899</v>
      </c>
      <c r="E344" s="3" t="s">
        <v>1</v>
      </c>
      <c r="F344" s="39">
        <v>0</v>
      </c>
      <c r="H344" s="13"/>
    </row>
    <row r="345" spans="2:8" s="1" customFormat="1" ht="16.899999999999999" customHeight="1">
      <c r="B345" s="13"/>
      <c r="C345" s="38" t="s">
        <v>1</v>
      </c>
      <c r="D345" s="38" t="s">
        <v>10900</v>
      </c>
      <c r="E345" s="3" t="s">
        <v>1</v>
      </c>
      <c r="F345" s="39">
        <v>19.329999999999998</v>
      </c>
      <c r="H345" s="13"/>
    </row>
    <row r="346" spans="2:8" s="1" customFormat="1" ht="16.899999999999999" customHeight="1">
      <c r="B346" s="13"/>
      <c r="C346" s="38" t="s">
        <v>1</v>
      </c>
      <c r="D346" s="38" t="s">
        <v>10901</v>
      </c>
      <c r="E346" s="3" t="s">
        <v>1</v>
      </c>
      <c r="F346" s="39">
        <v>0</v>
      </c>
      <c r="H346" s="13"/>
    </row>
    <row r="347" spans="2:8" s="1" customFormat="1" ht="16.899999999999999" customHeight="1">
      <c r="B347" s="13"/>
      <c r="C347" s="38" t="s">
        <v>1</v>
      </c>
      <c r="D347" s="38" t="s">
        <v>10902</v>
      </c>
      <c r="E347" s="3" t="s">
        <v>1</v>
      </c>
      <c r="F347" s="39">
        <v>9.92</v>
      </c>
      <c r="H347" s="13"/>
    </row>
    <row r="348" spans="2:8" s="1" customFormat="1" ht="16.899999999999999" customHeight="1">
      <c r="B348" s="13"/>
      <c r="C348" s="38" t="s">
        <v>1</v>
      </c>
      <c r="D348" s="38" t="s">
        <v>378</v>
      </c>
      <c r="E348" s="3" t="s">
        <v>1</v>
      </c>
      <c r="F348" s="39">
        <v>806.61</v>
      </c>
      <c r="H348" s="13"/>
    </row>
    <row r="349" spans="2:8" s="1" customFormat="1" ht="16.899999999999999" customHeight="1">
      <c r="B349" s="13"/>
      <c r="C349" s="38" t="s">
        <v>1</v>
      </c>
      <c r="D349" s="38" t="s">
        <v>1</v>
      </c>
      <c r="E349" s="3" t="s">
        <v>1</v>
      </c>
      <c r="F349" s="39">
        <v>0</v>
      </c>
      <c r="H349" s="13"/>
    </row>
    <row r="350" spans="2:8" s="1" customFormat="1" ht="16.899999999999999" customHeight="1">
      <c r="B350" s="13"/>
      <c r="C350" s="38" t="s">
        <v>1</v>
      </c>
      <c r="D350" s="38" t="s">
        <v>1</v>
      </c>
      <c r="E350" s="3" t="s">
        <v>1</v>
      </c>
      <c r="F350" s="39">
        <v>0</v>
      </c>
      <c r="H350" s="13"/>
    </row>
    <row r="351" spans="2:8" s="1" customFormat="1" ht="16.899999999999999" customHeight="1">
      <c r="B351" s="13"/>
      <c r="C351" s="38" t="s">
        <v>1</v>
      </c>
      <c r="D351" s="38" t="s">
        <v>1</v>
      </c>
      <c r="E351" s="3" t="s">
        <v>1</v>
      </c>
      <c r="F351" s="39">
        <v>0</v>
      </c>
      <c r="H351" s="13"/>
    </row>
    <row r="352" spans="2:8" s="1" customFormat="1" ht="16.899999999999999" customHeight="1">
      <c r="B352" s="13"/>
      <c r="C352" s="38" t="s">
        <v>1</v>
      </c>
      <c r="D352" s="38" t="s">
        <v>1</v>
      </c>
      <c r="E352" s="3" t="s">
        <v>1</v>
      </c>
      <c r="F352" s="39">
        <v>0</v>
      </c>
      <c r="H352" s="13"/>
    </row>
    <row r="353" spans="2:8" s="1" customFormat="1" ht="16.899999999999999" customHeight="1">
      <c r="B353" s="13"/>
      <c r="C353" s="38" t="s">
        <v>1</v>
      </c>
      <c r="D353" s="38" t="s">
        <v>378</v>
      </c>
      <c r="E353" s="3" t="s">
        <v>1</v>
      </c>
      <c r="F353" s="39">
        <v>0</v>
      </c>
      <c r="H353" s="13"/>
    </row>
    <row r="354" spans="2:8" s="1" customFormat="1" ht="16.899999999999999" customHeight="1">
      <c r="B354" s="13"/>
      <c r="C354" s="40" t="s">
        <v>10809</v>
      </c>
      <c r="H354" s="13"/>
    </row>
    <row r="355" spans="2:8" s="1" customFormat="1" ht="22.5">
      <c r="B355" s="13"/>
      <c r="C355" s="38" t="s">
        <v>4508</v>
      </c>
      <c r="D355" s="38" t="s">
        <v>4509</v>
      </c>
      <c r="E355" s="3" t="s">
        <v>249</v>
      </c>
      <c r="F355" s="39">
        <v>1169.2</v>
      </c>
      <c r="H355" s="13"/>
    </row>
    <row r="356" spans="2:8" s="1" customFormat="1" ht="22.5">
      <c r="B356" s="13"/>
      <c r="C356" s="38" t="s">
        <v>6138</v>
      </c>
      <c r="D356" s="38" t="s">
        <v>6139</v>
      </c>
      <c r="E356" s="3" t="s">
        <v>249</v>
      </c>
      <c r="F356" s="39">
        <v>818.44</v>
      </c>
      <c r="H356" s="13"/>
    </row>
    <row r="357" spans="2:8" s="1" customFormat="1" ht="22.5">
      <c r="B357" s="13"/>
      <c r="C357" s="38" t="s">
        <v>6145</v>
      </c>
      <c r="D357" s="38" t="s">
        <v>6146</v>
      </c>
      <c r="E357" s="3" t="s">
        <v>249</v>
      </c>
      <c r="F357" s="39">
        <v>350.76</v>
      </c>
      <c r="H357" s="13"/>
    </row>
    <row r="358" spans="2:8" s="1" customFormat="1" ht="16.899999999999999" customHeight="1">
      <c r="B358" s="13"/>
      <c r="C358" s="38" t="s">
        <v>6176</v>
      </c>
      <c r="D358" s="38" t="s">
        <v>6177</v>
      </c>
      <c r="E358" s="3" t="s">
        <v>249</v>
      </c>
      <c r="F358" s="39">
        <v>3090.18</v>
      </c>
      <c r="H358" s="13"/>
    </row>
    <row r="359" spans="2:8" s="1" customFormat="1" ht="16.899999999999999" customHeight="1">
      <c r="B359" s="13"/>
      <c r="C359" s="38" t="s">
        <v>6183</v>
      </c>
      <c r="D359" s="38" t="s">
        <v>6184</v>
      </c>
      <c r="E359" s="3" t="s">
        <v>249</v>
      </c>
      <c r="F359" s="39">
        <v>1186.47</v>
      </c>
      <c r="H359" s="13"/>
    </row>
    <row r="360" spans="2:8" s="1" customFormat="1" ht="22.5">
      <c r="B360" s="13"/>
      <c r="C360" s="38" t="s">
        <v>3178</v>
      </c>
      <c r="D360" s="38" t="s">
        <v>3179</v>
      </c>
      <c r="E360" s="3" t="s">
        <v>402</v>
      </c>
      <c r="F360" s="39">
        <v>116.92</v>
      </c>
      <c r="H360" s="13"/>
    </row>
    <row r="361" spans="2:8" s="1" customFormat="1" ht="16.899999999999999" customHeight="1">
      <c r="B361" s="13"/>
      <c r="C361" s="38" t="s">
        <v>3231</v>
      </c>
      <c r="D361" s="38" t="s">
        <v>3232</v>
      </c>
      <c r="E361" s="3" t="s">
        <v>402</v>
      </c>
      <c r="F361" s="39">
        <v>279.125</v>
      </c>
      <c r="H361" s="13"/>
    </row>
    <row r="362" spans="2:8" s="1" customFormat="1" ht="16.899999999999999" customHeight="1">
      <c r="B362" s="13"/>
      <c r="C362" s="34" t="s">
        <v>10903</v>
      </c>
      <c r="D362" s="35" t="s">
        <v>1</v>
      </c>
      <c r="E362" s="36" t="s">
        <v>1</v>
      </c>
      <c r="F362" s="37">
        <v>0</v>
      </c>
      <c r="H362" s="13"/>
    </row>
    <row r="363" spans="2:8" s="1" customFormat="1" ht="16.899999999999999" customHeight="1">
      <c r="B363" s="13"/>
      <c r="C363" s="34" t="s">
        <v>187</v>
      </c>
      <c r="D363" s="35" t="s">
        <v>1</v>
      </c>
      <c r="E363" s="36" t="s">
        <v>1</v>
      </c>
      <c r="F363" s="37">
        <v>80.8</v>
      </c>
      <c r="H363" s="13"/>
    </row>
    <row r="364" spans="2:8" s="1" customFormat="1" ht="16.899999999999999" customHeight="1">
      <c r="B364" s="13"/>
      <c r="C364" s="38" t="s">
        <v>1</v>
      </c>
      <c r="D364" s="38" t="s">
        <v>10904</v>
      </c>
      <c r="E364" s="3" t="s">
        <v>1</v>
      </c>
      <c r="F364" s="39">
        <v>80.8</v>
      </c>
      <c r="H364" s="13"/>
    </row>
    <row r="365" spans="2:8" s="1" customFormat="1" ht="16.899999999999999" customHeight="1">
      <c r="B365" s="13"/>
      <c r="C365" s="38" t="s">
        <v>1</v>
      </c>
      <c r="D365" s="38" t="s">
        <v>378</v>
      </c>
      <c r="E365" s="3" t="s">
        <v>1</v>
      </c>
      <c r="F365" s="39">
        <v>80.8</v>
      </c>
      <c r="H365" s="13"/>
    </row>
    <row r="366" spans="2:8" s="1" customFormat="1" ht="16.899999999999999" customHeight="1">
      <c r="B366" s="13"/>
      <c r="C366" s="40" t="s">
        <v>10809</v>
      </c>
      <c r="H366" s="13"/>
    </row>
    <row r="367" spans="2:8" s="1" customFormat="1" ht="16.899999999999999" customHeight="1">
      <c r="B367" s="13"/>
      <c r="C367" s="38" t="s">
        <v>2755</v>
      </c>
      <c r="D367" s="38" t="s">
        <v>2756</v>
      </c>
      <c r="E367" s="3" t="s">
        <v>249</v>
      </c>
      <c r="F367" s="39">
        <v>2328.8310000000001</v>
      </c>
      <c r="H367" s="13"/>
    </row>
    <row r="368" spans="2:8" s="1" customFormat="1" ht="16.899999999999999" customHeight="1">
      <c r="B368" s="13"/>
      <c r="C368" s="38" t="s">
        <v>2810</v>
      </c>
      <c r="D368" s="38" t="s">
        <v>2811</v>
      </c>
      <c r="E368" s="3" t="s">
        <v>249</v>
      </c>
      <c r="F368" s="39">
        <v>1106.6110000000001</v>
      </c>
      <c r="H368" s="13"/>
    </row>
    <row r="369" spans="2:8" s="1" customFormat="1" ht="16.899999999999999" customHeight="1">
      <c r="B369" s="13"/>
      <c r="C369" s="38" t="s">
        <v>4329</v>
      </c>
      <c r="D369" s="38" t="s">
        <v>4330</v>
      </c>
      <c r="E369" s="3" t="s">
        <v>249</v>
      </c>
      <c r="F369" s="39">
        <v>1738.681</v>
      </c>
      <c r="H369" s="13"/>
    </row>
    <row r="370" spans="2:8" s="1" customFormat="1" ht="16.899999999999999" customHeight="1">
      <c r="B370" s="13"/>
      <c r="C370" s="38" t="s">
        <v>6153</v>
      </c>
      <c r="D370" s="38" t="s">
        <v>6154</v>
      </c>
      <c r="E370" s="3" t="s">
        <v>249</v>
      </c>
      <c r="F370" s="39">
        <v>823.40800000000002</v>
      </c>
      <c r="H370" s="13"/>
    </row>
    <row r="371" spans="2:8" s="1" customFormat="1" ht="22.5">
      <c r="B371" s="13"/>
      <c r="C371" s="38" t="s">
        <v>6165</v>
      </c>
      <c r="D371" s="38" t="s">
        <v>6166</v>
      </c>
      <c r="E371" s="3" t="s">
        <v>249</v>
      </c>
      <c r="F371" s="39">
        <v>328.09199999999998</v>
      </c>
      <c r="H371" s="13"/>
    </row>
    <row r="372" spans="2:8" s="1" customFormat="1" ht="16.899999999999999" customHeight="1">
      <c r="B372" s="13"/>
      <c r="C372" s="38" t="s">
        <v>3212</v>
      </c>
      <c r="D372" s="38" t="s">
        <v>3213</v>
      </c>
      <c r="E372" s="3" t="s">
        <v>249</v>
      </c>
      <c r="F372" s="39">
        <v>2328.8310000000001</v>
      </c>
      <c r="H372" s="13"/>
    </row>
    <row r="373" spans="2:8" s="1" customFormat="1" ht="16.899999999999999" customHeight="1">
      <c r="B373" s="13"/>
      <c r="C373" s="38" t="s">
        <v>6159</v>
      </c>
      <c r="D373" s="38" t="s">
        <v>6160</v>
      </c>
      <c r="E373" s="3" t="s">
        <v>249</v>
      </c>
      <c r="F373" s="39">
        <v>839.87599999999998</v>
      </c>
      <c r="H373" s="13"/>
    </row>
    <row r="374" spans="2:8" s="1" customFormat="1" ht="16.899999999999999" customHeight="1">
      <c r="B374" s="13"/>
      <c r="C374" s="38" t="s">
        <v>4333</v>
      </c>
      <c r="D374" s="38" t="s">
        <v>4334</v>
      </c>
      <c r="E374" s="3" t="s">
        <v>249</v>
      </c>
      <c r="F374" s="39">
        <v>3546.9090000000001</v>
      </c>
      <c r="H374" s="13"/>
    </row>
    <row r="375" spans="2:8" s="1" customFormat="1" ht="16.899999999999999" customHeight="1">
      <c r="B375" s="13"/>
      <c r="C375" s="34" t="s">
        <v>189</v>
      </c>
      <c r="D375" s="35" t="s">
        <v>1</v>
      </c>
      <c r="E375" s="36" t="s">
        <v>1</v>
      </c>
      <c r="F375" s="37">
        <v>94.9</v>
      </c>
      <c r="H375" s="13"/>
    </row>
    <row r="376" spans="2:8" s="1" customFormat="1" ht="16.899999999999999" customHeight="1">
      <c r="B376" s="13"/>
      <c r="C376" s="38" t="s">
        <v>1</v>
      </c>
      <c r="D376" s="38" t="s">
        <v>6079</v>
      </c>
      <c r="E376" s="3" t="s">
        <v>1</v>
      </c>
      <c r="F376" s="39">
        <v>0</v>
      </c>
      <c r="H376" s="13"/>
    </row>
    <row r="377" spans="2:8" s="1" customFormat="1" ht="16.899999999999999" customHeight="1">
      <c r="B377" s="13"/>
      <c r="C377" s="38" t="s">
        <v>1</v>
      </c>
      <c r="D377" s="38" t="s">
        <v>10905</v>
      </c>
      <c r="E377" s="3" t="s">
        <v>1</v>
      </c>
      <c r="F377" s="39">
        <v>4.29</v>
      </c>
      <c r="H377" s="13"/>
    </row>
    <row r="378" spans="2:8" s="1" customFormat="1" ht="16.899999999999999" customHeight="1">
      <c r="B378" s="13"/>
      <c r="C378" s="38" t="s">
        <v>1</v>
      </c>
      <c r="D378" s="38" t="s">
        <v>6081</v>
      </c>
      <c r="E378" s="3" t="s">
        <v>1</v>
      </c>
      <c r="F378" s="39">
        <v>0</v>
      </c>
      <c r="H378" s="13"/>
    </row>
    <row r="379" spans="2:8" s="1" customFormat="1" ht="16.899999999999999" customHeight="1">
      <c r="B379" s="13"/>
      <c r="C379" s="38" t="s">
        <v>1</v>
      </c>
      <c r="D379" s="38" t="s">
        <v>3929</v>
      </c>
      <c r="E379" s="3" t="s">
        <v>1</v>
      </c>
      <c r="F379" s="39">
        <v>4.45</v>
      </c>
      <c r="H379" s="13"/>
    </row>
    <row r="380" spans="2:8" s="1" customFormat="1" ht="16.899999999999999" customHeight="1">
      <c r="B380" s="13"/>
      <c r="C380" s="38" t="s">
        <v>1</v>
      </c>
      <c r="D380" s="38" t="s">
        <v>4379</v>
      </c>
      <c r="E380" s="3" t="s">
        <v>1</v>
      </c>
      <c r="F380" s="39">
        <v>0</v>
      </c>
      <c r="H380" s="13"/>
    </row>
    <row r="381" spans="2:8" s="1" customFormat="1" ht="16.899999999999999" customHeight="1">
      <c r="B381" s="13"/>
      <c r="C381" s="38" t="s">
        <v>1</v>
      </c>
      <c r="D381" s="38" t="s">
        <v>10906</v>
      </c>
      <c r="E381" s="3" t="s">
        <v>1</v>
      </c>
      <c r="F381" s="39">
        <v>1.39</v>
      </c>
      <c r="H381" s="13"/>
    </row>
    <row r="382" spans="2:8" s="1" customFormat="1" ht="16.899999999999999" customHeight="1">
      <c r="B382" s="13"/>
      <c r="C382" s="38" t="s">
        <v>1</v>
      </c>
      <c r="D382" s="38" t="s">
        <v>10907</v>
      </c>
      <c r="E382" s="3" t="s">
        <v>1</v>
      </c>
      <c r="F382" s="39">
        <v>0</v>
      </c>
      <c r="H382" s="13"/>
    </row>
    <row r="383" spans="2:8" s="1" customFormat="1" ht="16.899999999999999" customHeight="1">
      <c r="B383" s="13"/>
      <c r="C383" s="38" t="s">
        <v>1</v>
      </c>
      <c r="D383" s="38" t="s">
        <v>10908</v>
      </c>
      <c r="E383" s="3" t="s">
        <v>1</v>
      </c>
      <c r="F383" s="39">
        <v>1.33</v>
      </c>
      <c r="H383" s="13"/>
    </row>
    <row r="384" spans="2:8" s="1" customFormat="1" ht="16.899999999999999" customHeight="1">
      <c r="B384" s="13"/>
      <c r="C384" s="38" t="s">
        <v>1</v>
      </c>
      <c r="D384" s="38" t="s">
        <v>4381</v>
      </c>
      <c r="E384" s="3" t="s">
        <v>1</v>
      </c>
      <c r="F384" s="39">
        <v>0</v>
      </c>
      <c r="H384" s="13"/>
    </row>
    <row r="385" spans="2:8" s="1" customFormat="1" ht="16.899999999999999" customHeight="1">
      <c r="B385" s="13"/>
      <c r="C385" s="38" t="s">
        <v>1</v>
      </c>
      <c r="D385" s="38" t="s">
        <v>10909</v>
      </c>
      <c r="E385" s="3" t="s">
        <v>1</v>
      </c>
      <c r="F385" s="39">
        <v>1.32</v>
      </c>
      <c r="H385" s="13"/>
    </row>
    <row r="386" spans="2:8" s="1" customFormat="1" ht="16.899999999999999" customHeight="1">
      <c r="B386" s="13"/>
      <c r="C386" s="38" t="s">
        <v>1</v>
      </c>
      <c r="D386" s="38" t="s">
        <v>6072</v>
      </c>
      <c r="E386" s="3" t="s">
        <v>1</v>
      </c>
      <c r="F386" s="39">
        <v>0</v>
      </c>
      <c r="H386" s="13"/>
    </row>
    <row r="387" spans="2:8" s="1" customFormat="1" ht="16.899999999999999" customHeight="1">
      <c r="B387" s="13"/>
      <c r="C387" s="38" t="s">
        <v>1</v>
      </c>
      <c r="D387" s="38" t="s">
        <v>694</v>
      </c>
      <c r="E387" s="3" t="s">
        <v>1</v>
      </c>
      <c r="F387" s="39">
        <v>1.67</v>
      </c>
      <c r="H387" s="13"/>
    </row>
    <row r="388" spans="2:8" s="1" customFormat="1" ht="16.899999999999999" customHeight="1">
      <c r="B388" s="13"/>
      <c r="C388" s="38" t="s">
        <v>1</v>
      </c>
      <c r="D388" s="38" t="s">
        <v>10910</v>
      </c>
      <c r="E388" s="3" t="s">
        <v>1</v>
      </c>
      <c r="F388" s="39">
        <v>0</v>
      </c>
      <c r="H388" s="13"/>
    </row>
    <row r="389" spans="2:8" s="1" customFormat="1" ht="16.899999999999999" customHeight="1">
      <c r="B389" s="13"/>
      <c r="C389" s="38" t="s">
        <v>1</v>
      </c>
      <c r="D389" s="38" t="s">
        <v>10911</v>
      </c>
      <c r="E389" s="3" t="s">
        <v>1</v>
      </c>
      <c r="F389" s="39">
        <v>1.52</v>
      </c>
      <c r="H389" s="13"/>
    </row>
    <row r="390" spans="2:8" s="1" customFormat="1" ht="16.899999999999999" customHeight="1">
      <c r="B390" s="13"/>
      <c r="C390" s="38" t="s">
        <v>1</v>
      </c>
      <c r="D390" s="38" t="s">
        <v>10912</v>
      </c>
      <c r="E390" s="3" t="s">
        <v>1</v>
      </c>
      <c r="F390" s="39">
        <v>0</v>
      </c>
      <c r="H390" s="13"/>
    </row>
    <row r="391" spans="2:8" s="1" customFormat="1" ht="16.899999999999999" customHeight="1">
      <c r="B391" s="13"/>
      <c r="C391" s="38" t="s">
        <v>1</v>
      </c>
      <c r="D391" s="38" t="s">
        <v>10913</v>
      </c>
      <c r="E391" s="3" t="s">
        <v>1</v>
      </c>
      <c r="F391" s="39">
        <v>2.84</v>
      </c>
      <c r="H391" s="13"/>
    </row>
    <row r="392" spans="2:8" s="1" customFormat="1" ht="16.899999999999999" customHeight="1">
      <c r="B392" s="13"/>
      <c r="C392" s="38" t="s">
        <v>1</v>
      </c>
      <c r="D392" s="38" t="s">
        <v>10914</v>
      </c>
      <c r="E392" s="3" t="s">
        <v>1</v>
      </c>
      <c r="F392" s="39">
        <v>0</v>
      </c>
      <c r="H392" s="13"/>
    </row>
    <row r="393" spans="2:8" s="1" customFormat="1" ht="16.899999999999999" customHeight="1">
      <c r="B393" s="13"/>
      <c r="C393" s="38" t="s">
        <v>1</v>
      </c>
      <c r="D393" s="38" t="s">
        <v>10915</v>
      </c>
      <c r="E393" s="3" t="s">
        <v>1</v>
      </c>
      <c r="F393" s="39">
        <v>2.11</v>
      </c>
      <c r="H393" s="13"/>
    </row>
    <row r="394" spans="2:8" s="1" customFormat="1" ht="16.899999999999999" customHeight="1">
      <c r="B394" s="13"/>
      <c r="C394" s="38" t="s">
        <v>1</v>
      </c>
      <c r="D394" s="38" t="s">
        <v>6003</v>
      </c>
      <c r="E394" s="3" t="s">
        <v>1</v>
      </c>
      <c r="F394" s="39">
        <v>0</v>
      </c>
      <c r="H394" s="13"/>
    </row>
    <row r="395" spans="2:8" s="1" customFormat="1" ht="16.899999999999999" customHeight="1">
      <c r="B395" s="13"/>
      <c r="C395" s="38" t="s">
        <v>1</v>
      </c>
      <c r="D395" s="38" t="s">
        <v>10916</v>
      </c>
      <c r="E395" s="3" t="s">
        <v>1</v>
      </c>
      <c r="F395" s="39">
        <v>3.64</v>
      </c>
      <c r="H395" s="13"/>
    </row>
    <row r="396" spans="2:8" s="1" customFormat="1" ht="16.899999999999999" customHeight="1">
      <c r="B396" s="13"/>
      <c r="C396" s="38" t="s">
        <v>1</v>
      </c>
      <c r="D396" s="38" t="s">
        <v>6083</v>
      </c>
      <c r="E396" s="3" t="s">
        <v>1</v>
      </c>
      <c r="F396" s="39">
        <v>0</v>
      </c>
      <c r="H396" s="13"/>
    </row>
    <row r="397" spans="2:8" s="1" customFormat="1" ht="16.899999999999999" customHeight="1">
      <c r="B397" s="13"/>
      <c r="C397" s="38" t="s">
        <v>1</v>
      </c>
      <c r="D397" s="38" t="s">
        <v>10917</v>
      </c>
      <c r="E397" s="3" t="s">
        <v>1</v>
      </c>
      <c r="F397" s="39">
        <v>6.08</v>
      </c>
      <c r="H397" s="13"/>
    </row>
    <row r="398" spans="2:8" s="1" customFormat="1" ht="16.899999999999999" customHeight="1">
      <c r="B398" s="13"/>
      <c r="C398" s="38" t="s">
        <v>1</v>
      </c>
      <c r="D398" s="38" t="s">
        <v>4383</v>
      </c>
      <c r="E398" s="3" t="s">
        <v>1</v>
      </c>
      <c r="F398" s="39">
        <v>0</v>
      </c>
      <c r="H398" s="13"/>
    </row>
    <row r="399" spans="2:8" s="1" customFormat="1" ht="16.899999999999999" customHeight="1">
      <c r="B399" s="13"/>
      <c r="C399" s="38" t="s">
        <v>1</v>
      </c>
      <c r="D399" s="38" t="s">
        <v>10918</v>
      </c>
      <c r="E399" s="3" t="s">
        <v>1</v>
      </c>
      <c r="F399" s="39">
        <v>1.41</v>
      </c>
      <c r="H399" s="13"/>
    </row>
    <row r="400" spans="2:8" s="1" customFormat="1" ht="16.899999999999999" customHeight="1">
      <c r="B400" s="13"/>
      <c r="C400" s="38" t="s">
        <v>1</v>
      </c>
      <c r="D400" s="38" t="s">
        <v>4385</v>
      </c>
      <c r="E400" s="3" t="s">
        <v>1</v>
      </c>
      <c r="F400" s="39">
        <v>0</v>
      </c>
      <c r="H400" s="13"/>
    </row>
    <row r="401" spans="2:8" s="1" customFormat="1" ht="16.899999999999999" customHeight="1">
      <c r="B401" s="13"/>
      <c r="C401" s="38" t="s">
        <v>1</v>
      </c>
      <c r="D401" s="38" t="s">
        <v>10919</v>
      </c>
      <c r="E401" s="3" t="s">
        <v>1</v>
      </c>
      <c r="F401" s="39">
        <v>1.73</v>
      </c>
      <c r="H401" s="13"/>
    </row>
    <row r="402" spans="2:8" s="1" customFormat="1" ht="16.899999999999999" customHeight="1">
      <c r="B402" s="13"/>
      <c r="C402" s="38" t="s">
        <v>1</v>
      </c>
      <c r="D402" s="38" t="s">
        <v>4386</v>
      </c>
      <c r="E402" s="3" t="s">
        <v>1</v>
      </c>
      <c r="F402" s="39">
        <v>0</v>
      </c>
      <c r="H402" s="13"/>
    </row>
    <row r="403" spans="2:8" s="1" customFormat="1" ht="16.899999999999999" customHeight="1">
      <c r="B403" s="13"/>
      <c r="C403" s="38" t="s">
        <v>1</v>
      </c>
      <c r="D403" s="38" t="s">
        <v>10920</v>
      </c>
      <c r="E403" s="3" t="s">
        <v>1</v>
      </c>
      <c r="F403" s="39">
        <v>1.66</v>
      </c>
      <c r="H403" s="13"/>
    </row>
    <row r="404" spans="2:8" s="1" customFormat="1" ht="16.899999999999999" customHeight="1">
      <c r="B404" s="13"/>
      <c r="C404" s="38" t="s">
        <v>1</v>
      </c>
      <c r="D404" s="38" t="s">
        <v>6085</v>
      </c>
      <c r="E404" s="3" t="s">
        <v>1</v>
      </c>
      <c r="F404" s="39">
        <v>0</v>
      </c>
      <c r="H404" s="13"/>
    </row>
    <row r="405" spans="2:8" s="1" customFormat="1" ht="16.899999999999999" customHeight="1">
      <c r="B405" s="13"/>
      <c r="C405" s="38" t="s">
        <v>1</v>
      </c>
      <c r="D405" s="38" t="s">
        <v>10921</v>
      </c>
      <c r="E405" s="3" t="s">
        <v>1</v>
      </c>
      <c r="F405" s="39">
        <v>1.84</v>
      </c>
      <c r="H405" s="13"/>
    </row>
    <row r="406" spans="2:8" s="1" customFormat="1" ht="16.899999999999999" customHeight="1">
      <c r="B406" s="13"/>
      <c r="C406" s="38" t="s">
        <v>1</v>
      </c>
      <c r="D406" s="38" t="s">
        <v>10922</v>
      </c>
      <c r="E406" s="3" t="s">
        <v>1</v>
      </c>
      <c r="F406" s="39">
        <v>0</v>
      </c>
      <c r="H406" s="13"/>
    </row>
    <row r="407" spans="2:8" s="1" customFormat="1" ht="16.899999999999999" customHeight="1">
      <c r="B407" s="13"/>
      <c r="C407" s="38" t="s">
        <v>1</v>
      </c>
      <c r="D407" s="38" t="s">
        <v>1041</v>
      </c>
      <c r="E407" s="3" t="s">
        <v>1</v>
      </c>
      <c r="F407" s="39">
        <v>1.5</v>
      </c>
      <c r="H407" s="13"/>
    </row>
    <row r="408" spans="2:8" s="1" customFormat="1" ht="16.899999999999999" customHeight="1">
      <c r="B408" s="13"/>
      <c r="C408" s="38" t="s">
        <v>1</v>
      </c>
      <c r="D408" s="38" t="s">
        <v>1056</v>
      </c>
      <c r="E408" s="3" t="s">
        <v>1</v>
      </c>
      <c r="F408" s="39">
        <v>0</v>
      </c>
      <c r="H408" s="13"/>
    </row>
    <row r="409" spans="2:8" s="1" customFormat="1" ht="16.899999999999999" customHeight="1">
      <c r="B409" s="13"/>
      <c r="C409" s="38" t="s">
        <v>1</v>
      </c>
      <c r="D409" s="38" t="s">
        <v>10923</v>
      </c>
      <c r="E409" s="3" t="s">
        <v>1</v>
      </c>
      <c r="F409" s="39">
        <v>13.27</v>
      </c>
      <c r="H409" s="13"/>
    </row>
    <row r="410" spans="2:8" s="1" customFormat="1" ht="16.899999999999999" customHeight="1">
      <c r="B410" s="13"/>
      <c r="C410" s="38" t="s">
        <v>1</v>
      </c>
      <c r="D410" s="38" t="s">
        <v>10924</v>
      </c>
      <c r="E410" s="3" t="s">
        <v>1</v>
      </c>
      <c r="F410" s="39">
        <v>0</v>
      </c>
      <c r="H410" s="13"/>
    </row>
    <row r="411" spans="2:8" s="1" customFormat="1" ht="16.899999999999999" customHeight="1">
      <c r="B411" s="13"/>
      <c r="C411" s="38" t="s">
        <v>1</v>
      </c>
      <c r="D411" s="38" t="s">
        <v>10925</v>
      </c>
      <c r="E411" s="3" t="s">
        <v>1</v>
      </c>
      <c r="F411" s="39">
        <v>11.16</v>
      </c>
      <c r="H411" s="13"/>
    </row>
    <row r="412" spans="2:8" s="1" customFormat="1" ht="16.899999999999999" customHeight="1">
      <c r="B412" s="13"/>
      <c r="C412" s="38" t="s">
        <v>1</v>
      </c>
      <c r="D412" s="38" t="s">
        <v>6009</v>
      </c>
      <c r="E412" s="3" t="s">
        <v>1</v>
      </c>
      <c r="F412" s="39">
        <v>0</v>
      </c>
      <c r="H412" s="13"/>
    </row>
    <row r="413" spans="2:8" s="1" customFormat="1" ht="16.899999999999999" customHeight="1">
      <c r="B413" s="13"/>
      <c r="C413" s="38" t="s">
        <v>1</v>
      </c>
      <c r="D413" s="38" t="s">
        <v>10926</v>
      </c>
      <c r="E413" s="3" t="s">
        <v>1</v>
      </c>
      <c r="F413" s="39">
        <v>3.57</v>
      </c>
      <c r="H413" s="13"/>
    </row>
    <row r="414" spans="2:8" s="1" customFormat="1" ht="16.899999999999999" customHeight="1">
      <c r="B414" s="13"/>
      <c r="C414" s="38" t="s">
        <v>1</v>
      </c>
      <c r="D414" s="38" t="s">
        <v>6091</v>
      </c>
      <c r="E414" s="3" t="s">
        <v>1</v>
      </c>
      <c r="F414" s="39">
        <v>0</v>
      </c>
      <c r="H414" s="13"/>
    </row>
    <row r="415" spans="2:8" s="1" customFormat="1" ht="16.899999999999999" customHeight="1">
      <c r="B415" s="13"/>
      <c r="C415" s="38" t="s">
        <v>1</v>
      </c>
      <c r="D415" s="38" t="s">
        <v>10927</v>
      </c>
      <c r="E415" s="3" t="s">
        <v>1</v>
      </c>
      <c r="F415" s="39">
        <v>5.97</v>
      </c>
      <c r="H415" s="13"/>
    </row>
    <row r="416" spans="2:8" s="1" customFormat="1" ht="16.899999999999999" customHeight="1">
      <c r="B416" s="13"/>
      <c r="C416" s="38" t="s">
        <v>1</v>
      </c>
      <c r="D416" s="38" t="s">
        <v>6093</v>
      </c>
      <c r="E416" s="3" t="s">
        <v>1</v>
      </c>
      <c r="F416" s="39">
        <v>0</v>
      </c>
      <c r="H416" s="13"/>
    </row>
    <row r="417" spans="2:8" s="1" customFormat="1" ht="16.899999999999999" customHeight="1">
      <c r="B417" s="13"/>
      <c r="C417" s="38" t="s">
        <v>1</v>
      </c>
      <c r="D417" s="38" t="s">
        <v>10928</v>
      </c>
      <c r="E417" s="3" t="s">
        <v>1</v>
      </c>
      <c r="F417" s="39">
        <v>1.51</v>
      </c>
      <c r="H417" s="13"/>
    </row>
    <row r="418" spans="2:8" s="1" customFormat="1" ht="16.899999999999999" customHeight="1">
      <c r="B418" s="13"/>
      <c r="C418" s="38" t="s">
        <v>1</v>
      </c>
      <c r="D418" s="38" t="s">
        <v>4387</v>
      </c>
      <c r="E418" s="3" t="s">
        <v>1</v>
      </c>
      <c r="F418" s="39">
        <v>0</v>
      </c>
      <c r="H418" s="13"/>
    </row>
    <row r="419" spans="2:8" s="1" customFormat="1" ht="16.899999999999999" customHeight="1">
      <c r="B419" s="13"/>
      <c r="C419" s="38" t="s">
        <v>1</v>
      </c>
      <c r="D419" s="38" t="s">
        <v>10911</v>
      </c>
      <c r="E419" s="3" t="s">
        <v>1</v>
      </c>
      <c r="F419" s="39">
        <v>1.52</v>
      </c>
      <c r="H419" s="13"/>
    </row>
    <row r="420" spans="2:8" s="1" customFormat="1" ht="16.899999999999999" customHeight="1">
      <c r="B420" s="13"/>
      <c r="C420" s="38" t="s">
        <v>1</v>
      </c>
      <c r="D420" s="38" t="s">
        <v>4388</v>
      </c>
      <c r="E420" s="3" t="s">
        <v>1</v>
      </c>
      <c r="F420" s="39">
        <v>0</v>
      </c>
      <c r="H420" s="13"/>
    </row>
    <row r="421" spans="2:8" s="1" customFormat="1" ht="16.899999999999999" customHeight="1">
      <c r="B421" s="13"/>
      <c r="C421" s="38" t="s">
        <v>1</v>
      </c>
      <c r="D421" s="38" t="s">
        <v>10929</v>
      </c>
      <c r="E421" s="3" t="s">
        <v>1</v>
      </c>
      <c r="F421" s="39">
        <v>1.62</v>
      </c>
      <c r="H421" s="13"/>
    </row>
    <row r="422" spans="2:8" s="1" customFormat="1" ht="16.899999999999999" customHeight="1">
      <c r="B422" s="13"/>
      <c r="C422" s="38" t="s">
        <v>1</v>
      </c>
      <c r="D422" s="38" t="s">
        <v>4389</v>
      </c>
      <c r="E422" s="3" t="s">
        <v>1</v>
      </c>
      <c r="F422" s="39">
        <v>0</v>
      </c>
      <c r="H422" s="13"/>
    </row>
    <row r="423" spans="2:8" s="1" customFormat="1" ht="16.899999999999999" customHeight="1">
      <c r="B423" s="13"/>
      <c r="C423" s="38" t="s">
        <v>1</v>
      </c>
      <c r="D423" s="38" t="s">
        <v>10930</v>
      </c>
      <c r="E423" s="3" t="s">
        <v>1</v>
      </c>
      <c r="F423" s="39">
        <v>1.71</v>
      </c>
      <c r="H423" s="13"/>
    </row>
    <row r="424" spans="2:8" s="1" customFormat="1" ht="16.899999999999999" customHeight="1">
      <c r="B424" s="13"/>
      <c r="C424" s="38" t="s">
        <v>1</v>
      </c>
      <c r="D424" s="38" t="s">
        <v>6095</v>
      </c>
      <c r="E424" s="3" t="s">
        <v>1</v>
      </c>
      <c r="F424" s="39">
        <v>0</v>
      </c>
      <c r="H424" s="13"/>
    </row>
    <row r="425" spans="2:8" s="1" customFormat="1" ht="16.899999999999999" customHeight="1">
      <c r="B425" s="13"/>
      <c r="C425" s="38" t="s">
        <v>1</v>
      </c>
      <c r="D425" s="38" t="s">
        <v>10931</v>
      </c>
      <c r="E425" s="3" t="s">
        <v>1</v>
      </c>
      <c r="F425" s="39">
        <v>1.76</v>
      </c>
      <c r="H425" s="13"/>
    </row>
    <row r="426" spans="2:8" s="1" customFormat="1" ht="16.899999999999999" customHeight="1">
      <c r="B426" s="13"/>
      <c r="C426" s="38" t="s">
        <v>1</v>
      </c>
      <c r="D426" s="38" t="s">
        <v>2992</v>
      </c>
      <c r="E426" s="3" t="s">
        <v>1</v>
      </c>
      <c r="F426" s="39">
        <v>0</v>
      </c>
      <c r="H426" s="13"/>
    </row>
    <row r="427" spans="2:8" s="1" customFormat="1" ht="16.899999999999999" customHeight="1">
      <c r="B427" s="13"/>
      <c r="C427" s="38" t="s">
        <v>1</v>
      </c>
      <c r="D427" s="38" t="s">
        <v>2993</v>
      </c>
      <c r="E427" s="3" t="s">
        <v>1</v>
      </c>
      <c r="F427" s="39">
        <v>14.03</v>
      </c>
      <c r="H427" s="13"/>
    </row>
    <row r="428" spans="2:8" s="1" customFormat="1" ht="16.899999999999999" customHeight="1">
      <c r="B428" s="13"/>
      <c r="C428" s="38" t="s">
        <v>1</v>
      </c>
      <c r="D428" s="38" t="s">
        <v>378</v>
      </c>
      <c r="E428" s="3" t="s">
        <v>1</v>
      </c>
      <c r="F428" s="39">
        <v>94.9</v>
      </c>
      <c r="H428" s="13"/>
    </row>
    <row r="429" spans="2:8" s="1" customFormat="1" ht="16.899999999999999" customHeight="1">
      <c r="B429" s="13"/>
      <c r="C429" s="40" t="s">
        <v>10809</v>
      </c>
      <c r="H429" s="13"/>
    </row>
    <row r="430" spans="2:8" s="1" customFormat="1" ht="16.899999999999999" customHeight="1">
      <c r="B430" s="13"/>
      <c r="C430" s="38" t="s">
        <v>4286</v>
      </c>
      <c r="D430" s="38" t="s">
        <v>4287</v>
      </c>
      <c r="E430" s="3" t="s">
        <v>249</v>
      </c>
      <c r="F430" s="39">
        <v>608.83900000000006</v>
      </c>
      <c r="H430" s="13"/>
    </row>
    <row r="431" spans="2:8" s="1" customFormat="1" ht="22.5">
      <c r="B431" s="13"/>
      <c r="C431" s="38" t="s">
        <v>3195</v>
      </c>
      <c r="D431" s="38" t="s">
        <v>3196</v>
      </c>
      <c r="E431" s="3" t="s">
        <v>402</v>
      </c>
      <c r="F431" s="39">
        <v>79.424999999999997</v>
      </c>
      <c r="H431" s="13"/>
    </row>
    <row r="432" spans="2:8" s="1" customFormat="1" ht="22.5">
      <c r="B432" s="13"/>
      <c r="C432" s="38" t="s">
        <v>3216</v>
      </c>
      <c r="D432" s="38" t="s">
        <v>3217</v>
      </c>
      <c r="E432" s="3" t="s">
        <v>249</v>
      </c>
      <c r="F432" s="39">
        <v>574.29899999999998</v>
      </c>
      <c r="H432" s="13"/>
    </row>
    <row r="433" spans="2:8" s="1" customFormat="1" ht="16.899999999999999" customHeight="1">
      <c r="B433" s="13"/>
      <c r="C433" s="38" t="s">
        <v>3231</v>
      </c>
      <c r="D433" s="38" t="s">
        <v>3232</v>
      </c>
      <c r="E433" s="3" t="s">
        <v>402</v>
      </c>
      <c r="F433" s="39">
        <v>279.125</v>
      </c>
      <c r="H433" s="13"/>
    </row>
    <row r="434" spans="2:8" s="1" customFormat="1" ht="16.899999999999999" customHeight="1">
      <c r="B434" s="13"/>
      <c r="C434" s="34" t="s">
        <v>191</v>
      </c>
      <c r="D434" s="35" t="s">
        <v>1</v>
      </c>
      <c r="E434" s="36" t="s">
        <v>1</v>
      </c>
      <c r="F434" s="37">
        <v>52.45</v>
      </c>
      <c r="H434" s="13"/>
    </row>
    <row r="435" spans="2:8" s="1" customFormat="1" ht="16.899999999999999" customHeight="1">
      <c r="B435" s="13"/>
      <c r="C435" s="38" t="s">
        <v>1</v>
      </c>
      <c r="D435" s="38" t="s">
        <v>10932</v>
      </c>
      <c r="E435" s="3" t="s">
        <v>1</v>
      </c>
      <c r="F435" s="39">
        <v>52.45</v>
      </c>
      <c r="H435" s="13"/>
    </row>
    <row r="436" spans="2:8" s="1" customFormat="1" ht="16.899999999999999" customHeight="1">
      <c r="B436" s="13"/>
      <c r="C436" s="38" t="s">
        <v>1</v>
      </c>
      <c r="D436" s="38" t="s">
        <v>378</v>
      </c>
      <c r="E436" s="3" t="s">
        <v>1</v>
      </c>
      <c r="F436" s="39">
        <v>52.45</v>
      </c>
      <c r="H436" s="13"/>
    </row>
    <row r="437" spans="2:8" s="1" customFormat="1" ht="16.899999999999999" customHeight="1">
      <c r="B437" s="13"/>
      <c r="C437" s="40" t="s">
        <v>10809</v>
      </c>
      <c r="H437" s="13"/>
    </row>
    <row r="438" spans="2:8" s="1" customFormat="1" ht="16.899999999999999" customHeight="1">
      <c r="B438" s="13"/>
      <c r="C438" s="38" t="s">
        <v>2755</v>
      </c>
      <c r="D438" s="38" t="s">
        <v>2756</v>
      </c>
      <c r="E438" s="3" t="s">
        <v>249</v>
      </c>
      <c r="F438" s="39">
        <v>2328.8310000000001</v>
      </c>
      <c r="H438" s="13"/>
    </row>
    <row r="439" spans="2:8" s="1" customFormat="1" ht="16.899999999999999" customHeight="1">
      <c r="B439" s="13"/>
      <c r="C439" s="38" t="s">
        <v>2771</v>
      </c>
      <c r="D439" s="38" t="s">
        <v>2772</v>
      </c>
      <c r="E439" s="3" t="s">
        <v>249</v>
      </c>
      <c r="F439" s="39">
        <v>670.03</v>
      </c>
      <c r="H439" s="13"/>
    </row>
    <row r="440" spans="2:8" s="1" customFormat="1" ht="16.899999999999999" customHeight="1">
      <c r="B440" s="13"/>
      <c r="C440" s="38" t="s">
        <v>2800</v>
      </c>
      <c r="D440" s="38" t="s">
        <v>2801</v>
      </c>
      <c r="E440" s="3" t="s">
        <v>249</v>
      </c>
      <c r="F440" s="39">
        <v>508.85</v>
      </c>
      <c r="H440" s="13"/>
    </row>
    <row r="441" spans="2:8" s="1" customFormat="1" ht="16.899999999999999" customHeight="1">
      <c r="B441" s="13"/>
      <c r="C441" s="38" t="s">
        <v>4329</v>
      </c>
      <c r="D441" s="38" t="s">
        <v>4330</v>
      </c>
      <c r="E441" s="3" t="s">
        <v>249</v>
      </c>
      <c r="F441" s="39">
        <v>1738.681</v>
      </c>
      <c r="H441" s="13"/>
    </row>
    <row r="442" spans="2:8" s="1" customFormat="1" ht="22.5">
      <c r="B442" s="13"/>
      <c r="C442" s="38" t="s">
        <v>6124</v>
      </c>
      <c r="D442" s="38" t="s">
        <v>6125</v>
      </c>
      <c r="E442" s="3" t="s">
        <v>249</v>
      </c>
      <c r="F442" s="39">
        <v>670.03</v>
      </c>
      <c r="H442" s="13"/>
    </row>
    <row r="443" spans="2:8" s="1" customFormat="1" ht="16.899999999999999" customHeight="1">
      <c r="B443" s="13"/>
      <c r="C443" s="38" t="s">
        <v>3212</v>
      </c>
      <c r="D443" s="38" t="s">
        <v>3213</v>
      </c>
      <c r="E443" s="3" t="s">
        <v>249</v>
      </c>
      <c r="F443" s="39">
        <v>2328.8310000000001</v>
      </c>
      <c r="H443" s="13"/>
    </row>
    <row r="444" spans="2:8" s="1" customFormat="1" ht="16.899999999999999" customHeight="1">
      <c r="B444" s="13"/>
      <c r="C444" s="38" t="s">
        <v>4333</v>
      </c>
      <c r="D444" s="38" t="s">
        <v>4334</v>
      </c>
      <c r="E444" s="3" t="s">
        <v>249</v>
      </c>
      <c r="F444" s="39">
        <v>3546.9090000000001</v>
      </c>
      <c r="H444" s="13"/>
    </row>
    <row r="445" spans="2:8" s="1" customFormat="1" ht="16.899999999999999" customHeight="1">
      <c r="B445" s="13"/>
      <c r="C445" s="34" t="s">
        <v>193</v>
      </c>
      <c r="D445" s="35" t="s">
        <v>1</v>
      </c>
      <c r="E445" s="36" t="s">
        <v>1</v>
      </c>
      <c r="F445" s="37">
        <v>63.57</v>
      </c>
      <c r="H445" s="13"/>
    </row>
    <row r="446" spans="2:8" s="1" customFormat="1" ht="16.899999999999999" customHeight="1">
      <c r="B446" s="13"/>
      <c r="C446" s="38" t="s">
        <v>1</v>
      </c>
      <c r="D446" s="38" t="s">
        <v>10933</v>
      </c>
      <c r="E446" s="3" t="s">
        <v>1</v>
      </c>
      <c r="F446" s="39">
        <v>0</v>
      </c>
      <c r="H446" s="13"/>
    </row>
    <row r="447" spans="2:8" s="1" customFormat="1" ht="16.899999999999999" customHeight="1">
      <c r="B447" s="13"/>
      <c r="C447" s="38" t="s">
        <v>1</v>
      </c>
      <c r="D447" s="38" t="s">
        <v>10934</v>
      </c>
      <c r="E447" s="3" t="s">
        <v>1</v>
      </c>
      <c r="F447" s="39">
        <v>10.38</v>
      </c>
      <c r="H447" s="13"/>
    </row>
    <row r="448" spans="2:8" s="1" customFormat="1" ht="16.899999999999999" customHeight="1">
      <c r="B448" s="13"/>
      <c r="C448" s="38" t="s">
        <v>1</v>
      </c>
      <c r="D448" s="38" t="s">
        <v>10935</v>
      </c>
      <c r="E448" s="3" t="s">
        <v>1</v>
      </c>
      <c r="F448" s="39">
        <v>0</v>
      </c>
      <c r="H448" s="13"/>
    </row>
    <row r="449" spans="2:8" s="1" customFormat="1" ht="16.899999999999999" customHeight="1">
      <c r="B449" s="13"/>
      <c r="C449" s="38" t="s">
        <v>1</v>
      </c>
      <c r="D449" s="38" t="s">
        <v>10936</v>
      </c>
      <c r="E449" s="3" t="s">
        <v>1</v>
      </c>
      <c r="F449" s="39">
        <v>10.29</v>
      </c>
      <c r="H449" s="13"/>
    </row>
    <row r="450" spans="2:8" s="1" customFormat="1" ht="16.899999999999999" customHeight="1">
      <c r="B450" s="13"/>
      <c r="C450" s="38" t="s">
        <v>1</v>
      </c>
      <c r="D450" s="38" t="s">
        <v>3602</v>
      </c>
      <c r="E450" s="3" t="s">
        <v>1</v>
      </c>
      <c r="F450" s="39">
        <v>0</v>
      </c>
      <c r="H450" s="13"/>
    </row>
    <row r="451" spans="2:8" s="1" customFormat="1" ht="16.899999999999999" customHeight="1">
      <c r="B451" s="13"/>
      <c r="C451" s="38" t="s">
        <v>1</v>
      </c>
      <c r="D451" s="38" t="s">
        <v>10937</v>
      </c>
      <c r="E451" s="3" t="s">
        <v>1</v>
      </c>
      <c r="F451" s="39">
        <v>12.06</v>
      </c>
      <c r="H451" s="13"/>
    </row>
    <row r="452" spans="2:8" s="1" customFormat="1" ht="16.899999999999999" customHeight="1">
      <c r="B452" s="13"/>
      <c r="C452" s="38" t="s">
        <v>1</v>
      </c>
      <c r="D452" s="38" t="s">
        <v>10938</v>
      </c>
      <c r="E452" s="3" t="s">
        <v>1</v>
      </c>
      <c r="F452" s="39">
        <v>0</v>
      </c>
      <c r="H452" s="13"/>
    </row>
    <row r="453" spans="2:8" s="1" customFormat="1" ht="16.899999999999999" customHeight="1">
      <c r="B453" s="13"/>
      <c r="C453" s="38" t="s">
        <v>1</v>
      </c>
      <c r="D453" s="38" t="s">
        <v>10939</v>
      </c>
      <c r="E453" s="3" t="s">
        <v>1</v>
      </c>
      <c r="F453" s="39">
        <v>10.92</v>
      </c>
      <c r="H453" s="13"/>
    </row>
    <row r="454" spans="2:8" s="1" customFormat="1" ht="16.899999999999999" customHeight="1">
      <c r="B454" s="13"/>
      <c r="C454" s="38" t="s">
        <v>1</v>
      </c>
      <c r="D454" s="38" t="s">
        <v>10940</v>
      </c>
      <c r="E454" s="3" t="s">
        <v>1</v>
      </c>
      <c r="F454" s="39">
        <v>0</v>
      </c>
      <c r="H454" s="13"/>
    </row>
    <row r="455" spans="2:8" s="1" customFormat="1" ht="16.899999999999999" customHeight="1">
      <c r="B455" s="13"/>
      <c r="C455" s="38" t="s">
        <v>1</v>
      </c>
      <c r="D455" s="38" t="s">
        <v>10941</v>
      </c>
      <c r="E455" s="3" t="s">
        <v>1</v>
      </c>
      <c r="F455" s="39">
        <v>9.34</v>
      </c>
      <c r="H455" s="13"/>
    </row>
    <row r="456" spans="2:8" s="1" customFormat="1" ht="16.899999999999999" customHeight="1">
      <c r="B456" s="13"/>
      <c r="C456" s="38" t="s">
        <v>1</v>
      </c>
      <c r="D456" s="38" t="s">
        <v>10942</v>
      </c>
      <c r="E456" s="3" t="s">
        <v>1</v>
      </c>
      <c r="F456" s="39">
        <v>0</v>
      </c>
      <c r="H456" s="13"/>
    </row>
    <row r="457" spans="2:8" s="1" customFormat="1" ht="16.899999999999999" customHeight="1">
      <c r="B457" s="13"/>
      <c r="C457" s="38" t="s">
        <v>1</v>
      </c>
      <c r="D457" s="38" t="s">
        <v>10943</v>
      </c>
      <c r="E457" s="3" t="s">
        <v>1</v>
      </c>
      <c r="F457" s="39">
        <v>10.58</v>
      </c>
      <c r="H457" s="13"/>
    </row>
    <row r="458" spans="2:8" s="1" customFormat="1" ht="16.899999999999999" customHeight="1">
      <c r="B458" s="13"/>
      <c r="C458" s="38" t="s">
        <v>1</v>
      </c>
      <c r="D458" s="38" t="s">
        <v>378</v>
      </c>
      <c r="E458" s="3" t="s">
        <v>1</v>
      </c>
      <c r="F458" s="39">
        <v>63.57</v>
      </c>
      <c r="H458" s="13"/>
    </row>
    <row r="459" spans="2:8" s="1" customFormat="1" ht="16.899999999999999" customHeight="1">
      <c r="B459" s="13"/>
      <c r="C459" s="40" t="s">
        <v>10809</v>
      </c>
      <c r="H459" s="13"/>
    </row>
    <row r="460" spans="2:8" s="1" customFormat="1" ht="16.899999999999999" customHeight="1">
      <c r="B460" s="13"/>
      <c r="C460" s="38" t="s">
        <v>6183</v>
      </c>
      <c r="D460" s="38" t="s">
        <v>6184</v>
      </c>
      <c r="E460" s="3" t="s">
        <v>249</v>
      </c>
      <c r="F460" s="39">
        <v>1186.47</v>
      </c>
      <c r="H460" s="13"/>
    </row>
    <row r="461" spans="2:8" s="1" customFormat="1" ht="22.5">
      <c r="B461" s="13"/>
      <c r="C461" s="38" t="s">
        <v>3207</v>
      </c>
      <c r="D461" s="38" t="s">
        <v>3208</v>
      </c>
      <c r="E461" s="3" t="s">
        <v>402</v>
      </c>
      <c r="F461" s="39">
        <v>7.6280000000000001</v>
      </c>
      <c r="H461" s="13"/>
    </row>
    <row r="462" spans="2:8" s="1" customFormat="1" ht="16.899999999999999" customHeight="1">
      <c r="B462" s="13"/>
      <c r="C462" s="34" t="s">
        <v>195</v>
      </c>
      <c r="D462" s="35" t="s">
        <v>1</v>
      </c>
      <c r="E462" s="36" t="s">
        <v>1</v>
      </c>
      <c r="F462" s="37">
        <v>1012.84</v>
      </c>
      <c r="H462" s="13"/>
    </row>
    <row r="463" spans="2:8" s="1" customFormat="1" ht="16.899999999999999" customHeight="1">
      <c r="B463" s="13"/>
      <c r="C463" s="38" t="s">
        <v>1</v>
      </c>
      <c r="D463" s="38" t="s">
        <v>10944</v>
      </c>
      <c r="E463" s="3" t="s">
        <v>1</v>
      </c>
      <c r="F463" s="39">
        <v>212.66</v>
      </c>
      <c r="H463" s="13"/>
    </row>
    <row r="464" spans="2:8" s="1" customFormat="1" ht="16.899999999999999" customHeight="1">
      <c r="B464" s="13"/>
      <c r="C464" s="38" t="s">
        <v>1</v>
      </c>
      <c r="D464" s="38" t="s">
        <v>10945</v>
      </c>
      <c r="E464" s="3" t="s">
        <v>1</v>
      </c>
      <c r="F464" s="39">
        <v>402.19</v>
      </c>
      <c r="H464" s="13"/>
    </row>
    <row r="465" spans="2:8" s="1" customFormat="1" ht="22.5">
      <c r="B465" s="13"/>
      <c r="C465" s="38" t="s">
        <v>1</v>
      </c>
      <c r="D465" s="38" t="s">
        <v>10946</v>
      </c>
      <c r="E465" s="3" t="s">
        <v>1</v>
      </c>
      <c r="F465" s="39">
        <v>397.99</v>
      </c>
      <c r="H465" s="13"/>
    </row>
    <row r="466" spans="2:8" s="1" customFormat="1" ht="16.899999999999999" customHeight="1">
      <c r="B466" s="13"/>
      <c r="C466" s="38" t="s">
        <v>1</v>
      </c>
      <c r="D466" s="38" t="s">
        <v>378</v>
      </c>
      <c r="E466" s="3" t="s">
        <v>1</v>
      </c>
      <c r="F466" s="39">
        <v>1012.84</v>
      </c>
      <c r="H466" s="13"/>
    </row>
    <row r="467" spans="2:8" s="1" customFormat="1" ht="16.899999999999999" customHeight="1">
      <c r="B467" s="13"/>
      <c r="C467" s="40" t="s">
        <v>10809</v>
      </c>
      <c r="H467" s="13"/>
    </row>
    <row r="468" spans="2:8" s="1" customFormat="1" ht="16.899999999999999" customHeight="1">
      <c r="B468" s="13"/>
      <c r="C468" s="38" t="s">
        <v>2755</v>
      </c>
      <c r="D468" s="38" t="s">
        <v>2756</v>
      </c>
      <c r="E468" s="3" t="s">
        <v>249</v>
      </c>
      <c r="F468" s="39">
        <v>2328.8310000000001</v>
      </c>
      <c r="H468" s="13"/>
    </row>
    <row r="469" spans="2:8" s="1" customFormat="1" ht="16.899999999999999" customHeight="1">
      <c r="B469" s="13"/>
      <c r="C469" s="38" t="s">
        <v>2810</v>
      </c>
      <c r="D469" s="38" t="s">
        <v>2811</v>
      </c>
      <c r="E469" s="3" t="s">
        <v>249</v>
      </c>
      <c r="F469" s="39">
        <v>1106.6110000000001</v>
      </c>
      <c r="H469" s="13"/>
    </row>
    <row r="470" spans="2:8" s="1" customFormat="1" ht="16.899999999999999" customHeight="1">
      <c r="B470" s="13"/>
      <c r="C470" s="38" t="s">
        <v>4329</v>
      </c>
      <c r="D470" s="38" t="s">
        <v>4330</v>
      </c>
      <c r="E470" s="3" t="s">
        <v>249</v>
      </c>
      <c r="F470" s="39">
        <v>1738.681</v>
      </c>
      <c r="H470" s="13"/>
    </row>
    <row r="471" spans="2:8" s="1" customFormat="1" ht="16.899999999999999" customHeight="1">
      <c r="B471" s="13"/>
      <c r="C471" s="38" t="s">
        <v>6153</v>
      </c>
      <c r="D471" s="38" t="s">
        <v>6154</v>
      </c>
      <c r="E471" s="3" t="s">
        <v>249</v>
      </c>
      <c r="F471" s="39">
        <v>823.40800000000002</v>
      </c>
      <c r="H471" s="13"/>
    </row>
    <row r="472" spans="2:8" s="1" customFormat="1" ht="22.5">
      <c r="B472" s="13"/>
      <c r="C472" s="38" t="s">
        <v>6165</v>
      </c>
      <c r="D472" s="38" t="s">
        <v>6166</v>
      </c>
      <c r="E472" s="3" t="s">
        <v>249</v>
      </c>
      <c r="F472" s="39">
        <v>328.09199999999998</v>
      </c>
      <c r="H472" s="13"/>
    </row>
    <row r="473" spans="2:8" s="1" customFormat="1" ht="16.899999999999999" customHeight="1">
      <c r="B473" s="13"/>
      <c r="C473" s="38" t="s">
        <v>3212</v>
      </c>
      <c r="D473" s="38" t="s">
        <v>3213</v>
      </c>
      <c r="E473" s="3" t="s">
        <v>249</v>
      </c>
      <c r="F473" s="39">
        <v>2328.8310000000001</v>
      </c>
      <c r="H473" s="13"/>
    </row>
    <row r="474" spans="2:8" s="1" customFormat="1" ht="16.899999999999999" customHeight="1">
      <c r="B474" s="13"/>
      <c r="C474" s="38" t="s">
        <v>6159</v>
      </c>
      <c r="D474" s="38" t="s">
        <v>6160</v>
      </c>
      <c r="E474" s="3" t="s">
        <v>249</v>
      </c>
      <c r="F474" s="39">
        <v>839.87599999999998</v>
      </c>
      <c r="H474" s="13"/>
    </row>
    <row r="475" spans="2:8" s="1" customFormat="1" ht="16.899999999999999" customHeight="1">
      <c r="B475" s="13"/>
      <c r="C475" s="38" t="s">
        <v>4333</v>
      </c>
      <c r="D475" s="38" t="s">
        <v>4334</v>
      </c>
      <c r="E475" s="3" t="s">
        <v>249</v>
      </c>
      <c r="F475" s="39">
        <v>3546.9090000000001</v>
      </c>
      <c r="H475" s="13"/>
    </row>
    <row r="476" spans="2:8" s="1" customFormat="1" ht="16.899999999999999" customHeight="1">
      <c r="B476" s="13"/>
      <c r="C476" s="34" t="s">
        <v>197</v>
      </c>
      <c r="D476" s="35" t="s">
        <v>1</v>
      </c>
      <c r="E476" s="36" t="s">
        <v>1</v>
      </c>
      <c r="F476" s="37">
        <v>147.32</v>
      </c>
      <c r="H476" s="13"/>
    </row>
    <row r="477" spans="2:8" s="1" customFormat="1" ht="16.899999999999999" customHeight="1">
      <c r="B477" s="13"/>
      <c r="C477" s="38" t="s">
        <v>1</v>
      </c>
      <c r="D477" s="38" t="s">
        <v>424</v>
      </c>
      <c r="E477" s="3" t="s">
        <v>1</v>
      </c>
      <c r="F477" s="39">
        <v>0</v>
      </c>
      <c r="H477" s="13"/>
    </row>
    <row r="478" spans="2:8" s="1" customFormat="1" ht="16.899999999999999" customHeight="1">
      <c r="B478" s="13"/>
      <c r="C478" s="38" t="s">
        <v>1</v>
      </c>
      <c r="D478" s="38" t="s">
        <v>10947</v>
      </c>
      <c r="E478" s="3" t="s">
        <v>1</v>
      </c>
      <c r="F478" s="39">
        <v>12.62</v>
      </c>
      <c r="H478" s="13"/>
    </row>
    <row r="479" spans="2:8" s="1" customFormat="1" ht="16.899999999999999" customHeight="1">
      <c r="B479" s="13"/>
      <c r="C479" s="38" t="s">
        <v>1</v>
      </c>
      <c r="D479" s="38" t="s">
        <v>10948</v>
      </c>
      <c r="E479" s="3" t="s">
        <v>1</v>
      </c>
      <c r="F479" s="39">
        <v>0</v>
      </c>
      <c r="H479" s="13"/>
    </row>
    <row r="480" spans="2:8" s="1" customFormat="1" ht="16.899999999999999" customHeight="1">
      <c r="B480" s="13"/>
      <c r="C480" s="38" t="s">
        <v>1</v>
      </c>
      <c r="D480" s="38" t="s">
        <v>10949</v>
      </c>
      <c r="E480" s="3" t="s">
        <v>1</v>
      </c>
      <c r="F480" s="39">
        <v>21.65</v>
      </c>
      <c r="H480" s="13"/>
    </row>
    <row r="481" spans="2:8" s="1" customFormat="1" ht="16.899999999999999" customHeight="1">
      <c r="B481" s="13"/>
      <c r="C481" s="38" t="s">
        <v>1</v>
      </c>
      <c r="D481" s="38" t="s">
        <v>416</v>
      </c>
      <c r="E481" s="3" t="s">
        <v>1</v>
      </c>
      <c r="F481" s="39">
        <v>0</v>
      </c>
      <c r="H481" s="13"/>
    </row>
    <row r="482" spans="2:8" s="1" customFormat="1" ht="16.899999999999999" customHeight="1">
      <c r="B482" s="13"/>
      <c r="C482" s="38" t="s">
        <v>1</v>
      </c>
      <c r="D482" s="38" t="s">
        <v>10950</v>
      </c>
      <c r="E482" s="3" t="s">
        <v>1</v>
      </c>
      <c r="F482" s="39">
        <v>17.239999999999998</v>
      </c>
      <c r="H482" s="13"/>
    </row>
    <row r="483" spans="2:8" s="1" customFormat="1" ht="16.899999999999999" customHeight="1">
      <c r="B483" s="13"/>
      <c r="C483" s="38" t="s">
        <v>1</v>
      </c>
      <c r="D483" s="38" t="s">
        <v>418</v>
      </c>
      <c r="E483" s="3" t="s">
        <v>1</v>
      </c>
      <c r="F483" s="39">
        <v>0</v>
      </c>
      <c r="H483" s="13"/>
    </row>
    <row r="484" spans="2:8" s="1" customFormat="1" ht="16.899999999999999" customHeight="1">
      <c r="B484" s="13"/>
      <c r="C484" s="38" t="s">
        <v>1</v>
      </c>
      <c r="D484" s="38" t="s">
        <v>10951</v>
      </c>
      <c r="E484" s="3" t="s">
        <v>1</v>
      </c>
      <c r="F484" s="39">
        <v>20.420000000000002</v>
      </c>
      <c r="H484" s="13"/>
    </row>
    <row r="485" spans="2:8" s="1" customFormat="1" ht="16.899999999999999" customHeight="1">
      <c r="B485" s="13"/>
      <c r="C485" s="38" t="s">
        <v>1</v>
      </c>
      <c r="D485" s="38" t="s">
        <v>420</v>
      </c>
      <c r="E485" s="3" t="s">
        <v>1</v>
      </c>
      <c r="F485" s="39">
        <v>0</v>
      </c>
      <c r="H485" s="13"/>
    </row>
    <row r="486" spans="2:8" s="1" customFormat="1" ht="16.899999999999999" customHeight="1">
      <c r="B486" s="13"/>
      <c r="C486" s="38" t="s">
        <v>1</v>
      </c>
      <c r="D486" s="38" t="s">
        <v>4327</v>
      </c>
      <c r="E486" s="3" t="s">
        <v>1</v>
      </c>
      <c r="F486" s="39">
        <v>35.47</v>
      </c>
      <c r="H486" s="13"/>
    </row>
    <row r="487" spans="2:8" s="1" customFormat="1" ht="16.899999999999999" customHeight="1">
      <c r="B487" s="13"/>
      <c r="C487" s="38" t="s">
        <v>1</v>
      </c>
      <c r="D487" s="38" t="s">
        <v>10952</v>
      </c>
      <c r="E487" s="3" t="s">
        <v>1</v>
      </c>
      <c r="F487" s="39">
        <v>0</v>
      </c>
      <c r="H487" s="13"/>
    </row>
    <row r="488" spans="2:8" s="1" customFormat="1" ht="16.899999999999999" customHeight="1">
      <c r="B488" s="13"/>
      <c r="C488" s="38" t="s">
        <v>1</v>
      </c>
      <c r="D488" s="38" t="s">
        <v>10953</v>
      </c>
      <c r="E488" s="3" t="s">
        <v>1</v>
      </c>
      <c r="F488" s="39">
        <v>9.4700000000000006</v>
      </c>
      <c r="H488" s="13"/>
    </row>
    <row r="489" spans="2:8" s="1" customFormat="1" ht="16.899999999999999" customHeight="1">
      <c r="B489" s="13"/>
      <c r="C489" s="38" t="s">
        <v>1</v>
      </c>
      <c r="D489" s="38" t="s">
        <v>428</v>
      </c>
      <c r="E489" s="3" t="s">
        <v>1</v>
      </c>
      <c r="F489" s="39">
        <v>0</v>
      </c>
      <c r="H489" s="13"/>
    </row>
    <row r="490" spans="2:8" s="1" customFormat="1" ht="16.899999999999999" customHeight="1">
      <c r="B490" s="13"/>
      <c r="C490" s="38" t="s">
        <v>1</v>
      </c>
      <c r="D490" s="38" t="s">
        <v>10954</v>
      </c>
      <c r="E490" s="3" t="s">
        <v>1</v>
      </c>
      <c r="F490" s="39">
        <v>14.58</v>
      </c>
      <c r="H490" s="13"/>
    </row>
    <row r="491" spans="2:8" s="1" customFormat="1" ht="16.899999999999999" customHeight="1">
      <c r="B491" s="13"/>
      <c r="C491" s="38" t="s">
        <v>1</v>
      </c>
      <c r="D491" s="38" t="s">
        <v>642</v>
      </c>
      <c r="E491" s="3" t="s">
        <v>1</v>
      </c>
      <c r="F491" s="39">
        <v>0</v>
      </c>
      <c r="H491" s="13"/>
    </row>
    <row r="492" spans="2:8" s="1" customFormat="1" ht="16.899999999999999" customHeight="1">
      <c r="B492" s="13"/>
      <c r="C492" s="38" t="s">
        <v>1</v>
      </c>
      <c r="D492" s="38" t="s">
        <v>10955</v>
      </c>
      <c r="E492" s="3" t="s">
        <v>1</v>
      </c>
      <c r="F492" s="39">
        <v>15.87</v>
      </c>
      <c r="H492" s="13"/>
    </row>
    <row r="493" spans="2:8" s="1" customFormat="1" ht="16.899999999999999" customHeight="1">
      <c r="B493" s="13"/>
      <c r="C493" s="38" t="s">
        <v>1</v>
      </c>
      <c r="D493" s="38" t="s">
        <v>378</v>
      </c>
      <c r="E493" s="3" t="s">
        <v>1</v>
      </c>
      <c r="F493" s="39">
        <v>147.32</v>
      </c>
      <c r="H493" s="13"/>
    </row>
    <row r="494" spans="2:8" s="1" customFormat="1" ht="16.899999999999999" customHeight="1">
      <c r="B494" s="13"/>
      <c r="C494" s="40" t="s">
        <v>10809</v>
      </c>
      <c r="H494" s="13"/>
    </row>
    <row r="495" spans="2:8" s="1" customFormat="1" ht="22.5">
      <c r="B495" s="13"/>
      <c r="C495" s="38" t="s">
        <v>3195</v>
      </c>
      <c r="D495" s="38" t="s">
        <v>3196</v>
      </c>
      <c r="E495" s="3" t="s">
        <v>402</v>
      </c>
      <c r="F495" s="39">
        <v>79.424999999999997</v>
      </c>
      <c r="H495" s="13"/>
    </row>
    <row r="496" spans="2:8" s="1" customFormat="1" ht="16.899999999999999" customHeight="1">
      <c r="B496" s="13"/>
      <c r="C496" s="34" t="s">
        <v>199</v>
      </c>
      <c r="D496" s="35" t="s">
        <v>1</v>
      </c>
      <c r="E496" s="36" t="s">
        <v>1</v>
      </c>
      <c r="F496" s="37">
        <v>341.31</v>
      </c>
      <c r="H496" s="13"/>
    </row>
    <row r="497" spans="2:8" s="1" customFormat="1" ht="16.899999999999999" customHeight="1">
      <c r="B497" s="13"/>
      <c r="C497" s="38" t="s">
        <v>1</v>
      </c>
      <c r="D497" s="38" t="s">
        <v>414</v>
      </c>
      <c r="E497" s="3" t="s">
        <v>1</v>
      </c>
      <c r="F497" s="39">
        <v>0</v>
      </c>
      <c r="H497" s="13"/>
    </row>
    <row r="498" spans="2:8" s="1" customFormat="1" ht="16.899999999999999" customHeight="1">
      <c r="B498" s="13"/>
      <c r="C498" s="38" t="s">
        <v>1</v>
      </c>
      <c r="D498" s="38" t="s">
        <v>10956</v>
      </c>
      <c r="E498" s="3" t="s">
        <v>1</v>
      </c>
      <c r="F498" s="39">
        <v>3.41</v>
      </c>
      <c r="H498" s="13"/>
    </row>
    <row r="499" spans="2:8" s="1" customFormat="1" ht="16.899999999999999" customHeight="1">
      <c r="B499" s="13"/>
      <c r="C499" s="38" t="s">
        <v>1</v>
      </c>
      <c r="D499" s="38" t="s">
        <v>1052</v>
      </c>
      <c r="E499" s="3" t="s">
        <v>1</v>
      </c>
      <c r="F499" s="39">
        <v>0</v>
      </c>
      <c r="H499" s="13"/>
    </row>
    <row r="500" spans="2:8" s="1" customFormat="1" ht="16.899999999999999" customHeight="1">
      <c r="B500" s="13"/>
      <c r="C500" s="38" t="s">
        <v>1</v>
      </c>
      <c r="D500" s="38" t="s">
        <v>10957</v>
      </c>
      <c r="E500" s="3" t="s">
        <v>1</v>
      </c>
      <c r="F500" s="39">
        <v>10.52</v>
      </c>
      <c r="H500" s="13"/>
    </row>
    <row r="501" spans="2:8" s="1" customFormat="1" ht="16.899999999999999" customHeight="1">
      <c r="B501" s="13"/>
      <c r="C501" s="38" t="s">
        <v>1</v>
      </c>
      <c r="D501" s="38" t="s">
        <v>10958</v>
      </c>
      <c r="E501" s="3" t="s">
        <v>1</v>
      </c>
      <c r="F501" s="39">
        <v>0</v>
      </c>
      <c r="H501" s="13"/>
    </row>
    <row r="502" spans="2:8" s="1" customFormat="1" ht="16.899999999999999" customHeight="1">
      <c r="B502" s="13"/>
      <c r="C502" s="38" t="s">
        <v>1</v>
      </c>
      <c r="D502" s="38" t="s">
        <v>10959</v>
      </c>
      <c r="E502" s="3" t="s">
        <v>1</v>
      </c>
      <c r="F502" s="39">
        <v>3.15</v>
      </c>
      <c r="H502" s="13"/>
    </row>
    <row r="503" spans="2:8" s="1" customFormat="1" ht="16.899999999999999" customHeight="1">
      <c r="B503" s="13"/>
      <c r="C503" s="38" t="s">
        <v>1</v>
      </c>
      <c r="D503" s="38" t="s">
        <v>6118</v>
      </c>
      <c r="E503" s="3" t="s">
        <v>1</v>
      </c>
      <c r="F503" s="39">
        <v>0</v>
      </c>
      <c r="H503" s="13"/>
    </row>
    <row r="504" spans="2:8" s="1" customFormat="1" ht="16.899999999999999" customHeight="1">
      <c r="B504" s="13"/>
      <c r="C504" s="38" t="s">
        <v>1</v>
      </c>
      <c r="D504" s="38" t="s">
        <v>10960</v>
      </c>
      <c r="E504" s="3" t="s">
        <v>1</v>
      </c>
      <c r="F504" s="39">
        <v>3.91</v>
      </c>
      <c r="H504" s="13"/>
    </row>
    <row r="505" spans="2:8" s="1" customFormat="1" ht="16.899999999999999" customHeight="1">
      <c r="B505" s="13"/>
      <c r="C505" s="38" t="s">
        <v>1</v>
      </c>
      <c r="D505" s="38" t="s">
        <v>772</v>
      </c>
      <c r="E505" s="3" t="s">
        <v>1</v>
      </c>
      <c r="F505" s="39">
        <v>0</v>
      </c>
      <c r="H505" s="13"/>
    </row>
    <row r="506" spans="2:8" s="1" customFormat="1" ht="16.899999999999999" customHeight="1">
      <c r="B506" s="13"/>
      <c r="C506" s="38" t="s">
        <v>1</v>
      </c>
      <c r="D506" s="38" t="s">
        <v>10961</v>
      </c>
      <c r="E506" s="3" t="s">
        <v>1</v>
      </c>
      <c r="F506" s="39">
        <v>6.43</v>
      </c>
      <c r="H506" s="13"/>
    </row>
    <row r="507" spans="2:8" s="1" customFormat="1" ht="16.899999999999999" customHeight="1">
      <c r="B507" s="13"/>
      <c r="C507" s="38" t="s">
        <v>1</v>
      </c>
      <c r="D507" s="38" t="s">
        <v>3175</v>
      </c>
      <c r="E507" s="3" t="s">
        <v>1</v>
      </c>
      <c r="F507" s="39">
        <v>0</v>
      </c>
      <c r="H507" s="13"/>
    </row>
    <row r="508" spans="2:8" s="1" customFormat="1" ht="16.899999999999999" customHeight="1">
      <c r="B508" s="13"/>
      <c r="C508" s="38" t="s">
        <v>1</v>
      </c>
      <c r="D508" s="38" t="s">
        <v>10962</v>
      </c>
      <c r="E508" s="3" t="s">
        <v>1</v>
      </c>
      <c r="F508" s="39">
        <v>76.209999999999994</v>
      </c>
      <c r="H508" s="13"/>
    </row>
    <row r="509" spans="2:8" s="1" customFormat="1" ht="16.899999999999999" customHeight="1">
      <c r="B509" s="13"/>
      <c r="C509" s="38" t="s">
        <v>1</v>
      </c>
      <c r="D509" s="38" t="s">
        <v>10963</v>
      </c>
      <c r="E509" s="3" t="s">
        <v>1</v>
      </c>
      <c r="F509" s="39">
        <v>0</v>
      </c>
      <c r="H509" s="13"/>
    </row>
    <row r="510" spans="2:8" s="1" customFormat="1" ht="16.899999999999999" customHeight="1">
      <c r="B510" s="13"/>
      <c r="C510" s="38" t="s">
        <v>1</v>
      </c>
      <c r="D510" s="38" t="s">
        <v>10964</v>
      </c>
      <c r="E510" s="3" t="s">
        <v>1</v>
      </c>
      <c r="F510" s="39">
        <v>114.25</v>
      </c>
      <c r="H510" s="13"/>
    </row>
    <row r="511" spans="2:8" s="1" customFormat="1" ht="16.899999999999999" customHeight="1">
      <c r="B511" s="13"/>
      <c r="C511" s="38" t="s">
        <v>1</v>
      </c>
      <c r="D511" s="38" t="s">
        <v>678</v>
      </c>
      <c r="E511" s="3" t="s">
        <v>1</v>
      </c>
      <c r="F511" s="39">
        <v>0</v>
      </c>
      <c r="H511" s="13"/>
    </row>
    <row r="512" spans="2:8" s="1" customFormat="1" ht="16.899999999999999" customHeight="1">
      <c r="B512" s="13"/>
      <c r="C512" s="38" t="s">
        <v>1</v>
      </c>
      <c r="D512" s="38" t="s">
        <v>10965</v>
      </c>
      <c r="E512" s="3" t="s">
        <v>1</v>
      </c>
      <c r="F512" s="39">
        <v>11.32</v>
      </c>
      <c r="H512" s="13"/>
    </row>
    <row r="513" spans="2:8" s="1" customFormat="1" ht="16.899999999999999" customHeight="1">
      <c r="B513" s="13"/>
      <c r="C513" s="38" t="s">
        <v>1</v>
      </c>
      <c r="D513" s="38" t="s">
        <v>3024</v>
      </c>
      <c r="E513" s="3" t="s">
        <v>1</v>
      </c>
      <c r="F513" s="39">
        <v>0</v>
      </c>
      <c r="H513" s="13"/>
    </row>
    <row r="514" spans="2:8" s="1" customFormat="1" ht="16.899999999999999" customHeight="1">
      <c r="B514" s="13"/>
      <c r="C514" s="38" t="s">
        <v>1</v>
      </c>
      <c r="D514" s="38" t="s">
        <v>10966</v>
      </c>
      <c r="E514" s="3" t="s">
        <v>1</v>
      </c>
      <c r="F514" s="39">
        <v>36.33</v>
      </c>
      <c r="H514" s="13"/>
    </row>
    <row r="515" spans="2:8" s="1" customFormat="1" ht="16.899999999999999" customHeight="1">
      <c r="B515" s="13"/>
      <c r="C515" s="38" t="s">
        <v>1</v>
      </c>
      <c r="D515" s="38" t="s">
        <v>10967</v>
      </c>
      <c r="E515" s="3" t="s">
        <v>1</v>
      </c>
      <c r="F515" s="39">
        <v>0</v>
      </c>
      <c r="H515" s="13"/>
    </row>
    <row r="516" spans="2:8" s="1" customFormat="1" ht="16.899999999999999" customHeight="1">
      <c r="B516" s="13"/>
      <c r="C516" s="38" t="s">
        <v>1</v>
      </c>
      <c r="D516" s="38" t="s">
        <v>10968</v>
      </c>
      <c r="E516" s="3" t="s">
        <v>1</v>
      </c>
      <c r="F516" s="39">
        <v>2.76</v>
      </c>
      <c r="H516" s="13"/>
    </row>
    <row r="517" spans="2:8" s="1" customFormat="1" ht="16.899999999999999" customHeight="1">
      <c r="B517" s="13"/>
      <c r="C517" s="38" t="s">
        <v>1</v>
      </c>
      <c r="D517" s="38" t="s">
        <v>695</v>
      </c>
      <c r="E517" s="3" t="s">
        <v>1</v>
      </c>
      <c r="F517" s="39">
        <v>0</v>
      </c>
      <c r="H517" s="13"/>
    </row>
    <row r="518" spans="2:8" s="1" customFormat="1" ht="16.899999999999999" customHeight="1">
      <c r="B518" s="13"/>
      <c r="C518" s="38" t="s">
        <v>1</v>
      </c>
      <c r="D518" s="38" t="s">
        <v>10969</v>
      </c>
      <c r="E518" s="3" t="s">
        <v>1</v>
      </c>
      <c r="F518" s="39">
        <v>5.5</v>
      </c>
      <c r="H518" s="13"/>
    </row>
    <row r="519" spans="2:8" s="1" customFormat="1" ht="16.899999999999999" customHeight="1">
      <c r="B519" s="13"/>
      <c r="C519" s="38" t="s">
        <v>1</v>
      </c>
      <c r="D519" s="38" t="s">
        <v>977</v>
      </c>
      <c r="E519" s="3" t="s">
        <v>1</v>
      </c>
      <c r="F519" s="39">
        <v>0</v>
      </c>
      <c r="H519" s="13"/>
    </row>
    <row r="520" spans="2:8" s="1" customFormat="1" ht="16.899999999999999" customHeight="1">
      <c r="B520" s="13"/>
      <c r="C520" s="38" t="s">
        <v>1</v>
      </c>
      <c r="D520" s="38" t="s">
        <v>10970</v>
      </c>
      <c r="E520" s="3" t="s">
        <v>1</v>
      </c>
      <c r="F520" s="39">
        <v>41.09</v>
      </c>
      <c r="H520" s="13"/>
    </row>
    <row r="521" spans="2:8" s="1" customFormat="1" ht="16.899999999999999" customHeight="1">
      <c r="B521" s="13"/>
      <c r="C521" s="38" t="s">
        <v>1</v>
      </c>
      <c r="D521" s="38" t="s">
        <v>724</v>
      </c>
      <c r="E521" s="3" t="s">
        <v>1</v>
      </c>
      <c r="F521" s="39">
        <v>0</v>
      </c>
      <c r="H521" s="13"/>
    </row>
    <row r="522" spans="2:8" s="1" customFormat="1" ht="16.899999999999999" customHeight="1">
      <c r="B522" s="13"/>
      <c r="C522" s="38" t="s">
        <v>1</v>
      </c>
      <c r="D522" s="38" t="s">
        <v>10971</v>
      </c>
      <c r="E522" s="3" t="s">
        <v>1</v>
      </c>
      <c r="F522" s="39">
        <v>10.039999999999999</v>
      </c>
      <c r="H522" s="13"/>
    </row>
    <row r="523" spans="2:8" s="1" customFormat="1" ht="16.899999999999999" customHeight="1">
      <c r="B523" s="13"/>
      <c r="C523" s="38" t="s">
        <v>1</v>
      </c>
      <c r="D523" s="38" t="s">
        <v>1023</v>
      </c>
      <c r="E523" s="3" t="s">
        <v>1</v>
      </c>
      <c r="F523" s="39">
        <v>0</v>
      </c>
      <c r="H523" s="13"/>
    </row>
    <row r="524" spans="2:8" s="1" customFormat="1" ht="16.899999999999999" customHeight="1">
      <c r="B524" s="13"/>
      <c r="C524" s="38" t="s">
        <v>1</v>
      </c>
      <c r="D524" s="38" t="s">
        <v>10972</v>
      </c>
      <c r="E524" s="3" t="s">
        <v>1</v>
      </c>
      <c r="F524" s="39">
        <v>7.67</v>
      </c>
      <c r="H524" s="13"/>
    </row>
    <row r="525" spans="2:8" s="1" customFormat="1" ht="16.899999999999999" customHeight="1">
      <c r="B525" s="13"/>
      <c r="C525" s="38" t="s">
        <v>1</v>
      </c>
      <c r="D525" s="38" t="s">
        <v>10973</v>
      </c>
      <c r="E525" s="3" t="s">
        <v>1</v>
      </c>
      <c r="F525" s="39">
        <v>0</v>
      </c>
      <c r="H525" s="13"/>
    </row>
    <row r="526" spans="2:8" s="1" customFormat="1" ht="16.899999999999999" customHeight="1">
      <c r="B526" s="13"/>
      <c r="C526" s="38" t="s">
        <v>1</v>
      </c>
      <c r="D526" s="38" t="s">
        <v>10974</v>
      </c>
      <c r="E526" s="3" t="s">
        <v>1</v>
      </c>
      <c r="F526" s="39">
        <v>8.7200000000000006</v>
      </c>
      <c r="H526" s="13"/>
    </row>
    <row r="527" spans="2:8" s="1" customFormat="1" ht="16.899999999999999" customHeight="1">
      <c r="B527" s="13"/>
      <c r="C527" s="38" t="s">
        <v>1</v>
      </c>
      <c r="D527" s="38" t="s">
        <v>378</v>
      </c>
      <c r="E527" s="3" t="s">
        <v>1</v>
      </c>
      <c r="F527" s="39">
        <v>341.31</v>
      </c>
      <c r="H527" s="13"/>
    </row>
    <row r="528" spans="2:8" s="1" customFormat="1" ht="16.899999999999999" customHeight="1">
      <c r="B528" s="13"/>
      <c r="C528" s="40" t="s">
        <v>10809</v>
      </c>
      <c r="H528" s="13"/>
    </row>
    <row r="529" spans="2:8" s="1" customFormat="1" ht="22.5">
      <c r="B529" s="13"/>
      <c r="C529" s="38" t="s">
        <v>3216</v>
      </c>
      <c r="D529" s="38" t="s">
        <v>3217</v>
      </c>
      <c r="E529" s="3" t="s">
        <v>249</v>
      </c>
      <c r="F529" s="39">
        <v>574.29899999999998</v>
      </c>
      <c r="H529" s="13"/>
    </row>
    <row r="530" spans="2:8" s="1" customFormat="1" ht="16.899999999999999" customHeight="1">
      <c r="B530" s="13"/>
      <c r="C530" s="34" t="s">
        <v>201</v>
      </c>
      <c r="D530" s="35" t="s">
        <v>202</v>
      </c>
      <c r="E530" s="36" t="s">
        <v>1</v>
      </c>
      <c r="F530" s="37">
        <v>12.971</v>
      </c>
      <c r="H530" s="13"/>
    </row>
    <row r="531" spans="2:8" s="1" customFormat="1" ht="16.899999999999999" customHeight="1">
      <c r="B531" s="13"/>
      <c r="C531" s="38" t="s">
        <v>1</v>
      </c>
      <c r="D531" s="38" t="s">
        <v>632</v>
      </c>
      <c r="E531" s="3" t="s">
        <v>1</v>
      </c>
      <c r="F531" s="39">
        <v>0</v>
      </c>
      <c r="H531" s="13"/>
    </row>
    <row r="532" spans="2:8" s="1" customFormat="1" ht="16.899999999999999" customHeight="1">
      <c r="B532" s="13"/>
      <c r="C532" s="38" t="s">
        <v>1</v>
      </c>
      <c r="D532" s="38" t="s">
        <v>10975</v>
      </c>
      <c r="E532" s="3" t="s">
        <v>1</v>
      </c>
      <c r="F532" s="39">
        <v>0</v>
      </c>
      <c r="H532" s="13"/>
    </row>
    <row r="533" spans="2:8" s="1" customFormat="1" ht="16.899999999999999" customHeight="1">
      <c r="B533" s="13"/>
      <c r="C533" s="38" t="s">
        <v>1</v>
      </c>
      <c r="D533" s="38" t="s">
        <v>10976</v>
      </c>
      <c r="E533" s="3" t="s">
        <v>1</v>
      </c>
      <c r="F533" s="39">
        <v>2.6179999999999999</v>
      </c>
      <c r="H533" s="13"/>
    </row>
    <row r="534" spans="2:8" s="1" customFormat="1" ht="16.899999999999999" customHeight="1">
      <c r="B534" s="13"/>
      <c r="C534" s="38" t="s">
        <v>1</v>
      </c>
      <c r="D534" s="38" t="s">
        <v>10977</v>
      </c>
      <c r="E534" s="3" t="s">
        <v>1</v>
      </c>
      <c r="F534" s="39">
        <v>0</v>
      </c>
      <c r="H534" s="13"/>
    </row>
    <row r="535" spans="2:8" s="1" customFormat="1" ht="16.899999999999999" customHeight="1">
      <c r="B535" s="13"/>
      <c r="C535" s="38" t="s">
        <v>1</v>
      </c>
      <c r="D535" s="38" t="s">
        <v>10978</v>
      </c>
      <c r="E535" s="3" t="s">
        <v>1</v>
      </c>
      <c r="F535" s="39">
        <v>1.173</v>
      </c>
      <c r="H535" s="13"/>
    </row>
    <row r="536" spans="2:8" s="1" customFormat="1" ht="16.899999999999999" customHeight="1">
      <c r="B536" s="13"/>
      <c r="C536" s="38" t="s">
        <v>1</v>
      </c>
      <c r="D536" s="38" t="s">
        <v>397</v>
      </c>
      <c r="E536" s="3" t="s">
        <v>1</v>
      </c>
      <c r="F536" s="39">
        <v>3.7909999999999999</v>
      </c>
      <c r="H536" s="13"/>
    </row>
    <row r="537" spans="2:8" s="1" customFormat="1" ht="16.899999999999999" customHeight="1">
      <c r="B537" s="13"/>
      <c r="C537" s="38" t="s">
        <v>1</v>
      </c>
      <c r="D537" s="38" t="s">
        <v>634</v>
      </c>
      <c r="E537" s="3" t="s">
        <v>1</v>
      </c>
      <c r="F537" s="39">
        <v>0</v>
      </c>
      <c r="H537" s="13"/>
    </row>
    <row r="538" spans="2:8" s="1" customFormat="1" ht="16.899999999999999" customHeight="1">
      <c r="B538" s="13"/>
      <c r="C538" s="38" t="s">
        <v>1</v>
      </c>
      <c r="D538" s="38" t="s">
        <v>10979</v>
      </c>
      <c r="E538" s="3" t="s">
        <v>1</v>
      </c>
      <c r="F538" s="39">
        <v>0</v>
      </c>
      <c r="H538" s="13"/>
    </row>
    <row r="539" spans="2:8" s="1" customFormat="1" ht="16.899999999999999" customHeight="1">
      <c r="B539" s="13"/>
      <c r="C539" s="38" t="s">
        <v>1</v>
      </c>
      <c r="D539" s="38" t="s">
        <v>10980</v>
      </c>
      <c r="E539" s="3" t="s">
        <v>1</v>
      </c>
      <c r="F539" s="39">
        <v>2.1459999999999999</v>
      </c>
      <c r="H539" s="13"/>
    </row>
    <row r="540" spans="2:8" s="1" customFormat="1" ht="16.899999999999999" customHeight="1">
      <c r="B540" s="13"/>
      <c r="C540" s="38" t="s">
        <v>1</v>
      </c>
      <c r="D540" s="38" t="s">
        <v>10981</v>
      </c>
      <c r="E540" s="3" t="s">
        <v>1</v>
      </c>
      <c r="F540" s="39">
        <v>1.071</v>
      </c>
      <c r="H540" s="13"/>
    </row>
    <row r="541" spans="2:8" s="1" customFormat="1" ht="16.899999999999999" customHeight="1">
      <c r="B541" s="13"/>
      <c r="C541" s="38" t="s">
        <v>1</v>
      </c>
      <c r="D541" s="38" t="s">
        <v>10982</v>
      </c>
      <c r="E541" s="3" t="s">
        <v>1</v>
      </c>
      <c r="F541" s="39">
        <v>0</v>
      </c>
      <c r="H541" s="13"/>
    </row>
    <row r="542" spans="2:8" s="1" customFormat="1" ht="16.899999999999999" customHeight="1">
      <c r="B542" s="13"/>
      <c r="C542" s="38" t="s">
        <v>1</v>
      </c>
      <c r="D542" s="38" t="s">
        <v>10983</v>
      </c>
      <c r="E542" s="3" t="s">
        <v>1</v>
      </c>
      <c r="F542" s="39">
        <v>0.63200000000000001</v>
      </c>
      <c r="H542" s="13"/>
    </row>
    <row r="543" spans="2:8" s="1" customFormat="1" ht="16.899999999999999" customHeight="1">
      <c r="B543" s="13"/>
      <c r="C543" s="38" t="s">
        <v>1</v>
      </c>
      <c r="D543" s="38" t="s">
        <v>397</v>
      </c>
      <c r="E543" s="3" t="s">
        <v>1</v>
      </c>
      <c r="F543" s="39">
        <v>3.8490000000000002</v>
      </c>
      <c r="H543" s="13"/>
    </row>
    <row r="544" spans="2:8" s="1" customFormat="1" ht="16.899999999999999" customHeight="1">
      <c r="B544" s="13"/>
      <c r="C544" s="38" t="s">
        <v>1</v>
      </c>
      <c r="D544" s="38" t="s">
        <v>924</v>
      </c>
      <c r="E544" s="3" t="s">
        <v>1</v>
      </c>
      <c r="F544" s="39">
        <v>0</v>
      </c>
      <c r="H544" s="13"/>
    </row>
    <row r="545" spans="2:8" s="1" customFormat="1" ht="16.899999999999999" customHeight="1">
      <c r="B545" s="13"/>
      <c r="C545" s="38" t="s">
        <v>1</v>
      </c>
      <c r="D545" s="38" t="s">
        <v>10984</v>
      </c>
      <c r="E545" s="3" t="s">
        <v>1</v>
      </c>
      <c r="F545" s="39">
        <v>0</v>
      </c>
      <c r="H545" s="13"/>
    </row>
    <row r="546" spans="2:8" s="1" customFormat="1" ht="16.899999999999999" customHeight="1">
      <c r="B546" s="13"/>
      <c r="C546" s="38" t="s">
        <v>1</v>
      </c>
      <c r="D546" s="38" t="s">
        <v>10985</v>
      </c>
      <c r="E546" s="3" t="s">
        <v>1</v>
      </c>
      <c r="F546" s="39">
        <v>3.2349999999999999</v>
      </c>
      <c r="H546" s="13"/>
    </row>
    <row r="547" spans="2:8" s="1" customFormat="1" ht="16.899999999999999" customHeight="1">
      <c r="B547" s="13"/>
      <c r="C547" s="38" t="s">
        <v>1</v>
      </c>
      <c r="D547" s="38" t="s">
        <v>10986</v>
      </c>
      <c r="E547" s="3" t="s">
        <v>1</v>
      </c>
      <c r="F547" s="39">
        <v>0.77900000000000003</v>
      </c>
      <c r="H547" s="13"/>
    </row>
    <row r="548" spans="2:8" s="1" customFormat="1" ht="16.899999999999999" customHeight="1">
      <c r="B548" s="13"/>
      <c r="C548" s="38" t="s">
        <v>1</v>
      </c>
      <c r="D548" s="38" t="s">
        <v>10987</v>
      </c>
      <c r="E548" s="3" t="s">
        <v>1</v>
      </c>
      <c r="F548" s="39">
        <v>0</v>
      </c>
      <c r="H548" s="13"/>
    </row>
    <row r="549" spans="2:8" s="1" customFormat="1" ht="16.899999999999999" customHeight="1">
      <c r="B549" s="13"/>
      <c r="C549" s="38" t="s">
        <v>1</v>
      </c>
      <c r="D549" s="38" t="s">
        <v>10988</v>
      </c>
      <c r="E549" s="3" t="s">
        <v>1</v>
      </c>
      <c r="F549" s="39">
        <v>0.63800000000000001</v>
      </c>
      <c r="H549" s="13"/>
    </row>
    <row r="550" spans="2:8" s="1" customFormat="1" ht="16.899999999999999" customHeight="1">
      <c r="B550" s="13"/>
      <c r="C550" s="38" t="s">
        <v>1</v>
      </c>
      <c r="D550" s="38" t="s">
        <v>10989</v>
      </c>
      <c r="E550" s="3" t="s">
        <v>1</v>
      </c>
      <c r="F550" s="39">
        <v>0.67900000000000005</v>
      </c>
      <c r="H550" s="13"/>
    </row>
    <row r="551" spans="2:8" s="1" customFormat="1" ht="16.899999999999999" customHeight="1">
      <c r="B551" s="13"/>
      <c r="C551" s="38" t="s">
        <v>1</v>
      </c>
      <c r="D551" s="38" t="s">
        <v>397</v>
      </c>
      <c r="E551" s="3" t="s">
        <v>1</v>
      </c>
      <c r="F551" s="39">
        <v>5.3310000000000004</v>
      </c>
      <c r="H551" s="13"/>
    </row>
    <row r="552" spans="2:8" s="1" customFormat="1" ht="16.899999999999999" customHeight="1">
      <c r="B552" s="13"/>
      <c r="C552" s="38" t="s">
        <v>1</v>
      </c>
      <c r="D552" s="38" t="s">
        <v>378</v>
      </c>
      <c r="E552" s="3" t="s">
        <v>1</v>
      </c>
      <c r="F552" s="39">
        <v>12.971</v>
      </c>
      <c r="H552" s="13"/>
    </row>
    <row r="553" spans="2:8" s="1" customFormat="1" ht="16.899999999999999" customHeight="1">
      <c r="B553" s="13"/>
      <c r="C553" s="40" t="s">
        <v>10809</v>
      </c>
      <c r="H553" s="13"/>
    </row>
    <row r="554" spans="2:8" s="1" customFormat="1" ht="16.899999999999999" customHeight="1">
      <c r="B554" s="13"/>
      <c r="C554" s="38" t="s">
        <v>2755</v>
      </c>
      <c r="D554" s="38" t="s">
        <v>2756</v>
      </c>
      <c r="E554" s="3" t="s">
        <v>249</v>
      </c>
      <c r="F554" s="39">
        <v>2328.8310000000001</v>
      </c>
      <c r="H554" s="13"/>
    </row>
    <row r="555" spans="2:8" s="1" customFormat="1" ht="16.899999999999999" customHeight="1">
      <c r="B555" s="13"/>
      <c r="C555" s="38" t="s">
        <v>2810</v>
      </c>
      <c r="D555" s="38" t="s">
        <v>2811</v>
      </c>
      <c r="E555" s="3" t="s">
        <v>249</v>
      </c>
      <c r="F555" s="39">
        <v>1106.6110000000001</v>
      </c>
      <c r="H555" s="13"/>
    </row>
    <row r="556" spans="2:8" s="1" customFormat="1" ht="16.899999999999999" customHeight="1">
      <c r="B556" s="13"/>
      <c r="C556" s="38" t="s">
        <v>4329</v>
      </c>
      <c r="D556" s="38" t="s">
        <v>4330</v>
      </c>
      <c r="E556" s="3" t="s">
        <v>249</v>
      </c>
      <c r="F556" s="39">
        <v>1738.681</v>
      </c>
      <c r="H556" s="13"/>
    </row>
    <row r="557" spans="2:8" s="1" customFormat="1" ht="16.899999999999999" customHeight="1">
      <c r="B557" s="13"/>
      <c r="C557" s="38" t="s">
        <v>3212</v>
      </c>
      <c r="D557" s="38" t="s">
        <v>3213</v>
      </c>
      <c r="E557" s="3" t="s">
        <v>249</v>
      </c>
      <c r="F557" s="39">
        <v>2328.8310000000001</v>
      </c>
      <c r="H557" s="13"/>
    </row>
    <row r="558" spans="2:8" s="1" customFormat="1" ht="16.899999999999999" customHeight="1">
      <c r="B558" s="13"/>
      <c r="C558" s="38" t="s">
        <v>4333</v>
      </c>
      <c r="D558" s="38" t="s">
        <v>4334</v>
      </c>
      <c r="E558" s="3" t="s">
        <v>249</v>
      </c>
      <c r="F558" s="39">
        <v>3546.9090000000001</v>
      </c>
      <c r="H558" s="13"/>
    </row>
    <row r="559" spans="2:8" s="1" customFormat="1" ht="16.899999999999999" customHeight="1">
      <c r="B559" s="13"/>
      <c r="C559" s="34" t="s">
        <v>204</v>
      </c>
      <c r="D559" s="35" t="s">
        <v>1</v>
      </c>
      <c r="E559" s="36" t="s">
        <v>1</v>
      </c>
      <c r="F559" s="37">
        <v>451.84</v>
      </c>
      <c r="H559" s="13"/>
    </row>
    <row r="560" spans="2:8" s="1" customFormat="1" ht="16.899999999999999" customHeight="1">
      <c r="B560" s="13"/>
      <c r="C560" s="38" t="s">
        <v>1</v>
      </c>
      <c r="D560" s="38" t="s">
        <v>10990</v>
      </c>
      <c r="E560" s="3" t="s">
        <v>1</v>
      </c>
      <c r="F560" s="39">
        <v>113</v>
      </c>
      <c r="H560" s="13"/>
    </row>
    <row r="561" spans="2:8" s="1" customFormat="1" ht="16.899999999999999" customHeight="1">
      <c r="B561" s="13"/>
      <c r="C561" s="38" t="s">
        <v>1</v>
      </c>
      <c r="D561" s="38" t="s">
        <v>10991</v>
      </c>
      <c r="E561" s="3" t="s">
        <v>1</v>
      </c>
      <c r="F561" s="39">
        <v>167.53</v>
      </c>
      <c r="H561" s="13"/>
    </row>
    <row r="562" spans="2:8" s="1" customFormat="1" ht="16.899999999999999" customHeight="1">
      <c r="B562" s="13"/>
      <c r="C562" s="38" t="s">
        <v>1</v>
      </c>
      <c r="D562" s="38" t="s">
        <v>10992</v>
      </c>
      <c r="E562" s="3" t="s">
        <v>1</v>
      </c>
      <c r="F562" s="39">
        <v>171.31</v>
      </c>
      <c r="H562" s="13"/>
    </row>
    <row r="563" spans="2:8" s="1" customFormat="1" ht="16.899999999999999" customHeight="1">
      <c r="B563" s="13"/>
      <c r="C563" s="38" t="s">
        <v>1</v>
      </c>
      <c r="D563" s="38" t="s">
        <v>378</v>
      </c>
      <c r="E563" s="3" t="s">
        <v>1</v>
      </c>
      <c r="F563" s="39">
        <v>451.84</v>
      </c>
      <c r="H563" s="13"/>
    </row>
    <row r="564" spans="2:8" s="1" customFormat="1" ht="16.899999999999999" customHeight="1">
      <c r="B564" s="13"/>
      <c r="C564" s="40" t="s">
        <v>10809</v>
      </c>
      <c r="H564" s="13"/>
    </row>
    <row r="565" spans="2:8" s="1" customFormat="1" ht="16.899999999999999" customHeight="1">
      <c r="B565" s="13"/>
      <c r="C565" s="38" t="s">
        <v>2755</v>
      </c>
      <c r="D565" s="38" t="s">
        <v>2756</v>
      </c>
      <c r="E565" s="3" t="s">
        <v>249</v>
      </c>
      <c r="F565" s="39">
        <v>2328.8310000000001</v>
      </c>
      <c r="H565" s="13"/>
    </row>
    <row r="566" spans="2:8" s="1" customFormat="1" ht="16.899999999999999" customHeight="1">
      <c r="B566" s="13"/>
      <c r="C566" s="38" t="s">
        <v>2771</v>
      </c>
      <c r="D566" s="38" t="s">
        <v>2772</v>
      </c>
      <c r="E566" s="3" t="s">
        <v>249</v>
      </c>
      <c r="F566" s="39">
        <v>670.03</v>
      </c>
      <c r="H566" s="13"/>
    </row>
    <row r="567" spans="2:8" s="1" customFormat="1" ht="16.899999999999999" customHeight="1">
      <c r="B567" s="13"/>
      <c r="C567" s="38" t="s">
        <v>2800</v>
      </c>
      <c r="D567" s="38" t="s">
        <v>2801</v>
      </c>
      <c r="E567" s="3" t="s">
        <v>249</v>
      </c>
      <c r="F567" s="39">
        <v>508.85</v>
      </c>
      <c r="H567" s="13"/>
    </row>
    <row r="568" spans="2:8" s="1" customFormat="1" ht="16.899999999999999" customHeight="1">
      <c r="B568" s="13"/>
      <c r="C568" s="38" t="s">
        <v>4329</v>
      </c>
      <c r="D568" s="38" t="s">
        <v>4330</v>
      </c>
      <c r="E568" s="3" t="s">
        <v>249</v>
      </c>
      <c r="F568" s="39">
        <v>1738.681</v>
      </c>
      <c r="H568" s="13"/>
    </row>
    <row r="569" spans="2:8" s="1" customFormat="1" ht="22.5">
      <c r="B569" s="13"/>
      <c r="C569" s="38" t="s">
        <v>6124</v>
      </c>
      <c r="D569" s="38" t="s">
        <v>6125</v>
      </c>
      <c r="E569" s="3" t="s">
        <v>249</v>
      </c>
      <c r="F569" s="39">
        <v>670.03</v>
      </c>
      <c r="H569" s="13"/>
    </row>
    <row r="570" spans="2:8" s="1" customFormat="1" ht="16.899999999999999" customHeight="1">
      <c r="B570" s="13"/>
      <c r="C570" s="38" t="s">
        <v>3212</v>
      </c>
      <c r="D570" s="38" t="s">
        <v>3213</v>
      </c>
      <c r="E570" s="3" t="s">
        <v>249</v>
      </c>
      <c r="F570" s="39">
        <v>2328.8310000000001</v>
      </c>
      <c r="H570" s="13"/>
    </row>
    <row r="571" spans="2:8" s="1" customFormat="1" ht="16.899999999999999" customHeight="1">
      <c r="B571" s="13"/>
      <c r="C571" s="38" t="s">
        <v>4333</v>
      </c>
      <c r="D571" s="38" t="s">
        <v>4334</v>
      </c>
      <c r="E571" s="3" t="s">
        <v>249</v>
      </c>
      <c r="F571" s="39">
        <v>3546.9090000000001</v>
      </c>
      <c r="H571" s="13"/>
    </row>
    <row r="572" spans="2:8" s="1" customFormat="1" ht="16.899999999999999" customHeight="1">
      <c r="B572" s="13"/>
      <c r="C572" s="34" t="s">
        <v>206</v>
      </c>
      <c r="D572" s="35" t="s">
        <v>1</v>
      </c>
      <c r="E572" s="36" t="s">
        <v>1</v>
      </c>
      <c r="F572" s="37">
        <v>100.46</v>
      </c>
      <c r="H572" s="13"/>
    </row>
    <row r="573" spans="2:8" s="1" customFormat="1" ht="16.899999999999999" customHeight="1">
      <c r="B573" s="13"/>
      <c r="C573" s="38" t="s">
        <v>1</v>
      </c>
      <c r="D573" s="38" t="s">
        <v>10993</v>
      </c>
      <c r="E573" s="3" t="s">
        <v>1</v>
      </c>
      <c r="F573" s="39">
        <v>35.07</v>
      </c>
      <c r="H573" s="13"/>
    </row>
    <row r="574" spans="2:8" s="1" customFormat="1" ht="16.899999999999999" customHeight="1">
      <c r="B574" s="13"/>
      <c r="C574" s="38" t="s">
        <v>1</v>
      </c>
      <c r="D574" s="38" t="s">
        <v>10994</v>
      </c>
      <c r="E574" s="3" t="s">
        <v>1</v>
      </c>
      <c r="F574" s="39">
        <v>30.74</v>
      </c>
      <c r="H574" s="13"/>
    </row>
    <row r="575" spans="2:8" s="1" customFormat="1" ht="16.899999999999999" customHeight="1">
      <c r="B575" s="13"/>
      <c r="C575" s="38" t="s">
        <v>1</v>
      </c>
      <c r="D575" s="38" t="s">
        <v>10995</v>
      </c>
      <c r="E575" s="3" t="s">
        <v>1</v>
      </c>
      <c r="F575" s="39">
        <v>34.65</v>
      </c>
      <c r="H575" s="13"/>
    </row>
    <row r="576" spans="2:8" s="1" customFormat="1" ht="16.899999999999999" customHeight="1">
      <c r="B576" s="13"/>
      <c r="C576" s="38" t="s">
        <v>1</v>
      </c>
      <c r="D576" s="38" t="s">
        <v>378</v>
      </c>
      <c r="E576" s="3" t="s">
        <v>1</v>
      </c>
      <c r="F576" s="39">
        <v>100.46</v>
      </c>
      <c r="H576" s="13"/>
    </row>
    <row r="577" spans="2:8" s="1" customFormat="1" ht="16.899999999999999" customHeight="1">
      <c r="B577" s="13"/>
      <c r="C577" s="40" t="s">
        <v>10809</v>
      </c>
      <c r="H577" s="13"/>
    </row>
    <row r="578" spans="2:8" s="1" customFormat="1" ht="16.899999999999999" customHeight="1">
      <c r="B578" s="13"/>
      <c r="C578" s="38" t="s">
        <v>2755</v>
      </c>
      <c r="D578" s="38" t="s">
        <v>2756</v>
      </c>
      <c r="E578" s="3" t="s">
        <v>249</v>
      </c>
      <c r="F578" s="39">
        <v>2328.8310000000001</v>
      </c>
      <c r="H578" s="13"/>
    </row>
    <row r="579" spans="2:8" s="1" customFormat="1" ht="16.899999999999999" customHeight="1">
      <c r="B579" s="13"/>
      <c r="C579" s="38" t="s">
        <v>2815</v>
      </c>
      <c r="D579" s="38" t="s">
        <v>2816</v>
      </c>
      <c r="E579" s="3" t="s">
        <v>249</v>
      </c>
      <c r="F579" s="39">
        <v>123.22</v>
      </c>
      <c r="H579" s="13"/>
    </row>
    <row r="580" spans="2:8" s="1" customFormat="1" ht="33.75">
      <c r="B580" s="13"/>
      <c r="C580" s="38" t="s">
        <v>4216</v>
      </c>
      <c r="D580" s="38" t="s">
        <v>4217</v>
      </c>
      <c r="E580" s="3" t="s">
        <v>249</v>
      </c>
      <c r="F580" s="39">
        <v>1031.1289999999999</v>
      </c>
      <c r="H580" s="13"/>
    </row>
    <row r="581" spans="2:8" s="1" customFormat="1" ht="16.899999999999999" customHeight="1">
      <c r="B581" s="13"/>
      <c r="C581" s="38" t="s">
        <v>4329</v>
      </c>
      <c r="D581" s="38" t="s">
        <v>4330</v>
      </c>
      <c r="E581" s="3" t="s">
        <v>249</v>
      </c>
      <c r="F581" s="39">
        <v>1738.681</v>
      </c>
      <c r="H581" s="13"/>
    </row>
    <row r="582" spans="2:8" s="1" customFormat="1" ht="22.5">
      <c r="B582" s="13"/>
      <c r="C582" s="38" t="s">
        <v>6038</v>
      </c>
      <c r="D582" s="38" t="s">
        <v>6039</v>
      </c>
      <c r="E582" s="3" t="s">
        <v>249</v>
      </c>
      <c r="F582" s="39">
        <v>121.14</v>
      </c>
      <c r="H582" s="13"/>
    </row>
    <row r="583" spans="2:8" s="1" customFormat="1" ht="16.899999999999999" customHeight="1">
      <c r="B583" s="13"/>
      <c r="C583" s="38" t="s">
        <v>3212</v>
      </c>
      <c r="D583" s="38" t="s">
        <v>3213</v>
      </c>
      <c r="E583" s="3" t="s">
        <v>249</v>
      </c>
      <c r="F583" s="39">
        <v>2328.8310000000001</v>
      </c>
      <c r="H583" s="13"/>
    </row>
    <row r="584" spans="2:8" s="1" customFormat="1" ht="16.899999999999999" customHeight="1">
      <c r="B584" s="13"/>
      <c r="C584" s="38" t="s">
        <v>6043</v>
      </c>
      <c r="D584" s="38" t="s">
        <v>6044</v>
      </c>
      <c r="E584" s="3" t="s">
        <v>249</v>
      </c>
      <c r="F584" s="39">
        <v>129.53899999999999</v>
      </c>
      <c r="H584" s="13"/>
    </row>
    <row r="585" spans="2:8" s="1" customFormat="1" ht="16.899999999999999" customHeight="1">
      <c r="B585" s="13"/>
      <c r="C585" s="38" t="s">
        <v>4333</v>
      </c>
      <c r="D585" s="38" t="s">
        <v>4334</v>
      </c>
      <c r="E585" s="3" t="s">
        <v>249</v>
      </c>
      <c r="F585" s="39">
        <v>3546.9090000000001</v>
      </c>
      <c r="H585" s="13"/>
    </row>
    <row r="586" spans="2:8" s="1" customFormat="1" ht="16.899999999999999" customHeight="1">
      <c r="B586" s="13"/>
      <c r="C586" s="34" t="s">
        <v>5706</v>
      </c>
      <c r="D586" s="35" t="s">
        <v>1</v>
      </c>
      <c r="E586" s="36" t="s">
        <v>1</v>
      </c>
      <c r="F586" s="37">
        <v>5.08</v>
      </c>
      <c r="H586" s="13"/>
    </row>
    <row r="587" spans="2:8" s="1" customFormat="1" ht="16.899999999999999" customHeight="1">
      <c r="B587" s="13"/>
      <c r="C587" s="38" t="s">
        <v>1</v>
      </c>
      <c r="D587" s="38" t="s">
        <v>412</v>
      </c>
      <c r="E587" s="3" t="s">
        <v>1</v>
      </c>
      <c r="F587" s="39">
        <v>0</v>
      </c>
      <c r="H587" s="13"/>
    </row>
    <row r="588" spans="2:8" s="1" customFormat="1" ht="16.899999999999999" customHeight="1">
      <c r="B588" s="13"/>
      <c r="C588" s="38" t="s">
        <v>1</v>
      </c>
      <c r="D588" s="38" t="s">
        <v>2787</v>
      </c>
      <c r="E588" s="3" t="s">
        <v>1</v>
      </c>
      <c r="F588" s="39">
        <v>0</v>
      </c>
      <c r="H588" s="13"/>
    </row>
    <row r="589" spans="2:8" s="1" customFormat="1" ht="16.899999999999999" customHeight="1">
      <c r="B589" s="13"/>
      <c r="C589" s="38" t="s">
        <v>1</v>
      </c>
      <c r="D589" s="38" t="s">
        <v>2788</v>
      </c>
      <c r="E589" s="3" t="s">
        <v>1</v>
      </c>
      <c r="F589" s="39">
        <v>5.08</v>
      </c>
      <c r="H589" s="13"/>
    </row>
    <row r="590" spans="2:8" s="1" customFormat="1" ht="16.899999999999999" customHeight="1">
      <c r="B590" s="13"/>
      <c r="C590" s="38" t="s">
        <v>5706</v>
      </c>
      <c r="D590" s="38" t="s">
        <v>378</v>
      </c>
      <c r="E590" s="3" t="s">
        <v>1</v>
      </c>
      <c r="F590" s="39">
        <v>5.08</v>
      </c>
      <c r="H590" s="13"/>
    </row>
    <row r="591" spans="2:8" s="1" customFormat="1" ht="16.899999999999999" customHeight="1">
      <c r="B591" s="13"/>
      <c r="C591" s="34" t="s">
        <v>208</v>
      </c>
      <c r="D591" s="35" t="s">
        <v>1</v>
      </c>
      <c r="E591" s="36" t="s">
        <v>1</v>
      </c>
      <c r="F591" s="37">
        <v>4.5599999999999996</v>
      </c>
      <c r="H591" s="13"/>
    </row>
    <row r="592" spans="2:8" s="1" customFormat="1" ht="16.899999999999999" customHeight="1">
      <c r="B592" s="13"/>
      <c r="C592" s="38" t="s">
        <v>1</v>
      </c>
      <c r="D592" s="38" t="s">
        <v>209</v>
      </c>
      <c r="E592" s="3" t="s">
        <v>1</v>
      </c>
      <c r="F592" s="39">
        <v>4.5599999999999996</v>
      </c>
      <c r="H592" s="13"/>
    </row>
    <row r="593" spans="2:8" s="1" customFormat="1" ht="16.899999999999999" customHeight="1">
      <c r="B593" s="13"/>
      <c r="C593" s="38" t="s">
        <v>1</v>
      </c>
      <c r="D593" s="38" t="s">
        <v>378</v>
      </c>
      <c r="E593" s="3" t="s">
        <v>1</v>
      </c>
      <c r="F593" s="39">
        <v>4.5599999999999996</v>
      </c>
      <c r="H593" s="13"/>
    </row>
    <row r="594" spans="2:8" s="1" customFormat="1" ht="16.899999999999999" customHeight="1">
      <c r="B594" s="13"/>
      <c r="C594" s="40" t="s">
        <v>10809</v>
      </c>
      <c r="H594" s="13"/>
    </row>
    <row r="595" spans="2:8" s="1" customFormat="1" ht="16.899999999999999" customHeight="1">
      <c r="B595" s="13"/>
      <c r="C595" s="38" t="s">
        <v>2755</v>
      </c>
      <c r="D595" s="38" t="s">
        <v>2756</v>
      </c>
      <c r="E595" s="3" t="s">
        <v>249</v>
      </c>
      <c r="F595" s="39">
        <v>2328.8310000000001</v>
      </c>
      <c r="H595" s="13"/>
    </row>
    <row r="596" spans="2:8" s="1" customFormat="1" ht="16.899999999999999" customHeight="1">
      <c r="B596" s="13"/>
      <c r="C596" s="38" t="s">
        <v>2771</v>
      </c>
      <c r="D596" s="38" t="s">
        <v>2772</v>
      </c>
      <c r="E596" s="3" t="s">
        <v>249</v>
      </c>
      <c r="F596" s="39">
        <v>670.03</v>
      </c>
      <c r="H596" s="13"/>
    </row>
    <row r="597" spans="2:8" s="1" customFormat="1" ht="16.899999999999999" customHeight="1">
      <c r="B597" s="13"/>
      <c r="C597" s="38" t="s">
        <v>2800</v>
      </c>
      <c r="D597" s="38" t="s">
        <v>2801</v>
      </c>
      <c r="E597" s="3" t="s">
        <v>249</v>
      </c>
      <c r="F597" s="39">
        <v>508.85</v>
      </c>
      <c r="H597" s="13"/>
    </row>
    <row r="598" spans="2:8" s="1" customFormat="1" ht="16.899999999999999" customHeight="1">
      <c r="B598" s="13"/>
      <c r="C598" s="38" t="s">
        <v>4329</v>
      </c>
      <c r="D598" s="38" t="s">
        <v>4330</v>
      </c>
      <c r="E598" s="3" t="s">
        <v>249</v>
      </c>
      <c r="F598" s="39">
        <v>1738.681</v>
      </c>
      <c r="H598" s="13"/>
    </row>
    <row r="599" spans="2:8" s="1" customFormat="1" ht="22.5">
      <c r="B599" s="13"/>
      <c r="C599" s="38" t="s">
        <v>6124</v>
      </c>
      <c r="D599" s="38" t="s">
        <v>6125</v>
      </c>
      <c r="E599" s="3" t="s">
        <v>249</v>
      </c>
      <c r="F599" s="39">
        <v>670.03</v>
      </c>
      <c r="H599" s="13"/>
    </row>
    <row r="600" spans="2:8" s="1" customFormat="1" ht="16.899999999999999" customHeight="1">
      <c r="B600" s="13"/>
      <c r="C600" s="38" t="s">
        <v>3212</v>
      </c>
      <c r="D600" s="38" t="s">
        <v>3213</v>
      </c>
      <c r="E600" s="3" t="s">
        <v>249</v>
      </c>
      <c r="F600" s="39">
        <v>2328.8310000000001</v>
      </c>
      <c r="H600" s="13"/>
    </row>
    <row r="601" spans="2:8" s="1" customFormat="1" ht="16.899999999999999" customHeight="1">
      <c r="B601" s="13"/>
      <c r="C601" s="38" t="s">
        <v>4333</v>
      </c>
      <c r="D601" s="38" t="s">
        <v>4334</v>
      </c>
      <c r="E601" s="3" t="s">
        <v>249</v>
      </c>
      <c r="F601" s="39">
        <v>3546.9090000000001</v>
      </c>
      <c r="H601" s="13"/>
    </row>
    <row r="602" spans="2:8" s="1" customFormat="1" ht="16.899999999999999" customHeight="1">
      <c r="B602" s="13"/>
      <c r="C602" s="34" t="s">
        <v>210</v>
      </c>
      <c r="D602" s="35" t="s">
        <v>211</v>
      </c>
      <c r="E602" s="36" t="s">
        <v>1</v>
      </c>
      <c r="F602" s="37">
        <v>0.1</v>
      </c>
      <c r="H602" s="13"/>
    </row>
    <row r="603" spans="2:8" s="1" customFormat="1" ht="16.899999999999999" customHeight="1">
      <c r="B603" s="13"/>
      <c r="C603" s="38" t="s">
        <v>1</v>
      </c>
      <c r="D603" s="38" t="s">
        <v>212</v>
      </c>
      <c r="E603" s="3" t="s">
        <v>1</v>
      </c>
      <c r="F603" s="39">
        <v>0.1</v>
      </c>
      <c r="H603" s="13"/>
    </row>
    <row r="604" spans="2:8" s="1" customFormat="1" ht="16.899999999999999" customHeight="1">
      <c r="B604" s="13"/>
      <c r="C604" s="40" t="s">
        <v>10809</v>
      </c>
      <c r="H604" s="13"/>
    </row>
    <row r="605" spans="2:8" s="1" customFormat="1" ht="22.5">
      <c r="B605" s="13"/>
      <c r="C605" s="38" t="s">
        <v>3195</v>
      </c>
      <c r="D605" s="38" t="s">
        <v>3196</v>
      </c>
      <c r="E605" s="3" t="s">
        <v>402</v>
      </c>
      <c r="F605" s="39">
        <v>79.424999999999997</v>
      </c>
      <c r="H605" s="13"/>
    </row>
    <row r="606" spans="2:8" s="1" customFormat="1" ht="16.899999999999999" customHeight="1">
      <c r="B606" s="13"/>
      <c r="C606" s="34" t="s">
        <v>213</v>
      </c>
      <c r="D606" s="35" t="s">
        <v>1</v>
      </c>
      <c r="E606" s="36" t="s">
        <v>1</v>
      </c>
      <c r="F606" s="37">
        <v>12.26</v>
      </c>
      <c r="H606" s="13"/>
    </row>
    <row r="607" spans="2:8" s="1" customFormat="1" ht="16.899999999999999" customHeight="1">
      <c r="B607" s="13"/>
      <c r="C607" s="38" t="s">
        <v>1</v>
      </c>
      <c r="D607" s="38" t="s">
        <v>214</v>
      </c>
      <c r="E607" s="3" t="s">
        <v>1</v>
      </c>
      <c r="F607" s="39">
        <v>12.26</v>
      </c>
      <c r="H607" s="13"/>
    </row>
    <row r="608" spans="2:8" s="1" customFormat="1" ht="16.899999999999999" customHeight="1">
      <c r="B608" s="13"/>
      <c r="C608" s="40" t="s">
        <v>10809</v>
      </c>
      <c r="H608" s="13"/>
    </row>
    <row r="609" spans="2:8" s="1" customFormat="1" ht="16.899999999999999" customHeight="1">
      <c r="B609" s="13"/>
      <c r="C609" s="38" t="s">
        <v>2755</v>
      </c>
      <c r="D609" s="38" t="s">
        <v>2756</v>
      </c>
      <c r="E609" s="3" t="s">
        <v>249</v>
      </c>
      <c r="F609" s="39">
        <v>2328.8310000000001</v>
      </c>
      <c r="H609" s="13"/>
    </row>
    <row r="610" spans="2:8" s="1" customFormat="1" ht="16.899999999999999" customHeight="1">
      <c r="B610" s="13"/>
      <c r="C610" s="38" t="s">
        <v>2771</v>
      </c>
      <c r="D610" s="38" t="s">
        <v>2772</v>
      </c>
      <c r="E610" s="3" t="s">
        <v>249</v>
      </c>
      <c r="F610" s="39">
        <v>670.03</v>
      </c>
      <c r="H610" s="13"/>
    </row>
    <row r="611" spans="2:8" s="1" customFormat="1" ht="16.899999999999999" customHeight="1">
      <c r="B611" s="13"/>
      <c r="C611" s="38" t="s">
        <v>2794</v>
      </c>
      <c r="D611" s="38" t="s">
        <v>2795</v>
      </c>
      <c r="E611" s="3" t="s">
        <v>249</v>
      </c>
      <c r="F611" s="39">
        <v>293.85899999999998</v>
      </c>
      <c r="H611" s="13"/>
    </row>
    <row r="612" spans="2:8" s="1" customFormat="1" ht="33.75">
      <c r="B612" s="13"/>
      <c r="C612" s="38" t="s">
        <v>4216</v>
      </c>
      <c r="D612" s="38" t="s">
        <v>4217</v>
      </c>
      <c r="E612" s="3" t="s">
        <v>249</v>
      </c>
      <c r="F612" s="39">
        <v>1031.1289999999999</v>
      </c>
      <c r="H612" s="13"/>
    </row>
    <row r="613" spans="2:8" s="1" customFormat="1" ht="16.899999999999999" customHeight="1">
      <c r="B613" s="13"/>
      <c r="C613" s="38" t="s">
        <v>4339</v>
      </c>
      <c r="D613" s="38" t="s">
        <v>4340</v>
      </c>
      <c r="E613" s="3" t="s">
        <v>249</v>
      </c>
      <c r="F613" s="39">
        <v>590.15</v>
      </c>
      <c r="H613" s="13"/>
    </row>
    <row r="614" spans="2:8" s="1" customFormat="1" ht="22.5">
      <c r="B614" s="13"/>
      <c r="C614" s="38" t="s">
        <v>6124</v>
      </c>
      <c r="D614" s="38" t="s">
        <v>6125</v>
      </c>
      <c r="E614" s="3" t="s">
        <v>249</v>
      </c>
      <c r="F614" s="39">
        <v>670.03</v>
      </c>
      <c r="H614" s="13"/>
    </row>
    <row r="615" spans="2:8" s="1" customFormat="1" ht="16.899999999999999" customHeight="1">
      <c r="B615" s="13"/>
      <c r="C615" s="38" t="s">
        <v>3212</v>
      </c>
      <c r="D615" s="38" t="s">
        <v>3213</v>
      </c>
      <c r="E615" s="3" t="s">
        <v>249</v>
      </c>
      <c r="F615" s="39">
        <v>2328.8310000000001</v>
      </c>
      <c r="H615" s="13"/>
    </row>
    <row r="616" spans="2:8" s="1" customFormat="1" ht="16.899999999999999" customHeight="1">
      <c r="B616" s="13"/>
      <c r="C616" s="38" t="s">
        <v>4355</v>
      </c>
      <c r="D616" s="38" t="s">
        <v>4356</v>
      </c>
      <c r="E616" s="3" t="s">
        <v>249</v>
      </c>
      <c r="F616" s="39">
        <v>285.25400000000002</v>
      </c>
      <c r="H616" s="13"/>
    </row>
    <row r="617" spans="2:8" s="1" customFormat="1" ht="16.899999999999999" customHeight="1">
      <c r="B617" s="13"/>
      <c r="C617" s="34" t="s">
        <v>216</v>
      </c>
      <c r="D617" s="35" t="s">
        <v>1</v>
      </c>
      <c r="E617" s="36" t="s">
        <v>1</v>
      </c>
      <c r="F617" s="37">
        <v>175.3</v>
      </c>
      <c r="H617" s="13"/>
    </row>
    <row r="618" spans="2:8" s="1" customFormat="1" ht="16.899999999999999" customHeight="1">
      <c r="B618" s="13"/>
      <c r="C618" s="38" t="s">
        <v>1</v>
      </c>
      <c r="D618" s="38" t="s">
        <v>10996</v>
      </c>
      <c r="E618" s="3" t="s">
        <v>1</v>
      </c>
      <c r="F618" s="39">
        <v>175.3</v>
      </c>
      <c r="H618" s="13"/>
    </row>
    <row r="619" spans="2:8" s="1" customFormat="1" ht="16.899999999999999" customHeight="1">
      <c r="B619" s="13"/>
      <c r="C619" s="38" t="s">
        <v>1</v>
      </c>
      <c r="D619" s="38" t="s">
        <v>378</v>
      </c>
      <c r="E619" s="3" t="s">
        <v>1</v>
      </c>
      <c r="F619" s="39">
        <v>175.3</v>
      </c>
      <c r="H619" s="13"/>
    </row>
    <row r="620" spans="2:8" s="1" customFormat="1" ht="16.899999999999999" customHeight="1">
      <c r="B620" s="13"/>
      <c r="C620" s="40" t="s">
        <v>10809</v>
      </c>
      <c r="H620" s="13"/>
    </row>
    <row r="621" spans="2:8" s="1" customFormat="1" ht="16.899999999999999" customHeight="1">
      <c r="B621" s="13"/>
      <c r="C621" s="38" t="s">
        <v>2755</v>
      </c>
      <c r="D621" s="38" t="s">
        <v>2756</v>
      </c>
      <c r="E621" s="3" t="s">
        <v>249</v>
      </c>
      <c r="F621" s="39">
        <v>2328.8310000000001</v>
      </c>
      <c r="H621" s="13"/>
    </row>
    <row r="622" spans="2:8" s="1" customFormat="1" ht="16.899999999999999" customHeight="1">
      <c r="B622" s="13"/>
      <c r="C622" s="38" t="s">
        <v>2805</v>
      </c>
      <c r="D622" s="38" t="s">
        <v>2806</v>
      </c>
      <c r="E622" s="3" t="s">
        <v>249</v>
      </c>
      <c r="F622" s="39">
        <v>267.40100000000001</v>
      </c>
      <c r="H622" s="13"/>
    </row>
    <row r="623" spans="2:8" s="1" customFormat="1" ht="16.899999999999999" customHeight="1">
      <c r="B623" s="13"/>
      <c r="C623" s="38" t="s">
        <v>4186</v>
      </c>
      <c r="D623" s="38" t="s">
        <v>4187</v>
      </c>
      <c r="E623" s="3" t="s">
        <v>249</v>
      </c>
      <c r="F623" s="39">
        <v>263.3</v>
      </c>
      <c r="H623" s="13"/>
    </row>
    <row r="624" spans="2:8" s="1" customFormat="1" ht="16.899999999999999" customHeight="1">
      <c r="B624" s="13"/>
      <c r="C624" s="38" t="s">
        <v>4339</v>
      </c>
      <c r="D624" s="38" t="s">
        <v>4340</v>
      </c>
      <c r="E624" s="3" t="s">
        <v>249</v>
      </c>
      <c r="F624" s="39">
        <v>590.15</v>
      </c>
      <c r="H624" s="13"/>
    </row>
    <row r="625" spans="2:8" s="1" customFormat="1" ht="16.899999999999999" customHeight="1">
      <c r="B625" s="13"/>
      <c r="C625" s="38" t="s">
        <v>3212</v>
      </c>
      <c r="D625" s="38" t="s">
        <v>3213</v>
      </c>
      <c r="E625" s="3" t="s">
        <v>249</v>
      </c>
      <c r="F625" s="39">
        <v>2328.8310000000001</v>
      </c>
      <c r="H625" s="13"/>
    </row>
    <row r="626" spans="2:8" s="1" customFormat="1" ht="16.899999999999999" customHeight="1">
      <c r="B626" s="13"/>
      <c r="C626" s="38" t="s">
        <v>4355</v>
      </c>
      <c r="D626" s="38" t="s">
        <v>4356</v>
      </c>
      <c r="E626" s="3" t="s">
        <v>249</v>
      </c>
      <c r="F626" s="39">
        <v>285.25400000000002</v>
      </c>
      <c r="H626" s="13"/>
    </row>
    <row r="627" spans="2:8" s="1" customFormat="1" ht="16.899999999999999" customHeight="1">
      <c r="B627" s="13"/>
      <c r="C627" s="34" t="s">
        <v>218</v>
      </c>
      <c r="D627" s="35" t="s">
        <v>1</v>
      </c>
      <c r="E627" s="36" t="s">
        <v>1</v>
      </c>
      <c r="F627" s="37">
        <v>88</v>
      </c>
      <c r="H627" s="13"/>
    </row>
    <row r="628" spans="2:8" s="1" customFormat="1" ht="16.899999999999999" customHeight="1">
      <c r="B628" s="13"/>
      <c r="C628" s="38" t="s">
        <v>1</v>
      </c>
      <c r="D628" s="38" t="s">
        <v>10997</v>
      </c>
      <c r="E628" s="3" t="s">
        <v>1</v>
      </c>
      <c r="F628" s="39">
        <v>88</v>
      </c>
      <c r="H628" s="13"/>
    </row>
    <row r="629" spans="2:8" s="1" customFormat="1" ht="16.899999999999999" customHeight="1">
      <c r="B629" s="13"/>
      <c r="C629" s="40" t="s">
        <v>10809</v>
      </c>
      <c r="H629" s="13"/>
    </row>
    <row r="630" spans="2:8" s="1" customFormat="1" ht="16.899999999999999" customHeight="1">
      <c r="B630" s="13"/>
      <c r="C630" s="38" t="s">
        <v>2755</v>
      </c>
      <c r="D630" s="38" t="s">
        <v>2756</v>
      </c>
      <c r="E630" s="3" t="s">
        <v>249</v>
      </c>
      <c r="F630" s="39">
        <v>2328.8310000000001</v>
      </c>
      <c r="H630" s="13"/>
    </row>
    <row r="631" spans="2:8" s="1" customFormat="1" ht="16.899999999999999" customHeight="1">
      <c r="B631" s="13"/>
      <c r="C631" s="38" t="s">
        <v>2805</v>
      </c>
      <c r="D631" s="38" t="s">
        <v>2806</v>
      </c>
      <c r="E631" s="3" t="s">
        <v>249</v>
      </c>
      <c r="F631" s="39">
        <v>267.40100000000001</v>
      </c>
      <c r="H631" s="13"/>
    </row>
    <row r="632" spans="2:8" s="1" customFormat="1" ht="16.899999999999999" customHeight="1">
      <c r="B632" s="13"/>
      <c r="C632" s="38" t="s">
        <v>4186</v>
      </c>
      <c r="D632" s="38" t="s">
        <v>4187</v>
      </c>
      <c r="E632" s="3" t="s">
        <v>249</v>
      </c>
      <c r="F632" s="39">
        <v>263.3</v>
      </c>
      <c r="H632" s="13"/>
    </row>
    <row r="633" spans="2:8" s="1" customFormat="1" ht="16.899999999999999" customHeight="1">
      <c r="B633" s="13"/>
      <c r="C633" s="38" t="s">
        <v>4339</v>
      </c>
      <c r="D633" s="38" t="s">
        <v>4340</v>
      </c>
      <c r="E633" s="3" t="s">
        <v>249</v>
      </c>
      <c r="F633" s="39">
        <v>590.15</v>
      </c>
      <c r="H633" s="13"/>
    </row>
    <row r="634" spans="2:8" s="1" customFormat="1" ht="16.899999999999999" customHeight="1">
      <c r="B634" s="13"/>
      <c r="C634" s="38" t="s">
        <v>3212</v>
      </c>
      <c r="D634" s="38" t="s">
        <v>3213</v>
      </c>
      <c r="E634" s="3" t="s">
        <v>249</v>
      </c>
      <c r="F634" s="39">
        <v>2328.8310000000001</v>
      </c>
      <c r="H634" s="13"/>
    </row>
    <row r="635" spans="2:8" s="1" customFormat="1" ht="16.899999999999999" customHeight="1">
      <c r="B635" s="13"/>
      <c r="C635" s="38" t="s">
        <v>4355</v>
      </c>
      <c r="D635" s="38" t="s">
        <v>4356</v>
      </c>
      <c r="E635" s="3" t="s">
        <v>249</v>
      </c>
      <c r="F635" s="39">
        <v>285.25400000000002</v>
      </c>
      <c r="H635" s="13"/>
    </row>
    <row r="636" spans="2:8" s="1" customFormat="1" ht="16.899999999999999" customHeight="1">
      <c r="B636" s="13"/>
      <c r="C636" s="34" t="s">
        <v>220</v>
      </c>
      <c r="D636" s="35" t="s">
        <v>1</v>
      </c>
      <c r="E636" s="36" t="s">
        <v>1</v>
      </c>
      <c r="F636" s="37">
        <v>20.68</v>
      </c>
      <c r="H636" s="13"/>
    </row>
    <row r="637" spans="2:8" s="1" customFormat="1" ht="16.899999999999999" customHeight="1">
      <c r="B637" s="13"/>
      <c r="C637" s="38" t="s">
        <v>1</v>
      </c>
      <c r="D637" s="38" t="s">
        <v>10998</v>
      </c>
      <c r="E637" s="3" t="s">
        <v>1</v>
      </c>
      <c r="F637" s="39">
        <v>20.68</v>
      </c>
      <c r="H637" s="13"/>
    </row>
    <row r="638" spans="2:8" s="1" customFormat="1" ht="16.899999999999999" customHeight="1">
      <c r="B638" s="13"/>
      <c r="C638" s="38" t="s">
        <v>1</v>
      </c>
      <c r="D638" s="38" t="s">
        <v>378</v>
      </c>
      <c r="E638" s="3" t="s">
        <v>1</v>
      </c>
      <c r="F638" s="39">
        <v>20.68</v>
      </c>
      <c r="H638" s="13"/>
    </row>
    <row r="639" spans="2:8" s="1" customFormat="1" ht="16.899999999999999" customHeight="1">
      <c r="B639" s="13"/>
      <c r="C639" s="40" t="s">
        <v>10809</v>
      </c>
      <c r="H639" s="13"/>
    </row>
    <row r="640" spans="2:8" s="1" customFormat="1" ht="16.899999999999999" customHeight="1">
      <c r="B640" s="13"/>
      <c r="C640" s="38" t="s">
        <v>2755</v>
      </c>
      <c r="D640" s="38" t="s">
        <v>2756</v>
      </c>
      <c r="E640" s="3" t="s">
        <v>249</v>
      </c>
      <c r="F640" s="39">
        <v>2328.8310000000001</v>
      </c>
      <c r="H640" s="13"/>
    </row>
    <row r="641" spans="2:8" s="1" customFormat="1" ht="16.899999999999999" customHeight="1">
      <c r="B641" s="13"/>
      <c r="C641" s="38" t="s">
        <v>2794</v>
      </c>
      <c r="D641" s="38" t="s">
        <v>2795</v>
      </c>
      <c r="E641" s="3" t="s">
        <v>249</v>
      </c>
      <c r="F641" s="39">
        <v>293.85899999999998</v>
      </c>
      <c r="H641" s="13"/>
    </row>
    <row r="642" spans="2:8" s="1" customFormat="1" ht="33.75">
      <c r="B642" s="13"/>
      <c r="C642" s="38" t="s">
        <v>4216</v>
      </c>
      <c r="D642" s="38" t="s">
        <v>4217</v>
      </c>
      <c r="E642" s="3" t="s">
        <v>249</v>
      </c>
      <c r="F642" s="39">
        <v>1031.1289999999999</v>
      </c>
      <c r="H642" s="13"/>
    </row>
    <row r="643" spans="2:8" s="1" customFormat="1" ht="16.899999999999999" customHeight="1">
      <c r="B643" s="13"/>
      <c r="C643" s="38" t="s">
        <v>4339</v>
      </c>
      <c r="D643" s="38" t="s">
        <v>4340</v>
      </c>
      <c r="E643" s="3" t="s">
        <v>249</v>
      </c>
      <c r="F643" s="39">
        <v>590.15</v>
      </c>
      <c r="H643" s="13"/>
    </row>
    <row r="644" spans="2:8" s="1" customFormat="1" ht="22.5">
      <c r="B644" s="13"/>
      <c r="C644" s="38" t="s">
        <v>6038</v>
      </c>
      <c r="D644" s="38" t="s">
        <v>6039</v>
      </c>
      <c r="E644" s="3" t="s">
        <v>249</v>
      </c>
      <c r="F644" s="39">
        <v>121.14</v>
      </c>
      <c r="H644" s="13"/>
    </row>
    <row r="645" spans="2:8" s="1" customFormat="1" ht="16.899999999999999" customHeight="1">
      <c r="B645" s="13"/>
      <c r="C645" s="38" t="s">
        <v>3212</v>
      </c>
      <c r="D645" s="38" t="s">
        <v>3213</v>
      </c>
      <c r="E645" s="3" t="s">
        <v>249</v>
      </c>
      <c r="F645" s="39">
        <v>2328.8310000000001</v>
      </c>
      <c r="H645" s="13"/>
    </row>
    <row r="646" spans="2:8" s="1" customFormat="1" ht="16.899999999999999" customHeight="1">
      <c r="B646" s="13"/>
      <c r="C646" s="38" t="s">
        <v>4349</v>
      </c>
      <c r="D646" s="38" t="s">
        <v>4350</v>
      </c>
      <c r="E646" s="3" t="s">
        <v>249</v>
      </c>
      <c r="F646" s="39">
        <v>287.23099999999999</v>
      </c>
      <c r="H646" s="13"/>
    </row>
    <row r="647" spans="2:8" s="1" customFormat="1" ht="16.899999999999999" customHeight="1">
      <c r="B647" s="13"/>
      <c r="C647" s="38" t="s">
        <v>6043</v>
      </c>
      <c r="D647" s="38" t="s">
        <v>6044</v>
      </c>
      <c r="E647" s="3" t="s">
        <v>249</v>
      </c>
      <c r="F647" s="39">
        <v>129.53899999999999</v>
      </c>
      <c r="H647" s="13"/>
    </row>
    <row r="648" spans="2:8" s="1" customFormat="1" ht="16.899999999999999" customHeight="1">
      <c r="B648" s="13"/>
      <c r="C648" s="34" t="s">
        <v>222</v>
      </c>
      <c r="D648" s="35" t="s">
        <v>1</v>
      </c>
      <c r="E648" s="36" t="s">
        <v>1</v>
      </c>
      <c r="F648" s="37">
        <v>28.89</v>
      </c>
      <c r="H648" s="13"/>
    </row>
    <row r="649" spans="2:8" s="1" customFormat="1" ht="16.899999999999999" customHeight="1">
      <c r="B649" s="13"/>
      <c r="C649" s="38" t="s">
        <v>1</v>
      </c>
      <c r="D649" s="38" t="s">
        <v>10999</v>
      </c>
      <c r="E649" s="3" t="s">
        <v>1</v>
      </c>
      <c r="F649" s="39">
        <v>28.89</v>
      </c>
      <c r="H649" s="13"/>
    </row>
    <row r="650" spans="2:8" s="1" customFormat="1" ht="16.899999999999999" customHeight="1">
      <c r="B650" s="13"/>
      <c r="C650" s="38" t="s">
        <v>1</v>
      </c>
      <c r="D650" s="38" t="s">
        <v>378</v>
      </c>
      <c r="E650" s="3" t="s">
        <v>1</v>
      </c>
      <c r="F650" s="39">
        <v>28.89</v>
      </c>
      <c r="H650" s="13"/>
    </row>
    <row r="651" spans="2:8" s="1" customFormat="1" ht="16.899999999999999" customHeight="1">
      <c r="B651" s="13"/>
      <c r="C651" s="40" t="s">
        <v>10809</v>
      </c>
      <c r="H651" s="13"/>
    </row>
    <row r="652" spans="2:8" s="1" customFormat="1" ht="16.899999999999999" customHeight="1">
      <c r="B652" s="13"/>
      <c r="C652" s="38" t="s">
        <v>2755</v>
      </c>
      <c r="D652" s="38" t="s">
        <v>2756</v>
      </c>
      <c r="E652" s="3" t="s">
        <v>249</v>
      </c>
      <c r="F652" s="39">
        <v>2328.8310000000001</v>
      </c>
      <c r="H652" s="13"/>
    </row>
    <row r="653" spans="2:8" s="1" customFormat="1" ht="16.899999999999999" customHeight="1">
      <c r="B653" s="13"/>
      <c r="C653" s="38" t="s">
        <v>2771</v>
      </c>
      <c r="D653" s="38" t="s">
        <v>2772</v>
      </c>
      <c r="E653" s="3" t="s">
        <v>249</v>
      </c>
      <c r="F653" s="39">
        <v>670.03</v>
      </c>
      <c r="H653" s="13"/>
    </row>
    <row r="654" spans="2:8" s="1" customFormat="1" ht="16.899999999999999" customHeight="1">
      <c r="B654" s="13"/>
      <c r="C654" s="38" t="s">
        <v>2820</v>
      </c>
      <c r="D654" s="38" t="s">
        <v>2821</v>
      </c>
      <c r="E654" s="3" t="s">
        <v>249</v>
      </c>
      <c r="F654" s="39">
        <v>28.89</v>
      </c>
      <c r="H654" s="13"/>
    </row>
    <row r="655" spans="2:8" s="1" customFormat="1" ht="16.899999999999999" customHeight="1">
      <c r="B655" s="13"/>
      <c r="C655" s="38" t="s">
        <v>4339</v>
      </c>
      <c r="D655" s="38" t="s">
        <v>4340</v>
      </c>
      <c r="E655" s="3" t="s">
        <v>249</v>
      </c>
      <c r="F655" s="39">
        <v>590.15</v>
      </c>
      <c r="H655" s="13"/>
    </row>
    <row r="656" spans="2:8" s="1" customFormat="1" ht="22.5">
      <c r="B656" s="13"/>
      <c r="C656" s="38" t="s">
        <v>6124</v>
      </c>
      <c r="D656" s="38" t="s">
        <v>6125</v>
      </c>
      <c r="E656" s="3" t="s">
        <v>249</v>
      </c>
      <c r="F656" s="39">
        <v>670.03</v>
      </c>
      <c r="H656" s="13"/>
    </row>
    <row r="657" spans="2:8" s="1" customFormat="1" ht="16.899999999999999" customHeight="1">
      <c r="B657" s="13"/>
      <c r="C657" s="38" t="s">
        <v>3212</v>
      </c>
      <c r="D657" s="38" t="s">
        <v>3213</v>
      </c>
      <c r="E657" s="3" t="s">
        <v>249</v>
      </c>
      <c r="F657" s="39">
        <v>2328.8310000000001</v>
      </c>
      <c r="H657" s="13"/>
    </row>
    <row r="658" spans="2:8" s="1" customFormat="1" ht="16.899999999999999" customHeight="1">
      <c r="B658" s="13"/>
      <c r="C658" s="38" t="s">
        <v>4343</v>
      </c>
      <c r="D658" s="38" t="s">
        <v>4344</v>
      </c>
      <c r="E658" s="3" t="s">
        <v>249</v>
      </c>
      <c r="F658" s="39">
        <v>29.468</v>
      </c>
      <c r="H658" s="13"/>
    </row>
    <row r="659" spans="2:8" s="1" customFormat="1" ht="16.899999999999999" customHeight="1">
      <c r="B659" s="13"/>
      <c r="C659" s="34" t="s">
        <v>224</v>
      </c>
      <c r="D659" s="35" t="s">
        <v>1</v>
      </c>
      <c r="E659" s="36" t="s">
        <v>1</v>
      </c>
      <c r="F659" s="37">
        <v>249.33</v>
      </c>
      <c r="H659" s="13"/>
    </row>
    <row r="660" spans="2:8" s="1" customFormat="1" ht="16.899999999999999" customHeight="1">
      <c r="B660" s="13"/>
      <c r="C660" s="38" t="s">
        <v>1</v>
      </c>
      <c r="D660" s="38" t="s">
        <v>11000</v>
      </c>
      <c r="E660" s="3" t="s">
        <v>1</v>
      </c>
      <c r="F660" s="39">
        <v>249.33</v>
      </c>
      <c r="H660" s="13"/>
    </row>
    <row r="661" spans="2:8" s="1" customFormat="1" ht="16.899999999999999" customHeight="1">
      <c r="B661" s="13"/>
      <c r="C661" s="40" t="s">
        <v>10809</v>
      </c>
      <c r="H661" s="13"/>
    </row>
    <row r="662" spans="2:8" s="1" customFormat="1" ht="16.899999999999999" customHeight="1">
      <c r="B662" s="13"/>
      <c r="C662" s="38" t="s">
        <v>2755</v>
      </c>
      <c r="D662" s="38" t="s">
        <v>2756</v>
      </c>
      <c r="E662" s="3" t="s">
        <v>249</v>
      </c>
      <c r="F662" s="39">
        <v>2328.8310000000001</v>
      </c>
      <c r="H662" s="13"/>
    </row>
    <row r="663" spans="2:8" s="1" customFormat="1" ht="16.899999999999999" customHeight="1">
      <c r="B663" s="13"/>
      <c r="C663" s="38" t="s">
        <v>2794</v>
      </c>
      <c r="D663" s="38" t="s">
        <v>2795</v>
      </c>
      <c r="E663" s="3" t="s">
        <v>249</v>
      </c>
      <c r="F663" s="39">
        <v>293.85899999999998</v>
      </c>
      <c r="H663" s="13"/>
    </row>
    <row r="664" spans="2:8" s="1" customFormat="1" ht="16.899999999999999" customHeight="1">
      <c r="B664" s="13"/>
      <c r="C664" s="38" t="s">
        <v>4339</v>
      </c>
      <c r="D664" s="38" t="s">
        <v>4340</v>
      </c>
      <c r="E664" s="3" t="s">
        <v>249</v>
      </c>
      <c r="F664" s="39">
        <v>590.15</v>
      </c>
      <c r="H664" s="13"/>
    </row>
    <row r="665" spans="2:8" s="1" customFormat="1" ht="16.899999999999999" customHeight="1">
      <c r="B665" s="13"/>
      <c r="C665" s="38" t="s">
        <v>3212</v>
      </c>
      <c r="D665" s="38" t="s">
        <v>3213</v>
      </c>
      <c r="E665" s="3" t="s">
        <v>249</v>
      </c>
      <c r="F665" s="39">
        <v>2328.8310000000001</v>
      </c>
      <c r="H665" s="13"/>
    </row>
    <row r="666" spans="2:8" s="1" customFormat="1" ht="16.899999999999999" customHeight="1">
      <c r="B666" s="13"/>
      <c r="C666" s="38" t="s">
        <v>4349</v>
      </c>
      <c r="D666" s="38" t="s">
        <v>4350</v>
      </c>
      <c r="E666" s="3" t="s">
        <v>249</v>
      </c>
      <c r="F666" s="39">
        <v>287.23099999999999</v>
      </c>
      <c r="H666" s="13"/>
    </row>
    <row r="667" spans="2:8" s="1" customFormat="1" ht="16.899999999999999" customHeight="1">
      <c r="B667" s="13"/>
      <c r="C667" s="34" t="s">
        <v>226</v>
      </c>
      <c r="D667" s="35" t="s">
        <v>1</v>
      </c>
      <c r="E667" s="36" t="s">
        <v>1</v>
      </c>
      <c r="F667" s="37">
        <v>7.48</v>
      </c>
      <c r="H667" s="13"/>
    </row>
    <row r="668" spans="2:8" s="1" customFormat="1" ht="16.899999999999999" customHeight="1">
      <c r="B668" s="13"/>
      <c r="C668" s="38" t="s">
        <v>1</v>
      </c>
      <c r="D668" s="38" t="s">
        <v>11001</v>
      </c>
      <c r="E668" s="3" t="s">
        <v>1</v>
      </c>
      <c r="F668" s="39">
        <v>7.48</v>
      </c>
      <c r="H668" s="13"/>
    </row>
    <row r="669" spans="2:8" s="1" customFormat="1" ht="16.899999999999999" customHeight="1">
      <c r="B669" s="13"/>
      <c r="C669" s="38" t="s">
        <v>1</v>
      </c>
      <c r="D669" s="38" t="s">
        <v>378</v>
      </c>
      <c r="E669" s="3" t="s">
        <v>1</v>
      </c>
      <c r="F669" s="39">
        <v>7.48</v>
      </c>
      <c r="H669" s="13"/>
    </row>
    <row r="670" spans="2:8" s="1" customFormat="1" ht="16.899999999999999" customHeight="1">
      <c r="B670" s="13"/>
      <c r="C670" s="40" t="s">
        <v>10809</v>
      </c>
      <c r="H670" s="13"/>
    </row>
    <row r="671" spans="2:8" s="1" customFormat="1" ht="16.899999999999999" customHeight="1">
      <c r="B671" s="13"/>
      <c r="C671" s="38" t="s">
        <v>2755</v>
      </c>
      <c r="D671" s="38" t="s">
        <v>2756</v>
      </c>
      <c r="E671" s="3" t="s">
        <v>249</v>
      </c>
      <c r="F671" s="39">
        <v>2328.8310000000001</v>
      </c>
      <c r="H671" s="13"/>
    </row>
    <row r="672" spans="2:8" s="1" customFormat="1" ht="16.899999999999999" customHeight="1">
      <c r="B672" s="13"/>
      <c r="C672" s="38" t="s">
        <v>2794</v>
      </c>
      <c r="D672" s="38" t="s">
        <v>2795</v>
      </c>
      <c r="E672" s="3" t="s">
        <v>249</v>
      </c>
      <c r="F672" s="39">
        <v>293.85899999999998</v>
      </c>
      <c r="H672" s="13"/>
    </row>
    <row r="673" spans="2:8" s="1" customFormat="1" ht="33.75">
      <c r="B673" s="13"/>
      <c r="C673" s="38" t="s">
        <v>4216</v>
      </c>
      <c r="D673" s="38" t="s">
        <v>4217</v>
      </c>
      <c r="E673" s="3" t="s">
        <v>249</v>
      </c>
      <c r="F673" s="39">
        <v>1031.1289999999999</v>
      </c>
      <c r="H673" s="13"/>
    </row>
    <row r="674" spans="2:8" s="1" customFormat="1" ht="16.899999999999999" customHeight="1">
      <c r="B674" s="13"/>
      <c r="C674" s="38" t="s">
        <v>4339</v>
      </c>
      <c r="D674" s="38" t="s">
        <v>4340</v>
      </c>
      <c r="E674" s="3" t="s">
        <v>249</v>
      </c>
      <c r="F674" s="39">
        <v>590.15</v>
      </c>
      <c r="H674" s="13"/>
    </row>
    <row r="675" spans="2:8" s="1" customFormat="1" ht="16.899999999999999" customHeight="1">
      <c r="B675" s="13"/>
      <c r="C675" s="38" t="s">
        <v>6049</v>
      </c>
      <c r="D675" s="38" t="s">
        <v>6050</v>
      </c>
      <c r="E675" s="3" t="s">
        <v>249</v>
      </c>
      <c r="F675" s="39">
        <v>47.81</v>
      </c>
      <c r="H675" s="13"/>
    </row>
    <row r="676" spans="2:8" s="1" customFormat="1" ht="16.899999999999999" customHeight="1">
      <c r="B676" s="13"/>
      <c r="C676" s="38" t="s">
        <v>3212</v>
      </c>
      <c r="D676" s="38" t="s">
        <v>3213</v>
      </c>
      <c r="E676" s="3" t="s">
        <v>249</v>
      </c>
      <c r="F676" s="39">
        <v>2328.8310000000001</v>
      </c>
      <c r="H676" s="13"/>
    </row>
    <row r="677" spans="2:8" s="1" customFormat="1" ht="16.899999999999999" customHeight="1">
      <c r="B677" s="13"/>
      <c r="C677" s="38" t="s">
        <v>4349</v>
      </c>
      <c r="D677" s="38" t="s">
        <v>4350</v>
      </c>
      <c r="E677" s="3" t="s">
        <v>249</v>
      </c>
      <c r="F677" s="39">
        <v>287.23099999999999</v>
      </c>
      <c r="H677" s="13"/>
    </row>
    <row r="678" spans="2:8" s="1" customFormat="1" ht="16.899999999999999" customHeight="1">
      <c r="B678" s="13"/>
      <c r="C678" s="38" t="s">
        <v>6054</v>
      </c>
      <c r="D678" s="38" t="s">
        <v>6055</v>
      </c>
      <c r="E678" s="3" t="s">
        <v>249</v>
      </c>
      <c r="F678" s="39">
        <v>161.26599999999999</v>
      </c>
      <c r="H678" s="13"/>
    </row>
    <row r="679" spans="2:8" s="1" customFormat="1" ht="16.899999999999999" customHeight="1">
      <c r="B679" s="13"/>
      <c r="C679" s="34" t="s">
        <v>228</v>
      </c>
      <c r="D679" s="35" t="s">
        <v>1</v>
      </c>
      <c r="E679" s="36" t="s">
        <v>1</v>
      </c>
      <c r="F679" s="37">
        <v>17.57</v>
      </c>
      <c r="H679" s="13"/>
    </row>
    <row r="680" spans="2:8" s="1" customFormat="1" ht="16.899999999999999" customHeight="1">
      <c r="B680" s="13"/>
      <c r="C680" s="38" t="s">
        <v>1</v>
      </c>
      <c r="D680" s="38" t="s">
        <v>11002</v>
      </c>
      <c r="E680" s="3" t="s">
        <v>1</v>
      </c>
      <c r="F680" s="39">
        <v>17.57</v>
      </c>
      <c r="H680" s="13"/>
    </row>
    <row r="681" spans="2:8" s="1" customFormat="1" ht="16.899999999999999" customHeight="1">
      <c r="B681" s="13"/>
      <c r="C681" s="38" t="s">
        <v>1</v>
      </c>
      <c r="D681" s="38" t="s">
        <v>378</v>
      </c>
      <c r="E681" s="3" t="s">
        <v>1</v>
      </c>
      <c r="F681" s="39">
        <v>17.57</v>
      </c>
      <c r="H681" s="13"/>
    </row>
    <row r="682" spans="2:8" s="1" customFormat="1" ht="16.899999999999999" customHeight="1">
      <c r="B682" s="13"/>
      <c r="C682" s="40" t="s">
        <v>10809</v>
      </c>
      <c r="H682" s="13"/>
    </row>
    <row r="683" spans="2:8" s="1" customFormat="1" ht="22.5">
      <c r="B683" s="13"/>
      <c r="C683" s="38" t="s">
        <v>503</v>
      </c>
      <c r="D683" s="38" t="s">
        <v>504</v>
      </c>
      <c r="E683" s="3" t="s">
        <v>249</v>
      </c>
      <c r="F683" s="39">
        <v>17.57</v>
      </c>
      <c r="H683" s="13"/>
    </row>
    <row r="684" spans="2:8" s="1" customFormat="1" ht="22.5">
      <c r="B684" s="13"/>
      <c r="C684" s="38" t="s">
        <v>4190</v>
      </c>
      <c r="D684" s="38" t="s">
        <v>4191</v>
      </c>
      <c r="E684" s="3" t="s">
        <v>249</v>
      </c>
      <c r="F684" s="39">
        <v>17.57</v>
      </c>
      <c r="H684" s="13"/>
    </row>
    <row r="685" spans="2:8" s="1" customFormat="1" ht="16.899999999999999" customHeight="1">
      <c r="B685" s="13"/>
      <c r="C685" s="38" t="s">
        <v>6049</v>
      </c>
      <c r="D685" s="38" t="s">
        <v>6050</v>
      </c>
      <c r="E685" s="3" t="s">
        <v>249</v>
      </c>
      <c r="F685" s="39">
        <v>47.81</v>
      </c>
      <c r="H685" s="13"/>
    </row>
    <row r="686" spans="2:8" s="1" customFormat="1" ht="16.899999999999999" customHeight="1">
      <c r="B686" s="13"/>
      <c r="C686" s="38" t="s">
        <v>6054</v>
      </c>
      <c r="D686" s="38" t="s">
        <v>6055</v>
      </c>
      <c r="E686" s="3" t="s">
        <v>249</v>
      </c>
      <c r="F686" s="39">
        <v>161.26599999999999</v>
      </c>
      <c r="H686" s="13"/>
    </row>
    <row r="687" spans="2:8" s="1" customFormat="1" ht="16.899999999999999" customHeight="1">
      <c r="B687" s="13"/>
      <c r="C687" s="34" t="s">
        <v>230</v>
      </c>
      <c r="D687" s="35" t="s">
        <v>231</v>
      </c>
      <c r="E687" s="36" t="s">
        <v>1</v>
      </c>
      <c r="F687" s="37">
        <v>86.77</v>
      </c>
      <c r="H687" s="13"/>
    </row>
    <row r="688" spans="2:8" s="1" customFormat="1" ht="16.899999999999999" customHeight="1">
      <c r="B688" s="13"/>
      <c r="C688" s="38" t="s">
        <v>1</v>
      </c>
      <c r="D688" s="38" t="s">
        <v>412</v>
      </c>
      <c r="E688" s="3" t="s">
        <v>1</v>
      </c>
      <c r="F688" s="39">
        <v>0</v>
      </c>
      <c r="H688" s="13"/>
    </row>
    <row r="689" spans="2:8" s="1" customFormat="1" ht="16.899999999999999" customHeight="1">
      <c r="B689" s="13"/>
      <c r="C689" s="38" t="s">
        <v>1</v>
      </c>
      <c r="D689" s="38" t="s">
        <v>5963</v>
      </c>
      <c r="E689" s="3" t="s">
        <v>1</v>
      </c>
      <c r="F689" s="39">
        <v>0</v>
      </c>
      <c r="H689" s="13"/>
    </row>
    <row r="690" spans="2:8" s="1" customFormat="1" ht="16.899999999999999" customHeight="1">
      <c r="B690" s="13"/>
      <c r="C690" s="38" t="s">
        <v>1</v>
      </c>
      <c r="D690" s="38" t="s">
        <v>3220</v>
      </c>
      <c r="E690" s="3" t="s">
        <v>1</v>
      </c>
      <c r="F690" s="39">
        <v>10.57</v>
      </c>
      <c r="H690" s="13"/>
    </row>
    <row r="691" spans="2:8" s="1" customFormat="1" ht="16.899999999999999" customHeight="1">
      <c r="B691" s="13"/>
      <c r="C691" s="38" t="s">
        <v>1</v>
      </c>
      <c r="D691" s="38" t="s">
        <v>3221</v>
      </c>
      <c r="E691" s="3" t="s">
        <v>1</v>
      </c>
      <c r="F691" s="39">
        <v>1.633</v>
      </c>
      <c r="H691" s="13"/>
    </row>
    <row r="692" spans="2:8" s="1" customFormat="1" ht="16.899999999999999" customHeight="1">
      <c r="B692" s="13"/>
      <c r="C692" s="38" t="s">
        <v>1</v>
      </c>
      <c r="D692" s="38" t="s">
        <v>3222</v>
      </c>
      <c r="E692" s="3" t="s">
        <v>1</v>
      </c>
      <c r="F692" s="39">
        <v>1.272</v>
      </c>
      <c r="H692" s="13"/>
    </row>
    <row r="693" spans="2:8" s="1" customFormat="1" ht="16.899999999999999" customHeight="1">
      <c r="B693" s="13"/>
      <c r="C693" s="38" t="s">
        <v>1</v>
      </c>
      <c r="D693" s="38" t="s">
        <v>3223</v>
      </c>
      <c r="E693" s="3" t="s">
        <v>1</v>
      </c>
      <c r="F693" s="39">
        <v>1.282</v>
      </c>
      <c r="H693" s="13"/>
    </row>
    <row r="694" spans="2:8" s="1" customFormat="1" ht="16.899999999999999" customHeight="1">
      <c r="B694" s="13"/>
      <c r="C694" s="38" t="s">
        <v>1</v>
      </c>
      <c r="D694" s="38" t="s">
        <v>632</v>
      </c>
      <c r="E694" s="3" t="s">
        <v>1</v>
      </c>
      <c r="F694" s="39">
        <v>0</v>
      </c>
      <c r="H694" s="13"/>
    </row>
    <row r="695" spans="2:8" s="1" customFormat="1" ht="16.899999999999999" customHeight="1">
      <c r="B695" s="13"/>
      <c r="C695" s="38" t="s">
        <v>1</v>
      </c>
      <c r="D695" s="38" t="s">
        <v>5964</v>
      </c>
      <c r="E695" s="3" t="s">
        <v>1</v>
      </c>
      <c r="F695" s="39">
        <v>0</v>
      </c>
      <c r="H695" s="13"/>
    </row>
    <row r="696" spans="2:8" s="1" customFormat="1" ht="16.899999999999999" customHeight="1">
      <c r="B696" s="13"/>
      <c r="C696" s="38" t="s">
        <v>1</v>
      </c>
      <c r="D696" s="38" t="s">
        <v>5965</v>
      </c>
      <c r="E696" s="3" t="s">
        <v>1</v>
      </c>
      <c r="F696" s="39">
        <v>7.5</v>
      </c>
      <c r="H696" s="13"/>
    </row>
    <row r="697" spans="2:8" s="1" customFormat="1" ht="16.899999999999999" customHeight="1">
      <c r="B697" s="13"/>
      <c r="C697" s="38" t="s">
        <v>1</v>
      </c>
      <c r="D697" s="38" t="s">
        <v>5966</v>
      </c>
      <c r="E697" s="3" t="s">
        <v>1</v>
      </c>
      <c r="F697" s="39">
        <v>0</v>
      </c>
      <c r="H697" s="13"/>
    </row>
    <row r="698" spans="2:8" s="1" customFormat="1" ht="16.899999999999999" customHeight="1">
      <c r="B698" s="13"/>
      <c r="C698" s="38" t="s">
        <v>1</v>
      </c>
      <c r="D698" s="38" t="s">
        <v>2933</v>
      </c>
      <c r="E698" s="3" t="s">
        <v>1</v>
      </c>
      <c r="F698" s="39">
        <v>11.99</v>
      </c>
      <c r="H698" s="13"/>
    </row>
    <row r="699" spans="2:8" s="1" customFormat="1" ht="16.899999999999999" customHeight="1">
      <c r="B699" s="13"/>
      <c r="C699" s="38" t="s">
        <v>1</v>
      </c>
      <c r="D699" s="38" t="s">
        <v>3225</v>
      </c>
      <c r="E699" s="3" t="s">
        <v>1</v>
      </c>
      <c r="F699" s="39">
        <v>2.0409999999999999</v>
      </c>
      <c r="H699" s="13"/>
    </row>
    <row r="700" spans="2:8" s="1" customFormat="1" ht="16.899999999999999" customHeight="1">
      <c r="B700" s="13"/>
      <c r="C700" s="38" t="s">
        <v>1</v>
      </c>
      <c r="D700" s="38" t="s">
        <v>3222</v>
      </c>
      <c r="E700" s="3" t="s">
        <v>1</v>
      </c>
      <c r="F700" s="39">
        <v>1.272</v>
      </c>
      <c r="H700" s="13"/>
    </row>
    <row r="701" spans="2:8" s="1" customFormat="1" ht="16.899999999999999" customHeight="1">
      <c r="B701" s="13"/>
      <c r="C701" s="38" t="s">
        <v>1</v>
      </c>
      <c r="D701" s="38" t="s">
        <v>3223</v>
      </c>
      <c r="E701" s="3" t="s">
        <v>1</v>
      </c>
      <c r="F701" s="39">
        <v>1.282</v>
      </c>
      <c r="H701" s="13"/>
    </row>
    <row r="702" spans="2:8" s="1" customFormat="1" ht="16.899999999999999" customHeight="1">
      <c r="B702" s="13"/>
      <c r="C702" s="38" t="s">
        <v>1</v>
      </c>
      <c r="D702" s="38" t="s">
        <v>634</v>
      </c>
      <c r="E702" s="3" t="s">
        <v>1</v>
      </c>
      <c r="F702" s="39">
        <v>0</v>
      </c>
      <c r="H702" s="13"/>
    </row>
    <row r="703" spans="2:8" s="1" customFormat="1" ht="16.899999999999999" customHeight="1">
      <c r="B703" s="13"/>
      <c r="C703" s="38" t="s">
        <v>1</v>
      </c>
      <c r="D703" s="38" t="s">
        <v>5967</v>
      </c>
      <c r="E703" s="3" t="s">
        <v>1</v>
      </c>
      <c r="F703" s="39">
        <v>0</v>
      </c>
      <c r="H703" s="13"/>
    </row>
    <row r="704" spans="2:8" s="1" customFormat="1" ht="16.899999999999999" customHeight="1">
      <c r="B704" s="13"/>
      <c r="C704" s="38" t="s">
        <v>1</v>
      </c>
      <c r="D704" s="38" t="s">
        <v>5968</v>
      </c>
      <c r="E704" s="3" t="s">
        <v>1</v>
      </c>
      <c r="F704" s="39">
        <v>6.52</v>
      </c>
      <c r="H704" s="13"/>
    </row>
    <row r="705" spans="2:8" s="1" customFormat="1" ht="16.899999999999999" customHeight="1">
      <c r="B705" s="13"/>
      <c r="C705" s="38" t="s">
        <v>1</v>
      </c>
      <c r="D705" s="38" t="s">
        <v>5969</v>
      </c>
      <c r="E705" s="3" t="s">
        <v>1</v>
      </c>
      <c r="F705" s="39">
        <v>0</v>
      </c>
      <c r="H705" s="13"/>
    </row>
    <row r="706" spans="2:8" s="1" customFormat="1" ht="16.899999999999999" customHeight="1">
      <c r="B706" s="13"/>
      <c r="C706" s="38" t="s">
        <v>1</v>
      </c>
      <c r="D706" s="38" t="s">
        <v>2933</v>
      </c>
      <c r="E706" s="3" t="s">
        <v>1</v>
      </c>
      <c r="F706" s="39">
        <v>11.99</v>
      </c>
      <c r="H706" s="13"/>
    </row>
    <row r="707" spans="2:8" s="1" customFormat="1" ht="16.899999999999999" customHeight="1">
      <c r="B707" s="13"/>
      <c r="C707" s="38" t="s">
        <v>1</v>
      </c>
      <c r="D707" s="38" t="s">
        <v>3227</v>
      </c>
      <c r="E707" s="3" t="s">
        <v>1</v>
      </c>
      <c r="F707" s="39">
        <v>2.7730000000000001</v>
      </c>
      <c r="H707" s="13"/>
    </row>
    <row r="708" spans="2:8" s="1" customFormat="1" ht="16.899999999999999" customHeight="1">
      <c r="B708" s="13"/>
      <c r="C708" s="38" t="s">
        <v>1</v>
      </c>
      <c r="D708" s="38" t="s">
        <v>3228</v>
      </c>
      <c r="E708" s="3" t="s">
        <v>1</v>
      </c>
      <c r="F708" s="39">
        <v>2.7450000000000001</v>
      </c>
      <c r="H708" s="13"/>
    </row>
    <row r="709" spans="2:8" s="1" customFormat="1" ht="16.899999999999999" customHeight="1">
      <c r="B709" s="13"/>
      <c r="C709" s="38" t="s">
        <v>1</v>
      </c>
      <c r="D709" s="38" t="s">
        <v>924</v>
      </c>
      <c r="E709" s="3" t="s">
        <v>1</v>
      </c>
      <c r="F709" s="39">
        <v>0</v>
      </c>
      <c r="H709" s="13"/>
    </row>
    <row r="710" spans="2:8" s="1" customFormat="1" ht="16.899999999999999" customHeight="1">
      <c r="B710" s="13"/>
      <c r="C710" s="38" t="s">
        <v>1</v>
      </c>
      <c r="D710" s="38" t="s">
        <v>5970</v>
      </c>
      <c r="E710" s="3" t="s">
        <v>1</v>
      </c>
      <c r="F710" s="39">
        <v>0</v>
      </c>
      <c r="H710" s="13"/>
    </row>
    <row r="711" spans="2:8" s="1" customFormat="1" ht="16.899999999999999" customHeight="1">
      <c r="B711" s="13"/>
      <c r="C711" s="38" t="s">
        <v>1</v>
      </c>
      <c r="D711" s="38" t="s">
        <v>5968</v>
      </c>
      <c r="E711" s="3" t="s">
        <v>1</v>
      </c>
      <c r="F711" s="39">
        <v>6.52</v>
      </c>
      <c r="H711" s="13"/>
    </row>
    <row r="712" spans="2:8" s="1" customFormat="1" ht="16.899999999999999" customHeight="1">
      <c r="B712" s="13"/>
      <c r="C712" s="38" t="s">
        <v>1</v>
      </c>
      <c r="D712" s="38" t="s">
        <v>5971</v>
      </c>
      <c r="E712" s="3" t="s">
        <v>1</v>
      </c>
      <c r="F712" s="39">
        <v>0</v>
      </c>
      <c r="H712" s="13"/>
    </row>
    <row r="713" spans="2:8" s="1" customFormat="1" ht="16.899999999999999" customHeight="1">
      <c r="B713" s="13"/>
      <c r="C713" s="38" t="s">
        <v>1</v>
      </c>
      <c r="D713" s="38" t="s">
        <v>2933</v>
      </c>
      <c r="E713" s="3" t="s">
        <v>1</v>
      </c>
      <c r="F713" s="39">
        <v>11.99</v>
      </c>
      <c r="H713" s="13"/>
    </row>
    <row r="714" spans="2:8" s="1" customFormat="1" ht="16.899999999999999" customHeight="1">
      <c r="B714" s="13"/>
      <c r="C714" s="38" t="s">
        <v>1</v>
      </c>
      <c r="D714" s="38" t="s">
        <v>3229</v>
      </c>
      <c r="E714" s="3" t="s">
        <v>1</v>
      </c>
      <c r="F714" s="39">
        <v>2.645</v>
      </c>
      <c r="H714" s="13"/>
    </row>
    <row r="715" spans="2:8" s="1" customFormat="1" ht="16.899999999999999" customHeight="1">
      <c r="B715" s="13"/>
      <c r="C715" s="38" t="s">
        <v>1</v>
      </c>
      <c r="D715" s="38" t="s">
        <v>3228</v>
      </c>
      <c r="E715" s="3" t="s">
        <v>1</v>
      </c>
      <c r="F715" s="39">
        <v>2.7450000000000001</v>
      </c>
      <c r="H715" s="13"/>
    </row>
    <row r="716" spans="2:8" s="1" customFormat="1" ht="16.899999999999999" customHeight="1">
      <c r="B716" s="13"/>
      <c r="C716" s="38" t="s">
        <v>230</v>
      </c>
      <c r="D716" s="38" t="s">
        <v>378</v>
      </c>
      <c r="E716" s="3" t="s">
        <v>1</v>
      </c>
      <c r="F716" s="39">
        <v>86.77</v>
      </c>
      <c r="H716" s="13"/>
    </row>
    <row r="717" spans="2:8" s="1" customFormat="1" ht="16.899999999999999" customHeight="1">
      <c r="B717" s="13"/>
      <c r="C717" s="40" t="s">
        <v>10809</v>
      </c>
      <c r="H717" s="13"/>
    </row>
    <row r="718" spans="2:8" s="1" customFormat="1" ht="16.899999999999999" customHeight="1">
      <c r="B718" s="13"/>
      <c r="C718" s="38" t="s">
        <v>5960</v>
      </c>
      <c r="D718" s="38" t="s">
        <v>5961</v>
      </c>
      <c r="E718" s="3" t="s">
        <v>249</v>
      </c>
      <c r="F718" s="39">
        <v>86.77</v>
      </c>
      <c r="H718" s="13"/>
    </row>
    <row r="719" spans="2:8" s="1" customFormat="1" ht="16.899999999999999" customHeight="1">
      <c r="B719" s="13"/>
      <c r="C719" s="38" t="s">
        <v>6054</v>
      </c>
      <c r="D719" s="38" t="s">
        <v>6055</v>
      </c>
      <c r="E719" s="3" t="s">
        <v>249</v>
      </c>
      <c r="F719" s="39">
        <v>161.26599999999999</v>
      </c>
      <c r="H719" s="13"/>
    </row>
    <row r="720" spans="2:8" s="1" customFormat="1" ht="16.899999999999999" customHeight="1">
      <c r="B720" s="13"/>
      <c r="C720" s="34" t="s">
        <v>233</v>
      </c>
      <c r="D720" s="35" t="s">
        <v>1</v>
      </c>
      <c r="E720" s="36" t="s">
        <v>1</v>
      </c>
      <c r="F720" s="37">
        <v>57.86</v>
      </c>
      <c r="H720" s="13"/>
    </row>
    <row r="721" spans="2:8" s="1" customFormat="1" ht="16.899999999999999" customHeight="1">
      <c r="B721" s="13"/>
      <c r="C721" s="38" t="s">
        <v>1</v>
      </c>
      <c r="D721" s="38" t="s">
        <v>234</v>
      </c>
      <c r="E721" s="3" t="s">
        <v>1</v>
      </c>
      <c r="F721" s="39">
        <v>57.86</v>
      </c>
      <c r="H721" s="13"/>
    </row>
    <row r="722" spans="2:8" s="1" customFormat="1" ht="16.899999999999999" customHeight="1">
      <c r="B722" s="13"/>
      <c r="C722" s="38" t="s">
        <v>1</v>
      </c>
      <c r="D722" s="38" t="s">
        <v>378</v>
      </c>
      <c r="E722" s="3" t="s">
        <v>1</v>
      </c>
      <c r="F722" s="39">
        <v>57.86</v>
      </c>
      <c r="H722" s="13"/>
    </row>
    <row r="723" spans="2:8" s="1" customFormat="1" ht="16.899999999999999" customHeight="1">
      <c r="B723" s="13"/>
      <c r="C723" s="40" t="s">
        <v>10809</v>
      </c>
      <c r="H723" s="13"/>
    </row>
    <row r="724" spans="2:8" s="1" customFormat="1" ht="16.899999999999999" customHeight="1">
      <c r="B724" s="13"/>
      <c r="C724" s="38" t="s">
        <v>2790</v>
      </c>
      <c r="D724" s="38" t="s">
        <v>2791</v>
      </c>
      <c r="E724" s="3" t="s">
        <v>249</v>
      </c>
      <c r="F724" s="39">
        <v>57.86</v>
      </c>
      <c r="H724" s="13"/>
    </row>
    <row r="725" spans="2:8" s="1" customFormat="1" ht="16.899999999999999" customHeight="1">
      <c r="B725" s="13"/>
      <c r="C725" s="38" t="s">
        <v>6153</v>
      </c>
      <c r="D725" s="38" t="s">
        <v>6154</v>
      </c>
      <c r="E725" s="3" t="s">
        <v>249</v>
      </c>
      <c r="F725" s="39">
        <v>823.40800000000002</v>
      </c>
      <c r="H725" s="13"/>
    </row>
    <row r="726" spans="2:8" s="1" customFormat="1" ht="16.899999999999999" customHeight="1">
      <c r="B726" s="13"/>
      <c r="C726" s="38" t="s">
        <v>6159</v>
      </c>
      <c r="D726" s="38" t="s">
        <v>6160</v>
      </c>
      <c r="E726" s="3" t="s">
        <v>249</v>
      </c>
      <c r="F726" s="39">
        <v>839.87599999999998</v>
      </c>
      <c r="H726" s="13"/>
    </row>
    <row r="727" spans="2:8" s="1" customFormat="1" ht="16.899999999999999" customHeight="1">
      <c r="B727" s="13"/>
      <c r="C727" s="34" t="s">
        <v>235</v>
      </c>
      <c r="D727" s="35" t="s">
        <v>1</v>
      </c>
      <c r="E727" s="36" t="s">
        <v>1</v>
      </c>
      <c r="F727" s="37">
        <v>22.76</v>
      </c>
      <c r="H727" s="13"/>
    </row>
    <row r="728" spans="2:8" s="1" customFormat="1" ht="16.899999999999999" customHeight="1">
      <c r="B728" s="13"/>
      <c r="C728" s="38" t="s">
        <v>1</v>
      </c>
      <c r="D728" s="38" t="s">
        <v>11003</v>
      </c>
      <c r="E728" s="3" t="s">
        <v>1</v>
      </c>
      <c r="F728" s="39">
        <v>13.13</v>
      </c>
      <c r="H728" s="13"/>
    </row>
    <row r="729" spans="2:8" s="1" customFormat="1" ht="16.899999999999999" customHeight="1">
      <c r="B729" s="13"/>
      <c r="C729" s="38" t="s">
        <v>1</v>
      </c>
      <c r="D729" s="38" t="s">
        <v>11004</v>
      </c>
      <c r="E729" s="3" t="s">
        <v>1</v>
      </c>
      <c r="F729" s="39">
        <v>9.6300000000000008</v>
      </c>
      <c r="H729" s="13"/>
    </row>
    <row r="730" spans="2:8" s="1" customFormat="1" ht="16.899999999999999" customHeight="1">
      <c r="B730" s="13"/>
      <c r="C730" s="38" t="s">
        <v>1</v>
      </c>
      <c r="D730" s="38" t="s">
        <v>378</v>
      </c>
      <c r="E730" s="3" t="s">
        <v>1</v>
      </c>
      <c r="F730" s="39">
        <v>22.76</v>
      </c>
      <c r="H730" s="13"/>
    </row>
    <row r="731" spans="2:8" s="1" customFormat="1" ht="16.899999999999999" customHeight="1">
      <c r="B731" s="13"/>
      <c r="C731" s="40" t="s">
        <v>10809</v>
      </c>
      <c r="H731" s="13"/>
    </row>
    <row r="732" spans="2:8" s="1" customFormat="1" ht="16.899999999999999" customHeight="1">
      <c r="B732" s="13"/>
      <c r="C732" s="38" t="s">
        <v>2755</v>
      </c>
      <c r="D732" s="38" t="s">
        <v>2756</v>
      </c>
      <c r="E732" s="3" t="s">
        <v>249</v>
      </c>
      <c r="F732" s="39">
        <v>2328.8310000000001</v>
      </c>
      <c r="H732" s="13"/>
    </row>
    <row r="733" spans="2:8" s="1" customFormat="1" ht="16.899999999999999" customHeight="1">
      <c r="B733" s="13"/>
      <c r="C733" s="38" t="s">
        <v>2815</v>
      </c>
      <c r="D733" s="38" t="s">
        <v>2816</v>
      </c>
      <c r="E733" s="3" t="s">
        <v>249</v>
      </c>
      <c r="F733" s="39">
        <v>123.22</v>
      </c>
      <c r="H733" s="13"/>
    </row>
    <row r="734" spans="2:8" s="1" customFormat="1" ht="33.75">
      <c r="B734" s="13"/>
      <c r="C734" s="38" t="s">
        <v>4216</v>
      </c>
      <c r="D734" s="38" t="s">
        <v>4217</v>
      </c>
      <c r="E734" s="3" t="s">
        <v>249</v>
      </c>
      <c r="F734" s="39">
        <v>1031.1289999999999</v>
      </c>
      <c r="H734" s="13"/>
    </row>
    <row r="735" spans="2:8" s="1" customFormat="1" ht="16.899999999999999" customHeight="1">
      <c r="B735" s="13"/>
      <c r="C735" s="38" t="s">
        <v>4329</v>
      </c>
      <c r="D735" s="38" t="s">
        <v>4330</v>
      </c>
      <c r="E735" s="3" t="s">
        <v>249</v>
      </c>
      <c r="F735" s="39">
        <v>1738.681</v>
      </c>
      <c r="H735" s="13"/>
    </row>
    <row r="736" spans="2:8" s="1" customFormat="1" ht="16.899999999999999" customHeight="1">
      <c r="B736" s="13"/>
      <c r="C736" s="38" t="s">
        <v>6049</v>
      </c>
      <c r="D736" s="38" t="s">
        <v>6050</v>
      </c>
      <c r="E736" s="3" t="s">
        <v>249</v>
      </c>
      <c r="F736" s="39">
        <v>47.81</v>
      </c>
      <c r="H736" s="13"/>
    </row>
    <row r="737" spans="2:8" s="1" customFormat="1" ht="16.899999999999999" customHeight="1">
      <c r="B737" s="13"/>
      <c r="C737" s="38" t="s">
        <v>3212</v>
      </c>
      <c r="D737" s="38" t="s">
        <v>3213</v>
      </c>
      <c r="E737" s="3" t="s">
        <v>249</v>
      </c>
      <c r="F737" s="39">
        <v>2328.8310000000001</v>
      </c>
      <c r="H737" s="13"/>
    </row>
    <row r="738" spans="2:8" s="1" customFormat="1" ht="16.899999999999999" customHeight="1">
      <c r="B738" s="13"/>
      <c r="C738" s="38" t="s">
        <v>6054</v>
      </c>
      <c r="D738" s="38" t="s">
        <v>6055</v>
      </c>
      <c r="E738" s="3" t="s">
        <v>249</v>
      </c>
      <c r="F738" s="39">
        <v>161.26599999999999</v>
      </c>
      <c r="H738" s="13"/>
    </row>
    <row r="739" spans="2:8" s="1" customFormat="1" ht="16.899999999999999" customHeight="1">
      <c r="B739" s="13"/>
      <c r="C739" s="38" t="s">
        <v>4333</v>
      </c>
      <c r="D739" s="38" t="s">
        <v>4334</v>
      </c>
      <c r="E739" s="3" t="s">
        <v>249</v>
      </c>
      <c r="F739" s="39">
        <v>3546.9090000000001</v>
      </c>
      <c r="H739" s="13"/>
    </row>
    <row r="740" spans="2:8" s="1" customFormat="1" ht="16.899999999999999" customHeight="1">
      <c r="B740" s="13"/>
      <c r="C740" s="34" t="s">
        <v>237</v>
      </c>
      <c r="D740" s="35" t="s">
        <v>237</v>
      </c>
      <c r="E740" s="36" t="s">
        <v>1</v>
      </c>
      <c r="F740" s="37">
        <v>458.73399999999998</v>
      </c>
      <c r="H740" s="13"/>
    </row>
    <row r="741" spans="2:8" s="1" customFormat="1" ht="16.899999999999999" customHeight="1">
      <c r="B741" s="13"/>
      <c r="C741" s="38" t="s">
        <v>1</v>
      </c>
      <c r="D741" s="38" t="s">
        <v>1741</v>
      </c>
      <c r="E741" s="3" t="s">
        <v>1</v>
      </c>
      <c r="F741" s="39">
        <v>0</v>
      </c>
      <c r="H741" s="13"/>
    </row>
    <row r="742" spans="2:8" s="1" customFormat="1" ht="16.899999999999999" customHeight="1">
      <c r="B742" s="13"/>
      <c r="C742" s="38" t="s">
        <v>1</v>
      </c>
      <c r="D742" s="38" t="s">
        <v>1593</v>
      </c>
      <c r="E742" s="3" t="s">
        <v>1</v>
      </c>
      <c r="F742" s="39">
        <v>0</v>
      </c>
      <c r="H742" s="13"/>
    </row>
    <row r="743" spans="2:8" s="1" customFormat="1" ht="16.899999999999999" customHeight="1">
      <c r="B743" s="13"/>
      <c r="C743" s="38" t="s">
        <v>1</v>
      </c>
      <c r="D743" s="38" t="s">
        <v>1742</v>
      </c>
      <c r="E743" s="3" t="s">
        <v>1</v>
      </c>
      <c r="F743" s="39">
        <v>0</v>
      </c>
      <c r="H743" s="13"/>
    </row>
    <row r="744" spans="2:8" s="1" customFormat="1" ht="16.899999999999999" customHeight="1">
      <c r="B744" s="13"/>
      <c r="C744" s="38" t="s">
        <v>1</v>
      </c>
      <c r="D744" s="38" t="s">
        <v>1743</v>
      </c>
      <c r="E744" s="3" t="s">
        <v>1</v>
      </c>
      <c r="F744" s="39">
        <v>0.83399999999999996</v>
      </c>
      <c r="H744" s="13"/>
    </row>
    <row r="745" spans="2:8" s="1" customFormat="1" ht="16.899999999999999" customHeight="1">
      <c r="B745" s="13"/>
      <c r="C745" s="38" t="s">
        <v>1</v>
      </c>
      <c r="D745" s="38" t="s">
        <v>1744</v>
      </c>
      <c r="E745" s="3" t="s">
        <v>1</v>
      </c>
      <c r="F745" s="39">
        <v>0</v>
      </c>
      <c r="H745" s="13"/>
    </row>
    <row r="746" spans="2:8" s="1" customFormat="1" ht="16.899999999999999" customHeight="1">
      <c r="B746" s="13"/>
      <c r="C746" s="38" t="s">
        <v>1</v>
      </c>
      <c r="D746" s="38" t="s">
        <v>1745</v>
      </c>
      <c r="E746" s="3" t="s">
        <v>1</v>
      </c>
      <c r="F746" s="39">
        <v>1.3340000000000001</v>
      </c>
      <c r="H746" s="13"/>
    </row>
    <row r="747" spans="2:8" s="1" customFormat="1" ht="16.899999999999999" customHeight="1">
      <c r="B747" s="13"/>
      <c r="C747" s="38" t="s">
        <v>1</v>
      </c>
      <c r="D747" s="38" t="s">
        <v>1746</v>
      </c>
      <c r="E747" s="3" t="s">
        <v>1</v>
      </c>
      <c r="F747" s="39">
        <v>0</v>
      </c>
      <c r="H747" s="13"/>
    </row>
    <row r="748" spans="2:8" s="1" customFormat="1" ht="16.899999999999999" customHeight="1">
      <c r="B748" s="13"/>
      <c r="C748" s="38" t="s">
        <v>1</v>
      </c>
      <c r="D748" s="38" t="s">
        <v>1747</v>
      </c>
      <c r="E748" s="3" t="s">
        <v>1</v>
      </c>
      <c r="F748" s="39">
        <v>2.669</v>
      </c>
      <c r="H748" s="13"/>
    </row>
    <row r="749" spans="2:8" s="1" customFormat="1" ht="16.899999999999999" customHeight="1">
      <c r="B749" s="13"/>
      <c r="C749" s="38" t="s">
        <v>1</v>
      </c>
      <c r="D749" s="38" t="s">
        <v>1748</v>
      </c>
      <c r="E749" s="3" t="s">
        <v>1</v>
      </c>
      <c r="F749" s="39">
        <v>0</v>
      </c>
      <c r="H749" s="13"/>
    </row>
    <row r="750" spans="2:8" s="1" customFormat="1" ht="16.899999999999999" customHeight="1">
      <c r="B750" s="13"/>
      <c r="C750" s="38" t="s">
        <v>1</v>
      </c>
      <c r="D750" s="38" t="s">
        <v>1749</v>
      </c>
      <c r="E750" s="3" t="s">
        <v>1</v>
      </c>
      <c r="F750" s="39">
        <v>1.9970000000000001</v>
      </c>
      <c r="H750" s="13"/>
    </row>
    <row r="751" spans="2:8" s="1" customFormat="1" ht="16.899999999999999" customHeight="1">
      <c r="B751" s="13"/>
      <c r="C751" s="38" t="s">
        <v>1</v>
      </c>
      <c r="D751" s="38" t="s">
        <v>1750</v>
      </c>
      <c r="E751" s="3" t="s">
        <v>1</v>
      </c>
      <c r="F751" s="39">
        <v>0</v>
      </c>
      <c r="H751" s="13"/>
    </row>
    <row r="752" spans="2:8" s="1" customFormat="1" ht="16.899999999999999" customHeight="1">
      <c r="B752" s="13"/>
      <c r="C752" s="38" t="s">
        <v>1</v>
      </c>
      <c r="D752" s="38" t="s">
        <v>1751</v>
      </c>
      <c r="E752" s="3" t="s">
        <v>1</v>
      </c>
      <c r="F752" s="39">
        <v>45.566000000000003</v>
      </c>
      <c r="H752" s="13"/>
    </row>
    <row r="753" spans="2:8" s="1" customFormat="1" ht="16.899999999999999" customHeight="1">
      <c r="B753" s="13"/>
      <c r="C753" s="38" t="s">
        <v>1</v>
      </c>
      <c r="D753" s="38" t="s">
        <v>1752</v>
      </c>
      <c r="E753" s="3" t="s">
        <v>1</v>
      </c>
      <c r="F753" s="39">
        <v>0</v>
      </c>
      <c r="H753" s="13"/>
    </row>
    <row r="754" spans="2:8" s="1" customFormat="1" ht="16.899999999999999" customHeight="1">
      <c r="B754" s="13"/>
      <c r="C754" s="38" t="s">
        <v>1</v>
      </c>
      <c r="D754" s="38" t="s">
        <v>1753</v>
      </c>
      <c r="E754" s="3" t="s">
        <v>1</v>
      </c>
      <c r="F754" s="39">
        <v>0.751</v>
      </c>
      <c r="H754" s="13"/>
    </row>
    <row r="755" spans="2:8" s="1" customFormat="1" ht="16.899999999999999" customHeight="1">
      <c r="B755" s="13"/>
      <c r="C755" s="38" t="s">
        <v>1</v>
      </c>
      <c r="D755" s="38" t="s">
        <v>1594</v>
      </c>
      <c r="E755" s="3" t="s">
        <v>1</v>
      </c>
      <c r="F755" s="39">
        <v>0</v>
      </c>
      <c r="H755" s="13"/>
    </row>
    <row r="756" spans="2:8" s="1" customFormat="1" ht="16.899999999999999" customHeight="1">
      <c r="B756" s="13"/>
      <c r="C756" s="38" t="s">
        <v>1</v>
      </c>
      <c r="D756" s="38" t="s">
        <v>1754</v>
      </c>
      <c r="E756" s="3" t="s">
        <v>1</v>
      </c>
      <c r="F756" s="39">
        <v>0.48799999999999999</v>
      </c>
      <c r="H756" s="13"/>
    </row>
    <row r="757" spans="2:8" s="1" customFormat="1" ht="16.899999999999999" customHeight="1">
      <c r="B757" s="13"/>
      <c r="C757" s="38" t="s">
        <v>1</v>
      </c>
      <c r="D757" s="38" t="s">
        <v>1755</v>
      </c>
      <c r="E757" s="3" t="s">
        <v>1</v>
      </c>
      <c r="F757" s="39">
        <v>0</v>
      </c>
      <c r="H757" s="13"/>
    </row>
    <row r="758" spans="2:8" s="1" customFormat="1" ht="16.899999999999999" customHeight="1">
      <c r="B758" s="13"/>
      <c r="C758" s="38" t="s">
        <v>1</v>
      </c>
      <c r="D758" s="38" t="s">
        <v>1756</v>
      </c>
      <c r="E758" s="3" t="s">
        <v>1</v>
      </c>
      <c r="F758" s="39">
        <v>1.6679999999999999</v>
      </c>
      <c r="H758" s="13"/>
    </row>
    <row r="759" spans="2:8" s="1" customFormat="1" ht="16.899999999999999" customHeight="1">
      <c r="B759" s="13"/>
      <c r="C759" s="38" t="s">
        <v>1</v>
      </c>
      <c r="D759" s="38" t="s">
        <v>1757</v>
      </c>
      <c r="E759" s="3" t="s">
        <v>1</v>
      </c>
      <c r="F759" s="39">
        <v>0</v>
      </c>
      <c r="H759" s="13"/>
    </row>
    <row r="760" spans="2:8" s="1" customFormat="1" ht="16.899999999999999" customHeight="1">
      <c r="B760" s="13"/>
      <c r="C760" s="38" t="s">
        <v>1</v>
      </c>
      <c r="D760" s="38" t="s">
        <v>1758</v>
      </c>
      <c r="E760" s="3" t="s">
        <v>1</v>
      </c>
      <c r="F760" s="39">
        <v>2.0219999999999998</v>
      </c>
      <c r="H760" s="13"/>
    </row>
    <row r="761" spans="2:8" s="1" customFormat="1" ht="16.899999999999999" customHeight="1">
      <c r="B761" s="13"/>
      <c r="C761" s="38" t="s">
        <v>1</v>
      </c>
      <c r="D761" s="38" t="s">
        <v>1597</v>
      </c>
      <c r="E761" s="3" t="s">
        <v>1</v>
      </c>
      <c r="F761" s="39">
        <v>0</v>
      </c>
      <c r="H761" s="13"/>
    </row>
    <row r="762" spans="2:8" s="1" customFormat="1" ht="16.899999999999999" customHeight="1">
      <c r="B762" s="13"/>
      <c r="C762" s="38" t="s">
        <v>1</v>
      </c>
      <c r="D762" s="38" t="s">
        <v>1759</v>
      </c>
      <c r="E762" s="3" t="s">
        <v>1</v>
      </c>
      <c r="F762" s="39">
        <v>0</v>
      </c>
      <c r="H762" s="13"/>
    </row>
    <row r="763" spans="2:8" s="1" customFormat="1" ht="16.899999999999999" customHeight="1">
      <c r="B763" s="13"/>
      <c r="C763" s="38" t="s">
        <v>1</v>
      </c>
      <c r="D763" s="38" t="s">
        <v>1760</v>
      </c>
      <c r="E763" s="3" t="s">
        <v>1</v>
      </c>
      <c r="F763" s="39">
        <v>1.075</v>
      </c>
      <c r="H763" s="13"/>
    </row>
    <row r="764" spans="2:8" s="1" customFormat="1" ht="16.899999999999999" customHeight="1">
      <c r="B764" s="13"/>
      <c r="C764" s="38" t="s">
        <v>1</v>
      </c>
      <c r="D764" s="38" t="s">
        <v>1761</v>
      </c>
      <c r="E764" s="3" t="s">
        <v>1</v>
      </c>
      <c r="F764" s="39">
        <v>0</v>
      </c>
      <c r="H764" s="13"/>
    </row>
    <row r="765" spans="2:8" s="1" customFormat="1" ht="16.899999999999999" customHeight="1">
      <c r="B765" s="13"/>
      <c r="C765" s="38" t="s">
        <v>1</v>
      </c>
      <c r="D765" s="38" t="s">
        <v>1760</v>
      </c>
      <c r="E765" s="3" t="s">
        <v>1</v>
      </c>
      <c r="F765" s="39">
        <v>1.075</v>
      </c>
      <c r="H765" s="13"/>
    </row>
    <row r="766" spans="2:8" s="1" customFormat="1" ht="16.899999999999999" customHeight="1">
      <c r="B766" s="13"/>
      <c r="C766" s="38" t="s">
        <v>1</v>
      </c>
      <c r="D766" s="38" t="s">
        <v>1762</v>
      </c>
      <c r="E766" s="3" t="s">
        <v>1</v>
      </c>
      <c r="F766" s="39">
        <v>0</v>
      </c>
      <c r="H766" s="13"/>
    </row>
    <row r="767" spans="2:8" s="1" customFormat="1" ht="16.899999999999999" customHeight="1">
      <c r="B767" s="13"/>
      <c r="C767" s="38" t="s">
        <v>1</v>
      </c>
      <c r="D767" s="38" t="s">
        <v>1760</v>
      </c>
      <c r="E767" s="3" t="s">
        <v>1</v>
      </c>
      <c r="F767" s="39">
        <v>1.075</v>
      </c>
      <c r="H767" s="13"/>
    </row>
    <row r="768" spans="2:8" s="1" customFormat="1" ht="16.899999999999999" customHeight="1">
      <c r="B768" s="13"/>
      <c r="C768" s="38" t="s">
        <v>1</v>
      </c>
      <c r="D768" s="38" t="s">
        <v>1763</v>
      </c>
      <c r="E768" s="3" t="s">
        <v>1</v>
      </c>
      <c r="F768" s="39">
        <v>0</v>
      </c>
      <c r="H768" s="13"/>
    </row>
    <row r="769" spans="2:8" s="1" customFormat="1" ht="16.899999999999999" customHeight="1">
      <c r="B769" s="13"/>
      <c r="C769" s="38" t="s">
        <v>1</v>
      </c>
      <c r="D769" s="38" t="s">
        <v>1764</v>
      </c>
      <c r="E769" s="3" t="s">
        <v>1</v>
      </c>
      <c r="F769" s="39">
        <v>0.89600000000000002</v>
      </c>
      <c r="H769" s="13"/>
    </row>
    <row r="770" spans="2:8" s="1" customFormat="1" ht="16.899999999999999" customHeight="1">
      <c r="B770" s="13"/>
      <c r="C770" s="38" t="s">
        <v>1</v>
      </c>
      <c r="D770" s="38" t="s">
        <v>1765</v>
      </c>
      <c r="E770" s="3" t="s">
        <v>1</v>
      </c>
      <c r="F770" s="39">
        <v>0</v>
      </c>
      <c r="H770" s="13"/>
    </row>
    <row r="771" spans="2:8" s="1" customFormat="1" ht="16.899999999999999" customHeight="1">
      <c r="B771" s="13"/>
      <c r="C771" s="38" t="s">
        <v>1</v>
      </c>
      <c r="D771" s="38" t="s">
        <v>1764</v>
      </c>
      <c r="E771" s="3" t="s">
        <v>1</v>
      </c>
      <c r="F771" s="39">
        <v>0.89600000000000002</v>
      </c>
      <c r="H771" s="13"/>
    </row>
    <row r="772" spans="2:8" s="1" customFormat="1" ht="16.899999999999999" customHeight="1">
      <c r="B772" s="13"/>
      <c r="C772" s="38" t="s">
        <v>1</v>
      </c>
      <c r="D772" s="38" t="s">
        <v>1766</v>
      </c>
      <c r="E772" s="3" t="s">
        <v>1</v>
      </c>
      <c r="F772" s="39">
        <v>0</v>
      </c>
      <c r="H772" s="13"/>
    </row>
    <row r="773" spans="2:8" s="1" customFormat="1" ht="16.899999999999999" customHeight="1">
      <c r="B773" s="13"/>
      <c r="C773" s="38" t="s">
        <v>1</v>
      </c>
      <c r="D773" s="38" t="s">
        <v>1767</v>
      </c>
      <c r="E773" s="3" t="s">
        <v>1</v>
      </c>
      <c r="F773" s="39">
        <v>2.6880000000000002</v>
      </c>
      <c r="H773" s="13"/>
    </row>
    <row r="774" spans="2:8" s="1" customFormat="1" ht="16.899999999999999" customHeight="1">
      <c r="B774" s="13"/>
      <c r="C774" s="38" t="s">
        <v>1</v>
      </c>
      <c r="D774" s="38" t="s">
        <v>1768</v>
      </c>
      <c r="E774" s="3" t="s">
        <v>1</v>
      </c>
      <c r="F774" s="39">
        <v>0</v>
      </c>
      <c r="H774" s="13"/>
    </row>
    <row r="775" spans="2:8" s="1" customFormat="1" ht="16.899999999999999" customHeight="1">
      <c r="B775" s="13"/>
      <c r="C775" s="38" t="s">
        <v>1</v>
      </c>
      <c r="D775" s="38" t="s">
        <v>1769</v>
      </c>
      <c r="E775" s="3" t="s">
        <v>1</v>
      </c>
      <c r="F775" s="39">
        <v>1.5680000000000001</v>
      </c>
      <c r="H775" s="13"/>
    </row>
    <row r="776" spans="2:8" s="1" customFormat="1" ht="16.899999999999999" customHeight="1">
      <c r="B776" s="13"/>
      <c r="C776" s="38" t="s">
        <v>1</v>
      </c>
      <c r="D776" s="38" t="s">
        <v>1770</v>
      </c>
      <c r="E776" s="3" t="s">
        <v>1</v>
      </c>
      <c r="F776" s="39">
        <v>0</v>
      </c>
      <c r="H776" s="13"/>
    </row>
    <row r="777" spans="2:8" s="1" customFormat="1" ht="16.899999999999999" customHeight="1">
      <c r="B777" s="13"/>
      <c r="C777" s="38" t="s">
        <v>1</v>
      </c>
      <c r="D777" s="38" t="s">
        <v>1771</v>
      </c>
      <c r="E777" s="3" t="s">
        <v>1</v>
      </c>
      <c r="F777" s="39">
        <v>0.56399999999999995</v>
      </c>
      <c r="H777" s="13"/>
    </row>
    <row r="778" spans="2:8" s="1" customFormat="1" ht="16.899999999999999" customHeight="1">
      <c r="B778" s="13"/>
      <c r="C778" s="38" t="s">
        <v>1</v>
      </c>
      <c r="D778" s="38" t="s">
        <v>1772</v>
      </c>
      <c r="E778" s="3" t="s">
        <v>1</v>
      </c>
      <c r="F778" s="39">
        <v>0</v>
      </c>
      <c r="H778" s="13"/>
    </row>
    <row r="779" spans="2:8" s="1" customFormat="1" ht="16.899999999999999" customHeight="1">
      <c r="B779" s="13"/>
      <c r="C779" s="38" t="s">
        <v>1</v>
      </c>
      <c r="D779" s="38" t="s">
        <v>1773</v>
      </c>
      <c r="E779" s="3" t="s">
        <v>1</v>
      </c>
      <c r="F779" s="39">
        <v>0.58199999999999996</v>
      </c>
      <c r="H779" s="13"/>
    </row>
    <row r="780" spans="2:8" s="1" customFormat="1" ht="16.899999999999999" customHeight="1">
      <c r="B780" s="13"/>
      <c r="C780" s="38" t="s">
        <v>1</v>
      </c>
      <c r="D780" s="38" t="s">
        <v>1598</v>
      </c>
      <c r="E780" s="3" t="s">
        <v>1</v>
      </c>
      <c r="F780" s="39">
        <v>0</v>
      </c>
      <c r="H780" s="13"/>
    </row>
    <row r="781" spans="2:8" s="1" customFormat="1" ht="16.899999999999999" customHeight="1">
      <c r="B781" s="13"/>
      <c r="C781" s="38" t="s">
        <v>1</v>
      </c>
      <c r="D781" s="38" t="s">
        <v>1774</v>
      </c>
      <c r="E781" s="3" t="s">
        <v>1</v>
      </c>
      <c r="F781" s="39">
        <v>0.45400000000000001</v>
      </c>
      <c r="H781" s="13"/>
    </row>
    <row r="782" spans="2:8" s="1" customFormat="1" ht="16.899999999999999" customHeight="1">
      <c r="B782" s="13"/>
      <c r="C782" s="38" t="s">
        <v>1</v>
      </c>
      <c r="D782" s="38" t="s">
        <v>1775</v>
      </c>
      <c r="E782" s="3" t="s">
        <v>1</v>
      </c>
      <c r="F782" s="39">
        <v>0</v>
      </c>
      <c r="H782" s="13"/>
    </row>
    <row r="783" spans="2:8" s="1" customFormat="1" ht="16.899999999999999" customHeight="1">
      <c r="B783" s="13"/>
      <c r="C783" s="38" t="s">
        <v>1</v>
      </c>
      <c r="D783" s="38" t="s">
        <v>1776</v>
      </c>
      <c r="E783" s="3" t="s">
        <v>1</v>
      </c>
      <c r="F783" s="39">
        <v>3.4409999999999998</v>
      </c>
      <c r="H783" s="13"/>
    </row>
    <row r="784" spans="2:8" s="1" customFormat="1" ht="16.899999999999999" customHeight="1">
      <c r="B784" s="13"/>
      <c r="C784" s="38" t="s">
        <v>1</v>
      </c>
      <c r="D784" s="38" t="s">
        <v>1777</v>
      </c>
      <c r="E784" s="3" t="s">
        <v>1</v>
      </c>
      <c r="F784" s="39">
        <v>0</v>
      </c>
      <c r="H784" s="13"/>
    </row>
    <row r="785" spans="2:8" s="1" customFormat="1" ht="16.899999999999999" customHeight="1">
      <c r="B785" s="13"/>
      <c r="C785" s="38" t="s">
        <v>1</v>
      </c>
      <c r="D785" s="38" t="s">
        <v>1778</v>
      </c>
      <c r="E785" s="3" t="s">
        <v>1</v>
      </c>
      <c r="F785" s="39">
        <v>1.736</v>
      </c>
      <c r="H785" s="13"/>
    </row>
    <row r="786" spans="2:8" s="1" customFormat="1" ht="16.899999999999999" customHeight="1">
      <c r="B786" s="13"/>
      <c r="C786" s="38" t="s">
        <v>1</v>
      </c>
      <c r="D786" s="38" t="s">
        <v>1779</v>
      </c>
      <c r="E786" s="3" t="s">
        <v>1</v>
      </c>
      <c r="F786" s="39">
        <v>0</v>
      </c>
      <c r="H786" s="13"/>
    </row>
    <row r="787" spans="2:8" s="1" customFormat="1" ht="16.899999999999999" customHeight="1">
      <c r="B787" s="13"/>
      <c r="C787" s="38" t="s">
        <v>1</v>
      </c>
      <c r="D787" s="38" t="s">
        <v>1780</v>
      </c>
      <c r="E787" s="3" t="s">
        <v>1</v>
      </c>
      <c r="F787" s="39">
        <v>0.80600000000000005</v>
      </c>
      <c r="H787" s="13"/>
    </row>
    <row r="788" spans="2:8" s="1" customFormat="1" ht="16.899999999999999" customHeight="1">
      <c r="B788" s="13"/>
      <c r="C788" s="38" t="s">
        <v>1</v>
      </c>
      <c r="D788" s="38" t="s">
        <v>1600</v>
      </c>
      <c r="E788" s="3" t="s">
        <v>1</v>
      </c>
      <c r="F788" s="39">
        <v>0</v>
      </c>
      <c r="H788" s="13"/>
    </row>
    <row r="789" spans="2:8" s="1" customFormat="1" ht="16.899999999999999" customHeight="1">
      <c r="B789" s="13"/>
      <c r="C789" s="38" t="s">
        <v>1</v>
      </c>
      <c r="D789" s="38" t="s">
        <v>1781</v>
      </c>
      <c r="E789" s="3" t="s">
        <v>1</v>
      </c>
      <c r="F789" s="39">
        <v>0</v>
      </c>
      <c r="H789" s="13"/>
    </row>
    <row r="790" spans="2:8" s="1" customFormat="1" ht="16.899999999999999" customHeight="1">
      <c r="B790" s="13"/>
      <c r="C790" s="38" t="s">
        <v>1</v>
      </c>
      <c r="D790" s="38" t="s">
        <v>1782</v>
      </c>
      <c r="E790" s="3" t="s">
        <v>1</v>
      </c>
      <c r="F790" s="39">
        <v>0.57199999999999995</v>
      </c>
      <c r="H790" s="13"/>
    </row>
    <row r="791" spans="2:8" s="1" customFormat="1" ht="16.899999999999999" customHeight="1">
      <c r="B791" s="13"/>
      <c r="C791" s="38" t="s">
        <v>1</v>
      </c>
      <c r="D791" s="38" t="s">
        <v>1783</v>
      </c>
      <c r="E791" s="3" t="s">
        <v>1</v>
      </c>
      <c r="F791" s="39">
        <v>0</v>
      </c>
      <c r="H791" s="13"/>
    </row>
    <row r="792" spans="2:8" s="1" customFormat="1" ht="16.899999999999999" customHeight="1">
      <c r="B792" s="13"/>
      <c r="C792" s="38" t="s">
        <v>1</v>
      </c>
      <c r="D792" s="38" t="s">
        <v>1784</v>
      </c>
      <c r="E792" s="3" t="s">
        <v>1</v>
      </c>
      <c r="F792" s="39">
        <v>0.76500000000000001</v>
      </c>
      <c r="H792" s="13"/>
    </row>
    <row r="793" spans="2:8" s="1" customFormat="1" ht="16.899999999999999" customHeight="1">
      <c r="B793" s="13"/>
      <c r="C793" s="38" t="s">
        <v>1</v>
      </c>
      <c r="D793" s="38" t="s">
        <v>1785</v>
      </c>
      <c r="E793" s="3" t="s">
        <v>1</v>
      </c>
      <c r="F793" s="39">
        <v>0</v>
      </c>
      <c r="H793" s="13"/>
    </row>
    <row r="794" spans="2:8" s="1" customFormat="1" ht="16.899999999999999" customHeight="1">
      <c r="B794" s="13"/>
      <c r="C794" s="38" t="s">
        <v>1</v>
      </c>
      <c r="D794" s="38" t="s">
        <v>1786</v>
      </c>
      <c r="E794" s="3" t="s">
        <v>1</v>
      </c>
      <c r="F794" s="39">
        <v>1.4019999999999999</v>
      </c>
      <c r="H794" s="13"/>
    </row>
    <row r="795" spans="2:8" s="1" customFormat="1" ht="16.899999999999999" customHeight="1">
      <c r="B795" s="13"/>
      <c r="C795" s="38" t="s">
        <v>1</v>
      </c>
      <c r="D795" s="38" t="s">
        <v>1787</v>
      </c>
      <c r="E795" s="3" t="s">
        <v>1</v>
      </c>
      <c r="F795" s="39">
        <v>0</v>
      </c>
      <c r="H795" s="13"/>
    </row>
    <row r="796" spans="2:8" s="1" customFormat="1" ht="16.899999999999999" customHeight="1">
      <c r="B796" s="13"/>
      <c r="C796" s="38" t="s">
        <v>1</v>
      </c>
      <c r="D796" s="38" t="s">
        <v>1788</v>
      </c>
      <c r="E796" s="3" t="s">
        <v>1</v>
      </c>
      <c r="F796" s="39">
        <v>1.052</v>
      </c>
      <c r="H796" s="13"/>
    </row>
    <row r="797" spans="2:8" s="1" customFormat="1" ht="16.899999999999999" customHeight="1">
      <c r="B797" s="13"/>
      <c r="C797" s="38" t="s">
        <v>1</v>
      </c>
      <c r="D797" s="38" t="s">
        <v>1789</v>
      </c>
      <c r="E797" s="3" t="s">
        <v>1</v>
      </c>
      <c r="F797" s="39">
        <v>0</v>
      </c>
      <c r="H797" s="13"/>
    </row>
    <row r="798" spans="2:8" s="1" customFormat="1" ht="16.899999999999999" customHeight="1">
      <c r="B798" s="13"/>
      <c r="C798" s="38" t="s">
        <v>1</v>
      </c>
      <c r="D798" s="38" t="s">
        <v>1790</v>
      </c>
      <c r="E798" s="3" t="s">
        <v>1</v>
      </c>
      <c r="F798" s="39">
        <v>1.71</v>
      </c>
      <c r="H798" s="13"/>
    </row>
    <row r="799" spans="2:8" s="1" customFormat="1" ht="16.899999999999999" customHeight="1">
      <c r="B799" s="13"/>
      <c r="C799" s="38" t="s">
        <v>1</v>
      </c>
      <c r="D799" s="38" t="s">
        <v>1791</v>
      </c>
      <c r="E799" s="3" t="s">
        <v>1</v>
      </c>
      <c r="F799" s="39">
        <v>0</v>
      </c>
      <c r="H799" s="13"/>
    </row>
    <row r="800" spans="2:8" s="1" customFormat="1" ht="16.899999999999999" customHeight="1">
      <c r="B800" s="13"/>
      <c r="C800" s="38" t="s">
        <v>1</v>
      </c>
      <c r="D800" s="38" t="s">
        <v>1792</v>
      </c>
      <c r="E800" s="3" t="s">
        <v>1</v>
      </c>
      <c r="F800" s="39">
        <v>1.825</v>
      </c>
      <c r="H800" s="13"/>
    </row>
    <row r="801" spans="2:8" s="1" customFormat="1" ht="16.899999999999999" customHeight="1">
      <c r="B801" s="13"/>
      <c r="C801" s="38" t="s">
        <v>1</v>
      </c>
      <c r="D801" s="38" t="s">
        <v>1793</v>
      </c>
      <c r="E801" s="3" t="s">
        <v>1</v>
      </c>
      <c r="F801" s="39">
        <v>0</v>
      </c>
      <c r="H801" s="13"/>
    </row>
    <row r="802" spans="2:8" s="1" customFormat="1" ht="16.899999999999999" customHeight="1">
      <c r="B802" s="13"/>
      <c r="C802" s="38" t="s">
        <v>1</v>
      </c>
      <c r="D802" s="38" t="s">
        <v>1794</v>
      </c>
      <c r="E802" s="3" t="s">
        <v>1</v>
      </c>
      <c r="F802" s="39">
        <v>0.73</v>
      </c>
      <c r="H802" s="13"/>
    </row>
    <row r="803" spans="2:8" s="1" customFormat="1" ht="16.899999999999999" customHeight="1">
      <c r="B803" s="13"/>
      <c r="C803" s="38" t="s">
        <v>1</v>
      </c>
      <c r="D803" s="38" t="s">
        <v>1795</v>
      </c>
      <c r="E803" s="3" t="s">
        <v>1</v>
      </c>
      <c r="F803" s="39">
        <v>0</v>
      </c>
      <c r="H803" s="13"/>
    </row>
    <row r="804" spans="2:8" s="1" customFormat="1" ht="16.899999999999999" customHeight="1">
      <c r="B804" s="13"/>
      <c r="C804" s="38" t="s">
        <v>1</v>
      </c>
      <c r="D804" s="38" t="s">
        <v>1796</v>
      </c>
      <c r="E804" s="3" t="s">
        <v>1</v>
      </c>
      <c r="F804" s="39">
        <v>0.11</v>
      </c>
      <c r="H804" s="13"/>
    </row>
    <row r="805" spans="2:8" s="1" customFormat="1" ht="16.899999999999999" customHeight="1">
      <c r="B805" s="13"/>
      <c r="C805" s="38" t="s">
        <v>1</v>
      </c>
      <c r="D805" s="38" t="s">
        <v>1797</v>
      </c>
      <c r="E805" s="3" t="s">
        <v>1</v>
      </c>
      <c r="F805" s="39">
        <v>0</v>
      </c>
      <c r="H805" s="13"/>
    </row>
    <row r="806" spans="2:8" s="1" customFormat="1" ht="16.899999999999999" customHeight="1">
      <c r="B806" s="13"/>
      <c r="C806" s="38" t="s">
        <v>1</v>
      </c>
      <c r="D806" s="38" t="s">
        <v>1798</v>
      </c>
      <c r="E806" s="3" t="s">
        <v>1</v>
      </c>
      <c r="F806" s="39">
        <v>0.65700000000000003</v>
      </c>
      <c r="H806" s="13"/>
    </row>
    <row r="807" spans="2:8" s="1" customFormat="1" ht="16.899999999999999" customHeight="1">
      <c r="B807" s="13"/>
      <c r="C807" s="38" t="s">
        <v>1</v>
      </c>
      <c r="D807" s="38" t="s">
        <v>1799</v>
      </c>
      <c r="E807" s="3" t="s">
        <v>1</v>
      </c>
      <c r="F807" s="39">
        <v>0</v>
      </c>
      <c r="H807" s="13"/>
    </row>
    <row r="808" spans="2:8" s="1" customFormat="1" ht="16.899999999999999" customHeight="1">
      <c r="B808" s="13"/>
      <c r="C808" s="38" t="s">
        <v>1</v>
      </c>
      <c r="D808" s="38" t="s">
        <v>1800</v>
      </c>
      <c r="E808" s="3" t="s">
        <v>1</v>
      </c>
      <c r="F808" s="39">
        <v>0.54800000000000004</v>
      </c>
      <c r="H808" s="13"/>
    </row>
    <row r="809" spans="2:8" s="1" customFormat="1" ht="16.899999999999999" customHeight="1">
      <c r="B809" s="13"/>
      <c r="C809" s="38" t="s">
        <v>1</v>
      </c>
      <c r="D809" s="38" t="s">
        <v>1801</v>
      </c>
      <c r="E809" s="3" t="s">
        <v>1</v>
      </c>
      <c r="F809" s="39">
        <v>0</v>
      </c>
      <c r="H809" s="13"/>
    </row>
    <row r="810" spans="2:8" s="1" customFormat="1" ht="16.899999999999999" customHeight="1">
      <c r="B810" s="13"/>
      <c r="C810" s="38" t="s">
        <v>1</v>
      </c>
      <c r="D810" s="38" t="s">
        <v>1802</v>
      </c>
      <c r="E810" s="3" t="s">
        <v>1</v>
      </c>
      <c r="F810" s="39">
        <v>2.956</v>
      </c>
      <c r="H810" s="13"/>
    </row>
    <row r="811" spans="2:8" s="1" customFormat="1" ht="16.899999999999999" customHeight="1">
      <c r="B811" s="13"/>
      <c r="C811" s="38" t="s">
        <v>1</v>
      </c>
      <c r="D811" s="38" t="s">
        <v>1803</v>
      </c>
      <c r="E811" s="3" t="s">
        <v>1</v>
      </c>
      <c r="F811" s="39">
        <v>0</v>
      </c>
      <c r="H811" s="13"/>
    </row>
    <row r="812" spans="2:8" s="1" customFormat="1" ht="16.899999999999999" customHeight="1">
      <c r="B812" s="13"/>
      <c r="C812" s="38" t="s">
        <v>1</v>
      </c>
      <c r="D812" s="38" t="s">
        <v>1804</v>
      </c>
      <c r="E812" s="3" t="s">
        <v>1</v>
      </c>
      <c r="F812" s="39">
        <v>1.33</v>
      </c>
      <c r="H812" s="13"/>
    </row>
    <row r="813" spans="2:8" s="1" customFormat="1" ht="16.899999999999999" customHeight="1">
      <c r="B813" s="13"/>
      <c r="C813" s="38" t="s">
        <v>1</v>
      </c>
      <c r="D813" s="38" t="s">
        <v>1601</v>
      </c>
      <c r="E813" s="3" t="s">
        <v>1</v>
      </c>
      <c r="F813" s="39">
        <v>0</v>
      </c>
      <c r="H813" s="13"/>
    </row>
    <row r="814" spans="2:8" s="1" customFormat="1" ht="16.899999999999999" customHeight="1">
      <c r="B814" s="13"/>
      <c r="C814" s="38" t="s">
        <v>1</v>
      </c>
      <c r="D814" s="38" t="s">
        <v>1805</v>
      </c>
      <c r="E814" s="3" t="s">
        <v>1</v>
      </c>
      <c r="F814" s="39">
        <v>0.20399999999999999</v>
      </c>
      <c r="H814" s="13"/>
    </row>
    <row r="815" spans="2:8" s="1" customFormat="1" ht="16.899999999999999" customHeight="1">
      <c r="B815" s="13"/>
      <c r="C815" s="38" t="s">
        <v>1</v>
      </c>
      <c r="D815" s="38" t="s">
        <v>1806</v>
      </c>
      <c r="E815" s="3" t="s">
        <v>1</v>
      </c>
      <c r="F815" s="39">
        <v>0</v>
      </c>
      <c r="H815" s="13"/>
    </row>
    <row r="816" spans="2:8" s="1" customFormat="1" ht="16.899999999999999" customHeight="1">
      <c r="B816" s="13"/>
      <c r="C816" s="38" t="s">
        <v>1</v>
      </c>
      <c r="D816" s="38" t="s">
        <v>1807</v>
      </c>
      <c r="E816" s="3" t="s">
        <v>1</v>
      </c>
      <c r="F816" s="39">
        <v>0.73</v>
      </c>
      <c r="H816" s="13"/>
    </row>
    <row r="817" spans="2:8" s="1" customFormat="1" ht="16.899999999999999" customHeight="1">
      <c r="B817" s="13"/>
      <c r="C817" s="38" t="s">
        <v>1</v>
      </c>
      <c r="D817" s="38" t="s">
        <v>1808</v>
      </c>
      <c r="E817" s="3" t="s">
        <v>1</v>
      </c>
      <c r="F817" s="39">
        <v>0</v>
      </c>
      <c r="H817" s="13"/>
    </row>
    <row r="818" spans="2:8" s="1" customFormat="1" ht="16.899999999999999" customHeight="1">
      <c r="B818" s="13"/>
      <c r="C818" s="38" t="s">
        <v>1</v>
      </c>
      <c r="D818" s="38" t="s">
        <v>1593</v>
      </c>
      <c r="E818" s="3" t="s">
        <v>1</v>
      </c>
      <c r="F818" s="39">
        <v>0</v>
      </c>
      <c r="H818" s="13"/>
    </row>
    <row r="819" spans="2:8" s="1" customFormat="1" ht="16.899999999999999" customHeight="1">
      <c r="B819" s="13"/>
      <c r="C819" s="38" t="s">
        <v>1</v>
      </c>
      <c r="D819" s="38" t="s">
        <v>1809</v>
      </c>
      <c r="E819" s="3" t="s">
        <v>1</v>
      </c>
      <c r="F819" s="39">
        <v>0</v>
      </c>
      <c r="H819" s="13"/>
    </row>
    <row r="820" spans="2:8" s="1" customFormat="1" ht="16.899999999999999" customHeight="1">
      <c r="B820" s="13"/>
      <c r="C820" s="38" t="s">
        <v>1</v>
      </c>
      <c r="D820" s="38" t="s">
        <v>1810</v>
      </c>
      <c r="E820" s="3" t="s">
        <v>1</v>
      </c>
      <c r="F820" s="39">
        <v>0.17499999999999999</v>
      </c>
      <c r="H820" s="13"/>
    </row>
    <row r="821" spans="2:8" s="1" customFormat="1" ht="16.899999999999999" customHeight="1">
      <c r="B821" s="13"/>
      <c r="C821" s="38" t="s">
        <v>1</v>
      </c>
      <c r="D821" s="38" t="s">
        <v>1811</v>
      </c>
      <c r="E821" s="3" t="s">
        <v>1</v>
      </c>
      <c r="F821" s="39">
        <v>0</v>
      </c>
      <c r="H821" s="13"/>
    </row>
    <row r="822" spans="2:8" s="1" customFormat="1" ht="16.899999999999999" customHeight="1">
      <c r="B822" s="13"/>
      <c r="C822" s="38" t="s">
        <v>1</v>
      </c>
      <c r="D822" s="38" t="s">
        <v>1812</v>
      </c>
      <c r="E822" s="3" t="s">
        <v>1</v>
      </c>
      <c r="F822" s="39">
        <v>0.20499999999999999</v>
      </c>
      <c r="H822" s="13"/>
    </row>
    <row r="823" spans="2:8" s="1" customFormat="1" ht="16.899999999999999" customHeight="1">
      <c r="B823" s="13"/>
      <c r="C823" s="38" t="s">
        <v>1</v>
      </c>
      <c r="D823" s="38" t="s">
        <v>1594</v>
      </c>
      <c r="E823" s="3" t="s">
        <v>1</v>
      </c>
      <c r="F823" s="39">
        <v>0</v>
      </c>
      <c r="H823" s="13"/>
    </row>
    <row r="824" spans="2:8" s="1" customFormat="1" ht="16.899999999999999" customHeight="1">
      <c r="B824" s="13"/>
      <c r="C824" s="38" t="s">
        <v>1</v>
      </c>
      <c r="D824" s="38" t="s">
        <v>1813</v>
      </c>
      <c r="E824" s="3" t="s">
        <v>1</v>
      </c>
      <c r="F824" s="39">
        <v>4.9000000000000002E-2</v>
      </c>
      <c r="H824" s="13"/>
    </row>
    <row r="825" spans="2:8" s="1" customFormat="1" ht="16.899999999999999" customHeight="1">
      <c r="B825" s="13"/>
      <c r="C825" s="38" t="s">
        <v>1</v>
      </c>
      <c r="D825" s="38" t="s">
        <v>1755</v>
      </c>
      <c r="E825" s="3" t="s">
        <v>1</v>
      </c>
      <c r="F825" s="39">
        <v>0</v>
      </c>
      <c r="H825" s="13"/>
    </row>
    <row r="826" spans="2:8" s="1" customFormat="1" ht="16.899999999999999" customHeight="1">
      <c r="B826" s="13"/>
      <c r="C826" s="38" t="s">
        <v>1</v>
      </c>
      <c r="D826" s="38" t="s">
        <v>1814</v>
      </c>
      <c r="E826" s="3" t="s">
        <v>1</v>
      </c>
      <c r="F826" s="39">
        <v>10.423</v>
      </c>
      <c r="H826" s="13"/>
    </row>
    <row r="827" spans="2:8" s="1" customFormat="1" ht="16.899999999999999" customHeight="1">
      <c r="B827" s="13"/>
      <c r="C827" s="38" t="s">
        <v>1</v>
      </c>
      <c r="D827" s="38" t="s">
        <v>1815</v>
      </c>
      <c r="E827" s="3" t="s">
        <v>1</v>
      </c>
      <c r="F827" s="39">
        <v>-3.7730000000000001</v>
      </c>
      <c r="H827" s="13"/>
    </row>
    <row r="828" spans="2:8" s="1" customFormat="1" ht="16.899999999999999" customHeight="1">
      <c r="B828" s="13"/>
      <c r="C828" s="38" t="s">
        <v>1</v>
      </c>
      <c r="D828" s="38" t="s">
        <v>1816</v>
      </c>
      <c r="E828" s="3" t="s">
        <v>1</v>
      </c>
      <c r="F828" s="39">
        <v>2.7850000000000001</v>
      </c>
      <c r="H828" s="13"/>
    </row>
    <row r="829" spans="2:8" s="1" customFormat="1" ht="16.899999999999999" customHeight="1">
      <c r="B829" s="13"/>
      <c r="C829" s="38" t="s">
        <v>1</v>
      </c>
      <c r="D829" s="38" t="s">
        <v>1757</v>
      </c>
      <c r="E829" s="3" t="s">
        <v>1</v>
      </c>
      <c r="F829" s="39">
        <v>0</v>
      </c>
      <c r="H829" s="13"/>
    </row>
    <row r="830" spans="2:8" s="1" customFormat="1" ht="16.899999999999999" customHeight="1">
      <c r="B830" s="13"/>
      <c r="C830" s="38" t="s">
        <v>1</v>
      </c>
      <c r="D830" s="38" t="s">
        <v>1817</v>
      </c>
      <c r="E830" s="3" t="s">
        <v>1</v>
      </c>
      <c r="F830" s="39">
        <v>13.831</v>
      </c>
      <c r="H830" s="13"/>
    </row>
    <row r="831" spans="2:8" s="1" customFormat="1" ht="16.899999999999999" customHeight="1">
      <c r="B831" s="13"/>
      <c r="C831" s="38" t="s">
        <v>1</v>
      </c>
      <c r="D831" s="38" t="s">
        <v>1818</v>
      </c>
      <c r="E831" s="3" t="s">
        <v>1</v>
      </c>
      <c r="F831" s="39">
        <v>-3.1349999999999998</v>
      </c>
      <c r="H831" s="13"/>
    </row>
    <row r="832" spans="2:8" s="1" customFormat="1" ht="16.899999999999999" customHeight="1">
      <c r="B832" s="13"/>
      <c r="C832" s="38" t="s">
        <v>1</v>
      </c>
      <c r="D832" s="38" t="s">
        <v>1819</v>
      </c>
      <c r="E832" s="3" t="s">
        <v>1</v>
      </c>
      <c r="F832" s="39">
        <v>1.2849999999999999</v>
      </c>
      <c r="H832" s="13"/>
    </row>
    <row r="833" spans="2:8" s="1" customFormat="1" ht="16.899999999999999" customHeight="1">
      <c r="B833" s="13"/>
      <c r="C833" s="38" t="s">
        <v>1</v>
      </c>
      <c r="D833" s="38" t="s">
        <v>1750</v>
      </c>
      <c r="E833" s="3" t="s">
        <v>1</v>
      </c>
      <c r="F833" s="39">
        <v>0</v>
      </c>
      <c r="H833" s="13"/>
    </row>
    <row r="834" spans="2:8" s="1" customFormat="1" ht="16.899999999999999" customHeight="1">
      <c r="B834" s="13"/>
      <c r="C834" s="38" t="s">
        <v>1</v>
      </c>
      <c r="D834" s="38" t="s">
        <v>1820</v>
      </c>
      <c r="E834" s="3" t="s">
        <v>1</v>
      </c>
      <c r="F834" s="39">
        <v>8.1519999999999992</v>
      </c>
      <c r="H834" s="13"/>
    </row>
    <row r="835" spans="2:8" s="1" customFormat="1" ht="16.899999999999999" customHeight="1">
      <c r="B835" s="13"/>
      <c r="C835" s="38" t="s">
        <v>1</v>
      </c>
      <c r="D835" s="38" t="s">
        <v>1818</v>
      </c>
      <c r="E835" s="3" t="s">
        <v>1</v>
      </c>
      <c r="F835" s="39">
        <v>-3.1349999999999998</v>
      </c>
      <c r="H835" s="13"/>
    </row>
    <row r="836" spans="2:8" s="1" customFormat="1" ht="16.899999999999999" customHeight="1">
      <c r="B836" s="13"/>
      <c r="C836" s="38" t="s">
        <v>1</v>
      </c>
      <c r="D836" s="38" t="s">
        <v>1821</v>
      </c>
      <c r="E836" s="3" t="s">
        <v>1</v>
      </c>
      <c r="F836" s="39">
        <v>2.056</v>
      </c>
      <c r="H836" s="13"/>
    </row>
    <row r="837" spans="2:8" s="1" customFormat="1" ht="16.899999999999999" customHeight="1">
      <c r="B837" s="13"/>
      <c r="C837" s="38" t="s">
        <v>1</v>
      </c>
      <c r="D837" s="38" t="s">
        <v>1597</v>
      </c>
      <c r="E837" s="3" t="s">
        <v>1</v>
      </c>
      <c r="F837" s="39">
        <v>0</v>
      </c>
      <c r="H837" s="13"/>
    </row>
    <row r="838" spans="2:8" s="1" customFormat="1" ht="16.899999999999999" customHeight="1">
      <c r="B838" s="13"/>
      <c r="C838" s="38" t="s">
        <v>1</v>
      </c>
      <c r="D838" s="38" t="s">
        <v>1822</v>
      </c>
      <c r="E838" s="3" t="s">
        <v>1</v>
      </c>
      <c r="F838" s="39">
        <v>0</v>
      </c>
      <c r="H838" s="13"/>
    </row>
    <row r="839" spans="2:8" s="1" customFormat="1" ht="16.899999999999999" customHeight="1">
      <c r="B839" s="13"/>
      <c r="C839" s="38" t="s">
        <v>1</v>
      </c>
      <c r="D839" s="38" t="s">
        <v>1823</v>
      </c>
      <c r="E839" s="3" t="s">
        <v>1</v>
      </c>
      <c r="F839" s="39">
        <v>0.18099999999999999</v>
      </c>
      <c r="H839" s="13"/>
    </row>
    <row r="840" spans="2:8" s="1" customFormat="1" ht="16.899999999999999" customHeight="1">
      <c r="B840" s="13"/>
      <c r="C840" s="38" t="s">
        <v>1</v>
      </c>
      <c r="D840" s="38" t="s">
        <v>1824</v>
      </c>
      <c r="E840" s="3" t="s">
        <v>1</v>
      </c>
      <c r="F840" s="39">
        <v>0</v>
      </c>
      <c r="H840" s="13"/>
    </row>
    <row r="841" spans="2:8" s="1" customFormat="1" ht="16.899999999999999" customHeight="1">
      <c r="B841" s="13"/>
      <c r="C841" s="38" t="s">
        <v>1</v>
      </c>
      <c r="D841" s="38" t="s">
        <v>1825</v>
      </c>
      <c r="E841" s="3" t="s">
        <v>1</v>
      </c>
      <c r="F841" s="39">
        <v>0.20899999999999999</v>
      </c>
      <c r="H841" s="13"/>
    </row>
    <row r="842" spans="2:8" s="1" customFormat="1" ht="16.899999999999999" customHeight="1">
      <c r="B842" s="13"/>
      <c r="C842" s="38" t="s">
        <v>1</v>
      </c>
      <c r="D842" s="38" t="s">
        <v>1598</v>
      </c>
      <c r="E842" s="3" t="s">
        <v>1</v>
      </c>
      <c r="F842" s="39">
        <v>0</v>
      </c>
      <c r="H842" s="13"/>
    </row>
    <row r="843" spans="2:8" s="1" customFormat="1" ht="16.899999999999999" customHeight="1">
      <c r="B843" s="13"/>
      <c r="C843" s="38" t="s">
        <v>1</v>
      </c>
      <c r="D843" s="38" t="s">
        <v>1826</v>
      </c>
      <c r="E843" s="3" t="s">
        <v>1</v>
      </c>
      <c r="F843" s="39">
        <v>1.6E-2</v>
      </c>
      <c r="H843" s="13"/>
    </row>
    <row r="844" spans="2:8" s="1" customFormat="1" ht="16.899999999999999" customHeight="1">
      <c r="B844" s="13"/>
      <c r="C844" s="38" t="s">
        <v>1</v>
      </c>
      <c r="D844" s="38" t="s">
        <v>1768</v>
      </c>
      <c r="E844" s="3" t="s">
        <v>1</v>
      </c>
      <c r="F844" s="39">
        <v>0</v>
      </c>
      <c r="H844" s="13"/>
    </row>
    <row r="845" spans="2:8" s="1" customFormat="1" ht="16.899999999999999" customHeight="1">
      <c r="B845" s="13"/>
      <c r="C845" s="38" t="s">
        <v>1</v>
      </c>
      <c r="D845" s="38" t="s">
        <v>1827</v>
      </c>
      <c r="E845" s="3" t="s">
        <v>1</v>
      </c>
      <c r="F845" s="39">
        <v>29.936</v>
      </c>
      <c r="H845" s="13"/>
    </row>
    <row r="846" spans="2:8" s="1" customFormat="1" ht="16.899999999999999" customHeight="1">
      <c r="B846" s="13"/>
      <c r="C846" s="38" t="s">
        <v>1</v>
      </c>
      <c r="D846" s="38" t="s">
        <v>1828</v>
      </c>
      <c r="E846" s="3" t="s">
        <v>1</v>
      </c>
      <c r="F846" s="39">
        <v>-3.617</v>
      </c>
      <c r="H846" s="13"/>
    </row>
    <row r="847" spans="2:8" s="1" customFormat="1" ht="16.899999999999999" customHeight="1">
      <c r="B847" s="13"/>
      <c r="C847" s="38" t="s">
        <v>1</v>
      </c>
      <c r="D847" s="38" t="s">
        <v>1829</v>
      </c>
      <c r="E847" s="3" t="s">
        <v>1</v>
      </c>
      <c r="F847" s="39">
        <v>0.47199999999999998</v>
      </c>
      <c r="H847" s="13"/>
    </row>
    <row r="848" spans="2:8" s="1" customFormat="1" ht="16.899999999999999" customHeight="1">
      <c r="B848" s="13"/>
      <c r="C848" s="38" t="s">
        <v>1</v>
      </c>
      <c r="D848" s="38" t="s">
        <v>1600</v>
      </c>
      <c r="E848" s="3" t="s">
        <v>1</v>
      </c>
      <c r="F848" s="39">
        <v>0</v>
      </c>
      <c r="H848" s="13"/>
    </row>
    <row r="849" spans="2:8" s="1" customFormat="1" ht="16.899999999999999" customHeight="1">
      <c r="B849" s="13"/>
      <c r="C849" s="38" t="s">
        <v>1</v>
      </c>
      <c r="D849" s="38" t="s">
        <v>1830</v>
      </c>
      <c r="E849" s="3" t="s">
        <v>1</v>
      </c>
      <c r="F849" s="39">
        <v>0</v>
      </c>
      <c r="H849" s="13"/>
    </row>
    <row r="850" spans="2:8" s="1" customFormat="1" ht="16.899999999999999" customHeight="1">
      <c r="B850" s="13"/>
      <c r="C850" s="38" t="s">
        <v>1</v>
      </c>
      <c r="D850" s="38" t="s">
        <v>1831</v>
      </c>
      <c r="E850" s="3" t="s">
        <v>1</v>
      </c>
      <c r="F850" s="39">
        <v>0.182</v>
      </c>
      <c r="H850" s="13"/>
    </row>
    <row r="851" spans="2:8" s="1" customFormat="1" ht="16.899999999999999" customHeight="1">
      <c r="B851" s="13"/>
      <c r="C851" s="38" t="s">
        <v>1</v>
      </c>
      <c r="D851" s="38" t="s">
        <v>1832</v>
      </c>
      <c r="E851" s="3" t="s">
        <v>1</v>
      </c>
      <c r="F851" s="39">
        <v>0</v>
      </c>
      <c r="H851" s="13"/>
    </row>
    <row r="852" spans="2:8" s="1" customFormat="1" ht="16.899999999999999" customHeight="1">
      <c r="B852" s="13"/>
      <c r="C852" s="38" t="s">
        <v>1</v>
      </c>
      <c r="D852" s="38" t="s">
        <v>1833</v>
      </c>
      <c r="E852" s="3" t="s">
        <v>1</v>
      </c>
      <c r="F852" s="39">
        <v>0.18099999999999999</v>
      </c>
      <c r="H852" s="13"/>
    </row>
    <row r="853" spans="2:8" s="1" customFormat="1" ht="16.899999999999999" customHeight="1">
      <c r="B853" s="13"/>
      <c r="C853" s="38" t="s">
        <v>1</v>
      </c>
      <c r="D853" s="38" t="s">
        <v>1601</v>
      </c>
      <c r="E853" s="3" t="s">
        <v>1</v>
      </c>
      <c r="F853" s="39">
        <v>0</v>
      </c>
      <c r="H853" s="13"/>
    </row>
    <row r="854" spans="2:8" s="1" customFormat="1" ht="16.899999999999999" customHeight="1">
      <c r="B854" s="13"/>
      <c r="C854" s="38" t="s">
        <v>1</v>
      </c>
      <c r="D854" s="38" t="s">
        <v>1834</v>
      </c>
      <c r="E854" s="3" t="s">
        <v>1</v>
      </c>
      <c r="F854" s="39">
        <v>4.9000000000000002E-2</v>
      </c>
      <c r="H854" s="13"/>
    </row>
    <row r="855" spans="2:8" s="1" customFormat="1" ht="16.899999999999999" customHeight="1">
      <c r="B855" s="13"/>
      <c r="C855" s="38" t="s">
        <v>1</v>
      </c>
      <c r="D855" s="38" t="s">
        <v>1835</v>
      </c>
      <c r="E855" s="3" t="s">
        <v>1</v>
      </c>
      <c r="F855" s="39">
        <v>0</v>
      </c>
      <c r="H855" s="13"/>
    </row>
    <row r="856" spans="2:8" s="1" customFormat="1" ht="16.899999999999999" customHeight="1">
      <c r="B856" s="13"/>
      <c r="C856" s="38" t="s">
        <v>1</v>
      </c>
      <c r="D856" s="38" t="s">
        <v>1600</v>
      </c>
      <c r="E856" s="3" t="s">
        <v>1</v>
      </c>
      <c r="F856" s="39">
        <v>0</v>
      </c>
      <c r="H856" s="13"/>
    </row>
    <row r="857" spans="2:8" s="1" customFormat="1" ht="16.899999999999999" customHeight="1">
      <c r="B857" s="13"/>
      <c r="C857" s="38" t="s">
        <v>1</v>
      </c>
      <c r="D857" s="38" t="s">
        <v>1791</v>
      </c>
      <c r="E857" s="3" t="s">
        <v>1</v>
      </c>
      <c r="F857" s="39">
        <v>0</v>
      </c>
      <c r="H857" s="13"/>
    </row>
    <row r="858" spans="2:8" s="1" customFormat="1" ht="16.899999999999999" customHeight="1">
      <c r="B858" s="13"/>
      <c r="C858" s="38" t="s">
        <v>1</v>
      </c>
      <c r="D858" s="38" t="s">
        <v>1836</v>
      </c>
      <c r="E858" s="3" t="s">
        <v>1</v>
      </c>
      <c r="F858" s="39">
        <v>25.422999999999998</v>
      </c>
      <c r="H858" s="13"/>
    </row>
    <row r="859" spans="2:8" s="1" customFormat="1" ht="16.899999999999999" customHeight="1">
      <c r="B859" s="13"/>
      <c r="C859" s="38" t="s">
        <v>1</v>
      </c>
      <c r="D859" s="38" t="s">
        <v>1837</v>
      </c>
      <c r="E859" s="3" t="s">
        <v>1</v>
      </c>
      <c r="F859" s="39">
        <v>-2.8250000000000002</v>
      </c>
      <c r="H859" s="13"/>
    </row>
    <row r="860" spans="2:8" s="1" customFormat="1" ht="16.899999999999999" customHeight="1">
      <c r="B860" s="13"/>
      <c r="C860" s="38" t="s">
        <v>1</v>
      </c>
      <c r="D860" s="38" t="s">
        <v>1838</v>
      </c>
      <c r="E860" s="3" t="s">
        <v>1</v>
      </c>
      <c r="F860" s="39">
        <v>0.69</v>
      </c>
      <c r="H860" s="13"/>
    </row>
    <row r="861" spans="2:8" s="1" customFormat="1" ht="16.899999999999999" customHeight="1">
      <c r="B861" s="13"/>
      <c r="C861" s="38" t="s">
        <v>1</v>
      </c>
      <c r="D861" s="38" t="s">
        <v>1793</v>
      </c>
      <c r="E861" s="3" t="s">
        <v>1</v>
      </c>
      <c r="F861" s="39">
        <v>0</v>
      </c>
      <c r="H861" s="13"/>
    </row>
    <row r="862" spans="2:8" s="1" customFormat="1" ht="16.899999999999999" customHeight="1">
      <c r="B862" s="13"/>
      <c r="C862" s="38" t="s">
        <v>1</v>
      </c>
      <c r="D862" s="38" t="s">
        <v>1839</v>
      </c>
      <c r="E862" s="3" t="s">
        <v>1</v>
      </c>
      <c r="F862" s="39">
        <v>14.782999999999999</v>
      </c>
      <c r="H862" s="13"/>
    </row>
    <row r="863" spans="2:8" s="1" customFormat="1" ht="16.899999999999999" customHeight="1">
      <c r="B863" s="13"/>
      <c r="C863" s="38" t="s">
        <v>1</v>
      </c>
      <c r="D863" s="38" t="s">
        <v>1840</v>
      </c>
      <c r="E863" s="3" t="s">
        <v>1</v>
      </c>
      <c r="F863" s="39">
        <v>-5.74</v>
      </c>
      <c r="H863" s="13"/>
    </row>
    <row r="864" spans="2:8" s="1" customFormat="1" ht="16.899999999999999" customHeight="1">
      <c r="B864" s="13"/>
      <c r="C864" s="38" t="s">
        <v>1</v>
      </c>
      <c r="D864" s="38" t="s">
        <v>1841</v>
      </c>
      <c r="E864" s="3" t="s">
        <v>1</v>
      </c>
      <c r="F864" s="39">
        <v>1.383</v>
      </c>
      <c r="H864" s="13"/>
    </row>
    <row r="865" spans="2:8" s="1" customFormat="1" ht="16.899999999999999" customHeight="1">
      <c r="B865" s="13"/>
      <c r="C865" s="38" t="s">
        <v>1</v>
      </c>
      <c r="D865" s="38" t="s">
        <v>1795</v>
      </c>
      <c r="E865" s="3" t="s">
        <v>1</v>
      </c>
      <c r="F865" s="39">
        <v>0</v>
      </c>
      <c r="H865" s="13"/>
    </row>
    <row r="866" spans="2:8" s="1" customFormat="1" ht="16.899999999999999" customHeight="1">
      <c r="B866" s="13"/>
      <c r="C866" s="38" t="s">
        <v>1</v>
      </c>
      <c r="D866" s="38" t="s">
        <v>1842</v>
      </c>
      <c r="E866" s="3" t="s">
        <v>1</v>
      </c>
      <c r="F866" s="39">
        <v>8.1579999999999995</v>
      </c>
      <c r="H866" s="13"/>
    </row>
    <row r="867" spans="2:8" s="1" customFormat="1" ht="16.899999999999999" customHeight="1">
      <c r="B867" s="13"/>
      <c r="C867" s="38" t="s">
        <v>1</v>
      </c>
      <c r="D867" s="38" t="s">
        <v>1837</v>
      </c>
      <c r="E867" s="3" t="s">
        <v>1</v>
      </c>
      <c r="F867" s="39">
        <v>-2.8250000000000002</v>
      </c>
      <c r="H867" s="13"/>
    </row>
    <row r="868" spans="2:8" s="1" customFormat="1" ht="16.899999999999999" customHeight="1">
      <c r="B868" s="13"/>
      <c r="C868" s="38" t="s">
        <v>1</v>
      </c>
      <c r="D868" s="38" t="s">
        <v>1838</v>
      </c>
      <c r="E868" s="3" t="s">
        <v>1</v>
      </c>
      <c r="F868" s="39">
        <v>0.69</v>
      </c>
      <c r="H868" s="13"/>
    </row>
    <row r="869" spans="2:8" s="1" customFormat="1" ht="16.899999999999999" customHeight="1">
      <c r="B869" s="13"/>
      <c r="C869" s="38" t="s">
        <v>1</v>
      </c>
      <c r="D869" s="38" t="s">
        <v>1797</v>
      </c>
      <c r="E869" s="3" t="s">
        <v>1</v>
      </c>
      <c r="F869" s="39">
        <v>0</v>
      </c>
      <c r="H869" s="13"/>
    </row>
    <row r="870" spans="2:8" s="1" customFormat="1" ht="16.899999999999999" customHeight="1">
      <c r="B870" s="13"/>
      <c r="C870" s="38" t="s">
        <v>1</v>
      </c>
      <c r="D870" s="38" t="s">
        <v>1843</v>
      </c>
      <c r="E870" s="3" t="s">
        <v>1</v>
      </c>
      <c r="F870" s="39">
        <v>15.513</v>
      </c>
      <c r="H870" s="13"/>
    </row>
    <row r="871" spans="2:8" s="1" customFormat="1" ht="16.899999999999999" customHeight="1">
      <c r="B871" s="13"/>
      <c r="C871" s="38" t="s">
        <v>1</v>
      </c>
      <c r="D871" s="38" t="s">
        <v>1844</v>
      </c>
      <c r="E871" s="3" t="s">
        <v>1</v>
      </c>
      <c r="F871" s="39">
        <v>-6.7119999999999997</v>
      </c>
      <c r="H871" s="13"/>
    </row>
    <row r="872" spans="2:8" s="1" customFormat="1" ht="16.899999999999999" customHeight="1">
      <c r="B872" s="13"/>
      <c r="C872" s="38" t="s">
        <v>1</v>
      </c>
      <c r="D872" s="38" t="s">
        <v>1845</v>
      </c>
      <c r="E872" s="3" t="s">
        <v>1</v>
      </c>
      <c r="F872" s="39">
        <v>1.425</v>
      </c>
      <c r="H872" s="13"/>
    </row>
    <row r="873" spans="2:8" s="1" customFormat="1" ht="16.899999999999999" customHeight="1">
      <c r="B873" s="13"/>
      <c r="C873" s="38" t="s">
        <v>1</v>
      </c>
      <c r="D873" s="38" t="s">
        <v>1799</v>
      </c>
      <c r="E873" s="3" t="s">
        <v>1</v>
      </c>
      <c r="F873" s="39">
        <v>0</v>
      </c>
      <c r="H873" s="13"/>
    </row>
    <row r="874" spans="2:8" s="1" customFormat="1" ht="16.899999999999999" customHeight="1">
      <c r="B874" s="13"/>
      <c r="C874" s="38" t="s">
        <v>1</v>
      </c>
      <c r="D874" s="38" t="s">
        <v>1846</v>
      </c>
      <c r="E874" s="3" t="s">
        <v>1</v>
      </c>
      <c r="F874" s="39">
        <v>14.436</v>
      </c>
      <c r="H874" s="13"/>
    </row>
    <row r="875" spans="2:8" s="1" customFormat="1" ht="16.899999999999999" customHeight="1">
      <c r="B875" s="13"/>
      <c r="C875" s="38" t="s">
        <v>1</v>
      </c>
      <c r="D875" s="38" t="s">
        <v>1840</v>
      </c>
      <c r="E875" s="3" t="s">
        <v>1</v>
      </c>
      <c r="F875" s="39">
        <v>-5.74</v>
      </c>
      <c r="H875" s="13"/>
    </row>
    <row r="876" spans="2:8" s="1" customFormat="1" ht="16.899999999999999" customHeight="1">
      <c r="B876" s="13"/>
      <c r="C876" s="38" t="s">
        <v>1</v>
      </c>
      <c r="D876" s="38" t="s">
        <v>1847</v>
      </c>
      <c r="E876" s="3" t="s">
        <v>1</v>
      </c>
      <c r="F876" s="39">
        <v>1.123</v>
      </c>
      <c r="H876" s="13"/>
    </row>
    <row r="877" spans="2:8" s="1" customFormat="1" ht="16.899999999999999" customHeight="1">
      <c r="B877" s="13"/>
      <c r="C877" s="38" t="s">
        <v>1</v>
      </c>
      <c r="D877" s="38" t="s">
        <v>1848</v>
      </c>
      <c r="E877" s="3" t="s">
        <v>1</v>
      </c>
      <c r="F877" s="39">
        <v>0</v>
      </c>
      <c r="H877" s="13"/>
    </row>
    <row r="878" spans="2:8" s="1" customFormat="1" ht="16.899999999999999" customHeight="1">
      <c r="B878" s="13"/>
      <c r="C878" s="38" t="s">
        <v>1</v>
      </c>
      <c r="D878" s="38" t="s">
        <v>1849</v>
      </c>
      <c r="E878" s="3" t="s">
        <v>1</v>
      </c>
      <c r="F878" s="39">
        <v>8.3949999999999996</v>
      </c>
      <c r="H878" s="13"/>
    </row>
    <row r="879" spans="2:8" s="1" customFormat="1" ht="16.899999999999999" customHeight="1">
      <c r="B879" s="13"/>
      <c r="C879" s="38" t="s">
        <v>1</v>
      </c>
      <c r="D879" s="38" t="s">
        <v>1837</v>
      </c>
      <c r="E879" s="3" t="s">
        <v>1</v>
      </c>
      <c r="F879" s="39">
        <v>-2.8250000000000002</v>
      </c>
      <c r="H879" s="13"/>
    </row>
    <row r="880" spans="2:8" s="1" customFormat="1" ht="16.899999999999999" customHeight="1">
      <c r="B880" s="13"/>
      <c r="C880" s="38" t="s">
        <v>1</v>
      </c>
      <c r="D880" s="38" t="s">
        <v>1838</v>
      </c>
      <c r="E880" s="3" t="s">
        <v>1</v>
      </c>
      <c r="F880" s="39">
        <v>0.69</v>
      </c>
      <c r="H880" s="13"/>
    </row>
    <row r="881" spans="2:8" s="1" customFormat="1" ht="16.899999999999999" customHeight="1">
      <c r="B881" s="13"/>
      <c r="C881" s="38" t="s">
        <v>1</v>
      </c>
      <c r="D881" s="38" t="s">
        <v>1597</v>
      </c>
      <c r="E881" s="3" t="s">
        <v>1</v>
      </c>
      <c r="F881" s="39">
        <v>0</v>
      </c>
      <c r="H881" s="13"/>
    </row>
    <row r="882" spans="2:8" s="1" customFormat="1" ht="16.899999999999999" customHeight="1">
      <c r="B882" s="13"/>
      <c r="C882" s="38" t="s">
        <v>1</v>
      </c>
      <c r="D882" s="38" t="s">
        <v>1768</v>
      </c>
      <c r="E882" s="3" t="s">
        <v>1</v>
      </c>
      <c r="F882" s="39">
        <v>0</v>
      </c>
      <c r="H882" s="13"/>
    </row>
    <row r="883" spans="2:8" s="1" customFormat="1" ht="16.899999999999999" customHeight="1">
      <c r="B883" s="13"/>
      <c r="C883" s="38" t="s">
        <v>1</v>
      </c>
      <c r="D883" s="38" t="s">
        <v>1850</v>
      </c>
      <c r="E883" s="3" t="s">
        <v>1</v>
      </c>
      <c r="F883" s="39">
        <v>66.034999999999997</v>
      </c>
      <c r="H883" s="13"/>
    </row>
    <row r="884" spans="2:8" s="1" customFormat="1" ht="16.899999999999999" customHeight="1">
      <c r="B884" s="13"/>
      <c r="C884" s="38" t="s">
        <v>1</v>
      </c>
      <c r="D884" s="38" t="s">
        <v>1851</v>
      </c>
      <c r="E884" s="3" t="s">
        <v>1</v>
      </c>
      <c r="F884" s="39">
        <v>-6.7060000000000004</v>
      </c>
      <c r="H884" s="13"/>
    </row>
    <row r="885" spans="2:8" s="1" customFormat="1" ht="16.899999999999999" customHeight="1">
      <c r="B885" s="13"/>
      <c r="C885" s="38" t="s">
        <v>1</v>
      </c>
      <c r="D885" s="38" t="s">
        <v>1852</v>
      </c>
      <c r="E885" s="3" t="s">
        <v>1</v>
      </c>
      <c r="F885" s="39">
        <v>1.415</v>
      </c>
      <c r="H885" s="13"/>
    </row>
    <row r="886" spans="2:8" s="1" customFormat="1" ht="16.899999999999999" customHeight="1">
      <c r="B886" s="13"/>
      <c r="C886" s="38" t="s">
        <v>1</v>
      </c>
      <c r="D886" s="38" t="s">
        <v>1853</v>
      </c>
      <c r="E886" s="3" t="s">
        <v>1</v>
      </c>
      <c r="F886" s="39">
        <v>-29.936</v>
      </c>
      <c r="H886" s="13"/>
    </row>
    <row r="887" spans="2:8" s="1" customFormat="1" ht="16.899999999999999" customHeight="1">
      <c r="B887" s="13"/>
      <c r="C887" s="38" t="s">
        <v>1</v>
      </c>
      <c r="D887" s="38" t="s">
        <v>1854</v>
      </c>
      <c r="E887" s="3" t="s">
        <v>1</v>
      </c>
      <c r="F887" s="39">
        <v>3.617</v>
      </c>
      <c r="H887" s="13"/>
    </row>
    <row r="888" spans="2:8" s="1" customFormat="1" ht="16.899999999999999" customHeight="1">
      <c r="B888" s="13"/>
      <c r="C888" s="38" t="s">
        <v>1</v>
      </c>
      <c r="D888" s="38" t="s">
        <v>1855</v>
      </c>
      <c r="E888" s="3" t="s">
        <v>1</v>
      </c>
      <c r="F888" s="39">
        <v>-0.38</v>
      </c>
      <c r="H888" s="13"/>
    </row>
    <row r="889" spans="2:8" s="1" customFormat="1" ht="16.899999999999999" customHeight="1">
      <c r="B889" s="13"/>
      <c r="C889" s="38" t="s">
        <v>1</v>
      </c>
      <c r="D889" s="38" t="s">
        <v>1770</v>
      </c>
      <c r="E889" s="3" t="s">
        <v>1</v>
      </c>
      <c r="F889" s="39">
        <v>0</v>
      </c>
      <c r="H889" s="13"/>
    </row>
    <row r="890" spans="2:8" s="1" customFormat="1" ht="16.899999999999999" customHeight="1">
      <c r="B890" s="13"/>
      <c r="C890" s="38" t="s">
        <v>1</v>
      </c>
      <c r="D890" s="38" t="s">
        <v>1856</v>
      </c>
      <c r="E890" s="3" t="s">
        <v>1</v>
      </c>
      <c r="F890" s="39">
        <v>19.04</v>
      </c>
      <c r="H890" s="13"/>
    </row>
    <row r="891" spans="2:8" s="1" customFormat="1" ht="16.899999999999999" customHeight="1">
      <c r="B891" s="13"/>
      <c r="C891" s="38" t="s">
        <v>1</v>
      </c>
      <c r="D891" s="38" t="s">
        <v>1851</v>
      </c>
      <c r="E891" s="3" t="s">
        <v>1</v>
      </c>
      <c r="F891" s="39">
        <v>-6.7060000000000004</v>
      </c>
      <c r="H891" s="13"/>
    </row>
    <row r="892" spans="2:8" s="1" customFormat="1" ht="16.899999999999999" customHeight="1">
      <c r="B892" s="13"/>
      <c r="C892" s="38" t="s">
        <v>1</v>
      </c>
      <c r="D892" s="38" t="s">
        <v>1852</v>
      </c>
      <c r="E892" s="3" t="s">
        <v>1</v>
      </c>
      <c r="F892" s="39">
        <v>1.415</v>
      </c>
      <c r="H892" s="13"/>
    </row>
    <row r="893" spans="2:8" s="1" customFormat="1" ht="16.899999999999999" customHeight="1">
      <c r="B893" s="13"/>
      <c r="C893" s="38" t="s">
        <v>1</v>
      </c>
      <c r="D893" s="38" t="s">
        <v>1772</v>
      </c>
      <c r="E893" s="3" t="s">
        <v>1</v>
      </c>
      <c r="F893" s="39">
        <v>0</v>
      </c>
      <c r="H893" s="13"/>
    </row>
    <row r="894" spans="2:8" s="1" customFormat="1" ht="16.899999999999999" customHeight="1">
      <c r="B894" s="13"/>
      <c r="C894" s="38" t="s">
        <v>1</v>
      </c>
      <c r="D894" s="38" t="s">
        <v>1857</v>
      </c>
      <c r="E894" s="3" t="s">
        <v>1</v>
      </c>
      <c r="F894" s="39">
        <v>18.928000000000001</v>
      </c>
      <c r="H894" s="13"/>
    </row>
    <row r="895" spans="2:8" s="1" customFormat="1" ht="16.899999999999999" customHeight="1">
      <c r="B895" s="13"/>
      <c r="C895" s="38" t="s">
        <v>1</v>
      </c>
      <c r="D895" s="38" t="s">
        <v>1858</v>
      </c>
      <c r="E895" s="3" t="s">
        <v>1</v>
      </c>
      <c r="F895" s="39">
        <v>-6.5789999999999997</v>
      </c>
      <c r="H895" s="13"/>
    </row>
    <row r="896" spans="2:8" s="1" customFormat="1" ht="16.899999999999999" customHeight="1">
      <c r="B896" s="13"/>
      <c r="C896" s="38" t="s">
        <v>1</v>
      </c>
      <c r="D896" s="38" t="s">
        <v>1859</v>
      </c>
      <c r="E896" s="3" t="s">
        <v>1</v>
      </c>
      <c r="F896" s="39">
        <v>1.41</v>
      </c>
      <c r="H896" s="13"/>
    </row>
    <row r="897" spans="2:8" s="1" customFormat="1" ht="16.899999999999999" customHeight="1">
      <c r="B897" s="13"/>
      <c r="C897" s="38" t="s">
        <v>1</v>
      </c>
      <c r="D897" s="38" t="s">
        <v>1860</v>
      </c>
      <c r="E897" s="3" t="s">
        <v>1</v>
      </c>
      <c r="F897" s="39">
        <v>0</v>
      </c>
      <c r="H897" s="13"/>
    </row>
    <row r="898" spans="2:8" s="1" customFormat="1" ht="16.899999999999999" customHeight="1">
      <c r="B898" s="13"/>
      <c r="C898" s="38" t="s">
        <v>1</v>
      </c>
      <c r="D898" s="38" t="s">
        <v>1861</v>
      </c>
      <c r="E898" s="3" t="s">
        <v>1</v>
      </c>
      <c r="F898" s="39">
        <v>17.986999999999998</v>
      </c>
      <c r="H898" s="13"/>
    </row>
    <row r="899" spans="2:8" s="1" customFormat="1" ht="16.899999999999999" customHeight="1">
      <c r="B899" s="13"/>
      <c r="C899" s="38" t="s">
        <v>1</v>
      </c>
      <c r="D899" s="38" t="s">
        <v>1858</v>
      </c>
      <c r="E899" s="3" t="s">
        <v>1</v>
      </c>
      <c r="F899" s="39">
        <v>-6.5789999999999997</v>
      </c>
      <c r="H899" s="13"/>
    </row>
    <row r="900" spans="2:8" s="1" customFormat="1" ht="16.899999999999999" customHeight="1">
      <c r="B900" s="13"/>
      <c r="C900" s="38" t="s">
        <v>1</v>
      </c>
      <c r="D900" s="38" t="s">
        <v>1859</v>
      </c>
      <c r="E900" s="3" t="s">
        <v>1</v>
      </c>
      <c r="F900" s="39">
        <v>1.41</v>
      </c>
      <c r="H900" s="13"/>
    </row>
    <row r="901" spans="2:8" s="1" customFormat="1" ht="16.899999999999999" customHeight="1">
      <c r="B901" s="13"/>
      <c r="C901" s="38" t="s">
        <v>1</v>
      </c>
      <c r="D901" s="38" t="s">
        <v>1779</v>
      </c>
      <c r="E901" s="3" t="s">
        <v>1</v>
      </c>
      <c r="F901" s="39">
        <v>0</v>
      </c>
      <c r="H901" s="13"/>
    </row>
    <row r="902" spans="2:8" s="1" customFormat="1" ht="16.899999999999999" customHeight="1">
      <c r="B902" s="13"/>
      <c r="C902" s="38" t="s">
        <v>1</v>
      </c>
      <c r="D902" s="38" t="s">
        <v>1862</v>
      </c>
      <c r="E902" s="3" t="s">
        <v>1</v>
      </c>
      <c r="F902" s="39">
        <v>10.237</v>
      </c>
      <c r="H902" s="13"/>
    </row>
    <row r="903" spans="2:8" s="1" customFormat="1" ht="16.899999999999999" customHeight="1">
      <c r="B903" s="13"/>
      <c r="C903" s="38" t="s">
        <v>1</v>
      </c>
      <c r="D903" s="38" t="s">
        <v>1863</v>
      </c>
      <c r="E903" s="3" t="s">
        <v>1</v>
      </c>
      <c r="F903" s="39">
        <v>-3.3530000000000002</v>
      </c>
      <c r="H903" s="13"/>
    </row>
    <row r="904" spans="2:8" s="1" customFormat="1" ht="16.899999999999999" customHeight="1">
      <c r="B904" s="13"/>
      <c r="C904" s="38" t="s">
        <v>1</v>
      </c>
      <c r="D904" s="38" t="s">
        <v>1864</v>
      </c>
      <c r="E904" s="3" t="s">
        <v>1</v>
      </c>
      <c r="F904" s="39">
        <v>0.76100000000000001</v>
      </c>
      <c r="H904" s="13"/>
    </row>
    <row r="905" spans="2:8" s="1" customFormat="1" ht="16.899999999999999" customHeight="1">
      <c r="B905" s="13"/>
      <c r="C905" s="38" t="s">
        <v>1</v>
      </c>
      <c r="D905" s="38" t="s">
        <v>1593</v>
      </c>
      <c r="E905" s="3" t="s">
        <v>1</v>
      </c>
      <c r="F905" s="39">
        <v>0</v>
      </c>
      <c r="H905" s="13"/>
    </row>
    <row r="906" spans="2:8" s="1" customFormat="1" ht="16.899999999999999" customHeight="1">
      <c r="B906" s="13"/>
      <c r="C906" s="38" t="s">
        <v>1</v>
      </c>
      <c r="D906" s="38" t="s">
        <v>1750</v>
      </c>
      <c r="E906" s="3" t="s">
        <v>1</v>
      </c>
      <c r="F906" s="39">
        <v>0</v>
      </c>
      <c r="H906" s="13"/>
    </row>
    <row r="907" spans="2:8" s="1" customFormat="1" ht="16.899999999999999" customHeight="1">
      <c r="B907" s="13"/>
      <c r="C907" s="38" t="s">
        <v>1</v>
      </c>
      <c r="D907" s="38" t="s">
        <v>1865</v>
      </c>
      <c r="E907" s="3" t="s">
        <v>1</v>
      </c>
      <c r="F907" s="39">
        <v>95.563999999999993</v>
      </c>
      <c r="H907" s="13"/>
    </row>
    <row r="908" spans="2:8" s="1" customFormat="1" ht="16.899999999999999" customHeight="1">
      <c r="B908" s="13"/>
      <c r="C908" s="38" t="s">
        <v>1</v>
      </c>
      <c r="D908" s="38" t="s">
        <v>1866</v>
      </c>
      <c r="E908" s="3" t="s">
        <v>1</v>
      </c>
      <c r="F908" s="39">
        <v>-12.346</v>
      </c>
      <c r="H908" s="13"/>
    </row>
    <row r="909" spans="2:8" s="1" customFormat="1" ht="16.899999999999999" customHeight="1">
      <c r="B909" s="13"/>
      <c r="C909" s="38" t="s">
        <v>1</v>
      </c>
      <c r="D909" s="38" t="s">
        <v>1867</v>
      </c>
      <c r="E909" s="3" t="s">
        <v>1</v>
      </c>
      <c r="F909" s="39">
        <v>6.18</v>
      </c>
      <c r="H909" s="13"/>
    </row>
    <row r="910" spans="2:8" s="1" customFormat="1" ht="16.899999999999999" customHeight="1">
      <c r="B910" s="13"/>
      <c r="C910" s="38" t="s">
        <v>1</v>
      </c>
      <c r="D910" s="38" t="s">
        <v>1868</v>
      </c>
      <c r="E910" s="3" t="s">
        <v>1</v>
      </c>
      <c r="F910" s="39">
        <v>-8.1519999999999992</v>
      </c>
      <c r="H910" s="13"/>
    </row>
    <row r="911" spans="2:8" s="1" customFormat="1" ht="16.899999999999999" customHeight="1">
      <c r="B911" s="13"/>
      <c r="C911" s="38" t="s">
        <v>1</v>
      </c>
      <c r="D911" s="38" t="s">
        <v>1869</v>
      </c>
      <c r="E911" s="3" t="s">
        <v>1</v>
      </c>
      <c r="F911" s="39">
        <v>3.1349999999999998</v>
      </c>
      <c r="H911" s="13"/>
    </row>
    <row r="912" spans="2:8" s="1" customFormat="1" ht="16.899999999999999" customHeight="1">
      <c r="B912" s="13"/>
      <c r="C912" s="38" t="s">
        <v>1</v>
      </c>
      <c r="D912" s="38" t="s">
        <v>1870</v>
      </c>
      <c r="E912" s="3" t="s">
        <v>1</v>
      </c>
      <c r="F912" s="39">
        <v>-2.056</v>
      </c>
      <c r="H912" s="13"/>
    </row>
    <row r="913" spans="2:8" s="1" customFormat="1" ht="16.899999999999999" customHeight="1">
      <c r="B913" s="13"/>
      <c r="C913" s="38" t="s">
        <v>1</v>
      </c>
      <c r="D913" s="38" t="s">
        <v>1871</v>
      </c>
      <c r="E913" s="3" t="s">
        <v>1</v>
      </c>
      <c r="F913" s="39">
        <v>0</v>
      </c>
      <c r="H913" s="13"/>
    </row>
    <row r="914" spans="2:8" s="1" customFormat="1" ht="16.899999999999999" customHeight="1">
      <c r="B914" s="13"/>
      <c r="C914" s="38" t="s">
        <v>1</v>
      </c>
      <c r="D914" s="38" t="s">
        <v>1872</v>
      </c>
      <c r="E914" s="3" t="s">
        <v>1</v>
      </c>
      <c r="F914" s="39">
        <v>23.039000000000001</v>
      </c>
      <c r="H914" s="13"/>
    </row>
    <row r="915" spans="2:8" s="1" customFormat="1" ht="16.899999999999999" customHeight="1">
      <c r="B915" s="13"/>
      <c r="C915" s="38" t="s">
        <v>1</v>
      </c>
      <c r="D915" s="38" t="s">
        <v>1873</v>
      </c>
      <c r="E915" s="3" t="s">
        <v>1</v>
      </c>
      <c r="F915" s="39">
        <v>-7.0330000000000004</v>
      </c>
      <c r="H915" s="13"/>
    </row>
    <row r="916" spans="2:8" s="1" customFormat="1" ht="16.899999999999999" customHeight="1">
      <c r="B916" s="13"/>
      <c r="C916" s="38" t="s">
        <v>1</v>
      </c>
      <c r="D916" s="38" t="s">
        <v>1874</v>
      </c>
      <c r="E916" s="3" t="s">
        <v>1</v>
      </c>
      <c r="F916" s="39">
        <v>1.929</v>
      </c>
      <c r="H916" s="13"/>
    </row>
    <row r="917" spans="2:8" s="1" customFormat="1" ht="16.899999999999999" customHeight="1">
      <c r="B917" s="13"/>
      <c r="C917" s="38" t="s">
        <v>1</v>
      </c>
      <c r="D917" s="38" t="s">
        <v>1875</v>
      </c>
      <c r="E917" s="3" t="s">
        <v>1</v>
      </c>
      <c r="F917" s="39">
        <v>0</v>
      </c>
      <c r="H917" s="13"/>
    </row>
    <row r="918" spans="2:8" s="1" customFormat="1" ht="16.899999999999999" customHeight="1">
      <c r="B918" s="13"/>
      <c r="C918" s="38" t="s">
        <v>1</v>
      </c>
      <c r="D918" s="38" t="s">
        <v>1876</v>
      </c>
      <c r="E918" s="3" t="s">
        <v>1</v>
      </c>
      <c r="F918" s="39">
        <v>11.488</v>
      </c>
      <c r="H918" s="13"/>
    </row>
    <row r="919" spans="2:8" s="1" customFormat="1" ht="16.899999999999999" customHeight="1">
      <c r="B919" s="13"/>
      <c r="C919" s="38" t="s">
        <v>1</v>
      </c>
      <c r="D919" s="38" t="s">
        <v>1877</v>
      </c>
      <c r="E919" s="3" t="s">
        <v>1</v>
      </c>
      <c r="F919" s="39">
        <v>-3.0870000000000002</v>
      </c>
      <c r="H919" s="13"/>
    </row>
    <row r="920" spans="2:8" s="1" customFormat="1" ht="16.899999999999999" customHeight="1">
      <c r="B920" s="13"/>
      <c r="C920" s="38" t="s">
        <v>1</v>
      </c>
      <c r="D920" s="38" t="s">
        <v>1878</v>
      </c>
      <c r="E920" s="3" t="s">
        <v>1</v>
      </c>
      <c r="F920" s="39">
        <v>1.5449999999999999</v>
      </c>
      <c r="H920" s="13"/>
    </row>
    <row r="921" spans="2:8" s="1" customFormat="1" ht="16.899999999999999" customHeight="1">
      <c r="B921" s="13"/>
      <c r="C921" s="38" t="s">
        <v>1</v>
      </c>
      <c r="D921" s="38" t="s">
        <v>1752</v>
      </c>
      <c r="E921" s="3" t="s">
        <v>1</v>
      </c>
      <c r="F921" s="39">
        <v>0</v>
      </c>
      <c r="H921" s="13"/>
    </row>
    <row r="922" spans="2:8" s="1" customFormat="1" ht="16.899999999999999" customHeight="1">
      <c r="B922" s="13"/>
      <c r="C922" s="38" t="s">
        <v>1</v>
      </c>
      <c r="D922" s="38" t="s">
        <v>1879</v>
      </c>
      <c r="E922" s="3" t="s">
        <v>1</v>
      </c>
      <c r="F922" s="39">
        <v>8.34</v>
      </c>
      <c r="H922" s="13"/>
    </row>
    <row r="923" spans="2:8" s="1" customFormat="1" ht="16.899999999999999" customHeight="1">
      <c r="B923" s="13"/>
      <c r="C923" s="38" t="s">
        <v>1</v>
      </c>
      <c r="D923" s="38" t="s">
        <v>1877</v>
      </c>
      <c r="E923" s="3" t="s">
        <v>1</v>
      </c>
      <c r="F923" s="39">
        <v>-3.0870000000000002</v>
      </c>
      <c r="H923" s="13"/>
    </row>
    <row r="924" spans="2:8" s="1" customFormat="1" ht="16.899999999999999" customHeight="1">
      <c r="B924" s="13"/>
      <c r="C924" s="38" t="s">
        <v>1</v>
      </c>
      <c r="D924" s="38" t="s">
        <v>1878</v>
      </c>
      <c r="E924" s="3" t="s">
        <v>1</v>
      </c>
      <c r="F924" s="39">
        <v>1.5449999999999999</v>
      </c>
      <c r="H924" s="13"/>
    </row>
    <row r="925" spans="2:8" s="1" customFormat="1" ht="16.899999999999999" customHeight="1">
      <c r="B925" s="13"/>
      <c r="C925" s="38" t="s">
        <v>1</v>
      </c>
      <c r="D925" s="38" t="s">
        <v>1880</v>
      </c>
      <c r="E925" s="3" t="s">
        <v>1</v>
      </c>
      <c r="F925" s="39">
        <v>0</v>
      </c>
      <c r="H925" s="13"/>
    </row>
    <row r="926" spans="2:8" s="1" customFormat="1" ht="16.899999999999999" customHeight="1">
      <c r="B926" s="13"/>
      <c r="C926" s="38" t="s">
        <v>1</v>
      </c>
      <c r="D926" s="38" t="s">
        <v>1881</v>
      </c>
      <c r="E926" s="3" t="s">
        <v>1</v>
      </c>
      <c r="F926" s="39">
        <v>8.7360000000000007</v>
      </c>
      <c r="H926" s="13"/>
    </row>
    <row r="927" spans="2:8" s="1" customFormat="1" ht="16.899999999999999" customHeight="1">
      <c r="B927" s="13"/>
      <c r="C927" s="38" t="s">
        <v>1</v>
      </c>
      <c r="D927" s="38" t="s">
        <v>1882</v>
      </c>
      <c r="E927" s="3" t="s">
        <v>1</v>
      </c>
      <c r="F927" s="39">
        <v>-2.9649999999999999</v>
      </c>
      <c r="H927" s="13"/>
    </row>
    <row r="928" spans="2:8" s="1" customFormat="1" ht="16.899999999999999" customHeight="1">
      <c r="B928" s="13"/>
      <c r="C928" s="38" t="s">
        <v>1</v>
      </c>
      <c r="D928" s="38" t="s">
        <v>1883</v>
      </c>
      <c r="E928" s="3" t="s">
        <v>1</v>
      </c>
      <c r="F928" s="39">
        <v>2.9430000000000001</v>
      </c>
      <c r="H928" s="13"/>
    </row>
    <row r="929" spans="2:8" s="1" customFormat="1" ht="16.899999999999999" customHeight="1">
      <c r="B929" s="13"/>
      <c r="C929" s="38" t="s">
        <v>1</v>
      </c>
      <c r="D929" s="38" t="s">
        <v>1746</v>
      </c>
      <c r="E929" s="3" t="s">
        <v>1</v>
      </c>
      <c r="F929" s="39">
        <v>0</v>
      </c>
      <c r="H929" s="13"/>
    </row>
    <row r="930" spans="2:8" s="1" customFormat="1" ht="16.899999999999999" customHeight="1">
      <c r="B930" s="13"/>
      <c r="C930" s="38" t="s">
        <v>1</v>
      </c>
      <c r="D930" s="38" t="s">
        <v>1884</v>
      </c>
      <c r="E930" s="3" t="s">
        <v>1</v>
      </c>
      <c r="F930" s="39">
        <v>43.014000000000003</v>
      </c>
      <c r="H930" s="13"/>
    </row>
    <row r="931" spans="2:8" s="1" customFormat="1" ht="16.899999999999999" customHeight="1">
      <c r="B931" s="13"/>
      <c r="C931" s="38" t="s">
        <v>1</v>
      </c>
      <c r="D931" s="38" t="s">
        <v>1885</v>
      </c>
      <c r="E931" s="3" t="s">
        <v>1</v>
      </c>
      <c r="F931" s="39">
        <v>-13.055</v>
      </c>
      <c r="H931" s="13"/>
    </row>
    <row r="932" spans="2:8" s="1" customFormat="1" ht="16.899999999999999" customHeight="1">
      <c r="B932" s="13"/>
      <c r="C932" s="38" t="s">
        <v>1</v>
      </c>
      <c r="D932" s="38" t="s">
        <v>1886</v>
      </c>
      <c r="E932" s="3" t="s">
        <v>1</v>
      </c>
      <c r="F932" s="39">
        <v>9.6959999999999997</v>
      </c>
      <c r="H932" s="13"/>
    </row>
    <row r="933" spans="2:8" s="1" customFormat="1" ht="16.899999999999999" customHeight="1">
      <c r="B933" s="13"/>
      <c r="C933" s="38" t="s">
        <v>237</v>
      </c>
      <c r="D933" s="38" t="s">
        <v>397</v>
      </c>
      <c r="E933" s="3" t="s">
        <v>1</v>
      </c>
      <c r="F933" s="39">
        <v>458.73399999999998</v>
      </c>
      <c r="H933" s="13"/>
    </row>
    <row r="934" spans="2:8" s="1" customFormat="1" ht="16.899999999999999" customHeight="1">
      <c r="B934" s="13"/>
      <c r="C934" s="40" t="s">
        <v>10809</v>
      </c>
      <c r="H934" s="13"/>
    </row>
    <row r="935" spans="2:8" s="1" customFormat="1" ht="16.899999999999999" customHeight="1">
      <c r="B935" s="13"/>
      <c r="C935" s="38" t="s">
        <v>1738</v>
      </c>
      <c r="D935" s="38" t="s">
        <v>1739</v>
      </c>
      <c r="E935" s="3" t="s">
        <v>249</v>
      </c>
      <c r="F935" s="39">
        <v>458.73399999999998</v>
      </c>
      <c r="H935" s="13"/>
    </row>
    <row r="936" spans="2:8" s="1" customFormat="1" ht="22.5">
      <c r="B936" s="13"/>
      <c r="C936" s="38" t="s">
        <v>1583</v>
      </c>
      <c r="D936" s="38" t="s">
        <v>1584</v>
      </c>
      <c r="E936" s="3" t="s">
        <v>249</v>
      </c>
      <c r="F936" s="39">
        <v>2381.4780000000001</v>
      </c>
      <c r="H936" s="13"/>
    </row>
    <row r="937" spans="2:8" s="1" customFormat="1" ht="16.899999999999999" customHeight="1">
      <c r="B937" s="13"/>
      <c r="C937" s="34" t="s">
        <v>239</v>
      </c>
      <c r="D937" s="35" t="s">
        <v>1</v>
      </c>
      <c r="E937" s="36" t="s">
        <v>1</v>
      </c>
      <c r="F937" s="37">
        <v>129.042</v>
      </c>
      <c r="H937" s="13"/>
    </row>
    <row r="938" spans="2:8" s="1" customFormat="1" ht="16.899999999999999" customHeight="1">
      <c r="B938" s="13"/>
      <c r="C938" s="38" t="s">
        <v>1</v>
      </c>
      <c r="D938" s="38" t="s">
        <v>1649</v>
      </c>
      <c r="E938" s="3" t="s">
        <v>1</v>
      </c>
      <c r="F938" s="39">
        <v>0</v>
      </c>
      <c r="H938" s="13"/>
    </row>
    <row r="939" spans="2:8" s="1" customFormat="1" ht="16.899999999999999" customHeight="1">
      <c r="B939" s="13"/>
      <c r="C939" s="38" t="s">
        <v>1</v>
      </c>
      <c r="D939" s="38" t="s">
        <v>2062</v>
      </c>
      <c r="E939" s="3" t="s">
        <v>1</v>
      </c>
      <c r="F939" s="39">
        <v>0</v>
      </c>
      <c r="H939" s="13"/>
    </row>
    <row r="940" spans="2:8" s="1" customFormat="1" ht="16.899999999999999" customHeight="1">
      <c r="B940" s="13"/>
      <c r="C940" s="38" t="s">
        <v>1</v>
      </c>
      <c r="D940" s="38" t="s">
        <v>4013</v>
      </c>
      <c r="E940" s="3" t="s">
        <v>1</v>
      </c>
      <c r="F940" s="39">
        <v>18.36</v>
      </c>
      <c r="H940" s="13"/>
    </row>
    <row r="941" spans="2:8" s="1" customFormat="1" ht="16.899999999999999" customHeight="1">
      <c r="B941" s="13"/>
      <c r="C941" s="38" t="s">
        <v>1</v>
      </c>
      <c r="D941" s="38" t="s">
        <v>4014</v>
      </c>
      <c r="E941" s="3" t="s">
        <v>1</v>
      </c>
      <c r="F941" s="39">
        <v>-5.633</v>
      </c>
      <c r="H941" s="13"/>
    </row>
    <row r="942" spans="2:8" s="1" customFormat="1" ht="16.899999999999999" customHeight="1">
      <c r="B942" s="13"/>
      <c r="C942" s="38" t="s">
        <v>1</v>
      </c>
      <c r="D942" s="38" t="s">
        <v>1674</v>
      </c>
      <c r="E942" s="3" t="s">
        <v>1</v>
      </c>
      <c r="F942" s="39">
        <v>0</v>
      </c>
      <c r="H942" s="13"/>
    </row>
    <row r="943" spans="2:8" s="1" customFormat="1" ht="16.899999999999999" customHeight="1">
      <c r="B943" s="13"/>
      <c r="C943" s="38" t="s">
        <v>1</v>
      </c>
      <c r="D943" s="38" t="s">
        <v>4015</v>
      </c>
      <c r="E943" s="3" t="s">
        <v>1</v>
      </c>
      <c r="F943" s="39">
        <v>52.494</v>
      </c>
      <c r="H943" s="13"/>
    </row>
    <row r="944" spans="2:8" s="1" customFormat="1" ht="16.899999999999999" customHeight="1">
      <c r="B944" s="13"/>
      <c r="C944" s="38" t="s">
        <v>1</v>
      </c>
      <c r="D944" s="38" t="s">
        <v>4016</v>
      </c>
      <c r="E944" s="3" t="s">
        <v>1</v>
      </c>
      <c r="F944" s="39">
        <v>-11.379</v>
      </c>
      <c r="H944" s="13"/>
    </row>
    <row r="945" spans="2:8" s="1" customFormat="1" ht="22.5">
      <c r="B945" s="13"/>
      <c r="C945" s="38" t="s">
        <v>1</v>
      </c>
      <c r="D945" s="38" t="s">
        <v>4017</v>
      </c>
      <c r="E945" s="3" t="s">
        <v>1</v>
      </c>
      <c r="F945" s="39">
        <v>19.260000000000002</v>
      </c>
      <c r="H945" s="13"/>
    </row>
    <row r="946" spans="2:8" s="1" customFormat="1" ht="16.899999999999999" customHeight="1">
      <c r="B946" s="13"/>
      <c r="C946" s="38" t="s">
        <v>1</v>
      </c>
      <c r="D946" s="38" t="s">
        <v>1682</v>
      </c>
      <c r="E946" s="3" t="s">
        <v>1</v>
      </c>
      <c r="F946" s="39">
        <v>0</v>
      </c>
      <c r="H946" s="13"/>
    </row>
    <row r="947" spans="2:8" s="1" customFormat="1" ht="16.899999999999999" customHeight="1">
      <c r="B947" s="13"/>
      <c r="C947" s="38" t="s">
        <v>1</v>
      </c>
      <c r="D947" s="38" t="s">
        <v>4018</v>
      </c>
      <c r="E947" s="3" t="s">
        <v>1</v>
      </c>
      <c r="F947" s="39">
        <v>35.493000000000002</v>
      </c>
      <c r="H947" s="13"/>
    </row>
    <row r="948" spans="2:8" s="1" customFormat="1" ht="16.899999999999999" customHeight="1">
      <c r="B948" s="13"/>
      <c r="C948" s="38" t="s">
        <v>1</v>
      </c>
      <c r="D948" s="38" t="s">
        <v>4019</v>
      </c>
      <c r="E948" s="3" t="s">
        <v>1</v>
      </c>
      <c r="F948" s="39">
        <v>-1.61</v>
      </c>
      <c r="H948" s="13"/>
    </row>
    <row r="949" spans="2:8" s="1" customFormat="1" ht="16.899999999999999" customHeight="1">
      <c r="B949" s="13"/>
      <c r="C949" s="38" t="s">
        <v>1</v>
      </c>
      <c r="D949" s="38" t="s">
        <v>4020</v>
      </c>
      <c r="E949" s="3" t="s">
        <v>1</v>
      </c>
      <c r="F949" s="39">
        <v>2.4940000000000002</v>
      </c>
      <c r="H949" s="13"/>
    </row>
    <row r="950" spans="2:8" s="1" customFormat="1" ht="16.899999999999999" customHeight="1">
      <c r="B950" s="13"/>
      <c r="C950" s="38" t="s">
        <v>1</v>
      </c>
      <c r="D950" s="38" t="s">
        <v>1686</v>
      </c>
      <c r="E950" s="3" t="s">
        <v>1</v>
      </c>
      <c r="F950" s="39">
        <v>0</v>
      </c>
      <c r="H950" s="13"/>
    </row>
    <row r="951" spans="2:8" s="1" customFormat="1" ht="16.899999999999999" customHeight="1">
      <c r="B951" s="13"/>
      <c r="C951" s="38" t="s">
        <v>1</v>
      </c>
      <c r="D951" s="38" t="s">
        <v>4021</v>
      </c>
      <c r="E951" s="3" t="s">
        <v>1</v>
      </c>
      <c r="F951" s="39">
        <v>21.588000000000001</v>
      </c>
      <c r="H951" s="13"/>
    </row>
    <row r="952" spans="2:8" s="1" customFormat="1" ht="16.899999999999999" customHeight="1">
      <c r="B952" s="13"/>
      <c r="C952" s="38" t="s">
        <v>1</v>
      </c>
      <c r="D952" s="38" t="s">
        <v>4022</v>
      </c>
      <c r="E952" s="3" t="s">
        <v>1</v>
      </c>
      <c r="F952" s="39">
        <v>-2.0249999999999999</v>
      </c>
      <c r="H952" s="13"/>
    </row>
    <row r="953" spans="2:8" s="1" customFormat="1" ht="16.899999999999999" customHeight="1">
      <c r="B953" s="13"/>
      <c r="C953" s="38" t="s">
        <v>239</v>
      </c>
      <c r="D953" s="38" t="s">
        <v>397</v>
      </c>
      <c r="E953" s="3" t="s">
        <v>1</v>
      </c>
      <c r="F953" s="39">
        <v>129.042</v>
      </c>
      <c r="H953" s="13"/>
    </row>
    <row r="954" spans="2:8" s="1" customFormat="1" ht="16.899999999999999" customHeight="1">
      <c r="B954" s="13"/>
      <c r="C954" s="40" t="s">
        <v>10809</v>
      </c>
      <c r="H954" s="13"/>
    </row>
    <row r="955" spans="2:8" s="1" customFormat="1" ht="22.5">
      <c r="B955" s="13"/>
      <c r="C955" s="38" t="s">
        <v>4010</v>
      </c>
      <c r="D955" s="38" t="s">
        <v>4011</v>
      </c>
      <c r="E955" s="3" t="s">
        <v>249</v>
      </c>
      <c r="F955" s="39">
        <v>581.774</v>
      </c>
      <c r="H955" s="13"/>
    </row>
    <row r="956" spans="2:8" s="1" customFormat="1" ht="22.5">
      <c r="B956" s="13"/>
      <c r="C956" s="38" t="s">
        <v>3812</v>
      </c>
      <c r="D956" s="38" t="s">
        <v>3813</v>
      </c>
      <c r="E956" s="3" t="s">
        <v>249</v>
      </c>
      <c r="F956" s="39">
        <v>980.69299999999998</v>
      </c>
      <c r="H956" s="13"/>
    </row>
    <row r="957" spans="2:8" s="1" customFormat="1" ht="16.899999999999999" customHeight="1">
      <c r="B957" s="13"/>
      <c r="C957" s="34" t="s">
        <v>241</v>
      </c>
      <c r="D957" s="35" t="s">
        <v>1</v>
      </c>
      <c r="E957" s="36" t="s">
        <v>1</v>
      </c>
      <c r="F957" s="37">
        <v>278.82100000000003</v>
      </c>
      <c r="H957" s="13"/>
    </row>
    <row r="958" spans="2:8" s="1" customFormat="1" ht="16.899999999999999" customHeight="1">
      <c r="B958" s="13"/>
      <c r="C958" s="38" t="s">
        <v>1</v>
      </c>
      <c r="D958" s="38" t="s">
        <v>1649</v>
      </c>
      <c r="E958" s="3" t="s">
        <v>1</v>
      </c>
      <c r="F958" s="39">
        <v>0</v>
      </c>
      <c r="H958" s="13"/>
    </row>
    <row r="959" spans="2:8" s="1" customFormat="1" ht="16.899999999999999" customHeight="1">
      <c r="B959" s="13"/>
      <c r="C959" s="38" t="s">
        <v>1</v>
      </c>
      <c r="D959" s="38" t="s">
        <v>1892</v>
      </c>
      <c r="E959" s="3" t="s">
        <v>1</v>
      </c>
      <c r="F959" s="39">
        <v>0</v>
      </c>
      <c r="H959" s="13"/>
    </row>
    <row r="960" spans="2:8" s="1" customFormat="1" ht="16.899999999999999" customHeight="1">
      <c r="B960" s="13"/>
      <c r="C960" s="38" t="s">
        <v>1</v>
      </c>
      <c r="D960" s="38" t="s">
        <v>1893</v>
      </c>
      <c r="E960" s="3" t="s">
        <v>1</v>
      </c>
      <c r="F960" s="39">
        <v>0</v>
      </c>
      <c r="H960" s="13"/>
    </row>
    <row r="961" spans="2:8" s="1" customFormat="1" ht="16.899999999999999" customHeight="1">
      <c r="B961" s="13"/>
      <c r="C961" s="38" t="s">
        <v>1</v>
      </c>
      <c r="D961" s="38" t="s">
        <v>6197</v>
      </c>
      <c r="E961" s="3" t="s">
        <v>1</v>
      </c>
      <c r="F961" s="39">
        <v>11.637</v>
      </c>
      <c r="H961" s="13"/>
    </row>
    <row r="962" spans="2:8" s="1" customFormat="1" ht="16.899999999999999" customHeight="1">
      <c r="B962" s="13"/>
      <c r="C962" s="38" t="s">
        <v>1</v>
      </c>
      <c r="D962" s="38" t="s">
        <v>1895</v>
      </c>
      <c r="E962" s="3" t="s">
        <v>1</v>
      </c>
      <c r="F962" s="39">
        <v>-1.44</v>
      </c>
      <c r="H962" s="13"/>
    </row>
    <row r="963" spans="2:8" s="1" customFormat="1" ht="16.899999999999999" customHeight="1">
      <c r="B963" s="13"/>
      <c r="C963" s="38" t="s">
        <v>1</v>
      </c>
      <c r="D963" s="38" t="s">
        <v>1651</v>
      </c>
      <c r="E963" s="3" t="s">
        <v>1</v>
      </c>
      <c r="F963" s="39">
        <v>0</v>
      </c>
      <c r="H963" s="13"/>
    </row>
    <row r="964" spans="2:8" s="1" customFormat="1" ht="16.899999999999999" customHeight="1">
      <c r="B964" s="13"/>
      <c r="C964" s="38" t="s">
        <v>1</v>
      </c>
      <c r="D964" s="38" t="s">
        <v>6198</v>
      </c>
      <c r="E964" s="3" t="s">
        <v>1</v>
      </c>
      <c r="F964" s="39">
        <v>2.4660000000000002</v>
      </c>
      <c r="H964" s="13"/>
    </row>
    <row r="965" spans="2:8" s="1" customFormat="1" ht="16.899999999999999" customHeight="1">
      <c r="B965" s="13"/>
      <c r="C965" s="38" t="s">
        <v>1</v>
      </c>
      <c r="D965" s="38" t="s">
        <v>1896</v>
      </c>
      <c r="E965" s="3" t="s">
        <v>1</v>
      </c>
      <c r="F965" s="39">
        <v>0</v>
      </c>
      <c r="H965" s="13"/>
    </row>
    <row r="966" spans="2:8" s="1" customFormat="1" ht="16.899999999999999" customHeight="1">
      <c r="B966" s="13"/>
      <c r="C966" s="38" t="s">
        <v>1</v>
      </c>
      <c r="D966" s="38" t="s">
        <v>1893</v>
      </c>
      <c r="E966" s="3" t="s">
        <v>1</v>
      </c>
      <c r="F966" s="39">
        <v>0</v>
      </c>
      <c r="H966" s="13"/>
    </row>
    <row r="967" spans="2:8" s="1" customFormat="1" ht="16.899999999999999" customHeight="1">
      <c r="B967" s="13"/>
      <c r="C967" s="38" t="s">
        <v>1</v>
      </c>
      <c r="D967" s="38" t="s">
        <v>6199</v>
      </c>
      <c r="E967" s="3" t="s">
        <v>1</v>
      </c>
      <c r="F967" s="39">
        <v>14.51</v>
      </c>
      <c r="H967" s="13"/>
    </row>
    <row r="968" spans="2:8" s="1" customFormat="1" ht="16.899999999999999" customHeight="1">
      <c r="B968" s="13"/>
      <c r="C968" s="38" t="s">
        <v>1</v>
      </c>
      <c r="D968" s="38" t="s">
        <v>1898</v>
      </c>
      <c r="E968" s="3" t="s">
        <v>1</v>
      </c>
      <c r="F968" s="39">
        <v>-1.6</v>
      </c>
      <c r="H968" s="13"/>
    </row>
    <row r="969" spans="2:8" s="1" customFormat="1" ht="16.899999999999999" customHeight="1">
      <c r="B969" s="13"/>
      <c r="C969" s="38" t="s">
        <v>1</v>
      </c>
      <c r="D969" s="38" t="s">
        <v>1651</v>
      </c>
      <c r="E969" s="3" t="s">
        <v>1</v>
      </c>
      <c r="F969" s="39">
        <v>0</v>
      </c>
      <c r="H969" s="13"/>
    </row>
    <row r="970" spans="2:8" s="1" customFormat="1" ht="16.899999999999999" customHeight="1">
      <c r="B970" s="13"/>
      <c r="C970" s="38" t="s">
        <v>1</v>
      </c>
      <c r="D970" s="38" t="s">
        <v>6200</v>
      </c>
      <c r="E970" s="3" t="s">
        <v>1</v>
      </c>
      <c r="F970" s="39">
        <v>2.5920000000000001</v>
      </c>
      <c r="H970" s="13"/>
    </row>
    <row r="971" spans="2:8" s="1" customFormat="1" ht="16.899999999999999" customHeight="1">
      <c r="B971" s="13"/>
      <c r="C971" s="38" t="s">
        <v>1</v>
      </c>
      <c r="D971" s="38" t="s">
        <v>1899</v>
      </c>
      <c r="E971" s="3" t="s">
        <v>1</v>
      </c>
      <c r="F971" s="39">
        <v>0</v>
      </c>
      <c r="H971" s="13"/>
    </row>
    <row r="972" spans="2:8" s="1" customFormat="1" ht="16.899999999999999" customHeight="1">
      <c r="B972" s="13"/>
      <c r="C972" s="38" t="s">
        <v>1</v>
      </c>
      <c r="D972" s="38" t="s">
        <v>1893</v>
      </c>
      <c r="E972" s="3" t="s">
        <v>1</v>
      </c>
      <c r="F972" s="39">
        <v>0</v>
      </c>
      <c r="H972" s="13"/>
    </row>
    <row r="973" spans="2:8" s="1" customFormat="1" ht="16.899999999999999" customHeight="1">
      <c r="B973" s="13"/>
      <c r="C973" s="38" t="s">
        <v>1</v>
      </c>
      <c r="D973" s="38" t="s">
        <v>6201</v>
      </c>
      <c r="E973" s="3" t="s">
        <v>1</v>
      </c>
      <c r="F973" s="39">
        <v>6.4</v>
      </c>
      <c r="H973" s="13"/>
    </row>
    <row r="974" spans="2:8" s="1" customFormat="1" ht="16.899999999999999" customHeight="1">
      <c r="B974" s="13"/>
      <c r="C974" s="38" t="s">
        <v>1</v>
      </c>
      <c r="D974" s="38" t="s">
        <v>1651</v>
      </c>
      <c r="E974" s="3" t="s">
        <v>1</v>
      </c>
      <c r="F974" s="39">
        <v>0</v>
      </c>
      <c r="H974" s="13"/>
    </row>
    <row r="975" spans="2:8" s="1" customFormat="1" ht="16.899999999999999" customHeight="1">
      <c r="B975" s="13"/>
      <c r="C975" s="38" t="s">
        <v>1</v>
      </c>
      <c r="D975" s="38" t="s">
        <v>6202</v>
      </c>
      <c r="E975" s="3" t="s">
        <v>1</v>
      </c>
      <c r="F975" s="39">
        <v>8.3569999999999993</v>
      </c>
      <c r="H975" s="13"/>
    </row>
    <row r="976" spans="2:8" s="1" customFormat="1" ht="16.899999999999999" customHeight="1">
      <c r="B976" s="13"/>
      <c r="C976" s="38" t="s">
        <v>1</v>
      </c>
      <c r="D976" s="38" t="s">
        <v>1650</v>
      </c>
      <c r="E976" s="3" t="s">
        <v>1</v>
      </c>
      <c r="F976" s="39">
        <v>0</v>
      </c>
      <c r="H976" s="13"/>
    </row>
    <row r="977" spans="2:8" s="1" customFormat="1" ht="16.899999999999999" customHeight="1">
      <c r="B977" s="13"/>
      <c r="C977" s="38" t="s">
        <v>1</v>
      </c>
      <c r="D977" s="38" t="s">
        <v>1893</v>
      </c>
      <c r="E977" s="3" t="s">
        <v>1</v>
      </c>
      <c r="F977" s="39">
        <v>0</v>
      </c>
      <c r="H977" s="13"/>
    </row>
    <row r="978" spans="2:8" s="1" customFormat="1" ht="16.899999999999999" customHeight="1">
      <c r="B978" s="13"/>
      <c r="C978" s="38" t="s">
        <v>1</v>
      </c>
      <c r="D978" s="38" t="s">
        <v>6203</v>
      </c>
      <c r="E978" s="3" t="s">
        <v>1</v>
      </c>
      <c r="F978" s="39">
        <v>9.5359999999999996</v>
      </c>
      <c r="H978" s="13"/>
    </row>
    <row r="979" spans="2:8" s="1" customFormat="1" ht="16.899999999999999" customHeight="1">
      <c r="B979" s="13"/>
      <c r="C979" s="38" t="s">
        <v>1</v>
      </c>
      <c r="D979" s="38" t="s">
        <v>1902</v>
      </c>
      <c r="E979" s="3" t="s">
        <v>1</v>
      </c>
      <c r="F979" s="39">
        <v>-2.1930000000000001</v>
      </c>
      <c r="H979" s="13"/>
    </row>
    <row r="980" spans="2:8" s="1" customFormat="1" ht="16.899999999999999" customHeight="1">
      <c r="B980" s="13"/>
      <c r="C980" s="38" t="s">
        <v>1</v>
      </c>
      <c r="D980" s="38" t="s">
        <v>1651</v>
      </c>
      <c r="E980" s="3" t="s">
        <v>1</v>
      </c>
      <c r="F980" s="39">
        <v>0</v>
      </c>
      <c r="H980" s="13"/>
    </row>
    <row r="981" spans="2:8" s="1" customFormat="1" ht="16.899999999999999" customHeight="1">
      <c r="B981" s="13"/>
      <c r="C981" s="38" t="s">
        <v>1</v>
      </c>
      <c r="D981" s="38" t="s">
        <v>6204</v>
      </c>
      <c r="E981" s="3" t="s">
        <v>1</v>
      </c>
      <c r="F981" s="39">
        <v>3.28</v>
      </c>
      <c r="H981" s="13"/>
    </row>
    <row r="982" spans="2:8" s="1" customFormat="1" ht="16.899999999999999" customHeight="1">
      <c r="B982" s="13"/>
      <c r="C982" s="38" t="s">
        <v>1</v>
      </c>
      <c r="D982" s="38" t="s">
        <v>1593</v>
      </c>
      <c r="E982" s="3" t="s">
        <v>1</v>
      </c>
      <c r="F982" s="39">
        <v>0</v>
      </c>
      <c r="H982" s="13"/>
    </row>
    <row r="983" spans="2:8" s="1" customFormat="1" ht="16.899999999999999" customHeight="1">
      <c r="B983" s="13"/>
      <c r="C983" s="38" t="s">
        <v>1</v>
      </c>
      <c r="D983" s="38" t="s">
        <v>1903</v>
      </c>
      <c r="E983" s="3" t="s">
        <v>1</v>
      </c>
      <c r="F983" s="39">
        <v>0</v>
      </c>
      <c r="H983" s="13"/>
    </row>
    <row r="984" spans="2:8" s="1" customFormat="1" ht="16.899999999999999" customHeight="1">
      <c r="B984" s="13"/>
      <c r="C984" s="38" t="s">
        <v>1</v>
      </c>
      <c r="D984" s="38" t="s">
        <v>6205</v>
      </c>
      <c r="E984" s="3" t="s">
        <v>1</v>
      </c>
      <c r="F984" s="39">
        <v>0</v>
      </c>
      <c r="H984" s="13"/>
    </row>
    <row r="985" spans="2:8" s="1" customFormat="1" ht="16.899999999999999" customHeight="1">
      <c r="B985" s="13"/>
      <c r="C985" s="38" t="s">
        <v>1</v>
      </c>
      <c r="D985" s="38" t="s">
        <v>6206</v>
      </c>
      <c r="E985" s="3" t="s">
        <v>1</v>
      </c>
      <c r="F985" s="39">
        <v>17.866</v>
      </c>
      <c r="H985" s="13"/>
    </row>
    <row r="986" spans="2:8" s="1" customFormat="1" ht="16.899999999999999" customHeight="1">
      <c r="B986" s="13"/>
      <c r="C986" s="38" t="s">
        <v>1</v>
      </c>
      <c r="D986" s="38" t="s">
        <v>6207</v>
      </c>
      <c r="E986" s="3" t="s">
        <v>1</v>
      </c>
      <c r="F986" s="39">
        <v>-2.2949999999999999</v>
      </c>
      <c r="H986" s="13"/>
    </row>
    <row r="987" spans="2:8" s="1" customFormat="1" ht="16.899999999999999" customHeight="1">
      <c r="B987" s="13"/>
      <c r="C987" s="38" t="s">
        <v>1</v>
      </c>
      <c r="D987" s="38" t="s">
        <v>1904</v>
      </c>
      <c r="E987" s="3" t="s">
        <v>1</v>
      </c>
      <c r="F987" s="39">
        <v>0</v>
      </c>
      <c r="H987" s="13"/>
    </row>
    <row r="988" spans="2:8" s="1" customFormat="1" ht="16.899999999999999" customHeight="1">
      <c r="B988" s="13"/>
      <c r="C988" s="38" t="s">
        <v>1</v>
      </c>
      <c r="D988" s="38" t="s">
        <v>1905</v>
      </c>
      <c r="E988" s="3" t="s">
        <v>1</v>
      </c>
      <c r="F988" s="39">
        <v>2.31</v>
      </c>
      <c r="H988" s="13"/>
    </row>
    <row r="989" spans="2:8" s="1" customFormat="1" ht="16.899999999999999" customHeight="1">
      <c r="B989" s="13"/>
      <c r="C989" s="38" t="s">
        <v>1</v>
      </c>
      <c r="D989" s="38" t="s">
        <v>1906</v>
      </c>
      <c r="E989" s="3" t="s">
        <v>1</v>
      </c>
      <c r="F989" s="39">
        <v>0</v>
      </c>
      <c r="H989" s="13"/>
    </row>
    <row r="990" spans="2:8" s="1" customFormat="1" ht="16.899999999999999" customHeight="1">
      <c r="B990" s="13"/>
      <c r="C990" s="38" t="s">
        <v>1</v>
      </c>
      <c r="D990" s="38" t="s">
        <v>6205</v>
      </c>
      <c r="E990" s="3" t="s">
        <v>1</v>
      </c>
      <c r="F990" s="39">
        <v>0</v>
      </c>
      <c r="H990" s="13"/>
    </row>
    <row r="991" spans="2:8" s="1" customFormat="1" ht="16.899999999999999" customHeight="1">
      <c r="B991" s="13"/>
      <c r="C991" s="38" t="s">
        <v>1</v>
      </c>
      <c r="D991" s="38" t="s">
        <v>6208</v>
      </c>
      <c r="E991" s="3" t="s">
        <v>1</v>
      </c>
      <c r="F991" s="39">
        <v>13.099</v>
      </c>
      <c r="H991" s="13"/>
    </row>
    <row r="992" spans="2:8" s="1" customFormat="1" ht="16.899999999999999" customHeight="1">
      <c r="B992" s="13"/>
      <c r="C992" s="38" t="s">
        <v>1</v>
      </c>
      <c r="D992" s="38" t="s">
        <v>1904</v>
      </c>
      <c r="E992" s="3" t="s">
        <v>1</v>
      </c>
      <c r="F992" s="39">
        <v>0</v>
      </c>
      <c r="H992" s="13"/>
    </row>
    <row r="993" spans="2:8" s="1" customFormat="1" ht="16.899999999999999" customHeight="1">
      <c r="B993" s="13"/>
      <c r="C993" s="38" t="s">
        <v>1</v>
      </c>
      <c r="D993" s="38" t="s">
        <v>6209</v>
      </c>
      <c r="E993" s="3" t="s">
        <v>1</v>
      </c>
      <c r="F993" s="39">
        <v>3.4620000000000002</v>
      </c>
      <c r="H993" s="13"/>
    </row>
    <row r="994" spans="2:8" s="1" customFormat="1" ht="16.899999999999999" customHeight="1">
      <c r="B994" s="13"/>
      <c r="C994" s="38" t="s">
        <v>1</v>
      </c>
      <c r="D994" s="38" t="s">
        <v>1908</v>
      </c>
      <c r="E994" s="3" t="s">
        <v>1</v>
      </c>
      <c r="F994" s="39">
        <v>-2.258</v>
      </c>
      <c r="H994" s="13"/>
    </row>
    <row r="995" spans="2:8" s="1" customFormat="1" ht="16.899999999999999" customHeight="1">
      <c r="B995" s="13"/>
      <c r="C995" s="38" t="s">
        <v>1</v>
      </c>
      <c r="D995" s="38" t="s">
        <v>1811</v>
      </c>
      <c r="E995" s="3" t="s">
        <v>1</v>
      </c>
      <c r="F995" s="39">
        <v>0</v>
      </c>
      <c r="H995" s="13"/>
    </row>
    <row r="996" spans="2:8" s="1" customFormat="1" ht="16.899999999999999" customHeight="1">
      <c r="B996" s="13"/>
      <c r="C996" s="38" t="s">
        <v>1</v>
      </c>
      <c r="D996" s="38" t="s">
        <v>6205</v>
      </c>
      <c r="E996" s="3" t="s">
        <v>1</v>
      </c>
      <c r="F996" s="39">
        <v>0</v>
      </c>
      <c r="H996" s="13"/>
    </row>
    <row r="997" spans="2:8" s="1" customFormat="1" ht="16.899999999999999" customHeight="1">
      <c r="B997" s="13"/>
      <c r="C997" s="38" t="s">
        <v>1</v>
      </c>
      <c r="D997" s="38" t="s">
        <v>6210</v>
      </c>
      <c r="E997" s="3" t="s">
        <v>1</v>
      </c>
      <c r="F997" s="39">
        <v>18.582000000000001</v>
      </c>
      <c r="H997" s="13"/>
    </row>
    <row r="998" spans="2:8" s="1" customFormat="1" ht="16.899999999999999" customHeight="1">
      <c r="B998" s="13"/>
      <c r="C998" s="38" t="s">
        <v>1</v>
      </c>
      <c r="D998" s="38" t="s">
        <v>1651</v>
      </c>
      <c r="E998" s="3" t="s">
        <v>1</v>
      </c>
      <c r="F998" s="39">
        <v>0</v>
      </c>
      <c r="H998" s="13"/>
    </row>
    <row r="999" spans="2:8" s="1" customFormat="1" ht="16.899999999999999" customHeight="1">
      <c r="B999" s="13"/>
      <c r="C999" s="38" t="s">
        <v>1</v>
      </c>
      <c r="D999" s="38" t="s">
        <v>6211</v>
      </c>
      <c r="E999" s="3" t="s">
        <v>1</v>
      </c>
      <c r="F999" s="39">
        <v>7.5229999999999997</v>
      </c>
      <c r="H999" s="13"/>
    </row>
    <row r="1000" spans="2:8" s="1" customFormat="1" ht="16.899999999999999" customHeight="1">
      <c r="B1000" s="13"/>
      <c r="C1000" s="38" t="s">
        <v>1</v>
      </c>
      <c r="D1000" s="38" t="s">
        <v>1921</v>
      </c>
      <c r="E1000" s="3" t="s">
        <v>1</v>
      </c>
      <c r="F1000" s="39">
        <v>-2.0579999999999998</v>
      </c>
      <c r="H1000" s="13"/>
    </row>
    <row r="1001" spans="2:8" s="1" customFormat="1" ht="16.899999999999999" customHeight="1">
      <c r="B1001" s="13"/>
      <c r="C1001" s="38" t="s">
        <v>1</v>
      </c>
      <c r="D1001" s="38" t="s">
        <v>1922</v>
      </c>
      <c r="E1001" s="3" t="s">
        <v>1</v>
      </c>
      <c r="F1001" s="39">
        <v>0.32800000000000001</v>
      </c>
      <c r="H1001" s="13"/>
    </row>
    <row r="1002" spans="2:8" s="1" customFormat="1" ht="16.899999999999999" customHeight="1">
      <c r="B1002" s="13"/>
      <c r="C1002" s="38" t="s">
        <v>1</v>
      </c>
      <c r="D1002" s="38" t="s">
        <v>1893</v>
      </c>
      <c r="E1002" s="3" t="s">
        <v>1</v>
      </c>
      <c r="F1002" s="39">
        <v>0</v>
      </c>
      <c r="H1002" s="13"/>
    </row>
    <row r="1003" spans="2:8" s="1" customFormat="1" ht="16.899999999999999" customHeight="1">
      <c r="B1003" s="13"/>
      <c r="C1003" s="38" t="s">
        <v>1</v>
      </c>
      <c r="D1003" s="38" t="s">
        <v>6212</v>
      </c>
      <c r="E1003" s="3" t="s">
        <v>1</v>
      </c>
      <c r="F1003" s="39">
        <v>0.25600000000000001</v>
      </c>
      <c r="H1003" s="13"/>
    </row>
    <row r="1004" spans="2:8" s="1" customFormat="1" ht="16.899999999999999" customHeight="1">
      <c r="B1004" s="13"/>
      <c r="C1004" s="38" t="s">
        <v>1</v>
      </c>
      <c r="D1004" s="38" t="s">
        <v>1923</v>
      </c>
      <c r="E1004" s="3" t="s">
        <v>1</v>
      </c>
      <c r="F1004" s="39">
        <v>0</v>
      </c>
      <c r="H1004" s="13"/>
    </row>
    <row r="1005" spans="2:8" s="1" customFormat="1" ht="16.899999999999999" customHeight="1">
      <c r="B1005" s="13"/>
      <c r="C1005" s="38" t="s">
        <v>1</v>
      </c>
      <c r="D1005" s="38" t="s">
        <v>6213</v>
      </c>
      <c r="E1005" s="3" t="s">
        <v>1</v>
      </c>
      <c r="F1005" s="39">
        <v>0.627</v>
      </c>
      <c r="H1005" s="13"/>
    </row>
    <row r="1006" spans="2:8" s="1" customFormat="1" ht="16.899999999999999" customHeight="1">
      <c r="B1006" s="13"/>
      <c r="C1006" s="38" t="s">
        <v>1</v>
      </c>
      <c r="D1006" s="38" t="s">
        <v>1594</v>
      </c>
      <c r="E1006" s="3" t="s">
        <v>1</v>
      </c>
      <c r="F1006" s="39">
        <v>0</v>
      </c>
      <c r="H1006" s="13"/>
    </row>
    <row r="1007" spans="2:8" s="1" customFormat="1" ht="16.899999999999999" customHeight="1">
      <c r="B1007" s="13"/>
      <c r="C1007" s="38" t="s">
        <v>1</v>
      </c>
      <c r="D1007" s="38" t="s">
        <v>6205</v>
      </c>
      <c r="E1007" s="3" t="s">
        <v>1</v>
      </c>
      <c r="F1007" s="39">
        <v>0</v>
      </c>
      <c r="H1007" s="13"/>
    </row>
    <row r="1008" spans="2:8" s="1" customFormat="1" ht="16.899999999999999" customHeight="1">
      <c r="B1008" s="13"/>
      <c r="C1008" s="38" t="s">
        <v>1</v>
      </c>
      <c r="D1008" s="38" t="s">
        <v>6214</v>
      </c>
      <c r="E1008" s="3" t="s">
        <v>1</v>
      </c>
      <c r="F1008" s="39">
        <v>9.4480000000000004</v>
      </c>
      <c r="H1008" s="13"/>
    </row>
    <row r="1009" spans="2:8" s="1" customFormat="1" ht="16.899999999999999" customHeight="1">
      <c r="B1009" s="13"/>
      <c r="C1009" s="38" t="s">
        <v>1</v>
      </c>
      <c r="D1009" s="38" t="s">
        <v>1910</v>
      </c>
      <c r="E1009" s="3" t="s">
        <v>1</v>
      </c>
      <c r="F1009" s="39">
        <v>0</v>
      </c>
      <c r="H1009" s="13"/>
    </row>
    <row r="1010" spans="2:8" s="1" customFormat="1" ht="16.899999999999999" customHeight="1">
      <c r="B1010" s="13"/>
      <c r="C1010" s="38" t="s">
        <v>1</v>
      </c>
      <c r="D1010" s="38" t="s">
        <v>6215</v>
      </c>
      <c r="E1010" s="3" t="s">
        <v>1</v>
      </c>
      <c r="F1010" s="39">
        <v>6.2850000000000001</v>
      </c>
      <c r="H1010" s="13"/>
    </row>
    <row r="1011" spans="2:8" s="1" customFormat="1" ht="16.899999999999999" customHeight="1">
      <c r="B1011" s="13"/>
      <c r="C1011" s="38" t="s">
        <v>1</v>
      </c>
      <c r="D1011" s="38" t="s">
        <v>1893</v>
      </c>
      <c r="E1011" s="3" t="s">
        <v>1</v>
      </c>
      <c r="F1011" s="39">
        <v>0</v>
      </c>
      <c r="H1011" s="13"/>
    </row>
    <row r="1012" spans="2:8" s="1" customFormat="1" ht="16.899999999999999" customHeight="1">
      <c r="B1012" s="13"/>
      <c r="C1012" s="38" t="s">
        <v>1</v>
      </c>
      <c r="D1012" s="38" t="s">
        <v>6216</v>
      </c>
      <c r="E1012" s="3" t="s">
        <v>1</v>
      </c>
      <c r="F1012" s="39">
        <v>2.93</v>
      </c>
      <c r="H1012" s="13"/>
    </row>
    <row r="1013" spans="2:8" s="1" customFormat="1" ht="16.899999999999999" customHeight="1">
      <c r="B1013" s="13"/>
      <c r="C1013" s="38" t="s">
        <v>1</v>
      </c>
      <c r="D1013" s="38" t="s">
        <v>1651</v>
      </c>
      <c r="E1013" s="3" t="s">
        <v>1</v>
      </c>
      <c r="F1013" s="39">
        <v>0</v>
      </c>
      <c r="H1013" s="13"/>
    </row>
    <row r="1014" spans="2:8" s="1" customFormat="1" ht="16.899999999999999" customHeight="1">
      <c r="B1014" s="13"/>
      <c r="C1014" s="38" t="s">
        <v>1</v>
      </c>
      <c r="D1014" s="38" t="s">
        <v>6217</v>
      </c>
      <c r="E1014" s="3" t="s">
        <v>1</v>
      </c>
      <c r="F1014" s="39">
        <v>8.7629999999999999</v>
      </c>
      <c r="H1014" s="13"/>
    </row>
    <row r="1015" spans="2:8" s="1" customFormat="1" ht="16.899999999999999" customHeight="1">
      <c r="B1015" s="13"/>
      <c r="C1015" s="38" t="s">
        <v>1</v>
      </c>
      <c r="D1015" s="38" t="s">
        <v>1926</v>
      </c>
      <c r="E1015" s="3" t="s">
        <v>1</v>
      </c>
      <c r="F1015" s="39">
        <v>-0.67700000000000005</v>
      </c>
      <c r="H1015" s="13"/>
    </row>
    <row r="1016" spans="2:8" s="1" customFormat="1" ht="16.899999999999999" customHeight="1">
      <c r="B1016" s="13"/>
      <c r="C1016" s="38" t="s">
        <v>1</v>
      </c>
      <c r="D1016" s="38" t="s">
        <v>1809</v>
      </c>
      <c r="E1016" s="3" t="s">
        <v>1</v>
      </c>
      <c r="F1016" s="39">
        <v>0</v>
      </c>
      <c r="H1016" s="13"/>
    </row>
    <row r="1017" spans="2:8" s="1" customFormat="1" ht="16.899999999999999" customHeight="1">
      <c r="B1017" s="13"/>
      <c r="C1017" s="38" t="s">
        <v>1</v>
      </c>
      <c r="D1017" s="38" t="s">
        <v>6205</v>
      </c>
      <c r="E1017" s="3" t="s">
        <v>1</v>
      </c>
      <c r="F1017" s="39">
        <v>0</v>
      </c>
      <c r="H1017" s="13"/>
    </row>
    <row r="1018" spans="2:8" s="1" customFormat="1" ht="16.899999999999999" customHeight="1">
      <c r="B1018" s="13"/>
      <c r="C1018" s="38" t="s">
        <v>1</v>
      </c>
      <c r="D1018" s="38" t="s">
        <v>6218</v>
      </c>
      <c r="E1018" s="3" t="s">
        <v>1</v>
      </c>
      <c r="F1018" s="39">
        <v>5.6</v>
      </c>
      <c r="H1018" s="13"/>
    </row>
    <row r="1019" spans="2:8" s="1" customFormat="1" ht="16.899999999999999" customHeight="1">
      <c r="B1019" s="13"/>
      <c r="C1019" s="38" t="s">
        <v>1</v>
      </c>
      <c r="D1019" s="38" t="s">
        <v>1898</v>
      </c>
      <c r="E1019" s="3" t="s">
        <v>1</v>
      </c>
      <c r="F1019" s="39">
        <v>-1.6</v>
      </c>
      <c r="H1019" s="13"/>
    </row>
    <row r="1020" spans="2:8" s="1" customFormat="1" ht="16.899999999999999" customHeight="1">
      <c r="B1020" s="13"/>
      <c r="C1020" s="38" t="s">
        <v>1</v>
      </c>
      <c r="D1020" s="38" t="s">
        <v>1651</v>
      </c>
      <c r="E1020" s="3" t="s">
        <v>1</v>
      </c>
      <c r="F1020" s="39">
        <v>0</v>
      </c>
      <c r="H1020" s="13"/>
    </row>
    <row r="1021" spans="2:8" s="1" customFormat="1" ht="16.899999999999999" customHeight="1">
      <c r="B1021" s="13"/>
      <c r="C1021" s="38" t="s">
        <v>1</v>
      </c>
      <c r="D1021" s="38" t="s">
        <v>6219</v>
      </c>
      <c r="E1021" s="3" t="s">
        <v>1</v>
      </c>
      <c r="F1021" s="39">
        <v>5.44</v>
      </c>
      <c r="H1021" s="13"/>
    </row>
    <row r="1022" spans="2:8" s="1" customFormat="1" ht="16.899999999999999" customHeight="1">
      <c r="B1022" s="13"/>
      <c r="C1022" s="38" t="s">
        <v>1</v>
      </c>
      <c r="D1022" s="38" t="s">
        <v>1923</v>
      </c>
      <c r="E1022" s="3" t="s">
        <v>1</v>
      </c>
      <c r="F1022" s="39">
        <v>0</v>
      </c>
      <c r="H1022" s="13"/>
    </row>
    <row r="1023" spans="2:8" s="1" customFormat="1" ht="16.899999999999999" customHeight="1">
      <c r="B1023" s="13"/>
      <c r="C1023" s="38" t="s">
        <v>1</v>
      </c>
      <c r="D1023" s="38" t="s">
        <v>6220</v>
      </c>
      <c r="E1023" s="3" t="s">
        <v>1</v>
      </c>
      <c r="F1023" s="39">
        <v>0.16</v>
      </c>
      <c r="H1023" s="13"/>
    </row>
    <row r="1024" spans="2:8" s="1" customFormat="1" ht="16.899999999999999" customHeight="1">
      <c r="B1024" s="13"/>
      <c r="C1024" s="38" t="s">
        <v>1</v>
      </c>
      <c r="D1024" s="38" t="s">
        <v>1913</v>
      </c>
      <c r="E1024" s="3" t="s">
        <v>1</v>
      </c>
      <c r="F1024" s="39">
        <v>0</v>
      </c>
      <c r="H1024" s="13"/>
    </row>
    <row r="1025" spans="2:8" s="1" customFormat="1" ht="16.899999999999999" customHeight="1">
      <c r="B1025" s="13"/>
      <c r="C1025" s="38" t="s">
        <v>1</v>
      </c>
      <c r="D1025" s="38" t="s">
        <v>1822</v>
      </c>
      <c r="E1025" s="3" t="s">
        <v>1</v>
      </c>
      <c r="F1025" s="39">
        <v>0</v>
      </c>
      <c r="H1025" s="13"/>
    </row>
    <row r="1026" spans="2:8" s="1" customFormat="1" ht="16.899999999999999" customHeight="1">
      <c r="B1026" s="13"/>
      <c r="C1026" s="38" t="s">
        <v>1</v>
      </c>
      <c r="D1026" s="38" t="s">
        <v>6205</v>
      </c>
      <c r="E1026" s="3" t="s">
        <v>1</v>
      </c>
      <c r="F1026" s="39">
        <v>0</v>
      </c>
      <c r="H1026" s="13"/>
    </row>
    <row r="1027" spans="2:8" s="1" customFormat="1" ht="16.899999999999999" customHeight="1">
      <c r="B1027" s="13"/>
      <c r="C1027" s="38" t="s">
        <v>1</v>
      </c>
      <c r="D1027" s="38" t="s">
        <v>6221</v>
      </c>
      <c r="E1027" s="3" t="s">
        <v>1</v>
      </c>
      <c r="F1027" s="39">
        <v>5.8</v>
      </c>
      <c r="H1027" s="13"/>
    </row>
    <row r="1028" spans="2:8" s="1" customFormat="1" ht="16.899999999999999" customHeight="1">
      <c r="B1028" s="13"/>
      <c r="C1028" s="38" t="s">
        <v>1</v>
      </c>
      <c r="D1028" s="38" t="s">
        <v>1898</v>
      </c>
      <c r="E1028" s="3" t="s">
        <v>1</v>
      </c>
      <c r="F1028" s="39">
        <v>-1.6</v>
      </c>
      <c r="H1028" s="13"/>
    </row>
    <row r="1029" spans="2:8" s="1" customFormat="1" ht="16.899999999999999" customHeight="1">
      <c r="B1029" s="13"/>
      <c r="C1029" s="38" t="s">
        <v>1</v>
      </c>
      <c r="D1029" s="38" t="s">
        <v>1651</v>
      </c>
      <c r="E1029" s="3" t="s">
        <v>1</v>
      </c>
      <c r="F1029" s="39">
        <v>0</v>
      </c>
      <c r="H1029" s="13"/>
    </row>
    <row r="1030" spans="2:8" s="1" customFormat="1" ht="16.899999999999999" customHeight="1">
      <c r="B1030" s="13"/>
      <c r="C1030" s="38" t="s">
        <v>1</v>
      </c>
      <c r="D1030" s="38" t="s">
        <v>6222</v>
      </c>
      <c r="E1030" s="3" t="s">
        <v>1</v>
      </c>
      <c r="F1030" s="39">
        <v>5.5970000000000004</v>
      </c>
      <c r="H1030" s="13"/>
    </row>
    <row r="1031" spans="2:8" s="1" customFormat="1" ht="16.899999999999999" customHeight="1">
      <c r="B1031" s="13"/>
      <c r="C1031" s="38" t="s">
        <v>1</v>
      </c>
      <c r="D1031" s="38" t="s">
        <v>1923</v>
      </c>
      <c r="E1031" s="3" t="s">
        <v>1</v>
      </c>
      <c r="F1031" s="39">
        <v>0</v>
      </c>
      <c r="H1031" s="13"/>
    </row>
    <row r="1032" spans="2:8" s="1" customFormat="1" ht="16.899999999999999" customHeight="1">
      <c r="B1032" s="13"/>
      <c r="C1032" s="38" t="s">
        <v>1</v>
      </c>
      <c r="D1032" s="38" t="s">
        <v>6223</v>
      </c>
      <c r="E1032" s="3" t="s">
        <v>1</v>
      </c>
      <c r="F1032" s="39">
        <v>0.20300000000000001</v>
      </c>
      <c r="H1032" s="13"/>
    </row>
    <row r="1033" spans="2:8" s="1" customFormat="1" ht="16.899999999999999" customHeight="1">
      <c r="B1033" s="13"/>
      <c r="C1033" s="38" t="s">
        <v>1</v>
      </c>
      <c r="D1033" s="38" t="s">
        <v>1824</v>
      </c>
      <c r="E1033" s="3" t="s">
        <v>1</v>
      </c>
      <c r="F1033" s="39">
        <v>0</v>
      </c>
      <c r="H1033" s="13"/>
    </row>
    <row r="1034" spans="2:8" s="1" customFormat="1" ht="16.899999999999999" customHeight="1">
      <c r="B1034" s="13"/>
      <c r="C1034" s="38" t="s">
        <v>1</v>
      </c>
      <c r="D1034" s="38" t="s">
        <v>6205</v>
      </c>
      <c r="E1034" s="3" t="s">
        <v>1</v>
      </c>
      <c r="F1034" s="39">
        <v>0</v>
      </c>
      <c r="H1034" s="13"/>
    </row>
    <row r="1035" spans="2:8" s="1" customFormat="1" ht="16.899999999999999" customHeight="1">
      <c r="B1035" s="13"/>
      <c r="C1035" s="38" t="s">
        <v>1</v>
      </c>
      <c r="D1035" s="38" t="s">
        <v>6224</v>
      </c>
      <c r="E1035" s="3" t="s">
        <v>1</v>
      </c>
      <c r="F1035" s="39">
        <v>20.2</v>
      </c>
      <c r="H1035" s="13"/>
    </row>
    <row r="1036" spans="2:8" s="1" customFormat="1" ht="16.899999999999999" customHeight="1">
      <c r="B1036" s="13"/>
      <c r="C1036" s="38" t="s">
        <v>1</v>
      </c>
      <c r="D1036" s="38" t="s">
        <v>1651</v>
      </c>
      <c r="E1036" s="3" t="s">
        <v>1</v>
      </c>
      <c r="F1036" s="39">
        <v>0</v>
      </c>
      <c r="H1036" s="13"/>
    </row>
    <row r="1037" spans="2:8" s="1" customFormat="1" ht="16.899999999999999" customHeight="1">
      <c r="B1037" s="13"/>
      <c r="C1037" s="38" t="s">
        <v>1</v>
      </c>
      <c r="D1037" s="38" t="s">
        <v>6225</v>
      </c>
      <c r="E1037" s="3" t="s">
        <v>1</v>
      </c>
      <c r="F1037" s="39">
        <v>10.605</v>
      </c>
      <c r="H1037" s="13"/>
    </row>
    <row r="1038" spans="2:8" s="1" customFormat="1" ht="16.899999999999999" customHeight="1">
      <c r="B1038" s="13"/>
      <c r="C1038" s="38" t="s">
        <v>1</v>
      </c>
      <c r="D1038" s="38" t="s">
        <v>1932</v>
      </c>
      <c r="E1038" s="3" t="s">
        <v>1</v>
      </c>
      <c r="F1038" s="39">
        <v>-2.028</v>
      </c>
      <c r="H1038" s="13"/>
    </row>
    <row r="1039" spans="2:8" s="1" customFormat="1" ht="16.899999999999999" customHeight="1">
      <c r="B1039" s="13"/>
      <c r="C1039" s="38" t="s">
        <v>1</v>
      </c>
      <c r="D1039" s="38" t="s">
        <v>1933</v>
      </c>
      <c r="E1039" s="3" t="s">
        <v>1</v>
      </c>
      <c r="F1039" s="39">
        <v>0.32400000000000001</v>
      </c>
      <c r="H1039" s="13"/>
    </row>
    <row r="1040" spans="2:8" s="1" customFormat="1" ht="16.899999999999999" customHeight="1">
      <c r="B1040" s="13"/>
      <c r="C1040" s="38" t="s">
        <v>1</v>
      </c>
      <c r="D1040" s="38" t="s">
        <v>1923</v>
      </c>
      <c r="E1040" s="3" t="s">
        <v>1</v>
      </c>
      <c r="F1040" s="39">
        <v>0</v>
      </c>
      <c r="H1040" s="13"/>
    </row>
    <row r="1041" spans="2:8" s="1" customFormat="1" ht="16.899999999999999" customHeight="1">
      <c r="B1041" s="13"/>
      <c r="C1041" s="38" t="s">
        <v>1</v>
      </c>
      <c r="D1041" s="38" t="s">
        <v>6226</v>
      </c>
      <c r="E1041" s="3" t="s">
        <v>1</v>
      </c>
      <c r="F1041" s="39">
        <v>0.4</v>
      </c>
      <c r="H1041" s="13"/>
    </row>
    <row r="1042" spans="2:8" s="1" customFormat="1" ht="16.899999999999999" customHeight="1">
      <c r="B1042" s="13"/>
      <c r="C1042" s="38" t="s">
        <v>1</v>
      </c>
      <c r="D1042" s="38" t="s">
        <v>1598</v>
      </c>
      <c r="E1042" s="3" t="s">
        <v>1</v>
      </c>
      <c r="F1042" s="39">
        <v>0</v>
      </c>
      <c r="H1042" s="13"/>
    </row>
    <row r="1043" spans="2:8" s="1" customFormat="1" ht="16.899999999999999" customHeight="1">
      <c r="B1043" s="13"/>
      <c r="C1043" s="38" t="s">
        <v>1</v>
      </c>
      <c r="D1043" s="38" t="s">
        <v>1910</v>
      </c>
      <c r="E1043" s="3" t="s">
        <v>1</v>
      </c>
      <c r="F1043" s="39">
        <v>0</v>
      </c>
      <c r="H1043" s="13"/>
    </row>
    <row r="1044" spans="2:8" s="1" customFormat="1" ht="16.899999999999999" customHeight="1">
      <c r="B1044" s="13"/>
      <c r="C1044" s="38" t="s">
        <v>1</v>
      </c>
      <c r="D1044" s="38" t="s">
        <v>6227</v>
      </c>
      <c r="E1044" s="3" t="s">
        <v>1</v>
      </c>
      <c r="F1044" s="39">
        <v>6.6989999999999998</v>
      </c>
      <c r="H1044" s="13"/>
    </row>
    <row r="1045" spans="2:8" s="1" customFormat="1" ht="16.899999999999999" customHeight="1">
      <c r="B1045" s="13"/>
      <c r="C1045" s="38" t="s">
        <v>1</v>
      </c>
      <c r="D1045" s="38" t="s">
        <v>6205</v>
      </c>
      <c r="E1045" s="3" t="s">
        <v>1</v>
      </c>
      <c r="F1045" s="39">
        <v>0</v>
      </c>
      <c r="H1045" s="13"/>
    </row>
    <row r="1046" spans="2:8" s="1" customFormat="1" ht="16.899999999999999" customHeight="1">
      <c r="B1046" s="13"/>
      <c r="C1046" s="38" t="s">
        <v>1</v>
      </c>
      <c r="D1046" s="38" t="s">
        <v>6228</v>
      </c>
      <c r="E1046" s="3" t="s">
        <v>1</v>
      </c>
      <c r="F1046" s="39">
        <v>10.064</v>
      </c>
      <c r="H1046" s="13"/>
    </row>
    <row r="1047" spans="2:8" s="1" customFormat="1" ht="16.899999999999999" customHeight="1">
      <c r="B1047" s="13"/>
      <c r="C1047" s="38" t="s">
        <v>1</v>
      </c>
      <c r="D1047" s="38" t="s">
        <v>1893</v>
      </c>
      <c r="E1047" s="3" t="s">
        <v>1</v>
      </c>
      <c r="F1047" s="39">
        <v>0</v>
      </c>
      <c r="H1047" s="13"/>
    </row>
    <row r="1048" spans="2:8" s="1" customFormat="1" ht="16.899999999999999" customHeight="1">
      <c r="B1048" s="13"/>
      <c r="C1048" s="38" t="s">
        <v>1</v>
      </c>
      <c r="D1048" s="38" t="s">
        <v>6229</v>
      </c>
      <c r="E1048" s="3" t="s">
        <v>1</v>
      </c>
      <c r="F1048" s="39">
        <v>3.0539999999999998</v>
      </c>
      <c r="H1048" s="13"/>
    </row>
    <row r="1049" spans="2:8" s="1" customFormat="1" ht="16.899999999999999" customHeight="1">
      <c r="B1049" s="13"/>
      <c r="C1049" s="38" t="s">
        <v>1</v>
      </c>
      <c r="D1049" s="38" t="s">
        <v>1651</v>
      </c>
      <c r="E1049" s="3" t="s">
        <v>1</v>
      </c>
      <c r="F1049" s="39">
        <v>0</v>
      </c>
      <c r="H1049" s="13"/>
    </row>
    <row r="1050" spans="2:8" s="1" customFormat="1" ht="16.899999999999999" customHeight="1">
      <c r="B1050" s="13"/>
      <c r="C1050" s="38" t="s">
        <v>1</v>
      </c>
      <c r="D1050" s="38" t="s">
        <v>6230</v>
      </c>
      <c r="E1050" s="3" t="s">
        <v>1</v>
      </c>
      <c r="F1050" s="39">
        <v>9.4139999999999997</v>
      </c>
      <c r="H1050" s="13"/>
    </row>
    <row r="1051" spans="2:8" s="1" customFormat="1" ht="16.899999999999999" customHeight="1">
      <c r="B1051" s="13"/>
      <c r="C1051" s="38" t="s">
        <v>1</v>
      </c>
      <c r="D1051" s="38" t="s">
        <v>1936</v>
      </c>
      <c r="E1051" s="3" t="s">
        <v>1</v>
      </c>
      <c r="F1051" s="39">
        <v>-1.429</v>
      </c>
      <c r="H1051" s="13"/>
    </row>
    <row r="1052" spans="2:8" s="1" customFormat="1" ht="16.899999999999999" customHeight="1">
      <c r="B1052" s="13"/>
      <c r="C1052" s="38" t="s">
        <v>1</v>
      </c>
      <c r="D1052" s="38" t="s">
        <v>1937</v>
      </c>
      <c r="E1052" s="3" t="s">
        <v>1</v>
      </c>
      <c r="F1052" s="39">
        <v>8.0000000000000002E-3</v>
      </c>
      <c r="H1052" s="13"/>
    </row>
    <row r="1053" spans="2:8" s="1" customFormat="1" ht="16.899999999999999" customHeight="1">
      <c r="B1053" s="13"/>
      <c r="C1053" s="38" t="s">
        <v>1</v>
      </c>
      <c r="D1053" s="38" t="s">
        <v>1923</v>
      </c>
      <c r="E1053" s="3" t="s">
        <v>1</v>
      </c>
      <c r="F1053" s="39">
        <v>0</v>
      </c>
      <c r="H1053" s="13"/>
    </row>
    <row r="1054" spans="2:8" s="1" customFormat="1" ht="16.899999999999999" customHeight="1">
      <c r="B1054" s="13"/>
      <c r="C1054" s="38" t="s">
        <v>1</v>
      </c>
      <c r="D1054" s="38" t="s">
        <v>6231</v>
      </c>
      <c r="E1054" s="3" t="s">
        <v>1</v>
      </c>
      <c r="F1054" s="39">
        <v>0.184</v>
      </c>
      <c r="H1054" s="13"/>
    </row>
    <row r="1055" spans="2:8" s="1" customFormat="1" ht="16.899999999999999" customHeight="1">
      <c r="B1055" s="13"/>
      <c r="C1055" s="38" t="s">
        <v>1</v>
      </c>
      <c r="D1055" s="38" t="s">
        <v>1600</v>
      </c>
      <c r="E1055" s="3" t="s">
        <v>1</v>
      </c>
      <c r="F1055" s="39">
        <v>0</v>
      </c>
      <c r="H1055" s="13"/>
    </row>
    <row r="1056" spans="2:8" s="1" customFormat="1" ht="16.899999999999999" customHeight="1">
      <c r="B1056" s="13"/>
      <c r="C1056" s="38" t="s">
        <v>1</v>
      </c>
      <c r="D1056" s="38" t="s">
        <v>1830</v>
      </c>
      <c r="E1056" s="3" t="s">
        <v>1</v>
      </c>
      <c r="F1056" s="39">
        <v>0</v>
      </c>
      <c r="H1056" s="13"/>
    </row>
    <row r="1057" spans="2:8" s="1" customFormat="1" ht="16.899999999999999" customHeight="1">
      <c r="B1057" s="13"/>
      <c r="C1057" s="38" t="s">
        <v>1</v>
      </c>
      <c r="D1057" s="38" t="s">
        <v>6205</v>
      </c>
      <c r="E1057" s="3" t="s">
        <v>1</v>
      </c>
      <c r="F1057" s="39">
        <v>0</v>
      </c>
      <c r="H1057" s="13"/>
    </row>
    <row r="1058" spans="2:8" s="1" customFormat="1" ht="16.899999999999999" customHeight="1">
      <c r="B1058" s="13"/>
      <c r="C1058" s="38" t="s">
        <v>1</v>
      </c>
      <c r="D1058" s="38" t="s">
        <v>6232</v>
      </c>
      <c r="E1058" s="3" t="s">
        <v>1</v>
      </c>
      <c r="F1058" s="39">
        <v>5.8029999999999999</v>
      </c>
      <c r="H1058" s="13"/>
    </row>
    <row r="1059" spans="2:8" s="1" customFormat="1" ht="16.899999999999999" customHeight="1">
      <c r="B1059" s="13"/>
      <c r="C1059" s="38" t="s">
        <v>1</v>
      </c>
      <c r="D1059" s="38" t="s">
        <v>1898</v>
      </c>
      <c r="E1059" s="3" t="s">
        <v>1</v>
      </c>
      <c r="F1059" s="39">
        <v>-1.6</v>
      </c>
      <c r="H1059" s="13"/>
    </row>
    <row r="1060" spans="2:8" s="1" customFormat="1" ht="16.899999999999999" customHeight="1">
      <c r="B1060" s="13"/>
      <c r="C1060" s="38" t="s">
        <v>1</v>
      </c>
      <c r="D1060" s="38" t="s">
        <v>1651</v>
      </c>
      <c r="E1060" s="3" t="s">
        <v>1</v>
      </c>
      <c r="F1060" s="39">
        <v>0</v>
      </c>
      <c r="H1060" s="13"/>
    </row>
    <row r="1061" spans="2:8" s="1" customFormat="1" ht="16.899999999999999" customHeight="1">
      <c r="B1061" s="13"/>
      <c r="C1061" s="38" t="s">
        <v>1</v>
      </c>
      <c r="D1061" s="38" t="s">
        <v>6233</v>
      </c>
      <c r="E1061" s="3" t="s">
        <v>1</v>
      </c>
      <c r="F1061" s="39">
        <v>4.8449999999999998</v>
      </c>
      <c r="H1061" s="13"/>
    </row>
    <row r="1062" spans="2:8" s="1" customFormat="1" ht="16.899999999999999" customHeight="1">
      <c r="B1062" s="13"/>
      <c r="C1062" s="38" t="s">
        <v>1</v>
      </c>
      <c r="D1062" s="38" t="s">
        <v>1940</v>
      </c>
      <c r="E1062" s="3" t="s">
        <v>1</v>
      </c>
      <c r="F1062" s="39">
        <v>0</v>
      </c>
      <c r="H1062" s="13"/>
    </row>
    <row r="1063" spans="2:8" s="1" customFormat="1" ht="16.899999999999999" customHeight="1">
      <c r="B1063" s="13"/>
      <c r="C1063" s="38" t="s">
        <v>1</v>
      </c>
      <c r="D1063" s="38" t="s">
        <v>6234</v>
      </c>
      <c r="E1063" s="3" t="s">
        <v>1</v>
      </c>
      <c r="F1063" s="39">
        <v>0.95799999999999996</v>
      </c>
      <c r="H1063" s="13"/>
    </row>
    <row r="1064" spans="2:8" s="1" customFormat="1" ht="16.899999999999999" customHeight="1">
      <c r="B1064" s="13"/>
      <c r="C1064" s="38" t="s">
        <v>1</v>
      </c>
      <c r="D1064" s="38" t="s">
        <v>1832</v>
      </c>
      <c r="E1064" s="3" t="s">
        <v>1</v>
      </c>
      <c r="F1064" s="39">
        <v>0</v>
      </c>
      <c r="H1064" s="13"/>
    </row>
    <row r="1065" spans="2:8" s="1" customFormat="1" ht="16.899999999999999" customHeight="1">
      <c r="B1065" s="13"/>
      <c r="C1065" s="38" t="s">
        <v>1</v>
      </c>
      <c r="D1065" s="38" t="s">
        <v>6205</v>
      </c>
      <c r="E1065" s="3" t="s">
        <v>1</v>
      </c>
      <c r="F1065" s="39">
        <v>0</v>
      </c>
      <c r="H1065" s="13"/>
    </row>
    <row r="1066" spans="2:8" s="1" customFormat="1" ht="16.899999999999999" customHeight="1">
      <c r="B1066" s="13"/>
      <c r="C1066" s="38" t="s">
        <v>1</v>
      </c>
      <c r="D1066" s="38" t="s">
        <v>6235</v>
      </c>
      <c r="E1066" s="3" t="s">
        <v>1</v>
      </c>
      <c r="F1066" s="39">
        <v>19.567</v>
      </c>
      <c r="H1066" s="13"/>
    </row>
    <row r="1067" spans="2:8" s="1" customFormat="1" ht="16.899999999999999" customHeight="1">
      <c r="B1067" s="13"/>
      <c r="C1067" s="38" t="s">
        <v>1</v>
      </c>
      <c r="D1067" s="38" t="s">
        <v>1651</v>
      </c>
      <c r="E1067" s="3" t="s">
        <v>1</v>
      </c>
      <c r="F1067" s="39">
        <v>0</v>
      </c>
      <c r="H1067" s="13"/>
    </row>
    <row r="1068" spans="2:8" s="1" customFormat="1" ht="16.899999999999999" customHeight="1">
      <c r="B1068" s="13"/>
      <c r="C1068" s="38" t="s">
        <v>1</v>
      </c>
      <c r="D1068" s="38" t="s">
        <v>6236</v>
      </c>
      <c r="E1068" s="3" t="s">
        <v>1</v>
      </c>
      <c r="F1068" s="39">
        <v>8.7620000000000005</v>
      </c>
      <c r="H1068" s="13"/>
    </row>
    <row r="1069" spans="2:8" s="1" customFormat="1" ht="16.899999999999999" customHeight="1">
      <c r="B1069" s="13"/>
      <c r="C1069" s="38" t="s">
        <v>1</v>
      </c>
      <c r="D1069" s="38" t="s">
        <v>1943</v>
      </c>
      <c r="E1069" s="3" t="s">
        <v>1</v>
      </c>
      <c r="F1069" s="39">
        <v>-2.3279999999999998</v>
      </c>
      <c r="H1069" s="13"/>
    </row>
    <row r="1070" spans="2:8" s="1" customFormat="1" ht="16.899999999999999" customHeight="1">
      <c r="B1070" s="13"/>
      <c r="C1070" s="38" t="s">
        <v>1</v>
      </c>
      <c r="D1070" s="38" t="s">
        <v>1944</v>
      </c>
      <c r="E1070" s="3" t="s">
        <v>1</v>
      </c>
      <c r="F1070" s="39">
        <v>0.42199999999999999</v>
      </c>
      <c r="H1070" s="13"/>
    </row>
    <row r="1071" spans="2:8" s="1" customFormat="1" ht="16.899999999999999" customHeight="1">
      <c r="B1071" s="13"/>
      <c r="C1071" s="38" t="s">
        <v>1</v>
      </c>
      <c r="D1071" s="38" t="s">
        <v>1893</v>
      </c>
      <c r="E1071" s="3" t="s">
        <v>1</v>
      </c>
      <c r="F1071" s="39">
        <v>0</v>
      </c>
      <c r="H1071" s="13"/>
    </row>
    <row r="1072" spans="2:8" s="1" customFormat="1" ht="16.899999999999999" customHeight="1">
      <c r="B1072" s="13"/>
      <c r="C1072" s="38" t="s">
        <v>1</v>
      </c>
      <c r="D1072" s="38" t="s">
        <v>6237</v>
      </c>
      <c r="E1072" s="3" t="s">
        <v>1</v>
      </c>
      <c r="F1072" s="39">
        <v>0.20200000000000001</v>
      </c>
      <c r="H1072" s="13"/>
    </row>
    <row r="1073" spans="2:8" s="1" customFormat="1" ht="16.899999999999999" customHeight="1">
      <c r="B1073" s="13"/>
      <c r="C1073" s="38" t="s">
        <v>1</v>
      </c>
      <c r="D1073" s="38" t="s">
        <v>1940</v>
      </c>
      <c r="E1073" s="3" t="s">
        <v>1</v>
      </c>
      <c r="F1073" s="39">
        <v>0</v>
      </c>
      <c r="H1073" s="13"/>
    </row>
    <row r="1074" spans="2:8" s="1" customFormat="1" ht="16.899999999999999" customHeight="1">
      <c r="B1074" s="13"/>
      <c r="C1074" s="38" t="s">
        <v>1</v>
      </c>
      <c r="D1074" s="38" t="s">
        <v>6238</v>
      </c>
      <c r="E1074" s="3" t="s">
        <v>1</v>
      </c>
      <c r="F1074" s="39">
        <v>0.59699999999999998</v>
      </c>
      <c r="H1074" s="13"/>
    </row>
    <row r="1075" spans="2:8" s="1" customFormat="1" ht="16.899999999999999" customHeight="1">
      <c r="B1075" s="13"/>
      <c r="C1075" s="38" t="s">
        <v>1</v>
      </c>
      <c r="D1075" s="38" t="s">
        <v>1601</v>
      </c>
      <c r="E1075" s="3" t="s">
        <v>1</v>
      </c>
      <c r="F1075" s="39">
        <v>0</v>
      </c>
      <c r="H1075" s="13"/>
    </row>
    <row r="1076" spans="2:8" s="1" customFormat="1" ht="16.899999999999999" customHeight="1">
      <c r="B1076" s="13"/>
      <c r="C1076" s="38" t="s">
        <v>1</v>
      </c>
      <c r="D1076" s="38" t="s">
        <v>6205</v>
      </c>
      <c r="E1076" s="3" t="s">
        <v>1</v>
      </c>
      <c r="F1076" s="39">
        <v>0</v>
      </c>
      <c r="H1076" s="13"/>
    </row>
    <row r="1077" spans="2:8" s="1" customFormat="1" ht="16.899999999999999" customHeight="1">
      <c r="B1077" s="13"/>
      <c r="C1077" s="38" t="s">
        <v>1</v>
      </c>
      <c r="D1077" s="38" t="s">
        <v>6239</v>
      </c>
      <c r="E1077" s="3" t="s">
        <v>1</v>
      </c>
      <c r="F1077" s="39">
        <v>9.9760000000000009</v>
      </c>
      <c r="H1077" s="13"/>
    </row>
    <row r="1078" spans="2:8" s="1" customFormat="1" ht="16.899999999999999" customHeight="1">
      <c r="B1078" s="13"/>
      <c r="C1078" s="38" t="s">
        <v>1</v>
      </c>
      <c r="D1078" s="38" t="s">
        <v>1893</v>
      </c>
      <c r="E1078" s="3" t="s">
        <v>1</v>
      </c>
      <c r="F1078" s="39">
        <v>0</v>
      </c>
      <c r="H1078" s="13"/>
    </row>
    <row r="1079" spans="2:8" s="1" customFormat="1" ht="16.899999999999999" customHeight="1">
      <c r="B1079" s="13"/>
      <c r="C1079" s="38" t="s">
        <v>1</v>
      </c>
      <c r="D1079" s="38" t="s">
        <v>6240</v>
      </c>
      <c r="E1079" s="3" t="s">
        <v>1</v>
      </c>
      <c r="F1079" s="39">
        <v>3.0739999999999998</v>
      </c>
      <c r="H1079" s="13"/>
    </row>
    <row r="1080" spans="2:8" s="1" customFormat="1" ht="16.899999999999999" customHeight="1">
      <c r="B1080" s="13"/>
      <c r="C1080" s="38" t="s">
        <v>1</v>
      </c>
      <c r="D1080" s="38" t="s">
        <v>1910</v>
      </c>
      <c r="E1080" s="3" t="s">
        <v>1</v>
      </c>
      <c r="F1080" s="39">
        <v>0</v>
      </c>
      <c r="H1080" s="13"/>
    </row>
    <row r="1081" spans="2:8" s="1" customFormat="1" ht="16.899999999999999" customHeight="1">
      <c r="B1081" s="13"/>
      <c r="C1081" s="38" t="s">
        <v>1</v>
      </c>
      <c r="D1081" s="38" t="s">
        <v>6241</v>
      </c>
      <c r="E1081" s="3" t="s">
        <v>1</v>
      </c>
      <c r="F1081" s="39">
        <v>6.6989999999999998</v>
      </c>
      <c r="H1081" s="13"/>
    </row>
    <row r="1082" spans="2:8" s="1" customFormat="1" ht="16.899999999999999" customHeight="1">
      <c r="B1082" s="13"/>
      <c r="C1082" s="38" t="s">
        <v>1</v>
      </c>
      <c r="D1082" s="38" t="s">
        <v>1651</v>
      </c>
      <c r="E1082" s="3" t="s">
        <v>1</v>
      </c>
      <c r="F1082" s="39">
        <v>0</v>
      </c>
      <c r="H1082" s="13"/>
    </row>
    <row r="1083" spans="2:8" s="1" customFormat="1" ht="16.899999999999999" customHeight="1">
      <c r="B1083" s="13"/>
      <c r="C1083" s="38" t="s">
        <v>1</v>
      </c>
      <c r="D1083" s="38" t="s">
        <v>6242</v>
      </c>
      <c r="E1083" s="3" t="s">
        <v>1</v>
      </c>
      <c r="F1083" s="39">
        <v>7.4290000000000003</v>
      </c>
      <c r="H1083" s="13"/>
    </row>
    <row r="1084" spans="2:8" s="1" customFormat="1" ht="16.899999999999999" customHeight="1">
      <c r="B1084" s="13"/>
      <c r="C1084" s="38" t="s">
        <v>1</v>
      </c>
      <c r="D1084" s="38" t="s">
        <v>1947</v>
      </c>
      <c r="E1084" s="3" t="s">
        <v>1</v>
      </c>
      <c r="F1084" s="39">
        <v>-0.75800000000000001</v>
      </c>
      <c r="H1084" s="13"/>
    </row>
    <row r="1085" spans="2:8" s="1" customFormat="1" ht="16.899999999999999" customHeight="1">
      <c r="B1085" s="13"/>
      <c r="C1085" s="38" t="s">
        <v>1</v>
      </c>
      <c r="D1085" s="38" t="s">
        <v>1948</v>
      </c>
      <c r="E1085" s="3" t="s">
        <v>1</v>
      </c>
      <c r="F1085" s="39">
        <v>0.158</v>
      </c>
      <c r="H1085" s="13"/>
    </row>
    <row r="1086" spans="2:8" s="1" customFormat="1" ht="16.899999999999999" customHeight="1">
      <c r="B1086" s="13"/>
      <c r="C1086" s="38" t="s">
        <v>1</v>
      </c>
      <c r="D1086" s="38" t="s">
        <v>1949</v>
      </c>
      <c r="E1086" s="3" t="s">
        <v>1</v>
      </c>
      <c r="F1086" s="39">
        <v>0</v>
      </c>
      <c r="H1086" s="13"/>
    </row>
    <row r="1087" spans="2:8" s="1" customFormat="1" ht="16.899999999999999" customHeight="1">
      <c r="B1087" s="13"/>
      <c r="C1087" s="38" t="s">
        <v>1</v>
      </c>
      <c r="D1087" s="38" t="s">
        <v>6231</v>
      </c>
      <c r="E1087" s="3" t="s">
        <v>1</v>
      </c>
      <c r="F1087" s="39">
        <v>0.184</v>
      </c>
      <c r="H1087" s="13"/>
    </row>
    <row r="1088" spans="2:8" s="1" customFormat="1" ht="16.899999999999999" customHeight="1">
      <c r="B1088" s="13"/>
      <c r="C1088" s="38" t="s">
        <v>241</v>
      </c>
      <c r="D1088" s="38" t="s">
        <v>378</v>
      </c>
      <c r="E1088" s="3" t="s">
        <v>1</v>
      </c>
      <c r="F1088" s="39">
        <v>278.82100000000003</v>
      </c>
      <c r="H1088" s="13"/>
    </row>
    <row r="1089" spans="2:8" s="1" customFormat="1" ht="16.899999999999999" customHeight="1">
      <c r="B1089" s="13"/>
      <c r="C1089" s="40" t="s">
        <v>10809</v>
      </c>
      <c r="H1089" s="13"/>
    </row>
    <row r="1090" spans="2:8" s="1" customFormat="1" ht="22.5">
      <c r="B1090" s="13"/>
      <c r="C1090" s="38" t="s">
        <v>6194</v>
      </c>
      <c r="D1090" s="38" t="s">
        <v>6195</v>
      </c>
      <c r="E1090" s="3" t="s">
        <v>249</v>
      </c>
      <c r="F1090" s="39">
        <v>278.82100000000003</v>
      </c>
      <c r="H1090" s="13"/>
    </row>
    <row r="1091" spans="2:8" s="1" customFormat="1" ht="16.899999999999999" customHeight="1">
      <c r="B1091" s="13"/>
      <c r="C1091" s="38" t="s">
        <v>6244</v>
      </c>
      <c r="D1091" s="38" t="s">
        <v>6245</v>
      </c>
      <c r="E1091" s="3" t="s">
        <v>249</v>
      </c>
      <c r="F1091" s="39">
        <v>289.97399999999999</v>
      </c>
      <c r="H1091" s="13"/>
    </row>
    <row r="1092" spans="2:8" s="1" customFormat="1" ht="16.899999999999999" customHeight="1">
      <c r="B1092" s="13"/>
      <c r="C1092" s="34" t="s">
        <v>243</v>
      </c>
      <c r="D1092" s="35" t="s">
        <v>1</v>
      </c>
      <c r="E1092" s="36" t="s">
        <v>1</v>
      </c>
      <c r="F1092" s="37">
        <v>2451.27</v>
      </c>
      <c r="H1092" s="13"/>
    </row>
    <row r="1093" spans="2:8" s="1" customFormat="1" ht="16.899999999999999" customHeight="1">
      <c r="B1093" s="13"/>
      <c r="C1093" s="38" t="s">
        <v>1</v>
      </c>
      <c r="D1093" s="38" t="s">
        <v>2878</v>
      </c>
      <c r="E1093" s="3" t="s">
        <v>1</v>
      </c>
      <c r="F1093" s="39">
        <v>0</v>
      </c>
      <c r="H1093" s="13"/>
    </row>
    <row r="1094" spans="2:8" s="1" customFormat="1" ht="16.899999999999999" customHeight="1">
      <c r="B1094" s="13"/>
      <c r="C1094" s="38" t="s">
        <v>1</v>
      </c>
      <c r="D1094" s="38" t="s">
        <v>2879</v>
      </c>
      <c r="E1094" s="3" t="s">
        <v>1</v>
      </c>
      <c r="F1094" s="39">
        <v>981.72</v>
      </c>
      <c r="H1094" s="13"/>
    </row>
    <row r="1095" spans="2:8" s="1" customFormat="1" ht="16.899999999999999" customHeight="1">
      <c r="B1095" s="13"/>
      <c r="C1095" s="38" t="s">
        <v>1</v>
      </c>
      <c r="D1095" s="38" t="s">
        <v>2880</v>
      </c>
      <c r="E1095" s="3" t="s">
        <v>1</v>
      </c>
      <c r="F1095" s="39">
        <v>72.400000000000006</v>
      </c>
      <c r="H1095" s="13"/>
    </row>
    <row r="1096" spans="2:8" s="1" customFormat="1" ht="16.899999999999999" customHeight="1">
      <c r="B1096" s="13"/>
      <c r="C1096" s="38" t="s">
        <v>1</v>
      </c>
      <c r="D1096" s="38" t="s">
        <v>2881</v>
      </c>
      <c r="E1096" s="3" t="s">
        <v>1</v>
      </c>
      <c r="F1096" s="39">
        <v>0</v>
      </c>
      <c r="H1096" s="13"/>
    </row>
    <row r="1097" spans="2:8" s="1" customFormat="1" ht="16.899999999999999" customHeight="1">
      <c r="B1097" s="13"/>
      <c r="C1097" s="38" t="s">
        <v>1</v>
      </c>
      <c r="D1097" s="38" t="s">
        <v>2882</v>
      </c>
      <c r="E1097" s="3" t="s">
        <v>1</v>
      </c>
      <c r="F1097" s="39">
        <v>77.28</v>
      </c>
      <c r="H1097" s="13"/>
    </row>
    <row r="1098" spans="2:8" s="1" customFormat="1" ht="16.899999999999999" customHeight="1">
      <c r="B1098" s="13"/>
      <c r="C1098" s="38" t="s">
        <v>1</v>
      </c>
      <c r="D1098" s="38" t="s">
        <v>2883</v>
      </c>
      <c r="E1098" s="3" t="s">
        <v>1</v>
      </c>
      <c r="F1098" s="39">
        <v>18.5</v>
      </c>
      <c r="H1098" s="13"/>
    </row>
    <row r="1099" spans="2:8" s="1" customFormat="1" ht="16.899999999999999" customHeight="1">
      <c r="B1099" s="13"/>
      <c r="C1099" s="38" t="s">
        <v>1</v>
      </c>
      <c r="D1099" s="38" t="s">
        <v>2884</v>
      </c>
      <c r="E1099" s="3" t="s">
        <v>1</v>
      </c>
      <c r="F1099" s="39">
        <v>0</v>
      </c>
      <c r="H1099" s="13"/>
    </row>
    <row r="1100" spans="2:8" s="1" customFormat="1" ht="16.899999999999999" customHeight="1">
      <c r="B1100" s="13"/>
      <c r="C1100" s="38" t="s">
        <v>1</v>
      </c>
      <c r="D1100" s="38" t="s">
        <v>2885</v>
      </c>
      <c r="E1100" s="3" t="s">
        <v>1</v>
      </c>
      <c r="F1100" s="39">
        <v>403.2</v>
      </c>
      <c r="H1100" s="13"/>
    </row>
    <row r="1101" spans="2:8" s="1" customFormat="1" ht="16.899999999999999" customHeight="1">
      <c r="B1101" s="13"/>
      <c r="C1101" s="38" t="s">
        <v>1</v>
      </c>
      <c r="D1101" s="38" t="s">
        <v>2886</v>
      </c>
      <c r="E1101" s="3" t="s">
        <v>1</v>
      </c>
      <c r="F1101" s="39">
        <v>0</v>
      </c>
      <c r="H1101" s="13"/>
    </row>
    <row r="1102" spans="2:8" s="1" customFormat="1" ht="16.899999999999999" customHeight="1">
      <c r="B1102" s="13"/>
      <c r="C1102" s="38" t="s">
        <v>1</v>
      </c>
      <c r="D1102" s="38" t="s">
        <v>2887</v>
      </c>
      <c r="E1102" s="3" t="s">
        <v>1</v>
      </c>
      <c r="F1102" s="39">
        <v>898.17</v>
      </c>
      <c r="H1102" s="13"/>
    </row>
    <row r="1103" spans="2:8" s="1" customFormat="1" ht="16.899999999999999" customHeight="1">
      <c r="B1103" s="13"/>
      <c r="C1103" s="38" t="s">
        <v>243</v>
      </c>
      <c r="D1103" s="38" t="s">
        <v>378</v>
      </c>
      <c r="E1103" s="3" t="s">
        <v>1</v>
      </c>
      <c r="F1103" s="39">
        <v>2451.27</v>
      </c>
      <c r="H1103" s="13"/>
    </row>
    <row r="1104" spans="2:8" s="1" customFormat="1" ht="16.899999999999999" customHeight="1">
      <c r="B1104" s="13"/>
      <c r="C1104" s="40" t="s">
        <v>10809</v>
      </c>
      <c r="H1104" s="13"/>
    </row>
    <row r="1105" spans="2:8" s="1" customFormat="1" ht="22.5">
      <c r="B1105" s="13"/>
      <c r="C1105" s="38" t="s">
        <v>2875</v>
      </c>
      <c r="D1105" s="38" t="s">
        <v>2876</v>
      </c>
      <c r="E1105" s="3" t="s">
        <v>249</v>
      </c>
      <c r="F1105" s="39">
        <v>2451.27</v>
      </c>
      <c r="H1105" s="13"/>
    </row>
    <row r="1106" spans="2:8" s="1" customFormat="1" ht="22.5">
      <c r="B1106" s="13"/>
      <c r="C1106" s="38" t="s">
        <v>2889</v>
      </c>
      <c r="D1106" s="38" t="s">
        <v>2890</v>
      </c>
      <c r="E1106" s="3" t="s">
        <v>249</v>
      </c>
      <c r="F1106" s="39">
        <v>9805.08</v>
      </c>
      <c r="H1106" s="13"/>
    </row>
    <row r="1107" spans="2:8" s="1" customFormat="1" ht="22.5">
      <c r="B1107" s="13"/>
      <c r="C1107" s="38" t="s">
        <v>2895</v>
      </c>
      <c r="D1107" s="38" t="s">
        <v>2896</v>
      </c>
      <c r="E1107" s="3" t="s">
        <v>249</v>
      </c>
      <c r="F1107" s="39">
        <v>2451.27</v>
      </c>
      <c r="H1107" s="13"/>
    </row>
    <row r="1108" spans="2:8" s="1" customFormat="1" ht="16.899999999999999" customHeight="1">
      <c r="B1108" s="13"/>
      <c r="C1108" s="38" t="s">
        <v>2954</v>
      </c>
      <c r="D1108" s="38" t="s">
        <v>2955</v>
      </c>
      <c r="E1108" s="3" t="s">
        <v>249</v>
      </c>
      <c r="F1108" s="39">
        <v>2451.27</v>
      </c>
      <c r="H1108" s="13"/>
    </row>
    <row r="1109" spans="2:8" s="1" customFormat="1" ht="16.899999999999999" customHeight="1">
      <c r="B1109" s="13"/>
      <c r="C1109" s="38" t="s">
        <v>2958</v>
      </c>
      <c r="D1109" s="38" t="s">
        <v>2959</v>
      </c>
      <c r="E1109" s="3" t="s">
        <v>249</v>
      </c>
      <c r="F1109" s="39">
        <v>2451.27</v>
      </c>
      <c r="H1109" s="13"/>
    </row>
    <row r="1110" spans="2:8" s="1" customFormat="1" ht="16.899999999999999" customHeight="1">
      <c r="B1110" s="13"/>
      <c r="C1110" s="34" t="s">
        <v>245</v>
      </c>
      <c r="D1110" s="35" t="s">
        <v>1</v>
      </c>
      <c r="E1110" s="36" t="s">
        <v>1</v>
      </c>
      <c r="F1110" s="37">
        <v>8797.3169999999991</v>
      </c>
      <c r="H1110" s="13"/>
    </row>
    <row r="1111" spans="2:8" s="1" customFormat="1" ht="16.899999999999999" customHeight="1">
      <c r="B1111" s="13"/>
      <c r="C1111" s="38" t="s">
        <v>1</v>
      </c>
      <c r="D1111" s="38" t="s">
        <v>6286</v>
      </c>
      <c r="E1111" s="3" t="s">
        <v>1</v>
      </c>
      <c r="F1111" s="39">
        <v>0</v>
      </c>
      <c r="H1111" s="13"/>
    </row>
    <row r="1112" spans="2:8" s="1" customFormat="1" ht="16.899999999999999" customHeight="1">
      <c r="B1112" s="13"/>
      <c r="C1112" s="38" t="s">
        <v>1</v>
      </c>
      <c r="D1112" s="38" t="s">
        <v>6287</v>
      </c>
      <c r="E1112" s="3" t="s">
        <v>1</v>
      </c>
      <c r="F1112" s="39">
        <v>0</v>
      </c>
      <c r="H1112" s="13"/>
    </row>
    <row r="1113" spans="2:8" s="1" customFormat="1" ht="16.899999999999999" customHeight="1">
      <c r="B1113" s="13"/>
      <c r="C1113" s="38" t="s">
        <v>1</v>
      </c>
      <c r="D1113" s="38" t="s">
        <v>1742</v>
      </c>
      <c r="E1113" s="3" t="s">
        <v>1</v>
      </c>
      <c r="F1113" s="39">
        <v>0</v>
      </c>
      <c r="H1113" s="13"/>
    </row>
    <row r="1114" spans="2:8" s="1" customFormat="1" ht="16.899999999999999" customHeight="1">
      <c r="B1114" s="13"/>
      <c r="C1114" s="38" t="s">
        <v>1</v>
      </c>
      <c r="D1114" s="38" t="s">
        <v>6288</v>
      </c>
      <c r="E1114" s="3" t="s">
        <v>1</v>
      </c>
      <c r="F1114" s="39">
        <v>18.564</v>
      </c>
      <c r="H1114" s="13"/>
    </row>
    <row r="1115" spans="2:8" s="1" customFormat="1" ht="16.899999999999999" customHeight="1">
      <c r="B1115" s="13"/>
      <c r="C1115" s="38" t="s">
        <v>1</v>
      </c>
      <c r="D1115" s="38" t="s">
        <v>1716</v>
      </c>
      <c r="E1115" s="3" t="s">
        <v>1</v>
      </c>
      <c r="F1115" s="39">
        <v>-1.9350000000000001</v>
      </c>
      <c r="H1115" s="13"/>
    </row>
    <row r="1116" spans="2:8" s="1" customFormat="1" ht="16.899999999999999" customHeight="1">
      <c r="B1116" s="13"/>
      <c r="C1116" s="38" t="s">
        <v>1</v>
      </c>
      <c r="D1116" s="38" t="s">
        <v>1903</v>
      </c>
      <c r="E1116" s="3" t="s">
        <v>1</v>
      </c>
      <c r="F1116" s="39">
        <v>0</v>
      </c>
      <c r="H1116" s="13"/>
    </row>
    <row r="1117" spans="2:8" s="1" customFormat="1" ht="16.899999999999999" customHeight="1">
      <c r="B1117" s="13"/>
      <c r="C1117" s="38" t="s">
        <v>1</v>
      </c>
      <c r="D1117" s="38" t="s">
        <v>6289</v>
      </c>
      <c r="E1117" s="3" t="s">
        <v>1</v>
      </c>
      <c r="F1117" s="39">
        <v>11.371</v>
      </c>
      <c r="H1117" s="13"/>
    </row>
    <row r="1118" spans="2:8" s="1" customFormat="1" ht="16.899999999999999" customHeight="1">
      <c r="B1118" s="13"/>
      <c r="C1118" s="38" t="s">
        <v>1</v>
      </c>
      <c r="D1118" s="38" t="s">
        <v>1744</v>
      </c>
      <c r="E1118" s="3" t="s">
        <v>1</v>
      </c>
      <c r="F1118" s="39">
        <v>0</v>
      </c>
      <c r="H1118" s="13"/>
    </row>
    <row r="1119" spans="2:8" s="1" customFormat="1" ht="16.899999999999999" customHeight="1">
      <c r="B1119" s="13"/>
      <c r="C1119" s="38" t="s">
        <v>1</v>
      </c>
      <c r="D1119" s="38" t="s">
        <v>6290</v>
      </c>
      <c r="E1119" s="3" t="s">
        <v>1</v>
      </c>
      <c r="F1119" s="39">
        <v>23.513000000000002</v>
      </c>
      <c r="H1119" s="13"/>
    </row>
    <row r="1120" spans="2:8" s="1" customFormat="1" ht="16.899999999999999" customHeight="1">
      <c r="B1120" s="13"/>
      <c r="C1120" s="38" t="s">
        <v>1</v>
      </c>
      <c r="D1120" s="38" t="s">
        <v>2133</v>
      </c>
      <c r="E1120" s="3" t="s">
        <v>1</v>
      </c>
      <c r="F1120" s="39">
        <v>0</v>
      </c>
      <c r="H1120" s="13"/>
    </row>
    <row r="1121" spans="2:8" s="1" customFormat="1" ht="16.899999999999999" customHeight="1">
      <c r="B1121" s="13"/>
      <c r="C1121" s="38" t="s">
        <v>1</v>
      </c>
      <c r="D1121" s="38" t="s">
        <v>6291</v>
      </c>
      <c r="E1121" s="3" t="s">
        <v>1</v>
      </c>
      <c r="F1121" s="39">
        <v>47.026000000000003</v>
      </c>
      <c r="H1121" s="13"/>
    </row>
    <row r="1122" spans="2:8" s="1" customFormat="1" ht="16.899999999999999" customHeight="1">
      <c r="B1122" s="13"/>
      <c r="C1122" s="38" t="s">
        <v>1</v>
      </c>
      <c r="D1122" s="38" t="s">
        <v>1971</v>
      </c>
      <c r="E1122" s="3" t="s">
        <v>1</v>
      </c>
      <c r="F1122" s="39">
        <v>0</v>
      </c>
      <c r="H1122" s="13"/>
    </row>
    <row r="1123" spans="2:8" s="1" customFormat="1" ht="16.899999999999999" customHeight="1">
      <c r="B1123" s="13"/>
      <c r="C1123" s="38" t="s">
        <v>1</v>
      </c>
      <c r="D1123" s="38" t="s">
        <v>6292</v>
      </c>
      <c r="E1123" s="3" t="s">
        <v>1</v>
      </c>
      <c r="F1123" s="39">
        <v>23.492999999999999</v>
      </c>
      <c r="H1123" s="13"/>
    </row>
    <row r="1124" spans="2:8" s="1" customFormat="1" ht="16.899999999999999" customHeight="1">
      <c r="B1124" s="13"/>
      <c r="C1124" s="38" t="s">
        <v>1</v>
      </c>
      <c r="D1124" s="38" t="s">
        <v>1973</v>
      </c>
      <c r="E1124" s="3" t="s">
        <v>1</v>
      </c>
      <c r="F1124" s="39">
        <v>0</v>
      </c>
      <c r="H1124" s="13"/>
    </row>
    <row r="1125" spans="2:8" s="1" customFormat="1" ht="16.899999999999999" customHeight="1">
      <c r="B1125" s="13"/>
      <c r="C1125" s="38" t="s">
        <v>1</v>
      </c>
      <c r="D1125" s="38" t="s">
        <v>6290</v>
      </c>
      <c r="E1125" s="3" t="s">
        <v>1</v>
      </c>
      <c r="F1125" s="39">
        <v>23.513000000000002</v>
      </c>
      <c r="H1125" s="13"/>
    </row>
    <row r="1126" spans="2:8" s="1" customFormat="1" ht="16.899999999999999" customHeight="1">
      <c r="B1126" s="13"/>
      <c r="C1126" s="38" t="s">
        <v>1</v>
      </c>
      <c r="D1126" s="38" t="s">
        <v>2138</v>
      </c>
      <c r="E1126" s="3" t="s">
        <v>1</v>
      </c>
      <c r="F1126" s="39">
        <v>0</v>
      </c>
      <c r="H1126" s="13"/>
    </row>
    <row r="1127" spans="2:8" s="1" customFormat="1" ht="16.899999999999999" customHeight="1">
      <c r="B1127" s="13"/>
      <c r="C1127" s="38" t="s">
        <v>1</v>
      </c>
      <c r="D1127" s="38" t="s">
        <v>6293</v>
      </c>
      <c r="E1127" s="3" t="s">
        <v>1</v>
      </c>
      <c r="F1127" s="39">
        <v>34.908000000000001</v>
      </c>
      <c r="H1127" s="13"/>
    </row>
    <row r="1128" spans="2:8" s="1" customFormat="1" ht="16.899999999999999" customHeight="1">
      <c r="B1128" s="13"/>
      <c r="C1128" s="38" t="s">
        <v>1</v>
      </c>
      <c r="D1128" s="38" t="s">
        <v>1906</v>
      </c>
      <c r="E1128" s="3" t="s">
        <v>1</v>
      </c>
      <c r="F1128" s="39">
        <v>0</v>
      </c>
      <c r="H1128" s="13"/>
    </row>
    <row r="1129" spans="2:8" s="1" customFormat="1" ht="16.899999999999999" customHeight="1">
      <c r="B1129" s="13"/>
      <c r="C1129" s="38" t="s">
        <v>1</v>
      </c>
      <c r="D1129" s="38" t="s">
        <v>6294</v>
      </c>
      <c r="E1129" s="3" t="s">
        <v>1</v>
      </c>
      <c r="F1129" s="39">
        <v>9.9090000000000007</v>
      </c>
      <c r="H1129" s="13"/>
    </row>
    <row r="1130" spans="2:8" s="1" customFormat="1" ht="16.899999999999999" customHeight="1">
      <c r="B1130" s="13"/>
      <c r="C1130" s="38" t="s">
        <v>1</v>
      </c>
      <c r="D1130" s="38" t="s">
        <v>1811</v>
      </c>
      <c r="E1130" s="3" t="s">
        <v>1</v>
      </c>
      <c r="F1130" s="39">
        <v>0</v>
      </c>
      <c r="H1130" s="13"/>
    </row>
    <row r="1131" spans="2:8" s="1" customFormat="1" ht="16.899999999999999" customHeight="1">
      <c r="B1131" s="13"/>
      <c r="C1131" s="38" t="s">
        <v>1</v>
      </c>
      <c r="D1131" s="38" t="s">
        <v>6295</v>
      </c>
      <c r="E1131" s="3" t="s">
        <v>1</v>
      </c>
      <c r="F1131" s="39">
        <v>28.338000000000001</v>
      </c>
      <c r="H1131" s="13"/>
    </row>
    <row r="1132" spans="2:8" s="1" customFormat="1" ht="16.899999999999999" customHeight="1">
      <c r="B1132" s="13"/>
      <c r="C1132" s="38" t="s">
        <v>1</v>
      </c>
      <c r="D1132" s="38" t="s">
        <v>1594</v>
      </c>
      <c r="E1132" s="3" t="s">
        <v>1</v>
      </c>
      <c r="F1132" s="39">
        <v>0</v>
      </c>
      <c r="H1132" s="13"/>
    </row>
    <row r="1133" spans="2:8" s="1" customFormat="1" ht="16.899999999999999" customHeight="1">
      <c r="B1133" s="13"/>
      <c r="C1133" s="38" t="s">
        <v>1</v>
      </c>
      <c r="D1133" s="38" t="s">
        <v>6296</v>
      </c>
      <c r="E1133" s="3" t="s">
        <v>1</v>
      </c>
      <c r="F1133" s="39">
        <v>14.407999999999999</v>
      </c>
      <c r="H1133" s="13"/>
    </row>
    <row r="1134" spans="2:8" s="1" customFormat="1" ht="16.899999999999999" customHeight="1">
      <c r="B1134" s="13"/>
      <c r="C1134" s="38" t="s">
        <v>1</v>
      </c>
      <c r="D1134" s="38" t="s">
        <v>1809</v>
      </c>
      <c r="E1134" s="3" t="s">
        <v>1</v>
      </c>
      <c r="F1134" s="39">
        <v>0</v>
      </c>
      <c r="H1134" s="13"/>
    </row>
    <row r="1135" spans="2:8" s="1" customFormat="1" ht="16.899999999999999" customHeight="1">
      <c r="B1135" s="13"/>
      <c r="C1135" s="38" t="s">
        <v>1</v>
      </c>
      <c r="D1135" s="38" t="s">
        <v>2154</v>
      </c>
      <c r="E1135" s="3" t="s">
        <v>1</v>
      </c>
      <c r="F1135" s="39">
        <v>8.5399999999999991</v>
      </c>
      <c r="H1135" s="13"/>
    </row>
    <row r="1136" spans="2:8" s="1" customFormat="1" ht="16.899999999999999" customHeight="1">
      <c r="B1136" s="13"/>
      <c r="C1136" s="38" t="s">
        <v>1</v>
      </c>
      <c r="D1136" s="38" t="s">
        <v>6297</v>
      </c>
      <c r="E1136" s="3" t="s">
        <v>1</v>
      </c>
      <c r="F1136" s="39">
        <v>-0.7</v>
      </c>
      <c r="H1136" s="13"/>
    </row>
    <row r="1137" spans="2:8" s="1" customFormat="1" ht="16.899999999999999" customHeight="1">
      <c r="B1137" s="13"/>
      <c r="C1137" s="38" t="s">
        <v>1</v>
      </c>
      <c r="D1137" s="38" t="s">
        <v>1755</v>
      </c>
      <c r="E1137" s="3" t="s">
        <v>1</v>
      </c>
      <c r="F1137" s="39">
        <v>0</v>
      </c>
      <c r="H1137" s="13"/>
    </row>
    <row r="1138" spans="2:8" s="1" customFormat="1" ht="16.899999999999999" customHeight="1">
      <c r="B1138" s="13"/>
      <c r="C1138" s="38" t="s">
        <v>1</v>
      </c>
      <c r="D1138" s="38" t="s">
        <v>6298</v>
      </c>
      <c r="E1138" s="3" t="s">
        <v>1</v>
      </c>
      <c r="F1138" s="39">
        <v>15.211</v>
      </c>
      <c r="H1138" s="13"/>
    </row>
    <row r="1139" spans="2:8" s="1" customFormat="1" ht="16.899999999999999" customHeight="1">
      <c r="B1139" s="13"/>
      <c r="C1139" s="38" t="s">
        <v>1</v>
      </c>
      <c r="D1139" s="38" t="s">
        <v>1908</v>
      </c>
      <c r="E1139" s="3" t="s">
        <v>1</v>
      </c>
      <c r="F1139" s="39">
        <v>-2.258</v>
      </c>
      <c r="H1139" s="13"/>
    </row>
    <row r="1140" spans="2:8" s="1" customFormat="1" ht="16.899999999999999" customHeight="1">
      <c r="B1140" s="13"/>
      <c r="C1140" s="38" t="s">
        <v>1</v>
      </c>
      <c r="D1140" s="38" t="s">
        <v>1757</v>
      </c>
      <c r="E1140" s="3" t="s">
        <v>1</v>
      </c>
      <c r="F1140" s="39">
        <v>0</v>
      </c>
      <c r="H1140" s="13"/>
    </row>
    <row r="1141" spans="2:8" s="1" customFormat="1" ht="16.899999999999999" customHeight="1">
      <c r="B1141" s="13"/>
      <c r="C1141" s="38" t="s">
        <v>1</v>
      </c>
      <c r="D1141" s="38" t="s">
        <v>6298</v>
      </c>
      <c r="E1141" s="3" t="s">
        <v>1</v>
      </c>
      <c r="F1141" s="39">
        <v>15.211</v>
      </c>
      <c r="H1141" s="13"/>
    </row>
    <row r="1142" spans="2:8" s="1" customFormat="1" ht="16.899999999999999" customHeight="1">
      <c r="B1142" s="13"/>
      <c r="C1142" s="38" t="s">
        <v>1</v>
      </c>
      <c r="D1142" s="38" t="s">
        <v>1908</v>
      </c>
      <c r="E1142" s="3" t="s">
        <v>1</v>
      </c>
      <c r="F1142" s="39">
        <v>-2.258</v>
      </c>
      <c r="H1142" s="13"/>
    </row>
    <row r="1143" spans="2:8" s="1" customFormat="1" ht="16.899999999999999" customHeight="1">
      <c r="B1143" s="13"/>
      <c r="C1143" s="38" t="s">
        <v>1</v>
      </c>
      <c r="D1143" s="38" t="s">
        <v>1597</v>
      </c>
      <c r="E1143" s="3" t="s">
        <v>1</v>
      </c>
      <c r="F1143" s="39">
        <v>0</v>
      </c>
      <c r="H1143" s="13"/>
    </row>
    <row r="1144" spans="2:8" s="1" customFormat="1" ht="16.899999999999999" customHeight="1">
      <c r="B1144" s="13"/>
      <c r="C1144" s="38" t="s">
        <v>1</v>
      </c>
      <c r="D1144" s="38" t="s">
        <v>6299</v>
      </c>
      <c r="E1144" s="3" t="s">
        <v>1</v>
      </c>
      <c r="F1144" s="39">
        <v>0</v>
      </c>
      <c r="H1144" s="13"/>
    </row>
    <row r="1145" spans="2:8" s="1" customFormat="1" ht="16.899999999999999" customHeight="1">
      <c r="B1145" s="13"/>
      <c r="C1145" s="38" t="s">
        <v>1</v>
      </c>
      <c r="D1145" s="38" t="s">
        <v>6300</v>
      </c>
      <c r="E1145" s="3" t="s">
        <v>1</v>
      </c>
      <c r="F1145" s="39">
        <v>155.29499999999999</v>
      </c>
      <c r="H1145" s="13"/>
    </row>
    <row r="1146" spans="2:8" s="1" customFormat="1" ht="16.899999999999999" customHeight="1">
      <c r="B1146" s="13"/>
      <c r="C1146" s="38" t="s">
        <v>1</v>
      </c>
      <c r="D1146" s="38" t="s">
        <v>6301</v>
      </c>
      <c r="E1146" s="3" t="s">
        <v>1</v>
      </c>
      <c r="F1146" s="39">
        <v>-13.038</v>
      </c>
      <c r="H1146" s="13"/>
    </row>
    <row r="1147" spans="2:8" s="1" customFormat="1" ht="16.899999999999999" customHeight="1">
      <c r="B1147" s="13"/>
      <c r="C1147" s="38" t="s">
        <v>1</v>
      </c>
      <c r="D1147" s="38" t="s">
        <v>2192</v>
      </c>
      <c r="E1147" s="3" t="s">
        <v>1</v>
      </c>
      <c r="F1147" s="39">
        <v>0</v>
      </c>
      <c r="H1147" s="13"/>
    </row>
    <row r="1148" spans="2:8" s="1" customFormat="1" ht="16.899999999999999" customHeight="1">
      <c r="B1148" s="13"/>
      <c r="C1148" s="38" t="s">
        <v>1</v>
      </c>
      <c r="D1148" s="38" t="s">
        <v>6302</v>
      </c>
      <c r="E1148" s="3" t="s">
        <v>1</v>
      </c>
      <c r="F1148" s="39">
        <v>51.765000000000001</v>
      </c>
      <c r="H1148" s="13"/>
    </row>
    <row r="1149" spans="2:8" s="1" customFormat="1" ht="16.899999999999999" customHeight="1">
      <c r="B1149" s="13"/>
      <c r="C1149" s="38" t="s">
        <v>1</v>
      </c>
      <c r="D1149" s="38" t="s">
        <v>6303</v>
      </c>
      <c r="E1149" s="3" t="s">
        <v>1</v>
      </c>
      <c r="F1149" s="39">
        <v>-4.3460000000000001</v>
      </c>
      <c r="H1149" s="13"/>
    </row>
    <row r="1150" spans="2:8" s="1" customFormat="1" ht="16.899999999999999" customHeight="1">
      <c r="B1150" s="13"/>
      <c r="C1150" s="38" t="s">
        <v>1</v>
      </c>
      <c r="D1150" s="38" t="s">
        <v>1768</v>
      </c>
      <c r="E1150" s="3" t="s">
        <v>1</v>
      </c>
      <c r="F1150" s="39">
        <v>0</v>
      </c>
      <c r="H1150" s="13"/>
    </row>
    <row r="1151" spans="2:8" s="1" customFormat="1" ht="16.899999999999999" customHeight="1">
      <c r="B1151" s="13"/>
      <c r="C1151" s="38" t="s">
        <v>1</v>
      </c>
      <c r="D1151" s="38" t="s">
        <v>6304</v>
      </c>
      <c r="E1151" s="3" t="s">
        <v>1</v>
      </c>
      <c r="F1151" s="39">
        <v>25.664999999999999</v>
      </c>
      <c r="H1151" s="13"/>
    </row>
    <row r="1152" spans="2:8" s="1" customFormat="1" ht="16.899999999999999" customHeight="1">
      <c r="B1152" s="13"/>
      <c r="C1152" s="38" t="s">
        <v>1</v>
      </c>
      <c r="D1152" s="38" t="s">
        <v>1908</v>
      </c>
      <c r="E1152" s="3" t="s">
        <v>1</v>
      </c>
      <c r="F1152" s="39">
        <v>-2.258</v>
      </c>
      <c r="H1152" s="13"/>
    </row>
    <row r="1153" spans="2:8" s="1" customFormat="1" ht="16.899999999999999" customHeight="1">
      <c r="B1153" s="13"/>
      <c r="C1153" s="38" t="s">
        <v>1</v>
      </c>
      <c r="D1153" s="38" t="s">
        <v>1822</v>
      </c>
      <c r="E1153" s="3" t="s">
        <v>1</v>
      </c>
      <c r="F1153" s="39">
        <v>0</v>
      </c>
      <c r="H1153" s="13"/>
    </row>
    <row r="1154" spans="2:8" s="1" customFormat="1" ht="16.899999999999999" customHeight="1">
      <c r="B1154" s="13"/>
      <c r="C1154" s="38" t="s">
        <v>1</v>
      </c>
      <c r="D1154" s="38" t="s">
        <v>2217</v>
      </c>
      <c r="E1154" s="3" t="s">
        <v>1</v>
      </c>
      <c r="F1154" s="39">
        <v>9.9689999999999994</v>
      </c>
      <c r="H1154" s="13"/>
    </row>
    <row r="1155" spans="2:8" s="1" customFormat="1" ht="16.899999999999999" customHeight="1">
      <c r="B1155" s="13"/>
      <c r="C1155" s="38" t="s">
        <v>1</v>
      </c>
      <c r="D1155" s="38" t="s">
        <v>6297</v>
      </c>
      <c r="E1155" s="3" t="s">
        <v>1</v>
      </c>
      <c r="F1155" s="39">
        <v>-0.7</v>
      </c>
      <c r="H1155" s="13"/>
    </row>
    <row r="1156" spans="2:8" s="1" customFormat="1" ht="16.899999999999999" customHeight="1">
      <c r="B1156" s="13"/>
      <c r="C1156" s="38" t="s">
        <v>1</v>
      </c>
      <c r="D1156" s="38" t="s">
        <v>1824</v>
      </c>
      <c r="E1156" s="3" t="s">
        <v>1</v>
      </c>
      <c r="F1156" s="39">
        <v>0</v>
      </c>
      <c r="H1156" s="13"/>
    </row>
    <row r="1157" spans="2:8" s="1" customFormat="1" ht="16.899999999999999" customHeight="1">
      <c r="B1157" s="13"/>
      <c r="C1157" s="38" t="s">
        <v>1</v>
      </c>
      <c r="D1157" s="38" t="s">
        <v>6305</v>
      </c>
      <c r="E1157" s="3" t="s">
        <v>1</v>
      </c>
      <c r="F1157" s="39">
        <v>34.719000000000001</v>
      </c>
      <c r="H1157" s="13"/>
    </row>
    <row r="1158" spans="2:8" s="1" customFormat="1" ht="16.899999999999999" customHeight="1">
      <c r="B1158" s="13"/>
      <c r="C1158" s="38" t="s">
        <v>1</v>
      </c>
      <c r="D1158" s="38" t="s">
        <v>1598</v>
      </c>
      <c r="E1158" s="3" t="s">
        <v>1</v>
      </c>
      <c r="F1158" s="39">
        <v>0</v>
      </c>
      <c r="H1158" s="13"/>
    </row>
    <row r="1159" spans="2:8" s="1" customFormat="1" ht="16.899999999999999" customHeight="1">
      <c r="B1159" s="13"/>
      <c r="C1159" s="38" t="s">
        <v>1</v>
      </c>
      <c r="D1159" s="38" t="s">
        <v>6306</v>
      </c>
      <c r="E1159" s="3" t="s">
        <v>1</v>
      </c>
      <c r="F1159" s="39">
        <v>17.297999999999998</v>
      </c>
      <c r="H1159" s="13"/>
    </row>
    <row r="1160" spans="2:8" s="1" customFormat="1" ht="16.899999999999999" customHeight="1">
      <c r="B1160" s="13"/>
      <c r="C1160" s="38" t="s">
        <v>1</v>
      </c>
      <c r="D1160" s="38" t="s">
        <v>2229</v>
      </c>
      <c r="E1160" s="3" t="s">
        <v>1</v>
      </c>
      <c r="F1160" s="39">
        <v>0</v>
      </c>
      <c r="H1160" s="13"/>
    </row>
    <row r="1161" spans="2:8" s="1" customFormat="1" ht="16.899999999999999" customHeight="1">
      <c r="B1161" s="13"/>
      <c r="C1161" s="38" t="s">
        <v>1</v>
      </c>
      <c r="D1161" s="38" t="s">
        <v>6307</v>
      </c>
      <c r="E1161" s="3" t="s">
        <v>1</v>
      </c>
      <c r="F1161" s="39">
        <v>18.617999999999999</v>
      </c>
      <c r="H1161" s="13"/>
    </row>
    <row r="1162" spans="2:8" s="1" customFormat="1" ht="16.899999999999999" customHeight="1">
      <c r="B1162" s="13"/>
      <c r="C1162" s="38" t="s">
        <v>1</v>
      </c>
      <c r="D1162" s="38" t="s">
        <v>1716</v>
      </c>
      <c r="E1162" s="3" t="s">
        <v>1</v>
      </c>
      <c r="F1162" s="39">
        <v>-1.9350000000000001</v>
      </c>
      <c r="H1162" s="13"/>
    </row>
    <row r="1163" spans="2:8" s="1" customFormat="1" ht="16.899999999999999" customHeight="1">
      <c r="B1163" s="13"/>
      <c r="C1163" s="38" t="s">
        <v>1</v>
      </c>
      <c r="D1163" s="38" t="s">
        <v>1777</v>
      </c>
      <c r="E1163" s="3" t="s">
        <v>1</v>
      </c>
      <c r="F1163" s="39">
        <v>0</v>
      </c>
      <c r="H1163" s="13"/>
    </row>
    <row r="1164" spans="2:8" s="1" customFormat="1" ht="16.899999999999999" customHeight="1">
      <c r="B1164" s="13"/>
      <c r="C1164" s="38" t="s">
        <v>1</v>
      </c>
      <c r="D1164" s="38" t="s">
        <v>6308</v>
      </c>
      <c r="E1164" s="3" t="s">
        <v>1</v>
      </c>
      <c r="F1164" s="39">
        <v>17.061</v>
      </c>
      <c r="H1164" s="13"/>
    </row>
    <row r="1165" spans="2:8" s="1" customFormat="1" ht="16.899999999999999" customHeight="1">
      <c r="B1165" s="13"/>
      <c r="C1165" s="38" t="s">
        <v>1</v>
      </c>
      <c r="D1165" s="38" t="s">
        <v>1988</v>
      </c>
      <c r="E1165" s="3" t="s">
        <v>1</v>
      </c>
      <c r="F1165" s="39">
        <v>-2.2789999999999999</v>
      </c>
      <c r="H1165" s="13"/>
    </row>
    <row r="1166" spans="2:8" s="1" customFormat="1" ht="16.899999999999999" customHeight="1">
      <c r="B1166" s="13"/>
      <c r="C1166" s="38" t="s">
        <v>1</v>
      </c>
      <c r="D1166" s="38" t="s">
        <v>1600</v>
      </c>
      <c r="E1166" s="3" t="s">
        <v>1</v>
      </c>
      <c r="F1166" s="39">
        <v>0</v>
      </c>
      <c r="H1166" s="13"/>
    </row>
    <row r="1167" spans="2:8" s="1" customFormat="1" ht="16.899999999999999" customHeight="1">
      <c r="B1167" s="13"/>
      <c r="C1167" s="38" t="s">
        <v>1</v>
      </c>
      <c r="D1167" s="38" t="s">
        <v>6309</v>
      </c>
      <c r="E1167" s="3" t="s">
        <v>1</v>
      </c>
      <c r="F1167" s="39">
        <v>0</v>
      </c>
      <c r="H1167" s="13"/>
    </row>
    <row r="1168" spans="2:8" s="1" customFormat="1" ht="16.899999999999999" customHeight="1">
      <c r="B1168" s="13"/>
      <c r="C1168" s="38" t="s">
        <v>1</v>
      </c>
      <c r="D1168" s="38" t="s">
        <v>6310</v>
      </c>
      <c r="E1168" s="3" t="s">
        <v>1</v>
      </c>
      <c r="F1168" s="39">
        <v>103.85299999999999</v>
      </c>
      <c r="H1168" s="13"/>
    </row>
    <row r="1169" spans="2:8" s="1" customFormat="1" ht="16.899999999999999" customHeight="1">
      <c r="B1169" s="13"/>
      <c r="C1169" s="38" t="s">
        <v>1</v>
      </c>
      <c r="D1169" s="38" t="s">
        <v>6311</v>
      </c>
      <c r="E1169" s="3" t="s">
        <v>1</v>
      </c>
      <c r="F1169" s="39">
        <v>-11.395</v>
      </c>
      <c r="H1169" s="13"/>
    </row>
    <row r="1170" spans="2:8" s="1" customFormat="1" ht="16.899999999999999" customHeight="1">
      <c r="B1170" s="13"/>
      <c r="C1170" s="38" t="s">
        <v>1</v>
      </c>
      <c r="D1170" s="38" t="s">
        <v>2251</v>
      </c>
      <c r="E1170" s="3" t="s">
        <v>1</v>
      </c>
      <c r="F1170" s="39">
        <v>0</v>
      </c>
      <c r="H1170" s="13"/>
    </row>
    <row r="1171" spans="2:8" s="1" customFormat="1" ht="16.899999999999999" customHeight="1">
      <c r="B1171" s="13"/>
      <c r="C1171" s="38" t="s">
        <v>1</v>
      </c>
      <c r="D1171" s="38" t="s">
        <v>6312</v>
      </c>
      <c r="E1171" s="3" t="s">
        <v>1</v>
      </c>
      <c r="F1171" s="39">
        <v>41.540999999999997</v>
      </c>
      <c r="H1171" s="13"/>
    </row>
    <row r="1172" spans="2:8" s="1" customFormat="1" ht="16.899999999999999" customHeight="1">
      <c r="B1172" s="13"/>
      <c r="C1172" s="38" t="s">
        <v>1</v>
      </c>
      <c r="D1172" s="38" t="s">
        <v>6313</v>
      </c>
      <c r="E1172" s="3" t="s">
        <v>1</v>
      </c>
      <c r="F1172" s="39">
        <v>-4.5579999999999998</v>
      </c>
      <c r="H1172" s="13"/>
    </row>
    <row r="1173" spans="2:8" s="1" customFormat="1" ht="16.899999999999999" customHeight="1">
      <c r="B1173" s="13"/>
      <c r="C1173" s="38" t="s">
        <v>1</v>
      </c>
      <c r="D1173" s="38" t="s">
        <v>2113</v>
      </c>
      <c r="E1173" s="3" t="s">
        <v>1</v>
      </c>
      <c r="F1173" s="39">
        <v>0</v>
      </c>
      <c r="H1173" s="13"/>
    </row>
    <row r="1174" spans="2:8" s="1" customFormat="1" ht="16.899999999999999" customHeight="1">
      <c r="B1174" s="13"/>
      <c r="C1174" s="38" t="s">
        <v>1</v>
      </c>
      <c r="D1174" s="38" t="s">
        <v>6314</v>
      </c>
      <c r="E1174" s="3" t="s">
        <v>1</v>
      </c>
      <c r="F1174" s="39">
        <v>42.436999999999998</v>
      </c>
      <c r="H1174" s="13"/>
    </row>
    <row r="1175" spans="2:8" s="1" customFormat="1" ht="16.899999999999999" customHeight="1">
      <c r="B1175" s="13"/>
      <c r="C1175" s="38" t="s">
        <v>1</v>
      </c>
      <c r="D1175" s="38" t="s">
        <v>1988</v>
      </c>
      <c r="E1175" s="3" t="s">
        <v>1</v>
      </c>
      <c r="F1175" s="39">
        <v>-2.2789999999999999</v>
      </c>
      <c r="H1175" s="13"/>
    </row>
    <row r="1176" spans="2:8" s="1" customFormat="1" ht="16.899999999999999" customHeight="1">
      <c r="B1176" s="13"/>
      <c r="C1176" s="38" t="s">
        <v>1</v>
      </c>
      <c r="D1176" s="38" t="s">
        <v>1785</v>
      </c>
      <c r="E1176" s="3" t="s">
        <v>1</v>
      </c>
      <c r="F1176" s="39">
        <v>0</v>
      </c>
      <c r="H1176" s="13"/>
    </row>
    <row r="1177" spans="2:8" s="1" customFormat="1" ht="16.899999999999999" customHeight="1">
      <c r="B1177" s="13"/>
      <c r="C1177" s="38" t="s">
        <v>1</v>
      </c>
      <c r="D1177" s="38" t="s">
        <v>6315</v>
      </c>
      <c r="E1177" s="3" t="s">
        <v>1</v>
      </c>
      <c r="F1177" s="39">
        <v>20.271999999999998</v>
      </c>
      <c r="H1177" s="13"/>
    </row>
    <row r="1178" spans="2:8" s="1" customFormat="1" ht="16.899999999999999" customHeight="1">
      <c r="B1178" s="13"/>
      <c r="C1178" s="38" t="s">
        <v>1</v>
      </c>
      <c r="D1178" s="38" t="s">
        <v>1791</v>
      </c>
      <c r="E1178" s="3" t="s">
        <v>1</v>
      </c>
      <c r="F1178" s="39">
        <v>0</v>
      </c>
      <c r="H1178" s="13"/>
    </row>
    <row r="1179" spans="2:8" s="1" customFormat="1" ht="16.899999999999999" customHeight="1">
      <c r="B1179" s="13"/>
      <c r="C1179" s="38" t="s">
        <v>1</v>
      </c>
      <c r="D1179" s="38" t="s">
        <v>6316</v>
      </c>
      <c r="E1179" s="3" t="s">
        <v>1</v>
      </c>
      <c r="F1179" s="39">
        <v>20.349</v>
      </c>
      <c r="H1179" s="13"/>
    </row>
    <row r="1180" spans="2:8" s="1" customFormat="1" ht="16.899999999999999" customHeight="1">
      <c r="B1180" s="13"/>
      <c r="C1180" s="38" t="s">
        <v>1</v>
      </c>
      <c r="D1180" s="38" t="s">
        <v>6317</v>
      </c>
      <c r="E1180" s="3" t="s">
        <v>1</v>
      </c>
      <c r="F1180" s="39">
        <v>-2.1819999999999999</v>
      </c>
      <c r="H1180" s="13"/>
    </row>
    <row r="1181" spans="2:8" s="1" customFormat="1" ht="16.899999999999999" customHeight="1">
      <c r="B1181" s="13"/>
      <c r="C1181" s="38" t="s">
        <v>1</v>
      </c>
      <c r="D1181" s="38" t="s">
        <v>1803</v>
      </c>
      <c r="E1181" s="3" t="s">
        <v>1</v>
      </c>
      <c r="F1181" s="39">
        <v>0</v>
      </c>
      <c r="H1181" s="13"/>
    </row>
    <row r="1182" spans="2:8" s="1" customFormat="1" ht="16.899999999999999" customHeight="1">
      <c r="B1182" s="13"/>
      <c r="C1182" s="38" t="s">
        <v>1</v>
      </c>
      <c r="D1182" s="38" t="s">
        <v>6318</v>
      </c>
      <c r="E1182" s="3" t="s">
        <v>1</v>
      </c>
      <c r="F1182" s="39">
        <v>27.256</v>
      </c>
      <c r="H1182" s="13"/>
    </row>
    <row r="1183" spans="2:8" s="1" customFormat="1" ht="16.899999999999999" customHeight="1">
      <c r="B1183" s="13"/>
      <c r="C1183" s="38" t="s">
        <v>1</v>
      </c>
      <c r="D1183" s="38" t="s">
        <v>6319</v>
      </c>
      <c r="E1183" s="3" t="s">
        <v>1</v>
      </c>
      <c r="F1183" s="39">
        <v>-4.4720000000000004</v>
      </c>
      <c r="H1183" s="13"/>
    </row>
    <row r="1184" spans="2:8" s="1" customFormat="1" ht="16.899999999999999" customHeight="1">
      <c r="B1184" s="13"/>
      <c r="C1184" s="38" t="s">
        <v>1</v>
      </c>
      <c r="D1184" s="38" t="s">
        <v>2277</v>
      </c>
      <c r="E1184" s="3" t="s">
        <v>1</v>
      </c>
      <c r="F1184" s="39">
        <v>0</v>
      </c>
      <c r="H1184" s="13"/>
    </row>
    <row r="1185" spans="2:8" s="1" customFormat="1" ht="16.899999999999999" customHeight="1">
      <c r="B1185" s="13"/>
      <c r="C1185" s="38" t="s">
        <v>1</v>
      </c>
      <c r="D1185" s="38" t="s">
        <v>6320</v>
      </c>
      <c r="E1185" s="3" t="s">
        <v>1</v>
      </c>
      <c r="F1185" s="39">
        <v>13.656000000000001</v>
      </c>
      <c r="H1185" s="13"/>
    </row>
    <row r="1186" spans="2:8" s="1" customFormat="1" ht="16.899999999999999" customHeight="1">
      <c r="B1186" s="13"/>
      <c r="C1186" s="38" t="s">
        <v>1</v>
      </c>
      <c r="D1186" s="38" t="s">
        <v>6321</v>
      </c>
      <c r="E1186" s="3" t="s">
        <v>1</v>
      </c>
      <c r="F1186" s="39">
        <v>-2.2360000000000002</v>
      </c>
      <c r="H1186" s="13"/>
    </row>
    <row r="1187" spans="2:8" s="1" customFormat="1" ht="16.899999999999999" customHeight="1">
      <c r="B1187" s="13"/>
      <c r="C1187" s="38" t="s">
        <v>1</v>
      </c>
      <c r="D1187" s="38" t="s">
        <v>1830</v>
      </c>
      <c r="E1187" s="3" t="s">
        <v>1</v>
      </c>
      <c r="F1187" s="39">
        <v>0</v>
      </c>
      <c r="H1187" s="13"/>
    </row>
    <row r="1188" spans="2:8" s="1" customFormat="1" ht="16.899999999999999" customHeight="1">
      <c r="B1188" s="13"/>
      <c r="C1188" s="38" t="s">
        <v>1</v>
      </c>
      <c r="D1188" s="38" t="s">
        <v>6322</v>
      </c>
      <c r="E1188" s="3" t="s">
        <v>1</v>
      </c>
      <c r="F1188" s="39">
        <v>6.0750000000000002</v>
      </c>
      <c r="H1188" s="13"/>
    </row>
    <row r="1189" spans="2:8" s="1" customFormat="1" ht="16.899999999999999" customHeight="1">
      <c r="B1189" s="13"/>
      <c r="C1189" s="38" t="s">
        <v>1</v>
      </c>
      <c r="D1189" s="38" t="s">
        <v>6297</v>
      </c>
      <c r="E1189" s="3" t="s">
        <v>1</v>
      </c>
      <c r="F1189" s="39">
        <v>-0.7</v>
      </c>
      <c r="H1189" s="13"/>
    </row>
    <row r="1190" spans="2:8" s="1" customFormat="1" ht="16.899999999999999" customHeight="1">
      <c r="B1190" s="13"/>
      <c r="C1190" s="38" t="s">
        <v>1</v>
      </c>
      <c r="D1190" s="38" t="s">
        <v>1832</v>
      </c>
      <c r="E1190" s="3" t="s">
        <v>1</v>
      </c>
      <c r="F1190" s="39">
        <v>0</v>
      </c>
      <c r="H1190" s="13"/>
    </row>
    <row r="1191" spans="2:8" s="1" customFormat="1" ht="16.899999999999999" customHeight="1">
      <c r="B1191" s="13"/>
      <c r="C1191" s="38" t="s">
        <v>1</v>
      </c>
      <c r="D1191" s="38" t="s">
        <v>6323</v>
      </c>
      <c r="E1191" s="3" t="s">
        <v>1</v>
      </c>
      <c r="F1191" s="39">
        <v>20.481999999999999</v>
      </c>
      <c r="H1191" s="13"/>
    </row>
    <row r="1192" spans="2:8" s="1" customFormat="1" ht="16.899999999999999" customHeight="1">
      <c r="B1192" s="13"/>
      <c r="C1192" s="38" t="s">
        <v>1</v>
      </c>
      <c r="D1192" s="38" t="s">
        <v>1601</v>
      </c>
      <c r="E1192" s="3" t="s">
        <v>1</v>
      </c>
      <c r="F1192" s="39">
        <v>0</v>
      </c>
      <c r="H1192" s="13"/>
    </row>
    <row r="1193" spans="2:8" s="1" customFormat="1" ht="16.899999999999999" customHeight="1">
      <c r="B1193" s="13"/>
      <c r="C1193" s="38" t="s">
        <v>1</v>
      </c>
      <c r="D1193" s="38" t="s">
        <v>6324</v>
      </c>
      <c r="E1193" s="3" t="s">
        <v>1</v>
      </c>
      <c r="F1193" s="39">
        <v>10.444000000000001</v>
      </c>
      <c r="H1193" s="13"/>
    </row>
    <row r="1194" spans="2:8" s="1" customFormat="1" ht="16.899999999999999" customHeight="1">
      <c r="B1194" s="13"/>
      <c r="C1194" s="38" t="s">
        <v>1</v>
      </c>
      <c r="D1194" s="38" t="s">
        <v>1960</v>
      </c>
      <c r="E1194" s="3" t="s">
        <v>1</v>
      </c>
      <c r="F1194" s="39">
        <v>0</v>
      </c>
      <c r="H1194" s="13"/>
    </row>
    <row r="1195" spans="2:8" s="1" customFormat="1" ht="16.899999999999999" customHeight="1">
      <c r="B1195" s="13"/>
      <c r="C1195" s="38" t="s">
        <v>1</v>
      </c>
      <c r="D1195" s="38" t="s">
        <v>1649</v>
      </c>
      <c r="E1195" s="3" t="s">
        <v>1</v>
      </c>
      <c r="F1195" s="39">
        <v>0</v>
      </c>
      <c r="H1195" s="13"/>
    </row>
    <row r="1196" spans="2:8" s="1" customFormat="1" ht="16.899999999999999" customHeight="1">
      <c r="B1196" s="13"/>
      <c r="C1196" s="38" t="s">
        <v>1</v>
      </c>
      <c r="D1196" s="38" t="s">
        <v>2037</v>
      </c>
      <c r="E1196" s="3" t="s">
        <v>1</v>
      </c>
      <c r="F1196" s="39">
        <v>0</v>
      </c>
      <c r="H1196" s="13"/>
    </row>
    <row r="1197" spans="2:8" s="1" customFormat="1" ht="16.899999999999999" customHeight="1">
      <c r="B1197" s="13"/>
      <c r="C1197" s="38" t="s">
        <v>1</v>
      </c>
      <c r="D1197" s="38" t="s">
        <v>487</v>
      </c>
      <c r="E1197" s="3" t="s">
        <v>1</v>
      </c>
      <c r="F1197" s="39">
        <v>0</v>
      </c>
      <c r="H1197" s="13"/>
    </row>
    <row r="1198" spans="2:8" s="1" customFormat="1" ht="16.899999999999999" customHeight="1">
      <c r="B1198" s="13"/>
      <c r="C1198" s="38" t="s">
        <v>1</v>
      </c>
      <c r="D1198" s="38" t="s">
        <v>6326</v>
      </c>
      <c r="E1198" s="3" t="s">
        <v>1</v>
      </c>
      <c r="F1198" s="39">
        <v>4.2430000000000003</v>
      </c>
      <c r="H1198" s="13"/>
    </row>
    <row r="1199" spans="2:8" s="1" customFormat="1" ht="16.899999999999999" customHeight="1">
      <c r="B1199" s="13"/>
      <c r="C1199" s="38" t="s">
        <v>1</v>
      </c>
      <c r="D1199" s="38" t="s">
        <v>6327</v>
      </c>
      <c r="E1199" s="3" t="s">
        <v>1</v>
      </c>
      <c r="F1199" s="39">
        <v>13.724</v>
      </c>
      <c r="H1199" s="13"/>
    </row>
    <row r="1200" spans="2:8" s="1" customFormat="1" ht="16.899999999999999" customHeight="1">
      <c r="B1200" s="13"/>
      <c r="C1200" s="38" t="s">
        <v>1</v>
      </c>
      <c r="D1200" s="38" t="s">
        <v>6328</v>
      </c>
      <c r="E1200" s="3" t="s">
        <v>1</v>
      </c>
      <c r="F1200" s="39">
        <v>0.21199999999999999</v>
      </c>
      <c r="H1200" s="13"/>
    </row>
    <row r="1201" spans="2:8" s="1" customFormat="1" ht="16.899999999999999" customHeight="1">
      <c r="B1201" s="13"/>
      <c r="C1201" s="38" t="s">
        <v>1</v>
      </c>
      <c r="D1201" s="38" t="s">
        <v>6329</v>
      </c>
      <c r="E1201" s="3" t="s">
        <v>1</v>
      </c>
      <c r="F1201" s="39">
        <v>16.399000000000001</v>
      </c>
      <c r="H1201" s="13"/>
    </row>
    <row r="1202" spans="2:8" s="1" customFormat="1" ht="16.899999999999999" customHeight="1">
      <c r="B1202" s="13"/>
      <c r="C1202" s="38" t="s">
        <v>1</v>
      </c>
      <c r="D1202" s="38" t="s">
        <v>6330</v>
      </c>
      <c r="E1202" s="3" t="s">
        <v>1</v>
      </c>
      <c r="F1202" s="39">
        <v>-19.736999999999998</v>
      </c>
      <c r="H1202" s="13"/>
    </row>
    <row r="1203" spans="2:8" s="1" customFormat="1" ht="16.899999999999999" customHeight="1">
      <c r="B1203" s="13"/>
      <c r="C1203" s="38" t="s">
        <v>1</v>
      </c>
      <c r="D1203" s="38" t="s">
        <v>1657</v>
      </c>
      <c r="E1203" s="3" t="s">
        <v>1</v>
      </c>
      <c r="F1203" s="39">
        <v>0</v>
      </c>
      <c r="H1203" s="13"/>
    </row>
    <row r="1204" spans="2:8" s="1" customFormat="1" ht="16.899999999999999" customHeight="1">
      <c r="B1204" s="13"/>
      <c r="C1204" s="38" t="s">
        <v>1</v>
      </c>
      <c r="D1204" s="38" t="s">
        <v>487</v>
      </c>
      <c r="E1204" s="3" t="s">
        <v>1</v>
      </c>
      <c r="F1204" s="39">
        <v>0</v>
      </c>
      <c r="H1204" s="13"/>
    </row>
    <row r="1205" spans="2:8" s="1" customFormat="1" ht="16.899999999999999" customHeight="1">
      <c r="B1205" s="13"/>
      <c r="C1205" s="38" t="s">
        <v>1</v>
      </c>
      <c r="D1205" s="38" t="s">
        <v>6331</v>
      </c>
      <c r="E1205" s="3" t="s">
        <v>1</v>
      </c>
      <c r="F1205" s="39">
        <v>6.6440000000000001</v>
      </c>
      <c r="H1205" s="13"/>
    </row>
    <row r="1206" spans="2:8" s="1" customFormat="1" ht="16.899999999999999" customHeight="1">
      <c r="B1206" s="13"/>
      <c r="C1206" s="38" t="s">
        <v>1</v>
      </c>
      <c r="D1206" s="38" t="s">
        <v>6332</v>
      </c>
      <c r="E1206" s="3" t="s">
        <v>1</v>
      </c>
      <c r="F1206" s="39">
        <v>9.3149999999999995</v>
      </c>
      <c r="H1206" s="13"/>
    </row>
    <row r="1207" spans="2:8" s="1" customFormat="1" ht="16.899999999999999" customHeight="1">
      <c r="B1207" s="13"/>
      <c r="C1207" s="38" t="s">
        <v>1</v>
      </c>
      <c r="D1207" s="38" t="s">
        <v>6333</v>
      </c>
      <c r="E1207" s="3" t="s">
        <v>1</v>
      </c>
      <c r="F1207" s="39">
        <v>36.161999999999999</v>
      </c>
      <c r="H1207" s="13"/>
    </row>
    <row r="1208" spans="2:8" s="1" customFormat="1" ht="16.899999999999999" customHeight="1">
      <c r="B1208" s="13"/>
      <c r="C1208" s="38" t="s">
        <v>1</v>
      </c>
      <c r="D1208" s="38" t="s">
        <v>2042</v>
      </c>
      <c r="E1208" s="3" t="s">
        <v>1</v>
      </c>
      <c r="F1208" s="39">
        <v>-2.58</v>
      </c>
      <c r="H1208" s="13"/>
    </row>
    <row r="1209" spans="2:8" s="1" customFormat="1" ht="16.899999999999999" customHeight="1">
      <c r="B1209" s="13"/>
      <c r="C1209" s="38" t="s">
        <v>1</v>
      </c>
      <c r="D1209" s="38" t="s">
        <v>2046</v>
      </c>
      <c r="E1209" s="3" t="s">
        <v>1</v>
      </c>
      <c r="F1209" s="39">
        <v>0</v>
      </c>
      <c r="H1209" s="13"/>
    </row>
    <row r="1210" spans="2:8" s="1" customFormat="1" ht="16.899999999999999" customHeight="1">
      <c r="B1210" s="13"/>
      <c r="C1210" s="38" t="s">
        <v>1</v>
      </c>
      <c r="D1210" s="38" t="s">
        <v>487</v>
      </c>
      <c r="E1210" s="3" t="s">
        <v>1</v>
      </c>
      <c r="F1210" s="39">
        <v>0</v>
      </c>
      <c r="H1210" s="13"/>
    </row>
    <row r="1211" spans="2:8" s="1" customFormat="1" ht="16.899999999999999" customHeight="1">
      <c r="B1211" s="13"/>
      <c r="C1211" s="38" t="s">
        <v>1</v>
      </c>
      <c r="D1211" s="38" t="s">
        <v>6334</v>
      </c>
      <c r="E1211" s="3" t="s">
        <v>1</v>
      </c>
      <c r="F1211" s="39">
        <v>9.9719999999999995</v>
      </c>
      <c r="H1211" s="13"/>
    </row>
    <row r="1212" spans="2:8" s="1" customFormat="1" ht="16.899999999999999" customHeight="1">
      <c r="B1212" s="13"/>
      <c r="C1212" s="38" t="s">
        <v>1</v>
      </c>
      <c r="D1212" s="38" t="s">
        <v>6335</v>
      </c>
      <c r="E1212" s="3" t="s">
        <v>1</v>
      </c>
      <c r="F1212" s="39">
        <v>19.094000000000001</v>
      </c>
      <c r="H1212" s="13"/>
    </row>
    <row r="1213" spans="2:8" s="1" customFormat="1" ht="16.899999999999999" customHeight="1">
      <c r="B1213" s="13"/>
      <c r="C1213" s="38" t="s">
        <v>1</v>
      </c>
      <c r="D1213" s="38" t="s">
        <v>2049</v>
      </c>
      <c r="E1213" s="3" t="s">
        <v>1</v>
      </c>
      <c r="F1213" s="39">
        <v>-2.3650000000000002</v>
      </c>
      <c r="H1213" s="13"/>
    </row>
    <row r="1214" spans="2:8" s="1" customFormat="1" ht="16.899999999999999" customHeight="1">
      <c r="B1214" s="13"/>
      <c r="C1214" s="38" t="s">
        <v>1</v>
      </c>
      <c r="D1214" s="38" t="s">
        <v>6336</v>
      </c>
      <c r="E1214" s="3" t="s">
        <v>1</v>
      </c>
      <c r="F1214" s="39">
        <v>0</v>
      </c>
      <c r="H1214" s="13"/>
    </row>
    <row r="1215" spans="2:8" s="1" customFormat="1" ht="16.899999999999999" customHeight="1">
      <c r="B1215" s="13"/>
      <c r="C1215" s="38" t="s">
        <v>1</v>
      </c>
      <c r="D1215" s="38" t="s">
        <v>1893</v>
      </c>
      <c r="E1215" s="3" t="s">
        <v>1</v>
      </c>
      <c r="F1215" s="39">
        <v>0</v>
      </c>
      <c r="H1215" s="13"/>
    </row>
    <row r="1216" spans="2:8" s="1" customFormat="1" ht="16.899999999999999" customHeight="1">
      <c r="B1216" s="13"/>
      <c r="C1216" s="38" t="s">
        <v>1</v>
      </c>
      <c r="D1216" s="38" t="s">
        <v>2050</v>
      </c>
      <c r="E1216" s="3" t="s">
        <v>1</v>
      </c>
      <c r="F1216" s="39">
        <v>10.545999999999999</v>
      </c>
      <c r="H1216" s="13"/>
    </row>
    <row r="1217" spans="2:8" s="1" customFormat="1" ht="16.899999999999999" customHeight="1">
      <c r="B1217" s="13"/>
      <c r="C1217" s="38" t="s">
        <v>1</v>
      </c>
      <c r="D1217" s="38" t="s">
        <v>2051</v>
      </c>
      <c r="E1217" s="3" t="s">
        <v>1</v>
      </c>
      <c r="F1217" s="39">
        <v>-0.495</v>
      </c>
      <c r="H1217" s="13"/>
    </row>
    <row r="1218" spans="2:8" s="1" customFormat="1" ht="16.899999999999999" customHeight="1">
      <c r="B1218" s="13"/>
      <c r="C1218" s="38" t="s">
        <v>1</v>
      </c>
      <c r="D1218" s="38" t="s">
        <v>1896</v>
      </c>
      <c r="E1218" s="3" t="s">
        <v>1</v>
      </c>
      <c r="F1218" s="39">
        <v>0</v>
      </c>
      <c r="H1218" s="13"/>
    </row>
    <row r="1219" spans="2:8" s="1" customFormat="1" ht="16.899999999999999" customHeight="1">
      <c r="B1219" s="13"/>
      <c r="C1219" s="38" t="s">
        <v>1</v>
      </c>
      <c r="D1219" s="38" t="s">
        <v>1893</v>
      </c>
      <c r="E1219" s="3" t="s">
        <v>1</v>
      </c>
      <c r="F1219" s="39">
        <v>0</v>
      </c>
      <c r="H1219" s="13"/>
    </row>
    <row r="1220" spans="2:8" s="1" customFormat="1" ht="16.899999999999999" customHeight="1">
      <c r="B1220" s="13"/>
      <c r="C1220" s="38" t="s">
        <v>1</v>
      </c>
      <c r="D1220" s="38" t="s">
        <v>2052</v>
      </c>
      <c r="E1220" s="3" t="s">
        <v>1</v>
      </c>
      <c r="F1220" s="39">
        <v>13.15</v>
      </c>
      <c r="H1220" s="13"/>
    </row>
    <row r="1221" spans="2:8" s="1" customFormat="1" ht="16.899999999999999" customHeight="1">
      <c r="B1221" s="13"/>
      <c r="C1221" s="38" t="s">
        <v>1</v>
      </c>
      <c r="D1221" s="38" t="s">
        <v>2053</v>
      </c>
      <c r="E1221" s="3" t="s">
        <v>1</v>
      </c>
      <c r="F1221" s="39">
        <v>-0.55000000000000004</v>
      </c>
      <c r="H1221" s="13"/>
    </row>
    <row r="1222" spans="2:8" s="1" customFormat="1" ht="16.899999999999999" customHeight="1">
      <c r="B1222" s="13"/>
      <c r="C1222" s="38" t="s">
        <v>1</v>
      </c>
      <c r="D1222" s="38" t="s">
        <v>2054</v>
      </c>
      <c r="E1222" s="3" t="s">
        <v>1</v>
      </c>
      <c r="F1222" s="39">
        <v>0</v>
      </c>
      <c r="H1222" s="13"/>
    </row>
    <row r="1223" spans="2:8" s="1" customFormat="1" ht="16.899999999999999" customHeight="1">
      <c r="B1223" s="13"/>
      <c r="C1223" s="38" t="s">
        <v>1</v>
      </c>
      <c r="D1223" s="38" t="s">
        <v>1893</v>
      </c>
      <c r="E1223" s="3" t="s">
        <v>1</v>
      </c>
      <c r="F1223" s="39">
        <v>0</v>
      </c>
      <c r="H1223" s="13"/>
    </row>
    <row r="1224" spans="2:8" s="1" customFormat="1" ht="16.899999999999999" customHeight="1">
      <c r="B1224" s="13"/>
      <c r="C1224" s="38" t="s">
        <v>1</v>
      </c>
      <c r="D1224" s="38" t="s">
        <v>6337</v>
      </c>
      <c r="E1224" s="3" t="s">
        <v>1</v>
      </c>
      <c r="F1224" s="39">
        <v>10.074</v>
      </c>
      <c r="H1224" s="13"/>
    </row>
    <row r="1225" spans="2:8" s="1" customFormat="1" ht="16.899999999999999" customHeight="1">
      <c r="B1225" s="13"/>
      <c r="C1225" s="38" t="s">
        <v>1</v>
      </c>
      <c r="D1225" s="38" t="s">
        <v>6338</v>
      </c>
      <c r="E1225" s="3" t="s">
        <v>1</v>
      </c>
      <c r="F1225" s="39">
        <v>9.2539999999999996</v>
      </c>
      <c r="H1225" s="13"/>
    </row>
    <row r="1226" spans="2:8" s="1" customFormat="1" ht="16.899999999999999" customHeight="1">
      <c r="B1226" s="13"/>
      <c r="C1226" s="38" t="s">
        <v>1</v>
      </c>
      <c r="D1226" s="38" t="s">
        <v>6339</v>
      </c>
      <c r="E1226" s="3" t="s">
        <v>1</v>
      </c>
      <c r="F1226" s="39">
        <v>2.7829999999999999</v>
      </c>
      <c r="H1226" s="13"/>
    </row>
    <row r="1227" spans="2:8" s="1" customFormat="1" ht="16.899999999999999" customHeight="1">
      <c r="B1227" s="13"/>
      <c r="C1227" s="38" t="s">
        <v>1</v>
      </c>
      <c r="D1227" s="38" t="s">
        <v>2058</v>
      </c>
      <c r="E1227" s="3" t="s">
        <v>1</v>
      </c>
      <c r="F1227" s="39">
        <v>-6.02</v>
      </c>
      <c r="H1227" s="13"/>
    </row>
    <row r="1228" spans="2:8" s="1" customFormat="1" ht="16.899999999999999" customHeight="1">
      <c r="B1228" s="13"/>
      <c r="C1228" s="38" t="s">
        <v>1</v>
      </c>
      <c r="D1228" s="38" t="s">
        <v>1668</v>
      </c>
      <c r="E1228" s="3" t="s">
        <v>1</v>
      </c>
      <c r="F1228" s="39">
        <v>0</v>
      </c>
      <c r="H1228" s="13"/>
    </row>
    <row r="1229" spans="2:8" s="1" customFormat="1" ht="16.899999999999999" customHeight="1">
      <c r="B1229" s="13"/>
      <c r="C1229" s="38" t="s">
        <v>1</v>
      </c>
      <c r="D1229" s="38" t="s">
        <v>1893</v>
      </c>
      <c r="E1229" s="3" t="s">
        <v>1</v>
      </c>
      <c r="F1229" s="39">
        <v>0</v>
      </c>
      <c r="H1229" s="13"/>
    </row>
    <row r="1230" spans="2:8" s="1" customFormat="1" ht="16.899999999999999" customHeight="1">
      <c r="B1230" s="13"/>
      <c r="C1230" s="38" t="s">
        <v>1</v>
      </c>
      <c r="D1230" s="38" t="s">
        <v>6340</v>
      </c>
      <c r="E1230" s="3" t="s">
        <v>1</v>
      </c>
      <c r="F1230" s="39">
        <v>0.215</v>
      </c>
      <c r="H1230" s="13"/>
    </row>
    <row r="1231" spans="2:8" s="1" customFormat="1" ht="16.899999999999999" customHeight="1">
      <c r="B1231" s="13"/>
      <c r="C1231" s="38" t="s">
        <v>1</v>
      </c>
      <c r="D1231" s="38" t="s">
        <v>6341</v>
      </c>
      <c r="E1231" s="3" t="s">
        <v>1</v>
      </c>
      <c r="F1231" s="39">
        <v>2.8290000000000002</v>
      </c>
      <c r="H1231" s="13"/>
    </row>
    <row r="1232" spans="2:8" s="1" customFormat="1" ht="16.899999999999999" customHeight="1">
      <c r="B1232" s="13"/>
      <c r="C1232" s="38" t="s">
        <v>1</v>
      </c>
      <c r="D1232" s="38" t="s">
        <v>1716</v>
      </c>
      <c r="E1232" s="3" t="s">
        <v>1</v>
      </c>
      <c r="F1232" s="39">
        <v>-1.9350000000000001</v>
      </c>
      <c r="H1232" s="13"/>
    </row>
    <row r="1233" spans="2:8" s="1" customFormat="1" ht="16.899999999999999" customHeight="1">
      <c r="B1233" s="13"/>
      <c r="C1233" s="38" t="s">
        <v>1</v>
      </c>
      <c r="D1233" s="38" t="s">
        <v>1899</v>
      </c>
      <c r="E1233" s="3" t="s">
        <v>1</v>
      </c>
      <c r="F1233" s="39">
        <v>0</v>
      </c>
      <c r="H1233" s="13"/>
    </row>
    <row r="1234" spans="2:8" s="1" customFormat="1" ht="16.899999999999999" customHeight="1">
      <c r="B1234" s="13"/>
      <c r="C1234" s="38" t="s">
        <v>1</v>
      </c>
      <c r="D1234" s="38" t="s">
        <v>1893</v>
      </c>
      <c r="E1234" s="3" t="s">
        <v>1</v>
      </c>
      <c r="F1234" s="39">
        <v>0</v>
      </c>
      <c r="H1234" s="13"/>
    </row>
    <row r="1235" spans="2:8" s="1" customFormat="1" ht="16.899999999999999" customHeight="1">
      <c r="B1235" s="13"/>
      <c r="C1235" s="38" t="s">
        <v>1</v>
      </c>
      <c r="D1235" s="38" t="s">
        <v>2061</v>
      </c>
      <c r="E1235" s="3" t="s">
        <v>1</v>
      </c>
      <c r="F1235" s="39">
        <v>6.2149999999999999</v>
      </c>
      <c r="H1235" s="13"/>
    </row>
    <row r="1236" spans="2:8" s="1" customFormat="1" ht="16.899999999999999" customHeight="1">
      <c r="B1236" s="13"/>
      <c r="C1236" s="38" t="s">
        <v>1</v>
      </c>
      <c r="D1236" s="38" t="s">
        <v>1670</v>
      </c>
      <c r="E1236" s="3" t="s">
        <v>1</v>
      </c>
      <c r="F1236" s="39">
        <v>0</v>
      </c>
      <c r="H1236" s="13"/>
    </row>
    <row r="1237" spans="2:8" s="1" customFormat="1" ht="16.899999999999999" customHeight="1">
      <c r="B1237" s="13"/>
      <c r="C1237" s="38" t="s">
        <v>1</v>
      </c>
      <c r="D1237" s="38" t="s">
        <v>1904</v>
      </c>
      <c r="E1237" s="3" t="s">
        <v>1</v>
      </c>
      <c r="F1237" s="39">
        <v>0</v>
      </c>
      <c r="H1237" s="13"/>
    </row>
    <row r="1238" spans="2:8" s="1" customFormat="1" ht="16.899999999999999" customHeight="1">
      <c r="B1238" s="13"/>
      <c r="C1238" s="38" t="s">
        <v>1</v>
      </c>
      <c r="D1238" s="38" t="s">
        <v>6342</v>
      </c>
      <c r="E1238" s="3" t="s">
        <v>1</v>
      </c>
      <c r="F1238" s="39">
        <v>1.1499999999999999</v>
      </c>
      <c r="H1238" s="13"/>
    </row>
    <row r="1239" spans="2:8" s="1" customFormat="1" ht="16.899999999999999" customHeight="1">
      <c r="B1239" s="13"/>
      <c r="C1239" s="38" t="s">
        <v>1</v>
      </c>
      <c r="D1239" s="38" t="s">
        <v>2062</v>
      </c>
      <c r="E1239" s="3" t="s">
        <v>1</v>
      </c>
      <c r="F1239" s="39">
        <v>0</v>
      </c>
      <c r="H1239" s="13"/>
    </row>
    <row r="1240" spans="2:8" s="1" customFormat="1" ht="16.899999999999999" customHeight="1">
      <c r="B1240" s="13"/>
      <c r="C1240" s="38" t="s">
        <v>1</v>
      </c>
      <c r="D1240" s="38" t="s">
        <v>487</v>
      </c>
      <c r="E1240" s="3" t="s">
        <v>1</v>
      </c>
      <c r="F1240" s="39">
        <v>0</v>
      </c>
      <c r="H1240" s="13"/>
    </row>
    <row r="1241" spans="2:8" s="1" customFormat="1" ht="16.899999999999999" customHeight="1">
      <c r="B1241" s="13"/>
      <c r="C1241" s="38" t="s">
        <v>1</v>
      </c>
      <c r="D1241" s="38" t="s">
        <v>6343</v>
      </c>
      <c r="E1241" s="3" t="s">
        <v>1</v>
      </c>
      <c r="F1241" s="39">
        <v>1.44</v>
      </c>
      <c r="H1241" s="13"/>
    </row>
    <row r="1242" spans="2:8" s="1" customFormat="1" ht="16.899999999999999" customHeight="1">
      <c r="B1242" s="13"/>
      <c r="C1242" s="38" t="s">
        <v>1</v>
      </c>
      <c r="D1242" s="38" t="s">
        <v>1674</v>
      </c>
      <c r="E1242" s="3" t="s">
        <v>1</v>
      </c>
      <c r="F1242" s="39">
        <v>0</v>
      </c>
      <c r="H1242" s="13"/>
    </row>
    <row r="1243" spans="2:8" s="1" customFormat="1" ht="16.899999999999999" customHeight="1">
      <c r="B1243" s="13"/>
      <c r="C1243" s="38" t="s">
        <v>1</v>
      </c>
      <c r="D1243" s="38" t="s">
        <v>487</v>
      </c>
      <c r="E1243" s="3" t="s">
        <v>1</v>
      </c>
      <c r="F1243" s="39">
        <v>0</v>
      </c>
      <c r="H1243" s="13"/>
    </row>
    <row r="1244" spans="2:8" s="1" customFormat="1" ht="16.899999999999999" customHeight="1">
      <c r="B1244" s="13"/>
      <c r="C1244" s="38" t="s">
        <v>1</v>
      </c>
      <c r="D1244" s="38" t="s">
        <v>2064</v>
      </c>
      <c r="E1244" s="3" t="s">
        <v>1</v>
      </c>
      <c r="F1244" s="39">
        <v>4.0720000000000001</v>
      </c>
      <c r="H1244" s="13"/>
    </row>
    <row r="1245" spans="2:8" s="1" customFormat="1" ht="16.899999999999999" customHeight="1">
      <c r="B1245" s="13"/>
      <c r="C1245" s="38" t="s">
        <v>1</v>
      </c>
      <c r="D1245" s="38" t="s">
        <v>2065</v>
      </c>
      <c r="E1245" s="3" t="s">
        <v>1</v>
      </c>
      <c r="F1245" s="39">
        <v>-3.6549999999999998</v>
      </c>
      <c r="H1245" s="13"/>
    </row>
    <row r="1246" spans="2:8" s="1" customFormat="1" ht="16.899999999999999" customHeight="1">
      <c r="B1246" s="13"/>
      <c r="C1246" s="38" t="s">
        <v>1</v>
      </c>
      <c r="D1246" s="38" t="s">
        <v>1676</v>
      </c>
      <c r="E1246" s="3" t="s">
        <v>1</v>
      </c>
      <c r="F1246" s="39">
        <v>0</v>
      </c>
      <c r="H1246" s="13"/>
    </row>
    <row r="1247" spans="2:8" s="1" customFormat="1" ht="16.899999999999999" customHeight="1">
      <c r="B1247" s="13"/>
      <c r="C1247" s="38" t="s">
        <v>1</v>
      </c>
      <c r="D1247" s="38" t="s">
        <v>487</v>
      </c>
      <c r="E1247" s="3" t="s">
        <v>1</v>
      </c>
      <c r="F1247" s="39">
        <v>0</v>
      </c>
      <c r="H1247" s="13"/>
    </row>
    <row r="1248" spans="2:8" s="1" customFormat="1" ht="16.899999999999999" customHeight="1">
      <c r="B1248" s="13"/>
      <c r="C1248" s="38" t="s">
        <v>1</v>
      </c>
      <c r="D1248" s="38" t="s">
        <v>6344</v>
      </c>
      <c r="E1248" s="3" t="s">
        <v>1</v>
      </c>
      <c r="F1248" s="39">
        <v>20.741</v>
      </c>
      <c r="H1248" s="13"/>
    </row>
    <row r="1249" spans="2:8" s="1" customFormat="1" ht="16.899999999999999" customHeight="1">
      <c r="B1249" s="13"/>
      <c r="C1249" s="38" t="s">
        <v>1</v>
      </c>
      <c r="D1249" s="38" t="s">
        <v>2049</v>
      </c>
      <c r="E1249" s="3" t="s">
        <v>1</v>
      </c>
      <c r="F1249" s="39">
        <v>-2.3650000000000002</v>
      </c>
      <c r="H1249" s="13"/>
    </row>
    <row r="1250" spans="2:8" s="1" customFormat="1" ht="16.899999999999999" customHeight="1">
      <c r="B1250" s="13"/>
      <c r="C1250" s="38" t="s">
        <v>1</v>
      </c>
      <c r="D1250" s="38" t="s">
        <v>2067</v>
      </c>
      <c r="E1250" s="3" t="s">
        <v>1</v>
      </c>
      <c r="F1250" s="39">
        <v>0</v>
      </c>
      <c r="H1250" s="13"/>
    </row>
    <row r="1251" spans="2:8" s="1" customFormat="1" ht="16.899999999999999" customHeight="1">
      <c r="B1251" s="13"/>
      <c r="C1251" s="38" t="s">
        <v>1</v>
      </c>
      <c r="D1251" s="38" t="s">
        <v>487</v>
      </c>
      <c r="E1251" s="3" t="s">
        <v>1</v>
      </c>
      <c r="F1251" s="39">
        <v>0</v>
      </c>
      <c r="H1251" s="13"/>
    </row>
    <row r="1252" spans="2:8" s="1" customFormat="1" ht="16.899999999999999" customHeight="1">
      <c r="B1252" s="13"/>
      <c r="C1252" s="38" t="s">
        <v>1</v>
      </c>
      <c r="D1252" s="38" t="s">
        <v>6345</v>
      </c>
      <c r="E1252" s="3" t="s">
        <v>1</v>
      </c>
      <c r="F1252" s="39">
        <v>4.8769999999999998</v>
      </c>
      <c r="H1252" s="13"/>
    </row>
    <row r="1253" spans="2:8" s="1" customFormat="1" ht="16.899999999999999" customHeight="1">
      <c r="B1253" s="13"/>
      <c r="C1253" s="38" t="s">
        <v>1</v>
      </c>
      <c r="D1253" s="38" t="s">
        <v>2069</v>
      </c>
      <c r="E1253" s="3" t="s">
        <v>1</v>
      </c>
      <c r="F1253" s="39">
        <v>-1.881</v>
      </c>
      <c r="H1253" s="13"/>
    </row>
    <row r="1254" spans="2:8" s="1" customFormat="1" ht="16.899999999999999" customHeight="1">
      <c r="B1254" s="13"/>
      <c r="C1254" s="38" t="s">
        <v>1</v>
      </c>
      <c r="D1254" s="38" t="s">
        <v>1680</v>
      </c>
      <c r="E1254" s="3" t="s">
        <v>1</v>
      </c>
      <c r="F1254" s="39">
        <v>0</v>
      </c>
      <c r="H1254" s="13"/>
    </row>
    <row r="1255" spans="2:8" s="1" customFormat="1" ht="16.899999999999999" customHeight="1">
      <c r="B1255" s="13"/>
      <c r="C1255" s="38" t="s">
        <v>1</v>
      </c>
      <c r="D1255" s="38" t="s">
        <v>487</v>
      </c>
      <c r="E1255" s="3" t="s">
        <v>1</v>
      </c>
      <c r="F1255" s="39">
        <v>0</v>
      </c>
      <c r="H1255" s="13"/>
    </row>
    <row r="1256" spans="2:8" s="1" customFormat="1" ht="16.899999999999999" customHeight="1">
      <c r="B1256" s="13"/>
      <c r="C1256" s="38" t="s">
        <v>1</v>
      </c>
      <c r="D1256" s="38" t="s">
        <v>6346</v>
      </c>
      <c r="E1256" s="3" t="s">
        <v>1</v>
      </c>
      <c r="F1256" s="39">
        <v>9.2080000000000002</v>
      </c>
      <c r="H1256" s="13"/>
    </row>
    <row r="1257" spans="2:8" s="1" customFormat="1" ht="16.899999999999999" customHeight="1">
      <c r="B1257" s="13"/>
      <c r="C1257" s="38" t="s">
        <v>1</v>
      </c>
      <c r="D1257" s="38" t="s">
        <v>2071</v>
      </c>
      <c r="E1257" s="3" t="s">
        <v>1</v>
      </c>
      <c r="F1257" s="39">
        <v>-1.71</v>
      </c>
      <c r="H1257" s="13"/>
    </row>
    <row r="1258" spans="2:8" s="1" customFormat="1" ht="16.899999999999999" customHeight="1">
      <c r="B1258" s="13"/>
      <c r="C1258" s="38" t="s">
        <v>1</v>
      </c>
      <c r="D1258" s="38" t="s">
        <v>1682</v>
      </c>
      <c r="E1258" s="3" t="s">
        <v>1</v>
      </c>
      <c r="F1258" s="39">
        <v>0</v>
      </c>
      <c r="H1258" s="13"/>
    </row>
    <row r="1259" spans="2:8" s="1" customFormat="1" ht="16.899999999999999" customHeight="1">
      <c r="B1259" s="13"/>
      <c r="C1259" s="38" t="s">
        <v>1</v>
      </c>
      <c r="D1259" s="38" t="s">
        <v>487</v>
      </c>
      <c r="E1259" s="3" t="s">
        <v>1</v>
      </c>
      <c r="F1259" s="39">
        <v>0</v>
      </c>
      <c r="H1259" s="13"/>
    </row>
    <row r="1260" spans="2:8" s="1" customFormat="1" ht="16.899999999999999" customHeight="1">
      <c r="B1260" s="13"/>
      <c r="C1260" s="38" t="s">
        <v>1</v>
      </c>
      <c r="D1260" s="38" t="s">
        <v>6347</v>
      </c>
      <c r="E1260" s="3" t="s">
        <v>1</v>
      </c>
      <c r="F1260" s="39">
        <v>2.0209999999999999</v>
      </c>
      <c r="H1260" s="13"/>
    </row>
    <row r="1261" spans="2:8" s="1" customFormat="1" ht="16.899999999999999" customHeight="1">
      <c r="B1261" s="13"/>
      <c r="C1261" s="38" t="s">
        <v>1</v>
      </c>
      <c r="D1261" s="38" t="s">
        <v>1686</v>
      </c>
      <c r="E1261" s="3" t="s">
        <v>1</v>
      </c>
      <c r="F1261" s="39">
        <v>0</v>
      </c>
      <c r="H1261" s="13"/>
    </row>
    <row r="1262" spans="2:8" s="1" customFormat="1" ht="16.899999999999999" customHeight="1">
      <c r="B1262" s="13"/>
      <c r="C1262" s="38" t="s">
        <v>1</v>
      </c>
      <c r="D1262" s="38" t="s">
        <v>1904</v>
      </c>
      <c r="E1262" s="3" t="s">
        <v>1</v>
      </c>
      <c r="F1262" s="39">
        <v>0</v>
      </c>
      <c r="H1262" s="13"/>
    </row>
    <row r="1263" spans="2:8" s="1" customFormat="1" ht="16.899999999999999" customHeight="1">
      <c r="B1263" s="13"/>
      <c r="C1263" s="38" t="s">
        <v>1</v>
      </c>
      <c r="D1263" s="38" t="s">
        <v>6348</v>
      </c>
      <c r="E1263" s="3" t="s">
        <v>1</v>
      </c>
      <c r="F1263" s="39">
        <v>5.5970000000000004</v>
      </c>
      <c r="H1263" s="13"/>
    </row>
    <row r="1264" spans="2:8" s="1" customFormat="1" ht="16.899999999999999" customHeight="1">
      <c r="B1264" s="13"/>
      <c r="C1264" s="38" t="s">
        <v>1</v>
      </c>
      <c r="D1264" s="38" t="s">
        <v>487</v>
      </c>
      <c r="E1264" s="3" t="s">
        <v>1</v>
      </c>
      <c r="F1264" s="39">
        <v>0</v>
      </c>
      <c r="H1264" s="13"/>
    </row>
    <row r="1265" spans="2:8" s="1" customFormat="1" ht="16.899999999999999" customHeight="1">
      <c r="B1265" s="13"/>
      <c r="C1265" s="38" t="s">
        <v>1</v>
      </c>
      <c r="D1265" s="38" t="s">
        <v>6349</v>
      </c>
      <c r="E1265" s="3" t="s">
        <v>1</v>
      </c>
      <c r="F1265" s="39">
        <v>4.2549999999999999</v>
      </c>
      <c r="H1265" s="13"/>
    </row>
    <row r="1266" spans="2:8" s="1" customFormat="1" ht="16.899999999999999" customHeight="1">
      <c r="B1266" s="13"/>
      <c r="C1266" s="38" t="s">
        <v>1</v>
      </c>
      <c r="D1266" s="38" t="s">
        <v>1690</v>
      </c>
      <c r="E1266" s="3" t="s">
        <v>1</v>
      </c>
      <c r="F1266" s="39">
        <v>0</v>
      </c>
      <c r="H1266" s="13"/>
    </row>
    <row r="1267" spans="2:8" s="1" customFormat="1" ht="16.899999999999999" customHeight="1">
      <c r="B1267" s="13"/>
      <c r="C1267" s="38" t="s">
        <v>1</v>
      </c>
      <c r="D1267" s="38" t="s">
        <v>487</v>
      </c>
      <c r="E1267" s="3" t="s">
        <v>1</v>
      </c>
      <c r="F1267" s="39">
        <v>0</v>
      </c>
      <c r="H1267" s="13"/>
    </row>
    <row r="1268" spans="2:8" s="1" customFormat="1" ht="16.899999999999999" customHeight="1">
      <c r="B1268" s="13"/>
      <c r="C1268" s="38" t="s">
        <v>1</v>
      </c>
      <c r="D1268" s="38" t="s">
        <v>6350</v>
      </c>
      <c r="E1268" s="3" t="s">
        <v>1</v>
      </c>
      <c r="F1268" s="39">
        <v>25.105</v>
      </c>
      <c r="H1268" s="13"/>
    </row>
    <row r="1269" spans="2:8" s="1" customFormat="1" ht="16.899999999999999" customHeight="1">
      <c r="B1269" s="13"/>
      <c r="C1269" s="38" t="s">
        <v>1</v>
      </c>
      <c r="D1269" s="38" t="s">
        <v>1694</v>
      </c>
      <c r="E1269" s="3" t="s">
        <v>1</v>
      </c>
      <c r="F1269" s="39">
        <v>0</v>
      </c>
      <c r="H1269" s="13"/>
    </row>
    <row r="1270" spans="2:8" s="1" customFormat="1" ht="16.899999999999999" customHeight="1">
      <c r="B1270" s="13"/>
      <c r="C1270" s="38" t="s">
        <v>1</v>
      </c>
      <c r="D1270" s="38" t="s">
        <v>487</v>
      </c>
      <c r="E1270" s="3" t="s">
        <v>1</v>
      </c>
      <c r="F1270" s="39">
        <v>0</v>
      </c>
      <c r="H1270" s="13"/>
    </row>
    <row r="1271" spans="2:8" s="1" customFormat="1" ht="16.899999999999999" customHeight="1">
      <c r="B1271" s="13"/>
      <c r="C1271" s="38" t="s">
        <v>1</v>
      </c>
      <c r="D1271" s="38" t="s">
        <v>6351</v>
      </c>
      <c r="E1271" s="3" t="s">
        <v>1</v>
      </c>
      <c r="F1271" s="39">
        <v>21.442</v>
      </c>
      <c r="H1271" s="13"/>
    </row>
    <row r="1272" spans="2:8" s="1" customFormat="1" ht="16.899999999999999" customHeight="1">
      <c r="B1272" s="13"/>
      <c r="C1272" s="38" t="s">
        <v>1</v>
      </c>
      <c r="D1272" s="38" t="s">
        <v>2076</v>
      </c>
      <c r="E1272" s="3" t="s">
        <v>1</v>
      </c>
      <c r="F1272" s="39">
        <v>-4.3860000000000001</v>
      </c>
      <c r="H1272" s="13"/>
    </row>
    <row r="1273" spans="2:8" s="1" customFormat="1" ht="16.899999999999999" customHeight="1">
      <c r="B1273" s="13"/>
      <c r="C1273" s="38" t="s">
        <v>1</v>
      </c>
      <c r="D1273" s="38" t="s">
        <v>1650</v>
      </c>
      <c r="E1273" s="3" t="s">
        <v>1</v>
      </c>
      <c r="F1273" s="39">
        <v>0</v>
      </c>
      <c r="H1273" s="13"/>
    </row>
    <row r="1274" spans="2:8" s="1" customFormat="1" ht="16.899999999999999" customHeight="1">
      <c r="B1274" s="13"/>
      <c r="C1274" s="38" t="s">
        <v>1</v>
      </c>
      <c r="D1274" s="38" t="s">
        <v>487</v>
      </c>
      <c r="E1274" s="3" t="s">
        <v>1</v>
      </c>
      <c r="F1274" s="39">
        <v>0</v>
      </c>
      <c r="H1274" s="13"/>
    </row>
    <row r="1275" spans="2:8" s="1" customFormat="1" ht="16.899999999999999" customHeight="1">
      <c r="B1275" s="13"/>
      <c r="C1275" s="38" t="s">
        <v>1</v>
      </c>
      <c r="D1275" s="38" t="s">
        <v>2077</v>
      </c>
      <c r="E1275" s="3" t="s">
        <v>1</v>
      </c>
      <c r="F1275" s="39">
        <v>8.6419999999999995</v>
      </c>
      <c r="H1275" s="13"/>
    </row>
    <row r="1276" spans="2:8" s="1" customFormat="1" ht="16.899999999999999" customHeight="1">
      <c r="B1276" s="13"/>
      <c r="C1276" s="38" t="s">
        <v>1</v>
      </c>
      <c r="D1276" s="38" t="s">
        <v>2078</v>
      </c>
      <c r="E1276" s="3" t="s">
        <v>1</v>
      </c>
      <c r="F1276" s="39">
        <v>-0.56100000000000005</v>
      </c>
      <c r="H1276" s="13"/>
    </row>
    <row r="1277" spans="2:8" s="1" customFormat="1" ht="16.899999999999999" customHeight="1">
      <c r="B1277" s="13"/>
      <c r="C1277" s="38" t="s">
        <v>1</v>
      </c>
      <c r="D1277" s="38" t="s">
        <v>1701</v>
      </c>
      <c r="E1277" s="3" t="s">
        <v>1</v>
      </c>
      <c r="F1277" s="39">
        <v>0</v>
      </c>
      <c r="H1277" s="13"/>
    </row>
    <row r="1278" spans="2:8" s="1" customFormat="1" ht="16.899999999999999" customHeight="1">
      <c r="B1278" s="13"/>
      <c r="C1278" s="38" t="s">
        <v>1</v>
      </c>
      <c r="D1278" s="38" t="s">
        <v>487</v>
      </c>
      <c r="E1278" s="3" t="s">
        <v>1</v>
      </c>
      <c r="F1278" s="39">
        <v>0</v>
      </c>
      <c r="H1278" s="13"/>
    </row>
    <row r="1279" spans="2:8" s="1" customFormat="1" ht="16.899999999999999" customHeight="1">
      <c r="B1279" s="13"/>
      <c r="C1279" s="38" t="s">
        <v>1</v>
      </c>
      <c r="D1279" s="38" t="s">
        <v>6352</v>
      </c>
      <c r="E1279" s="3" t="s">
        <v>1</v>
      </c>
      <c r="F1279" s="39">
        <v>4.9690000000000003</v>
      </c>
      <c r="H1279" s="13"/>
    </row>
    <row r="1280" spans="2:8" s="1" customFormat="1" ht="16.899999999999999" customHeight="1">
      <c r="B1280" s="13"/>
      <c r="C1280" s="38" t="s">
        <v>1</v>
      </c>
      <c r="D1280" s="38" t="s">
        <v>6353</v>
      </c>
      <c r="E1280" s="3" t="s">
        <v>1</v>
      </c>
      <c r="F1280" s="39">
        <v>13.22</v>
      </c>
      <c r="H1280" s="13"/>
    </row>
    <row r="1281" spans="2:8" s="1" customFormat="1" ht="16.899999999999999" customHeight="1">
      <c r="B1281" s="13"/>
      <c r="C1281" s="38" t="s">
        <v>1</v>
      </c>
      <c r="D1281" s="38" t="s">
        <v>2082</v>
      </c>
      <c r="E1281" s="3" t="s">
        <v>1</v>
      </c>
      <c r="F1281" s="39">
        <v>-2.1419999999999999</v>
      </c>
      <c r="H1281" s="13"/>
    </row>
    <row r="1282" spans="2:8" s="1" customFormat="1" ht="16.899999999999999" customHeight="1">
      <c r="B1282" s="13"/>
      <c r="C1282" s="38" t="s">
        <v>1</v>
      </c>
      <c r="D1282" s="38" t="s">
        <v>1704</v>
      </c>
      <c r="E1282" s="3" t="s">
        <v>1</v>
      </c>
      <c r="F1282" s="39">
        <v>0</v>
      </c>
      <c r="H1282" s="13"/>
    </row>
    <row r="1283" spans="2:8" s="1" customFormat="1" ht="16.899999999999999" customHeight="1">
      <c r="B1283" s="13"/>
      <c r="C1283" s="38" t="s">
        <v>1</v>
      </c>
      <c r="D1283" s="38" t="s">
        <v>487</v>
      </c>
      <c r="E1283" s="3" t="s">
        <v>1</v>
      </c>
      <c r="F1283" s="39">
        <v>0</v>
      </c>
      <c r="H1283" s="13"/>
    </row>
    <row r="1284" spans="2:8" s="1" customFormat="1" ht="16.899999999999999" customHeight="1">
      <c r="B1284" s="13"/>
      <c r="C1284" s="38" t="s">
        <v>1</v>
      </c>
      <c r="D1284" s="38" t="s">
        <v>6354</v>
      </c>
      <c r="E1284" s="3" t="s">
        <v>1</v>
      </c>
      <c r="F1284" s="39">
        <v>28.978999999999999</v>
      </c>
      <c r="H1284" s="13"/>
    </row>
    <row r="1285" spans="2:8" s="1" customFormat="1" ht="16.899999999999999" customHeight="1">
      <c r="B1285" s="13"/>
      <c r="C1285" s="38" t="s">
        <v>1</v>
      </c>
      <c r="D1285" s="38" t="s">
        <v>1708</v>
      </c>
      <c r="E1285" s="3" t="s">
        <v>1</v>
      </c>
      <c r="F1285" s="39">
        <v>0</v>
      </c>
      <c r="H1285" s="13"/>
    </row>
    <row r="1286" spans="2:8" s="1" customFormat="1" ht="16.899999999999999" customHeight="1">
      <c r="B1286" s="13"/>
      <c r="C1286" s="38" t="s">
        <v>1</v>
      </c>
      <c r="D1286" s="38" t="s">
        <v>1904</v>
      </c>
      <c r="E1286" s="3" t="s">
        <v>1</v>
      </c>
      <c r="F1286" s="39">
        <v>0</v>
      </c>
      <c r="H1286" s="13"/>
    </row>
    <row r="1287" spans="2:8" s="1" customFormat="1" ht="16.899999999999999" customHeight="1">
      <c r="B1287" s="13"/>
      <c r="C1287" s="38" t="s">
        <v>1</v>
      </c>
      <c r="D1287" s="38" t="s">
        <v>6355</v>
      </c>
      <c r="E1287" s="3" t="s">
        <v>1</v>
      </c>
      <c r="F1287" s="39">
        <v>1.212</v>
      </c>
      <c r="H1287" s="13"/>
    </row>
    <row r="1288" spans="2:8" s="1" customFormat="1" ht="16.899999999999999" customHeight="1">
      <c r="B1288" s="13"/>
      <c r="C1288" s="38" t="s">
        <v>1</v>
      </c>
      <c r="D1288" s="38" t="s">
        <v>487</v>
      </c>
      <c r="E1288" s="3" t="s">
        <v>1</v>
      </c>
      <c r="F1288" s="39">
        <v>0</v>
      </c>
      <c r="H1288" s="13"/>
    </row>
    <row r="1289" spans="2:8" s="1" customFormat="1" ht="16.899999999999999" customHeight="1">
      <c r="B1289" s="13"/>
      <c r="C1289" s="38" t="s">
        <v>1</v>
      </c>
      <c r="D1289" s="38" t="s">
        <v>6356</v>
      </c>
      <c r="E1289" s="3" t="s">
        <v>1</v>
      </c>
      <c r="F1289" s="39">
        <v>4.37</v>
      </c>
      <c r="H1289" s="13"/>
    </row>
    <row r="1290" spans="2:8" s="1" customFormat="1" ht="16.899999999999999" customHeight="1">
      <c r="B1290" s="13"/>
      <c r="C1290" s="38" t="s">
        <v>1</v>
      </c>
      <c r="D1290" s="38" t="s">
        <v>1706</v>
      </c>
      <c r="E1290" s="3" t="s">
        <v>1</v>
      </c>
      <c r="F1290" s="39">
        <v>-2.15</v>
      </c>
      <c r="H1290" s="13"/>
    </row>
    <row r="1291" spans="2:8" s="1" customFormat="1" ht="16.899999999999999" customHeight="1">
      <c r="B1291" s="13"/>
      <c r="C1291" s="38" t="s">
        <v>1</v>
      </c>
      <c r="D1291" s="38" t="s">
        <v>1710</v>
      </c>
      <c r="E1291" s="3" t="s">
        <v>1</v>
      </c>
      <c r="F1291" s="39">
        <v>0</v>
      </c>
      <c r="H1291" s="13"/>
    </row>
    <row r="1292" spans="2:8" s="1" customFormat="1" ht="16.899999999999999" customHeight="1">
      <c r="B1292" s="13"/>
      <c r="C1292" s="38" t="s">
        <v>1</v>
      </c>
      <c r="D1292" s="38" t="s">
        <v>487</v>
      </c>
      <c r="E1292" s="3" t="s">
        <v>1</v>
      </c>
      <c r="F1292" s="39">
        <v>0</v>
      </c>
      <c r="H1292" s="13"/>
    </row>
    <row r="1293" spans="2:8" s="1" customFormat="1" ht="16.899999999999999" customHeight="1">
      <c r="B1293" s="13"/>
      <c r="C1293" s="38" t="s">
        <v>1</v>
      </c>
      <c r="D1293" s="38" t="s">
        <v>6356</v>
      </c>
      <c r="E1293" s="3" t="s">
        <v>1</v>
      </c>
      <c r="F1293" s="39">
        <v>4.37</v>
      </c>
      <c r="H1293" s="13"/>
    </row>
    <row r="1294" spans="2:8" s="1" customFormat="1" ht="16.899999999999999" customHeight="1">
      <c r="B1294" s="13"/>
      <c r="C1294" s="38" t="s">
        <v>1</v>
      </c>
      <c r="D1294" s="38" t="s">
        <v>1706</v>
      </c>
      <c r="E1294" s="3" t="s">
        <v>1</v>
      </c>
      <c r="F1294" s="39">
        <v>-2.15</v>
      </c>
      <c r="H1294" s="13"/>
    </row>
    <row r="1295" spans="2:8" s="1" customFormat="1" ht="16.899999999999999" customHeight="1">
      <c r="B1295" s="13"/>
      <c r="C1295" s="38" t="s">
        <v>1</v>
      </c>
      <c r="D1295" s="38" t="s">
        <v>1718</v>
      </c>
      <c r="E1295" s="3" t="s">
        <v>1</v>
      </c>
      <c r="F1295" s="39">
        <v>0</v>
      </c>
      <c r="H1295" s="13"/>
    </row>
    <row r="1296" spans="2:8" s="1" customFormat="1" ht="16.899999999999999" customHeight="1">
      <c r="B1296" s="13"/>
      <c r="C1296" s="38" t="s">
        <v>1</v>
      </c>
      <c r="D1296" s="38" t="s">
        <v>487</v>
      </c>
      <c r="E1296" s="3" t="s">
        <v>1</v>
      </c>
      <c r="F1296" s="39">
        <v>0</v>
      </c>
      <c r="H1296" s="13"/>
    </row>
    <row r="1297" spans="2:8" s="1" customFormat="1" ht="16.899999999999999" customHeight="1">
      <c r="B1297" s="13"/>
      <c r="C1297" s="38" t="s">
        <v>1</v>
      </c>
      <c r="D1297" s="38" t="s">
        <v>6357</v>
      </c>
      <c r="E1297" s="3" t="s">
        <v>1</v>
      </c>
      <c r="F1297" s="39">
        <v>10.46</v>
      </c>
      <c r="H1297" s="13"/>
    </row>
    <row r="1298" spans="2:8" s="1" customFormat="1" ht="16.899999999999999" customHeight="1">
      <c r="B1298" s="13"/>
      <c r="C1298" s="38" t="s">
        <v>1</v>
      </c>
      <c r="D1298" s="38" t="s">
        <v>6358</v>
      </c>
      <c r="E1298" s="3" t="s">
        <v>1</v>
      </c>
      <c r="F1298" s="39">
        <v>3.2040000000000002</v>
      </c>
      <c r="H1298" s="13"/>
    </row>
    <row r="1299" spans="2:8" s="1" customFormat="1" ht="16.899999999999999" customHeight="1">
      <c r="B1299" s="13"/>
      <c r="C1299" s="38" t="s">
        <v>1</v>
      </c>
      <c r="D1299" s="38" t="s">
        <v>1720</v>
      </c>
      <c r="E1299" s="3" t="s">
        <v>1</v>
      </c>
      <c r="F1299" s="39">
        <v>0</v>
      </c>
      <c r="H1299" s="13"/>
    </row>
    <row r="1300" spans="2:8" s="1" customFormat="1" ht="16.899999999999999" customHeight="1">
      <c r="B1300" s="13"/>
      <c r="C1300" s="38" t="s">
        <v>1</v>
      </c>
      <c r="D1300" s="38" t="s">
        <v>487</v>
      </c>
      <c r="E1300" s="3" t="s">
        <v>1</v>
      </c>
      <c r="F1300" s="39">
        <v>0</v>
      </c>
      <c r="H1300" s="13"/>
    </row>
    <row r="1301" spans="2:8" s="1" customFormat="1" ht="16.899999999999999" customHeight="1">
      <c r="B1301" s="13"/>
      <c r="C1301" s="38" t="s">
        <v>1</v>
      </c>
      <c r="D1301" s="38" t="s">
        <v>6359</v>
      </c>
      <c r="E1301" s="3" t="s">
        <v>1</v>
      </c>
      <c r="F1301" s="39">
        <v>12.189</v>
      </c>
      <c r="H1301" s="13"/>
    </row>
    <row r="1302" spans="2:8" s="1" customFormat="1" ht="16.899999999999999" customHeight="1">
      <c r="B1302" s="13"/>
      <c r="C1302" s="38" t="s">
        <v>1</v>
      </c>
      <c r="D1302" s="38" t="s">
        <v>6360</v>
      </c>
      <c r="E1302" s="3" t="s">
        <v>1</v>
      </c>
      <c r="F1302" s="39">
        <v>5.33</v>
      </c>
      <c r="H1302" s="13"/>
    </row>
    <row r="1303" spans="2:8" s="1" customFormat="1" ht="16.899999999999999" customHeight="1">
      <c r="B1303" s="13"/>
      <c r="C1303" s="38" t="s">
        <v>1</v>
      </c>
      <c r="D1303" s="38" t="s">
        <v>2082</v>
      </c>
      <c r="E1303" s="3" t="s">
        <v>1</v>
      </c>
      <c r="F1303" s="39">
        <v>-2.1419999999999999</v>
      </c>
      <c r="H1303" s="13"/>
    </row>
    <row r="1304" spans="2:8" s="1" customFormat="1" ht="16.899999999999999" customHeight="1">
      <c r="B1304" s="13"/>
      <c r="C1304" s="38" t="s">
        <v>1</v>
      </c>
      <c r="D1304" s="38" t="s">
        <v>1723</v>
      </c>
      <c r="E1304" s="3" t="s">
        <v>1</v>
      </c>
      <c r="F1304" s="39">
        <v>0</v>
      </c>
      <c r="H1304" s="13"/>
    </row>
    <row r="1305" spans="2:8" s="1" customFormat="1" ht="16.899999999999999" customHeight="1">
      <c r="B1305" s="13"/>
      <c r="C1305" s="38" t="s">
        <v>1</v>
      </c>
      <c r="D1305" s="38" t="s">
        <v>1904</v>
      </c>
      <c r="E1305" s="3" t="s">
        <v>1</v>
      </c>
      <c r="F1305" s="39">
        <v>0</v>
      </c>
      <c r="H1305" s="13"/>
    </row>
    <row r="1306" spans="2:8" s="1" customFormat="1" ht="16.899999999999999" customHeight="1">
      <c r="B1306" s="13"/>
      <c r="C1306" s="38" t="s">
        <v>1</v>
      </c>
      <c r="D1306" s="38" t="s">
        <v>6361</v>
      </c>
      <c r="E1306" s="3" t="s">
        <v>1</v>
      </c>
      <c r="F1306" s="39">
        <v>5.7649999999999997</v>
      </c>
      <c r="H1306" s="13"/>
    </row>
    <row r="1307" spans="2:8" s="1" customFormat="1" ht="16.899999999999999" customHeight="1">
      <c r="B1307" s="13"/>
      <c r="C1307" s="38" t="s">
        <v>1</v>
      </c>
      <c r="D1307" s="38" t="s">
        <v>487</v>
      </c>
      <c r="E1307" s="3" t="s">
        <v>1</v>
      </c>
      <c r="F1307" s="39">
        <v>0</v>
      </c>
      <c r="H1307" s="13"/>
    </row>
    <row r="1308" spans="2:8" s="1" customFormat="1" ht="16.899999999999999" customHeight="1">
      <c r="B1308" s="13"/>
      <c r="C1308" s="38" t="s">
        <v>1</v>
      </c>
      <c r="D1308" s="38" t="s">
        <v>6362</v>
      </c>
      <c r="E1308" s="3" t="s">
        <v>1</v>
      </c>
      <c r="F1308" s="39">
        <v>10.645</v>
      </c>
      <c r="H1308" s="13"/>
    </row>
    <row r="1309" spans="2:8" s="1" customFormat="1" ht="16.899999999999999" customHeight="1">
      <c r="B1309" s="13"/>
      <c r="C1309" s="38" t="s">
        <v>1</v>
      </c>
      <c r="D1309" s="38" t="s">
        <v>1965</v>
      </c>
      <c r="E1309" s="3" t="s">
        <v>1</v>
      </c>
      <c r="F1309" s="39">
        <v>0</v>
      </c>
      <c r="H1309" s="13"/>
    </row>
    <row r="1310" spans="2:8" s="1" customFormat="1" ht="16.899999999999999" customHeight="1">
      <c r="B1310" s="13"/>
      <c r="C1310" s="38" t="s">
        <v>1</v>
      </c>
      <c r="D1310" s="38" t="s">
        <v>1904</v>
      </c>
      <c r="E1310" s="3" t="s">
        <v>1</v>
      </c>
      <c r="F1310" s="39">
        <v>0</v>
      </c>
      <c r="H1310" s="13"/>
    </row>
    <row r="1311" spans="2:8" s="1" customFormat="1" ht="16.899999999999999" customHeight="1">
      <c r="B1311" s="13"/>
      <c r="C1311" s="38" t="s">
        <v>1</v>
      </c>
      <c r="D1311" s="38" t="s">
        <v>6363</v>
      </c>
      <c r="E1311" s="3" t="s">
        <v>1</v>
      </c>
      <c r="F1311" s="39">
        <v>3.42</v>
      </c>
      <c r="H1311" s="13"/>
    </row>
    <row r="1312" spans="2:8" s="1" customFormat="1" ht="16.899999999999999" customHeight="1">
      <c r="B1312" s="13"/>
      <c r="C1312" s="38" t="s">
        <v>1</v>
      </c>
      <c r="D1312" s="38" t="s">
        <v>1967</v>
      </c>
      <c r="E1312" s="3" t="s">
        <v>1</v>
      </c>
      <c r="F1312" s="39">
        <v>-2.7360000000000002</v>
      </c>
      <c r="H1312" s="13"/>
    </row>
    <row r="1313" spans="2:8" s="1" customFormat="1" ht="16.899999999999999" customHeight="1">
      <c r="B1313" s="13"/>
      <c r="C1313" s="38" t="s">
        <v>1</v>
      </c>
      <c r="D1313" s="38" t="s">
        <v>1968</v>
      </c>
      <c r="E1313" s="3" t="s">
        <v>1</v>
      </c>
      <c r="F1313" s="39">
        <v>3.3119999999999998</v>
      </c>
      <c r="H1313" s="13"/>
    </row>
    <row r="1314" spans="2:8" s="1" customFormat="1" ht="16.899999999999999" customHeight="1">
      <c r="B1314" s="13"/>
      <c r="C1314" s="38" t="s">
        <v>1</v>
      </c>
      <c r="D1314" s="38" t="s">
        <v>487</v>
      </c>
      <c r="E1314" s="3" t="s">
        <v>1</v>
      </c>
      <c r="F1314" s="39">
        <v>0</v>
      </c>
      <c r="H1314" s="13"/>
    </row>
    <row r="1315" spans="2:8" s="1" customFormat="1" ht="16.899999999999999" customHeight="1">
      <c r="B1315" s="13"/>
      <c r="C1315" s="38" t="s">
        <v>1</v>
      </c>
      <c r="D1315" s="38" t="s">
        <v>6364</v>
      </c>
      <c r="E1315" s="3" t="s">
        <v>1</v>
      </c>
      <c r="F1315" s="39">
        <v>0.999</v>
      </c>
      <c r="H1315" s="13"/>
    </row>
    <row r="1316" spans="2:8" s="1" customFormat="1" ht="16.899999999999999" customHeight="1">
      <c r="B1316" s="13"/>
      <c r="C1316" s="38" t="s">
        <v>1</v>
      </c>
      <c r="D1316" s="38" t="s">
        <v>6365</v>
      </c>
      <c r="E1316" s="3" t="s">
        <v>1</v>
      </c>
      <c r="F1316" s="39">
        <v>5.6459999999999999</v>
      </c>
      <c r="H1316" s="13"/>
    </row>
    <row r="1317" spans="2:8" s="1" customFormat="1" ht="16.899999999999999" customHeight="1">
      <c r="B1317" s="13"/>
      <c r="C1317" s="38" t="s">
        <v>1</v>
      </c>
      <c r="D1317" s="38" t="s">
        <v>2065</v>
      </c>
      <c r="E1317" s="3" t="s">
        <v>1</v>
      </c>
      <c r="F1317" s="39">
        <v>-3.6549999999999998</v>
      </c>
      <c r="H1317" s="13"/>
    </row>
    <row r="1318" spans="2:8" s="1" customFormat="1" ht="16.899999999999999" customHeight="1">
      <c r="B1318" s="13"/>
      <c r="C1318" s="38" t="s">
        <v>1</v>
      </c>
      <c r="D1318" s="38" t="s">
        <v>1593</v>
      </c>
      <c r="E1318" s="3" t="s">
        <v>1</v>
      </c>
      <c r="F1318" s="39">
        <v>0</v>
      </c>
      <c r="H1318" s="13"/>
    </row>
    <row r="1319" spans="2:8" s="1" customFormat="1" ht="16.899999999999999" customHeight="1">
      <c r="B1319" s="13"/>
      <c r="C1319" s="38" t="s">
        <v>1</v>
      </c>
      <c r="D1319" s="38" t="s">
        <v>1742</v>
      </c>
      <c r="E1319" s="3" t="s">
        <v>1</v>
      </c>
      <c r="F1319" s="39">
        <v>0</v>
      </c>
      <c r="H1319" s="13"/>
    </row>
    <row r="1320" spans="2:8" s="1" customFormat="1" ht="16.899999999999999" customHeight="1">
      <c r="B1320" s="13"/>
      <c r="C1320" s="38" t="s">
        <v>1</v>
      </c>
      <c r="D1320" s="38" t="s">
        <v>487</v>
      </c>
      <c r="E1320" s="3" t="s">
        <v>1</v>
      </c>
      <c r="F1320" s="39">
        <v>0</v>
      </c>
      <c r="H1320" s="13"/>
    </row>
    <row r="1321" spans="2:8" s="1" customFormat="1" ht="16.899999999999999" customHeight="1">
      <c r="B1321" s="13"/>
      <c r="C1321" s="38" t="s">
        <v>1</v>
      </c>
      <c r="D1321" s="38" t="s">
        <v>6366</v>
      </c>
      <c r="E1321" s="3" t="s">
        <v>1</v>
      </c>
      <c r="F1321" s="39">
        <v>14.12</v>
      </c>
      <c r="H1321" s="13"/>
    </row>
    <row r="1322" spans="2:8" s="1" customFormat="1" ht="16.899999999999999" customHeight="1">
      <c r="B1322" s="13"/>
      <c r="C1322" s="38" t="s">
        <v>1</v>
      </c>
      <c r="D1322" s="38" t="s">
        <v>1904</v>
      </c>
      <c r="E1322" s="3" t="s">
        <v>1</v>
      </c>
      <c r="F1322" s="39">
        <v>0</v>
      </c>
      <c r="H1322" s="13"/>
    </row>
    <row r="1323" spans="2:8" s="1" customFormat="1" ht="16.899999999999999" customHeight="1">
      <c r="B1323" s="13"/>
      <c r="C1323" s="38" t="s">
        <v>1</v>
      </c>
      <c r="D1323" s="38" t="s">
        <v>6367</v>
      </c>
      <c r="E1323" s="3" t="s">
        <v>1</v>
      </c>
      <c r="F1323" s="39">
        <v>10.180999999999999</v>
      </c>
      <c r="H1323" s="13"/>
    </row>
    <row r="1324" spans="2:8" s="1" customFormat="1" ht="16.899999999999999" customHeight="1">
      <c r="B1324" s="13"/>
      <c r="C1324" s="38" t="s">
        <v>1</v>
      </c>
      <c r="D1324" s="38" t="s">
        <v>1744</v>
      </c>
      <c r="E1324" s="3" t="s">
        <v>1</v>
      </c>
      <c r="F1324" s="39">
        <v>0</v>
      </c>
      <c r="H1324" s="13"/>
    </row>
    <row r="1325" spans="2:8" s="1" customFormat="1" ht="16.899999999999999" customHeight="1">
      <c r="B1325" s="13"/>
      <c r="C1325" s="38" t="s">
        <v>1</v>
      </c>
      <c r="D1325" s="38" t="s">
        <v>1904</v>
      </c>
      <c r="E1325" s="3" t="s">
        <v>1</v>
      </c>
      <c r="F1325" s="39">
        <v>0</v>
      </c>
      <c r="H1325" s="13"/>
    </row>
    <row r="1326" spans="2:8" s="1" customFormat="1" ht="16.899999999999999" customHeight="1">
      <c r="B1326" s="13"/>
      <c r="C1326" s="38" t="s">
        <v>1</v>
      </c>
      <c r="D1326" s="38" t="s">
        <v>6368</v>
      </c>
      <c r="E1326" s="3" t="s">
        <v>1</v>
      </c>
      <c r="F1326" s="39">
        <v>23.513000000000002</v>
      </c>
      <c r="H1326" s="13"/>
    </row>
    <row r="1327" spans="2:8" s="1" customFormat="1" ht="16.899999999999999" customHeight="1">
      <c r="B1327" s="13"/>
      <c r="C1327" s="38" t="s">
        <v>1</v>
      </c>
      <c r="D1327" s="38" t="s">
        <v>1971</v>
      </c>
      <c r="E1327" s="3" t="s">
        <v>1</v>
      </c>
      <c r="F1327" s="39">
        <v>0</v>
      </c>
      <c r="H1327" s="13"/>
    </row>
    <row r="1328" spans="2:8" s="1" customFormat="1" ht="16.899999999999999" customHeight="1">
      <c r="B1328" s="13"/>
      <c r="C1328" s="38" t="s">
        <v>1</v>
      </c>
      <c r="D1328" s="38" t="s">
        <v>1904</v>
      </c>
      <c r="E1328" s="3" t="s">
        <v>1</v>
      </c>
      <c r="F1328" s="39">
        <v>0</v>
      </c>
      <c r="H1328" s="13"/>
    </row>
    <row r="1329" spans="2:8" s="1" customFormat="1" ht="16.899999999999999" customHeight="1">
      <c r="B1329" s="13"/>
      <c r="C1329" s="38" t="s">
        <v>1</v>
      </c>
      <c r="D1329" s="38" t="s">
        <v>6369</v>
      </c>
      <c r="E1329" s="3" t="s">
        <v>1</v>
      </c>
      <c r="F1329" s="39">
        <v>23.492999999999999</v>
      </c>
      <c r="H1329" s="13"/>
    </row>
    <row r="1330" spans="2:8" s="1" customFormat="1" ht="16.899999999999999" customHeight="1">
      <c r="B1330" s="13"/>
      <c r="C1330" s="38" t="s">
        <v>1</v>
      </c>
      <c r="D1330" s="38" t="s">
        <v>1973</v>
      </c>
      <c r="E1330" s="3" t="s">
        <v>1</v>
      </c>
      <c r="F1330" s="39">
        <v>0</v>
      </c>
      <c r="H1330" s="13"/>
    </row>
    <row r="1331" spans="2:8" s="1" customFormat="1" ht="16.899999999999999" customHeight="1">
      <c r="B1331" s="13"/>
      <c r="C1331" s="38" t="s">
        <v>1</v>
      </c>
      <c r="D1331" s="38" t="s">
        <v>1904</v>
      </c>
      <c r="E1331" s="3" t="s">
        <v>1</v>
      </c>
      <c r="F1331" s="39">
        <v>0</v>
      </c>
      <c r="H1331" s="13"/>
    </row>
    <row r="1332" spans="2:8" s="1" customFormat="1" ht="16.899999999999999" customHeight="1">
      <c r="B1332" s="13"/>
      <c r="C1332" s="38" t="s">
        <v>1</v>
      </c>
      <c r="D1332" s="38" t="s">
        <v>6368</v>
      </c>
      <c r="E1332" s="3" t="s">
        <v>1</v>
      </c>
      <c r="F1332" s="39">
        <v>23.513000000000002</v>
      </c>
      <c r="H1332" s="13"/>
    </row>
    <row r="1333" spans="2:8" s="1" customFormat="1" ht="16.899999999999999" customHeight="1">
      <c r="B1333" s="13"/>
      <c r="C1333" s="38" t="s">
        <v>1</v>
      </c>
      <c r="D1333" s="38" t="s">
        <v>1746</v>
      </c>
      <c r="E1333" s="3" t="s">
        <v>1</v>
      </c>
      <c r="F1333" s="39">
        <v>0</v>
      </c>
      <c r="H1333" s="13"/>
    </row>
    <row r="1334" spans="2:8" s="1" customFormat="1" ht="16.899999999999999" customHeight="1">
      <c r="B1334" s="13"/>
      <c r="C1334" s="38" t="s">
        <v>1</v>
      </c>
      <c r="D1334" s="38" t="s">
        <v>487</v>
      </c>
      <c r="E1334" s="3" t="s">
        <v>1</v>
      </c>
      <c r="F1334" s="39">
        <v>0</v>
      </c>
      <c r="H1334" s="13"/>
    </row>
    <row r="1335" spans="2:8" s="1" customFormat="1" ht="16.899999999999999" customHeight="1">
      <c r="B1335" s="13"/>
      <c r="C1335" s="38" t="s">
        <v>1</v>
      </c>
      <c r="D1335" s="38" t="s">
        <v>6370</v>
      </c>
      <c r="E1335" s="3" t="s">
        <v>1</v>
      </c>
      <c r="F1335" s="39">
        <v>2.258</v>
      </c>
      <c r="H1335" s="13"/>
    </row>
    <row r="1336" spans="2:8" s="1" customFormat="1" ht="16.899999999999999" customHeight="1">
      <c r="B1336" s="13"/>
      <c r="C1336" s="38" t="s">
        <v>1</v>
      </c>
      <c r="D1336" s="38" t="s">
        <v>1748</v>
      </c>
      <c r="E1336" s="3" t="s">
        <v>1</v>
      </c>
      <c r="F1336" s="39">
        <v>0</v>
      </c>
      <c r="H1336" s="13"/>
    </row>
    <row r="1337" spans="2:8" s="1" customFormat="1" ht="16.899999999999999" customHeight="1">
      <c r="B1337" s="13"/>
      <c r="C1337" s="38" t="s">
        <v>1</v>
      </c>
      <c r="D1337" s="38" t="s">
        <v>487</v>
      </c>
      <c r="E1337" s="3" t="s">
        <v>1</v>
      </c>
      <c r="F1337" s="39">
        <v>0</v>
      </c>
      <c r="H1337" s="13"/>
    </row>
    <row r="1338" spans="2:8" s="1" customFormat="1" ht="16.899999999999999" customHeight="1">
      <c r="B1338" s="13"/>
      <c r="C1338" s="38" t="s">
        <v>1</v>
      </c>
      <c r="D1338" s="38" t="s">
        <v>6371</v>
      </c>
      <c r="E1338" s="3" t="s">
        <v>1</v>
      </c>
      <c r="F1338" s="39">
        <v>1.72</v>
      </c>
      <c r="H1338" s="13"/>
    </row>
    <row r="1339" spans="2:8" s="1" customFormat="1" ht="16.899999999999999" customHeight="1">
      <c r="B1339" s="13"/>
      <c r="C1339" s="38" t="s">
        <v>1</v>
      </c>
      <c r="D1339" s="38" t="s">
        <v>1750</v>
      </c>
      <c r="E1339" s="3" t="s">
        <v>1</v>
      </c>
      <c r="F1339" s="39">
        <v>0</v>
      </c>
      <c r="H1339" s="13"/>
    </row>
    <row r="1340" spans="2:8" s="1" customFormat="1" ht="16.899999999999999" customHeight="1">
      <c r="B1340" s="13"/>
      <c r="C1340" s="38" t="s">
        <v>1</v>
      </c>
      <c r="D1340" s="38" t="s">
        <v>1904</v>
      </c>
      <c r="E1340" s="3" t="s">
        <v>1</v>
      </c>
      <c r="F1340" s="39">
        <v>0</v>
      </c>
      <c r="H1340" s="13"/>
    </row>
    <row r="1341" spans="2:8" s="1" customFormat="1" ht="16.899999999999999" customHeight="1">
      <c r="B1341" s="13"/>
      <c r="C1341" s="38" t="s">
        <v>1</v>
      </c>
      <c r="D1341" s="38" t="s">
        <v>6372</v>
      </c>
      <c r="E1341" s="3" t="s">
        <v>1</v>
      </c>
      <c r="F1341" s="39">
        <v>22.596</v>
      </c>
      <c r="H1341" s="13"/>
    </row>
    <row r="1342" spans="2:8" s="1" customFormat="1" ht="16.899999999999999" customHeight="1">
      <c r="B1342" s="13"/>
      <c r="C1342" s="38" t="s">
        <v>1</v>
      </c>
      <c r="D1342" s="38" t="s">
        <v>1908</v>
      </c>
      <c r="E1342" s="3" t="s">
        <v>1</v>
      </c>
      <c r="F1342" s="39">
        <v>-2.258</v>
      </c>
      <c r="H1342" s="13"/>
    </row>
    <row r="1343" spans="2:8" s="1" customFormat="1" ht="16.899999999999999" customHeight="1">
      <c r="B1343" s="13"/>
      <c r="C1343" s="38" t="s">
        <v>1</v>
      </c>
      <c r="D1343" s="38" t="s">
        <v>1981</v>
      </c>
      <c r="E1343" s="3" t="s">
        <v>1</v>
      </c>
      <c r="F1343" s="39">
        <v>0</v>
      </c>
      <c r="H1343" s="13"/>
    </row>
    <row r="1344" spans="2:8" s="1" customFormat="1" ht="16.899999999999999" customHeight="1">
      <c r="B1344" s="13"/>
      <c r="C1344" s="38" t="s">
        <v>1</v>
      </c>
      <c r="D1344" s="38" t="s">
        <v>1904</v>
      </c>
      <c r="E1344" s="3" t="s">
        <v>1</v>
      </c>
      <c r="F1344" s="39">
        <v>0</v>
      </c>
      <c r="H1344" s="13"/>
    </row>
    <row r="1345" spans="2:8" s="1" customFormat="1" ht="16.899999999999999" customHeight="1">
      <c r="B1345" s="13"/>
      <c r="C1345" s="38" t="s">
        <v>1</v>
      </c>
      <c r="D1345" s="38" t="s">
        <v>6363</v>
      </c>
      <c r="E1345" s="3" t="s">
        <v>1</v>
      </c>
      <c r="F1345" s="39">
        <v>3.42</v>
      </c>
      <c r="H1345" s="13"/>
    </row>
    <row r="1346" spans="2:8" s="1" customFormat="1" ht="16.899999999999999" customHeight="1">
      <c r="B1346" s="13"/>
      <c r="C1346" s="38" t="s">
        <v>1</v>
      </c>
      <c r="D1346" s="38" t="s">
        <v>1967</v>
      </c>
      <c r="E1346" s="3" t="s">
        <v>1</v>
      </c>
      <c r="F1346" s="39">
        <v>-2.7360000000000002</v>
      </c>
      <c r="H1346" s="13"/>
    </row>
    <row r="1347" spans="2:8" s="1" customFormat="1" ht="16.899999999999999" customHeight="1">
      <c r="B1347" s="13"/>
      <c r="C1347" s="38" t="s">
        <v>1</v>
      </c>
      <c r="D1347" s="38" t="s">
        <v>1983</v>
      </c>
      <c r="E1347" s="3" t="s">
        <v>1</v>
      </c>
      <c r="F1347" s="39">
        <v>1.1519999999999999</v>
      </c>
      <c r="H1347" s="13"/>
    </row>
    <row r="1348" spans="2:8" s="1" customFormat="1" ht="16.899999999999999" customHeight="1">
      <c r="B1348" s="13"/>
      <c r="C1348" s="38" t="s">
        <v>1</v>
      </c>
      <c r="D1348" s="38" t="s">
        <v>487</v>
      </c>
      <c r="E1348" s="3" t="s">
        <v>1</v>
      </c>
      <c r="F1348" s="39">
        <v>0</v>
      </c>
      <c r="H1348" s="13"/>
    </row>
    <row r="1349" spans="2:8" s="1" customFormat="1" ht="16.899999999999999" customHeight="1">
      <c r="B1349" s="13"/>
      <c r="C1349" s="38" t="s">
        <v>1</v>
      </c>
      <c r="D1349" s="38" t="s">
        <v>6373</v>
      </c>
      <c r="E1349" s="3" t="s">
        <v>1</v>
      </c>
      <c r="F1349" s="39">
        <v>2.5510000000000002</v>
      </c>
      <c r="H1349" s="13"/>
    </row>
    <row r="1350" spans="2:8" s="1" customFormat="1" ht="16.899999999999999" customHeight="1">
      <c r="B1350" s="13"/>
      <c r="C1350" s="38" t="s">
        <v>1</v>
      </c>
      <c r="D1350" s="38" t="s">
        <v>6374</v>
      </c>
      <c r="E1350" s="3" t="s">
        <v>1</v>
      </c>
      <c r="F1350" s="39">
        <v>0.15</v>
      </c>
      <c r="H1350" s="13"/>
    </row>
    <row r="1351" spans="2:8" s="1" customFormat="1" ht="16.899999999999999" customHeight="1">
      <c r="B1351" s="13"/>
      <c r="C1351" s="38" t="s">
        <v>1</v>
      </c>
      <c r="D1351" s="38" t="s">
        <v>1755</v>
      </c>
      <c r="E1351" s="3" t="s">
        <v>1</v>
      </c>
      <c r="F1351" s="39">
        <v>0</v>
      </c>
      <c r="H1351" s="13"/>
    </row>
    <row r="1352" spans="2:8" s="1" customFormat="1" ht="16.899999999999999" customHeight="1">
      <c r="B1352" s="13"/>
      <c r="C1352" s="38" t="s">
        <v>1</v>
      </c>
      <c r="D1352" s="38" t="s">
        <v>487</v>
      </c>
      <c r="E1352" s="3" t="s">
        <v>1</v>
      </c>
      <c r="F1352" s="39">
        <v>0</v>
      </c>
      <c r="H1352" s="13"/>
    </row>
    <row r="1353" spans="2:8" s="1" customFormat="1" ht="16.899999999999999" customHeight="1">
      <c r="B1353" s="13"/>
      <c r="C1353" s="38" t="s">
        <v>1</v>
      </c>
      <c r="D1353" s="38" t="s">
        <v>6375</v>
      </c>
      <c r="E1353" s="3" t="s">
        <v>1</v>
      </c>
      <c r="F1353" s="39">
        <v>0.66</v>
      </c>
      <c r="H1353" s="13"/>
    </row>
    <row r="1354" spans="2:8" s="1" customFormat="1" ht="16.899999999999999" customHeight="1">
      <c r="B1354" s="13"/>
      <c r="C1354" s="38" t="s">
        <v>1</v>
      </c>
      <c r="D1354" s="38" t="s">
        <v>2098</v>
      </c>
      <c r="E1354" s="3" t="s">
        <v>1</v>
      </c>
      <c r="F1354" s="39">
        <v>0</v>
      </c>
      <c r="H1354" s="13"/>
    </row>
    <row r="1355" spans="2:8" s="1" customFormat="1" ht="16.899999999999999" customHeight="1">
      <c r="B1355" s="13"/>
      <c r="C1355" s="38" t="s">
        <v>1</v>
      </c>
      <c r="D1355" s="38" t="s">
        <v>487</v>
      </c>
      <c r="E1355" s="3" t="s">
        <v>1</v>
      </c>
      <c r="F1355" s="39">
        <v>0</v>
      </c>
      <c r="H1355" s="13"/>
    </row>
    <row r="1356" spans="2:8" s="1" customFormat="1" ht="16.899999999999999" customHeight="1">
      <c r="B1356" s="13"/>
      <c r="C1356" s="38" t="s">
        <v>1</v>
      </c>
      <c r="D1356" s="38" t="s">
        <v>6376</v>
      </c>
      <c r="E1356" s="3" t="s">
        <v>1</v>
      </c>
      <c r="F1356" s="39">
        <v>0.67700000000000005</v>
      </c>
      <c r="H1356" s="13"/>
    </row>
    <row r="1357" spans="2:8" s="1" customFormat="1" ht="16.899999999999999" customHeight="1">
      <c r="B1357" s="13"/>
      <c r="C1357" s="38" t="s">
        <v>1</v>
      </c>
      <c r="D1357" s="38" t="s">
        <v>6377</v>
      </c>
      <c r="E1357" s="3" t="s">
        <v>1</v>
      </c>
      <c r="F1357" s="39">
        <v>23.536999999999999</v>
      </c>
      <c r="H1357" s="13"/>
    </row>
    <row r="1358" spans="2:8" s="1" customFormat="1" ht="16.899999999999999" customHeight="1">
      <c r="B1358" s="13"/>
      <c r="C1358" s="38" t="s">
        <v>1</v>
      </c>
      <c r="D1358" s="38" t="s">
        <v>1903</v>
      </c>
      <c r="E1358" s="3" t="s">
        <v>1</v>
      </c>
      <c r="F1358" s="39">
        <v>0</v>
      </c>
      <c r="H1358" s="13"/>
    </row>
    <row r="1359" spans="2:8" s="1" customFormat="1" ht="16.899999999999999" customHeight="1">
      <c r="B1359" s="13"/>
      <c r="C1359" s="38" t="s">
        <v>1</v>
      </c>
      <c r="D1359" s="38" t="s">
        <v>1904</v>
      </c>
      <c r="E1359" s="3" t="s">
        <v>1</v>
      </c>
      <c r="F1359" s="39">
        <v>0</v>
      </c>
      <c r="H1359" s="13"/>
    </row>
    <row r="1360" spans="2:8" s="1" customFormat="1" ht="16.899999999999999" customHeight="1">
      <c r="B1360" s="13"/>
      <c r="C1360" s="38" t="s">
        <v>1</v>
      </c>
      <c r="D1360" s="38" t="s">
        <v>1984</v>
      </c>
      <c r="E1360" s="3" t="s">
        <v>1</v>
      </c>
      <c r="F1360" s="39">
        <v>3.6539999999999999</v>
      </c>
      <c r="H1360" s="13"/>
    </row>
    <row r="1361" spans="2:8" s="1" customFormat="1" ht="16.899999999999999" customHeight="1">
      <c r="B1361" s="13"/>
      <c r="C1361" s="38" t="s">
        <v>1</v>
      </c>
      <c r="D1361" s="38" t="s">
        <v>1906</v>
      </c>
      <c r="E1361" s="3" t="s">
        <v>1</v>
      </c>
      <c r="F1361" s="39">
        <v>0</v>
      </c>
      <c r="H1361" s="13"/>
    </row>
    <row r="1362" spans="2:8" s="1" customFormat="1" ht="16.899999999999999" customHeight="1">
      <c r="B1362" s="13"/>
      <c r="C1362" s="38" t="s">
        <v>1</v>
      </c>
      <c r="D1362" s="38" t="s">
        <v>1904</v>
      </c>
      <c r="E1362" s="3" t="s">
        <v>1</v>
      </c>
      <c r="F1362" s="39">
        <v>0</v>
      </c>
      <c r="H1362" s="13"/>
    </row>
    <row r="1363" spans="2:8" s="1" customFormat="1" ht="16.899999999999999" customHeight="1">
      <c r="B1363" s="13"/>
      <c r="C1363" s="38" t="s">
        <v>1</v>
      </c>
      <c r="D1363" s="38" t="s">
        <v>1985</v>
      </c>
      <c r="E1363" s="3" t="s">
        <v>1</v>
      </c>
      <c r="F1363" s="39">
        <v>2.6190000000000002</v>
      </c>
      <c r="H1363" s="13"/>
    </row>
    <row r="1364" spans="2:8" s="1" customFormat="1" ht="16.899999999999999" customHeight="1">
      <c r="B1364" s="13"/>
      <c r="C1364" s="38" t="s">
        <v>1</v>
      </c>
      <c r="D1364" s="38" t="s">
        <v>1811</v>
      </c>
      <c r="E1364" s="3" t="s">
        <v>1</v>
      </c>
      <c r="F1364" s="39">
        <v>0</v>
      </c>
      <c r="H1364" s="13"/>
    </row>
    <row r="1365" spans="2:8" s="1" customFormat="1" ht="16.899999999999999" customHeight="1">
      <c r="B1365" s="13"/>
      <c r="C1365" s="38" t="s">
        <v>1</v>
      </c>
      <c r="D1365" s="38" t="s">
        <v>487</v>
      </c>
      <c r="E1365" s="3" t="s">
        <v>1</v>
      </c>
      <c r="F1365" s="39">
        <v>0</v>
      </c>
      <c r="H1365" s="13"/>
    </row>
    <row r="1366" spans="2:8" s="1" customFormat="1" ht="16.899999999999999" customHeight="1">
      <c r="B1366" s="13"/>
      <c r="C1366" s="38" t="s">
        <v>1</v>
      </c>
      <c r="D1366" s="38" t="s">
        <v>2101</v>
      </c>
      <c r="E1366" s="3" t="s">
        <v>1</v>
      </c>
      <c r="F1366" s="39">
        <v>0.113</v>
      </c>
      <c r="H1366" s="13"/>
    </row>
    <row r="1367" spans="2:8" s="1" customFormat="1" ht="16.899999999999999" customHeight="1">
      <c r="B1367" s="13"/>
      <c r="C1367" s="38" t="s">
        <v>1</v>
      </c>
      <c r="D1367" s="38" t="s">
        <v>1594</v>
      </c>
      <c r="E1367" s="3" t="s">
        <v>1</v>
      </c>
      <c r="F1367" s="39">
        <v>0</v>
      </c>
      <c r="H1367" s="13"/>
    </row>
    <row r="1368" spans="2:8" s="1" customFormat="1" ht="16.899999999999999" customHeight="1">
      <c r="B1368" s="13"/>
      <c r="C1368" s="38" t="s">
        <v>1</v>
      </c>
      <c r="D1368" s="38" t="s">
        <v>487</v>
      </c>
      <c r="E1368" s="3" t="s">
        <v>1</v>
      </c>
      <c r="F1368" s="39">
        <v>0</v>
      </c>
      <c r="H1368" s="13"/>
    </row>
    <row r="1369" spans="2:8" s="1" customFormat="1" ht="16.899999999999999" customHeight="1">
      <c r="B1369" s="13"/>
      <c r="C1369" s="38" t="s">
        <v>1</v>
      </c>
      <c r="D1369" s="38" t="s">
        <v>2102</v>
      </c>
      <c r="E1369" s="3" t="s">
        <v>1</v>
      </c>
      <c r="F1369" s="39">
        <v>2.2589999999999999</v>
      </c>
      <c r="H1369" s="13"/>
    </row>
    <row r="1370" spans="2:8" s="1" customFormat="1" ht="16.899999999999999" customHeight="1">
      <c r="B1370" s="13"/>
      <c r="C1370" s="38" t="s">
        <v>1</v>
      </c>
      <c r="D1370" s="38" t="s">
        <v>2103</v>
      </c>
      <c r="E1370" s="3" t="s">
        <v>1</v>
      </c>
      <c r="F1370" s="39">
        <v>0.495</v>
      </c>
      <c r="H1370" s="13"/>
    </row>
    <row r="1371" spans="2:8" s="1" customFormat="1" ht="16.899999999999999" customHeight="1">
      <c r="B1371" s="13"/>
      <c r="C1371" s="38" t="s">
        <v>1</v>
      </c>
      <c r="D1371" s="38" t="s">
        <v>1904</v>
      </c>
      <c r="E1371" s="3" t="s">
        <v>1</v>
      </c>
      <c r="F1371" s="39">
        <v>0</v>
      </c>
      <c r="H1371" s="13"/>
    </row>
    <row r="1372" spans="2:8" s="1" customFormat="1" ht="16.899999999999999" customHeight="1">
      <c r="B1372" s="13"/>
      <c r="C1372" s="38" t="s">
        <v>1</v>
      </c>
      <c r="D1372" s="38" t="s">
        <v>1986</v>
      </c>
      <c r="E1372" s="3" t="s">
        <v>1</v>
      </c>
      <c r="F1372" s="39">
        <v>9.5839999999999996</v>
      </c>
      <c r="H1372" s="13"/>
    </row>
    <row r="1373" spans="2:8" s="1" customFormat="1" ht="16.899999999999999" customHeight="1">
      <c r="B1373" s="13"/>
      <c r="C1373" s="38" t="s">
        <v>1</v>
      </c>
      <c r="D1373" s="38" t="s">
        <v>1597</v>
      </c>
      <c r="E1373" s="3" t="s">
        <v>1</v>
      </c>
      <c r="F1373" s="39">
        <v>0</v>
      </c>
      <c r="H1373" s="13"/>
    </row>
    <row r="1374" spans="2:8" s="1" customFormat="1" ht="16.899999999999999" customHeight="1">
      <c r="B1374" s="13"/>
      <c r="C1374" s="38" t="s">
        <v>1</v>
      </c>
      <c r="D1374" s="38" t="s">
        <v>1759</v>
      </c>
      <c r="E1374" s="3" t="s">
        <v>1</v>
      </c>
      <c r="F1374" s="39">
        <v>0</v>
      </c>
      <c r="H1374" s="13"/>
    </row>
    <row r="1375" spans="2:8" s="1" customFormat="1" ht="16.899999999999999" customHeight="1">
      <c r="B1375" s="13"/>
      <c r="C1375" s="38" t="s">
        <v>1</v>
      </c>
      <c r="D1375" s="38" t="s">
        <v>1904</v>
      </c>
      <c r="E1375" s="3" t="s">
        <v>1</v>
      </c>
      <c r="F1375" s="39">
        <v>0</v>
      </c>
      <c r="H1375" s="13"/>
    </row>
    <row r="1376" spans="2:8" s="1" customFormat="1" ht="16.899999999999999" customHeight="1">
      <c r="B1376" s="13"/>
      <c r="C1376" s="38" t="s">
        <v>1</v>
      </c>
      <c r="D1376" s="38" t="s">
        <v>6378</v>
      </c>
      <c r="E1376" s="3" t="s">
        <v>1</v>
      </c>
      <c r="F1376" s="39">
        <v>25.882999999999999</v>
      </c>
      <c r="H1376" s="13"/>
    </row>
    <row r="1377" spans="2:8" s="1" customFormat="1" ht="16.899999999999999" customHeight="1">
      <c r="B1377" s="13"/>
      <c r="C1377" s="38" t="s">
        <v>1</v>
      </c>
      <c r="D1377" s="38" t="s">
        <v>1988</v>
      </c>
      <c r="E1377" s="3" t="s">
        <v>1</v>
      </c>
      <c r="F1377" s="39">
        <v>-2.2789999999999999</v>
      </c>
      <c r="H1377" s="13"/>
    </row>
    <row r="1378" spans="2:8" s="1" customFormat="1" ht="16.899999999999999" customHeight="1">
      <c r="B1378" s="13"/>
      <c r="C1378" s="38" t="s">
        <v>1</v>
      </c>
      <c r="D1378" s="38" t="s">
        <v>1989</v>
      </c>
      <c r="E1378" s="3" t="s">
        <v>1</v>
      </c>
      <c r="F1378" s="39">
        <v>0</v>
      </c>
      <c r="H1378" s="13"/>
    </row>
    <row r="1379" spans="2:8" s="1" customFormat="1" ht="16.899999999999999" customHeight="1">
      <c r="B1379" s="13"/>
      <c r="C1379" s="38" t="s">
        <v>1</v>
      </c>
      <c r="D1379" s="38" t="s">
        <v>1904</v>
      </c>
      <c r="E1379" s="3" t="s">
        <v>1</v>
      </c>
      <c r="F1379" s="39">
        <v>0</v>
      </c>
      <c r="H1379" s="13"/>
    </row>
    <row r="1380" spans="2:8" s="1" customFormat="1" ht="16.899999999999999" customHeight="1">
      <c r="B1380" s="13"/>
      <c r="C1380" s="38" t="s">
        <v>1</v>
      </c>
      <c r="D1380" s="38" t="s">
        <v>6379</v>
      </c>
      <c r="E1380" s="3" t="s">
        <v>1</v>
      </c>
      <c r="F1380" s="39">
        <v>77.647999999999996</v>
      </c>
      <c r="H1380" s="13"/>
    </row>
    <row r="1381" spans="2:8" s="1" customFormat="1" ht="16.899999999999999" customHeight="1">
      <c r="B1381" s="13"/>
      <c r="C1381" s="38" t="s">
        <v>1</v>
      </c>
      <c r="D1381" s="38" t="s">
        <v>1991</v>
      </c>
      <c r="E1381" s="3" t="s">
        <v>1</v>
      </c>
      <c r="F1381" s="39">
        <v>-6.8369999999999997</v>
      </c>
      <c r="H1381" s="13"/>
    </row>
    <row r="1382" spans="2:8" s="1" customFormat="1" ht="16.899999999999999" customHeight="1">
      <c r="B1382" s="13"/>
      <c r="C1382" s="38" t="s">
        <v>1</v>
      </c>
      <c r="D1382" s="38" t="s">
        <v>1763</v>
      </c>
      <c r="E1382" s="3" t="s">
        <v>1</v>
      </c>
      <c r="F1382" s="39">
        <v>0</v>
      </c>
      <c r="H1382" s="13"/>
    </row>
    <row r="1383" spans="2:8" s="1" customFormat="1" ht="16.899999999999999" customHeight="1">
      <c r="B1383" s="13"/>
      <c r="C1383" s="38" t="s">
        <v>1</v>
      </c>
      <c r="D1383" s="38" t="s">
        <v>1904</v>
      </c>
      <c r="E1383" s="3" t="s">
        <v>1</v>
      </c>
      <c r="F1383" s="39">
        <v>0</v>
      </c>
      <c r="H1383" s="13"/>
    </row>
    <row r="1384" spans="2:8" s="1" customFormat="1" ht="16.899999999999999" customHeight="1">
      <c r="B1384" s="13"/>
      <c r="C1384" s="38" t="s">
        <v>1</v>
      </c>
      <c r="D1384" s="38" t="s">
        <v>6380</v>
      </c>
      <c r="E1384" s="3" t="s">
        <v>1</v>
      </c>
      <c r="F1384" s="39">
        <v>30.132000000000001</v>
      </c>
      <c r="H1384" s="13"/>
    </row>
    <row r="1385" spans="2:8" s="1" customFormat="1" ht="16.899999999999999" customHeight="1">
      <c r="B1385" s="13"/>
      <c r="C1385" s="38" t="s">
        <v>1</v>
      </c>
      <c r="D1385" s="38" t="s">
        <v>1993</v>
      </c>
      <c r="E1385" s="3" t="s">
        <v>1</v>
      </c>
      <c r="F1385" s="39">
        <v>-3.4430000000000001</v>
      </c>
      <c r="H1385" s="13"/>
    </row>
    <row r="1386" spans="2:8" s="1" customFormat="1" ht="16.899999999999999" customHeight="1">
      <c r="B1386" s="13"/>
      <c r="C1386" s="38" t="s">
        <v>1</v>
      </c>
      <c r="D1386" s="38" t="s">
        <v>1765</v>
      </c>
      <c r="E1386" s="3" t="s">
        <v>1</v>
      </c>
      <c r="F1386" s="39">
        <v>0</v>
      </c>
      <c r="H1386" s="13"/>
    </row>
    <row r="1387" spans="2:8" s="1" customFormat="1" ht="16.899999999999999" customHeight="1">
      <c r="B1387" s="13"/>
      <c r="C1387" s="38" t="s">
        <v>1</v>
      </c>
      <c r="D1387" s="38" t="s">
        <v>1904</v>
      </c>
      <c r="E1387" s="3" t="s">
        <v>1</v>
      </c>
      <c r="F1387" s="39">
        <v>0</v>
      </c>
      <c r="H1387" s="13"/>
    </row>
    <row r="1388" spans="2:8" s="1" customFormat="1" ht="16.899999999999999" customHeight="1">
      <c r="B1388" s="13"/>
      <c r="C1388" s="38" t="s">
        <v>1</v>
      </c>
      <c r="D1388" s="38" t="s">
        <v>6381</v>
      </c>
      <c r="E1388" s="3" t="s">
        <v>1</v>
      </c>
      <c r="F1388" s="39">
        <v>60.265000000000001</v>
      </c>
      <c r="H1388" s="13"/>
    </row>
    <row r="1389" spans="2:8" s="1" customFormat="1" ht="16.899999999999999" customHeight="1">
      <c r="B1389" s="13"/>
      <c r="C1389" s="38" t="s">
        <v>1</v>
      </c>
      <c r="D1389" s="38" t="s">
        <v>1995</v>
      </c>
      <c r="E1389" s="3" t="s">
        <v>1</v>
      </c>
      <c r="F1389" s="39">
        <v>-6.8849999999999998</v>
      </c>
      <c r="H1389" s="13"/>
    </row>
    <row r="1390" spans="2:8" s="1" customFormat="1" ht="16.899999999999999" customHeight="1">
      <c r="B1390" s="13"/>
      <c r="C1390" s="38" t="s">
        <v>1</v>
      </c>
      <c r="D1390" s="38" t="s">
        <v>1766</v>
      </c>
      <c r="E1390" s="3" t="s">
        <v>1</v>
      </c>
      <c r="F1390" s="39">
        <v>0</v>
      </c>
      <c r="H1390" s="13"/>
    </row>
    <row r="1391" spans="2:8" s="1" customFormat="1" ht="16.899999999999999" customHeight="1">
      <c r="B1391" s="13"/>
      <c r="C1391" s="38" t="s">
        <v>1</v>
      </c>
      <c r="D1391" s="38" t="s">
        <v>1904</v>
      </c>
      <c r="E1391" s="3" t="s">
        <v>1</v>
      </c>
      <c r="F1391" s="39">
        <v>0</v>
      </c>
      <c r="H1391" s="13"/>
    </row>
    <row r="1392" spans="2:8" s="1" customFormat="1" ht="16.899999999999999" customHeight="1">
      <c r="B1392" s="13"/>
      <c r="C1392" s="38" t="s">
        <v>1</v>
      </c>
      <c r="D1392" s="38" t="s">
        <v>6380</v>
      </c>
      <c r="E1392" s="3" t="s">
        <v>1</v>
      </c>
      <c r="F1392" s="39">
        <v>30.132000000000001</v>
      </c>
      <c r="H1392" s="13"/>
    </row>
    <row r="1393" spans="2:8" s="1" customFormat="1" ht="16.899999999999999" customHeight="1">
      <c r="B1393" s="13"/>
      <c r="C1393" s="38" t="s">
        <v>1</v>
      </c>
      <c r="D1393" s="38" t="s">
        <v>1993</v>
      </c>
      <c r="E1393" s="3" t="s">
        <v>1</v>
      </c>
      <c r="F1393" s="39">
        <v>-3.4430000000000001</v>
      </c>
      <c r="H1393" s="13"/>
    </row>
    <row r="1394" spans="2:8" s="1" customFormat="1" ht="16.899999999999999" customHeight="1">
      <c r="B1394" s="13"/>
      <c r="C1394" s="38" t="s">
        <v>1</v>
      </c>
      <c r="D1394" s="38" t="s">
        <v>487</v>
      </c>
      <c r="E1394" s="3" t="s">
        <v>1</v>
      </c>
      <c r="F1394" s="39">
        <v>0</v>
      </c>
      <c r="H1394" s="13"/>
    </row>
    <row r="1395" spans="2:8" s="1" customFormat="1" ht="16.899999999999999" customHeight="1">
      <c r="B1395" s="13"/>
      <c r="C1395" s="38" t="s">
        <v>1</v>
      </c>
      <c r="D1395" s="38" t="s">
        <v>6371</v>
      </c>
      <c r="E1395" s="3" t="s">
        <v>1</v>
      </c>
      <c r="F1395" s="39">
        <v>1.72</v>
      </c>
      <c r="H1395" s="13"/>
    </row>
    <row r="1396" spans="2:8" s="1" customFormat="1" ht="16.899999999999999" customHeight="1">
      <c r="B1396" s="13"/>
      <c r="C1396" s="38" t="s">
        <v>1</v>
      </c>
      <c r="D1396" s="38" t="s">
        <v>2005</v>
      </c>
      <c r="E1396" s="3" t="s">
        <v>1</v>
      </c>
      <c r="F1396" s="39">
        <v>0</v>
      </c>
      <c r="H1396" s="13"/>
    </row>
    <row r="1397" spans="2:8" s="1" customFormat="1" ht="16.899999999999999" customHeight="1">
      <c r="B1397" s="13"/>
      <c r="C1397" s="38" t="s">
        <v>1</v>
      </c>
      <c r="D1397" s="38" t="s">
        <v>487</v>
      </c>
      <c r="E1397" s="3" t="s">
        <v>1</v>
      </c>
      <c r="F1397" s="39">
        <v>0</v>
      </c>
      <c r="H1397" s="13"/>
    </row>
    <row r="1398" spans="2:8" s="1" customFormat="1" ht="16.899999999999999" customHeight="1">
      <c r="B1398" s="13"/>
      <c r="C1398" s="38" t="s">
        <v>1</v>
      </c>
      <c r="D1398" s="38" t="s">
        <v>6382</v>
      </c>
      <c r="E1398" s="3" t="s">
        <v>1</v>
      </c>
      <c r="F1398" s="39">
        <v>2.351</v>
      </c>
      <c r="H1398" s="13"/>
    </row>
    <row r="1399" spans="2:8" s="1" customFormat="1" ht="16.899999999999999" customHeight="1">
      <c r="B1399" s="13"/>
      <c r="C1399" s="38" t="s">
        <v>1</v>
      </c>
      <c r="D1399" s="38" t="s">
        <v>1904</v>
      </c>
      <c r="E1399" s="3" t="s">
        <v>1</v>
      </c>
      <c r="F1399" s="39">
        <v>0</v>
      </c>
      <c r="H1399" s="13"/>
    </row>
    <row r="1400" spans="2:8" s="1" customFormat="1" ht="16.899999999999999" customHeight="1">
      <c r="B1400" s="13"/>
      <c r="C1400" s="38" t="s">
        <v>1</v>
      </c>
      <c r="D1400" s="38" t="s">
        <v>6383</v>
      </c>
      <c r="E1400" s="3" t="s">
        <v>1</v>
      </c>
      <c r="F1400" s="39">
        <v>4.0709999999999997</v>
      </c>
      <c r="H1400" s="13"/>
    </row>
    <row r="1401" spans="2:8" s="1" customFormat="1" ht="16.899999999999999" customHeight="1">
      <c r="B1401" s="13"/>
      <c r="C1401" s="38" t="s">
        <v>1</v>
      </c>
      <c r="D1401" s="38" t="s">
        <v>1967</v>
      </c>
      <c r="E1401" s="3" t="s">
        <v>1</v>
      </c>
      <c r="F1401" s="39">
        <v>-2.7360000000000002</v>
      </c>
      <c r="H1401" s="13"/>
    </row>
    <row r="1402" spans="2:8" s="1" customFormat="1" ht="16.899999999999999" customHeight="1">
      <c r="B1402" s="13"/>
      <c r="C1402" s="38" t="s">
        <v>1</v>
      </c>
      <c r="D1402" s="38" t="s">
        <v>1983</v>
      </c>
      <c r="E1402" s="3" t="s">
        <v>1</v>
      </c>
      <c r="F1402" s="39">
        <v>1.1519999999999999</v>
      </c>
      <c r="H1402" s="13"/>
    </row>
    <row r="1403" spans="2:8" s="1" customFormat="1" ht="16.899999999999999" customHeight="1">
      <c r="B1403" s="13"/>
      <c r="C1403" s="38" t="s">
        <v>1</v>
      </c>
      <c r="D1403" s="38" t="s">
        <v>1824</v>
      </c>
      <c r="E1403" s="3" t="s">
        <v>1</v>
      </c>
      <c r="F1403" s="39">
        <v>0</v>
      </c>
      <c r="H1403" s="13"/>
    </row>
    <row r="1404" spans="2:8" s="1" customFormat="1" ht="16.899999999999999" customHeight="1">
      <c r="B1404" s="13"/>
      <c r="C1404" s="38" t="s">
        <v>1</v>
      </c>
      <c r="D1404" s="38" t="s">
        <v>487</v>
      </c>
      <c r="E1404" s="3" t="s">
        <v>1</v>
      </c>
      <c r="F1404" s="39">
        <v>0</v>
      </c>
      <c r="H1404" s="13"/>
    </row>
    <row r="1405" spans="2:8" s="1" customFormat="1" ht="16.899999999999999" customHeight="1">
      <c r="B1405" s="13"/>
      <c r="C1405" s="38" t="s">
        <v>1</v>
      </c>
      <c r="D1405" s="38" t="s">
        <v>2106</v>
      </c>
      <c r="E1405" s="3" t="s">
        <v>1</v>
      </c>
      <c r="F1405" s="39">
        <v>7.0000000000000007E-2</v>
      </c>
      <c r="H1405" s="13"/>
    </row>
    <row r="1406" spans="2:8" s="1" customFormat="1" ht="16.899999999999999" customHeight="1">
      <c r="B1406" s="13"/>
      <c r="C1406" s="38" t="s">
        <v>1</v>
      </c>
      <c r="D1406" s="38" t="s">
        <v>1598</v>
      </c>
      <c r="E1406" s="3" t="s">
        <v>1</v>
      </c>
      <c r="F1406" s="39">
        <v>0</v>
      </c>
      <c r="H1406" s="13"/>
    </row>
    <row r="1407" spans="2:8" s="1" customFormat="1" ht="16.899999999999999" customHeight="1">
      <c r="B1407" s="13"/>
      <c r="C1407" s="38" t="s">
        <v>1</v>
      </c>
      <c r="D1407" s="38" t="s">
        <v>487</v>
      </c>
      <c r="E1407" s="3" t="s">
        <v>1</v>
      </c>
      <c r="F1407" s="39">
        <v>0</v>
      </c>
      <c r="H1407" s="13"/>
    </row>
    <row r="1408" spans="2:8" s="1" customFormat="1" ht="16.899999999999999" customHeight="1">
      <c r="B1408" s="13"/>
      <c r="C1408" s="38" t="s">
        <v>1</v>
      </c>
      <c r="D1408" s="38" t="s">
        <v>2107</v>
      </c>
      <c r="E1408" s="3" t="s">
        <v>1</v>
      </c>
      <c r="F1408" s="39">
        <v>2.8820000000000001</v>
      </c>
      <c r="H1408" s="13"/>
    </row>
    <row r="1409" spans="2:8" s="1" customFormat="1" ht="16.899999999999999" customHeight="1">
      <c r="B1409" s="13"/>
      <c r="C1409" s="38" t="s">
        <v>1</v>
      </c>
      <c r="D1409" s="38" t="s">
        <v>2108</v>
      </c>
      <c r="E1409" s="3" t="s">
        <v>1</v>
      </c>
      <c r="F1409" s="39">
        <v>0.48099999999999998</v>
      </c>
      <c r="H1409" s="13"/>
    </row>
    <row r="1410" spans="2:8" s="1" customFormat="1" ht="16.899999999999999" customHeight="1">
      <c r="B1410" s="13"/>
      <c r="C1410" s="38" t="s">
        <v>1</v>
      </c>
      <c r="D1410" s="38" t="s">
        <v>1904</v>
      </c>
      <c r="E1410" s="3" t="s">
        <v>1</v>
      </c>
      <c r="F1410" s="39">
        <v>0</v>
      </c>
      <c r="H1410" s="13"/>
    </row>
    <row r="1411" spans="2:8" s="1" customFormat="1" ht="16.899999999999999" customHeight="1">
      <c r="B1411" s="13"/>
      <c r="C1411" s="38" t="s">
        <v>1</v>
      </c>
      <c r="D1411" s="38" t="s">
        <v>2007</v>
      </c>
      <c r="E1411" s="3" t="s">
        <v>1</v>
      </c>
      <c r="F1411" s="39">
        <v>11.516999999999999</v>
      </c>
      <c r="H1411" s="13"/>
    </row>
    <row r="1412" spans="2:8" s="1" customFormat="1" ht="16.899999999999999" customHeight="1">
      <c r="B1412" s="13"/>
      <c r="C1412" s="38" t="s">
        <v>1</v>
      </c>
      <c r="D1412" s="38" t="s">
        <v>1600</v>
      </c>
      <c r="E1412" s="3" t="s">
        <v>1</v>
      </c>
      <c r="F1412" s="39">
        <v>0</v>
      </c>
      <c r="H1412" s="13"/>
    </row>
    <row r="1413" spans="2:8" s="1" customFormat="1" ht="16.899999999999999" customHeight="1">
      <c r="B1413" s="13"/>
      <c r="C1413" s="38" t="s">
        <v>1</v>
      </c>
      <c r="D1413" s="38" t="s">
        <v>1781</v>
      </c>
      <c r="E1413" s="3" t="s">
        <v>1</v>
      </c>
      <c r="F1413" s="39">
        <v>0</v>
      </c>
      <c r="H1413" s="13"/>
    </row>
    <row r="1414" spans="2:8" s="1" customFormat="1" ht="16.899999999999999" customHeight="1">
      <c r="B1414" s="13"/>
      <c r="C1414" s="38" t="s">
        <v>1</v>
      </c>
      <c r="D1414" s="38" t="s">
        <v>1904</v>
      </c>
      <c r="E1414" s="3" t="s">
        <v>1</v>
      </c>
      <c r="F1414" s="39">
        <v>0</v>
      </c>
      <c r="H1414" s="13"/>
    </row>
    <row r="1415" spans="2:8" s="1" customFormat="1" ht="16.899999999999999" customHeight="1">
      <c r="B1415" s="13"/>
      <c r="C1415" s="38" t="s">
        <v>1</v>
      </c>
      <c r="D1415" s="38" t="s">
        <v>6384</v>
      </c>
      <c r="E1415" s="3" t="s">
        <v>1</v>
      </c>
      <c r="F1415" s="39">
        <v>20.771000000000001</v>
      </c>
      <c r="H1415" s="13"/>
    </row>
    <row r="1416" spans="2:8" s="1" customFormat="1" ht="16.899999999999999" customHeight="1">
      <c r="B1416" s="13"/>
      <c r="C1416" s="38" t="s">
        <v>1</v>
      </c>
      <c r="D1416" s="38" t="s">
        <v>2009</v>
      </c>
      <c r="E1416" s="3" t="s">
        <v>1</v>
      </c>
      <c r="F1416" s="39">
        <v>0</v>
      </c>
      <c r="H1416" s="13"/>
    </row>
    <row r="1417" spans="2:8" s="1" customFormat="1" ht="16.899999999999999" customHeight="1">
      <c r="B1417" s="13"/>
      <c r="C1417" s="38" t="s">
        <v>1</v>
      </c>
      <c r="D1417" s="38" t="s">
        <v>1904</v>
      </c>
      <c r="E1417" s="3" t="s">
        <v>1</v>
      </c>
      <c r="F1417" s="39">
        <v>0</v>
      </c>
      <c r="H1417" s="13"/>
    </row>
    <row r="1418" spans="2:8" s="1" customFormat="1" ht="16.899999999999999" customHeight="1">
      <c r="B1418" s="13"/>
      <c r="C1418" s="38" t="s">
        <v>1</v>
      </c>
      <c r="D1418" s="38" t="s">
        <v>6384</v>
      </c>
      <c r="E1418" s="3" t="s">
        <v>1</v>
      </c>
      <c r="F1418" s="39">
        <v>20.771000000000001</v>
      </c>
      <c r="H1418" s="13"/>
    </row>
    <row r="1419" spans="2:8" s="1" customFormat="1" ht="16.899999999999999" customHeight="1">
      <c r="B1419" s="13"/>
      <c r="C1419" s="38" t="s">
        <v>1</v>
      </c>
      <c r="D1419" s="38" t="s">
        <v>487</v>
      </c>
      <c r="E1419" s="3" t="s">
        <v>1</v>
      </c>
      <c r="F1419" s="39">
        <v>0</v>
      </c>
      <c r="H1419" s="13"/>
    </row>
    <row r="1420" spans="2:8" s="1" customFormat="1" ht="16.899999999999999" customHeight="1">
      <c r="B1420" s="13"/>
      <c r="C1420" s="38" t="s">
        <v>1</v>
      </c>
      <c r="D1420" s="38" t="s">
        <v>2109</v>
      </c>
      <c r="E1420" s="3" t="s">
        <v>1</v>
      </c>
      <c r="F1420" s="39">
        <v>0.33500000000000002</v>
      </c>
      <c r="H1420" s="13"/>
    </row>
    <row r="1421" spans="2:8" s="1" customFormat="1" ht="16.899999999999999" customHeight="1">
      <c r="B1421" s="13"/>
      <c r="C1421" s="38" t="s">
        <v>1</v>
      </c>
      <c r="D1421" s="38" t="s">
        <v>2110</v>
      </c>
      <c r="E1421" s="3" t="s">
        <v>1</v>
      </c>
      <c r="F1421" s="39">
        <v>0</v>
      </c>
      <c r="H1421" s="13"/>
    </row>
    <row r="1422" spans="2:8" s="1" customFormat="1" ht="16.899999999999999" customHeight="1">
      <c r="B1422" s="13"/>
      <c r="C1422" s="38" t="s">
        <v>1</v>
      </c>
      <c r="D1422" s="38" t="s">
        <v>487</v>
      </c>
      <c r="E1422" s="3" t="s">
        <v>1</v>
      </c>
      <c r="F1422" s="39">
        <v>0</v>
      </c>
      <c r="H1422" s="13"/>
    </row>
    <row r="1423" spans="2:8" s="1" customFormat="1" ht="16.899999999999999" customHeight="1">
      <c r="B1423" s="13"/>
      <c r="C1423" s="38" t="s">
        <v>1</v>
      </c>
      <c r="D1423" s="38" t="s">
        <v>2111</v>
      </c>
      <c r="E1423" s="3" t="s">
        <v>1</v>
      </c>
      <c r="F1423" s="39">
        <v>0.32200000000000001</v>
      </c>
      <c r="H1423" s="13"/>
    </row>
    <row r="1424" spans="2:8" s="1" customFormat="1" ht="16.899999999999999" customHeight="1">
      <c r="B1424" s="13"/>
      <c r="C1424" s="38" t="s">
        <v>1</v>
      </c>
      <c r="D1424" s="38" t="s">
        <v>1783</v>
      </c>
      <c r="E1424" s="3" t="s">
        <v>1</v>
      </c>
      <c r="F1424" s="39">
        <v>0</v>
      </c>
      <c r="H1424" s="13"/>
    </row>
    <row r="1425" spans="2:8" s="1" customFormat="1" ht="16.899999999999999" customHeight="1">
      <c r="B1425" s="13"/>
      <c r="C1425" s="38" t="s">
        <v>1</v>
      </c>
      <c r="D1425" s="38" t="s">
        <v>1904</v>
      </c>
      <c r="E1425" s="3" t="s">
        <v>1</v>
      </c>
      <c r="F1425" s="39">
        <v>0</v>
      </c>
      <c r="H1425" s="13"/>
    </row>
    <row r="1426" spans="2:8" s="1" customFormat="1" ht="16.899999999999999" customHeight="1">
      <c r="B1426" s="13"/>
      <c r="C1426" s="38" t="s">
        <v>1</v>
      </c>
      <c r="D1426" s="38" t="s">
        <v>6385</v>
      </c>
      <c r="E1426" s="3" t="s">
        <v>1</v>
      </c>
      <c r="F1426" s="39">
        <v>20.823</v>
      </c>
      <c r="H1426" s="13"/>
    </row>
    <row r="1427" spans="2:8" s="1" customFormat="1" ht="16.899999999999999" customHeight="1">
      <c r="B1427" s="13"/>
      <c r="C1427" s="38" t="s">
        <v>1</v>
      </c>
      <c r="D1427" s="38" t="s">
        <v>2011</v>
      </c>
      <c r="E1427" s="3" t="s">
        <v>1</v>
      </c>
      <c r="F1427" s="39">
        <v>0</v>
      </c>
      <c r="H1427" s="13"/>
    </row>
    <row r="1428" spans="2:8" s="1" customFormat="1" ht="16.899999999999999" customHeight="1">
      <c r="B1428" s="13"/>
      <c r="C1428" s="38" t="s">
        <v>1</v>
      </c>
      <c r="D1428" s="38" t="s">
        <v>1904</v>
      </c>
      <c r="E1428" s="3" t="s">
        <v>1</v>
      </c>
      <c r="F1428" s="39">
        <v>0</v>
      </c>
      <c r="H1428" s="13"/>
    </row>
    <row r="1429" spans="2:8" s="1" customFormat="1" ht="16.899999999999999" customHeight="1">
      <c r="B1429" s="13"/>
      <c r="C1429" s="38" t="s">
        <v>1</v>
      </c>
      <c r="D1429" s="38" t="s">
        <v>6385</v>
      </c>
      <c r="E1429" s="3" t="s">
        <v>1</v>
      </c>
      <c r="F1429" s="39">
        <v>20.823</v>
      </c>
      <c r="H1429" s="13"/>
    </row>
    <row r="1430" spans="2:8" s="1" customFormat="1" ht="16.899999999999999" customHeight="1">
      <c r="B1430" s="13"/>
      <c r="C1430" s="38" t="s">
        <v>1</v>
      </c>
      <c r="D1430" s="38" t="s">
        <v>487</v>
      </c>
      <c r="E1430" s="3" t="s">
        <v>1</v>
      </c>
      <c r="F1430" s="39">
        <v>0</v>
      </c>
      <c r="H1430" s="13"/>
    </row>
    <row r="1431" spans="2:8" s="1" customFormat="1" ht="16.899999999999999" customHeight="1">
      <c r="B1431" s="13"/>
      <c r="C1431" s="38" t="s">
        <v>1</v>
      </c>
      <c r="D1431" s="38" t="s">
        <v>2112</v>
      </c>
      <c r="E1431" s="3" t="s">
        <v>1</v>
      </c>
      <c r="F1431" s="39">
        <v>0.28100000000000003</v>
      </c>
      <c r="H1431" s="13"/>
    </row>
    <row r="1432" spans="2:8" s="1" customFormat="1" ht="16.899999999999999" customHeight="1">
      <c r="B1432" s="13"/>
      <c r="C1432" s="38" t="s">
        <v>1</v>
      </c>
      <c r="D1432" s="38" t="s">
        <v>2113</v>
      </c>
      <c r="E1432" s="3" t="s">
        <v>1</v>
      </c>
      <c r="F1432" s="39">
        <v>0</v>
      </c>
      <c r="H1432" s="13"/>
    </row>
    <row r="1433" spans="2:8" s="1" customFormat="1" ht="16.899999999999999" customHeight="1">
      <c r="B1433" s="13"/>
      <c r="C1433" s="38" t="s">
        <v>1</v>
      </c>
      <c r="D1433" s="38" t="s">
        <v>487</v>
      </c>
      <c r="E1433" s="3" t="s">
        <v>1</v>
      </c>
      <c r="F1433" s="39">
        <v>0</v>
      </c>
      <c r="H1433" s="13"/>
    </row>
    <row r="1434" spans="2:8" s="1" customFormat="1" ht="16.899999999999999" customHeight="1">
      <c r="B1434" s="13"/>
      <c r="C1434" s="38" t="s">
        <v>1</v>
      </c>
      <c r="D1434" s="38" t="s">
        <v>2114</v>
      </c>
      <c r="E1434" s="3" t="s">
        <v>1</v>
      </c>
      <c r="F1434" s="39">
        <v>0.40200000000000002</v>
      </c>
      <c r="H1434" s="13"/>
    </row>
    <row r="1435" spans="2:8" s="1" customFormat="1" ht="16.899999999999999" customHeight="1">
      <c r="B1435" s="13"/>
      <c r="C1435" s="38" t="s">
        <v>1</v>
      </c>
      <c r="D1435" s="38" t="s">
        <v>1785</v>
      </c>
      <c r="E1435" s="3" t="s">
        <v>1</v>
      </c>
      <c r="F1435" s="39">
        <v>0</v>
      </c>
      <c r="H1435" s="13"/>
    </row>
    <row r="1436" spans="2:8" s="1" customFormat="1" ht="16.899999999999999" customHeight="1">
      <c r="B1436" s="13"/>
      <c r="C1436" s="38" t="s">
        <v>1</v>
      </c>
      <c r="D1436" s="38" t="s">
        <v>1904</v>
      </c>
      <c r="E1436" s="3" t="s">
        <v>1</v>
      </c>
      <c r="F1436" s="39">
        <v>0</v>
      </c>
      <c r="H1436" s="13"/>
    </row>
    <row r="1437" spans="2:8" s="1" customFormat="1" ht="16.899999999999999" customHeight="1">
      <c r="B1437" s="13"/>
      <c r="C1437" s="38" t="s">
        <v>1</v>
      </c>
      <c r="D1437" s="38" t="s">
        <v>6386</v>
      </c>
      <c r="E1437" s="3" t="s">
        <v>1</v>
      </c>
      <c r="F1437" s="39">
        <v>22.794</v>
      </c>
      <c r="H1437" s="13"/>
    </row>
    <row r="1438" spans="2:8" s="1" customFormat="1" ht="16.899999999999999" customHeight="1">
      <c r="B1438" s="13"/>
      <c r="C1438" s="38" t="s">
        <v>1</v>
      </c>
      <c r="D1438" s="38" t="s">
        <v>1993</v>
      </c>
      <c r="E1438" s="3" t="s">
        <v>1</v>
      </c>
      <c r="F1438" s="39">
        <v>-3.4430000000000001</v>
      </c>
      <c r="H1438" s="13"/>
    </row>
    <row r="1439" spans="2:8" s="1" customFormat="1" ht="16.899999999999999" customHeight="1">
      <c r="B1439" s="13"/>
      <c r="C1439" s="38" t="s">
        <v>1</v>
      </c>
      <c r="D1439" s="38" t="s">
        <v>1787</v>
      </c>
      <c r="E1439" s="3" t="s">
        <v>1</v>
      </c>
      <c r="F1439" s="39">
        <v>0</v>
      </c>
      <c r="H1439" s="13"/>
    </row>
    <row r="1440" spans="2:8" s="1" customFormat="1" ht="16.899999999999999" customHeight="1">
      <c r="B1440" s="13"/>
      <c r="C1440" s="38" t="s">
        <v>1</v>
      </c>
      <c r="D1440" s="38" t="s">
        <v>1904</v>
      </c>
      <c r="E1440" s="3" t="s">
        <v>1</v>
      </c>
      <c r="F1440" s="39">
        <v>0</v>
      </c>
      <c r="H1440" s="13"/>
    </row>
    <row r="1441" spans="2:8" s="1" customFormat="1" ht="16.899999999999999" customHeight="1">
      <c r="B1441" s="13"/>
      <c r="C1441" s="38" t="s">
        <v>1</v>
      </c>
      <c r="D1441" s="38" t="s">
        <v>6387</v>
      </c>
      <c r="E1441" s="3" t="s">
        <v>1</v>
      </c>
      <c r="F1441" s="39">
        <v>45.631</v>
      </c>
      <c r="H1441" s="13"/>
    </row>
    <row r="1442" spans="2:8" s="1" customFormat="1" ht="16.899999999999999" customHeight="1">
      <c r="B1442" s="13"/>
      <c r="C1442" s="38" t="s">
        <v>1</v>
      </c>
      <c r="D1442" s="38" t="s">
        <v>1995</v>
      </c>
      <c r="E1442" s="3" t="s">
        <v>1</v>
      </c>
      <c r="F1442" s="39">
        <v>-6.8849999999999998</v>
      </c>
      <c r="H1442" s="13"/>
    </row>
    <row r="1443" spans="2:8" s="1" customFormat="1" ht="16.899999999999999" customHeight="1">
      <c r="B1443" s="13"/>
      <c r="C1443" s="38" t="s">
        <v>1</v>
      </c>
      <c r="D1443" s="38" t="s">
        <v>487</v>
      </c>
      <c r="E1443" s="3" t="s">
        <v>1</v>
      </c>
      <c r="F1443" s="39">
        <v>0</v>
      </c>
      <c r="H1443" s="13"/>
    </row>
    <row r="1444" spans="2:8" s="1" customFormat="1" ht="16.899999999999999" customHeight="1">
      <c r="B1444" s="13"/>
      <c r="C1444" s="38" t="s">
        <v>1</v>
      </c>
      <c r="D1444" s="38" t="s">
        <v>2115</v>
      </c>
      <c r="E1444" s="3" t="s">
        <v>1</v>
      </c>
      <c r="F1444" s="39">
        <v>0.496</v>
      </c>
      <c r="H1444" s="13"/>
    </row>
    <row r="1445" spans="2:8" s="1" customFormat="1" ht="16.899999999999999" customHeight="1">
      <c r="B1445" s="13"/>
      <c r="C1445" s="38" t="s">
        <v>1</v>
      </c>
      <c r="D1445" s="38" t="s">
        <v>1789</v>
      </c>
      <c r="E1445" s="3" t="s">
        <v>1</v>
      </c>
      <c r="F1445" s="39">
        <v>0</v>
      </c>
      <c r="H1445" s="13"/>
    </row>
    <row r="1446" spans="2:8" s="1" customFormat="1" ht="16.899999999999999" customHeight="1">
      <c r="B1446" s="13"/>
      <c r="C1446" s="38" t="s">
        <v>1</v>
      </c>
      <c r="D1446" s="38" t="s">
        <v>1904</v>
      </c>
      <c r="E1446" s="3" t="s">
        <v>1</v>
      </c>
      <c r="F1446" s="39">
        <v>0</v>
      </c>
      <c r="H1446" s="13"/>
    </row>
    <row r="1447" spans="2:8" s="1" customFormat="1" ht="16.899999999999999" customHeight="1">
      <c r="B1447" s="13"/>
      <c r="C1447" s="38" t="s">
        <v>1</v>
      </c>
      <c r="D1447" s="38" t="s">
        <v>6388</v>
      </c>
      <c r="E1447" s="3" t="s">
        <v>1</v>
      </c>
      <c r="F1447" s="39">
        <v>22.837</v>
      </c>
      <c r="H1447" s="13"/>
    </row>
    <row r="1448" spans="2:8" s="1" customFormat="1" ht="16.899999999999999" customHeight="1">
      <c r="B1448" s="13"/>
      <c r="C1448" s="38" t="s">
        <v>1</v>
      </c>
      <c r="D1448" s="38" t="s">
        <v>1993</v>
      </c>
      <c r="E1448" s="3" t="s">
        <v>1</v>
      </c>
      <c r="F1448" s="39">
        <v>-3.4430000000000001</v>
      </c>
      <c r="H1448" s="13"/>
    </row>
    <row r="1449" spans="2:8" s="1" customFormat="1" ht="16.899999999999999" customHeight="1">
      <c r="B1449" s="13"/>
      <c r="C1449" s="38" t="s">
        <v>1</v>
      </c>
      <c r="D1449" s="38" t="s">
        <v>487</v>
      </c>
      <c r="E1449" s="3" t="s">
        <v>1</v>
      </c>
      <c r="F1449" s="39">
        <v>0</v>
      </c>
      <c r="H1449" s="13"/>
    </row>
    <row r="1450" spans="2:8" s="1" customFormat="1" ht="16.899999999999999" customHeight="1">
      <c r="B1450" s="13"/>
      <c r="C1450" s="38" t="s">
        <v>1</v>
      </c>
      <c r="D1450" s="38" t="s">
        <v>2116</v>
      </c>
      <c r="E1450" s="3" t="s">
        <v>1</v>
      </c>
      <c r="F1450" s="39">
        <v>2.323</v>
      </c>
      <c r="H1450" s="13"/>
    </row>
    <row r="1451" spans="2:8" s="1" customFormat="1" ht="16.899999999999999" customHeight="1">
      <c r="B1451" s="13"/>
      <c r="C1451" s="38" t="s">
        <v>1</v>
      </c>
      <c r="D1451" s="38" t="s">
        <v>2018</v>
      </c>
      <c r="E1451" s="3" t="s">
        <v>1</v>
      </c>
      <c r="F1451" s="39">
        <v>0</v>
      </c>
      <c r="H1451" s="13"/>
    </row>
    <row r="1452" spans="2:8" s="1" customFormat="1" ht="16.899999999999999" customHeight="1">
      <c r="B1452" s="13"/>
      <c r="C1452" s="38" t="s">
        <v>1</v>
      </c>
      <c r="D1452" s="38" t="s">
        <v>487</v>
      </c>
      <c r="E1452" s="3" t="s">
        <v>1</v>
      </c>
      <c r="F1452" s="39">
        <v>0</v>
      </c>
      <c r="H1452" s="13"/>
    </row>
    <row r="1453" spans="2:8" s="1" customFormat="1" ht="16.899999999999999" customHeight="1">
      <c r="B1453" s="13"/>
      <c r="C1453" s="38" t="s">
        <v>1</v>
      </c>
      <c r="D1453" s="38" t="s">
        <v>6389</v>
      </c>
      <c r="E1453" s="3" t="s">
        <v>1</v>
      </c>
      <c r="F1453" s="39">
        <v>2.2959999999999998</v>
      </c>
      <c r="H1453" s="13"/>
    </row>
    <row r="1454" spans="2:8" s="1" customFormat="1" ht="16.899999999999999" customHeight="1">
      <c r="B1454" s="13"/>
      <c r="C1454" s="38" t="s">
        <v>1</v>
      </c>
      <c r="D1454" s="38" t="s">
        <v>1904</v>
      </c>
      <c r="E1454" s="3" t="s">
        <v>1</v>
      </c>
      <c r="F1454" s="39">
        <v>0</v>
      </c>
      <c r="H1454" s="13"/>
    </row>
    <row r="1455" spans="2:8" s="1" customFormat="1" ht="16.899999999999999" customHeight="1">
      <c r="B1455" s="13"/>
      <c r="C1455" s="38" t="s">
        <v>1</v>
      </c>
      <c r="D1455" s="38" t="s">
        <v>6390</v>
      </c>
      <c r="E1455" s="3" t="s">
        <v>1</v>
      </c>
      <c r="F1455" s="39">
        <v>3.8029999999999999</v>
      </c>
      <c r="H1455" s="13"/>
    </row>
    <row r="1456" spans="2:8" s="1" customFormat="1" ht="16.899999999999999" customHeight="1">
      <c r="B1456" s="13"/>
      <c r="C1456" s="38" t="s">
        <v>1</v>
      </c>
      <c r="D1456" s="38" t="s">
        <v>1967</v>
      </c>
      <c r="E1456" s="3" t="s">
        <v>1</v>
      </c>
      <c r="F1456" s="39">
        <v>-2.7360000000000002</v>
      </c>
      <c r="H1456" s="13"/>
    </row>
    <row r="1457" spans="2:8" s="1" customFormat="1" ht="16.899999999999999" customHeight="1">
      <c r="B1457" s="13"/>
      <c r="C1457" s="38" t="s">
        <v>1</v>
      </c>
      <c r="D1457" s="38" t="s">
        <v>1983</v>
      </c>
      <c r="E1457" s="3" t="s">
        <v>1</v>
      </c>
      <c r="F1457" s="39">
        <v>1.1519999999999999</v>
      </c>
      <c r="H1457" s="13"/>
    </row>
    <row r="1458" spans="2:8" s="1" customFormat="1" ht="16.899999999999999" customHeight="1">
      <c r="B1458" s="13"/>
      <c r="C1458" s="38" t="s">
        <v>1</v>
      </c>
      <c r="D1458" s="38" t="s">
        <v>1832</v>
      </c>
      <c r="E1458" s="3" t="s">
        <v>1</v>
      </c>
      <c r="F1458" s="39">
        <v>0</v>
      </c>
      <c r="H1458" s="13"/>
    </row>
    <row r="1459" spans="2:8" s="1" customFormat="1" ht="16.899999999999999" customHeight="1">
      <c r="B1459" s="13"/>
      <c r="C1459" s="38" t="s">
        <v>1</v>
      </c>
      <c r="D1459" s="38" t="s">
        <v>487</v>
      </c>
      <c r="E1459" s="3" t="s">
        <v>1</v>
      </c>
      <c r="F1459" s="39">
        <v>0</v>
      </c>
      <c r="H1459" s="13"/>
    </row>
    <row r="1460" spans="2:8" s="1" customFormat="1" ht="16.899999999999999" customHeight="1">
      <c r="B1460" s="13"/>
      <c r="C1460" s="38" t="s">
        <v>1</v>
      </c>
      <c r="D1460" s="38" t="s">
        <v>2106</v>
      </c>
      <c r="E1460" s="3" t="s">
        <v>1</v>
      </c>
      <c r="F1460" s="39">
        <v>7.0000000000000007E-2</v>
      </c>
      <c r="H1460" s="13"/>
    </row>
    <row r="1461" spans="2:8" s="1" customFormat="1" ht="16.899999999999999" customHeight="1">
      <c r="B1461" s="13"/>
      <c r="C1461" s="38" t="s">
        <v>1</v>
      </c>
      <c r="D1461" s="38" t="s">
        <v>1601</v>
      </c>
      <c r="E1461" s="3" t="s">
        <v>1</v>
      </c>
      <c r="F1461" s="39">
        <v>0</v>
      </c>
      <c r="H1461" s="13"/>
    </row>
    <row r="1462" spans="2:8" s="1" customFormat="1" ht="16.899999999999999" customHeight="1">
      <c r="B1462" s="13"/>
      <c r="C1462" s="38" t="s">
        <v>1</v>
      </c>
      <c r="D1462" s="38" t="s">
        <v>1904</v>
      </c>
      <c r="E1462" s="3" t="s">
        <v>1</v>
      </c>
      <c r="F1462" s="39">
        <v>0</v>
      </c>
      <c r="H1462" s="13"/>
    </row>
    <row r="1463" spans="2:8" s="1" customFormat="1" ht="16.899999999999999" customHeight="1">
      <c r="B1463" s="13"/>
      <c r="C1463" s="38" t="s">
        <v>1</v>
      </c>
      <c r="D1463" s="38" t="s">
        <v>6391</v>
      </c>
      <c r="E1463" s="3" t="s">
        <v>1</v>
      </c>
      <c r="F1463" s="39">
        <v>7.0129999999999999</v>
      </c>
      <c r="H1463" s="13"/>
    </row>
    <row r="1464" spans="2:8" s="1" customFormat="1" ht="16.899999999999999" customHeight="1">
      <c r="B1464" s="13"/>
      <c r="C1464" s="38" t="s">
        <v>1</v>
      </c>
      <c r="D1464" s="38" t="s">
        <v>487</v>
      </c>
      <c r="E1464" s="3" t="s">
        <v>1</v>
      </c>
      <c r="F1464" s="39">
        <v>0</v>
      </c>
      <c r="H1464" s="13"/>
    </row>
    <row r="1465" spans="2:8" s="1" customFormat="1" ht="16.899999999999999" customHeight="1">
      <c r="B1465" s="13"/>
      <c r="C1465" s="38" t="s">
        <v>1</v>
      </c>
      <c r="D1465" s="38" t="s">
        <v>6392</v>
      </c>
      <c r="E1465" s="3" t="s">
        <v>1</v>
      </c>
      <c r="F1465" s="39">
        <v>1.3120000000000001</v>
      </c>
      <c r="H1465" s="13"/>
    </row>
    <row r="1466" spans="2:8" s="1" customFormat="1" ht="16.899999999999999" customHeight="1">
      <c r="B1466" s="13"/>
      <c r="C1466" s="38" t="s">
        <v>1</v>
      </c>
      <c r="D1466" s="38" t="s">
        <v>2121</v>
      </c>
      <c r="E1466" s="3" t="s">
        <v>1</v>
      </c>
      <c r="F1466" s="39">
        <v>0.50900000000000001</v>
      </c>
      <c r="H1466" s="13"/>
    </row>
    <row r="1467" spans="2:8" s="1" customFormat="1" ht="16.899999999999999" customHeight="1">
      <c r="B1467" s="13"/>
      <c r="C1467" s="38" t="s">
        <v>1</v>
      </c>
      <c r="D1467" s="38" t="s">
        <v>2122</v>
      </c>
      <c r="E1467" s="3" t="s">
        <v>1</v>
      </c>
      <c r="F1467" s="39">
        <v>0.13500000000000001</v>
      </c>
      <c r="H1467" s="13"/>
    </row>
    <row r="1468" spans="2:8" s="1" customFormat="1" ht="16.899999999999999" customHeight="1">
      <c r="B1468" s="13"/>
      <c r="C1468" s="38" t="s">
        <v>1</v>
      </c>
      <c r="D1468" s="38" t="s">
        <v>1586</v>
      </c>
      <c r="E1468" s="3" t="s">
        <v>1</v>
      </c>
      <c r="F1468" s="39">
        <v>0</v>
      </c>
      <c r="H1468" s="13"/>
    </row>
    <row r="1469" spans="2:8" s="1" customFormat="1" ht="16.899999999999999" customHeight="1">
      <c r="B1469" s="13"/>
      <c r="C1469" s="38" t="s">
        <v>1</v>
      </c>
      <c r="D1469" s="38" t="s">
        <v>1593</v>
      </c>
      <c r="E1469" s="3" t="s">
        <v>1</v>
      </c>
      <c r="F1469" s="39">
        <v>0</v>
      </c>
      <c r="H1469" s="13"/>
    </row>
    <row r="1470" spans="2:8" s="1" customFormat="1" ht="16.899999999999999" customHeight="1">
      <c r="B1470" s="13"/>
      <c r="C1470" s="38" t="s">
        <v>1</v>
      </c>
      <c r="D1470" s="38" t="s">
        <v>1742</v>
      </c>
      <c r="E1470" s="3" t="s">
        <v>1</v>
      </c>
      <c r="F1470" s="39">
        <v>0</v>
      </c>
      <c r="H1470" s="13"/>
    </row>
    <row r="1471" spans="2:8" s="1" customFormat="1" ht="16.899999999999999" customHeight="1">
      <c r="B1471" s="13"/>
      <c r="C1471" s="38" t="s">
        <v>1</v>
      </c>
      <c r="D1471" s="38" t="s">
        <v>6394</v>
      </c>
      <c r="E1471" s="3" t="s">
        <v>1</v>
      </c>
      <c r="F1471" s="39">
        <v>15.048999999999999</v>
      </c>
      <c r="H1471" s="13"/>
    </row>
    <row r="1472" spans="2:8" s="1" customFormat="1" ht="16.899999999999999" customHeight="1">
      <c r="B1472" s="13"/>
      <c r="C1472" s="38" t="s">
        <v>1</v>
      </c>
      <c r="D1472" s="38" t="s">
        <v>2128</v>
      </c>
      <c r="E1472" s="3" t="s">
        <v>1</v>
      </c>
      <c r="F1472" s="39">
        <v>-3.4159999999999999</v>
      </c>
      <c r="H1472" s="13"/>
    </row>
    <row r="1473" spans="2:8" s="1" customFormat="1" ht="16.899999999999999" customHeight="1">
      <c r="B1473" s="13"/>
      <c r="C1473" s="38" t="s">
        <v>1</v>
      </c>
      <c r="D1473" s="38" t="s">
        <v>2129</v>
      </c>
      <c r="E1473" s="3" t="s">
        <v>1</v>
      </c>
      <c r="F1473" s="39">
        <v>1.8540000000000001</v>
      </c>
      <c r="H1473" s="13"/>
    </row>
    <row r="1474" spans="2:8" s="1" customFormat="1" ht="16.899999999999999" customHeight="1">
      <c r="B1474" s="13"/>
      <c r="C1474" s="38" t="s">
        <v>1</v>
      </c>
      <c r="D1474" s="38" t="s">
        <v>1903</v>
      </c>
      <c r="E1474" s="3" t="s">
        <v>1</v>
      </c>
      <c r="F1474" s="39">
        <v>0</v>
      </c>
      <c r="H1474" s="13"/>
    </row>
    <row r="1475" spans="2:8" s="1" customFormat="1" ht="16.899999999999999" customHeight="1">
      <c r="B1475" s="13"/>
      <c r="C1475" s="38" t="s">
        <v>1</v>
      </c>
      <c r="D1475" s="38" t="s">
        <v>6395</v>
      </c>
      <c r="E1475" s="3" t="s">
        <v>1</v>
      </c>
      <c r="F1475" s="39">
        <v>24.562999999999999</v>
      </c>
      <c r="H1475" s="13"/>
    </row>
    <row r="1476" spans="2:8" s="1" customFormat="1" ht="16.899999999999999" customHeight="1">
      <c r="B1476" s="13"/>
      <c r="C1476" s="38" t="s">
        <v>1</v>
      </c>
      <c r="D1476" s="38" t="s">
        <v>2132</v>
      </c>
      <c r="E1476" s="3" t="s">
        <v>1</v>
      </c>
      <c r="F1476" s="39">
        <v>-5.3129999999999997</v>
      </c>
      <c r="H1476" s="13"/>
    </row>
    <row r="1477" spans="2:8" s="1" customFormat="1" ht="16.899999999999999" customHeight="1">
      <c r="B1477" s="13"/>
      <c r="C1477" s="38" t="s">
        <v>1</v>
      </c>
      <c r="D1477" s="38" t="s">
        <v>2129</v>
      </c>
      <c r="E1477" s="3" t="s">
        <v>1</v>
      </c>
      <c r="F1477" s="39">
        <v>1.8540000000000001</v>
      </c>
      <c r="H1477" s="13"/>
    </row>
    <row r="1478" spans="2:8" s="1" customFormat="1" ht="16.899999999999999" customHeight="1">
      <c r="B1478" s="13"/>
      <c r="C1478" s="38" t="s">
        <v>1</v>
      </c>
      <c r="D1478" s="38" t="s">
        <v>2133</v>
      </c>
      <c r="E1478" s="3" t="s">
        <v>1</v>
      </c>
      <c r="F1478" s="39">
        <v>0</v>
      </c>
      <c r="H1478" s="13"/>
    </row>
    <row r="1479" spans="2:8" s="1" customFormat="1" ht="16.899999999999999" customHeight="1">
      <c r="B1479" s="13"/>
      <c r="C1479" s="38" t="s">
        <v>1</v>
      </c>
      <c r="D1479" s="38" t="s">
        <v>6396</v>
      </c>
      <c r="E1479" s="3" t="s">
        <v>1</v>
      </c>
      <c r="F1479" s="39">
        <v>25.047999999999998</v>
      </c>
      <c r="H1479" s="13"/>
    </row>
    <row r="1480" spans="2:8" s="1" customFormat="1" ht="16.899999999999999" customHeight="1">
      <c r="B1480" s="13"/>
      <c r="C1480" s="38" t="s">
        <v>1</v>
      </c>
      <c r="D1480" s="38" t="s">
        <v>2135</v>
      </c>
      <c r="E1480" s="3" t="s">
        <v>1</v>
      </c>
      <c r="F1480" s="39">
        <v>-5.6950000000000003</v>
      </c>
      <c r="H1480" s="13"/>
    </row>
    <row r="1481" spans="2:8" s="1" customFormat="1" ht="16.899999999999999" customHeight="1">
      <c r="B1481" s="13"/>
      <c r="C1481" s="38" t="s">
        <v>1</v>
      </c>
      <c r="D1481" s="38" t="s">
        <v>2129</v>
      </c>
      <c r="E1481" s="3" t="s">
        <v>1</v>
      </c>
      <c r="F1481" s="39">
        <v>1.8540000000000001</v>
      </c>
      <c r="H1481" s="13"/>
    </row>
    <row r="1482" spans="2:8" s="1" customFormat="1" ht="16.899999999999999" customHeight="1">
      <c r="B1482" s="13"/>
      <c r="C1482" s="38" t="s">
        <v>1</v>
      </c>
      <c r="D1482" s="38" t="s">
        <v>1971</v>
      </c>
      <c r="E1482" s="3" t="s">
        <v>1</v>
      </c>
      <c r="F1482" s="39">
        <v>0</v>
      </c>
      <c r="H1482" s="13"/>
    </row>
    <row r="1483" spans="2:8" s="1" customFormat="1" ht="16.899999999999999" customHeight="1">
      <c r="B1483" s="13"/>
      <c r="C1483" s="38" t="s">
        <v>1</v>
      </c>
      <c r="D1483" s="38" t="s">
        <v>6397</v>
      </c>
      <c r="E1483" s="3" t="s">
        <v>1</v>
      </c>
      <c r="F1483" s="39">
        <v>24.765000000000001</v>
      </c>
      <c r="H1483" s="13"/>
    </row>
    <row r="1484" spans="2:8" s="1" customFormat="1" ht="16.899999999999999" customHeight="1">
      <c r="B1484" s="13"/>
      <c r="C1484" s="38" t="s">
        <v>1</v>
      </c>
      <c r="D1484" s="38" t="s">
        <v>2135</v>
      </c>
      <c r="E1484" s="3" t="s">
        <v>1</v>
      </c>
      <c r="F1484" s="39">
        <v>-5.6950000000000003</v>
      </c>
      <c r="H1484" s="13"/>
    </row>
    <row r="1485" spans="2:8" s="1" customFormat="1" ht="16.899999999999999" customHeight="1">
      <c r="B1485" s="13"/>
      <c r="C1485" s="38" t="s">
        <v>1</v>
      </c>
      <c r="D1485" s="38" t="s">
        <v>2129</v>
      </c>
      <c r="E1485" s="3" t="s">
        <v>1</v>
      </c>
      <c r="F1485" s="39">
        <v>1.8540000000000001</v>
      </c>
      <c r="H1485" s="13"/>
    </row>
    <row r="1486" spans="2:8" s="1" customFormat="1" ht="16.899999999999999" customHeight="1">
      <c r="B1486" s="13"/>
      <c r="C1486" s="38" t="s">
        <v>1</v>
      </c>
      <c r="D1486" s="38" t="s">
        <v>1973</v>
      </c>
      <c r="E1486" s="3" t="s">
        <v>1</v>
      </c>
      <c r="F1486" s="39">
        <v>0</v>
      </c>
      <c r="H1486" s="13"/>
    </row>
    <row r="1487" spans="2:8" s="1" customFormat="1" ht="16.899999999999999" customHeight="1">
      <c r="B1487" s="13"/>
      <c r="C1487" s="38" t="s">
        <v>1</v>
      </c>
      <c r="D1487" s="38" t="s">
        <v>6398</v>
      </c>
      <c r="E1487" s="3" t="s">
        <v>1</v>
      </c>
      <c r="F1487" s="39">
        <v>12.403</v>
      </c>
      <c r="H1487" s="13"/>
    </row>
    <row r="1488" spans="2:8" s="1" customFormat="1" ht="16.899999999999999" customHeight="1">
      <c r="B1488" s="13"/>
      <c r="C1488" s="38" t="s">
        <v>1</v>
      </c>
      <c r="D1488" s="38" t="s">
        <v>2135</v>
      </c>
      <c r="E1488" s="3" t="s">
        <v>1</v>
      </c>
      <c r="F1488" s="39">
        <v>-5.6950000000000003</v>
      </c>
      <c r="H1488" s="13"/>
    </row>
    <row r="1489" spans="2:8" s="1" customFormat="1" ht="16.899999999999999" customHeight="1">
      <c r="B1489" s="13"/>
      <c r="C1489" s="38" t="s">
        <v>1</v>
      </c>
      <c r="D1489" s="38" t="s">
        <v>2129</v>
      </c>
      <c r="E1489" s="3" t="s">
        <v>1</v>
      </c>
      <c r="F1489" s="39">
        <v>1.8540000000000001</v>
      </c>
      <c r="H1489" s="13"/>
    </row>
    <row r="1490" spans="2:8" s="1" customFormat="1" ht="16.899999999999999" customHeight="1">
      <c r="B1490" s="13"/>
      <c r="C1490" s="38" t="s">
        <v>1</v>
      </c>
      <c r="D1490" s="38" t="s">
        <v>2138</v>
      </c>
      <c r="E1490" s="3" t="s">
        <v>1</v>
      </c>
      <c r="F1490" s="39">
        <v>0</v>
      </c>
      <c r="H1490" s="13"/>
    </row>
    <row r="1491" spans="2:8" s="1" customFormat="1" ht="16.899999999999999" customHeight="1">
      <c r="B1491" s="13"/>
      <c r="C1491" s="38" t="s">
        <v>1</v>
      </c>
      <c r="D1491" s="38" t="s">
        <v>6399</v>
      </c>
      <c r="E1491" s="3" t="s">
        <v>1</v>
      </c>
      <c r="F1491" s="39">
        <v>57.122</v>
      </c>
      <c r="H1491" s="13"/>
    </row>
    <row r="1492" spans="2:8" s="1" customFormat="1" ht="16.899999999999999" customHeight="1">
      <c r="B1492" s="13"/>
      <c r="C1492" s="38" t="s">
        <v>1</v>
      </c>
      <c r="D1492" s="38" t="s">
        <v>2140</v>
      </c>
      <c r="E1492" s="3" t="s">
        <v>1</v>
      </c>
      <c r="F1492" s="39">
        <v>-17.727</v>
      </c>
      <c r="H1492" s="13"/>
    </row>
    <row r="1493" spans="2:8" s="1" customFormat="1" ht="16.899999999999999" customHeight="1">
      <c r="B1493" s="13"/>
      <c r="C1493" s="38" t="s">
        <v>1</v>
      </c>
      <c r="D1493" s="38" t="s">
        <v>2141</v>
      </c>
      <c r="E1493" s="3" t="s">
        <v>1</v>
      </c>
      <c r="F1493" s="39">
        <v>9.1989999999999998</v>
      </c>
      <c r="H1493" s="13"/>
    </row>
    <row r="1494" spans="2:8" s="1" customFormat="1" ht="16.899999999999999" customHeight="1">
      <c r="B1494" s="13"/>
      <c r="C1494" s="38" t="s">
        <v>1</v>
      </c>
      <c r="D1494" s="38" t="s">
        <v>1746</v>
      </c>
      <c r="E1494" s="3" t="s">
        <v>1</v>
      </c>
      <c r="F1494" s="39">
        <v>0</v>
      </c>
      <c r="H1494" s="13"/>
    </row>
    <row r="1495" spans="2:8" s="1" customFormat="1" ht="16.899999999999999" customHeight="1">
      <c r="B1495" s="13"/>
      <c r="C1495" s="38" t="s">
        <v>1</v>
      </c>
      <c r="D1495" s="38" t="s">
        <v>6400</v>
      </c>
      <c r="E1495" s="3" t="s">
        <v>1</v>
      </c>
      <c r="F1495" s="39">
        <v>166.91399999999999</v>
      </c>
      <c r="H1495" s="13"/>
    </row>
    <row r="1496" spans="2:8" s="1" customFormat="1" ht="16.899999999999999" customHeight="1">
      <c r="B1496" s="13"/>
      <c r="C1496" s="38" t="s">
        <v>1</v>
      </c>
      <c r="D1496" s="38" t="s">
        <v>2143</v>
      </c>
      <c r="E1496" s="3" t="s">
        <v>1</v>
      </c>
      <c r="F1496" s="39">
        <v>-28.57</v>
      </c>
      <c r="H1496" s="13"/>
    </row>
    <row r="1497" spans="2:8" s="1" customFormat="1" ht="16.899999999999999" customHeight="1">
      <c r="B1497" s="13"/>
      <c r="C1497" s="38" t="s">
        <v>1</v>
      </c>
      <c r="D1497" s="38" t="s">
        <v>2144</v>
      </c>
      <c r="E1497" s="3" t="s">
        <v>1</v>
      </c>
      <c r="F1497" s="39">
        <v>13.595000000000001</v>
      </c>
      <c r="H1497" s="13"/>
    </row>
    <row r="1498" spans="2:8" s="1" customFormat="1" ht="16.899999999999999" customHeight="1">
      <c r="B1498" s="13"/>
      <c r="C1498" s="38" t="s">
        <v>1</v>
      </c>
      <c r="D1498" s="38" t="s">
        <v>1748</v>
      </c>
      <c r="E1498" s="3" t="s">
        <v>1</v>
      </c>
      <c r="F1498" s="39">
        <v>0</v>
      </c>
      <c r="H1498" s="13"/>
    </row>
    <row r="1499" spans="2:8" s="1" customFormat="1" ht="16.899999999999999" customHeight="1">
      <c r="B1499" s="13"/>
      <c r="C1499" s="38" t="s">
        <v>1</v>
      </c>
      <c r="D1499" s="38" t="s">
        <v>6401</v>
      </c>
      <c r="E1499" s="3" t="s">
        <v>1</v>
      </c>
      <c r="F1499" s="39">
        <v>121.931</v>
      </c>
      <c r="H1499" s="13"/>
    </row>
    <row r="1500" spans="2:8" s="1" customFormat="1" ht="16.899999999999999" customHeight="1">
      <c r="B1500" s="13"/>
      <c r="C1500" s="38" t="s">
        <v>1</v>
      </c>
      <c r="D1500" s="38" t="s">
        <v>2146</v>
      </c>
      <c r="E1500" s="3" t="s">
        <v>1</v>
      </c>
      <c r="F1500" s="39">
        <v>-15.475</v>
      </c>
      <c r="H1500" s="13"/>
    </row>
    <row r="1501" spans="2:8" s="1" customFormat="1" ht="16.899999999999999" customHeight="1">
      <c r="B1501" s="13"/>
      <c r="C1501" s="38" t="s">
        <v>1</v>
      </c>
      <c r="D1501" s="38" t="s">
        <v>2147</v>
      </c>
      <c r="E1501" s="3" t="s">
        <v>1</v>
      </c>
      <c r="F1501" s="39">
        <v>5.3230000000000004</v>
      </c>
      <c r="H1501" s="13"/>
    </row>
    <row r="1502" spans="2:8" s="1" customFormat="1" ht="16.899999999999999" customHeight="1">
      <c r="B1502" s="13"/>
      <c r="C1502" s="38" t="s">
        <v>1</v>
      </c>
      <c r="D1502" s="38" t="s">
        <v>1750</v>
      </c>
      <c r="E1502" s="3" t="s">
        <v>1</v>
      </c>
      <c r="F1502" s="39">
        <v>0</v>
      </c>
      <c r="H1502" s="13"/>
    </row>
    <row r="1503" spans="2:8" s="1" customFormat="1" ht="16.899999999999999" customHeight="1">
      <c r="B1503" s="13"/>
      <c r="C1503" s="38" t="s">
        <v>1</v>
      </c>
      <c r="D1503" s="38" t="s">
        <v>6402</v>
      </c>
      <c r="E1503" s="3" t="s">
        <v>1</v>
      </c>
      <c r="F1503" s="39">
        <v>92.584999999999994</v>
      </c>
      <c r="H1503" s="13"/>
    </row>
    <row r="1504" spans="2:8" s="1" customFormat="1" ht="16.899999999999999" customHeight="1">
      <c r="B1504" s="13"/>
      <c r="C1504" s="38" t="s">
        <v>1</v>
      </c>
      <c r="D1504" s="38" t="s">
        <v>1866</v>
      </c>
      <c r="E1504" s="3" t="s">
        <v>1</v>
      </c>
      <c r="F1504" s="39">
        <v>-12.346</v>
      </c>
      <c r="H1504" s="13"/>
    </row>
    <row r="1505" spans="2:8" s="1" customFormat="1" ht="16.899999999999999" customHeight="1">
      <c r="B1505" s="13"/>
      <c r="C1505" s="38" t="s">
        <v>1</v>
      </c>
      <c r="D1505" s="38" t="s">
        <v>1867</v>
      </c>
      <c r="E1505" s="3" t="s">
        <v>1</v>
      </c>
      <c r="F1505" s="39">
        <v>6.18</v>
      </c>
      <c r="H1505" s="13"/>
    </row>
    <row r="1506" spans="2:8" s="1" customFormat="1" ht="16.899999999999999" customHeight="1">
      <c r="B1506" s="13"/>
      <c r="C1506" s="38" t="s">
        <v>1</v>
      </c>
      <c r="D1506" s="38" t="s">
        <v>1871</v>
      </c>
      <c r="E1506" s="3" t="s">
        <v>1</v>
      </c>
      <c r="F1506" s="39">
        <v>0</v>
      </c>
      <c r="H1506" s="13"/>
    </row>
    <row r="1507" spans="2:8" s="1" customFormat="1" ht="16.899999999999999" customHeight="1">
      <c r="B1507" s="13"/>
      <c r="C1507" s="38" t="s">
        <v>1</v>
      </c>
      <c r="D1507" s="38" t="s">
        <v>6403</v>
      </c>
      <c r="E1507" s="3" t="s">
        <v>1</v>
      </c>
      <c r="F1507" s="39">
        <v>22.321000000000002</v>
      </c>
      <c r="H1507" s="13"/>
    </row>
    <row r="1508" spans="2:8" s="1" customFormat="1" ht="16.899999999999999" customHeight="1">
      <c r="B1508" s="13"/>
      <c r="C1508" s="38" t="s">
        <v>1</v>
      </c>
      <c r="D1508" s="38" t="s">
        <v>1873</v>
      </c>
      <c r="E1508" s="3" t="s">
        <v>1</v>
      </c>
      <c r="F1508" s="39">
        <v>-7.0330000000000004</v>
      </c>
      <c r="H1508" s="13"/>
    </row>
    <row r="1509" spans="2:8" s="1" customFormat="1" ht="16.899999999999999" customHeight="1">
      <c r="B1509" s="13"/>
      <c r="C1509" s="38" t="s">
        <v>1</v>
      </c>
      <c r="D1509" s="38" t="s">
        <v>1874</v>
      </c>
      <c r="E1509" s="3" t="s">
        <v>1</v>
      </c>
      <c r="F1509" s="39">
        <v>1.929</v>
      </c>
      <c r="H1509" s="13"/>
    </row>
    <row r="1510" spans="2:8" s="1" customFormat="1" ht="16.899999999999999" customHeight="1">
      <c r="B1510" s="13"/>
      <c r="C1510" s="38" t="s">
        <v>1</v>
      </c>
      <c r="D1510" s="38" t="s">
        <v>1875</v>
      </c>
      <c r="E1510" s="3" t="s">
        <v>1</v>
      </c>
      <c r="F1510" s="39">
        <v>0</v>
      </c>
      <c r="H1510" s="13"/>
    </row>
    <row r="1511" spans="2:8" s="1" customFormat="1" ht="16.899999999999999" customHeight="1">
      <c r="B1511" s="13"/>
      <c r="C1511" s="38" t="s">
        <v>1</v>
      </c>
      <c r="D1511" s="38" t="s">
        <v>6404</v>
      </c>
      <c r="E1511" s="3" t="s">
        <v>1</v>
      </c>
      <c r="F1511" s="39">
        <v>11.13</v>
      </c>
      <c r="H1511" s="13"/>
    </row>
    <row r="1512" spans="2:8" s="1" customFormat="1" ht="16.899999999999999" customHeight="1">
      <c r="B1512" s="13"/>
      <c r="C1512" s="38" t="s">
        <v>1</v>
      </c>
      <c r="D1512" s="38" t="s">
        <v>1877</v>
      </c>
      <c r="E1512" s="3" t="s">
        <v>1</v>
      </c>
      <c r="F1512" s="39">
        <v>-3.0870000000000002</v>
      </c>
      <c r="H1512" s="13"/>
    </row>
    <row r="1513" spans="2:8" s="1" customFormat="1" ht="16.899999999999999" customHeight="1">
      <c r="B1513" s="13"/>
      <c r="C1513" s="38" t="s">
        <v>1</v>
      </c>
      <c r="D1513" s="38" t="s">
        <v>1878</v>
      </c>
      <c r="E1513" s="3" t="s">
        <v>1</v>
      </c>
      <c r="F1513" s="39">
        <v>1.5449999999999999</v>
      </c>
      <c r="H1513" s="13"/>
    </row>
    <row r="1514" spans="2:8" s="1" customFormat="1" ht="16.899999999999999" customHeight="1">
      <c r="B1514" s="13"/>
      <c r="C1514" s="38" t="s">
        <v>1</v>
      </c>
      <c r="D1514" s="38" t="s">
        <v>1752</v>
      </c>
      <c r="E1514" s="3" t="s">
        <v>1</v>
      </c>
      <c r="F1514" s="39">
        <v>0</v>
      </c>
      <c r="H1514" s="13"/>
    </row>
    <row r="1515" spans="2:8" s="1" customFormat="1" ht="16.899999999999999" customHeight="1">
      <c r="B1515" s="13"/>
      <c r="C1515" s="38" t="s">
        <v>1</v>
      </c>
      <c r="D1515" s="38" t="s">
        <v>6405</v>
      </c>
      <c r="E1515" s="3" t="s">
        <v>1</v>
      </c>
      <c r="F1515" s="39">
        <v>8.08</v>
      </c>
      <c r="H1515" s="13"/>
    </row>
    <row r="1516" spans="2:8" s="1" customFormat="1" ht="16.899999999999999" customHeight="1">
      <c r="B1516" s="13"/>
      <c r="C1516" s="38" t="s">
        <v>1</v>
      </c>
      <c r="D1516" s="38" t="s">
        <v>1877</v>
      </c>
      <c r="E1516" s="3" t="s">
        <v>1</v>
      </c>
      <c r="F1516" s="39">
        <v>-3.0870000000000002</v>
      </c>
      <c r="H1516" s="13"/>
    </row>
    <row r="1517" spans="2:8" s="1" customFormat="1" ht="16.899999999999999" customHeight="1">
      <c r="B1517" s="13"/>
      <c r="C1517" s="38" t="s">
        <v>1</v>
      </c>
      <c r="D1517" s="38" t="s">
        <v>1878</v>
      </c>
      <c r="E1517" s="3" t="s">
        <v>1</v>
      </c>
      <c r="F1517" s="39">
        <v>1.5449999999999999</v>
      </c>
      <c r="H1517" s="13"/>
    </row>
    <row r="1518" spans="2:8" s="1" customFormat="1" ht="16.899999999999999" customHeight="1">
      <c r="B1518" s="13"/>
      <c r="C1518" s="38" t="s">
        <v>1</v>
      </c>
      <c r="D1518" s="38" t="s">
        <v>1883</v>
      </c>
      <c r="E1518" s="3" t="s">
        <v>1</v>
      </c>
      <c r="F1518" s="39">
        <v>2.9430000000000001</v>
      </c>
      <c r="H1518" s="13"/>
    </row>
    <row r="1519" spans="2:8" s="1" customFormat="1" ht="16.899999999999999" customHeight="1">
      <c r="B1519" s="13"/>
      <c r="C1519" s="38" t="s">
        <v>1</v>
      </c>
      <c r="D1519" s="38" t="s">
        <v>1811</v>
      </c>
      <c r="E1519" s="3" t="s">
        <v>1</v>
      </c>
      <c r="F1519" s="39">
        <v>0</v>
      </c>
      <c r="H1519" s="13"/>
    </row>
    <row r="1520" spans="2:8" s="1" customFormat="1" ht="16.899999999999999" customHeight="1">
      <c r="B1520" s="13"/>
      <c r="C1520" s="38" t="s">
        <v>1</v>
      </c>
      <c r="D1520" s="38" t="s">
        <v>2149</v>
      </c>
      <c r="E1520" s="3" t="s">
        <v>1</v>
      </c>
      <c r="F1520" s="39">
        <v>12.429</v>
      </c>
      <c r="H1520" s="13"/>
    </row>
    <row r="1521" spans="2:8" s="1" customFormat="1" ht="16.899999999999999" customHeight="1">
      <c r="B1521" s="13"/>
      <c r="C1521" s="38" t="s">
        <v>1</v>
      </c>
      <c r="D1521" s="38" t="s">
        <v>2150</v>
      </c>
      <c r="E1521" s="3" t="s">
        <v>1</v>
      </c>
      <c r="F1521" s="39">
        <v>-2.698</v>
      </c>
      <c r="H1521" s="13"/>
    </row>
    <row r="1522" spans="2:8" s="1" customFormat="1" ht="16.899999999999999" customHeight="1">
      <c r="B1522" s="13"/>
      <c r="C1522" s="38" t="s">
        <v>1</v>
      </c>
      <c r="D1522" s="38" t="s">
        <v>2151</v>
      </c>
      <c r="E1522" s="3" t="s">
        <v>1</v>
      </c>
      <c r="F1522" s="39">
        <v>2.6829999999999998</v>
      </c>
      <c r="H1522" s="13"/>
    </row>
    <row r="1523" spans="2:8" s="1" customFormat="1" ht="16.899999999999999" customHeight="1">
      <c r="B1523" s="13"/>
      <c r="C1523" s="38" t="s">
        <v>1</v>
      </c>
      <c r="D1523" s="38" t="s">
        <v>1594</v>
      </c>
      <c r="E1523" s="3" t="s">
        <v>1</v>
      </c>
      <c r="F1523" s="39">
        <v>0</v>
      </c>
      <c r="H1523" s="13"/>
    </row>
    <row r="1524" spans="2:8" s="1" customFormat="1" ht="16.899999999999999" customHeight="1">
      <c r="B1524" s="13"/>
      <c r="C1524" s="38" t="s">
        <v>1</v>
      </c>
      <c r="D1524" s="38" t="s">
        <v>2152</v>
      </c>
      <c r="E1524" s="3" t="s">
        <v>1</v>
      </c>
      <c r="F1524" s="39">
        <v>17.683</v>
      </c>
      <c r="H1524" s="13"/>
    </row>
    <row r="1525" spans="2:8" s="1" customFormat="1" ht="16.899999999999999" customHeight="1">
      <c r="B1525" s="13"/>
      <c r="C1525" s="38" t="s">
        <v>1</v>
      </c>
      <c r="D1525" s="38" t="s">
        <v>2153</v>
      </c>
      <c r="E1525" s="3" t="s">
        <v>1</v>
      </c>
      <c r="F1525" s="39">
        <v>-5.6719999999999997</v>
      </c>
      <c r="H1525" s="13"/>
    </row>
    <row r="1526" spans="2:8" s="1" customFormat="1" ht="16.899999999999999" customHeight="1">
      <c r="B1526" s="13"/>
      <c r="C1526" s="38" t="s">
        <v>1</v>
      </c>
      <c r="D1526" s="38" t="s">
        <v>1809</v>
      </c>
      <c r="E1526" s="3" t="s">
        <v>1</v>
      </c>
      <c r="F1526" s="39">
        <v>0</v>
      </c>
      <c r="H1526" s="13"/>
    </row>
    <row r="1527" spans="2:8" s="1" customFormat="1" ht="16.899999999999999" customHeight="1">
      <c r="B1527" s="13"/>
      <c r="C1527" s="38" t="s">
        <v>1</v>
      </c>
      <c r="D1527" s="38" t="s">
        <v>2154</v>
      </c>
      <c r="E1527" s="3" t="s">
        <v>1</v>
      </c>
      <c r="F1527" s="39">
        <v>8.5399999999999991</v>
      </c>
      <c r="H1527" s="13"/>
    </row>
    <row r="1528" spans="2:8" s="1" customFormat="1" ht="16.899999999999999" customHeight="1">
      <c r="B1528" s="13"/>
      <c r="C1528" s="38" t="s">
        <v>1</v>
      </c>
      <c r="D1528" s="38" t="s">
        <v>2155</v>
      </c>
      <c r="E1528" s="3" t="s">
        <v>1</v>
      </c>
      <c r="F1528" s="39">
        <v>-1.236</v>
      </c>
      <c r="H1528" s="13"/>
    </row>
    <row r="1529" spans="2:8" s="1" customFormat="1" ht="16.899999999999999" customHeight="1">
      <c r="B1529" s="13"/>
      <c r="C1529" s="38" t="s">
        <v>1</v>
      </c>
      <c r="D1529" s="38" t="s">
        <v>2156</v>
      </c>
      <c r="E1529" s="3" t="s">
        <v>1</v>
      </c>
      <c r="F1529" s="39">
        <v>2.2850000000000001</v>
      </c>
      <c r="H1529" s="13"/>
    </row>
    <row r="1530" spans="2:8" s="1" customFormat="1" ht="16.899999999999999" customHeight="1">
      <c r="B1530" s="13"/>
      <c r="C1530" s="38" t="s">
        <v>1</v>
      </c>
      <c r="D1530" s="38" t="s">
        <v>1981</v>
      </c>
      <c r="E1530" s="3" t="s">
        <v>1</v>
      </c>
      <c r="F1530" s="39">
        <v>0</v>
      </c>
      <c r="H1530" s="13"/>
    </row>
    <row r="1531" spans="2:8" s="1" customFormat="1" ht="16.899999999999999" customHeight="1">
      <c r="B1531" s="13"/>
      <c r="C1531" s="38" t="s">
        <v>1</v>
      </c>
      <c r="D1531" s="38" t="s">
        <v>6406</v>
      </c>
      <c r="E1531" s="3" t="s">
        <v>1</v>
      </c>
      <c r="F1531" s="39">
        <v>63.231000000000002</v>
      </c>
      <c r="H1531" s="13"/>
    </row>
    <row r="1532" spans="2:8" s="1" customFormat="1" ht="16.899999999999999" customHeight="1">
      <c r="B1532" s="13"/>
      <c r="C1532" s="38" t="s">
        <v>1</v>
      </c>
      <c r="D1532" s="38" t="s">
        <v>2162</v>
      </c>
      <c r="E1532" s="3" t="s">
        <v>1</v>
      </c>
      <c r="F1532" s="39">
        <v>-18.704999999999998</v>
      </c>
      <c r="H1532" s="13"/>
    </row>
    <row r="1533" spans="2:8" s="1" customFormat="1" ht="16.899999999999999" customHeight="1">
      <c r="B1533" s="13"/>
      <c r="C1533" s="38" t="s">
        <v>1</v>
      </c>
      <c r="D1533" s="38" t="s">
        <v>2163</v>
      </c>
      <c r="E1533" s="3" t="s">
        <v>1</v>
      </c>
      <c r="F1533" s="39">
        <v>2.335</v>
      </c>
      <c r="H1533" s="13"/>
    </row>
    <row r="1534" spans="2:8" s="1" customFormat="1" ht="16.899999999999999" customHeight="1">
      <c r="B1534" s="13"/>
      <c r="C1534" s="38" t="s">
        <v>1</v>
      </c>
      <c r="D1534" s="38" t="s">
        <v>2164</v>
      </c>
      <c r="E1534" s="3" t="s">
        <v>1</v>
      </c>
      <c r="F1534" s="39">
        <v>0</v>
      </c>
      <c r="H1534" s="13"/>
    </row>
    <row r="1535" spans="2:8" s="1" customFormat="1" ht="16.899999999999999" customHeight="1">
      <c r="B1535" s="13"/>
      <c r="C1535" s="38" t="s">
        <v>1</v>
      </c>
      <c r="D1535" s="38" t="s">
        <v>6407</v>
      </c>
      <c r="E1535" s="3" t="s">
        <v>1</v>
      </c>
      <c r="F1535" s="39">
        <v>15.747999999999999</v>
      </c>
      <c r="H1535" s="13"/>
    </row>
    <row r="1536" spans="2:8" s="1" customFormat="1" ht="16.899999999999999" customHeight="1">
      <c r="B1536" s="13"/>
      <c r="C1536" s="38" t="s">
        <v>1</v>
      </c>
      <c r="D1536" s="38" t="s">
        <v>2166</v>
      </c>
      <c r="E1536" s="3" t="s">
        <v>1</v>
      </c>
      <c r="F1536" s="39">
        <v>-1.419</v>
      </c>
      <c r="H1536" s="13"/>
    </row>
    <row r="1537" spans="2:8" s="1" customFormat="1" ht="16.899999999999999" customHeight="1">
      <c r="B1537" s="13"/>
      <c r="C1537" s="38" t="s">
        <v>1</v>
      </c>
      <c r="D1537" s="38" t="s">
        <v>2167</v>
      </c>
      <c r="E1537" s="3" t="s">
        <v>1</v>
      </c>
      <c r="F1537" s="39">
        <v>0</v>
      </c>
      <c r="H1537" s="13"/>
    </row>
    <row r="1538" spans="2:8" s="1" customFormat="1" ht="16.899999999999999" customHeight="1">
      <c r="B1538" s="13"/>
      <c r="C1538" s="38" t="s">
        <v>1</v>
      </c>
      <c r="D1538" s="38" t="s">
        <v>2168</v>
      </c>
      <c r="E1538" s="3" t="s">
        <v>1</v>
      </c>
      <c r="F1538" s="39">
        <v>36.612000000000002</v>
      </c>
      <c r="H1538" s="13"/>
    </row>
    <row r="1539" spans="2:8" s="1" customFormat="1" ht="16.899999999999999" customHeight="1">
      <c r="B1539" s="13"/>
      <c r="C1539" s="38" t="s">
        <v>1</v>
      </c>
      <c r="D1539" s="38" t="s">
        <v>2169</v>
      </c>
      <c r="E1539" s="3" t="s">
        <v>1</v>
      </c>
      <c r="F1539" s="39">
        <v>56.581000000000003</v>
      </c>
      <c r="H1539" s="13"/>
    </row>
    <row r="1540" spans="2:8" s="1" customFormat="1" ht="16.899999999999999" customHeight="1">
      <c r="B1540" s="13"/>
      <c r="C1540" s="38" t="s">
        <v>1</v>
      </c>
      <c r="D1540" s="38" t="s">
        <v>2170</v>
      </c>
      <c r="E1540" s="3" t="s">
        <v>1</v>
      </c>
      <c r="F1540" s="39">
        <v>-17.954999999999998</v>
      </c>
      <c r="H1540" s="13"/>
    </row>
    <row r="1541" spans="2:8" s="1" customFormat="1" ht="16.899999999999999" customHeight="1">
      <c r="B1541" s="13"/>
      <c r="C1541" s="38" t="s">
        <v>1</v>
      </c>
      <c r="D1541" s="38" t="s">
        <v>2171</v>
      </c>
      <c r="E1541" s="3" t="s">
        <v>1</v>
      </c>
      <c r="F1541" s="39">
        <v>8.173</v>
      </c>
      <c r="H1541" s="13"/>
    </row>
    <row r="1542" spans="2:8" s="1" customFormat="1" ht="16.899999999999999" customHeight="1">
      <c r="B1542" s="13"/>
      <c r="C1542" s="38" t="s">
        <v>1</v>
      </c>
      <c r="D1542" s="38" t="s">
        <v>1755</v>
      </c>
      <c r="E1542" s="3" t="s">
        <v>1</v>
      </c>
      <c r="F1542" s="39">
        <v>0</v>
      </c>
      <c r="H1542" s="13"/>
    </row>
    <row r="1543" spans="2:8" s="1" customFormat="1" ht="16.899999999999999" customHeight="1">
      <c r="B1543" s="13"/>
      <c r="C1543" s="38" t="s">
        <v>1</v>
      </c>
      <c r="D1543" s="38" t="s">
        <v>6408</v>
      </c>
      <c r="E1543" s="3" t="s">
        <v>1</v>
      </c>
      <c r="F1543" s="39">
        <v>57.448999999999998</v>
      </c>
      <c r="H1543" s="13"/>
    </row>
    <row r="1544" spans="2:8" s="1" customFormat="1" ht="16.899999999999999" customHeight="1">
      <c r="B1544" s="13"/>
      <c r="C1544" s="38" t="s">
        <v>1</v>
      </c>
      <c r="D1544" s="38" t="s">
        <v>2173</v>
      </c>
      <c r="E1544" s="3" t="s">
        <v>1</v>
      </c>
      <c r="F1544" s="39">
        <v>-18.986000000000001</v>
      </c>
      <c r="H1544" s="13"/>
    </row>
    <row r="1545" spans="2:8" s="1" customFormat="1" ht="16.899999999999999" customHeight="1">
      <c r="B1545" s="13"/>
      <c r="C1545" s="38" t="s">
        <v>1</v>
      </c>
      <c r="D1545" s="38" t="s">
        <v>2174</v>
      </c>
      <c r="E1545" s="3" t="s">
        <v>1</v>
      </c>
      <c r="F1545" s="39">
        <v>10.622999999999999</v>
      </c>
      <c r="H1545" s="13"/>
    </row>
    <row r="1546" spans="2:8" s="1" customFormat="1" ht="16.899999999999999" customHeight="1">
      <c r="B1546" s="13"/>
      <c r="C1546" s="38" t="s">
        <v>1</v>
      </c>
      <c r="D1546" s="38" t="s">
        <v>1757</v>
      </c>
      <c r="E1546" s="3" t="s">
        <v>1</v>
      </c>
      <c r="F1546" s="39">
        <v>0</v>
      </c>
      <c r="H1546" s="13"/>
    </row>
    <row r="1547" spans="2:8" s="1" customFormat="1" ht="16.899999999999999" customHeight="1">
      <c r="B1547" s="13"/>
      <c r="C1547" s="38" t="s">
        <v>1</v>
      </c>
      <c r="D1547" s="38" t="s">
        <v>6409</v>
      </c>
      <c r="E1547" s="3" t="s">
        <v>1</v>
      </c>
      <c r="F1547" s="39">
        <v>200.36</v>
      </c>
      <c r="H1547" s="13"/>
    </row>
    <row r="1548" spans="2:8" s="1" customFormat="1" ht="16.899999999999999" customHeight="1">
      <c r="B1548" s="13"/>
      <c r="C1548" s="38" t="s">
        <v>1</v>
      </c>
      <c r="D1548" s="38" t="s">
        <v>2176</v>
      </c>
      <c r="E1548" s="3" t="s">
        <v>1</v>
      </c>
      <c r="F1548" s="39">
        <v>-45.73</v>
      </c>
      <c r="H1548" s="13"/>
    </row>
    <row r="1549" spans="2:8" s="1" customFormat="1" ht="22.5">
      <c r="B1549" s="13"/>
      <c r="C1549" s="38" t="s">
        <v>1</v>
      </c>
      <c r="D1549" s="38" t="s">
        <v>2177</v>
      </c>
      <c r="E1549" s="3" t="s">
        <v>1</v>
      </c>
      <c r="F1549" s="39">
        <v>15.837</v>
      </c>
      <c r="H1549" s="13"/>
    </row>
    <row r="1550" spans="2:8" s="1" customFormat="1" ht="16.899999999999999" customHeight="1">
      <c r="B1550" s="13"/>
      <c r="C1550" s="38" t="s">
        <v>1</v>
      </c>
      <c r="D1550" s="38" t="s">
        <v>2178</v>
      </c>
      <c r="E1550" s="3" t="s">
        <v>1</v>
      </c>
      <c r="F1550" s="39">
        <v>20.47</v>
      </c>
      <c r="H1550" s="13"/>
    </row>
    <row r="1551" spans="2:8" s="1" customFormat="1" ht="16.899999999999999" customHeight="1">
      <c r="B1551" s="13"/>
      <c r="C1551" s="38" t="s">
        <v>1</v>
      </c>
      <c r="D1551" s="38" t="s">
        <v>2098</v>
      </c>
      <c r="E1551" s="3" t="s">
        <v>1</v>
      </c>
      <c r="F1551" s="39">
        <v>0</v>
      </c>
      <c r="H1551" s="13"/>
    </row>
    <row r="1552" spans="2:8" s="1" customFormat="1" ht="16.899999999999999" customHeight="1">
      <c r="B1552" s="13"/>
      <c r="C1552" s="38" t="s">
        <v>1</v>
      </c>
      <c r="D1552" s="38" t="s">
        <v>6410</v>
      </c>
      <c r="E1552" s="3" t="s">
        <v>1</v>
      </c>
      <c r="F1552" s="39">
        <v>47.131</v>
      </c>
      <c r="H1552" s="13"/>
    </row>
    <row r="1553" spans="2:8" s="1" customFormat="1" ht="16.899999999999999" customHeight="1">
      <c r="B1553" s="13"/>
      <c r="C1553" s="38" t="s">
        <v>1</v>
      </c>
      <c r="D1553" s="38" t="s">
        <v>2180</v>
      </c>
      <c r="E1553" s="3" t="s">
        <v>1</v>
      </c>
      <c r="F1553" s="39">
        <v>-15.116</v>
      </c>
      <c r="H1553" s="13"/>
    </row>
    <row r="1554" spans="2:8" s="1" customFormat="1" ht="16.899999999999999" customHeight="1">
      <c r="B1554" s="13"/>
      <c r="C1554" s="38" t="s">
        <v>1</v>
      </c>
      <c r="D1554" s="38" t="s">
        <v>2181</v>
      </c>
      <c r="E1554" s="3" t="s">
        <v>1</v>
      </c>
      <c r="F1554" s="39">
        <v>5.8559999999999999</v>
      </c>
      <c r="H1554" s="13"/>
    </row>
    <row r="1555" spans="2:8" s="1" customFormat="1" ht="16.899999999999999" customHeight="1">
      <c r="B1555" s="13"/>
      <c r="C1555" s="38" t="s">
        <v>1</v>
      </c>
      <c r="D1555" s="38" t="s">
        <v>1597</v>
      </c>
      <c r="E1555" s="3" t="s">
        <v>1</v>
      </c>
      <c r="F1555" s="39">
        <v>0</v>
      </c>
      <c r="H1555" s="13"/>
    </row>
    <row r="1556" spans="2:8" s="1" customFormat="1" ht="16.899999999999999" customHeight="1">
      <c r="B1556" s="13"/>
      <c r="C1556" s="38" t="s">
        <v>1</v>
      </c>
      <c r="D1556" s="38" t="s">
        <v>2182</v>
      </c>
      <c r="E1556" s="3" t="s">
        <v>1</v>
      </c>
      <c r="F1556" s="39">
        <v>0</v>
      </c>
      <c r="H1556" s="13"/>
    </row>
    <row r="1557" spans="2:8" s="1" customFormat="1" ht="16.899999999999999" customHeight="1">
      <c r="B1557" s="13"/>
      <c r="C1557" s="38" t="s">
        <v>1</v>
      </c>
      <c r="D1557" s="38" t="s">
        <v>6411</v>
      </c>
      <c r="E1557" s="3" t="s">
        <v>1</v>
      </c>
      <c r="F1557" s="39">
        <v>53.287999999999997</v>
      </c>
      <c r="H1557" s="13"/>
    </row>
    <row r="1558" spans="2:8" s="1" customFormat="1" ht="16.899999999999999" customHeight="1">
      <c r="B1558" s="13"/>
      <c r="C1558" s="38" t="s">
        <v>1</v>
      </c>
      <c r="D1558" s="38" t="s">
        <v>2184</v>
      </c>
      <c r="E1558" s="3" t="s">
        <v>1</v>
      </c>
      <c r="F1558" s="39">
        <v>-3.9169999999999998</v>
      </c>
      <c r="H1558" s="13"/>
    </row>
    <row r="1559" spans="2:8" s="1" customFormat="1" ht="16.899999999999999" customHeight="1">
      <c r="B1559" s="13"/>
      <c r="C1559" s="38" t="s">
        <v>1</v>
      </c>
      <c r="D1559" s="38" t="s">
        <v>2185</v>
      </c>
      <c r="E1559" s="3" t="s">
        <v>1</v>
      </c>
      <c r="F1559" s="39">
        <v>1.3480000000000001</v>
      </c>
      <c r="H1559" s="13"/>
    </row>
    <row r="1560" spans="2:8" s="1" customFormat="1" ht="16.899999999999999" customHeight="1">
      <c r="B1560" s="13"/>
      <c r="C1560" s="38" t="s">
        <v>1</v>
      </c>
      <c r="D1560" s="38" t="s">
        <v>1759</v>
      </c>
      <c r="E1560" s="3" t="s">
        <v>1</v>
      </c>
      <c r="F1560" s="39">
        <v>0</v>
      </c>
      <c r="H1560" s="13"/>
    </row>
    <row r="1561" spans="2:8" s="1" customFormat="1" ht="16.899999999999999" customHeight="1">
      <c r="B1561" s="13"/>
      <c r="C1561" s="38" t="s">
        <v>1</v>
      </c>
      <c r="D1561" s="38" t="s">
        <v>6412</v>
      </c>
      <c r="E1561" s="3" t="s">
        <v>1</v>
      </c>
      <c r="F1561" s="39">
        <v>32.843000000000004</v>
      </c>
      <c r="H1561" s="13"/>
    </row>
    <row r="1562" spans="2:8" s="1" customFormat="1" ht="16.899999999999999" customHeight="1">
      <c r="B1562" s="13"/>
      <c r="C1562" s="38" t="s">
        <v>1</v>
      </c>
      <c r="D1562" s="38" t="s">
        <v>2187</v>
      </c>
      <c r="E1562" s="3" t="s">
        <v>1</v>
      </c>
      <c r="F1562" s="39">
        <v>-6.1740000000000004</v>
      </c>
      <c r="H1562" s="13"/>
    </row>
    <row r="1563" spans="2:8" s="1" customFormat="1" ht="16.899999999999999" customHeight="1">
      <c r="B1563" s="13"/>
      <c r="C1563" s="38" t="s">
        <v>1</v>
      </c>
      <c r="D1563" s="38" t="s">
        <v>2185</v>
      </c>
      <c r="E1563" s="3" t="s">
        <v>1</v>
      </c>
      <c r="F1563" s="39">
        <v>1.3480000000000001</v>
      </c>
      <c r="H1563" s="13"/>
    </row>
    <row r="1564" spans="2:8" s="1" customFormat="1" ht="16.899999999999999" customHeight="1">
      <c r="B1564" s="13"/>
      <c r="C1564" s="38" t="s">
        <v>1</v>
      </c>
      <c r="D1564" s="38" t="s">
        <v>2188</v>
      </c>
      <c r="E1564" s="3" t="s">
        <v>1</v>
      </c>
      <c r="F1564" s="39">
        <v>0</v>
      </c>
      <c r="H1564" s="13"/>
    </row>
    <row r="1565" spans="2:8" s="1" customFormat="1" ht="16.899999999999999" customHeight="1">
      <c r="B1565" s="13"/>
      <c r="C1565" s="38" t="s">
        <v>1</v>
      </c>
      <c r="D1565" s="38" t="s">
        <v>6413</v>
      </c>
      <c r="E1565" s="3" t="s">
        <v>1</v>
      </c>
      <c r="F1565" s="39">
        <v>30.754999999999999</v>
      </c>
      <c r="H1565" s="13"/>
    </row>
    <row r="1566" spans="2:8" s="1" customFormat="1" ht="16.899999999999999" customHeight="1">
      <c r="B1566" s="13"/>
      <c r="C1566" s="38" t="s">
        <v>1</v>
      </c>
      <c r="D1566" s="38" t="s">
        <v>2190</v>
      </c>
      <c r="E1566" s="3" t="s">
        <v>1</v>
      </c>
      <c r="F1566" s="39">
        <v>-6.3330000000000002</v>
      </c>
      <c r="H1566" s="13"/>
    </row>
    <row r="1567" spans="2:8" s="1" customFormat="1" ht="16.899999999999999" customHeight="1">
      <c r="B1567" s="13"/>
      <c r="C1567" s="38" t="s">
        <v>1</v>
      </c>
      <c r="D1567" s="38" t="s">
        <v>2191</v>
      </c>
      <c r="E1567" s="3" t="s">
        <v>1</v>
      </c>
      <c r="F1567" s="39">
        <v>1.357</v>
      </c>
      <c r="H1567" s="13"/>
    </row>
    <row r="1568" spans="2:8" s="1" customFormat="1" ht="16.899999999999999" customHeight="1">
      <c r="B1568" s="13"/>
      <c r="C1568" s="38" t="s">
        <v>1</v>
      </c>
      <c r="D1568" s="38" t="s">
        <v>2192</v>
      </c>
      <c r="E1568" s="3" t="s">
        <v>1</v>
      </c>
      <c r="F1568" s="39">
        <v>0</v>
      </c>
      <c r="H1568" s="13"/>
    </row>
    <row r="1569" spans="2:8" s="1" customFormat="1" ht="16.899999999999999" customHeight="1">
      <c r="B1569" s="13"/>
      <c r="C1569" s="38" t="s">
        <v>1</v>
      </c>
      <c r="D1569" s="38" t="s">
        <v>6414</v>
      </c>
      <c r="E1569" s="3" t="s">
        <v>1</v>
      </c>
      <c r="F1569" s="39">
        <v>24.491</v>
      </c>
      <c r="H1569" s="13"/>
    </row>
    <row r="1570" spans="2:8" s="1" customFormat="1" ht="16.899999999999999" customHeight="1">
      <c r="B1570" s="13"/>
      <c r="C1570" s="38" t="s">
        <v>1</v>
      </c>
      <c r="D1570" s="38" t="s">
        <v>2194</v>
      </c>
      <c r="E1570" s="3" t="s">
        <v>1</v>
      </c>
      <c r="F1570" s="39">
        <v>-8.9700000000000006</v>
      </c>
      <c r="H1570" s="13"/>
    </row>
    <row r="1571" spans="2:8" s="1" customFormat="1" ht="16.899999999999999" customHeight="1">
      <c r="B1571" s="13"/>
      <c r="C1571" s="38" t="s">
        <v>1</v>
      </c>
      <c r="D1571" s="38" t="s">
        <v>2195</v>
      </c>
      <c r="E1571" s="3" t="s">
        <v>1</v>
      </c>
      <c r="F1571" s="39">
        <v>1.3580000000000001</v>
      </c>
      <c r="H1571" s="13"/>
    </row>
    <row r="1572" spans="2:8" s="1" customFormat="1" ht="16.899999999999999" customHeight="1">
      <c r="B1572" s="13"/>
      <c r="C1572" s="38" t="s">
        <v>1</v>
      </c>
      <c r="D1572" s="38" t="s">
        <v>1761</v>
      </c>
      <c r="E1572" s="3" t="s">
        <v>1</v>
      </c>
      <c r="F1572" s="39">
        <v>0</v>
      </c>
      <c r="H1572" s="13"/>
    </row>
    <row r="1573" spans="2:8" s="1" customFormat="1" ht="16.899999999999999" customHeight="1">
      <c r="B1573" s="13"/>
      <c r="C1573" s="38" t="s">
        <v>1</v>
      </c>
      <c r="D1573" s="38" t="s">
        <v>6415</v>
      </c>
      <c r="E1573" s="3" t="s">
        <v>1</v>
      </c>
      <c r="F1573" s="39">
        <v>24.838999999999999</v>
      </c>
      <c r="H1573" s="13"/>
    </row>
    <row r="1574" spans="2:8" s="1" customFormat="1" ht="16.899999999999999" customHeight="1">
      <c r="B1574" s="13"/>
      <c r="C1574" s="38" t="s">
        <v>1</v>
      </c>
      <c r="D1574" s="38" t="s">
        <v>2197</v>
      </c>
      <c r="E1574" s="3" t="s">
        <v>1</v>
      </c>
      <c r="F1574" s="39">
        <v>-6.29</v>
      </c>
      <c r="H1574" s="13"/>
    </row>
    <row r="1575" spans="2:8" s="1" customFormat="1" ht="16.899999999999999" customHeight="1">
      <c r="B1575" s="13"/>
      <c r="C1575" s="38" t="s">
        <v>1</v>
      </c>
      <c r="D1575" s="38" t="s">
        <v>2198</v>
      </c>
      <c r="E1575" s="3" t="s">
        <v>1</v>
      </c>
      <c r="F1575" s="39">
        <v>1.355</v>
      </c>
      <c r="H1575" s="13"/>
    </row>
    <row r="1576" spans="2:8" s="1" customFormat="1" ht="16.899999999999999" customHeight="1">
      <c r="B1576" s="13"/>
      <c r="C1576" s="38" t="s">
        <v>1</v>
      </c>
      <c r="D1576" s="38" t="s">
        <v>1762</v>
      </c>
      <c r="E1576" s="3" t="s">
        <v>1</v>
      </c>
      <c r="F1576" s="39">
        <v>0</v>
      </c>
      <c r="H1576" s="13"/>
    </row>
    <row r="1577" spans="2:8" s="1" customFormat="1" ht="16.899999999999999" customHeight="1">
      <c r="B1577" s="13"/>
      <c r="C1577" s="38" t="s">
        <v>1</v>
      </c>
      <c r="D1577" s="38" t="s">
        <v>6416</v>
      </c>
      <c r="E1577" s="3" t="s">
        <v>1</v>
      </c>
      <c r="F1577" s="39">
        <v>23.533999999999999</v>
      </c>
      <c r="H1577" s="13"/>
    </row>
    <row r="1578" spans="2:8" s="1" customFormat="1" ht="16.899999999999999" customHeight="1">
      <c r="B1578" s="13"/>
      <c r="C1578" s="38" t="s">
        <v>1</v>
      </c>
      <c r="D1578" s="38" t="s">
        <v>2200</v>
      </c>
      <c r="E1578" s="3" t="s">
        <v>1</v>
      </c>
      <c r="F1578" s="39">
        <v>-4.032</v>
      </c>
      <c r="H1578" s="13"/>
    </row>
    <row r="1579" spans="2:8" s="1" customFormat="1" ht="16.899999999999999" customHeight="1">
      <c r="B1579" s="13"/>
      <c r="C1579" s="38" t="s">
        <v>1</v>
      </c>
      <c r="D1579" s="38" t="s">
        <v>2198</v>
      </c>
      <c r="E1579" s="3" t="s">
        <v>1</v>
      </c>
      <c r="F1579" s="39">
        <v>1.355</v>
      </c>
      <c r="H1579" s="13"/>
    </row>
    <row r="1580" spans="2:8" s="1" customFormat="1" ht="16.899999999999999" customHeight="1">
      <c r="B1580" s="13"/>
      <c r="C1580" s="38" t="s">
        <v>1</v>
      </c>
      <c r="D1580" s="38" t="s">
        <v>2201</v>
      </c>
      <c r="E1580" s="3" t="s">
        <v>1</v>
      </c>
      <c r="F1580" s="39">
        <v>0</v>
      </c>
      <c r="H1580" s="13"/>
    </row>
    <row r="1581" spans="2:8" s="1" customFormat="1" ht="16.899999999999999" customHeight="1">
      <c r="B1581" s="13"/>
      <c r="C1581" s="38" t="s">
        <v>1</v>
      </c>
      <c r="D1581" s="38" t="s">
        <v>6417</v>
      </c>
      <c r="E1581" s="3" t="s">
        <v>1</v>
      </c>
      <c r="F1581" s="39">
        <v>65.563000000000002</v>
      </c>
      <c r="H1581" s="13"/>
    </row>
    <row r="1582" spans="2:8" s="1" customFormat="1" ht="16.899999999999999" customHeight="1">
      <c r="B1582" s="13"/>
      <c r="C1582" s="38" t="s">
        <v>1</v>
      </c>
      <c r="D1582" s="38" t="s">
        <v>2203</v>
      </c>
      <c r="E1582" s="3" t="s">
        <v>1</v>
      </c>
      <c r="F1582" s="39">
        <v>-23.058</v>
      </c>
      <c r="H1582" s="13"/>
    </row>
    <row r="1583" spans="2:8" s="1" customFormat="1" ht="16.899999999999999" customHeight="1">
      <c r="B1583" s="13"/>
      <c r="C1583" s="38" t="s">
        <v>1</v>
      </c>
      <c r="D1583" s="38" t="s">
        <v>2195</v>
      </c>
      <c r="E1583" s="3" t="s">
        <v>1</v>
      </c>
      <c r="F1583" s="39">
        <v>1.3580000000000001</v>
      </c>
      <c r="H1583" s="13"/>
    </row>
    <row r="1584" spans="2:8" s="1" customFormat="1" ht="16.899999999999999" customHeight="1">
      <c r="B1584" s="13"/>
      <c r="C1584" s="38" t="s">
        <v>1</v>
      </c>
      <c r="D1584" s="38" t="s">
        <v>1763</v>
      </c>
      <c r="E1584" s="3" t="s">
        <v>1</v>
      </c>
      <c r="F1584" s="39">
        <v>0</v>
      </c>
      <c r="H1584" s="13"/>
    </row>
    <row r="1585" spans="2:8" s="1" customFormat="1" ht="16.899999999999999" customHeight="1">
      <c r="B1585" s="13"/>
      <c r="C1585" s="38" t="s">
        <v>1</v>
      </c>
      <c r="D1585" s="38" t="s">
        <v>6418</v>
      </c>
      <c r="E1585" s="3" t="s">
        <v>1</v>
      </c>
      <c r="F1585" s="39">
        <v>107.319</v>
      </c>
      <c r="H1585" s="13"/>
    </row>
    <row r="1586" spans="2:8" s="1" customFormat="1" ht="16.899999999999999" customHeight="1">
      <c r="B1586" s="13"/>
      <c r="C1586" s="38" t="s">
        <v>1</v>
      </c>
      <c r="D1586" s="38" t="s">
        <v>2205</v>
      </c>
      <c r="E1586" s="3" t="s">
        <v>1</v>
      </c>
      <c r="F1586" s="39">
        <v>-19.295000000000002</v>
      </c>
      <c r="H1586" s="13"/>
    </row>
    <row r="1587" spans="2:8" s="1" customFormat="1" ht="16.899999999999999" customHeight="1">
      <c r="B1587" s="13"/>
      <c r="C1587" s="38" t="s">
        <v>1</v>
      </c>
      <c r="D1587" s="38" t="s">
        <v>2206</v>
      </c>
      <c r="E1587" s="3" t="s">
        <v>1</v>
      </c>
      <c r="F1587" s="39">
        <v>5.194</v>
      </c>
      <c r="H1587" s="13"/>
    </row>
    <row r="1588" spans="2:8" s="1" customFormat="1" ht="16.899999999999999" customHeight="1">
      <c r="B1588" s="13"/>
      <c r="C1588" s="38" t="s">
        <v>1</v>
      </c>
      <c r="D1588" s="38" t="s">
        <v>1765</v>
      </c>
      <c r="E1588" s="3" t="s">
        <v>1</v>
      </c>
      <c r="F1588" s="39">
        <v>0</v>
      </c>
      <c r="H1588" s="13"/>
    </row>
    <row r="1589" spans="2:8" s="1" customFormat="1" ht="16.899999999999999" customHeight="1">
      <c r="B1589" s="13"/>
      <c r="C1589" s="38" t="s">
        <v>1</v>
      </c>
      <c r="D1589" s="38" t="s">
        <v>6419</v>
      </c>
      <c r="E1589" s="3" t="s">
        <v>1</v>
      </c>
      <c r="F1589" s="39">
        <v>68.765000000000001</v>
      </c>
      <c r="H1589" s="13"/>
    </row>
    <row r="1590" spans="2:8" s="1" customFormat="1" ht="16.899999999999999" customHeight="1">
      <c r="B1590" s="13"/>
      <c r="C1590" s="38" t="s">
        <v>1</v>
      </c>
      <c r="D1590" s="38" t="s">
        <v>2208</v>
      </c>
      <c r="E1590" s="3" t="s">
        <v>1</v>
      </c>
      <c r="F1590" s="39">
        <v>-16.942</v>
      </c>
      <c r="H1590" s="13"/>
    </row>
    <row r="1591" spans="2:8" s="1" customFormat="1" ht="16.899999999999999" customHeight="1">
      <c r="B1591" s="13"/>
      <c r="C1591" s="38" t="s">
        <v>1</v>
      </c>
      <c r="D1591" s="38" t="s">
        <v>2209</v>
      </c>
      <c r="E1591" s="3" t="s">
        <v>1</v>
      </c>
      <c r="F1591" s="39">
        <v>6.94</v>
      </c>
      <c r="H1591" s="13"/>
    </row>
    <row r="1592" spans="2:8" s="1" customFormat="1" ht="16.899999999999999" customHeight="1">
      <c r="B1592" s="13"/>
      <c r="C1592" s="38" t="s">
        <v>1</v>
      </c>
      <c r="D1592" s="38" t="s">
        <v>1766</v>
      </c>
      <c r="E1592" s="3" t="s">
        <v>1</v>
      </c>
      <c r="F1592" s="39">
        <v>0</v>
      </c>
      <c r="H1592" s="13"/>
    </row>
    <row r="1593" spans="2:8" s="1" customFormat="1" ht="16.899999999999999" customHeight="1">
      <c r="B1593" s="13"/>
      <c r="C1593" s="38" t="s">
        <v>1</v>
      </c>
      <c r="D1593" s="38" t="s">
        <v>6420</v>
      </c>
      <c r="E1593" s="3" t="s">
        <v>1</v>
      </c>
      <c r="F1593" s="39">
        <v>104.626</v>
      </c>
      <c r="H1593" s="13"/>
    </row>
    <row r="1594" spans="2:8" s="1" customFormat="1" ht="16.899999999999999" customHeight="1">
      <c r="B1594" s="13"/>
      <c r="C1594" s="38" t="s">
        <v>1</v>
      </c>
      <c r="D1594" s="38" t="s">
        <v>2211</v>
      </c>
      <c r="E1594" s="3" t="s">
        <v>1</v>
      </c>
      <c r="F1594" s="39">
        <v>-17.565999999999999</v>
      </c>
      <c r="H1594" s="13"/>
    </row>
    <row r="1595" spans="2:8" s="1" customFormat="1" ht="16.899999999999999" customHeight="1">
      <c r="B1595" s="13"/>
      <c r="C1595" s="38" t="s">
        <v>1</v>
      </c>
      <c r="D1595" s="38" t="s">
        <v>2212</v>
      </c>
      <c r="E1595" s="3" t="s">
        <v>1</v>
      </c>
      <c r="F1595" s="39">
        <v>6.9509999999999996</v>
      </c>
      <c r="H1595" s="13"/>
    </row>
    <row r="1596" spans="2:8" s="1" customFormat="1" ht="16.899999999999999" customHeight="1">
      <c r="B1596" s="13"/>
      <c r="C1596" s="38" t="s">
        <v>1</v>
      </c>
      <c r="D1596" s="38" t="s">
        <v>1768</v>
      </c>
      <c r="E1596" s="3" t="s">
        <v>1</v>
      </c>
      <c r="F1596" s="39">
        <v>0</v>
      </c>
      <c r="H1596" s="13"/>
    </row>
    <row r="1597" spans="2:8" s="1" customFormat="1" ht="16.899999999999999" customHeight="1">
      <c r="B1597" s="13"/>
      <c r="C1597" s="38" t="s">
        <v>1</v>
      </c>
      <c r="D1597" s="38" t="s">
        <v>6421</v>
      </c>
      <c r="E1597" s="3" t="s">
        <v>1</v>
      </c>
      <c r="F1597" s="39">
        <v>64.119</v>
      </c>
      <c r="H1597" s="13"/>
    </row>
    <row r="1598" spans="2:8" s="1" customFormat="1" ht="16.899999999999999" customHeight="1">
      <c r="B1598" s="13"/>
      <c r="C1598" s="38" t="s">
        <v>1</v>
      </c>
      <c r="D1598" s="38" t="s">
        <v>1851</v>
      </c>
      <c r="E1598" s="3" t="s">
        <v>1</v>
      </c>
      <c r="F1598" s="39">
        <v>-6.7060000000000004</v>
      </c>
      <c r="H1598" s="13"/>
    </row>
    <row r="1599" spans="2:8" s="1" customFormat="1" ht="16.899999999999999" customHeight="1">
      <c r="B1599" s="13"/>
      <c r="C1599" s="38" t="s">
        <v>1</v>
      </c>
      <c r="D1599" s="38" t="s">
        <v>1852</v>
      </c>
      <c r="E1599" s="3" t="s">
        <v>1</v>
      </c>
      <c r="F1599" s="39">
        <v>1.415</v>
      </c>
      <c r="H1599" s="13"/>
    </row>
    <row r="1600" spans="2:8" s="1" customFormat="1" ht="16.899999999999999" customHeight="1">
      <c r="B1600" s="13"/>
      <c r="C1600" s="38" t="s">
        <v>1</v>
      </c>
      <c r="D1600" s="38" t="s">
        <v>1822</v>
      </c>
      <c r="E1600" s="3" t="s">
        <v>1</v>
      </c>
      <c r="F1600" s="39">
        <v>0</v>
      </c>
      <c r="H1600" s="13"/>
    </row>
    <row r="1601" spans="2:8" s="1" customFormat="1" ht="16.899999999999999" customHeight="1">
      <c r="B1601" s="13"/>
      <c r="C1601" s="38" t="s">
        <v>1</v>
      </c>
      <c r="D1601" s="38" t="s">
        <v>2217</v>
      </c>
      <c r="E1601" s="3" t="s">
        <v>1</v>
      </c>
      <c r="F1601" s="39">
        <v>9.9689999999999994</v>
      </c>
      <c r="H1601" s="13"/>
    </row>
    <row r="1602" spans="2:8" s="1" customFormat="1" ht="16.899999999999999" customHeight="1">
      <c r="B1602" s="13"/>
      <c r="C1602" s="38" t="s">
        <v>1</v>
      </c>
      <c r="D1602" s="38" t="s">
        <v>2155</v>
      </c>
      <c r="E1602" s="3" t="s">
        <v>1</v>
      </c>
      <c r="F1602" s="39">
        <v>-1.236</v>
      </c>
      <c r="H1602" s="13"/>
    </row>
    <row r="1603" spans="2:8" s="1" customFormat="1" ht="16.899999999999999" customHeight="1">
      <c r="B1603" s="13"/>
      <c r="C1603" s="38" t="s">
        <v>1</v>
      </c>
      <c r="D1603" s="38" t="s">
        <v>2218</v>
      </c>
      <c r="E1603" s="3" t="s">
        <v>1</v>
      </c>
      <c r="F1603" s="39">
        <v>1.708</v>
      </c>
      <c r="H1603" s="13"/>
    </row>
    <row r="1604" spans="2:8" s="1" customFormat="1" ht="16.899999999999999" customHeight="1">
      <c r="B1604" s="13"/>
      <c r="C1604" s="38" t="s">
        <v>1</v>
      </c>
      <c r="D1604" s="38" t="s">
        <v>1824</v>
      </c>
      <c r="E1604" s="3" t="s">
        <v>1</v>
      </c>
      <c r="F1604" s="39">
        <v>0</v>
      </c>
      <c r="H1604" s="13"/>
    </row>
    <row r="1605" spans="2:8" s="1" customFormat="1" ht="16.899999999999999" customHeight="1">
      <c r="B1605" s="13"/>
      <c r="C1605" s="38" t="s">
        <v>1</v>
      </c>
      <c r="D1605" s="38" t="s">
        <v>2219</v>
      </c>
      <c r="E1605" s="3" t="s">
        <v>1</v>
      </c>
      <c r="F1605" s="39">
        <v>18.914999999999999</v>
      </c>
      <c r="H1605" s="13"/>
    </row>
    <row r="1606" spans="2:8" s="1" customFormat="1" ht="16.899999999999999" customHeight="1">
      <c r="B1606" s="13"/>
      <c r="C1606" s="38" t="s">
        <v>1</v>
      </c>
      <c r="D1606" s="38" t="s">
        <v>2220</v>
      </c>
      <c r="E1606" s="3" t="s">
        <v>1</v>
      </c>
      <c r="F1606" s="39">
        <v>-3.35</v>
      </c>
      <c r="H1606" s="13"/>
    </row>
    <row r="1607" spans="2:8" s="1" customFormat="1" ht="16.899999999999999" customHeight="1">
      <c r="B1607" s="13"/>
      <c r="C1607" s="38" t="s">
        <v>1</v>
      </c>
      <c r="D1607" s="38" t="s">
        <v>2221</v>
      </c>
      <c r="E1607" s="3" t="s">
        <v>1</v>
      </c>
      <c r="F1607" s="39">
        <v>2.6150000000000002</v>
      </c>
      <c r="H1607" s="13"/>
    </row>
    <row r="1608" spans="2:8" s="1" customFormat="1" ht="16.899999999999999" customHeight="1">
      <c r="B1608" s="13"/>
      <c r="C1608" s="38" t="s">
        <v>1</v>
      </c>
      <c r="D1608" s="38" t="s">
        <v>1598</v>
      </c>
      <c r="E1608" s="3" t="s">
        <v>1</v>
      </c>
      <c r="F1608" s="39">
        <v>0</v>
      </c>
      <c r="H1608" s="13"/>
    </row>
    <row r="1609" spans="2:8" s="1" customFormat="1" ht="16.899999999999999" customHeight="1">
      <c r="B1609" s="13"/>
      <c r="C1609" s="38" t="s">
        <v>1</v>
      </c>
      <c r="D1609" s="38" t="s">
        <v>2222</v>
      </c>
      <c r="E1609" s="3" t="s">
        <v>1</v>
      </c>
      <c r="F1609" s="39">
        <v>18.867999999999999</v>
      </c>
      <c r="H1609" s="13"/>
    </row>
    <row r="1610" spans="2:8" s="1" customFormat="1" ht="16.899999999999999" customHeight="1">
      <c r="B1610" s="13"/>
      <c r="C1610" s="38" t="s">
        <v>1</v>
      </c>
      <c r="D1610" s="38" t="s">
        <v>2223</v>
      </c>
      <c r="E1610" s="3" t="s">
        <v>1</v>
      </c>
      <c r="F1610" s="39">
        <v>-5.9649999999999999</v>
      </c>
      <c r="H1610" s="13"/>
    </row>
    <row r="1611" spans="2:8" s="1" customFormat="1" ht="16.899999999999999" customHeight="1">
      <c r="B1611" s="13"/>
      <c r="C1611" s="38" t="s">
        <v>1</v>
      </c>
      <c r="D1611" s="38" t="s">
        <v>2224</v>
      </c>
      <c r="E1611" s="3" t="s">
        <v>1</v>
      </c>
      <c r="F1611" s="39">
        <v>0.89600000000000002</v>
      </c>
      <c r="H1611" s="13"/>
    </row>
    <row r="1612" spans="2:8" s="1" customFormat="1" ht="16.899999999999999" customHeight="1">
      <c r="B1612" s="13"/>
      <c r="C1612" s="38" t="s">
        <v>1</v>
      </c>
      <c r="D1612" s="38" t="s">
        <v>2005</v>
      </c>
      <c r="E1612" s="3" t="s">
        <v>1</v>
      </c>
      <c r="F1612" s="39">
        <v>0</v>
      </c>
      <c r="H1612" s="13"/>
    </row>
    <row r="1613" spans="2:8" s="1" customFormat="1" ht="16.899999999999999" customHeight="1">
      <c r="B1613" s="13"/>
      <c r="C1613" s="38" t="s">
        <v>1</v>
      </c>
      <c r="D1613" s="38" t="s">
        <v>6422</v>
      </c>
      <c r="E1613" s="3" t="s">
        <v>1</v>
      </c>
      <c r="F1613" s="39">
        <v>71.930999999999997</v>
      </c>
      <c r="H1613" s="13"/>
    </row>
    <row r="1614" spans="2:8" s="1" customFormat="1" ht="16.899999999999999" customHeight="1">
      <c r="B1614" s="13"/>
      <c r="C1614" s="38" t="s">
        <v>1</v>
      </c>
      <c r="D1614" s="38" t="s">
        <v>2226</v>
      </c>
      <c r="E1614" s="3" t="s">
        <v>1</v>
      </c>
      <c r="F1614" s="39">
        <v>-19.565999999999999</v>
      </c>
      <c r="H1614" s="13"/>
    </row>
    <row r="1615" spans="2:8" s="1" customFormat="1" ht="16.899999999999999" customHeight="1">
      <c r="B1615" s="13"/>
      <c r="C1615" s="38" t="s">
        <v>1</v>
      </c>
      <c r="D1615" s="38" t="s">
        <v>2163</v>
      </c>
      <c r="E1615" s="3" t="s">
        <v>1</v>
      </c>
      <c r="F1615" s="39">
        <v>2.335</v>
      </c>
      <c r="H1615" s="13"/>
    </row>
    <row r="1616" spans="2:8" s="1" customFormat="1" ht="16.899999999999999" customHeight="1">
      <c r="B1616" s="13"/>
      <c r="C1616" s="38" t="s">
        <v>1</v>
      </c>
      <c r="D1616" s="38" t="s">
        <v>2227</v>
      </c>
      <c r="E1616" s="3" t="s">
        <v>1</v>
      </c>
      <c r="F1616" s="39">
        <v>0</v>
      </c>
      <c r="H1616" s="13"/>
    </row>
    <row r="1617" spans="2:8" s="1" customFormat="1" ht="16.899999999999999" customHeight="1">
      <c r="B1617" s="13"/>
      <c r="C1617" s="38" t="s">
        <v>1</v>
      </c>
      <c r="D1617" s="38" t="s">
        <v>6423</v>
      </c>
      <c r="E1617" s="3" t="s">
        <v>1</v>
      </c>
      <c r="F1617" s="39">
        <v>16.873999999999999</v>
      </c>
      <c r="H1617" s="13"/>
    </row>
    <row r="1618" spans="2:8" s="1" customFormat="1" ht="16.899999999999999" customHeight="1">
      <c r="B1618" s="13"/>
      <c r="C1618" s="38" t="s">
        <v>1</v>
      </c>
      <c r="D1618" s="38" t="s">
        <v>2166</v>
      </c>
      <c r="E1618" s="3" t="s">
        <v>1</v>
      </c>
      <c r="F1618" s="39">
        <v>-1.419</v>
      </c>
      <c r="H1618" s="13"/>
    </row>
    <row r="1619" spans="2:8" s="1" customFormat="1" ht="16.899999999999999" customHeight="1">
      <c r="B1619" s="13"/>
      <c r="C1619" s="38" t="s">
        <v>1</v>
      </c>
      <c r="D1619" s="38" t="s">
        <v>2229</v>
      </c>
      <c r="E1619" s="3" t="s">
        <v>1</v>
      </c>
      <c r="F1619" s="39">
        <v>0</v>
      </c>
      <c r="H1619" s="13"/>
    </row>
    <row r="1620" spans="2:8" s="1" customFormat="1" ht="16.899999999999999" customHeight="1">
      <c r="B1620" s="13"/>
      <c r="C1620" s="38" t="s">
        <v>1</v>
      </c>
      <c r="D1620" s="38" t="s">
        <v>6424</v>
      </c>
      <c r="E1620" s="3" t="s">
        <v>1</v>
      </c>
      <c r="F1620" s="39">
        <v>18.617999999999999</v>
      </c>
      <c r="H1620" s="13"/>
    </row>
    <row r="1621" spans="2:8" s="1" customFormat="1" ht="16.899999999999999" customHeight="1">
      <c r="B1621" s="13"/>
      <c r="C1621" s="38" t="s">
        <v>1</v>
      </c>
      <c r="D1621" s="38" t="s">
        <v>2231</v>
      </c>
      <c r="E1621" s="3" t="s">
        <v>1</v>
      </c>
      <c r="F1621" s="39">
        <v>-3.27</v>
      </c>
      <c r="H1621" s="13"/>
    </row>
    <row r="1622" spans="2:8" s="1" customFormat="1" ht="16.899999999999999" customHeight="1">
      <c r="B1622" s="13"/>
      <c r="C1622" s="38" t="s">
        <v>1</v>
      </c>
      <c r="D1622" s="38" t="s">
        <v>2232</v>
      </c>
      <c r="E1622" s="3" t="s">
        <v>1</v>
      </c>
      <c r="F1622" s="39">
        <v>0.72899999999999998</v>
      </c>
      <c r="H1622" s="13"/>
    </row>
    <row r="1623" spans="2:8" s="1" customFormat="1" ht="16.899999999999999" customHeight="1">
      <c r="B1623" s="13"/>
      <c r="C1623" s="38" t="s">
        <v>1</v>
      </c>
      <c r="D1623" s="38" t="s">
        <v>1777</v>
      </c>
      <c r="E1623" s="3" t="s">
        <v>1</v>
      </c>
      <c r="F1623" s="39">
        <v>0</v>
      </c>
      <c r="H1623" s="13"/>
    </row>
    <row r="1624" spans="2:8" s="1" customFormat="1" ht="22.5">
      <c r="B1624" s="13"/>
      <c r="C1624" s="38" t="s">
        <v>1</v>
      </c>
      <c r="D1624" s="38" t="s">
        <v>6425</v>
      </c>
      <c r="E1624" s="3" t="s">
        <v>1</v>
      </c>
      <c r="F1624" s="39">
        <v>262.71699999999998</v>
      </c>
      <c r="H1624" s="13"/>
    </row>
    <row r="1625" spans="2:8" s="1" customFormat="1" ht="16.899999999999999" customHeight="1">
      <c r="B1625" s="13"/>
      <c r="C1625" s="38" t="s">
        <v>1</v>
      </c>
      <c r="D1625" s="38" t="s">
        <v>2235</v>
      </c>
      <c r="E1625" s="3" t="s">
        <v>1</v>
      </c>
      <c r="F1625" s="39">
        <v>-50.542999999999999</v>
      </c>
      <c r="H1625" s="13"/>
    </row>
    <row r="1626" spans="2:8" s="1" customFormat="1" ht="16.899999999999999" customHeight="1">
      <c r="B1626" s="13"/>
      <c r="C1626" s="38" t="s">
        <v>1</v>
      </c>
      <c r="D1626" s="38" t="s">
        <v>2236</v>
      </c>
      <c r="E1626" s="3" t="s">
        <v>1</v>
      </c>
      <c r="F1626" s="39">
        <v>-2.6869999999999998</v>
      </c>
      <c r="H1626" s="13"/>
    </row>
    <row r="1627" spans="2:8" s="1" customFormat="1" ht="22.5">
      <c r="B1627" s="13"/>
      <c r="C1627" s="38" t="s">
        <v>1</v>
      </c>
      <c r="D1627" s="38" t="s">
        <v>2237</v>
      </c>
      <c r="E1627" s="3" t="s">
        <v>1</v>
      </c>
      <c r="F1627" s="39">
        <v>4.8719999999999999</v>
      </c>
      <c r="H1627" s="13"/>
    </row>
    <row r="1628" spans="2:8" s="1" customFormat="1" ht="16.899999999999999" customHeight="1">
      <c r="B1628" s="13"/>
      <c r="C1628" s="38" t="s">
        <v>1</v>
      </c>
      <c r="D1628" s="38" t="s">
        <v>2238</v>
      </c>
      <c r="E1628" s="3" t="s">
        <v>1</v>
      </c>
      <c r="F1628" s="39">
        <v>0</v>
      </c>
      <c r="H1628" s="13"/>
    </row>
    <row r="1629" spans="2:8" s="1" customFormat="1" ht="16.899999999999999" customHeight="1">
      <c r="B1629" s="13"/>
      <c r="C1629" s="38" t="s">
        <v>1</v>
      </c>
      <c r="D1629" s="38" t="s">
        <v>2239</v>
      </c>
      <c r="E1629" s="3" t="s">
        <v>1</v>
      </c>
      <c r="F1629" s="39">
        <v>39.582999999999998</v>
      </c>
      <c r="H1629" s="13"/>
    </row>
    <row r="1630" spans="2:8" s="1" customFormat="1" ht="16.899999999999999" customHeight="1">
      <c r="B1630" s="13"/>
      <c r="C1630" s="38" t="s">
        <v>1</v>
      </c>
      <c r="D1630" s="38" t="s">
        <v>2240</v>
      </c>
      <c r="E1630" s="3" t="s">
        <v>1</v>
      </c>
      <c r="F1630" s="39">
        <v>69.691999999999993</v>
      </c>
      <c r="H1630" s="13"/>
    </row>
    <row r="1631" spans="2:8" s="1" customFormat="1" ht="16.899999999999999" customHeight="1">
      <c r="B1631" s="13"/>
      <c r="C1631" s="38" t="s">
        <v>1</v>
      </c>
      <c r="D1631" s="38" t="s">
        <v>2241</v>
      </c>
      <c r="E1631" s="3" t="s">
        <v>1</v>
      </c>
      <c r="F1631" s="39">
        <v>-12.311</v>
      </c>
      <c r="H1631" s="13"/>
    </row>
    <row r="1632" spans="2:8" s="1" customFormat="1" ht="16.899999999999999" customHeight="1">
      <c r="B1632" s="13"/>
      <c r="C1632" s="38" t="s">
        <v>1</v>
      </c>
      <c r="D1632" s="38" t="s">
        <v>2242</v>
      </c>
      <c r="E1632" s="3" t="s">
        <v>1</v>
      </c>
      <c r="F1632" s="39">
        <v>1.6279999999999999</v>
      </c>
      <c r="H1632" s="13"/>
    </row>
    <row r="1633" spans="2:8" s="1" customFormat="1" ht="16.899999999999999" customHeight="1">
      <c r="B1633" s="13"/>
      <c r="C1633" s="38" t="s">
        <v>1</v>
      </c>
      <c r="D1633" s="38" t="s">
        <v>1600</v>
      </c>
      <c r="E1633" s="3" t="s">
        <v>1</v>
      </c>
      <c r="F1633" s="39">
        <v>0</v>
      </c>
      <c r="H1633" s="13"/>
    </row>
    <row r="1634" spans="2:8" s="1" customFormat="1" ht="16.899999999999999" customHeight="1">
      <c r="B1634" s="13"/>
      <c r="C1634" s="38" t="s">
        <v>1</v>
      </c>
      <c r="D1634" s="38" t="s">
        <v>2110</v>
      </c>
      <c r="E1634" s="3" t="s">
        <v>1</v>
      </c>
      <c r="F1634" s="39">
        <v>0</v>
      </c>
      <c r="H1634" s="13"/>
    </row>
    <row r="1635" spans="2:8" s="1" customFormat="1" ht="16.899999999999999" customHeight="1">
      <c r="B1635" s="13"/>
      <c r="C1635" s="38" t="s">
        <v>1</v>
      </c>
      <c r="D1635" s="38" t="s">
        <v>6426</v>
      </c>
      <c r="E1635" s="3" t="s">
        <v>1</v>
      </c>
      <c r="F1635" s="39">
        <v>43.005000000000003</v>
      </c>
      <c r="H1635" s="13"/>
    </row>
    <row r="1636" spans="2:8" s="1" customFormat="1" ht="16.899999999999999" customHeight="1">
      <c r="B1636" s="13"/>
      <c r="C1636" s="38" t="s">
        <v>1</v>
      </c>
      <c r="D1636" s="38" t="s">
        <v>2244</v>
      </c>
      <c r="E1636" s="3" t="s">
        <v>1</v>
      </c>
      <c r="F1636" s="39">
        <v>-4.6369999999999996</v>
      </c>
      <c r="H1636" s="13"/>
    </row>
    <row r="1637" spans="2:8" s="1" customFormat="1" ht="16.899999999999999" customHeight="1">
      <c r="B1637" s="13"/>
      <c r="C1637" s="38" t="s">
        <v>1</v>
      </c>
      <c r="D1637" s="38" t="s">
        <v>2245</v>
      </c>
      <c r="E1637" s="3" t="s">
        <v>1</v>
      </c>
      <c r="F1637" s="39">
        <v>0.70099999999999996</v>
      </c>
      <c r="H1637" s="13"/>
    </row>
    <row r="1638" spans="2:8" s="1" customFormat="1" ht="16.899999999999999" customHeight="1">
      <c r="B1638" s="13"/>
      <c r="C1638" s="38" t="s">
        <v>1</v>
      </c>
      <c r="D1638" s="38" t="s">
        <v>1781</v>
      </c>
      <c r="E1638" s="3" t="s">
        <v>1</v>
      </c>
      <c r="F1638" s="39">
        <v>0</v>
      </c>
      <c r="H1638" s="13"/>
    </row>
    <row r="1639" spans="2:8" s="1" customFormat="1" ht="16.899999999999999" customHeight="1">
      <c r="B1639" s="13"/>
      <c r="C1639" s="38" t="s">
        <v>1</v>
      </c>
      <c r="D1639" s="38" t="s">
        <v>6427</v>
      </c>
      <c r="E1639" s="3" t="s">
        <v>1</v>
      </c>
      <c r="F1639" s="39">
        <v>25.614999999999998</v>
      </c>
      <c r="H1639" s="13"/>
    </row>
    <row r="1640" spans="2:8" s="1" customFormat="1" ht="16.899999999999999" customHeight="1">
      <c r="B1640" s="13"/>
      <c r="C1640" s="38" t="s">
        <v>1</v>
      </c>
      <c r="D1640" s="38" t="s">
        <v>2247</v>
      </c>
      <c r="E1640" s="3" t="s">
        <v>1</v>
      </c>
      <c r="F1640" s="39">
        <v>-5.1210000000000004</v>
      </c>
      <c r="H1640" s="13"/>
    </row>
    <row r="1641" spans="2:8" s="1" customFormat="1" ht="16.899999999999999" customHeight="1">
      <c r="B1641" s="13"/>
      <c r="C1641" s="38" t="s">
        <v>1</v>
      </c>
      <c r="D1641" s="38" t="s">
        <v>2248</v>
      </c>
      <c r="E1641" s="3" t="s">
        <v>1</v>
      </c>
      <c r="F1641" s="39">
        <v>0.86199999999999999</v>
      </c>
      <c r="H1641" s="13"/>
    </row>
    <row r="1642" spans="2:8" s="1" customFormat="1" ht="16.899999999999999" customHeight="1">
      <c r="B1642" s="13"/>
      <c r="C1642" s="38" t="s">
        <v>1</v>
      </c>
      <c r="D1642" s="38" t="s">
        <v>2009</v>
      </c>
      <c r="E1642" s="3" t="s">
        <v>1</v>
      </c>
      <c r="F1642" s="39">
        <v>0</v>
      </c>
      <c r="H1642" s="13"/>
    </row>
    <row r="1643" spans="2:8" s="1" customFormat="1" ht="16.899999999999999" customHeight="1">
      <c r="B1643" s="13"/>
      <c r="C1643" s="38" t="s">
        <v>1</v>
      </c>
      <c r="D1643" s="38" t="s">
        <v>6428</v>
      </c>
      <c r="E1643" s="3" t="s">
        <v>1</v>
      </c>
      <c r="F1643" s="39">
        <v>23.21</v>
      </c>
      <c r="H1643" s="13"/>
    </row>
    <row r="1644" spans="2:8" s="1" customFormat="1" ht="16.899999999999999" customHeight="1">
      <c r="B1644" s="13"/>
      <c r="C1644" s="38" t="s">
        <v>1</v>
      </c>
      <c r="D1644" s="38" t="s">
        <v>2250</v>
      </c>
      <c r="E1644" s="3" t="s">
        <v>1</v>
      </c>
      <c r="F1644" s="39">
        <v>-3.06</v>
      </c>
      <c r="H1644" s="13"/>
    </row>
    <row r="1645" spans="2:8" s="1" customFormat="1" ht="16.899999999999999" customHeight="1">
      <c r="B1645" s="13"/>
      <c r="C1645" s="38" t="s">
        <v>1</v>
      </c>
      <c r="D1645" s="38" t="s">
        <v>2245</v>
      </c>
      <c r="E1645" s="3" t="s">
        <v>1</v>
      </c>
      <c r="F1645" s="39">
        <v>0.70099999999999996</v>
      </c>
      <c r="H1645" s="13"/>
    </row>
    <row r="1646" spans="2:8" s="1" customFormat="1" ht="16.899999999999999" customHeight="1">
      <c r="B1646" s="13"/>
      <c r="C1646" s="38" t="s">
        <v>1</v>
      </c>
      <c r="D1646" s="38" t="s">
        <v>2251</v>
      </c>
      <c r="E1646" s="3" t="s">
        <v>1</v>
      </c>
      <c r="F1646" s="39">
        <v>0</v>
      </c>
      <c r="H1646" s="13"/>
    </row>
    <row r="1647" spans="2:8" s="1" customFormat="1" ht="16.899999999999999" customHeight="1">
      <c r="B1647" s="13"/>
      <c r="C1647" s="38" t="s">
        <v>1</v>
      </c>
      <c r="D1647" s="38" t="s">
        <v>6429</v>
      </c>
      <c r="E1647" s="3" t="s">
        <v>1</v>
      </c>
      <c r="F1647" s="39">
        <v>20.387</v>
      </c>
      <c r="H1647" s="13"/>
    </row>
    <row r="1648" spans="2:8" s="1" customFormat="1" ht="16.899999999999999" customHeight="1">
      <c r="B1648" s="13"/>
      <c r="C1648" s="38" t="s">
        <v>1</v>
      </c>
      <c r="D1648" s="38" t="s">
        <v>2253</v>
      </c>
      <c r="E1648" s="3" t="s">
        <v>1</v>
      </c>
      <c r="F1648" s="39">
        <v>-5.12</v>
      </c>
      <c r="H1648" s="13"/>
    </row>
    <row r="1649" spans="2:8" s="1" customFormat="1" ht="16.899999999999999" customHeight="1">
      <c r="B1649" s="13"/>
      <c r="C1649" s="38" t="s">
        <v>1</v>
      </c>
      <c r="D1649" s="38" t="s">
        <v>2254</v>
      </c>
      <c r="E1649" s="3" t="s">
        <v>1</v>
      </c>
      <c r="F1649" s="39">
        <v>0.86</v>
      </c>
      <c r="H1649" s="13"/>
    </row>
    <row r="1650" spans="2:8" s="1" customFormat="1" ht="16.899999999999999" customHeight="1">
      <c r="B1650" s="13"/>
      <c r="C1650" s="38" t="s">
        <v>1</v>
      </c>
      <c r="D1650" s="38" t="s">
        <v>1783</v>
      </c>
      <c r="E1650" s="3" t="s">
        <v>1</v>
      </c>
      <c r="F1650" s="39">
        <v>0</v>
      </c>
      <c r="H1650" s="13"/>
    </row>
    <row r="1651" spans="2:8" s="1" customFormat="1" ht="16.899999999999999" customHeight="1">
      <c r="B1651" s="13"/>
      <c r="C1651" s="38" t="s">
        <v>1</v>
      </c>
      <c r="D1651" s="38" t="s">
        <v>6430</v>
      </c>
      <c r="E1651" s="3" t="s">
        <v>1</v>
      </c>
      <c r="F1651" s="39">
        <v>20.527000000000001</v>
      </c>
      <c r="H1651" s="13"/>
    </row>
    <row r="1652" spans="2:8" s="1" customFormat="1" ht="16.899999999999999" customHeight="1">
      <c r="B1652" s="13"/>
      <c r="C1652" s="38" t="s">
        <v>1</v>
      </c>
      <c r="D1652" s="38" t="s">
        <v>2256</v>
      </c>
      <c r="E1652" s="3" t="s">
        <v>1</v>
      </c>
      <c r="F1652" s="39">
        <v>-5.0990000000000002</v>
      </c>
      <c r="H1652" s="13"/>
    </row>
    <row r="1653" spans="2:8" s="1" customFormat="1" ht="16.899999999999999" customHeight="1">
      <c r="B1653" s="13"/>
      <c r="C1653" s="38" t="s">
        <v>1</v>
      </c>
      <c r="D1653" s="38" t="s">
        <v>2254</v>
      </c>
      <c r="E1653" s="3" t="s">
        <v>1</v>
      </c>
      <c r="F1653" s="39">
        <v>0.86</v>
      </c>
      <c r="H1653" s="13"/>
    </row>
    <row r="1654" spans="2:8" s="1" customFormat="1" ht="16.899999999999999" customHeight="1">
      <c r="B1654" s="13"/>
      <c r="C1654" s="38" t="s">
        <v>1</v>
      </c>
      <c r="D1654" s="38" t="s">
        <v>2011</v>
      </c>
      <c r="E1654" s="3" t="s">
        <v>1</v>
      </c>
      <c r="F1654" s="39">
        <v>0</v>
      </c>
      <c r="H1654" s="13"/>
    </row>
    <row r="1655" spans="2:8" s="1" customFormat="1" ht="16.899999999999999" customHeight="1">
      <c r="B1655" s="13"/>
      <c r="C1655" s="38" t="s">
        <v>1</v>
      </c>
      <c r="D1655" s="38" t="s">
        <v>6431</v>
      </c>
      <c r="E1655" s="3" t="s">
        <v>1</v>
      </c>
      <c r="F1655" s="39">
        <v>22.931000000000001</v>
      </c>
      <c r="H1655" s="13"/>
    </row>
    <row r="1656" spans="2:8" s="1" customFormat="1" ht="16.899999999999999" customHeight="1">
      <c r="B1656" s="13"/>
      <c r="C1656" s="38" t="s">
        <v>1</v>
      </c>
      <c r="D1656" s="38" t="s">
        <v>2256</v>
      </c>
      <c r="E1656" s="3" t="s">
        <v>1</v>
      </c>
      <c r="F1656" s="39">
        <v>-5.0990000000000002</v>
      </c>
      <c r="H1656" s="13"/>
    </row>
    <row r="1657" spans="2:8" s="1" customFormat="1" ht="16.899999999999999" customHeight="1">
      <c r="B1657" s="13"/>
      <c r="C1657" s="38" t="s">
        <v>1</v>
      </c>
      <c r="D1657" s="38" t="s">
        <v>2258</v>
      </c>
      <c r="E1657" s="3" t="s">
        <v>1</v>
      </c>
      <c r="F1657" s="39">
        <v>0.7</v>
      </c>
      <c r="H1657" s="13"/>
    </row>
    <row r="1658" spans="2:8" s="1" customFormat="1" ht="16.899999999999999" customHeight="1">
      <c r="B1658" s="13"/>
      <c r="C1658" s="38" t="s">
        <v>1</v>
      </c>
      <c r="D1658" s="38" t="s">
        <v>2113</v>
      </c>
      <c r="E1658" s="3" t="s">
        <v>1</v>
      </c>
      <c r="F1658" s="39">
        <v>0</v>
      </c>
      <c r="H1658" s="13"/>
    </row>
    <row r="1659" spans="2:8" s="1" customFormat="1" ht="16.899999999999999" customHeight="1">
      <c r="B1659" s="13"/>
      <c r="C1659" s="38" t="s">
        <v>1</v>
      </c>
      <c r="D1659" s="38" t="s">
        <v>6432</v>
      </c>
      <c r="E1659" s="3" t="s">
        <v>1</v>
      </c>
      <c r="F1659" s="39">
        <v>28.5</v>
      </c>
      <c r="H1659" s="13"/>
    </row>
    <row r="1660" spans="2:8" s="1" customFormat="1" ht="16.899999999999999" customHeight="1">
      <c r="B1660" s="13"/>
      <c r="C1660" s="38" t="s">
        <v>1</v>
      </c>
      <c r="D1660" s="38" t="s">
        <v>2260</v>
      </c>
      <c r="E1660" s="3" t="s">
        <v>1</v>
      </c>
      <c r="F1660" s="39">
        <v>-6.0830000000000002</v>
      </c>
      <c r="H1660" s="13"/>
    </row>
    <row r="1661" spans="2:8" s="1" customFormat="1" ht="16.899999999999999" customHeight="1">
      <c r="B1661" s="13"/>
      <c r="C1661" s="38" t="s">
        <v>1</v>
      </c>
      <c r="D1661" s="38" t="s">
        <v>2245</v>
      </c>
      <c r="E1661" s="3" t="s">
        <v>1</v>
      </c>
      <c r="F1661" s="39">
        <v>0.70099999999999996</v>
      </c>
      <c r="H1661" s="13"/>
    </row>
    <row r="1662" spans="2:8" s="1" customFormat="1" ht="16.899999999999999" customHeight="1">
      <c r="B1662" s="13"/>
      <c r="C1662" s="38" t="s">
        <v>1</v>
      </c>
      <c r="D1662" s="38" t="s">
        <v>1785</v>
      </c>
      <c r="E1662" s="3" t="s">
        <v>1</v>
      </c>
      <c r="F1662" s="39">
        <v>0</v>
      </c>
      <c r="H1662" s="13"/>
    </row>
    <row r="1663" spans="2:8" s="1" customFormat="1" ht="16.899999999999999" customHeight="1">
      <c r="B1663" s="13"/>
      <c r="C1663" s="38" t="s">
        <v>1</v>
      </c>
      <c r="D1663" s="38" t="s">
        <v>6433</v>
      </c>
      <c r="E1663" s="3" t="s">
        <v>1</v>
      </c>
      <c r="F1663" s="39">
        <v>60.853000000000002</v>
      </c>
      <c r="H1663" s="13"/>
    </row>
    <row r="1664" spans="2:8" s="1" customFormat="1" ht="16.899999999999999" customHeight="1">
      <c r="B1664" s="13"/>
      <c r="C1664" s="38" t="s">
        <v>1</v>
      </c>
      <c r="D1664" s="38" t="s">
        <v>2262</v>
      </c>
      <c r="E1664" s="3" t="s">
        <v>1</v>
      </c>
      <c r="F1664" s="39">
        <v>-14.569000000000001</v>
      </c>
      <c r="H1664" s="13"/>
    </row>
    <row r="1665" spans="2:8" s="1" customFormat="1" ht="16.899999999999999" customHeight="1">
      <c r="B1665" s="13"/>
      <c r="C1665" s="38" t="s">
        <v>1</v>
      </c>
      <c r="D1665" s="38" t="s">
        <v>2263</v>
      </c>
      <c r="E1665" s="3" t="s">
        <v>1</v>
      </c>
      <c r="F1665" s="39">
        <v>5.4749999999999996</v>
      </c>
      <c r="H1665" s="13"/>
    </row>
    <row r="1666" spans="2:8" s="1" customFormat="1" ht="16.899999999999999" customHeight="1">
      <c r="B1666" s="13"/>
      <c r="C1666" s="38" t="s">
        <v>1</v>
      </c>
      <c r="D1666" s="38" t="s">
        <v>1787</v>
      </c>
      <c r="E1666" s="3" t="s">
        <v>1</v>
      </c>
      <c r="F1666" s="39">
        <v>0</v>
      </c>
      <c r="H1666" s="13"/>
    </row>
    <row r="1667" spans="2:8" s="1" customFormat="1" ht="16.899999999999999" customHeight="1">
      <c r="B1667" s="13"/>
      <c r="C1667" s="38" t="s">
        <v>1</v>
      </c>
      <c r="D1667" s="38" t="s">
        <v>6434</v>
      </c>
      <c r="E1667" s="3" t="s">
        <v>1</v>
      </c>
      <c r="F1667" s="39">
        <v>52</v>
      </c>
      <c r="H1667" s="13"/>
    </row>
    <row r="1668" spans="2:8" s="1" customFormat="1" ht="16.899999999999999" customHeight="1">
      <c r="B1668" s="13"/>
      <c r="C1668" s="38" t="s">
        <v>1</v>
      </c>
      <c r="D1668" s="38" t="s">
        <v>2265</v>
      </c>
      <c r="E1668" s="3" t="s">
        <v>1</v>
      </c>
      <c r="F1668" s="39">
        <v>-12.557</v>
      </c>
      <c r="H1668" s="13"/>
    </row>
    <row r="1669" spans="2:8" s="1" customFormat="1" ht="16.899999999999999" customHeight="1">
      <c r="B1669" s="13"/>
      <c r="C1669" s="38" t="s">
        <v>1</v>
      </c>
      <c r="D1669" s="38" t="s">
        <v>2266</v>
      </c>
      <c r="E1669" s="3" t="s">
        <v>1</v>
      </c>
      <c r="F1669" s="39">
        <v>5.4470000000000001</v>
      </c>
      <c r="H1669" s="13"/>
    </row>
    <row r="1670" spans="2:8" s="1" customFormat="1" ht="16.899999999999999" customHeight="1">
      <c r="B1670" s="13"/>
      <c r="C1670" s="38" t="s">
        <v>1</v>
      </c>
      <c r="D1670" s="38" t="s">
        <v>1789</v>
      </c>
      <c r="E1670" s="3" t="s">
        <v>1</v>
      </c>
      <c r="F1670" s="39">
        <v>0</v>
      </c>
      <c r="H1670" s="13"/>
    </row>
    <row r="1671" spans="2:8" s="1" customFormat="1" ht="16.899999999999999" customHeight="1">
      <c r="B1671" s="13"/>
      <c r="C1671" s="38" t="s">
        <v>1</v>
      </c>
      <c r="D1671" s="38" t="s">
        <v>6435</v>
      </c>
      <c r="E1671" s="3" t="s">
        <v>1</v>
      </c>
      <c r="F1671" s="39">
        <v>79.123999999999995</v>
      </c>
      <c r="H1671" s="13"/>
    </row>
    <row r="1672" spans="2:8" s="1" customFormat="1" ht="16.899999999999999" customHeight="1">
      <c r="B1672" s="13"/>
      <c r="C1672" s="38" t="s">
        <v>1</v>
      </c>
      <c r="D1672" s="38" t="s">
        <v>2268</v>
      </c>
      <c r="E1672" s="3" t="s">
        <v>1</v>
      </c>
      <c r="F1672" s="39">
        <v>-15.058</v>
      </c>
      <c r="H1672" s="13"/>
    </row>
    <row r="1673" spans="2:8" s="1" customFormat="1" ht="16.899999999999999" customHeight="1">
      <c r="B1673" s="13"/>
      <c r="C1673" s="38" t="s">
        <v>1</v>
      </c>
      <c r="D1673" s="38" t="s">
        <v>2269</v>
      </c>
      <c r="E1673" s="3" t="s">
        <v>1</v>
      </c>
      <c r="F1673" s="39">
        <v>5.4409999999999998</v>
      </c>
      <c r="H1673" s="13"/>
    </row>
    <row r="1674" spans="2:8" s="1" customFormat="1" ht="16.899999999999999" customHeight="1">
      <c r="B1674" s="13"/>
      <c r="C1674" s="38" t="s">
        <v>1</v>
      </c>
      <c r="D1674" s="38" t="s">
        <v>1791</v>
      </c>
      <c r="E1674" s="3" t="s">
        <v>1</v>
      </c>
      <c r="F1674" s="39">
        <v>0</v>
      </c>
      <c r="H1674" s="13"/>
    </row>
    <row r="1675" spans="2:8" s="1" customFormat="1" ht="16.899999999999999" customHeight="1">
      <c r="B1675" s="13"/>
      <c r="C1675" s="38" t="s">
        <v>1</v>
      </c>
      <c r="D1675" s="38" t="s">
        <v>6436</v>
      </c>
      <c r="E1675" s="3" t="s">
        <v>1</v>
      </c>
      <c r="F1675" s="39">
        <v>35.26</v>
      </c>
      <c r="H1675" s="13"/>
    </row>
    <row r="1676" spans="2:8" s="1" customFormat="1" ht="16.899999999999999" customHeight="1">
      <c r="B1676" s="13"/>
      <c r="C1676" s="38" t="s">
        <v>1</v>
      </c>
      <c r="D1676" s="38" t="s">
        <v>1837</v>
      </c>
      <c r="E1676" s="3" t="s">
        <v>1</v>
      </c>
      <c r="F1676" s="39">
        <v>-2.8250000000000002</v>
      </c>
      <c r="H1676" s="13"/>
    </row>
    <row r="1677" spans="2:8" s="1" customFormat="1" ht="16.899999999999999" customHeight="1">
      <c r="B1677" s="13"/>
      <c r="C1677" s="38" t="s">
        <v>1</v>
      </c>
      <c r="D1677" s="38" t="s">
        <v>1838</v>
      </c>
      <c r="E1677" s="3" t="s">
        <v>1</v>
      </c>
      <c r="F1677" s="39">
        <v>0.69</v>
      </c>
      <c r="H1677" s="13"/>
    </row>
    <row r="1678" spans="2:8" s="1" customFormat="1" ht="16.899999999999999" customHeight="1">
      <c r="B1678" s="13"/>
      <c r="C1678" s="38" t="s">
        <v>1</v>
      </c>
      <c r="D1678" s="38" t="s">
        <v>1793</v>
      </c>
      <c r="E1678" s="3" t="s">
        <v>1</v>
      </c>
      <c r="F1678" s="39">
        <v>0</v>
      </c>
      <c r="H1678" s="13"/>
    </row>
    <row r="1679" spans="2:8" s="1" customFormat="1" ht="16.899999999999999" customHeight="1">
      <c r="B1679" s="13"/>
      <c r="C1679" s="38" t="s">
        <v>1</v>
      </c>
      <c r="D1679" s="38" t="s">
        <v>6437</v>
      </c>
      <c r="E1679" s="3" t="s">
        <v>1</v>
      </c>
      <c r="F1679" s="39">
        <v>13.851000000000001</v>
      </c>
      <c r="H1679" s="13"/>
    </row>
    <row r="1680" spans="2:8" s="1" customFormat="1" ht="16.899999999999999" customHeight="1">
      <c r="B1680" s="13"/>
      <c r="C1680" s="38" t="s">
        <v>1</v>
      </c>
      <c r="D1680" s="38" t="s">
        <v>1840</v>
      </c>
      <c r="E1680" s="3" t="s">
        <v>1</v>
      </c>
      <c r="F1680" s="39">
        <v>-5.74</v>
      </c>
      <c r="H1680" s="13"/>
    </row>
    <row r="1681" spans="2:8" s="1" customFormat="1" ht="16.899999999999999" customHeight="1">
      <c r="B1681" s="13"/>
      <c r="C1681" s="38" t="s">
        <v>1</v>
      </c>
      <c r="D1681" s="38" t="s">
        <v>1841</v>
      </c>
      <c r="E1681" s="3" t="s">
        <v>1</v>
      </c>
      <c r="F1681" s="39">
        <v>1.383</v>
      </c>
      <c r="H1681" s="13"/>
    </row>
    <row r="1682" spans="2:8" s="1" customFormat="1" ht="16.899999999999999" customHeight="1">
      <c r="B1682" s="13"/>
      <c r="C1682" s="38" t="s">
        <v>1</v>
      </c>
      <c r="D1682" s="38" t="s">
        <v>1803</v>
      </c>
      <c r="E1682" s="3" t="s">
        <v>1</v>
      </c>
      <c r="F1682" s="39">
        <v>0</v>
      </c>
      <c r="H1682" s="13"/>
    </row>
    <row r="1683" spans="2:8" s="1" customFormat="1" ht="16.899999999999999" customHeight="1">
      <c r="B1683" s="13"/>
      <c r="C1683" s="38" t="s">
        <v>1</v>
      </c>
      <c r="D1683" s="38" t="s">
        <v>6438</v>
      </c>
      <c r="E1683" s="3" t="s">
        <v>1</v>
      </c>
      <c r="F1683" s="39">
        <v>38.911999999999999</v>
      </c>
      <c r="H1683" s="13"/>
    </row>
    <row r="1684" spans="2:8" s="1" customFormat="1" ht="16.899999999999999" customHeight="1">
      <c r="B1684" s="13"/>
      <c r="C1684" s="38" t="s">
        <v>1</v>
      </c>
      <c r="D1684" s="38" t="s">
        <v>2275</v>
      </c>
      <c r="E1684" s="3" t="s">
        <v>1</v>
      </c>
      <c r="F1684" s="39">
        <v>-6.431</v>
      </c>
      <c r="H1684" s="13"/>
    </row>
    <row r="1685" spans="2:8" s="1" customFormat="1" ht="22.5">
      <c r="B1685" s="13"/>
      <c r="C1685" s="38" t="s">
        <v>1</v>
      </c>
      <c r="D1685" s="38" t="s">
        <v>2276</v>
      </c>
      <c r="E1685" s="3" t="s">
        <v>1</v>
      </c>
      <c r="F1685" s="39">
        <v>6.49</v>
      </c>
      <c r="H1685" s="13"/>
    </row>
    <row r="1686" spans="2:8" s="1" customFormat="1" ht="16.899999999999999" customHeight="1">
      <c r="B1686" s="13"/>
      <c r="C1686" s="38" t="s">
        <v>1</v>
      </c>
      <c r="D1686" s="38" t="s">
        <v>2277</v>
      </c>
      <c r="E1686" s="3" t="s">
        <v>1</v>
      </c>
      <c r="F1686" s="39">
        <v>0</v>
      </c>
      <c r="H1686" s="13"/>
    </row>
    <row r="1687" spans="2:8" s="1" customFormat="1" ht="16.899999999999999" customHeight="1">
      <c r="B1687" s="13"/>
      <c r="C1687" s="38" t="s">
        <v>1</v>
      </c>
      <c r="D1687" s="38" t="s">
        <v>6439</v>
      </c>
      <c r="E1687" s="3" t="s">
        <v>1</v>
      </c>
      <c r="F1687" s="39">
        <v>153.63499999999999</v>
      </c>
      <c r="H1687" s="13"/>
    </row>
    <row r="1688" spans="2:8" s="1" customFormat="1" ht="22.5">
      <c r="B1688" s="13"/>
      <c r="C1688" s="38" t="s">
        <v>1</v>
      </c>
      <c r="D1688" s="38" t="s">
        <v>2279</v>
      </c>
      <c r="E1688" s="3" t="s">
        <v>1</v>
      </c>
      <c r="F1688" s="39">
        <v>-38.588999999999999</v>
      </c>
      <c r="H1688" s="13"/>
    </row>
    <row r="1689" spans="2:8" s="1" customFormat="1" ht="22.5">
      <c r="B1689" s="13"/>
      <c r="C1689" s="38" t="s">
        <v>1</v>
      </c>
      <c r="D1689" s="38" t="s">
        <v>2280</v>
      </c>
      <c r="E1689" s="3" t="s">
        <v>1</v>
      </c>
      <c r="F1689" s="39">
        <v>12.997999999999999</v>
      </c>
      <c r="H1689" s="13"/>
    </row>
    <row r="1690" spans="2:8" s="1" customFormat="1" ht="16.899999999999999" customHeight="1">
      <c r="B1690" s="13"/>
      <c r="C1690" s="38" t="s">
        <v>1</v>
      </c>
      <c r="D1690" s="38" t="s">
        <v>2281</v>
      </c>
      <c r="E1690" s="3" t="s">
        <v>1</v>
      </c>
      <c r="F1690" s="39">
        <v>2.7989999999999999</v>
      </c>
      <c r="H1690" s="13"/>
    </row>
    <row r="1691" spans="2:8" s="1" customFormat="1" ht="16.899999999999999" customHeight="1">
      <c r="B1691" s="13"/>
      <c r="C1691" s="38" t="s">
        <v>1</v>
      </c>
      <c r="D1691" s="38" t="s">
        <v>2282</v>
      </c>
      <c r="E1691" s="3" t="s">
        <v>1</v>
      </c>
      <c r="F1691" s="39">
        <v>1.083</v>
      </c>
      <c r="H1691" s="13"/>
    </row>
    <row r="1692" spans="2:8" s="1" customFormat="1" ht="16.899999999999999" customHeight="1">
      <c r="B1692" s="13"/>
      <c r="C1692" s="38" t="s">
        <v>1</v>
      </c>
      <c r="D1692" s="38" t="s">
        <v>2018</v>
      </c>
      <c r="E1692" s="3" t="s">
        <v>1</v>
      </c>
      <c r="F1692" s="39">
        <v>0</v>
      </c>
      <c r="H1692" s="13"/>
    </row>
    <row r="1693" spans="2:8" s="1" customFormat="1" ht="16.899999999999999" customHeight="1">
      <c r="B1693" s="13"/>
      <c r="C1693" s="38" t="s">
        <v>1</v>
      </c>
      <c r="D1693" s="38" t="s">
        <v>6440</v>
      </c>
      <c r="E1693" s="3" t="s">
        <v>1</v>
      </c>
      <c r="F1693" s="39">
        <v>55.762999999999998</v>
      </c>
      <c r="H1693" s="13"/>
    </row>
    <row r="1694" spans="2:8" s="1" customFormat="1" ht="16.899999999999999" customHeight="1">
      <c r="B1694" s="13"/>
      <c r="C1694" s="38" t="s">
        <v>1</v>
      </c>
      <c r="D1694" s="38" t="s">
        <v>2284</v>
      </c>
      <c r="E1694" s="3" t="s">
        <v>1</v>
      </c>
      <c r="F1694" s="39">
        <v>-19.318999999999999</v>
      </c>
      <c r="H1694" s="13"/>
    </row>
    <row r="1695" spans="2:8" s="1" customFormat="1" ht="16.899999999999999" customHeight="1">
      <c r="B1695" s="13"/>
      <c r="C1695" s="38" t="s">
        <v>1</v>
      </c>
      <c r="D1695" s="38" t="s">
        <v>2285</v>
      </c>
      <c r="E1695" s="3" t="s">
        <v>1</v>
      </c>
      <c r="F1695" s="39">
        <v>2.153</v>
      </c>
      <c r="H1695" s="13"/>
    </row>
    <row r="1696" spans="2:8" s="1" customFormat="1" ht="16.899999999999999" customHeight="1">
      <c r="B1696" s="13"/>
      <c r="C1696" s="38" t="s">
        <v>1</v>
      </c>
      <c r="D1696" s="38" t="s">
        <v>2286</v>
      </c>
      <c r="E1696" s="3" t="s">
        <v>1</v>
      </c>
      <c r="F1696" s="39">
        <v>0</v>
      </c>
      <c r="H1696" s="13"/>
    </row>
    <row r="1697" spans="2:8" s="1" customFormat="1" ht="16.899999999999999" customHeight="1">
      <c r="B1697" s="13"/>
      <c r="C1697" s="38" t="s">
        <v>1</v>
      </c>
      <c r="D1697" s="38" t="s">
        <v>6441</v>
      </c>
      <c r="E1697" s="3" t="s">
        <v>1</v>
      </c>
      <c r="F1697" s="39">
        <v>12.029</v>
      </c>
      <c r="H1697" s="13"/>
    </row>
    <row r="1698" spans="2:8" s="1" customFormat="1" ht="16.899999999999999" customHeight="1">
      <c r="B1698" s="13"/>
      <c r="C1698" s="38" t="s">
        <v>1</v>
      </c>
      <c r="D1698" s="38" t="s">
        <v>2166</v>
      </c>
      <c r="E1698" s="3" t="s">
        <v>1</v>
      </c>
      <c r="F1698" s="39">
        <v>-1.419</v>
      </c>
      <c r="H1698" s="13"/>
    </row>
    <row r="1699" spans="2:8" s="1" customFormat="1" ht="16.899999999999999" customHeight="1">
      <c r="B1699" s="13"/>
      <c r="C1699" s="38" t="s">
        <v>1</v>
      </c>
      <c r="D1699" s="38" t="s">
        <v>2288</v>
      </c>
      <c r="E1699" s="3" t="s">
        <v>1</v>
      </c>
      <c r="F1699" s="39">
        <v>0</v>
      </c>
      <c r="H1699" s="13"/>
    </row>
    <row r="1700" spans="2:8" s="1" customFormat="1" ht="16.899999999999999" customHeight="1">
      <c r="B1700" s="13"/>
      <c r="C1700" s="38" t="s">
        <v>1</v>
      </c>
      <c r="D1700" s="38" t="s">
        <v>6442</v>
      </c>
      <c r="E1700" s="3" t="s">
        <v>1</v>
      </c>
      <c r="F1700" s="39">
        <v>80.896000000000001</v>
      </c>
      <c r="H1700" s="13"/>
    </row>
    <row r="1701" spans="2:8" s="1" customFormat="1" ht="16.899999999999999" customHeight="1">
      <c r="B1701" s="13"/>
      <c r="C1701" s="38" t="s">
        <v>1</v>
      </c>
      <c r="D1701" s="38" t="s">
        <v>2290</v>
      </c>
      <c r="E1701" s="3" t="s">
        <v>1</v>
      </c>
      <c r="F1701" s="39">
        <v>-11.284000000000001</v>
      </c>
      <c r="H1701" s="13"/>
    </row>
    <row r="1702" spans="2:8" s="1" customFormat="1" ht="16.899999999999999" customHeight="1">
      <c r="B1702" s="13"/>
      <c r="C1702" s="38" t="s">
        <v>1</v>
      </c>
      <c r="D1702" s="38" t="s">
        <v>2291</v>
      </c>
      <c r="E1702" s="3" t="s">
        <v>1</v>
      </c>
      <c r="F1702" s="39">
        <v>0.86</v>
      </c>
      <c r="H1702" s="13"/>
    </row>
    <row r="1703" spans="2:8" s="1" customFormat="1" ht="16.899999999999999" customHeight="1">
      <c r="B1703" s="13"/>
      <c r="C1703" s="38" t="s">
        <v>1</v>
      </c>
      <c r="D1703" s="38" t="s">
        <v>1830</v>
      </c>
      <c r="E1703" s="3" t="s">
        <v>1</v>
      </c>
      <c r="F1703" s="39">
        <v>0</v>
      </c>
      <c r="H1703" s="13"/>
    </row>
    <row r="1704" spans="2:8" s="1" customFormat="1" ht="16.899999999999999" customHeight="1">
      <c r="B1704" s="13"/>
      <c r="C1704" s="38" t="s">
        <v>1</v>
      </c>
      <c r="D1704" s="38" t="s">
        <v>6322</v>
      </c>
      <c r="E1704" s="3" t="s">
        <v>1</v>
      </c>
      <c r="F1704" s="39">
        <v>6.0750000000000002</v>
      </c>
      <c r="H1704" s="13"/>
    </row>
    <row r="1705" spans="2:8" s="1" customFormat="1" ht="16.899999999999999" customHeight="1">
      <c r="B1705" s="13"/>
      <c r="C1705" s="38" t="s">
        <v>1</v>
      </c>
      <c r="D1705" s="38" t="s">
        <v>2155</v>
      </c>
      <c r="E1705" s="3" t="s">
        <v>1</v>
      </c>
      <c r="F1705" s="39">
        <v>-1.236</v>
      </c>
      <c r="H1705" s="13"/>
    </row>
    <row r="1706" spans="2:8" s="1" customFormat="1" ht="16.899999999999999" customHeight="1">
      <c r="B1706" s="13"/>
      <c r="C1706" s="38" t="s">
        <v>1</v>
      </c>
      <c r="D1706" s="38" t="s">
        <v>2293</v>
      </c>
      <c r="E1706" s="3" t="s">
        <v>1</v>
      </c>
      <c r="F1706" s="39">
        <v>1.2829999999999999</v>
      </c>
      <c r="H1706" s="13"/>
    </row>
    <row r="1707" spans="2:8" s="1" customFormat="1" ht="16.899999999999999" customHeight="1">
      <c r="B1707" s="13"/>
      <c r="C1707" s="38" t="s">
        <v>1</v>
      </c>
      <c r="D1707" s="38" t="s">
        <v>1832</v>
      </c>
      <c r="E1707" s="3" t="s">
        <v>1</v>
      </c>
      <c r="F1707" s="39">
        <v>0</v>
      </c>
      <c r="H1707" s="13"/>
    </row>
    <row r="1708" spans="2:8" s="1" customFormat="1" ht="16.899999999999999" customHeight="1">
      <c r="B1708" s="13"/>
      <c r="C1708" s="38" t="s">
        <v>1</v>
      </c>
      <c r="D1708" s="38" t="s">
        <v>6443</v>
      </c>
      <c r="E1708" s="3" t="s">
        <v>1</v>
      </c>
      <c r="F1708" s="39">
        <v>9.7970000000000006</v>
      </c>
      <c r="H1708" s="13"/>
    </row>
    <row r="1709" spans="2:8" s="1" customFormat="1" ht="16.899999999999999" customHeight="1">
      <c r="B1709" s="13"/>
      <c r="C1709" s="38" t="s">
        <v>1</v>
      </c>
      <c r="D1709" s="38" t="s">
        <v>2295</v>
      </c>
      <c r="E1709" s="3" t="s">
        <v>1</v>
      </c>
      <c r="F1709" s="39">
        <v>-2.9820000000000002</v>
      </c>
      <c r="H1709" s="13"/>
    </row>
    <row r="1710" spans="2:8" s="1" customFormat="1" ht="16.899999999999999" customHeight="1">
      <c r="B1710" s="13"/>
      <c r="C1710" s="38" t="s">
        <v>1</v>
      </c>
      <c r="D1710" s="38" t="s">
        <v>2296</v>
      </c>
      <c r="E1710" s="3" t="s">
        <v>1</v>
      </c>
      <c r="F1710" s="39">
        <v>2.5830000000000002</v>
      </c>
      <c r="H1710" s="13"/>
    </row>
    <row r="1711" spans="2:8" s="1" customFormat="1" ht="16.899999999999999" customHeight="1">
      <c r="B1711" s="13"/>
      <c r="C1711" s="38" t="s">
        <v>1</v>
      </c>
      <c r="D1711" s="38" t="s">
        <v>1601</v>
      </c>
      <c r="E1711" s="3" t="s">
        <v>1</v>
      </c>
      <c r="F1711" s="39">
        <v>0</v>
      </c>
      <c r="H1711" s="13"/>
    </row>
    <row r="1712" spans="2:8" s="1" customFormat="1" ht="16.899999999999999" customHeight="1">
      <c r="B1712" s="13"/>
      <c r="C1712" s="38" t="s">
        <v>1</v>
      </c>
      <c r="D1712" s="38" t="s">
        <v>6444</v>
      </c>
      <c r="E1712" s="3" t="s">
        <v>1</v>
      </c>
      <c r="F1712" s="39">
        <v>11.442</v>
      </c>
      <c r="H1712" s="13"/>
    </row>
    <row r="1713" spans="2:8" s="1" customFormat="1" ht="16.899999999999999" customHeight="1">
      <c r="B1713" s="13"/>
      <c r="C1713" s="38" t="s">
        <v>1</v>
      </c>
      <c r="D1713" s="38" t="s">
        <v>2298</v>
      </c>
      <c r="E1713" s="3" t="s">
        <v>1</v>
      </c>
      <c r="F1713" s="39">
        <v>-4.6100000000000003</v>
      </c>
      <c r="H1713" s="13"/>
    </row>
    <row r="1714" spans="2:8" s="1" customFormat="1" ht="16.899999999999999" customHeight="1">
      <c r="B1714" s="13"/>
      <c r="C1714" s="38" t="s">
        <v>1</v>
      </c>
      <c r="D1714" s="38" t="s">
        <v>2299</v>
      </c>
      <c r="E1714" s="3" t="s">
        <v>1</v>
      </c>
      <c r="F1714" s="39">
        <v>0.93500000000000005</v>
      </c>
      <c r="H1714" s="13"/>
    </row>
    <row r="1715" spans="2:8" s="1" customFormat="1" ht="16.899999999999999" customHeight="1">
      <c r="B1715" s="13"/>
      <c r="C1715" s="38" t="s">
        <v>1</v>
      </c>
      <c r="D1715" s="38" t="s">
        <v>1647</v>
      </c>
      <c r="E1715" s="3" t="s">
        <v>1</v>
      </c>
      <c r="F1715" s="39">
        <v>0</v>
      </c>
      <c r="H1715" s="13"/>
    </row>
    <row r="1716" spans="2:8" s="1" customFormat="1" ht="16.899999999999999" customHeight="1">
      <c r="B1716" s="13"/>
      <c r="C1716" s="38" t="s">
        <v>1</v>
      </c>
      <c r="D1716" s="38" t="s">
        <v>1649</v>
      </c>
      <c r="E1716" s="3" t="s">
        <v>1</v>
      </c>
      <c r="F1716" s="39">
        <v>0</v>
      </c>
      <c r="H1716" s="13"/>
    </row>
    <row r="1717" spans="2:8" s="1" customFormat="1" ht="16.899999999999999" customHeight="1">
      <c r="B1717" s="13"/>
      <c r="C1717" s="38" t="s">
        <v>1</v>
      </c>
      <c r="D1717" s="38" t="s">
        <v>1654</v>
      </c>
      <c r="E1717" s="3" t="s">
        <v>1</v>
      </c>
      <c r="F1717" s="39">
        <v>0</v>
      </c>
      <c r="H1717" s="13"/>
    </row>
    <row r="1718" spans="2:8" s="1" customFormat="1" ht="16.899999999999999" customHeight="1">
      <c r="B1718" s="13"/>
      <c r="C1718" s="38" t="s">
        <v>1</v>
      </c>
      <c r="D1718" s="38" t="s">
        <v>6446</v>
      </c>
      <c r="E1718" s="3" t="s">
        <v>1</v>
      </c>
      <c r="F1718" s="39">
        <v>4.2430000000000003</v>
      </c>
      <c r="H1718" s="13"/>
    </row>
    <row r="1719" spans="2:8" s="1" customFormat="1" ht="16.899999999999999" customHeight="1">
      <c r="B1719" s="13"/>
      <c r="C1719" s="38" t="s">
        <v>1</v>
      </c>
      <c r="D1719" s="38" t="s">
        <v>6447</v>
      </c>
      <c r="E1719" s="3" t="s">
        <v>1</v>
      </c>
      <c r="F1719" s="39">
        <v>23.347999999999999</v>
      </c>
      <c r="H1719" s="13"/>
    </row>
    <row r="1720" spans="2:8" s="1" customFormat="1" ht="16.899999999999999" customHeight="1">
      <c r="B1720" s="13"/>
      <c r="C1720" s="38" t="s">
        <v>1</v>
      </c>
      <c r="D1720" s="38" t="s">
        <v>1657</v>
      </c>
      <c r="E1720" s="3" t="s">
        <v>1</v>
      </c>
      <c r="F1720" s="39">
        <v>0</v>
      </c>
      <c r="H1720" s="13"/>
    </row>
    <row r="1721" spans="2:8" s="1" customFormat="1" ht="16.899999999999999" customHeight="1">
      <c r="B1721" s="13"/>
      <c r="C1721" s="38" t="s">
        <v>1</v>
      </c>
      <c r="D1721" s="38" t="s">
        <v>6448</v>
      </c>
      <c r="E1721" s="3" t="s">
        <v>1</v>
      </c>
      <c r="F1721" s="39">
        <v>59.62</v>
      </c>
      <c r="H1721" s="13"/>
    </row>
    <row r="1722" spans="2:8" s="1" customFormat="1" ht="16.899999999999999" customHeight="1">
      <c r="B1722" s="13"/>
      <c r="C1722" s="38" t="s">
        <v>1</v>
      </c>
      <c r="D1722" s="38" t="s">
        <v>1659</v>
      </c>
      <c r="E1722" s="3" t="s">
        <v>1</v>
      </c>
      <c r="F1722" s="39">
        <v>-8.5440000000000005</v>
      </c>
      <c r="H1722" s="13"/>
    </row>
    <row r="1723" spans="2:8" s="1" customFormat="1" ht="16.899999999999999" customHeight="1">
      <c r="B1723" s="13"/>
      <c r="C1723" s="38" t="s">
        <v>1</v>
      </c>
      <c r="D1723" s="38" t="s">
        <v>1660</v>
      </c>
      <c r="E1723" s="3" t="s">
        <v>1</v>
      </c>
      <c r="F1723" s="39">
        <v>3.6120000000000001</v>
      </c>
      <c r="H1723" s="13"/>
    </row>
    <row r="1724" spans="2:8" s="1" customFormat="1" ht="16.899999999999999" customHeight="1">
      <c r="B1724" s="13"/>
      <c r="C1724" s="38" t="s">
        <v>1</v>
      </c>
      <c r="D1724" s="38" t="s">
        <v>6449</v>
      </c>
      <c r="E1724" s="3" t="s">
        <v>1</v>
      </c>
      <c r="F1724" s="39">
        <v>43.116999999999997</v>
      </c>
      <c r="H1724" s="13"/>
    </row>
    <row r="1725" spans="2:8" s="1" customFormat="1" ht="16.899999999999999" customHeight="1">
      <c r="B1725" s="13"/>
      <c r="C1725" s="38" t="s">
        <v>1</v>
      </c>
      <c r="D1725" s="38" t="s">
        <v>1662</v>
      </c>
      <c r="E1725" s="3" t="s">
        <v>1</v>
      </c>
      <c r="F1725" s="39">
        <v>0</v>
      </c>
      <c r="H1725" s="13"/>
    </row>
    <row r="1726" spans="2:8" s="1" customFormat="1" ht="16.899999999999999" customHeight="1">
      <c r="B1726" s="13"/>
      <c r="C1726" s="38" t="s">
        <v>1</v>
      </c>
      <c r="D1726" s="38" t="s">
        <v>6450</v>
      </c>
      <c r="E1726" s="3" t="s">
        <v>1</v>
      </c>
      <c r="F1726" s="39">
        <v>49.63</v>
      </c>
      <c r="H1726" s="13"/>
    </row>
    <row r="1727" spans="2:8" s="1" customFormat="1" ht="16.899999999999999" customHeight="1">
      <c r="B1727" s="13"/>
      <c r="C1727" s="38" t="s">
        <v>1</v>
      </c>
      <c r="D1727" s="38" t="s">
        <v>1664</v>
      </c>
      <c r="E1727" s="3" t="s">
        <v>1</v>
      </c>
      <c r="F1727" s="39">
        <v>-4.327</v>
      </c>
      <c r="H1727" s="13"/>
    </row>
    <row r="1728" spans="2:8" s="1" customFormat="1" ht="16.899999999999999" customHeight="1">
      <c r="B1728" s="13"/>
      <c r="C1728" s="38" t="s">
        <v>1</v>
      </c>
      <c r="D1728" s="38" t="s">
        <v>1665</v>
      </c>
      <c r="E1728" s="3" t="s">
        <v>1</v>
      </c>
      <c r="F1728" s="39">
        <v>3.8969999999999998</v>
      </c>
      <c r="H1728" s="13"/>
    </row>
    <row r="1729" spans="2:8" s="1" customFormat="1" ht="16.899999999999999" customHeight="1">
      <c r="B1729" s="13"/>
      <c r="C1729" s="38" t="s">
        <v>1</v>
      </c>
      <c r="D1729" s="38" t="s">
        <v>1666</v>
      </c>
      <c r="E1729" s="3" t="s">
        <v>1</v>
      </c>
      <c r="F1729" s="39">
        <v>3.875</v>
      </c>
      <c r="H1729" s="13"/>
    </row>
    <row r="1730" spans="2:8" s="1" customFormat="1" ht="16.899999999999999" customHeight="1">
      <c r="B1730" s="13"/>
      <c r="C1730" s="38" t="s">
        <v>1</v>
      </c>
      <c r="D1730" s="38" t="s">
        <v>1667</v>
      </c>
      <c r="E1730" s="3" t="s">
        <v>1</v>
      </c>
      <c r="F1730" s="39">
        <v>3.173</v>
      </c>
      <c r="H1730" s="13"/>
    </row>
    <row r="1731" spans="2:8" s="1" customFormat="1" ht="16.899999999999999" customHeight="1">
      <c r="B1731" s="13"/>
      <c r="C1731" s="38" t="s">
        <v>1</v>
      </c>
      <c r="D1731" s="38" t="s">
        <v>1668</v>
      </c>
      <c r="E1731" s="3" t="s">
        <v>1</v>
      </c>
      <c r="F1731" s="39">
        <v>0</v>
      </c>
      <c r="H1731" s="13"/>
    </row>
    <row r="1732" spans="2:8" s="1" customFormat="1" ht="16.899999999999999" customHeight="1">
      <c r="B1732" s="13"/>
      <c r="C1732" s="38" t="s">
        <v>1</v>
      </c>
      <c r="D1732" s="38" t="s">
        <v>6451</v>
      </c>
      <c r="E1732" s="3" t="s">
        <v>1</v>
      </c>
      <c r="F1732" s="39">
        <v>7.9569999999999999</v>
      </c>
      <c r="H1732" s="13"/>
    </row>
    <row r="1733" spans="2:8" s="1" customFormat="1" ht="16.899999999999999" customHeight="1">
      <c r="B1733" s="13"/>
      <c r="C1733" s="38" t="s">
        <v>1</v>
      </c>
      <c r="D1733" s="38" t="s">
        <v>1670</v>
      </c>
      <c r="E1733" s="3" t="s">
        <v>1</v>
      </c>
      <c r="F1733" s="39">
        <v>0</v>
      </c>
      <c r="H1733" s="13"/>
    </row>
    <row r="1734" spans="2:8" s="1" customFormat="1" ht="16.899999999999999" customHeight="1">
      <c r="B1734" s="13"/>
      <c r="C1734" s="38" t="s">
        <v>1</v>
      </c>
      <c r="D1734" s="38" t="s">
        <v>6452</v>
      </c>
      <c r="E1734" s="3" t="s">
        <v>1</v>
      </c>
      <c r="F1734" s="39">
        <v>11.27</v>
      </c>
      <c r="H1734" s="13"/>
    </row>
    <row r="1735" spans="2:8" s="1" customFormat="1" ht="16.899999999999999" customHeight="1">
      <c r="B1735" s="13"/>
      <c r="C1735" s="38" t="s">
        <v>1</v>
      </c>
      <c r="D1735" s="38" t="s">
        <v>1672</v>
      </c>
      <c r="E1735" s="3" t="s">
        <v>1</v>
      </c>
      <c r="F1735" s="39">
        <v>-3.0960000000000001</v>
      </c>
      <c r="H1735" s="13"/>
    </row>
    <row r="1736" spans="2:8" s="1" customFormat="1" ht="16.899999999999999" customHeight="1">
      <c r="B1736" s="13"/>
      <c r="C1736" s="38" t="s">
        <v>1</v>
      </c>
      <c r="D1736" s="38" t="s">
        <v>1673</v>
      </c>
      <c r="E1736" s="3" t="s">
        <v>1</v>
      </c>
      <c r="F1736" s="39">
        <v>1.504</v>
      </c>
      <c r="H1736" s="13"/>
    </row>
    <row r="1737" spans="2:8" s="1" customFormat="1" ht="16.899999999999999" customHeight="1">
      <c r="B1737" s="13"/>
      <c r="C1737" s="38" t="s">
        <v>1</v>
      </c>
      <c r="D1737" s="38" t="s">
        <v>1674</v>
      </c>
      <c r="E1737" s="3" t="s">
        <v>1</v>
      </c>
      <c r="F1737" s="39">
        <v>0</v>
      </c>
      <c r="H1737" s="13"/>
    </row>
    <row r="1738" spans="2:8" s="1" customFormat="1" ht="16.899999999999999" customHeight="1">
      <c r="B1738" s="13"/>
      <c r="C1738" s="38" t="s">
        <v>1</v>
      </c>
      <c r="D1738" s="38" t="s">
        <v>6453</v>
      </c>
      <c r="E1738" s="3" t="s">
        <v>1</v>
      </c>
      <c r="F1738" s="39">
        <v>4.8680000000000003</v>
      </c>
      <c r="H1738" s="13"/>
    </row>
    <row r="1739" spans="2:8" s="1" customFormat="1" ht="16.899999999999999" customHeight="1">
      <c r="B1739" s="13"/>
      <c r="C1739" s="38" t="s">
        <v>1</v>
      </c>
      <c r="D1739" s="38" t="s">
        <v>1676</v>
      </c>
      <c r="E1739" s="3" t="s">
        <v>1</v>
      </c>
      <c r="F1739" s="39">
        <v>0</v>
      </c>
      <c r="H1739" s="13"/>
    </row>
    <row r="1740" spans="2:8" s="1" customFormat="1" ht="16.899999999999999" customHeight="1">
      <c r="B1740" s="13"/>
      <c r="C1740" s="38" t="s">
        <v>1</v>
      </c>
      <c r="D1740" s="38" t="s">
        <v>6454</v>
      </c>
      <c r="E1740" s="3" t="s">
        <v>1</v>
      </c>
      <c r="F1740" s="39">
        <v>8.141</v>
      </c>
      <c r="H1740" s="13"/>
    </row>
    <row r="1741" spans="2:8" s="1" customFormat="1" ht="16.899999999999999" customHeight="1">
      <c r="B1741" s="13"/>
      <c r="C1741" s="38" t="s">
        <v>1</v>
      </c>
      <c r="D1741" s="38" t="s">
        <v>1678</v>
      </c>
      <c r="E1741" s="3" t="s">
        <v>1</v>
      </c>
      <c r="F1741" s="39">
        <v>-0.89</v>
      </c>
      <c r="H1741" s="13"/>
    </row>
    <row r="1742" spans="2:8" s="1" customFormat="1" ht="16.899999999999999" customHeight="1">
      <c r="B1742" s="13"/>
      <c r="C1742" s="38" t="s">
        <v>1</v>
      </c>
      <c r="D1742" s="38" t="s">
        <v>1679</v>
      </c>
      <c r="E1742" s="3" t="s">
        <v>1</v>
      </c>
      <c r="F1742" s="39">
        <v>3.1280000000000001</v>
      </c>
      <c r="H1742" s="13"/>
    </row>
    <row r="1743" spans="2:8" s="1" customFormat="1" ht="16.899999999999999" customHeight="1">
      <c r="B1743" s="13"/>
      <c r="C1743" s="38" t="s">
        <v>1</v>
      </c>
      <c r="D1743" s="38" t="s">
        <v>1680</v>
      </c>
      <c r="E1743" s="3" t="s">
        <v>1</v>
      </c>
      <c r="F1743" s="39">
        <v>0</v>
      </c>
      <c r="H1743" s="13"/>
    </row>
    <row r="1744" spans="2:8" s="1" customFormat="1" ht="16.899999999999999" customHeight="1">
      <c r="B1744" s="13"/>
      <c r="C1744" s="38" t="s">
        <v>1</v>
      </c>
      <c r="D1744" s="38" t="s">
        <v>6455</v>
      </c>
      <c r="E1744" s="3" t="s">
        <v>1</v>
      </c>
      <c r="F1744" s="39">
        <v>6.5250000000000004</v>
      </c>
      <c r="H1744" s="13"/>
    </row>
    <row r="1745" spans="2:8" s="1" customFormat="1" ht="16.899999999999999" customHeight="1">
      <c r="B1745" s="13"/>
      <c r="C1745" s="38" t="s">
        <v>1</v>
      </c>
      <c r="D1745" s="38" t="s">
        <v>1682</v>
      </c>
      <c r="E1745" s="3" t="s">
        <v>1</v>
      </c>
      <c r="F1745" s="39">
        <v>0</v>
      </c>
      <c r="H1745" s="13"/>
    </row>
    <row r="1746" spans="2:8" s="1" customFormat="1" ht="16.899999999999999" customHeight="1">
      <c r="B1746" s="13"/>
      <c r="C1746" s="38" t="s">
        <v>1</v>
      </c>
      <c r="D1746" s="38" t="s">
        <v>6456</v>
      </c>
      <c r="E1746" s="3" t="s">
        <v>1</v>
      </c>
      <c r="F1746" s="39">
        <v>48.566000000000003</v>
      </c>
      <c r="H1746" s="13"/>
    </row>
    <row r="1747" spans="2:8" s="1" customFormat="1" ht="16.899999999999999" customHeight="1">
      <c r="B1747" s="13"/>
      <c r="C1747" s="38" t="s">
        <v>1</v>
      </c>
      <c r="D1747" s="38" t="s">
        <v>1684</v>
      </c>
      <c r="E1747" s="3" t="s">
        <v>1</v>
      </c>
      <c r="F1747" s="39">
        <v>-2.9769999999999999</v>
      </c>
      <c r="H1747" s="13"/>
    </row>
    <row r="1748" spans="2:8" s="1" customFormat="1" ht="16.899999999999999" customHeight="1">
      <c r="B1748" s="13"/>
      <c r="C1748" s="38" t="s">
        <v>1</v>
      </c>
      <c r="D1748" s="38" t="s">
        <v>1685</v>
      </c>
      <c r="E1748" s="3" t="s">
        <v>1</v>
      </c>
      <c r="F1748" s="39">
        <v>10.994999999999999</v>
      </c>
      <c r="H1748" s="13"/>
    </row>
    <row r="1749" spans="2:8" s="1" customFormat="1" ht="16.899999999999999" customHeight="1">
      <c r="B1749" s="13"/>
      <c r="C1749" s="38" t="s">
        <v>1</v>
      </c>
      <c r="D1749" s="38" t="s">
        <v>1686</v>
      </c>
      <c r="E1749" s="3" t="s">
        <v>1</v>
      </c>
      <c r="F1749" s="39">
        <v>0</v>
      </c>
      <c r="H1749" s="13"/>
    </row>
    <row r="1750" spans="2:8" s="1" customFormat="1" ht="16.899999999999999" customHeight="1">
      <c r="B1750" s="13"/>
      <c r="C1750" s="38" t="s">
        <v>1</v>
      </c>
      <c r="D1750" s="38" t="s">
        <v>6457</v>
      </c>
      <c r="E1750" s="3" t="s">
        <v>1</v>
      </c>
      <c r="F1750" s="39">
        <v>15.906000000000001</v>
      </c>
      <c r="H1750" s="13"/>
    </row>
    <row r="1751" spans="2:8" s="1" customFormat="1" ht="16.899999999999999" customHeight="1">
      <c r="B1751" s="13"/>
      <c r="C1751" s="38" t="s">
        <v>1</v>
      </c>
      <c r="D1751" s="38" t="s">
        <v>1688</v>
      </c>
      <c r="E1751" s="3" t="s">
        <v>1</v>
      </c>
      <c r="F1751" s="39">
        <v>-1.573</v>
      </c>
      <c r="H1751" s="13"/>
    </row>
    <row r="1752" spans="2:8" s="1" customFormat="1" ht="16.899999999999999" customHeight="1">
      <c r="B1752" s="13"/>
      <c r="C1752" s="38" t="s">
        <v>1</v>
      </c>
      <c r="D1752" s="38" t="s">
        <v>1689</v>
      </c>
      <c r="E1752" s="3" t="s">
        <v>1</v>
      </c>
      <c r="F1752" s="39">
        <v>2.7749999999999999</v>
      </c>
      <c r="H1752" s="13"/>
    </row>
    <row r="1753" spans="2:8" s="1" customFormat="1" ht="16.899999999999999" customHeight="1">
      <c r="B1753" s="13"/>
      <c r="C1753" s="38" t="s">
        <v>1</v>
      </c>
      <c r="D1753" s="38" t="s">
        <v>1690</v>
      </c>
      <c r="E1753" s="3" t="s">
        <v>1</v>
      </c>
      <c r="F1753" s="39">
        <v>0</v>
      </c>
      <c r="H1753" s="13"/>
    </row>
    <row r="1754" spans="2:8" s="1" customFormat="1" ht="16.899999999999999" customHeight="1">
      <c r="B1754" s="13"/>
      <c r="C1754" s="38" t="s">
        <v>1</v>
      </c>
      <c r="D1754" s="38" t="s">
        <v>6458</v>
      </c>
      <c r="E1754" s="3" t="s">
        <v>1</v>
      </c>
      <c r="F1754" s="39">
        <v>18.55</v>
      </c>
      <c r="H1754" s="13"/>
    </row>
    <row r="1755" spans="2:8" s="1" customFormat="1" ht="16.899999999999999" customHeight="1">
      <c r="B1755" s="13"/>
      <c r="C1755" s="38" t="s">
        <v>1</v>
      </c>
      <c r="D1755" s="38" t="s">
        <v>1692</v>
      </c>
      <c r="E1755" s="3" t="s">
        <v>1</v>
      </c>
      <c r="F1755" s="39">
        <v>-1.038</v>
      </c>
      <c r="H1755" s="13"/>
    </row>
    <row r="1756" spans="2:8" s="1" customFormat="1" ht="16.899999999999999" customHeight="1">
      <c r="B1756" s="13"/>
      <c r="C1756" s="38" t="s">
        <v>1</v>
      </c>
      <c r="D1756" s="38" t="s">
        <v>1693</v>
      </c>
      <c r="E1756" s="3" t="s">
        <v>1</v>
      </c>
      <c r="F1756" s="39">
        <v>1.2</v>
      </c>
      <c r="H1756" s="13"/>
    </row>
    <row r="1757" spans="2:8" s="1" customFormat="1" ht="16.899999999999999" customHeight="1">
      <c r="B1757" s="13"/>
      <c r="C1757" s="38" t="s">
        <v>1</v>
      </c>
      <c r="D1757" s="38" t="s">
        <v>1694</v>
      </c>
      <c r="E1757" s="3" t="s">
        <v>1</v>
      </c>
      <c r="F1757" s="39">
        <v>0</v>
      </c>
      <c r="H1757" s="13"/>
    </row>
    <row r="1758" spans="2:8" s="1" customFormat="1" ht="16.899999999999999" customHeight="1">
      <c r="B1758" s="13"/>
      <c r="C1758" s="38" t="s">
        <v>1</v>
      </c>
      <c r="D1758" s="38" t="s">
        <v>6459</v>
      </c>
      <c r="E1758" s="3" t="s">
        <v>1</v>
      </c>
      <c r="F1758" s="39">
        <v>10.766999999999999</v>
      </c>
      <c r="H1758" s="13"/>
    </row>
    <row r="1759" spans="2:8" s="1" customFormat="1" ht="16.899999999999999" customHeight="1">
      <c r="B1759" s="13"/>
      <c r="C1759" s="38" t="s">
        <v>1</v>
      </c>
      <c r="D1759" s="38" t="s">
        <v>1696</v>
      </c>
      <c r="E1759" s="3" t="s">
        <v>1</v>
      </c>
      <c r="F1759" s="39">
        <v>-3.4980000000000002</v>
      </c>
      <c r="H1759" s="13"/>
    </row>
    <row r="1760" spans="2:8" s="1" customFormat="1" ht="16.899999999999999" customHeight="1">
      <c r="B1760" s="13"/>
      <c r="C1760" s="38" t="s">
        <v>1</v>
      </c>
      <c r="D1760" s="38" t="s">
        <v>1697</v>
      </c>
      <c r="E1760" s="3" t="s">
        <v>1</v>
      </c>
      <c r="F1760" s="39">
        <v>1.728</v>
      </c>
      <c r="H1760" s="13"/>
    </row>
    <row r="1761" spans="2:8" s="1" customFormat="1" ht="16.899999999999999" customHeight="1">
      <c r="B1761" s="13"/>
      <c r="C1761" s="38" t="s">
        <v>1</v>
      </c>
      <c r="D1761" s="38" t="s">
        <v>1650</v>
      </c>
      <c r="E1761" s="3" t="s">
        <v>1</v>
      </c>
      <c r="F1761" s="39">
        <v>0</v>
      </c>
      <c r="H1761" s="13"/>
    </row>
    <row r="1762" spans="2:8" s="1" customFormat="1" ht="16.899999999999999" customHeight="1">
      <c r="B1762" s="13"/>
      <c r="C1762" s="38" t="s">
        <v>1</v>
      </c>
      <c r="D1762" s="38" t="s">
        <v>1698</v>
      </c>
      <c r="E1762" s="3" t="s">
        <v>1</v>
      </c>
      <c r="F1762" s="39">
        <v>2.9729999999999999</v>
      </c>
      <c r="H1762" s="13"/>
    </row>
    <row r="1763" spans="2:8" s="1" customFormat="1" ht="16.899999999999999" customHeight="1">
      <c r="B1763" s="13"/>
      <c r="C1763" s="38" t="s">
        <v>1</v>
      </c>
      <c r="D1763" s="38" t="s">
        <v>1699</v>
      </c>
      <c r="E1763" s="3" t="s">
        <v>1</v>
      </c>
      <c r="F1763" s="39">
        <v>0</v>
      </c>
      <c r="H1763" s="13"/>
    </row>
    <row r="1764" spans="2:8" s="1" customFormat="1" ht="16.899999999999999" customHeight="1">
      <c r="B1764" s="13"/>
      <c r="C1764" s="38" t="s">
        <v>1</v>
      </c>
      <c r="D1764" s="38" t="s">
        <v>6460</v>
      </c>
      <c r="E1764" s="3" t="s">
        <v>1</v>
      </c>
      <c r="F1764" s="39">
        <v>3.645</v>
      </c>
      <c r="H1764" s="13"/>
    </row>
    <row r="1765" spans="2:8" s="1" customFormat="1" ht="16.899999999999999" customHeight="1">
      <c r="B1765" s="13"/>
      <c r="C1765" s="38" t="s">
        <v>1</v>
      </c>
      <c r="D1765" s="38" t="s">
        <v>1701</v>
      </c>
      <c r="E1765" s="3" t="s">
        <v>1</v>
      </c>
      <c r="F1765" s="39">
        <v>0</v>
      </c>
      <c r="H1765" s="13"/>
    </row>
    <row r="1766" spans="2:8" s="1" customFormat="1" ht="16.899999999999999" customHeight="1">
      <c r="B1766" s="13"/>
      <c r="C1766" s="38" t="s">
        <v>1</v>
      </c>
      <c r="D1766" s="38" t="s">
        <v>6461</v>
      </c>
      <c r="E1766" s="3" t="s">
        <v>1</v>
      </c>
      <c r="F1766" s="39">
        <v>32.5</v>
      </c>
      <c r="H1766" s="13"/>
    </row>
    <row r="1767" spans="2:8" s="1" customFormat="1" ht="16.899999999999999" customHeight="1">
      <c r="B1767" s="13"/>
      <c r="C1767" s="38" t="s">
        <v>1</v>
      </c>
      <c r="D1767" s="38" t="s">
        <v>1703</v>
      </c>
      <c r="E1767" s="3" t="s">
        <v>1</v>
      </c>
      <c r="F1767" s="39">
        <v>19.088999999999999</v>
      </c>
      <c r="H1767" s="13"/>
    </row>
    <row r="1768" spans="2:8" s="1" customFormat="1" ht="16.899999999999999" customHeight="1">
      <c r="B1768" s="13"/>
      <c r="C1768" s="38" t="s">
        <v>1</v>
      </c>
      <c r="D1768" s="38" t="s">
        <v>1704</v>
      </c>
      <c r="E1768" s="3" t="s">
        <v>1</v>
      </c>
      <c r="F1768" s="39">
        <v>0</v>
      </c>
      <c r="H1768" s="13"/>
    </row>
    <row r="1769" spans="2:8" s="1" customFormat="1" ht="16.899999999999999" customHeight="1">
      <c r="B1769" s="13"/>
      <c r="C1769" s="38" t="s">
        <v>1</v>
      </c>
      <c r="D1769" s="38" t="s">
        <v>6462</v>
      </c>
      <c r="E1769" s="3" t="s">
        <v>1</v>
      </c>
      <c r="F1769" s="39">
        <v>19.363</v>
      </c>
      <c r="H1769" s="13"/>
    </row>
    <row r="1770" spans="2:8" s="1" customFormat="1" ht="16.899999999999999" customHeight="1">
      <c r="B1770" s="13"/>
      <c r="C1770" s="38" t="s">
        <v>1</v>
      </c>
      <c r="D1770" s="38" t="s">
        <v>1706</v>
      </c>
      <c r="E1770" s="3" t="s">
        <v>1</v>
      </c>
      <c r="F1770" s="39">
        <v>-2.15</v>
      </c>
      <c r="H1770" s="13"/>
    </row>
    <row r="1771" spans="2:8" s="1" customFormat="1" ht="16.899999999999999" customHeight="1">
      <c r="B1771" s="13"/>
      <c r="C1771" s="38" t="s">
        <v>1</v>
      </c>
      <c r="D1771" s="38" t="s">
        <v>1707</v>
      </c>
      <c r="E1771" s="3" t="s">
        <v>1</v>
      </c>
      <c r="F1771" s="39">
        <v>8.6910000000000007</v>
      </c>
      <c r="H1771" s="13"/>
    </row>
    <row r="1772" spans="2:8" s="1" customFormat="1" ht="16.899999999999999" customHeight="1">
      <c r="B1772" s="13"/>
      <c r="C1772" s="38" t="s">
        <v>1</v>
      </c>
      <c r="D1772" s="38" t="s">
        <v>1708</v>
      </c>
      <c r="E1772" s="3" t="s">
        <v>1</v>
      </c>
      <c r="F1772" s="39">
        <v>0</v>
      </c>
      <c r="H1772" s="13"/>
    </row>
    <row r="1773" spans="2:8" s="1" customFormat="1" ht="16.899999999999999" customHeight="1">
      <c r="B1773" s="13"/>
      <c r="C1773" s="38" t="s">
        <v>1</v>
      </c>
      <c r="D1773" s="38" t="s">
        <v>6463</v>
      </c>
      <c r="E1773" s="3" t="s">
        <v>1</v>
      </c>
      <c r="F1773" s="39">
        <v>10.377000000000001</v>
      </c>
      <c r="H1773" s="13"/>
    </row>
    <row r="1774" spans="2:8" s="1" customFormat="1" ht="16.899999999999999" customHeight="1">
      <c r="B1774" s="13"/>
      <c r="C1774" s="38" t="s">
        <v>1</v>
      </c>
      <c r="D1774" s="38" t="s">
        <v>1706</v>
      </c>
      <c r="E1774" s="3" t="s">
        <v>1</v>
      </c>
      <c r="F1774" s="39">
        <v>-2.15</v>
      </c>
      <c r="H1774" s="13"/>
    </row>
    <row r="1775" spans="2:8" s="1" customFormat="1" ht="16.899999999999999" customHeight="1">
      <c r="B1775" s="13"/>
      <c r="C1775" s="38" t="s">
        <v>1</v>
      </c>
      <c r="D1775" s="38" t="s">
        <v>1710</v>
      </c>
      <c r="E1775" s="3" t="s">
        <v>1</v>
      </c>
      <c r="F1775" s="39">
        <v>0</v>
      </c>
      <c r="H1775" s="13"/>
    </row>
    <row r="1776" spans="2:8" s="1" customFormat="1" ht="16.899999999999999" customHeight="1">
      <c r="B1776" s="13"/>
      <c r="C1776" s="38" t="s">
        <v>1</v>
      </c>
      <c r="D1776" s="38" t="s">
        <v>1711</v>
      </c>
      <c r="E1776" s="3" t="s">
        <v>1</v>
      </c>
      <c r="F1776" s="39">
        <v>15.180999999999999</v>
      </c>
      <c r="H1776" s="13"/>
    </row>
    <row r="1777" spans="2:8" s="1" customFormat="1" ht="16.899999999999999" customHeight="1">
      <c r="B1777" s="13"/>
      <c r="C1777" s="38" t="s">
        <v>1</v>
      </c>
      <c r="D1777" s="38" t="s">
        <v>1712</v>
      </c>
      <c r="E1777" s="3" t="s">
        <v>1</v>
      </c>
      <c r="F1777" s="39">
        <v>0</v>
      </c>
      <c r="H1777" s="13"/>
    </row>
    <row r="1778" spans="2:8" s="1" customFormat="1" ht="16.899999999999999" customHeight="1">
      <c r="B1778" s="13"/>
      <c r="C1778" s="38" t="s">
        <v>1</v>
      </c>
      <c r="D1778" s="38" t="s">
        <v>1713</v>
      </c>
      <c r="E1778" s="3" t="s">
        <v>1</v>
      </c>
      <c r="F1778" s="39">
        <v>38.790999999999997</v>
      </c>
      <c r="H1778" s="13"/>
    </row>
    <row r="1779" spans="2:8" s="1" customFormat="1" ht="16.899999999999999" customHeight="1">
      <c r="B1779" s="13"/>
      <c r="C1779" s="38" t="s">
        <v>1</v>
      </c>
      <c r="D1779" s="38" t="s">
        <v>1714</v>
      </c>
      <c r="E1779" s="3" t="s">
        <v>1</v>
      </c>
      <c r="F1779" s="39">
        <v>0</v>
      </c>
      <c r="H1779" s="13"/>
    </row>
    <row r="1780" spans="2:8" s="1" customFormat="1" ht="16.899999999999999" customHeight="1">
      <c r="B1780" s="13"/>
      <c r="C1780" s="38" t="s">
        <v>1</v>
      </c>
      <c r="D1780" s="38" t="s">
        <v>1715</v>
      </c>
      <c r="E1780" s="3" t="s">
        <v>1</v>
      </c>
      <c r="F1780" s="39">
        <v>21.885999999999999</v>
      </c>
      <c r="H1780" s="13"/>
    </row>
    <row r="1781" spans="2:8" s="1" customFormat="1" ht="16.899999999999999" customHeight="1">
      <c r="B1781" s="13"/>
      <c r="C1781" s="38" t="s">
        <v>1</v>
      </c>
      <c r="D1781" s="38" t="s">
        <v>1716</v>
      </c>
      <c r="E1781" s="3" t="s">
        <v>1</v>
      </c>
      <c r="F1781" s="39">
        <v>-1.9350000000000001</v>
      </c>
      <c r="H1781" s="13"/>
    </row>
    <row r="1782" spans="2:8" s="1" customFormat="1" ht="16.899999999999999" customHeight="1">
      <c r="B1782" s="13"/>
      <c r="C1782" s="38" t="s">
        <v>1</v>
      </c>
      <c r="D1782" s="38" t="s">
        <v>1717</v>
      </c>
      <c r="E1782" s="3" t="s">
        <v>1</v>
      </c>
      <c r="F1782" s="39">
        <v>1.992</v>
      </c>
      <c r="H1782" s="13"/>
    </row>
    <row r="1783" spans="2:8" s="1" customFormat="1" ht="16.899999999999999" customHeight="1">
      <c r="B1783" s="13"/>
      <c r="C1783" s="38" t="s">
        <v>1</v>
      </c>
      <c r="D1783" s="38" t="s">
        <v>1718</v>
      </c>
      <c r="E1783" s="3" t="s">
        <v>1</v>
      </c>
      <c r="F1783" s="39">
        <v>0</v>
      </c>
      <c r="H1783" s="13"/>
    </row>
    <row r="1784" spans="2:8" s="1" customFormat="1" ht="16.899999999999999" customHeight="1">
      <c r="B1784" s="13"/>
      <c r="C1784" s="38" t="s">
        <v>1</v>
      </c>
      <c r="D1784" s="38" t="s">
        <v>6464</v>
      </c>
      <c r="E1784" s="3" t="s">
        <v>1</v>
      </c>
      <c r="F1784" s="39">
        <v>26.189</v>
      </c>
      <c r="H1784" s="13"/>
    </row>
    <row r="1785" spans="2:8" s="1" customFormat="1" ht="16.899999999999999" customHeight="1">
      <c r="B1785" s="13"/>
      <c r="C1785" s="38" t="s">
        <v>1</v>
      </c>
      <c r="D1785" s="38" t="s">
        <v>1720</v>
      </c>
      <c r="E1785" s="3" t="s">
        <v>1</v>
      </c>
      <c r="F1785" s="39">
        <v>0</v>
      </c>
      <c r="H1785" s="13"/>
    </row>
    <row r="1786" spans="2:8" s="1" customFormat="1" ht="16.899999999999999" customHeight="1">
      <c r="B1786" s="13"/>
      <c r="C1786" s="38" t="s">
        <v>1</v>
      </c>
      <c r="D1786" s="38" t="s">
        <v>6465</v>
      </c>
      <c r="E1786" s="3" t="s">
        <v>1</v>
      </c>
      <c r="F1786" s="39">
        <v>6.718</v>
      </c>
      <c r="H1786" s="13"/>
    </row>
    <row r="1787" spans="2:8" s="1" customFormat="1" ht="16.899999999999999" customHeight="1">
      <c r="B1787" s="13"/>
      <c r="C1787" s="38" t="s">
        <v>1</v>
      </c>
      <c r="D1787" s="38" t="s">
        <v>6360</v>
      </c>
      <c r="E1787" s="3" t="s">
        <v>1</v>
      </c>
      <c r="F1787" s="39">
        <v>5.33</v>
      </c>
      <c r="H1787" s="13"/>
    </row>
    <row r="1788" spans="2:8" s="1" customFormat="1" ht="16.899999999999999" customHeight="1">
      <c r="B1788" s="13"/>
      <c r="C1788" s="38" t="s">
        <v>1</v>
      </c>
      <c r="D1788" s="38" t="s">
        <v>1723</v>
      </c>
      <c r="E1788" s="3" t="s">
        <v>1</v>
      </c>
      <c r="F1788" s="39">
        <v>0</v>
      </c>
      <c r="H1788" s="13"/>
    </row>
    <row r="1789" spans="2:8" s="1" customFormat="1" ht="16.899999999999999" customHeight="1">
      <c r="B1789" s="13"/>
      <c r="C1789" s="38" t="s">
        <v>1</v>
      </c>
      <c r="D1789" s="38" t="s">
        <v>6466</v>
      </c>
      <c r="E1789" s="3" t="s">
        <v>1</v>
      </c>
      <c r="F1789" s="39">
        <v>6.3289999999999997</v>
      </c>
      <c r="H1789" s="13"/>
    </row>
    <row r="1790" spans="2:8" s="1" customFormat="1" ht="16.899999999999999" customHeight="1">
      <c r="B1790" s="13"/>
      <c r="C1790" s="38" t="s">
        <v>1</v>
      </c>
      <c r="D1790" s="38" t="s">
        <v>1725</v>
      </c>
      <c r="E1790" s="3" t="s">
        <v>1</v>
      </c>
      <c r="F1790" s="39">
        <v>-2.2879999999999998</v>
      </c>
      <c r="H1790" s="13"/>
    </row>
    <row r="1791" spans="2:8" s="1" customFormat="1" ht="16.899999999999999" customHeight="1">
      <c r="B1791" s="13"/>
      <c r="C1791" s="38" t="s">
        <v>1</v>
      </c>
      <c r="D1791" s="38" t="s">
        <v>1726</v>
      </c>
      <c r="E1791" s="3" t="s">
        <v>1</v>
      </c>
      <c r="F1791" s="39">
        <v>2.1890000000000001</v>
      </c>
      <c r="H1791" s="13"/>
    </row>
    <row r="1792" spans="2:8" s="1" customFormat="1" ht="16.899999999999999" customHeight="1">
      <c r="B1792" s="13"/>
      <c r="C1792" s="38" t="s">
        <v>1</v>
      </c>
      <c r="D1792" s="38" t="s">
        <v>3815</v>
      </c>
      <c r="E1792" s="3" t="s">
        <v>1</v>
      </c>
      <c r="F1792" s="39">
        <v>0</v>
      </c>
      <c r="H1792" s="13"/>
    </row>
    <row r="1793" spans="2:8" s="1" customFormat="1" ht="16.899999999999999" customHeight="1">
      <c r="B1793" s="13"/>
      <c r="C1793" s="38" t="s">
        <v>1</v>
      </c>
      <c r="D1793" s="38" t="s">
        <v>1649</v>
      </c>
      <c r="E1793" s="3" t="s">
        <v>1</v>
      </c>
      <c r="F1793" s="39">
        <v>0</v>
      </c>
      <c r="H1793" s="13"/>
    </row>
    <row r="1794" spans="2:8" s="1" customFormat="1" ht="16.899999999999999" customHeight="1">
      <c r="B1794" s="13"/>
      <c r="C1794" s="38" t="s">
        <v>1</v>
      </c>
      <c r="D1794" s="38" t="s">
        <v>1654</v>
      </c>
      <c r="E1794" s="3" t="s">
        <v>1</v>
      </c>
      <c r="F1794" s="39">
        <v>0</v>
      </c>
      <c r="H1794" s="13"/>
    </row>
    <row r="1795" spans="2:8" s="1" customFormat="1" ht="16.899999999999999" customHeight="1">
      <c r="B1795" s="13"/>
      <c r="C1795" s="38" t="s">
        <v>1</v>
      </c>
      <c r="D1795" s="38" t="s">
        <v>6468</v>
      </c>
      <c r="E1795" s="3" t="s">
        <v>1</v>
      </c>
      <c r="F1795" s="39">
        <v>9.0359999999999996</v>
      </c>
      <c r="H1795" s="13"/>
    </row>
    <row r="1796" spans="2:8" s="1" customFormat="1" ht="16.899999999999999" customHeight="1">
      <c r="B1796" s="13"/>
      <c r="C1796" s="38" t="s">
        <v>1</v>
      </c>
      <c r="D1796" s="38" t="s">
        <v>2042</v>
      </c>
      <c r="E1796" s="3" t="s">
        <v>1</v>
      </c>
      <c r="F1796" s="39">
        <v>-2.58</v>
      </c>
      <c r="H1796" s="13"/>
    </row>
    <row r="1797" spans="2:8" s="1" customFormat="1" ht="16.899999999999999" customHeight="1">
      <c r="B1797" s="13"/>
      <c r="C1797" s="38" t="s">
        <v>1</v>
      </c>
      <c r="D1797" s="38" t="s">
        <v>2372</v>
      </c>
      <c r="E1797" s="3" t="s">
        <v>1</v>
      </c>
      <c r="F1797" s="39">
        <v>3.9049999999999998</v>
      </c>
      <c r="H1797" s="13"/>
    </row>
    <row r="1798" spans="2:8" s="1" customFormat="1" ht="16.899999999999999" customHeight="1">
      <c r="B1798" s="13"/>
      <c r="C1798" s="38" t="s">
        <v>1</v>
      </c>
      <c r="D1798" s="38" t="s">
        <v>1657</v>
      </c>
      <c r="E1798" s="3" t="s">
        <v>1</v>
      </c>
      <c r="F1798" s="39">
        <v>0</v>
      </c>
      <c r="H1798" s="13"/>
    </row>
    <row r="1799" spans="2:8" s="1" customFormat="1" ht="16.899999999999999" customHeight="1">
      <c r="B1799" s="13"/>
      <c r="C1799" s="38" t="s">
        <v>1</v>
      </c>
      <c r="D1799" s="38" t="s">
        <v>6469</v>
      </c>
      <c r="E1799" s="3" t="s">
        <v>1</v>
      </c>
      <c r="F1799" s="39">
        <v>80.781999999999996</v>
      </c>
      <c r="H1799" s="13"/>
    </row>
    <row r="1800" spans="2:8" s="1" customFormat="1" ht="16.899999999999999" customHeight="1">
      <c r="B1800" s="13"/>
      <c r="C1800" s="38" t="s">
        <v>1</v>
      </c>
      <c r="D1800" s="38" t="s">
        <v>2374</v>
      </c>
      <c r="E1800" s="3" t="s">
        <v>1</v>
      </c>
      <c r="F1800" s="39">
        <v>-34.804000000000002</v>
      </c>
      <c r="H1800" s="13"/>
    </row>
    <row r="1801" spans="2:8" s="1" customFormat="1" ht="16.899999999999999" customHeight="1">
      <c r="B1801" s="13"/>
      <c r="C1801" s="38" t="s">
        <v>1</v>
      </c>
      <c r="D1801" s="38" t="s">
        <v>2375</v>
      </c>
      <c r="E1801" s="3" t="s">
        <v>1</v>
      </c>
      <c r="F1801" s="39">
        <v>31.04</v>
      </c>
      <c r="H1801" s="13"/>
    </row>
    <row r="1802" spans="2:8" s="1" customFormat="1" ht="16.899999999999999" customHeight="1">
      <c r="B1802" s="13"/>
      <c r="C1802" s="38" t="s">
        <v>1</v>
      </c>
      <c r="D1802" s="38" t="s">
        <v>2376</v>
      </c>
      <c r="E1802" s="3" t="s">
        <v>1</v>
      </c>
      <c r="F1802" s="39">
        <v>17.655999999999999</v>
      </c>
      <c r="H1802" s="13"/>
    </row>
    <row r="1803" spans="2:8" s="1" customFormat="1" ht="16.899999999999999" customHeight="1">
      <c r="B1803" s="13"/>
      <c r="C1803" s="38" t="s">
        <v>1</v>
      </c>
      <c r="D1803" s="38" t="s">
        <v>6470</v>
      </c>
      <c r="E1803" s="3" t="s">
        <v>1</v>
      </c>
      <c r="F1803" s="39">
        <v>43.249000000000002</v>
      </c>
      <c r="H1803" s="13"/>
    </row>
    <row r="1804" spans="2:8" s="1" customFormat="1" ht="16.899999999999999" customHeight="1">
      <c r="B1804" s="13"/>
      <c r="C1804" s="38" t="s">
        <v>1</v>
      </c>
      <c r="D1804" s="38" t="s">
        <v>2378</v>
      </c>
      <c r="E1804" s="3" t="s">
        <v>1</v>
      </c>
      <c r="F1804" s="39">
        <v>-15.663</v>
      </c>
      <c r="H1804" s="13"/>
    </row>
    <row r="1805" spans="2:8" s="1" customFormat="1" ht="16.899999999999999" customHeight="1">
      <c r="B1805" s="13"/>
      <c r="C1805" s="38" t="s">
        <v>1</v>
      </c>
      <c r="D1805" s="38" t="s">
        <v>1662</v>
      </c>
      <c r="E1805" s="3" t="s">
        <v>1</v>
      </c>
      <c r="F1805" s="39">
        <v>0</v>
      </c>
      <c r="H1805" s="13"/>
    </row>
    <row r="1806" spans="2:8" s="1" customFormat="1" ht="16.899999999999999" customHeight="1">
      <c r="B1806" s="13"/>
      <c r="C1806" s="38" t="s">
        <v>1</v>
      </c>
      <c r="D1806" s="38" t="s">
        <v>6471</v>
      </c>
      <c r="E1806" s="3" t="s">
        <v>1</v>
      </c>
      <c r="F1806" s="39">
        <v>34.869999999999997</v>
      </c>
      <c r="H1806" s="13"/>
    </row>
    <row r="1807" spans="2:8" s="1" customFormat="1" ht="16.899999999999999" customHeight="1">
      <c r="B1807" s="13"/>
      <c r="C1807" s="38" t="s">
        <v>1</v>
      </c>
      <c r="D1807" s="38" t="s">
        <v>2380</v>
      </c>
      <c r="E1807" s="3" t="s">
        <v>1</v>
      </c>
      <c r="F1807" s="39">
        <v>-11.326000000000001</v>
      </c>
      <c r="H1807" s="13"/>
    </row>
    <row r="1808" spans="2:8" s="1" customFormat="1" ht="16.899999999999999" customHeight="1">
      <c r="B1808" s="13"/>
      <c r="C1808" s="38" t="s">
        <v>1</v>
      </c>
      <c r="D1808" s="38" t="s">
        <v>2381</v>
      </c>
      <c r="E1808" s="3" t="s">
        <v>1</v>
      </c>
      <c r="F1808" s="39">
        <v>3.8250000000000002</v>
      </c>
      <c r="H1808" s="13"/>
    </row>
    <row r="1809" spans="2:8" s="1" customFormat="1" ht="16.899999999999999" customHeight="1">
      <c r="B1809" s="13"/>
      <c r="C1809" s="38" t="s">
        <v>1</v>
      </c>
      <c r="D1809" s="38" t="s">
        <v>1892</v>
      </c>
      <c r="E1809" s="3" t="s">
        <v>1</v>
      </c>
      <c r="F1809" s="39">
        <v>0</v>
      </c>
      <c r="H1809" s="13"/>
    </row>
    <row r="1810" spans="2:8" s="1" customFormat="1" ht="16.899999999999999" customHeight="1">
      <c r="B1810" s="13"/>
      <c r="C1810" s="38" t="s">
        <v>1</v>
      </c>
      <c r="D1810" s="38" t="s">
        <v>2382</v>
      </c>
      <c r="E1810" s="3" t="s">
        <v>1</v>
      </c>
      <c r="F1810" s="39">
        <v>2.9279999999999999</v>
      </c>
      <c r="H1810" s="13"/>
    </row>
    <row r="1811" spans="2:8" s="1" customFormat="1" ht="16.899999999999999" customHeight="1">
      <c r="B1811" s="13"/>
      <c r="C1811" s="38" t="s">
        <v>1</v>
      </c>
      <c r="D1811" s="38" t="s">
        <v>1896</v>
      </c>
      <c r="E1811" s="3" t="s">
        <v>1</v>
      </c>
      <c r="F1811" s="39">
        <v>0</v>
      </c>
      <c r="H1811" s="13"/>
    </row>
    <row r="1812" spans="2:8" s="1" customFormat="1" ht="16.899999999999999" customHeight="1">
      <c r="B1812" s="13"/>
      <c r="C1812" s="38" t="s">
        <v>1</v>
      </c>
      <c r="D1812" s="38" t="s">
        <v>2383</v>
      </c>
      <c r="E1812" s="3" t="s">
        <v>1</v>
      </c>
      <c r="F1812" s="39">
        <v>2.3490000000000002</v>
      </c>
      <c r="H1812" s="13"/>
    </row>
    <row r="1813" spans="2:8" s="1" customFormat="1" ht="16.899999999999999" customHeight="1">
      <c r="B1813" s="13"/>
      <c r="C1813" s="38" t="s">
        <v>1</v>
      </c>
      <c r="D1813" s="38" t="s">
        <v>2054</v>
      </c>
      <c r="E1813" s="3" t="s">
        <v>1</v>
      </c>
      <c r="F1813" s="39">
        <v>0</v>
      </c>
      <c r="H1813" s="13"/>
    </row>
    <row r="1814" spans="2:8" s="1" customFormat="1" ht="16.899999999999999" customHeight="1">
      <c r="B1814" s="13"/>
      <c r="C1814" s="38" t="s">
        <v>1</v>
      </c>
      <c r="D1814" s="38" t="s">
        <v>6472</v>
      </c>
      <c r="E1814" s="3" t="s">
        <v>1</v>
      </c>
      <c r="F1814" s="39">
        <v>11.974</v>
      </c>
      <c r="H1814" s="13"/>
    </row>
    <row r="1815" spans="2:8" s="1" customFormat="1" ht="16.899999999999999" customHeight="1">
      <c r="B1815" s="13"/>
      <c r="C1815" s="38" t="s">
        <v>1</v>
      </c>
      <c r="D1815" s="38" t="s">
        <v>2385</v>
      </c>
      <c r="E1815" s="3" t="s">
        <v>1</v>
      </c>
      <c r="F1815" s="39">
        <v>-5.0830000000000002</v>
      </c>
      <c r="H1815" s="13"/>
    </row>
    <row r="1816" spans="2:8" s="1" customFormat="1" ht="16.899999999999999" customHeight="1">
      <c r="B1816" s="13"/>
      <c r="C1816" s="38" t="s">
        <v>1</v>
      </c>
      <c r="D1816" s="38" t="s">
        <v>2386</v>
      </c>
      <c r="E1816" s="3" t="s">
        <v>1</v>
      </c>
      <c r="F1816" s="39">
        <v>2.76</v>
      </c>
      <c r="H1816" s="13"/>
    </row>
    <row r="1817" spans="2:8" s="1" customFormat="1" ht="16.899999999999999" customHeight="1">
      <c r="B1817" s="13"/>
      <c r="C1817" s="38" t="s">
        <v>1</v>
      </c>
      <c r="D1817" s="38" t="s">
        <v>1668</v>
      </c>
      <c r="E1817" s="3" t="s">
        <v>1</v>
      </c>
      <c r="F1817" s="39">
        <v>0</v>
      </c>
      <c r="H1817" s="13"/>
    </row>
    <row r="1818" spans="2:8" s="1" customFormat="1" ht="16.899999999999999" customHeight="1">
      <c r="B1818" s="13"/>
      <c r="C1818" s="38" t="s">
        <v>1</v>
      </c>
      <c r="D1818" s="38" t="s">
        <v>6473</v>
      </c>
      <c r="E1818" s="3" t="s">
        <v>1</v>
      </c>
      <c r="F1818" s="39">
        <v>13.43</v>
      </c>
      <c r="H1818" s="13"/>
    </row>
    <row r="1819" spans="2:8" s="1" customFormat="1" ht="16.899999999999999" customHeight="1">
      <c r="B1819" s="13"/>
      <c r="C1819" s="38" t="s">
        <v>1</v>
      </c>
      <c r="D1819" s="38" t="s">
        <v>2388</v>
      </c>
      <c r="E1819" s="3" t="s">
        <v>1</v>
      </c>
      <c r="F1819" s="39">
        <v>-4.9790000000000001</v>
      </c>
      <c r="H1819" s="13"/>
    </row>
    <row r="1820" spans="2:8" s="1" customFormat="1" ht="16.899999999999999" customHeight="1">
      <c r="B1820" s="13"/>
      <c r="C1820" s="38" t="s">
        <v>1</v>
      </c>
      <c r="D1820" s="38" t="s">
        <v>1899</v>
      </c>
      <c r="E1820" s="3" t="s">
        <v>1</v>
      </c>
      <c r="F1820" s="39">
        <v>0</v>
      </c>
      <c r="H1820" s="13"/>
    </row>
    <row r="1821" spans="2:8" s="1" customFormat="1" ht="16.899999999999999" customHeight="1">
      <c r="B1821" s="13"/>
      <c r="C1821" s="38" t="s">
        <v>1</v>
      </c>
      <c r="D1821" s="38" t="s">
        <v>2389</v>
      </c>
      <c r="E1821" s="3" t="s">
        <v>1</v>
      </c>
      <c r="F1821" s="39">
        <v>8.8130000000000006</v>
      </c>
      <c r="H1821" s="13"/>
    </row>
    <row r="1822" spans="2:8" s="1" customFormat="1" ht="16.899999999999999" customHeight="1">
      <c r="B1822" s="13"/>
      <c r="C1822" s="38" t="s">
        <v>1</v>
      </c>
      <c r="D1822" s="38" t="s">
        <v>2051</v>
      </c>
      <c r="E1822" s="3" t="s">
        <v>1</v>
      </c>
      <c r="F1822" s="39">
        <v>-0.495</v>
      </c>
      <c r="H1822" s="13"/>
    </row>
    <row r="1823" spans="2:8" s="1" customFormat="1" ht="16.899999999999999" customHeight="1">
      <c r="B1823" s="13"/>
      <c r="C1823" s="38" t="s">
        <v>1</v>
      </c>
      <c r="D1823" s="38" t="s">
        <v>2390</v>
      </c>
      <c r="E1823" s="3" t="s">
        <v>1</v>
      </c>
      <c r="F1823" s="39">
        <v>0.97899999999999998</v>
      </c>
      <c r="H1823" s="13"/>
    </row>
    <row r="1824" spans="2:8" s="1" customFormat="1" ht="16.899999999999999" customHeight="1">
      <c r="B1824" s="13"/>
      <c r="C1824" s="38" t="s">
        <v>1</v>
      </c>
      <c r="D1824" s="38" t="s">
        <v>1670</v>
      </c>
      <c r="E1824" s="3" t="s">
        <v>1</v>
      </c>
      <c r="F1824" s="39">
        <v>0</v>
      </c>
      <c r="H1824" s="13"/>
    </row>
    <row r="1825" spans="2:8" s="1" customFormat="1" ht="16.899999999999999" customHeight="1">
      <c r="B1825" s="13"/>
      <c r="C1825" s="38" t="s">
        <v>1</v>
      </c>
      <c r="D1825" s="38" t="s">
        <v>6474</v>
      </c>
      <c r="E1825" s="3" t="s">
        <v>1</v>
      </c>
      <c r="F1825" s="39">
        <v>7.5</v>
      </c>
      <c r="H1825" s="13"/>
    </row>
    <row r="1826" spans="2:8" s="1" customFormat="1" ht="16.899999999999999" customHeight="1">
      <c r="B1826" s="13"/>
      <c r="C1826" s="38" t="s">
        <v>1</v>
      </c>
      <c r="D1826" s="38" t="s">
        <v>2392</v>
      </c>
      <c r="E1826" s="3" t="s">
        <v>1</v>
      </c>
      <c r="F1826" s="39">
        <v>-3.375</v>
      </c>
      <c r="H1826" s="13"/>
    </row>
    <row r="1827" spans="2:8" s="1" customFormat="1" ht="16.899999999999999" customHeight="1">
      <c r="B1827" s="13"/>
      <c r="C1827" s="38" t="s">
        <v>1</v>
      </c>
      <c r="D1827" s="38" t="s">
        <v>2393</v>
      </c>
      <c r="E1827" s="3" t="s">
        <v>1</v>
      </c>
      <c r="F1827" s="39">
        <v>1.526</v>
      </c>
      <c r="H1827" s="13"/>
    </row>
    <row r="1828" spans="2:8" s="1" customFormat="1" ht="16.899999999999999" customHeight="1">
      <c r="B1828" s="13"/>
      <c r="C1828" s="38" t="s">
        <v>1</v>
      </c>
      <c r="D1828" s="38" t="s">
        <v>2394</v>
      </c>
      <c r="E1828" s="3" t="s">
        <v>1</v>
      </c>
      <c r="F1828" s="39">
        <v>0</v>
      </c>
      <c r="H1828" s="13"/>
    </row>
    <row r="1829" spans="2:8" s="1" customFormat="1" ht="16.899999999999999" customHeight="1">
      <c r="B1829" s="13"/>
      <c r="C1829" s="38" t="s">
        <v>1</v>
      </c>
      <c r="D1829" s="38" t="s">
        <v>2395</v>
      </c>
      <c r="E1829" s="3" t="s">
        <v>1</v>
      </c>
      <c r="F1829" s="39">
        <v>6.2320000000000002</v>
      </c>
      <c r="H1829" s="13"/>
    </row>
    <row r="1830" spans="2:8" s="1" customFormat="1" ht="16.899999999999999" customHeight="1">
      <c r="B1830" s="13"/>
      <c r="C1830" s="38" t="s">
        <v>1</v>
      </c>
      <c r="D1830" s="38" t="s">
        <v>2396</v>
      </c>
      <c r="E1830" s="3" t="s">
        <v>1</v>
      </c>
      <c r="F1830" s="39">
        <v>3.6139999999999999</v>
      </c>
      <c r="H1830" s="13"/>
    </row>
    <row r="1831" spans="2:8" s="1" customFormat="1" ht="16.899999999999999" customHeight="1">
      <c r="B1831" s="13"/>
      <c r="C1831" s="38" t="s">
        <v>1</v>
      </c>
      <c r="D1831" s="38" t="s">
        <v>2062</v>
      </c>
      <c r="E1831" s="3" t="s">
        <v>1</v>
      </c>
      <c r="F1831" s="39">
        <v>0</v>
      </c>
      <c r="H1831" s="13"/>
    </row>
    <row r="1832" spans="2:8" s="1" customFormat="1" ht="16.899999999999999" customHeight="1">
      <c r="B1832" s="13"/>
      <c r="C1832" s="38" t="s">
        <v>1</v>
      </c>
      <c r="D1832" s="38" t="s">
        <v>6475</v>
      </c>
      <c r="E1832" s="3" t="s">
        <v>1</v>
      </c>
      <c r="F1832" s="39">
        <v>36.64</v>
      </c>
      <c r="H1832" s="13"/>
    </row>
    <row r="1833" spans="2:8" s="1" customFormat="1" ht="16.899999999999999" customHeight="1">
      <c r="B1833" s="13"/>
      <c r="C1833" s="38" t="s">
        <v>1</v>
      </c>
      <c r="D1833" s="38" t="s">
        <v>2398</v>
      </c>
      <c r="E1833" s="3" t="s">
        <v>1</v>
      </c>
      <c r="F1833" s="39">
        <v>-3.3650000000000002</v>
      </c>
      <c r="H1833" s="13"/>
    </row>
    <row r="1834" spans="2:8" s="1" customFormat="1" ht="16.899999999999999" customHeight="1">
      <c r="B1834" s="13"/>
      <c r="C1834" s="38" t="s">
        <v>1</v>
      </c>
      <c r="D1834" s="38" t="s">
        <v>2399</v>
      </c>
      <c r="E1834" s="3" t="s">
        <v>1</v>
      </c>
      <c r="F1834" s="39">
        <v>5.0149999999999997</v>
      </c>
      <c r="H1834" s="13"/>
    </row>
    <row r="1835" spans="2:8" s="1" customFormat="1" ht="16.899999999999999" customHeight="1">
      <c r="B1835" s="13"/>
      <c r="C1835" s="38" t="s">
        <v>1</v>
      </c>
      <c r="D1835" s="38" t="s">
        <v>1674</v>
      </c>
      <c r="E1835" s="3" t="s">
        <v>1</v>
      </c>
      <c r="F1835" s="39">
        <v>0</v>
      </c>
      <c r="H1835" s="13"/>
    </row>
    <row r="1836" spans="2:8" s="1" customFormat="1" ht="16.899999999999999" customHeight="1">
      <c r="B1836" s="13"/>
      <c r="C1836" s="38" t="s">
        <v>1</v>
      </c>
      <c r="D1836" s="38" t="s">
        <v>6476</v>
      </c>
      <c r="E1836" s="3" t="s">
        <v>1</v>
      </c>
      <c r="F1836" s="39">
        <v>14.635</v>
      </c>
      <c r="H1836" s="13"/>
    </row>
    <row r="1837" spans="2:8" s="1" customFormat="1" ht="16.899999999999999" customHeight="1">
      <c r="B1837" s="13"/>
      <c r="C1837" s="38" t="s">
        <v>1</v>
      </c>
      <c r="D1837" s="38" t="s">
        <v>2401</v>
      </c>
      <c r="E1837" s="3" t="s">
        <v>1</v>
      </c>
      <c r="F1837" s="39">
        <v>-7.57</v>
      </c>
      <c r="H1837" s="13"/>
    </row>
    <row r="1838" spans="2:8" s="1" customFormat="1" ht="16.899999999999999" customHeight="1">
      <c r="B1838" s="13"/>
      <c r="C1838" s="38" t="s">
        <v>1</v>
      </c>
      <c r="D1838" s="38" t="s">
        <v>2402</v>
      </c>
      <c r="E1838" s="3" t="s">
        <v>1</v>
      </c>
      <c r="F1838" s="39">
        <v>7.8760000000000003</v>
      </c>
      <c r="H1838" s="13"/>
    </row>
    <row r="1839" spans="2:8" s="1" customFormat="1" ht="16.899999999999999" customHeight="1">
      <c r="B1839" s="13"/>
      <c r="C1839" s="38" t="s">
        <v>1</v>
      </c>
      <c r="D1839" s="38" t="s">
        <v>1676</v>
      </c>
      <c r="E1839" s="3" t="s">
        <v>1</v>
      </c>
      <c r="F1839" s="39">
        <v>0</v>
      </c>
      <c r="H1839" s="13"/>
    </row>
    <row r="1840" spans="2:8" s="1" customFormat="1" ht="16.899999999999999" customHeight="1">
      <c r="B1840" s="13"/>
      <c r="C1840" s="38" t="s">
        <v>1</v>
      </c>
      <c r="D1840" s="38" t="s">
        <v>6477</v>
      </c>
      <c r="E1840" s="3" t="s">
        <v>1</v>
      </c>
      <c r="F1840" s="39">
        <v>28.881</v>
      </c>
      <c r="H1840" s="13"/>
    </row>
    <row r="1841" spans="2:8" s="1" customFormat="1" ht="16.899999999999999" customHeight="1">
      <c r="B1841" s="13"/>
      <c r="C1841" s="38" t="s">
        <v>1</v>
      </c>
      <c r="D1841" s="38" t="s">
        <v>2067</v>
      </c>
      <c r="E1841" s="3" t="s">
        <v>1</v>
      </c>
      <c r="F1841" s="39">
        <v>0</v>
      </c>
      <c r="H1841" s="13"/>
    </row>
    <row r="1842" spans="2:8" s="1" customFormat="1" ht="16.899999999999999" customHeight="1">
      <c r="B1842" s="13"/>
      <c r="C1842" s="38" t="s">
        <v>1</v>
      </c>
      <c r="D1842" s="38" t="s">
        <v>6478</v>
      </c>
      <c r="E1842" s="3" t="s">
        <v>1</v>
      </c>
      <c r="F1842" s="39">
        <v>20.300999999999998</v>
      </c>
      <c r="H1842" s="13"/>
    </row>
    <row r="1843" spans="2:8" s="1" customFormat="1" ht="16.899999999999999" customHeight="1">
      <c r="B1843" s="13"/>
      <c r="C1843" s="38" t="s">
        <v>1</v>
      </c>
      <c r="D1843" s="38" t="s">
        <v>2405</v>
      </c>
      <c r="E1843" s="3" t="s">
        <v>1</v>
      </c>
      <c r="F1843" s="39">
        <v>-1.5029999999999999</v>
      </c>
      <c r="H1843" s="13"/>
    </row>
    <row r="1844" spans="2:8" s="1" customFormat="1" ht="16.899999999999999" customHeight="1">
      <c r="B1844" s="13"/>
      <c r="C1844" s="38" t="s">
        <v>1</v>
      </c>
      <c r="D1844" s="38" t="s">
        <v>2406</v>
      </c>
      <c r="E1844" s="3" t="s">
        <v>1</v>
      </c>
      <c r="F1844" s="39">
        <v>2.0009999999999999</v>
      </c>
      <c r="H1844" s="13"/>
    </row>
    <row r="1845" spans="2:8" s="1" customFormat="1" ht="16.899999999999999" customHeight="1">
      <c r="B1845" s="13"/>
      <c r="C1845" s="38" t="s">
        <v>1</v>
      </c>
      <c r="D1845" s="38" t="s">
        <v>1680</v>
      </c>
      <c r="E1845" s="3" t="s">
        <v>1</v>
      </c>
      <c r="F1845" s="39">
        <v>0</v>
      </c>
      <c r="H1845" s="13"/>
    </row>
    <row r="1846" spans="2:8" s="1" customFormat="1" ht="16.899999999999999" customHeight="1">
      <c r="B1846" s="13"/>
      <c r="C1846" s="38" t="s">
        <v>1</v>
      </c>
      <c r="D1846" s="38" t="s">
        <v>6479</v>
      </c>
      <c r="E1846" s="3" t="s">
        <v>1</v>
      </c>
      <c r="F1846" s="39">
        <v>5.4290000000000003</v>
      </c>
      <c r="H1846" s="13"/>
    </row>
    <row r="1847" spans="2:8" s="1" customFormat="1" ht="16.899999999999999" customHeight="1">
      <c r="B1847" s="13"/>
      <c r="C1847" s="38" t="s">
        <v>1</v>
      </c>
      <c r="D1847" s="38" t="s">
        <v>1682</v>
      </c>
      <c r="E1847" s="3" t="s">
        <v>1</v>
      </c>
      <c r="F1847" s="39">
        <v>0</v>
      </c>
      <c r="H1847" s="13"/>
    </row>
    <row r="1848" spans="2:8" s="1" customFormat="1" ht="16.899999999999999" customHeight="1">
      <c r="B1848" s="13"/>
      <c r="C1848" s="38" t="s">
        <v>1</v>
      </c>
      <c r="D1848" s="38" t="s">
        <v>6456</v>
      </c>
      <c r="E1848" s="3" t="s">
        <v>1</v>
      </c>
      <c r="F1848" s="39">
        <v>48.566000000000003</v>
      </c>
      <c r="H1848" s="13"/>
    </row>
    <row r="1849" spans="2:8" s="1" customFormat="1" ht="16.899999999999999" customHeight="1">
      <c r="B1849" s="13"/>
      <c r="C1849" s="38" t="s">
        <v>1</v>
      </c>
      <c r="D1849" s="38" t="s">
        <v>2408</v>
      </c>
      <c r="E1849" s="3" t="s">
        <v>1</v>
      </c>
      <c r="F1849" s="39">
        <v>-6.6109999999999998</v>
      </c>
      <c r="H1849" s="13"/>
    </row>
    <row r="1850" spans="2:8" s="1" customFormat="1" ht="16.899999999999999" customHeight="1">
      <c r="B1850" s="13"/>
      <c r="C1850" s="38" t="s">
        <v>1</v>
      </c>
      <c r="D1850" s="38" t="s">
        <v>2409</v>
      </c>
      <c r="E1850" s="3" t="s">
        <v>1</v>
      </c>
      <c r="F1850" s="39">
        <v>2.6</v>
      </c>
      <c r="H1850" s="13"/>
    </row>
    <row r="1851" spans="2:8" s="1" customFormat="1" ht="16.899999999999999" customHeight="1">
      <c r="B1851" s="13"/>
      <c r="C1851" s="38" t="s">
        <v>1</v>
      </c>
      <c r="D1851" s="38" t="s">
        <v>1686</v>
      </c>
      <c r="E1851" s="3" t="s">
        <v>1</v>
      </c>
      <c r="F1851" s="39">
        <v>0</v>
      </c>
      <c r="H1851" s="13"/>
    </row>
    <row r="1852" spans="2:8" s="1" customFormat="1" ht="16.899999999999999" customHeight="1">
      <c r="B1852" s="13"/>
      <c r="C1852" s="38" t="s">
        <v>1</v>
      </c>
      <c r="D1852" s="38" t="s">
        <v>6480</v>
      </c>
      <c r="E1852" s="3" t="s">
        <v>1</v>
      </c>
      <c r="F1852" s="39">
        <v>6.6859999999999999</v>
      </c>
      <c r="H1852" s="13"/>
    </row>
    <row r="1853" spans="2:8" s="1" customFormat="1" ht="16.899999999999999" customHeight="1">
      <c r="B1853" s="13"/>
      <c r="C1853" s="38" t="s">
        <v>1</v>
      </c>
      <c r="D1853" s="38" t="s">
        <v>1716</v>
      </c>
      <c r="E1853" s="3" t="s">
        <v>1</v>
      </c>
      <c r="F1853" s="39">
        <v>-1.9350000000000001</v>
      </c>
      <c r="H1853" s="13"/>
    </row>
    <row r="1854" spans="2:8" s="1" customFormat="1" ht="16.899999999999999" customHeight="1">
      <c r="B1854" s="13"/>
      <c r="C1854" s="38" t="s">
        <v>1</v>
      </c>
      <c r="D1854" s="38" t="s">
        <v>1690</v>
      </c>
      <c r="E1854" s="3" t="s">
        <v>1</v>
      </c>
      <c r="F1854" s="39">
        <v>0</v>
      </c>
      <c r="H1854" s="13"/>
    </row>
    <row r="1855" spans="2:8" s="1" customFormat="1" ht="16.899999999999999" customHeight="1">
      <c r="B1855" s="13"/>
      <c r="C1855" s="38" t="s">
        <v>1</v>
      </c>
      <c r="D1855" s="38" t="s">
        <v>6481</v>
      </c>
      <c r="E1855" s="3" t="s">
        <v>1</v>
      </c>
      <c r="F1855" s="39">
        <v>8.5399999999999991</v>
      </c>
      <c r="H1855" s="13"/>
    </row>
    <row r="1856" spans="2:8" s="1" customFormat="1" ht="16.899999999999999" customHeight="1">
      <c r="B1856" s="13"/>
      <c r="C1856" s="38" t="s">
        <v>1</v>
      </c>
      <c r="D1856" s="38" t="s">
        <v>2042</v>
      </c>
      <c r="E1856" s="3" t="s">
        <v>1</v>
      </c>
      <c r="F1856" s="39">
        <v>-2.58</v>
      </c>
      <c r="H1856" s="13"/>
    </row>
    <row r="1857" spans="2:8" s="1" customFormat="1" ht="16.899999999999999" customHeight="1">
      <c r="B1857" s="13"/>
      <c r="C1857" s="38" t="s">
        <v>1</v>
      </c>
      <c r="D1857" s="38" t="s">
        <v>1694</v>
      </c>
      <c r="E1857" s="3" t="s">
        <v>1</v>
      </c>
      <c r="F1857" s="39">
        <v>0</v>
      </c>
      <c r="H1857" s="13"/>
    </row>
    <row r="1858" spans="2:8" s="1" customFormat="1" ht="16.899999999999999" customHeight="1">
      <c r="B1858" s="13"/>
      <c r="C1858" s="38" t="s">
        <v>1</v>
      </c>
      <c r="D1858" s="38" t="s">
        <v>6482</v>
      </c>
      <c r="E1858" s="3" t="s">
        <v>1</v>
      </c>
      <c r="F1858" s="39">
        <v>13.278</v>
      </c>
      <c r="H1858" s="13"/>
    </row>
    <row r="1859" spans="2:8" s="1" customFormat="1" ht="16.899999999999999" customHeight="1">
      <c r="B1859" s="13"/>
      <c r="C1859" s="38" t="s">
        <v>1</v>
      </c>
      <c r="D1859" s="38" t="s">
        <v>2042</v>
      </c>
      <c r="E1859" s="3" t="s">
        <v>1</v>
      </c>
      <c r="F1859" s="39">
        <v>-2.58</v>
      </c>
      <c r="H1859" s="13"/>
    </row>
    <row r="1860" spans="2:8" s="1" customFormat="1" ht="16.899999999999999" customHeight="1">
      <c r="B1860" s="13"/>
      <c r="C1860" s="38" t="s">
        <v>1</v>
      </c>
      <c r="D1860" s="38" t="s">
        <v>1699</v>
      </c>
      <c r="E1860" s="3" t="s">
        <v>1</v>
      </c>
      <c r="F1860" s="39">
        <v>0</v>
      </c>
      <c r="H1860" s="13"/>
    </row>
    <row r="1861" spans="2:8" s="1" customFormat="1" ht="16.899999999999999" customHeight="1">
      <c r="B1861" s="13"/>
      <c r="C1861" s="38" t="s">
        <v>1</v>
      </c>
      <c r="D1861" s="38" t="s">
        <v>6483</v>
      </c>
      <c r="E1861" s="3" t="s">
        <v>1</v>
      </c>
      <c r="F1861" s="39">
        <v>6.9429999999999996</v>
      </c>
      <c r="H1861" s="13"/>
    </row>
    <row r="1862" spans="2:8" s="1" customFormat="1" ht="16.899999999999999" customHeight="1">
      <c r="B1862" s="13"/>
      <c r="C1862" s="38" t="s">
        <v>1</v>
      </c>
      <c r="D1862" s="38" t="s">
        <v>1701</v>
      </c>
      <c r="E1862" s="3" t="s">
        <v>1</v>
      </c>
      <c r="F1862" s="39">
        <v>0</v>
      </c>
      <c r="H1862" s="13"/>
    </row>
    <row r="1863" spans="2:8" s="1" customFormat="1" ht="16.899999999999999" customHeight="1">
      <c r="B1863" s="13"/>
      <c r="C1863" s="38" t="s">
        <v>1</v>
      </c>
      <c r="D1863" s="38" t="s">
        <v>2414</v>
      </c>
      <c r="E1863" s="3" t="s">
        <v>1</v>
      </c>
      <c r="F1863" s="39">
        <v>13.997</v>
      </c>
      <c r="H1863" s="13"/>
    </row>
    <row r="1864" spans="2:8" s="1" customFormat="1" ht="16.899999999999999" customHeight="1">
      <c r="B1864" s="13"/>
      <c r="C1864" s="38" t="s">
        <v>1</v>
      </c>
      <c r="D1864" s="38" t="s">
        <v>1706</v>
      </c>
      <c r="E1864" s="3" t="s">
        <v>1</v>
      </c>
      <c r="F1864" s="39">
        <v>-2.15</v>
      </c>
      <c r="H1864" s="13"/>
    </row>
    <row r="1865" spans="2:8" s="1" customFormat="1" ht="16.899999999999999" customHeight="1">
      <c r="B1865" s="13"/>
      <c r="C1865" s="38" t="s">
        <v>1</v>
      </c>
      <c r="D1865" s="38" t="s">
        <v>1710</v>
      </c>
      <c r="E1865" s="3" t="s">
        <v>1</v>
      </c>
      <c r="F1865" s="39">
        <v>0</v>
      </c>
      <c r="H1865" s="13"/>
    </row>
    <row r="1866" spans="2:8" s="1" customFormat="1" ht="16.899999999999999" customHeight="1">
      <c r="B1866" s="13"/>
      <c r="C1866" s="38" t="s">
        <v>1</v>
      </c>
      <c r="D1866" s="38" t="s">
        <v>2415</v>
      </c>
      <c r="E1866" s="3" t="s">
        <v>1</v>
      </c>
      <c r="F1866" s="39">
        <v>8.3059999999999992</v>
      </c>
      <c r="H1866" s="13"/>
    </row>
    <row r="1867" spans="2:8" s="1" customFormat="1" ht="16.899999999999999" customHeight="1">
      <c r="B1867" s="13"/>
      <c r="C1867" s="38" t="s">
        <v>1</v>
      </c>
      <c r="D1867" s="38" t="s">
        <v>2416</v>
      </c>
      <c r="E1867" s="3" t="s">
        <v>1</v>
      </c>
      <c r="F1867" s="39">
        <v>-3.87</v>
      </c>
      <c r="H1867" s="13"/>
    </row>
    <row r="1868" spans="2:8" s="1" customFormat="1" ht="16.899999999999999" customHeight="1">
      <c r="B1868" s="13"/>
      <c r="C1868" s="38" t="s">
        <v>1</v>
      </c>
      <c r="D1868" s="38" t="s">
        <v>2417</v>
      </c>
      <c r="E1868" s="3" t="s">
        <v>1</v>
      </c>
      <c r="F1868" s="39">
        <v>0</v>
      </c>
      <c r="H1868" s="13"/>
    </row>
    <row r="1869" spans="2:8" s="1" customFormat="1" ht="16.899999999999999" customHeight="1">
      <c r="B1869" s="13"/>
      <c r="C1869" s="38" t="s">
        <v>1</v>
      </c>
      <c r="D1869" s="38" t="s">
        <v>2418</v>
      </c>
      <c r="E1869" s="3" t="s">
        <v>1</v>
      </c>
      <c r="F1869" s="39">
        <v>32.548999999999999</v>
      </c>
      <c r="H1869" s="13"/>
    </row>
    <row r="1870" spans="2:8" s="1" customFormat="1" ht="16.899999999999999" customHeight="1">
      <c r="B1870" s="13"/>
      <c r="C1870" s="38" t="s">
        <v>1</v>
      </c>
      <c r="D1870" s="38" t="s">
        <v>2419</v>
      </c>
      <c r="E1870" s="3" t="s">
        <v>1</v>
      </c>
      <c r="F1870" s="39">
        <v>2.6360000000000001</v>
      </c>
      <c r="H1870" s="13"/>
    </row>
    <row r="1871" spans="2:8" s="1" customFormat="1" ht="16.899999999999999" customHeight="1">
      <c r="B1871" s="13"/>
      <c r="C1871" s="38" t="s">
        <v>1</v>
      </c>
      <c r="D1871" s="38" t="s">
        <v>1723</v>
      </c>
      <c r="E1871" s="3" t="s">
        <v>1</v>
      </c>
      <c r="F1871" s="39">
        <v>0</v>
      </c>
      <c r="H1871" s="13"/>
    </row>
    <row r="1872" spans="2:8" s="1" customFormat="1" ht="16.899999999999999" customHeight="1">
      <c r="B1872" s="13"/>
      <c r="C1872" s="38" t="s">
        <v>1</v>
      </c>
      <c r="D1872" s="38" t="s">
        <v>6466</v>
      </c>
      <c r="E1872" s="3" t="s">
        <v>1</v>
      </c>
      <c r="F1872" s="39">
        <v>6.3289999999999997</v>
      </c>
      <c r="H1872" s="13"/>
    </row>
    <row r="1873" spans="2:8" s="1" customFormat="1" ht="16.899999999999999" customHeight="1">
      <c r="B1873" s="13"/>
      <c r="C1873" s="38" t="s">
        <v>1</v>
      </c>
      <c r="D1873" s="38" t="s">
        <v>2042</v>
      </c>
      <c r="E1873" s="3" t="s">
        <v>1</v>
      </c>
      <c r="F1873" s="39">
        <v>-2.58</v>
      </c>
      <c r="H1873" s="13"/>
    </row>
    <row r="1874" spans="2:8" s="1" customFormat="1" ht="16.899999999999999" customHeight="1">
      <c r="B1874" s="13"/>
      <c r="C1874" s="38" t="s">
        <v>1</v>
      </c>
      <c r="D1874" s="38" t="s">
        <v>1965</v>
      </c>
      <c r="E1874" s="3" t="s">
        <v>1</v>
      </c>
      <c r="F1874" s="39">
        <v>0</v>
      </c>
      <c r="H1874" s="13"/>
    </row>
    <row r="1875" spans="2:8" s="1" customFormat="1" ht="16.899999999999999" customHeight="1">
      <c r="B1875" s="13"/>
      <c r="C1875" s="38" t="s">
        <v>1</v>
      </c>
      <c r="D1875" s="38" t="s">
        <v>6484</v>
      </c>
      <c r="E1875" s="3" t="s">
        <v>1</v>
      </c>
      <c r="F1875" s="39">
        <v>34.146000000000001</v>
      </c>
      <c r="H1875" s="13"/>
    </row>
    <row r="1876" spans="2:8" s="1" customFormat="1" ht="16.899999999999999" customHeight="1">
      <c r="B1876" s="13"/>
      <c r="C1876" s="38" t="s">
        <v>1</v>
      </c>
      <c r="D1876" s="38" t="s">
        <v>2421</v>
      </c>
      <c r="E1876" s="3" t="s">
        <v>1</v>
      </c>
      <c r="F1876" s="39">
        <v>-14.406000000000001</v>
      </c>
      <c r="H1876" s="13"/>
    </row>
    <row r="1877" spans="2:8" s="1" customFormat="1" ht="16.899999999999999" customHeight="1">
      <c r="B1877" s="13"/>
      <c r="C1877" s="38" t="s">
        <v>1</v>
      </c>
      <c r="D1877" s="38" t="s">
        <v>2422</v>
      </c>
      <c r="E1877" s="3" t="s">
        <v>1</v>
      </c>
      <c r="F1877" s="39">
        <v>1.5429999999999999</v>
      </c>
      <c r="H1877" s="13"/>
    </row>
    <row r="1878" spans="2:8" s="1" customFormat="1" ht="16.899999999999999" customHeight="1">
      <c r="B1878" s="13"/>
      <c r="C1878" s="38" t="s">
        <v>1</v>
      </c>
      <c r="D1878" s="38" t="s">
        <v>1718</v>
      </c>
      <c r="E1878" s="3" t="s">
        <v>1</v>
      </c>
      <c r="F1878" s="39">
        <v>0</v>
      </c>
      <c r="H1878" s="13"/>
    </row>
    <row r="1879" spans="2:8" s="1" customFormat="1" ht="16.899999999999999" customHeight="1">
      <c r="B1879" s="13"/>
      <c r="C1879" s="38" t="s">
        <v>1</v>
      </c>
      <c r="D1879" s="38" t="s">
        <v>6485</v>
      </c>
      <c r="E1879" s="3" t="s">
        <v>1</v>
      </c>
      <c r="F1879" s="39">
        <v>16.129000000000001</v>
      </c>
      <c r="H1879" s="13"/>
    </row>
    <row r="1880" spans="2:8" s="1" customFormat="1" ht="16.899999999999999" customHeight="1">
      <c r="B1880" s="13"/>
      <c r="C1880" s="38" t="s">
        <v>1</v>
      </c>
      <c r="D1880" s="38" t="s">
        <v>2424</v>
      </c>
      <c r="E1880" s="3" t="s">
        <v>1</v>
      </c>
      <c r="F1880" s="39">
        <v>-6.0069999999999997</v>
      </c>
      <c r="H1880" s="13"/>
    </row>
    <row r="1881" spans="2:8" s="1" customFormat="1" ht="16.899999999999999" customHeight="1">
      <c r="B1881" s="13"/>
      <c r="C1881" s="38" t="s">
        <v>1</v>
      </c>
      <c r="D1881" s="38" t="s">
        <v>2425</v>
      </c>
      <c r="E1881" s="3" t="s">
        <v>1</v>
      </c>
      <c r="F1881" s="39">
        <v>3.532</v>
      </c>
      <c r="H1881" s="13"/>
    </row>
    <row r="1882" spans="2:8" s="1" customFormat="1" ht="16.899999999999999" customHeight="1">
      <c r="B1882" s="13"/>
      <c r="C1882" s="38" t="s">
        <v>1</v>
      </c>
      <c r="D1882" s="38" t="s">
        <v>6287</v>
      </c>
      <c r="E1882" s="3" t="s">
        <v>1</v>
      </c>
      <c r="F1882" s="39">
        <v>0</v>
      </c>
      <c r="H1882" s="13"/>
    </row>
    <row r="1883" spans="2:8" s="1" customFormat="1" ht="16.899999999999999" customHeight="1">
      <c r="B1883" s="13"/>
      <c r="C1883" s="38" t="s">
        <v>1</v>
      </c>
      <c r="D1883" s="38" t="s">
        <v>1977</v>
      </c>
      <c r="E1883" s="3" t="s">
        <v>1</v>
      </c>
      <c r="F1883" s="39">
        <v>0</v>
      </c>
      <c r="H1883" s="13"/>
    </row>
    <row r="1884" spans="2:8" s="1" customFormat="1" ht="16.899999999999999" customHeight="1">
      <c r="B1884" s="13"/>
      <c r="C1884" s="38" t="s">
        <v>1</v>
      </c>
      <c r="D1884" s="38" t="s">
        <v>6487</v>
      </c>
      <c r="E1884" s="3" t="s">
        <v>1</v>
      </c>
      <c r="F1884" s="39">
        <v>101.45</v>
      </c>
      <c r="H1884" s="13"/>
    </row>
    <row r="1885" spans="2:8" s="1" customFormat="1" ht="16.899999999999999" customHeight="1">
      <c r="B1885" s="13"/>
      <c r="C1885" s="38" t="s">
        <v>1</v>
      </c>
      <c r="D1885" s="38" t="s">
        <v>6488</v>
      </c>
      <c r="E1885" s="3" t="s">
        <v>1</v>
      </c>
      <c r="F1885" s="39">
        <v>-18.710999999999999</v>
      </c>
      <c r="H1885" s="13"/>
    </row>
    <row r="1886" spans="2:8" s="1" customFormat="1" ht="16.899999999999999" customHeight="1">
      <c r="B1886" s="13"/>
      <c r="C1886" s="38" t="s">
        <v>1</v>
      </c>
      <c r="D1886" s="38" t="s">
        <v>6489</v>
      </c>
      <c r="E1886" s="3" t="s">
        <v>1</v>
      </c>
      <c r="F1886" s="39">
        <v>3.7429999999999999</v>
      </c>
      <c r="H1886" s="13"/>
    </row>
    <row r="1887" spans="2:8" s="1" customFormat="1" ht="16.899999999999999" customHeight="1">
      <c r="B1887" s="13"/>
      <c r="C1887" s="38" t="s">
        <v>1</v>
      </c>
      <c r="D1887" s="38" t="s">
        <v>6490</v>
      </c>
      <c r="E1887" s="3" t="s">
        <v>1</v>
      </c>
      <c r="F1887" s="39">
        <v>58.417999999999999</v>
      </c>
      <c r="H1887" s="13"/>
    </row>
    <row r="1888" spans="2:8" s="1" customFormat="1" ht="16.899999999999999" customHeight="1">
      <c r="B1888" s="13"/>
      <c r="C1888" s="38" t="s">
        <v>1</v>
      </c>
      <c r="D1888" s="38" t="s">
        <v>6491</v>
      </c>
      <c r="E1888" s="3" t="s">
        <v>1</v>
      </c>
      <c r="F1888" s="39">
        <v>-17.670999999999999</v>
      </c>
      <c r="H1888" s="13"/>
    </row>
    <row r="1889" spans="2:8" s="1" customFormat="1" ht="16.899999999999999" customHeight="1">
      <c r="B1889" s="13"/>
      <c r="C1889" s="38" t="s">
        <v>1</v>
      </c>
      <c r="D1889" s="38" t="s">
        <v>6492</v>
      </c>
      <c r="E1889" s="3" t="s">
        <v>1</v>
      </c>
      <c r="F1889" s="39">
        <v>8.0890000000000004</v>
      </c>
      <c r="H1889" s="13"/>
    </row>
    <row r="1890" spans="2:8" s="1" customFormat="1" ht="16.899999999999999" customHeight="1">
      <c r="B1890" s="13"/>
      <c r="C1890" s="38" t="s">
        <v>1</v>
      </c>
      <c r="D1890" s="38" t="s">
        <v>1752</v>
      </c>
      <c r="E1890" s="3" t="s">
        <v>1</v>
      </c>
      <c r="F1890" s="39">
        <v>0</v>
      </c>
      <c r="H1890" s="13"/>
    </row>
    <row r="1891" spans="2:8" s="1" customFormat="1" ht="16.899999999999999" customHeight="1">
      <c r="B1891" s="13"/>
      <c r="C1891" s="38" t="s">
        <v>1</v>
      </c>
      <c r="D1891" s="38" t="s">
        <v>6493</v>
      </c>
      <c r="E1891" s="3" t="s">
        <v>1</v>
      </c>
      <c r="F1891" s="39">
        <v>47.753</v>
      </c>
      <c r="H1891" s="13"/>
    </row>
    <row r="1892" spans="2:8" s="1" customFormat="1" ht="16.899999999999999" customHeight="1">
      <c r="B1892" s="13"/>
      <c r="C1892" s="38" t="s">
        <v>1</v>
      </c>
      <c r="D1892" s="38" t="s">
        <v>6494</v>
      </c>
      <c r="E1892" s="3" t="s">
        <v>1</v>
      </c>
      <c r="F1892" s="39">
        <v>-5.3440000000000003</v>
      </c>
      <c r="H1892" s="13"/>
    </row>
    <row r="1893" spans="2:8" s="1" customFormat="1" ht="16.899999999999999" customHeight="1">
      <c r="B1893" s="13"/>
      <c r="C1893" s="38" t="s">
        <v>1</v>
      </c>
      <c r="D1893" s="38" t="s">
        <v>6495</v>
      </c>
      <c r="E1893" s="3" t="s">
        <v>1</v>
      </c>
      <c r="F1893" s="39">
        <v>1.601</v>
      </c>
      <c r="H1893" s="13"/>
    </row>
    <row r="1894" spans="2:8" s="1" customFormat="1" ht="16.899999999999999" customHeight="1">
      <c r="B1894" s="13"/>
      <c r="C1894" s="38" t="s">
        <v>1</v>
      </c>
      <c r="D1894" s="38" t="s">
        <v>1875</v>
      </c>
      <c r="E1894" s="3" t="s">
        <v>1</v>
      </c>
      <c r="F1894" s="39">
        <v>0</v>
      </c>
      <c r="H1894" s="13"/>
    </row>
    <row r="1895" spans="2:8" s="1" customFormat="1" ht="16.899999999999999" customHeight="1">
      <c r="B1895" s="13"/>
      <c r="C1895" s="38" t="s">
        <v>1</v>
      </c>
      <c r="D1895" s="38" t="s">
        <v>6496</v>
      </c>
      <c r="E1895" s="3" t="s">
        <v>1</v>
      </c>
      <c r="F1895" s="39">
        <v>53.853000000000002</v>
      </c>
      <c r="H1895" s="13"/>
    </row>
    <row r="1896" spans="2:8" s="1" customFormat="1" ht="16.899999999999999" customHeight="1">
      <c r="B1896" s="13"/>
      <c r="C1896" s="38" t="s">
        <v>1</v>
      </c>
      <c r="D1896" s="38" t="s">
        <v>6494</v>
      </c>
      <c r="E1896" s="3" t="s">
        <v>1</v>
      </c>
      <c r="F1896" s="39">
        <v>-5.3440000000000003</v>
      </c>
      <c r="H1896" s="13"/>
    </row>
    <row r="1897" spans="2:8" s="1" customFormat="1" ht="16.899999999999999" customHeight="1">
      <c r="B1897" s="13"/>
      <c r="C1897" s="38" t="s">
        <v>1</v>
      </c>
      <c r="D1897" s="38" t="s">
        <v>6495</v>
      </c>
      <c r="E1897" s="3" t="s">
        <v>1</v>
      </c>
      <c r="F1897" s="39">
        <v>1.601</v>
      </c>
      <c r="H1897" s="13"/>
    </row>
    <row r="1898" spans="2:8" s="1" customFormat="1" ht="16.899999999999999" customHeight="1">
      <c r="B1898" s="13"/>
      <c r="C1898" s="38" t="s">
        <v>1</v>
      </c>
      <c r="D1898" s="38" t="s">
        <v>1871</v>
      </c>
      <c r="E1898" s="3" t="s">
        <v>1</v>
      </c>
      <c r="F1898" s="39">
        <v>0</v>
      </c>
      <c r="H1898" s="13"/>
    </row>
    <row r="1899" spans="2:8" s="1" customFormat="1" ht="16.899999999999999" customHeight="1">
      <c r="B1899" s="13"/>
      <c r="C1899" s="38" t="s">
        <v>1</v>
      </c>
      <c r="D1899" s="38" t="s">
        <v>6497</v>
      </c>
      <c r="E1899" s="3" t="s">
        <v>1</v>
      </c>
      <c r="F1899" s="39">
        <v>60.075000000000003</v>
      </c>
      <c r="H1899" s="13"/>
    </row>
    <row r="1900" spans="2:8" s="1" customFormat="1" ht="16.899999999999999" customHeight="1">
      <c r="B1900" s="13"/>
      <c r="C1900" s="38" t="s">
        <v>1</v>
      </c>
      <c r="D1900" s="38" t="s">
        <v>6498</v>
      </c>
      <c r="E1900" s="3" t="s">
        <v>1</v>
      </c>
      <c r="F1900" s="39">
        <v>-9.2910000000000004</v>
      </c>
      <c r="H1900" s="13"/>
    </row>
    <row r="1901" spans="2:8" s="1" customFormat="1" ht="16.899999999999999" customHeight="1">
      <c r="B1901" s="13"/>
      <c r="C1901" s="38" t="s">
        <v>1</v>
      </c>
      <c r="D1901" s="38" t="s">
        <v>6499</v>
      </c>
      <c r="E1901" s="3" t="s">
        <v>1</v>
      </c>
      <c r="F1901" s="39">
        <v>1.9990000000000001</v>
      </c>
      <c r="H1901" s="13"/>
    </row>
    <row r="1902" spans="2:8" s="1" customFormat="1" ht="16.899999999999999" customHeight="1">
      <c r="B1902" s="13"/>
      <c r="C1902" s="38" t="s">
        <v>1</v>
      </c>
      <c r="D1902" s="38" t="s">
        <v>1597</v>
      </c>
      <c r="E1902" s="3" t="s">
        <v>1</v>
      </c>
      <c r="F1902" s="39">
        <v>0</v>
      </c>
      <c r="H1902" s="13"/>
    </row>
    <row r="1903" spans="2:8" s="1" customFormat="1" ht="16.899999999999999" customHeight="1">
      <c r="B1903" s="13"/>
      <c r="C1903" s="38" t="s">
        <v>1</v>
      </c>
      <c r="D1903" s="38" t="s">
        <v>2001</v>
      </c>
      <c r="E1903" s="3" t="s">
        <v>1</v>
      </c>
      <c r="F1903" s="39">
        <v>0</v>
      </c>
      <c r="H1903" s="13"/>
    </row>
    <row r="1904" spans="2:8" s="1" customFormat="1" ht="16.899999999999999" customHeight="1">
      <c r="B1904" s="13"/>
      <c r="C1904" s="38" t="s">
        <v>1</v>
      </c>
      <c r="D1904" s="38" t="s">
        <v>6500</v>
      </c>
      <c r="E1904" s="3" t="s">
        <v>1</v>
      </c>
      <c r="F1904" s="39">
        <v>224.80799999999999</v>
      </c>
      <c r="H1904" s="13"/>
    </row>
    <row r="1905" spans="2:8" s="1" customFormat="1" ht="22.5">
      <c r="B1905" s="13"/>
      <c r="C1905" s="38" t="s">
        <v>1</v>
      </c>
      <c r="D1905" s="38" t="s">
        <v>6501</v>
      </c>
      <c r="E1905" s="3" t="s">
        <v>1</v>
      </c>
      <c r="F1905" s="39">
        <v>-40.341999999999999</v>
      </c>
      <c r="H1905" s="13"/>
    </row>
    <row r="1906" spans="2:8" s="1" customFormat="1" ht="22.5">
      <c r="B1906" s="13"/>
      <c r="C1906" s="38" t="s">
        <v>1</v>
      </c>
      <c r="D1906" s="38" t="s">
        <v>6502</v>
      </c>
      <c r="E1906" s="3" t="s">
        <v>1</v>
      </c>
      <c r="F1906" s="39">
        <v>5.859</v>
      </c>
      <c r="H1906" s="13"/>
    </row>
    <row r="1907" spans="2:8" s="1" customFormat="1" ht="16.899999999999999" customHeight="1">
      <c r="B1907" s="13"/>
      <c r="C1907" s="38" t="s">
        <v>1</v>
      </c>
      <c r="D1907" s="38" t="s">
        <v>1998</v>
      </c>
      <c r="E1907" s="3" t="s">
        <v>1</v>
      </c>
      <c r="F1907" s="39">
        <v>0</v>
      </c>
      <c r="H1907" s="13"/>
    </row>
    <row r="1908" spans="2:8" s="1" customFormat="1" ht="16.899999999999999" customHeight="1">
      <c r="B1908" s="13"/>
      <c r="C1908" s="38" t="s">
        <v>1</v>
      </c>
      <c r="D1908" s="38" t="s">
        <v>6503</v>
      </c>
      <c r="E1908" s="3" t="s">
        <v>1</v>
      </c>
      <c r="F1908" s="39">
        <v>35.54</v>
      </c>
      <c r="H1908" s="13"/>
    </row>
    <row r="1909" spans="2:8" s="1" customFormat="1" ht="16.899999999999999" customHeight="1">
      <c r="B1909" s="13"/>
      <c r="C1909" s="38" t="s">
        <v>1</v>
      </c>
      <c r="D1909" s="38" t="s">
        <v>1988</v>
      </c>
      <c r="E1909" s="3" t="s">
        <v>1</v>
      </c>
      <c r="F1909" s="39">
        <v>-2.2789999999999999</v>
      </c>
      <c r="H1909" s="13"/>
    </row>
    <row r="1910" spans="2:8" s="1" customFormat="1" ht="16.899999999999999" customHeight="1">
      <c r="B1910" s="13"/>
      <c r="C1910" s="38" t="s">
        <v>1</v>
      </c>
      <c r="D1910" s="38" t="s">
        <v>1860</v>
      </c>
      <c r="E1910" s="3" t="s">
        <v>1</v>
      </c>
      <c r="F1910" s="39">
        <v>0</v>
      </c>
      <c r="H1910" s="13"/>
    </row>
    <row r="1911" spans="2:8" s="1" customFormat="1" ht="16.899999999999999" customHeight="1">
      <c r="B1911" s="13"/>
      <c r="C1911" s="38" t="s">
        <v>1</v>
      </c>
      <c r="D1911" s="38" t="s">
        <v>6504</v>
      </c>
      <c r="E1911" s="3" t="s">
        <v>1</v>
      </c>
      <c r="F1911" s="39">
        <v>71.600999999999999</v>
      </c>
      <c r="H1911" s="13"/>
    </row>
    <row r="1912" spans="2:8" s="1" customFormat="1" ht="16.899999999999999" customHeight="1">
      <c r="B1912" s="13"/>
      <c r="C1912" s="38" t="s">
        <v>1</v>
      </c>
      <c r="D1912" s="38" t="s">
        <v>6505</v>
      </c>
      <c r="E1912" s="3" t="s">
        <v>1</v>
      </c>
      <c r="F1912" s="39">
        <v>-8.8580000000000005</v>
      </c>
      <c r="H1912" s="13"/>
    </row>
    <row r="1913" spans="2:8" s="1" customFormat="1" ht="16.899999999999999" customHeight="1">
      <c r="B1913" s="13"/>
      <c r="C1913" s="38" t="s">
        <v>1</v>
      </c>
      <c r="D1913" s="38" t="s">
        <v>6506</v>
      </c>
      <c r="E1913" s="3" t="s">
        <v>1</v>
      </c>
      <c r="F1913" s="39">
        <v>1.08</v>
      </c>
      <c r="H1913" s="13"/>
    </row>
    <row r="1914" spans="2:8" s="1" customFormat="1" ht="16.899999999999999" customHeight="1">
      <c r="B1914" s="13"/>
      <c r="C1914" s="38" t="s">
        <v>1</v>
      </c>
      <c r="D1914" s="38" t="s">
        <v>6507</v>
      </c>
      <c r="E1914" s="3" t="s">
        <v>1</v>
      </c>
      <c r="F1914" s="39">
        <v>1.0720000000000001</v>
      </c>
      <c r="H1914" s="13"/>
    </row>
    <row r="1915" spans="2:8" s="1" customFormat="1" ht="16.899999999999999" customHeight="1">
      <c r="B1915" s="13"/>
      <c r="C1915" s="38" t="s">
        <v>1</v>
      </c>
      <c r="D1915" s="38" t="s">
        <v>1772</v>
      </c>
      <c r="E1915" s="3" t="s">
        <v>1</v>
      </c>
      <c r="F1915" s="39">
        <v>0</v>
      </c>
      <c r="H1915" s="13"/>
    </row>
    <row r="1916" spans="2:8" s="1" customFormat="1" ht="16.899999999999999" customHeight="1">
      <c r="B1916" s="13"/>
      <c r="C1916" s="38" t="s">
        <v>1</v>
      </c>
      <c r="D1916" s="38" t="s">
        <v>6508</v>
      </c>
      <c r="E1916" s="3" t="s">
        <v>1</v>
      </c>
      <c r="F1916" s="39">
        <v>73.558999999999997</v>
      </c>
      <c r="H1916" s="13"/>
    </row>
    <row r="1917" spans="2:8" s="1" customFormat="1" ht="16.899999999999999" customHeight="1">
      <c r="B1917" s="13"/>
      <c r="C1917" s="38" t="s">
        <v>1</v>
      </c>
      <c r="D1917" s="38" t="s">
        <v>6509</v>
      </c>
      <c r="E1917" s="3" t="s">
        <v>1</v>
      </c>
      <c r="F1917" s="39">
        <v>-8.9339999999999993</v>
      </c>
      <c r="H1917" s="13"/>
    </row>
    <row r="1918" spans="2:8" s="1" customFormat="1" ht="16.899999999999999" customHeight="1">
      <c r="B1918" s="13"/>
      <c r="C1918" s="38" t="s">
        <v>1</v>
      </c>
      <c r="D1918" s="38" t="s">
        <v>6510</v>
      </c>
      <c r="E1918" s="3" t="s">
        <v>1</v>
      </c>
      <c r="F1918" s="39">
        <v>1.0840000000000001</v>
      </c>
      <c r="H1918" s="13"/>
    </row>
    <row r="1919" spans="2:8" s="1" customFormat="1" ht="16.899999999999999" customHeight="1">
      <c r="B1919" s="13"/>
      <c r="C1919" s="38" t="s">
        <v>1</v>
      </c>
      <c r="D1919" s="38" t="s">
        <v>6507</v>
      </c>
      <c r="E1919" s="3" t="s">
        <v>1</v>
      </c>
      <c r="F1919" s="39">
        <v>1.0720000000000001</v>
      </c>
      <c r="H1919" s="13"/>
    </row>
    <row r="1920" spans="2:8" s="1" customFormat="1" ht="16.899999999999999" customHeight="1">
      <c r="B1920" s="13"/>
      <c r="C1920" s="38" t="s">
        <v>1</v>
      </c>
      <c r="D1920" s="38" t="s">
        <v>1770</v>
      </c>
      <c r="E1920" s="3" t="s">
        <v>1</v>
      </c>
      <c r="F1920" s="39">
        <v>0</v>
      </c>
      <c r="H1920" s="13"/>
    </row>
    <row r="1921" spans="2:8" s="1" customFormat="1" ht="16.899999999999999" customHeight="1">
      <c r="B1921" s="13"/>
      <c r="C1921" s="38" t="s">
        <v>1</v>
      </c>
      <c r="D1921" s="38" t="s">
        <v>6511</v>
      </c>
      <c r="E1921" s="3" t="s">
        <v>1</v>
      </c>
      <c r="F1921" s="39">
        <v>73.863</v>
      </c>
      <c r="H1921" s="13"/>
    </row>
    <row r="1922" spans="2:8" s="1" customFormat="1" ht="16.899999999999999" customHeight="1">
      <c r="B1922" s="13"/>
      <c r="C1922" s="38" t="s">
        <v>1</v>
      </c>
      <c r="D1922" s="38" t="s">
        <v>6512</v>
      </c>
      <c r="E1922" s="3" t="s">
        <v>1</v>
      </c>
      <c r="F1922" s="39">
        <v>-8.9849999999999994</v>
      </c>
      <c r="H1922" s="13"/>
    </row>
    <row r="1923" spans="2:8" s="1" customFormat="1" ht="16.899999999999999" customHeight="1">
      <c r="B1923" s="13"/>
      <c r="C1923" s="38" t="s">
        <v>1</v>
      </c>
      <c r="D1923" s="38" t="s">
        <v>6513</v>
      </c>
      <c r="E1923" s="3" t="s">
        <v>1</v>
      </c>
      <c r="F1923" s="39">
        <v>2.1589999999999998</v>
      </c>
      <c r="H1923" s="13"/>
    </row>
    <row r="1924" spans="2:8" s="1" customFormat="1" ht="16.899999999999999" customHeight="1">
      <c r="B1924" s="13"/>
      <c r="C1924" s="38" t="s">
        <v>1</v>
      </c>
      <c r="D1924" s="38" t="s">
        <v>1600</v>
      </c>
      <c r="E1924" s="3" t="s">
        <v>1</v>
      </c>
      <c r="F1924" s="39">
        <v>0</v>
      </c>
      <c r="H1924" s="13"/>
    </row>
    <row r="1925" spans="2:8" s="1" customFormat="1" ht="16.899999999999999" customHeight="1">
      <c r="B1925" s="13"/>
      <c r="C1925" s="38" t="s">
        <v>1</v>
      </c>
      <c r="D1925" s="38" t="s">
        <v>1806</v>
      </c>
      <c r="E1925" s="3" t="s">
        <v>1</v>
      </c>
      <c r="F1925" s="39">
        <v>0</v>
      </c>
      <c r="H1925" s="13"/>
    </row>
    <row r="1926" spans="2:8" s="1" customFormat="1" ht="16.899999999999999" customHeight="1">
      <c r="B1926" s="13"/>
      <c r="C1926" s="38" t="s">
        <v>1</v>
      </c>
      <c r="D1926" s="38" t="s">
        <v>6514</v>
      </c>
      <c r="E1926" s="3" t="s">
        <v>1</v>
      </c>
      <c r="F1926" s="39">
        <v>54.18</v>
      </c>
      <c r="H1926" s="13"/>
    </row>
    <row r="1927" spans="2:8" s="1" customFormat="1" ht="16.899999999999999" customHeight="1">
      <c r="B1927" s="13"/>
      <c r="C1927" s="38" t="s">
        <v>1</v>
      </c>
      <c r="D1927" s="38" t="s">
        <v>6515</v>
      </c>
      <c r="E1927" s="3" t="s">
        <v>1</v>
      </c>
      <c r="F1927" s="39">
        <v>-9.9649999999999999</v>
      </c>
      <c r="H1927" s="13"/>
    </row>
    <row r="1928" spans="2:8" s="1" customFormat="1" ht="16.899999999999999" customHeight="1">
      <c r="B1928" s="13"/>
      <c r="C1928" s="38" t="s">
        <v>1</v>
      </c>
      <c r="D1928" s="38" t="s">
        <v>6516</v>
      </c>
      <c r="E1928" s="3" t="s">
        <v>1</v>
      </c>
      <c r="F1928" s="39">
        <v>1.1599999999999999</v>
      </c>
      <c r="H1928" s="13"/>
    </row>
    <row r="1929" spans="2:8" s="1" customFormat="1" ht="16.899999999999999" customHeight="1">
      <c r="B1929" s="13"/>
      <c r="C1929" s="38" t="s">
        <v>1</v>
      </c>
      <c r="D1929" s="38" t="s">
        <v>6517</v>
      </c>
      <c r="E1929" s="3" t="s">
        <v>1</v>
      </c>
      <c r="F1929" s="39">
        <v>86.873999999999995</v>
      </c>
      <c r="H1929" s="13"/>
    </row>
    <row r="1930" spans="2:8" s="1" customFormat="1" ht="16.899999999999999" customHeight="1">
      <c r="B1930" s="13"/>
      <c r="C1930" s="38" t="s">
        <v>1</v>
      </c>
      <c r="D1930" s="38" t="s">
        <v>6518</v>
      </c>
      <c r="E1930" s="3" t="s">
        <v>1</v>
      </c>
      <c r="F1930" s="39">
        <v>-17.518000000000001</v>
      </c>
      <c r="H1930" s="13"/>
    </row>
    <row r="1931" spans="2:8" s="1" customFormat="1" ht="16.899999999999999" customHeight="1">
      <c r="B1931" s="13"/>
      <c r="C1931" s="38" t="s">
        <v>1</v>
      </c>
      <c r="D1931" s="38" t="s">
        <v>6519</v>
      </c>
      <c r="E1931" s="3" t="s">
        <v>1</v>
      </c>
      <c r="F1931" s="39">
        <v>2.738</v>
      </c>
      <c r="H1931" s="13"/>
    </row>
    <row r="1932" spans="2:8" s="1" customFormat="1" ht="16.899999999999999" customHeight="1">
      <c r="B1932" s="13"/>
      <c r="C1932" s="38" t="s">
        <v>1</v>
      </c>
      <c r="D1932" s="38" t="s">
        <v>6520</v>
      </c>
      <c r="E1932" s="3" t="s">
        <v>1</v>
      </c>
      <c r="F1932" s="39">
        <v>51.997999999999998</v>
      </c>
      <c r="H1932" s="13"/>
    </row>
    <row r="1933" spans="2:8" s="1" customFormat="1" ht="16.899999999999999" customHeight="1">
      <c r="B1933" s="13"/>
      <c r="C1933" s="38" t="s">
        <v>1</v>
      </c>
      <c r="D1933" s="38" t="s">
        <v>6521</v>
      </c>
      <c r="E1933" s="3" t="s">
        <v>1</v>
      </c>
      <c r="F1933" s="39">
        <v>-15.952</v>
      </c>
      <c r="H1933" s="13"/>
    </row>
    <row r="1934" spans="2:8" s="1" customFormat="1" ht="16.899999999999999" customHeight="1">
      <c r="B1934" s="13"/>
      <c r="C1934" s="38" t="s">
        <v>1</v>
      </c>
      <c r="D1934" s="38" t="s">
        <v>6522</v>
      </c>
      <c r="E1934" s="3" t="s">
        <v>1</v>
      </c>
      <c r="F1934" s="39">
        <v>1.6080000000000001</v>
      </c>
      <c r="H1934" s="13"/>
    </row>
    <row r="1935" spans="2:8" s="1" customFormat="1" ht="16.899999999999999" customHeight="1">
      <c r="B1935" s="13"/>
      <c r="C1935" s="38" t="s">
        <v>1</v>
      </c>
      <c r="D1935" s="38" t="s">
        <v>2016</v>
      </c>
      <c r="E1935" s="3" t="s">
        <v>1</v>
      </c>
      <c r="F1935" s="39">
        <v>0</v>
      </c>
      <c r="H1935" s="13"/>
    </row>
    <row r="1936" spans="2:8" s="1" customFormat="1" ht="16.899999999999999" customHeight="1">
      <c r="B1936" s="13"/>
      <c r="C1936" s="38" t="s">
        <v>1</v>
      </c>
      <c r="D1936" s="38" t="s">
        <v>6523</v>
      </c>
      <c r="E1936" s="3" t="s">
        <v>1</v>
      </c>
      <c r="F1936" s="39">
        <v>28.111999999999998</v>
      </c>
      <c r="H1936" s="13"/>
    </row>
    <row r="1937" spans="2:8" s="1" customFormat="1" ht="16.899999999999999" customHeight="1">
      <c r="B1937" s="13"/>
      <c r="C1937" s="38" t="s">
        <v>1</v>
      </c>
      <c r="D1937" s="38" t="s">
        <v>1988</v>
      </c>
      <c r="E1937" s="3" t="s">
        <v>1</v>
      </c>
      <c r="F1937" s="39">
        <v>-2.2789999999999999</v>
      </c>
      <c r="H1937" s="13"/>
    </row>
    <row r="1938" spans="2:8" s="1" customFormat="1" ht="16.899999999999999" customHeight="1">
      <c r="B1938" s="13"/>
      <c r="C1938" s="38" t="s">
        <v>1</v>
      </c>
      <c r="D1938" s="38" t="s">
        <v>1799</v>
      </c>
      <c r="E1938" s="3" t="s">
        <v>1</v>
      </c>
      <c r="F1938" s="39">
        <v>0</v>
      </c>
      <c r="H1938" s="13"/>
    </row>
    <row r="1939" spans="2:8" s="1" customFormat="1" ht="16.899999999999999" customHeight="1">
      <c r="B1939" s="13"/>
      <c r="C1939" s="38" t="s">
        <v>1</v>
      </c>
      <c r="D1939" s="38" t="s">
        <v>6524</v>
      </c>
      <c r="E1939" s="3" t="s">
        <v>1</v>
      </c>
      <c r="F1939" s="39">
        <v>56.088000000000001</v>
      </c>
      <c r="H1939" s="13"/>
    </row>
    <row r="1940" spans="2:8" s="1" customFormat="1" ht="16.899999999999999" customHeight="1">
      <c r="B1940" s="13"/>
      <c r="C1940" s="38" t="s">
        <v>1</v>
      </c>
      <c r="D1940" s="38" t="s">
        <v>6525</v>
      </c>
      <c r="E1940" s="3" t="s">
        <v>1</v>
      </c>
      <c r="F1940" s="39">
        <v>-8.0190000000000001</v>
      </c>
      <c r="H1940" s="13"/>
    </row>
    <row r="1941" spans="2:8" s="1" customFormat="1" ht="16.899999999999999" customHeight="1">
      <c r="B1941" s="13"/>
      <c r="C1941" s="38" t="s">
        <v>1</v>
      </c>
      <c r="D1941" s="38" t="s">
        <v>1841</v>
      </c>
      <c r="E1941" s="3" t="s">
        <v>1</v>
      </c>
      <c r="F1941" s="39">
        <v>1.383</v>
      </c>
      <c r="H1941" s="13"/>
    </row>
    <row r="1942" spans="2:8" s="1" customFormat="1" ht="16.899999999999999" customHeight="1">
      <c r="B1942" s="13"/>
      <c r="C1942" s="38" t="s">
        <v>1</v>
      </c>
      <c r="D1942" s="38" t="s">
        <v>1797</v>
      </c>
      <c r="E1942" s="3" t="s">
        <v>1</v>
      </c>
      <c r="F1942" s="39">
        <v>0</v>
      </c>
      <c r="H1942" s="13"/>
    </row>
    <row r="1943" spans="2:8" s="1" customFormat="1" ht="16.899999999999999" customHeight="1">
      <c r="B1943" s="13"/>
      <c r="C1943" s="38" t="s">
        <v>1</v>
      </c>
      <c r="D1943" s="38" t="s">
        <v>6526</v>
      </c>
      <c r="E1943" s="3" t="s">
        <v>1</v>
      </c>
      <c r="F1943" s="39">
        <v>58.106000000000002</v>
      </c>
      <c r="H1943" s="13"/>
    </row>
    <row r="1944" spans="2:8" s="1" customFormat="1" ht="16.899999999999999" customHeight="1">
      <c r="B1944" s="13"/>
      <c r="C1944" s="38" t="s">
        <v>1</v>
      </c>
      <c r="D1944" s="38" t="s">
        <v>6527</v>
      </c>
      <c r="E1944" s="3" t="s">
        <v>1</v>
      </c>
      <c r="F1944" s="39">
        <v>-8.9909999999999997</v>
      </c>
      <c r="H1944" s="13"/>
    </row>
    <row r="1945" spans="2:8" s="1" customFormat="1" ht="16.899999999999999" customHeight="1">
      <c r="B1945" s="13"/>
      <c r="C1945" s="38" t="s">
        <v>1</v>
      </c>
      <c r="D1945" s="38" t="s">
        <v>1845</v>
      </c>
      <c r="E1945" s="3" t="s">
        <v>1</v>
      </c>
      <c r="F1945" s="39">
        <v>1.425</v>
      </c>
      <c r="H1945" s="13"/>
    </row>
    <row r="1946" spans="2:8" s="1" customFormat="1" ht="16.899999999999999" customHeight="1">
      <c r="B1946" s="13"/>
      <c r="C1946" s="38" t="s">
        <v>1</v>
      </c>
      <c r="D1946" s="38" t="s">
        <v>1795</v>
      </c>
      <c r="E1946" s="3" t="s">
        <v>1</v>
      </c>
      <c r="F1946" s="39">
        <v>0</v>
      </c>
      <c r="H1946" s="13"/>
    </row>
    <row r="1947" spans="2:8" s="1" customFormat="1" ht="16.899999999999999" customHeight="1">
      <c r="B1947" s="13"/>
      <c r="C1947" s="38" t="s">
        <v>1</v>
      </c>
      <c r="D1947" s="38" t="s">
        <v>6528</v>
      </c>
      <c r="E1947" s="3" t="s">
        <v>1</v>
      </c>
      <c r="F1947" s="39">
        <v>44.356999999999999</v>
      </c>
      <c r="H1947" s="13"/>
    </row>
    <row r="1948" spans="2:8" s="1" customFormat="1" ht="16.899999999999999" customHeight="1">
      <c r="B1948" s="13"/>
      <c r="C1948" s="38" t="s">
        <v>1</v>
      </c>
      <c r="D1948" s="38" t="s">
        <v>6529</v>
      </c>
      <c r="E1948" s="3" t="s">
        <v>1</v>
      </c>
      <c r="F1948" s="39">
        <v>-5.1040000000000001</v>
      </c>
      <c r="H1948" s="13"/>
    </row>
    <row r="1949" spans="2:8" s="1" customFormat="1" ht="16.899999999999999" customHeight="1">
      <c r="B1949" s="13"/>
      <c r="C1949" s="38" t="s">
        <v>1</v>
      </c>
      <c r="D1949" s="38" t="s">
        <v>1838</v>
      </c>
      <c r="E1949" s="3" t="s">
        <v>1</v>
      </c>
      <c r="F1949" s="39">
        <v>0.69</v>
      </c>
      <c r="H1949" s="13"/>
    </row>
    <row r="1950" spans="2:8" s="1" customFormat="1" ht="16.899999999999999" customHeight="1">
      <c r="B1950" s="13"/>
      <c r="C1950" s="38" t="s">
        <v>1</v>
      </c>
      <c r="D1950" s="38" t="s">
        <v>1793</v>
      </c>
      <c r="E1950" s="3" t="s">
        <v>1</v>
      </c>
      <c r="F1950" s="39">
        <v>0</v>
      </c>
      <c r="H1950" s="13"/>
    </row>
    <row r="1951" spans="2:8" s="1" customFormat="1" ht="16.899999999999999" customHeight="1">
      <c r="B1951" s="13"/>
      <c r="C1951" s="38" t="s">
        <v>1</v>
      </c>
      <c r="D1951" s="38" t="s">
        <v>6530</v>
      </c>
      <c r="E1951" s="3" t="s">
        <v>1</v>
      </c>
      <c r="F1951" s="39">
        <v>56.875</v>
      </c>
      <c r="H1951" s="13"/>
    </row>
    <row r="1952" spans="2:8" s="1" customFormat="1" ht="16.899999999999999" customHeight="1">
      <c r="B1952" s="13"/>
      <c r="C1952" s="38" t="s">
        <v>1</v>
      </c>
      <c r="D1952" s="38" t="s">
        <v>6525</v>
      </c>
      <c r="E1952" s="3" t="s">
        <v>1</v>
      </c>
      <c r="F1952" s="39">
        <v>-8.0190000000000001</v>
      </c>
      <c r="H1952" s="13"/>
    </row>
    <row r="1953" spans="2:8" s="1" customFormat="1" ht="16.899999999999999" customHeight="1">
      <c r="B1953" s="13"/>
      <c r="C1953" s="38" t="s">
        <v>1</v>
      </c>
      <c r="D1953" s="38" t="s">
        <v>1841</v>
      </c>
      <c r="E1953" s="3" t="s">
        <v>1</v>
      </c>
      <c r="F1953" s="39">
        <v>1.383</v>
      </c>
      <c r="H1953" s="13"/>
    </row>
    <row r="1954" spans="2:8" s="1" customFormat="1" ht="16.899999999999999" customHeight="1">
      <c r="B1954" s="13"/>
      <c r="C1954" s="38" t="s">
        <v>1</v>
      </c>
      <c r="D1954" s="38" t="s">
        <v>6532</v>
      </c>
      <c r="E1954" s="3" t="s">
        <v>1</v>
      </c>
      <c r="F1954" s="39">
        <v>0</v>
      </c>
      <c r="H1954" s="13"/>
    </row>
    <row r="1955" spans="2:8" s="1" customFormat="1" ht="16.899999999999999" customHeight="1">
      <c r="B1955" s="13"/>
      <c r="C1955" s="38" t="s">
        <v>1</v>
      </c>
      <c r="D1955" s="38" t="s">
        <v>6533</v>
      </c>
      <c r="E1955" s="3" t="s">
        <v>1</v>
      </c>
      <c r="F1955" s="39">
        <v>2345.87</v>
      </c>
      <c r="H1955" s="13"/>
    </row>
    <row r="1956" spans="2:8" s="1" customFormat="1" ht="16.899999999999999" customHeight="1">
      <c r="B1956" s="13"/>
      <c r="C1956" s="38" t="s">
        <v>245</v>
      </c>
      <c r="D1956" s="38" t="s">
        <v>378</v>
      </c>
      <c r="E1956" s="3" t="s">
        <v>1</v>
      </c>
      <c r="F1956" s="39">
        <v>8797.3169999999991</v>
      </c>
      <c r="H1956" s="13"/>
    </row>
    <row r="1957" spans="2:8" s="1" customFormat="1" ht="16.899999999999999" customHeight="1">
      <c r="B1957" s="13"/>
      <c r="C1957" s="40" t="s">
        <v>10809</v>
      </c>
      <c r="H1957" s="13"/>
    </row>
    <row r="1958" spans="2:8" s="1" customFormat="1" ht="22.5">
      <c r="B1958" s="13"/>
      <c r="C1958" s="38" t="s">
        <v>6283</v>
      </c>
      <c r="D1958" s="38" t="s">
        <v>6284</v>
      </c>
      <c r="E1958" s="3" t="s">
        <v>249</v>
      </c>
      <c r="F1958" s="39">
        <v>8797.3169999999991</v>
      </c>
      <c r="H1958" s="13"/>
    </row>
    <row r="1959" spans="2:8" s="1" customFormat="1" ht="16.899999999999999" customHeight="1">
      <c r="B1959" s="13"/>
      <c r="C1959" s="38" t="s">
        <v>6535</v>
      </c>
      <c r="D1959" s="38" t="s">
        <v>6536</v>
      </c>
      <c r="E1959" s="3" t="s">
        <v>249</v>
      </c>
      <c r="F1959" s="39">
        <v>8797.3169999999991</v>
      </c>
      <c r="H1959" s="13"/>
    </row>
    <row r="1960" spans="2:8" s="1" customFormat="1" ht="16.899999999999999" customHeight="1">
      <c r="B1960" s="13"/>
      <c r="C1960" s="34" t="s">
        <v>247</v>
      </c>
      <c r="D1960" s="35" t="s">
        <v>248</v>
      </c>
      <c r="E1960" s="36" t="s">
        <v>249</v>
      </c>
      <c r="F1960" s="37">
        <v>62.08</v>
      </c>
      <c r="H1960" s="13"/>
    </row>
    <row r="1961" spans="2:8" s="1" customFormat="1" ht="16.899999999999999" customHeight="1">
      <c r="B1961" s="13"/>
      <c r="C1961" s="38" t="s">
        <v>1</v>
      </c>
      <c r="D1961" s="38" t="s">
        <v>4346</v>
      </c>
      <c r="E1961" s="3" t="s">
        <v>1</v>
      </c>
      <c r="F1961" s="39">
        <v>0</v>
      </c>
      <c r="H1961" s="13"/>
    </row>
    <row r="1962" spans="2:8" s="1" customFormat="1" ht="16.899999999999999" customHeight="1">
      <c r="B1962" s="13"/>
      <c r="C1962" s="38" t="s">
        <v>1</v>
      </c>
      <c r="D1962" s="38" t="s">
        <v>11005</v>
      </c>
      <c r="E1962" s="3" t="s">
        <v>1</v>
      </c>
      <c r="F1962" s="39">
        <v>9.1</v>
      </c>
      <c r="H1962" s="13"/>
    </row>
    <row r="1963" spans="2:8" s="1" customFormat="1" ht="16.899999999999999" customHeight="1">
      <c r="B1963" s="13"/>
      <c r="C1963" s="38" t="s">
        <v>1</v>
      </c>
      <c r="D1963" s="38" t="s">
        <v>422</v>
      </c>
      <c r="E1963" s="3" t="s">
        <v>1</v>
      </c>
      <c r="F1963" s="39">
        <v>0</v>
      </c>
      <c r="H1963" s="13"/>
    </row>
    <row r="1964" spans="2:8" s="1" customFormat="1" ht="16.899999999999999" customHeight="1">
      <c r="B1964" s="13"/>
      <c r="C1964" s="38" t="s">
        <v>1</v>
      </c>
      <c r="D1964" s="38" t="s">
        <v>163</v>
      </c>
      <c r="E1964" s="3" t="s">
        <v>1</v>
      </c>
      <c r="F1964" s="39">
        <v>42.47</v>
      </c>
      <c r="H1964" s="13"/>
    </row>
    <row r="1965" spans="2:8" s="1" customFormat="1" ht="16.899999999999999" customHeight="1">
      <c r="B1965" s="13"/>
      <c r="C1965" s="38" t="s">
        <v>1</v>
      </c>
      <c r="D1965" s="38" t="s">
        <v>684</v>
      </c>
      <c r="E1965" s="3" t="s">
        <v>1</v>
      </c>
      <c r="F1965" s="39">
        <v>0</v>
      </c>
      <c r="H1965" s="13"/>
    </row>
    <row r="1966" spans="2:8" s="1" customFormat="1" ht="16.899999999999999" customHeight="1">
      <c r="B1966" s="13"/>
      <c r="C1966" s="38" t="s">
        <v>1</v>
      </c>
      <c r="D1966" s="38" t="s">
        <v>11006</v>
      </c>
      <c r="E1966" s="3" t="s">
        <v>1</v>
      </c>
      <c r="F1966" s="39">
        <v>4.26</v>
      </c>
      <c r="H1966" s="13"/>
    </row>
    <row r="1967" spans="2:8" s="1" customFormat="1" ht="16.899999999999999" customHeight="1">
      <c r="B1967" s="13"/>
      <c r="C1967" s="38" t="s">
        <v>1</v>
      </c>
      <c r="D1967" s="38" t="s">
        <v>5993</v>
      </c>
      <c r="E1967" s="3" t="s">
        <v>1</v>
      </c>
      <c r="F1967" s="39">
        <v>0</v>
      </c>
      <c r="H1967" s="13"/>
    </row>
    <row r="1968" spans="2:8" s="1" customFormat="1" ht="16.899999999999999" customHeight="1">
      <c r="B1968" s="13"/>
      <c r="C1968" s="38" t="s">
        <v>1</v>
      </c>
      <c r="D1968" s="38" t="s">
        <v>11007</v>
      </c>
      <c r="E1968" s="3" t="s">
        <v>1</v>
      </c>
      <c r="F1968" s="39">
        <v>3.81</v>
      </c>
      <c r="H1968" s="13"/>
    </row>
    <row r="1969" spans="2:8" s="1" customFormat="1" ht="16.899999999999999" customHeight="1">
      <c r="B1969" s="13"/>
      <c r="C1969" s="38" t="s">
        <v>1</v>
      </c>
      <c r="D1969" s="38" t="s">
        <v>11008</v>
      </c>
      <c r="E1969" s="3" t="s">
        <v>1</v>
      </c>
      <c r="F1969" s="39">
        <v>0</v>
      </c>
      <c r="H1969" s="13"/>
    </row>
    <row r="1970" spans="2:8" s="1" customFormat="1" ht="16.899999999999999" customHeight="1">
      <c r="B1970" s="13"/>
      <c r="C1970" s="38" t="s">
        <v>1</v>
      </c>
      <c r="D1970" s="38" t="s">
        <v>11009</v>
      </c>
      <c r="E1970" s="3" t="s">
        <v>1</v>
      </c>
      <c r="F1970" s="39">
        <v>0.83</v>
      </c>
      <c r="H1970" s="13"/>
    </row>
    <row r="1971" spans="2:8" s="1" customFormat="1" ht="16.899999999999999" customHeight="1">
      <c r="B1971" s="13"/>
      <c r="C1971" s="38" t="s">
        <v>1</v>
      </c>
      <c r="D1971" s="38" t="s">
        <v>11010</v>
      </c>
      <c r="E1971" s="3" t="s">
        <v>1</v>
      </c>
      <c r="F1971" s="39">
        <v>0</v>
      </c>
      <c r="H1971" s="13"/>
    </row>
    <row r="1972" spans="2:8" s="1" customFormat="1" ht="16.899999999999999" customHeight="1">
      <c r="B1972" s="13"/>
      <c r="C1972" s="38" t="s">
        <v>1</v>
      </c>
      <c r="D1972" s="38" t="s">
        <v>11011</v>
      </c>
      <c r="E1972" s="3" t="s">
        <v>1</v>
      </c>
      <c r="F1972" s="39">
        <v>0.86</v>
      </c>
      <c r="H1972" s="13"/>
    </row>
    <row r="1973" spans="2:8" s="1" customFormat="1" ht="16.899999999999999" customHeight="1">
      <c r="B1973" s="13"/>
      <c r="C1973" s="38" t="s">
        <v>1</v>
      </c>
      <c r="D1973" s="38" t="s">
        <v>11012</v>
      </c>
      <c r="E1973" s="3" t="s">
        <v>1</v>
      </c>
      <c r="F1973" s="39">
        <v>0</v>
      </c>
      <c r="H1973" s="13"/>
    </row>
    <row r="1974" spans="2:8" s="1" customFormat="1" ht="16.899999999999999" customHeight="1">
      <c r="B1974" s="13"/>
      <c r="C1974" s="38" t="s">
        <v>1</v>
      </c>
      <c r="D1974" s="38" t="s">
        <v>10818</v>
      </c>
      <c r="E1974" s="3" t="s">
        <v>1</v>
      </c>
      <c r="F1974" s="39">
        <v>0.75</v>
      </c>
      <c r="H1974" s="13"/>
    </row>
    <row r="1975" spans="2:8" s="1" customFormat="1" ht="16.899999999999999" customHeight="1">
      <c r="B1975" s="13"/>
      <c r="C1975" s="38" t="s">
        <v>1</v>
      </c>
      <c r="D1975" s="38" t="s">
        <v>378</v>
      </c>
      <c r="E1975" s="3" t="s">
        <v>1</v>
      </c>
      <c r="F1975" s="39">
        <v>62.08</v>
      </c>
      <c r="H1975" s="13"/>
    </row>
    <row r="1976" spans="2:8" s="1" customFormat="1" ht="16.899999999999999" customHeight="1">
      <c r="B1976" s="13"/>
      <c r="C1976" s="40" t="s">
        <v>10809</v>
      </c>
      <c r="H1976" s="13"/>
    </row>
    <row r="1977" spans="2:8" s="1" customFormat="1" ht="22.5">
      <c r="B1977" s="13"/>
      <c r="C1977" s="38" t="s">
        <v>3195</v>
      </c>
      <c r="D1977" s="38" t="s">
        <v>3196</v>
      </c>
      <c r="E1977" s="3" t="s">
        <v>402</v>
      </c>
      <c r="F1977" s="39">
        <v>79.424999999999997</v>
      </c>
      <c r="H1977" s="13"/>
    </row>
    <row r="1978" spans="2:8" s="1" customFormat="1" ht="16.899999999999999" customHeight="1">
      <c r="B1978" s="13"/>
      <c r="C1978" s="34" t="s">
        <v>251</v>
      </c>
      <c r="D1978" s="35" t="s">
        <v>252</v>
      </c>
      <c r="E1978" s="36" t="s">
        <v>249</v>
      </c>
      <c r="F1978" s="37">
        <v>71.858999999999995</v>
      </c>
      <c r="H1978" s="13"/>
    </row>
    <row r="1979" spans="2:8" s="1" customFormat="1" ht="16.899999999999999" customHeight="1">
      <c r="B1979" s="13"/>
      <c r="C1979" s="38" t="s">
        <v>1</v>
      </c>
      <c r="D1979" s="38" t="s">
        <v>4346</v>
      </c>
      <c r="E1979" s="3" t="s">
        <v>1</v>
      </c>
      <c r="F1979" s="39">
        <v>0</v>
      </c>
      <c r="H1979" s="13"/>
    </row>
    <row r="1980" spans="2:8" s="1" customFormat="1" ht="16.899999999999999" customHeight="1">
      <c r="B1980" s="13"/>
      <c r="C1980" s="38" t="s">
        <v>1</v>
      </c>
      <c r="D1980" s="38" t="s">
        <v>11013</v>
      </c>
      <c r="E1980" s="3" t="s">
        <v>1</v>
      </c>
      <c r="F1980" s="39">
        <v>4.5</v>
      </c>
      <c r="H1980" s="13"/>
    </row>
    <row r="1981" spans="2:8" s="1" customFormat="1" ht="16.899999999999999" customHeight="1">
      <c r="B1981" s="13"/>
      <c r="C1981" s="38" t="s">
        <v>1</v>
      </c>
      <c r="D1981" s="38" t="s">
        <v>11014</v>
      </c>
      <c r="E1981" s="3" t="s">
        <v>1</v>
      </c>
      <c r="F1981" s="39">
        <v>0</v>
      </c>
      <c r="H1981" s="13"/>
    </row>
    <row r="1982" spans="2:8" s="1" customFormat="1" ht="16.899999999999999" customHeight="1">
      <c r="B1982" s="13"/>
      <c r="C1982" s="38" t="s">
        <v>1</v>
      </c>
      <c r="D1982" s="38" t="s">
        <v>11015</v>
      </c>
      <c r="E1982" s="3" t="s">
        <v>1</v>
      </c>
      <c r="F1982" s="39">
        <v>11.75</v>
      </c>
      <c r="H1982" s="13"/>
    </row>
    <row r="1983" spans="2:8" s="1" customFormat="1" ht="16.899999999999999" customHeight="1">
      <c r="B1983" s="13"/>
      <c r="C1983" s="38" t="s">
        <v>1</v>
      </c>
      <c r="D1983" s="38" t="s">
        <v>11016</v>
      </c>
      <c r="E1983" s="3" t="s">
        <v>1</v>
      </c>
      <c r="F1983" s="39">
        <v>0</v>
      </c>
      <c r="H1983" s="13"/>
    </row>
    <row r="1984" spans="2:8" s="1" customFormat="1" ht="16.899999999999999" customHeight="1">
      <c r="B1984" s="13"/>
      <c r="C1984" s="38" t="s">
        <v>1</v>
      </c>
      <c r="D1984" s="38" t="s">
        <v>11017</v>
      </c>
      <c r="E1984" s="3" t="s">
        <v>1</v>
      </c>
      <c r="F1984" s="39">
        <v>9.8109999999999999</v>
      </c>
      <c r="H1984" s="13"/>
    </row>
    <row r="1985" spans="2:8" s="1" customFormat="1" ht="16.899999999999999" customHeight="1">
      <c r="B1985" s="13"/>
      <c r="C1985" s="38" t="s">
        <v>1</v>
      </c>
      <c r="D1985" s="38" t="s">
        <v>11018</v>
      </c>
      <c r="E1985" s="3" t="s">
        <v>1</v>
      </c>
      <c r="F1985" s="39">
        <v>0</v>
      </c>
      <c r="H1985" s="13"/>
    </row>
    <row r="1986" spans="2:8" s="1" customFormat="1" ht="16.899999999999999" customHeight="1">
      <c r="B1986" s="13"/>
      <c r="C1986" s="38" t="s">
        <v>1</v>
      </c>
      <c r="D1986" s="38" t="s">
        <v>11019</v>
      </c>
      <c r="E1986" s="3" t="s">
        <v>1</v>
      </c>
      <c r="F1986" s="39">
        <v>7.14</v>
      </c>
      <c r="H1986" s="13"/>
    </row>
    <row r="1987" spans="2:8" s="1" customFormat="1" ht="16.899999999999999" customHeight="1">
      <c r="B1987" s="13"/>
      <c r="C1987" s="38" t="s">
        <v>1</v>
      </c>
      <c r="D1987" s="38" t="s">
        <v>11020</v>
      </c>
      <c r="E1987" s="3" t="s">
        <v>1</v>
      </c>
      <c r="F1987" s="39">
        <v>0</v>
      </c>
      <c r="H1987" s="13"/>
    </row>
    <row r="1988" spans="2:8" s="1" customFormat="1" ht="16.899999999999999" customHeight="1">
      <c r="B1988" s="13"/>
      <c r="C1988" s="38" t="s">
        <v>1</v>
      </c>
      <c r="D1988" s="38" t="s">
        <v>11021</v>
      </c>
      <c r="E1988" s="3" t="s">
        <v>1</v>
      </c>
      <c r="F1988" s="39">
        <v>7.98</v>
      </c>
      <c r="H1988" s="13"/>
    </row>
    <row r="1989" spans="2:8" s="1" customFormat="1" ht="16.899999999999999" customHeight="1">
      <c r="B1989" s="13"/>
      <c r="C1989" s="38" t="s">
        <v>1</v>
      </c>
      <c r="D1989" s="38" t="s">
        <v>11022</v>
      </c>
      <c r="E1989" s="3" t="s">
        <v>1</v>
      </c>
      <c r="F1989" s="39">
        <v>0</v>
      </c>
      <c r="H1989" s="13"/>
    </row>
    <row r="1990" spans="2:8" s="1" customFormat="1" ht="16.899999999999999" customHeight="1">
      <c r="B1990" s="13"/>
      <c r="C1990" s="38" t="s">
        <v>1</v>
      </c>
      <c r="D1990" s="38" t="s">
        <v>11023</v>
      </c>
      <c r="E1990" s="3" t="s">
        <v>1</v>
      </c>
      <c r="F1990" s="39">
        <v>5.2380000000000004</v>
      </c>
      <c r="H1990" s="13"/>
    </row>
    <row r="1991" spans="2:8" s="1" customFormat="1" ht="16.899999999999999" customHeight="1">
      <c r="B1991" s="13"/>
      <c r="C1991" s="38" t="s">
        <v>1</v>
      </c>
      <c r="D1991" s="38" t="s">
        <v>11024</v>
      </c>
      <c r="E1991" s="3" t="s">
        <v>1</v>
      </c>
      <c r="F1991" s="39">
        <v>0</v>
      </c>
      <c r="H1991" s="13"/>
    </row>
    <row r="1992" spans="2:8" s="1" customFormat="1" ht="16.899999999999999" customHeight="1">
      <c r="B1992" s="13"/>
      <c r="C1992" s="38" t="s">
        <v>1</v>
      </c>
      <c r="D1992" s="38" t="s">
        <v>11025</v>
      </c>
      <c r="E1992" s="3" t="s">
        <v>1</v>
      </c>
      <c r="F1992" s="39">
        <v>6.2</v>
      </c>
      <c r="H1992" s="13"/>
    </row>
    <row r="1993" spans="2:8" s="1" customFormat="1" ht="16.899999999999999" customHeight="1">
      <c r="B1993" s="13"/>
      <c r="C1993" s="38" t="s">
        <v>1</v>
      </c>
      <c r="D1993" s="38" t="s">
        <v>11026</v>
      </c>
      <c r="E1993" s="3" t="s">
        <v>1</v>
      </c>
      <c r="F1993" s="39">
        <v>0</v>
      </c>
      <c r="H1993" s="13"/>
    </row>
    <row r="1994" spans="2:8" s="1" customFormat="1" ht="16.899999999999999" customHeight="1">
      <c r="B1994" s="13"/>
      <c r="C1994" s="38" t="s">
        <v>1</v>
      </c>
      <c r="D1994" s="38" t="s">
        <v>5968</v>
      </c>
      <c r="E1994" s="3" t="s">
        <v>1</v>
      </c>
      <c r="F1994" s="39">
        <v>6.52</v>
      </c>
      <c r="H1994" s="13"/>
    </row>
    <row r="1995" spans="2:8" s="1" customFormat="1" ht="16.899999999999999" customHeight="1">
      <c r="B1995" s="13"/>
      <c r="C1995" s="38" t="s">
        <v>1</v>
      </c>
      <c r="D1995" s="38" t="s">
        <v>11027</v>
      </c>
      <c r="E1995" s="3" t="s">
        <v>1</v>
      </c>
      <c r="F1995" s="39">
        <v>0</v>
      </c>
      <c r="H1995" s="13"/>
    </row>
    <row r="1996" spans="2:8" s="1" customFormat="1" ht="16.899999999999999" customHeight="1">
      <c r="B1996" s="13"/>
      <c r="C1996" s="38" t="s">
        <v>1</v>
      </c>
      <c r="D1996" s="38" t="s">
        <v>11025</v>
      </c>
      <c r="E1996" s="3" t="s">
        <v>1</v>
      </c>
      <c r="F1996" s="39">
        <v>6.2</v>
      </c>
      <c r="H1996" s="13"/>
    </row>
    <row r="1997" spans="2:8" s="1" customFormat="1" ht="16.899999999999999" customHeight="1">
      <c r="B1997" s="13"/>
      <c r="C1997" s="38" t="s">
        <v>1</v>
      </c>
      <c r="D1997" s="38" t="s">
        <v>11028</v>
      </c>
      <c r="E1997" s="3" t="s">
        <v>1</v>
      </c>
      <c r="F1997" s="39">
        <v>0</v>
      </c>
      <c r="H1997" s="13"/>
    </row>
    <row r="1998" spans="2:8" s="1" customFormat="1" ht="16.899999999999999" customHeight="1">
      <c r="B1998" s="13"/>
      <c r="C1998" s="38" t="s">
        <v>1</v>
      </c>
      <c r="D1998" s="38" t="s">
        <v>5968</v>
      </c>
      <c r="E1998" s="3" t="s">
        <v>1</v>
      </c>
      <c r="F1998" s="39">
        <v>6.52</v>
      </c>
      <c r="H1998" s="13"/>
    </row>
    <row r="1999" spans="2:8" s="1" customFormat="1" ht="16.899999999999999" customHeight="1">
      <c r="B1999" s="13"/>
      <c r="C1999" s="38" t="s">
        <v>1</v>
      </c>
      <c r="D1999" s="38" t="s">
        <v>378</v>
      </c>
      <c r="E1999" s="3" t="s">
        <v>1</v>
      </c>
      <c r="F1999" s="39">
        <v>71.858999999999995</v>
      </c>
      <c r="H1999" s="13"/>
    </row>
    <row r="2000" spans="2:8" s="1" customFormat="1" ht="16.899999999999999" customHeight="1">
      <c r="B2000" s="13"/>
      <c r="C2000" s="40" t="s">
        <v>10809</v>
      </c>
      <c r="H2000" s="13"/>
    </row>
    <row r="2001" spans="2:8" s="1" customFormat="1" ht="16.899999999999999" customHeight="1">
      <c r="B2001" s="13"/>
      <c r="C2001" s="38" t="s">
        <v>4286</v>
      </c>
      <c r="D2001" s="38" t="s">
        <v>4287</v>
      </c>
      <c r="E2001" s="3" t="s">
        <v>249</v>
      </c>
      <c r="F2001" s="39">
        <v>608.83900000000006</v>
      </c>
      <c r="H2001" s="13"/>
    </row>
    <row r="2002" spans="2:8" s="1" customFormat="1" ht="22.5">
      <c r="B2002" s="13"/>
      <c r="C2002" s="38" t="s">
        <v>3195</v>
      </c>
      <c r="D2002" s="38" t="s">
        <v>3196</v>
      </c>
      <c r="E2002" s="3" t="s">
        <v>402</v>
      </c>
      <c r="F2002" s="39">
        <v>79.424999999999997</v>
      </c>
      <c r="H2002" s="13"/>
    </row>
    <row r="2003" spans="2:8" s="1" customFormat="1" ht="22.5">
      <c r="B2003" s="13"/>
      <c r="C2003" s="38" t="s">
        <v>3216</v>
      </c>
      <c r="D2003" s="38" t="s">
        <v>3217</v>
      </c>
      <c r="E2003" s="3" t="s">
        <v>249</v>
      </c>
      <c r="F2003" s="39">
        <v>574.29899999999998</v>
      </c>
      <c r="H2003" s="13"/>
    </row>
    <row r="2004" spans="2:8" s="1" customFormat="1" ht="16.899999999999999" customHeight="1">
      <c r="B2004" s="13"/>
      <c r="C2004" s="38" t="s">
        <v>3231</v>
      </c>
      <c r="D2004" s="38" t="s">
        <v>3232</v>
      </c>
      <c r="E2004" s="3" t="s">
        <v>402</v>
      </c>
      <c r="F2004" s="39">
        <v>279.125</v>
      </c>
      <c r="H2004" s="13"/>
    </row>
    <row r="2005" spans="2:8" s="1" customFormat="1" ht="16.899999999999999" customHeight="1">
      <c r="B2005" s="13"/>
      <c r="C2005" s="34" t="s">
        <v>254</v>
      </c>
      <c r="D2005" s="35" t="s">
        <v>255</v>
      </c>
      <c r="E2005" s="36" t="s">
        <v>249</v>
      </c>
      <c r="F2005" s="37">
        <v>37.770000000000003</v>
      </c>
      <c r="H2005" s="13"/>
    </row>
    <row r="2006" spans="2:8" s="1" customFormat="1" ht="16.899999999999999" customHeight="1">
      <c r="B2006" s="13"/>
      <c r="C2006" s="38" t="s">
        <v>1</v>
      </c>
      <c r="D2006" s="38" t="s">
        <v>6111</v>
      </c>
      <c r="E2006" s="3" t="s">
        <v>1</v>
      </c>
      <c r="F2006" s="39">
        <v>0</v>
      </c>
      <c r="H2006" s="13"/>
    </row>
    <row r="2007" spans="2:8" s="1" customFormat="1" ht="16.899999999999999" customHeight="1">
      <c r="B2007" s="13"/>
      <c r="C2007" s="38" t="s">
        <v>1</v>
      </c>
      <c r="D2007" s="38" t="s">
        <v>11029</v>
      </c>
      <c r="E2007" s="3" t="s">
        <v>1</v>
      </c>
      <c r="F2007" s="39">
        <v>8.33</v>
      </c>
      <c r="H2007" s="13"/>
    </row>
    <row r="2008" spans="2:8" s="1" customFormat="1" ht="16.899999999999999" customHeight="1">
      <c r="B2008" s="13"/>
      <c r="C2008" s="38" t="s">
        <v>1</v>
      </c>
      <c r="D2008" s="38" t="s">
        <v>11030</v>
      </c>
      <c r="E2008" s="3" t="s">
        <v>1</v>
      </c>
      <c r="F2008" s="39">
        <v>0</v>
      </c>
      <c r="H2008" s="13"/>
    </row>
    <row r="2009" spans="2:8" s="1" customFormat="1" ht="16.899999999999999" customHeight="1">
      <c r="B2009" s="13"/>
      <c r="C2009" s="38" t="s">
        <v>1</v>
      </c>
      <c r="D2009" s="38" t="s">
        <v>11031</v>
      </c>
      <c r="E2009" s="3" t="s">
        <v>1</v>
      </c>
      <c r="F2009" s="39">
        <v>5.81</v>
      </c>
      <c r="H2009" s="13"/>
    </row>
    <row r="2010" spans="2:8" s="1" customFormat="1" ht="16.899999999999999" customHeight="1">
      <c r="B2010" s="13"/>
      <c r="C2010" s="38" t="s">
        <v>1</v>
      </c>
      <c r="D2010" s="38" t="s">
        <v>5966</v>
      </c>
      <c r="E2010" s="3" t="s">
        <v>1</v>
      </c>
      <c r="F2010" s="39">
        <v>0</v>
      </c>
      <c r="H2010" s="13"/>
    </row>
    <row r="2011" spans="2:8" s="1" customFormat="1" ht="16.899999999999999" customHeight="1">
      <c r="B2011" s="13"/>
      <c r="C2011" s="38" t="s">
        <v>1</v>
      </c>
      <c r="D2011" s="38" t="s">
        <v>11032</v>
      </c>
      <c r="E2011" s="3" t="s">
        <v>1</v>
      </c>
      <c r="F2011" s="39">
        <v>4.5999999999999996</v>
      </c>
      <c r="H2011" s="13"/>
    </row>
    <row r="2012" spans="2:8" s="1" customFormat="1" ht="16.899999999999999" customHeight="1">
      <c r="B2012" s="13"/>
      <c r="C2012" s="38" t="s">
        <v>1</v>
      </c>
      <c r="D2012" s="38" t="s">
        <v>11033</v>
      </c>
      <c r="E2012" s="3" t="s">
        <v>1</v>
      </c>
      <c r="F2012" s="39">
        <v>0</v>
      </c>
      <c r="H2012" s="13"/>
    </row>
    <row r="2013" spans="2:8" s="1" customFormat="1" ht="16.899999999999999" customHeight="1">
      <c r="B2013" s="13"/>
      <c r="C2013" s="38" t="s">
        <v>1</v>
      </c>
      <c r="D2013" s="38" t="s">
        <v>11034</v>
      </c>
      <c r="E2013" s="3" t="s">
        <v>1</v>
      </c>
      <c r="F2013" s="39">
        <v>1.53</v>
      </c>
      <c r="H2013" s="13"/>
    </row>
    <row r="2014" spans="2:8" s="1" customFormat="1" ht="16.899999999999999" customHeight="1">
      <c r="B2014" s="13"/>
      <c r="C2014" s="38" t="s">
        <v>1</v>
      </c>
      <c r="D2014" s="38" t="s">
        <v>11035</v>
      </c>
      <c r="E2014" s="3" t="s">
        <v>1</v>
      </c>
      <c r="F2014" s="39">
        <v>0</v>
      </c>
      <c r="H2014" s="13"/>
    </row>
    <row r="2015" spans="2:8" s="1" customFormat="1" ht="16.899999999999999" customHeight="1">
      <c r="B2015" s="13"/>
      <c r="C2015" s="38" t="s">
        <v>1</v>
      </c>
      <c r="D2015" s="38" t="s">
        <v>11036</v>
      </c>
      <c r="E2015" s="3" t="s">
        <v>1</v>
      </c>
      <c r="F2015" s="39">
        <v>17.5</v>
      </c>
      <c r="H2015" s="13"/>
    </row>
    <row r="2016" spans="2:8" s="1" customFormat="1" ht="16.899999999999999" customHeight="1">
      <c r="B2016" s="13"/>
      <c r="C2016" s="38" t="s">
        <v>1</v>
      </c>
      <c r="D2016" s="38" t="s">
        <v>378</v>
      </c>
      <c r="E2016" s="3" t="s">
        <v>1</v>
      </c>
      <c r="F2016" s="39">
        <v>37.770000000000003</v>
      </c>
      <c r="H2016" s="13"/>
    </row>
    <row r="2017" spans="2:8" s="1" customFormat="1" ht="16.899999999999999" customHeight="1">
      <c r="B2017" s="13"/>
      <c r="C2017" s="40" t="s">
        <v>10809</v>
      </c>
      <c r="H2017" s="13"/>
    </row>
    <row r="2018" spans="2:8" s="1" customFormat="1" ht="16.899999999999999" customHeight="1">
      <c r="B2018" s="13"/>
      <c r="C2018" s="38" t="s">
        <v>4286</v>
      </c>
      <c r="D2018" s="38" t="s">
        <v>4287</v>
      </c>
      <c r="E2018" s="3" t="s">
        <v>249</v>
      </c>
      <c r="F2018" s="39">
        <v>608.83900000000006</v>
      </c>
      <c r="H2018" s="13"/>
    </row>
    <row r="2019" spans="2:8" s="1" customFormat="1" ht="16.899999999999999" customHeight="1">
      <c r="B2019" s="13"/>
      <c r="C2019" s="38" t="s">
        <v>6176</v>
      </c>
      <c r="D2019" s="38" t="s">
        <v>6177</v>
      </c>
      <c r="E2019" s="3" t="s">
        <v>249</v>
      </c>
      <c r="F2019" s="39">
        <v>3090.18</v>
      </c>
      <c r="H2019" s="13"/>
    </row>
    <row r="2020" spans="2:8" s="1" customFormat="1" ht="22.5">
      <c r="B2020" s="13"/>
      <c r="C2020" s="38" t="s">
        <v>3195</v>
      </c>
      <c r="D2020" s="38" t="s">
        <v>3196</v>
      </c>
      <c r="E2020" s="3" t="s">
        <v>402</v>
      </c>
      <c r="F2020" s="39">
        <v>79.424999999999997</v>
      </c>
      <c r="H2020" s="13"/>
    </row>
    <row r="2021" spans="2:8" s="1" customFormat="1" ht="16.899999999999999" customHeight="1">
      <c r="B2021" s="13"/>
      <c r="C2021" s="38" t="s">
        <v>3231</v>
      </c>
      <c r="D2021" s="38" t="s">
        <v>3232</v>
      </c>
      <c r="E2021" s="3" t="s">
        <v>402</v>
      </c>
      <c r="F2021" s="39">
        <v>279.125</v>
      </c>
      <c r="H2021" s="13"/>
    </row>
    <row r="2022" spans="2:8" s="1" customFormat="1" ht="16.899999999999999" customHeight="1">
      <c r="B2022" s="13"/>
      <c r="C2022" s="34" t="s">
        <v>257</v>
      </c>
      <c r="D2022" s="35" t="s">
        <v>258</v>
      </c>
      <c r="E2022" s="36" t="s">
        <v>1</v>
      </c>
      <c r="F2022" s="37">
        <v>46.3</v>
      </c>
      <c r="H2022" s="13"/>
    </row>
    <row r="2023" spans="2:8" s="1" customFormat="1" ht="16.899999999999999" customHeight="1">
      <c r="B2023" s="13"/>
      <c r="C2023" s="38" t="s">
        <v>1</v>
      </c>
      <c r="D2023" s="38" t="s">
        <v>11037</v>
      </c>
      <c r="E2023" s="3" t="s">
        <v>1</v>
      </c>
      <c r="F2023" s="39">
        <v>0</v>
      </c>
      <c r="H2023" s="13"/>
    </row>
    <row r="2024" spans="2:8" s="1" customFormat="1" ht="16.899999999999999" customHeight="1">
      <c r="B2024" s="13"/>
      <c r="C2024" s="38" t="s">
        <v>1</v>
      </c>
      <c r="D2024" s="38" t="s">
        <v>11038</v>
      </c>
      <c r="E2024" s="3" t="s">
        <v>1</v>
      </c>
      <c r="F2024" s="39">
        <v>16.03</v>
      </c>
      <c r="H2024" s="13"/>
    </row>
    <row r="2025" spans="2:8" s="1" customFormat="1" ht="16.899999999999999" customHeight="1">
      <c r="B2025" s="13"/>
      <c r="C2025" s="38" t="s">
        <v>1</v>
      </c>
      <c r="D2025" s="38" t="s">
        <v>5964</v>
      </c>
      <c r="E2025" s="3" t="s">
        <v>1</v>
      </c>
      <c r="F2025" s="39">
        <v>0</v>
      </c>
      <c r="H2025" s="13"/>
    </row>
    <row r="2026" spans="2:8" s="1" customFormat="1" ht="16.899999999999999" customHeight="1">
      <c r="B2026" s="13"/>
      <c r="C2026" s="38" t="s">
        <v>1</v>
      </c>
      <c r="D2026" s="38" t="s">
        <v>11039</v>
      </c>
      <c r="E2026" s="3" t="s">
        <v>1</v>
      </c>
      <c r="F2026" s="39">
        <v>20.440000000000001</v>
      </c>
      <c r="H2026" s="13"/>
    </row>
    <row r="2027" spans="2:8" s="1" customFormat="1" ht="16.899999999999999" customHeight="1">
      <c r="B2027" s="13"/>
      <c r="C2027" s="38" t="s">
        <v>1</v>
      </c>
      <c r="D2027" s="38" t="s">
        <v>11040</v>
      </c>
      <c r="E2027" s="3" t="s">
        <v>1</v>
      </c>
      <c r="F2027" s="39">
        <v>0</v>
      </c>
      <c r="H2027" s="13"/>
    </row>
    <row r="2028" spans="2:8" s="1" customFormat="1" ht="16.899999999999999" customHeight="1">
      <c r="B2028" s="13"/>
      <c r="C2028" s="38" t="s">
        <v>1</v>
      </c>
      <c r="D2028" s="38" t="s">
        <v>11041</v>
      </c>
      <c r="E2028" s="3" t="s">
        <v>1</v>
      </c>
      <c r="F2028" s="39">
        <v>9.83</v>
      </c>
      <c r="H2028" s="13"/>
    </row>
    <row r="2029" spans="2:8" s="1" customFormat="1" ht="16.899999999999999" customHeight="1">
      <c r="B2029" s="13"/>
      <c r="C2029" s="38" t="s">
        <v>1</v>
      </c>
      <c r="D2029" s="38" t="s">
        <v>378</v>
      </c>
      <c r="E2029" s="3" t="s">
        <v>1</v>
      </c>
      <c r="F2029" s="39">
        <v>46.3</v>
      </c>
      <c r="H2029" s="13"/>
    </row>
    <row r="2030" spans="2:8" s="1" customFormat="1" ht="16.899999999999999" customHeight="1">
      <c r="B2030" s="13"/>
      <c r="C2030" s="40" t="s">
        <v>10809</v>
      </c>
      <c r="H2030" s="13"/>
    </row>
    <row r="2031" spans="2:8" s="1" customFormat="1" ht="22.5">
      <c r="B2031" s="13"/>
      <c r="C2031" s="38" t="s">
        <v>4508</v>
      </c>
      <c r="D2031" s="38" t="s">
        <v>4509</v>
      </c>
      <c r="E2031" s="3" t="s">
        <v>249</v>
      </c>
      <c r="F2031" s="39">
        <v>1169.2</v>
      </c>
      <c r="H2031" s="13"/>
    </row>
    <row r="2032" spans="2:8" s="1" customFormat="1" ht="22.5">
      <c r="B2032" s="13"/>
      <c r="C2032" s="38" t="s">
        <v>6138</v>
      </c>
      <c r="D2032" s="38" t="s">
        <v>6139</v>
      </c>
      <c r="E2032" s="3" t="s">
        <v>249</v>
      </c>
      <c r="F2032" s="39">
        <v>818.44</v>
      </c>
      <c r="H2032" s="13"/>
    </row>
    <row r="2033" spans="2:8" s="1" customFormat="1" ht="22.5">
      <c r="B2033" s="13"/>
      <c r="C2033" s="38" t="s">
        <v>6145</v>
      </c>
      <c r="D2033" s="38" t="s">
        <v>6146</v>
      </c>
      <c r="E2033" s="3" t="s">
        <v>249</v>
      </c>
      <c r="F2033" s="39">
        <v>350.76</v>
      </c>
      <c r="H2033" s="13"/>
    </row>
    <row r="2034" spans="2:8" s="1" customFormat="1" ht="22.5">
      <c r="B2034" s="13"/>
      <c r="C2034" s="38" t="s">
        <v>3178</v>
      </c>
      <c r="D2034" s="38" t="s">
        <v>3179</v>
      </c>
      <c r="E2034" s="3" t="s">
        <v>402</v>
      </c>
      <c r="F2034" s="39">
        <v>116.92</v>
      </c>
      <c r="H2034" s="13"/>
    </row>
    <row r="2035" spans="2:8" s="1" customFormat="1" ht="16.899999999999999" customHeight="1">
      <c r="B2035" s="13"/>
      <c r="C2035" s="38" t="s">
        <v>3231</v>
      </c>
      <c r="D2035" s="38" t="s">
        <v>3232</v>
      </c>
      <c r="E2035" s="3" t="s">
        <v>402</v>
      </c>
      <c r="F2035" s="39">
        <v>279.125</v>
      </c>
      <c r="H2035" s="13"/>
    </row>
    <row r="2036" spans="2:8" s="1" customFormat="1" ht="16.899999999999999" customHeight="1">
      <c r="B2036" s="13"/>
      <c r="C2036" s="34" t="s">
        <v>260</v>
      </c>
      <c r="D2036" s="35" t="s">
        <v>261</v>
      </c>
      <c r="E2036" s="36" t="s">
        <v>1</v>
      </c>
      <c r="F2036" s="37">
        <v>404.31</v>
      </c>
      <c r="H2036" s="13"/>
    </row>
    <row r="2037" spans="2:8" s="1" customFormat="1" ht="16.899999999999999" customHeight="1">
      <c r="B2037" s="13"/>
      <c r="C2037" s="38" t="s">
        <v>1</v>
      </c>
      <c r="D2037" s="38" t="s">
        <v>4592</v>
      </c>
      <c r="E2037" s="3" t="s">
        <v>1</v>
      </c>
      <c r="F2037" s="39">
        <v>0</v>
      </c>
      <c r="H2037" s="13"/>
    </row>
    <row r="2038" spans="2:8" s="1" customFormat="1" ht="16.899999999999999" customHeight="1">
      <c r="B2038" s="13"/>
      <c r="C2038" s="38" t="s">
        <v>1</v>
      </c>
      <c r="D2038" s="38" t="s">
        <v>11042</v>
      </c>
      <c r="E2038" s="3" t="s">
        <v>1</v>
      </c>
      <c r="F2038" s="39">
        <v>4.3600000000000003</v>
      </c>
      <c r="H2038" s="13"/>
    </row>
    <row r="2039" spans="2:8" s="1" customFormat="1" ht="16.899999999999999" customHeight="1">
      <c r="B2039" s="13"/>
      <c r="C2039" s="38" t="s">
        <v>1</v>
      </c>
      <c r="D2039" s="38" t="s">
        <v>11043</v>
      </c>
      <c r="E2039" s="3" t="s">
        <v>1</v>
      </c>
      <c r="F2039" s="39">
        <v>0</v>
      </c>
      <c r="H2039" s="13"/>
    </row>
    <row r="2040" spans="2:8" s="1" customFormat="1" ht="16.899999999999999" customHeight="1">
      <c r="B2040" s="13"/>
      <c r="C2040" s="38" t="s">
        <v>1</v>
      </c>
      <c r="D2040" s="38" t="s">
        <v>11044</v>
      </c>
      <c r="E2040" s="3" t="s">
        <v>1</v>
      </c>
      <c r="F2040" s="39">
        <v>4.7300000000000004</v>
      </c>
      <c r="H2040" s="13"/>
    </row>
    <row r="2041" spans="2:8" s="1" customFormat="1" ht="16.899999999999999" customHeight="1">
      <c r="B2041" s="13"/>
      <c r="C2041" s="38" t="s">
        <v>1</v>
      </c>
      <c r="D2041" s="38" t="s">
        <v>11045</v>
      </c>
      <c r="E2041" s="3" t="s">
        <v>1</v>
      </c>
      <c r="F2041" s="39">
        <v>0</v>
      </c>
      <c r="H2041" s="13"/>
    </row>
    <row r="2042" spans="2:8" s="1" customFormat="1" ht="16.899999999999999" customHeight="1">
      <c r="B2042" s="13"/>
      <c r="C2042" s="38" t="s">
        <v>1</v>
      </c>
      <c r="D2042" s="38" t="s">
        <v>11046</v>
      </c>
      <c r="E2042" s="3" t="s">
        <v>1</v>
      </c>
      <c r="F2042" s="39">
        <v>28.32</v>
      </c>
      <c r="H2042" s="13"/>
    </row>
    <row r="2043" spans="2:8" s="1" customFormat="1" ht="16.899999999999999" customHeight="1">
      <c r="B2043" s="13"/>
      <c r="C2043" s="38" t="s">
        <v>1</v>
      </c>
      <c r="D2043" s="38" t="s">
        <v>11047</v>
      </c>
      <c r="E2043" s="3" t="s">
        <v>1</v>
      </c>
      <c r="F2043" s="39">
        <v>0</v>
      </c>
      <c r="H2043" s="13"/>
    </row>
    <row r="2044" spans="2:8" s="1" customFormat="1" ht="16.899999999999999" customHeight="1">
      <c r="B2044" s="13"/>
      <c r="C2044" s="38" t="s">
        <v>1</v>
      </c>
      <c r="D2044" s="38" t="s">
        <v>11048</v>
      </c>
      <c r="E2044" s="3" t="s">
        <v>1</v>
      </c>
      <c r="F2044" s="39">
        <v>28.27</v>
      </c>
      <c r="H2044" s="13"/>
    </row>
    <row r="2045" spans="2:8" s="1" customFormat="1" ht="16.899999999999999" customHeight="1">
      <c r="B2045" s="13"/>
      <c r="C2045" s="38" t="s">
        <v>1</v>
      </c>
      <c r="D2045" s="38" t="s">
        <v>1054</v>
      </c>
      <c r="E2045" s="3" t="s">
        <v>1</v>
      </c>
      <c r="F2045" s="39">
        <v>0</v>
      </c>
      <c r="H2045" s="13"/>
    </row>
    <row r="2046" spans="2:8" s="1" customFormat="1" ht="16.899999999999999" customHeight="1">
      <c r="B2046" s="13"/>
      <c r="C2046" s="38" t="s">
        <v>1</v>
      </c>
      <c r="D2046" s="38" t="s">
        <v>11049</v>
      </c>
      <c r="E2046" s="3" t="s">
        <v>1</v>
      </c>
      <c r="F2046" s="39">
        <v>71.44</v>
      </c>
      <c r="H2046" s="13"/>
    </row>
    <row r="2047" spans="2:8" s="1" customFormat="1" ht="16.899999999999999" customHeight="1">
      <c r="B2047" s="13"/>
      <c r="C2047" s="38" t="s">
        <v>1</v>
      </c>
      <c r="D2047" s="38" t="s">
        <v>11050</v>
      </c>
      <c r="E2047" s="3" t="s">
        <v>1</v>
      </c>
      <c r="F2047" s="39">
        <v>0</v>
      </c>
      <c r="H2047" s="13"/>
    </row>
    <row r="2048" spans="2:8" s="1" customFormat="1" ht="16.899999999999999" customHeight="1">
      <c r="B2048" s="13"/>
      <c r="C2048" s="38" t="s">
        <v>1</v>
      </c>
      <c r="D2048" s="38" t="s">
        <v>11051</v>
      </c>
      <c r="E2048" s="3" t="s">
        <v>1</v>
      </c>
      <c r="F2048" s="39">
        <v>4.3099999999999996</v>
      </c>
      <c r="H2048" s="13"/>
    </row>
    <row r="2049" spans="2:8" s="1" customFormat="1" ht="16.899999999999999" customHeight="1">
      <c r="B2049" s="13"/>
      <c r="C2049" s="38" t="s">
        <v>1</v>
      </c>
      <c r="D2049" s="38" t="s">
        <v>11052</v>
      </c>
      <c r="E2049" s="3" t="s">
        <v>1</v>
      </c>
      <c r="F2049" s="39">
        <v>0</v>
      </c>
      <c r="H2049" s="13"/>
    </row>
    <row r="2050" spans="2:8" s="1" customFormat="1" ht="16.899999999999999" customHeight="1">
      <c r="B2050" s="13"/>
      <c r="C2050" s="38" t="s">
        <v>1</v>
      </c>
      <c r="D2050" s="38" t="s">
        <v>1365</v>
      </c>
      <c r="E2050" s="3" t="s">
        <v>1</v>
      </c>
      <c r="F2050" s="39">
        <v>4.3499999999999996</v>
      </c>
      <c r="H2050" s="13"/>
    </row>
    <row r="2051" spans="2:8" s="1" customFormat="1" ht="16.899999999999999" customHeight="1">
      <c r="B2051" s="13"/>
      <c r="C2051" s="38" t="s">
        <v>1</v>
      </c>
      <c r="D2051" s="38" t="s">
        <v>11053</v>
      </c>
      <c r="E2051" s="3" t="s">
        <v>1</v>
      </c>
      <c r="F2051" s="39">
        <v>0</v>
      </c>
      <c r="H2051" s="13"/>
    </row>
    <row r="2052" spans="2:8" s="1" customFormat="1" ht="16.899999999999999" customHeight="1">
      <c r="B2052" s="13"/>
      <c r="C2052" s="38" t="s">
        <v>1</v>
      </c>
      <c r="D2052" s="38" t="s">
        <v>11054</v>
      </c>
      <c r="E2052" s="3" t="s">
        <v>1</v>
      </c>
      <c r="F2052" s="39">
        <v>29.35</v>
      </c>
      <c r="H2052" s="13"/>
    </row>
    <row r="2053" spans="2:8" s="1" customFormat="1" ht="16.899999999999999" customHeight="1">
      <c r="B2053" s="13"/>
      <c r="C2053" s="38" t="s">
        <v>1</v>
      </c>
      <c r="D2053" s="38" t="s">
        <v>11024</v>
      </c>
      <c r="E2053" s="3" t="s">
        <v>1</v>
      </c>
      <c r="F2053" s="39">
        <v>0</v>
      </c>
      <c r="H2053" s="13"/>
    </row>
    <row r="2054" spans="2:8" s="1" customFormat="1" ht="16.899999999999999" customHeight="1">
      <c r="B2054" s="13"/>
      <c r="C2054" s="38" t="s">
        <v>1</v>
      </c>
      <c r="D2054" s="38" t="s">
        <v>11055</v>
      </c>
      <c r="E2054" s="3" t="s">
        <v>1</v>
      </c>
      <c r="F2054" s="39">
        <v>29.7</v>
      </c>
      <c r="H2054" s="13"/>
    </row>
    <row r="2055" spans="2:8" s="1" customFormat="1" ht="16.899999999999999" customHeight="1">
      <c r="B2055" s="13"/>
      <c r="C2055" s="38" t="s">
        <v>1</v>
      </c>
      <c r="D2055" s="38" t="s">
        <v>4630</v>
      </c>
      <c r="E2055" s="3" t="s">
        <v>1</v>
      </c>
      <c r="F2055" s="39">
        <v>0</v>
      </c>
      <c r="H2055" s="13"/>
    </row>
    <row r="2056" spans="2:8" s="1" customFormat="1" ht="16.899999999999999" customHeight="1">
      <c r="B2056" s="13"/>
      <c r="C2056" s="38" t="s">
        <v>1</v>
      </c>
      <c r="D2056" s="38" t="s">
        <v>11056</v>
      </c>
      <c r="E2056" s="3" t="s">
        <v>1</v>
      </c>
      <c r="F2056" s="39">
        <v>65.88</v>
      </c>
      <c r="H2056" s="13"/>
    </row>
    <row r="2057" spans="2:8" s="1" customFormat="1" ht="16.899999999999999" customHeight="1">
      <c r="B2057" s="13"/>
      <c r="C2057" s="38" t="s">
        <v>1</v>
      </c>
      <c r="D2057" s="38" t="s">
        <v>11057</v>
      </c>
      <c r="E2057" s="3" t="s">
        <v>1</v>
      </c>
      <c r="F2057" s="39">
        <v>0</v>
      </c>
      <c r="H2057" s="13"/>
    </row>
    <row r="2058" spans="2:8" s="1" customFormat="1" ht="16.899999999999999" customHeight="1">
      <c r="B2058" s="13"/>
      <c r="C2058" s="38" t="s">
        <v>1</v>
      </c>
      <c r="D2058" s="38" t="s">
        <v>11058</v>
      </c>
      <c r="E2058" s="3" t="s">
        <v>1</v>
      </c>
      <c r="F2058" s="39">
        <v>4.33</v>
      </c>
      <c r="H2058" s="13"/>
    </row>
    <row r="2059" spans="2:8" s="1" customFormat="1" ht="16.899999999999999" customHeight="1">
      <c r="B2059" s="13"/>
      <c r="C2059" s="38" t="s">
        <v>1</v>
      </c>
      <c r="D2059" s="38" t="s">
        <v>11059</v>
      </c>
      <c r="E2059" s="3" t="s">
        <v>1</v>
      </c>
      <c r="F2059" s="39">
        <v>0</v>
      </c>
      <c r="H2059" s="13"/>
    </row>
    <row r="2060" spans="2:8" s="1" customFormat="1" ht="16.899999999999999" customHeight="1">
      <c r="B2060" s="13"/>
      <c r="C2060" s="38" t="s">
        <v>1</v>
      </c>
      <c r="D2060" s="38" t="s">
        <v>1074</v>
      </c>
      <c r="E2060" s="3" t="s">
        <v>1</v>
      </c>
      <c r="F2060" s="39">
        <v>4.17</v>
      </c>
      <c r="H2060" s="13"/>
    </row>
    <row r="2061" spans="2:8" s="1" customFormat="1" ht="16.899999999999999" customHeight="1">
      <c r="B2061" s="13"/>
      <c r="C2061" s="38" t="s">
        <v>1</v>
      </c>
      <c r="D2061" s="38" t="s">
        <v>11060</v>
      </c>
      <c r="E2061" s="3" t="s">
        <v>1</v>
      </c>
      <c r="F2061" s="39">
        <v>0</v>
      </c>
      <c r="H2061" s="13"/>
    </row>
    <row r="2062" spans="2:8" s="1" customFormat="1" ht="16.899999999999999" customHeight="1">
      <c r="B2062" s="13"/>
      <c r="C2062" s="38" t="s">
        <v>1</v>
      </c>
      <c r="D2062" s="38" t="s">
        <v>11061</v>
      </c>
      <c r="E2062" s="3" t="s">
        <v>1</v>
      </c>
      <c r="F2062" s="39">
        <v>30.45</v>
      </c>
      <c r="H2062" s="13"/>
    </row>
    <row r="2063" spans="2:8" s="1" customFormat="1" ht="16.899999999999999" customHeight="1">
      <c r="B2063" s="13"/>
      <c r="C2063" s="38" t="s">
        <v>1</v>
      </c>
      <c r="D2063" s="38" t="s">
        <v>11027</v>
      </c>
      <c r="E2063" s="3" t="s">
        <v>1</v>
      </c>
      <c r="F2063" s="39">
        <v>0</v>
      </c>
      <c r="H2063" s="13"/>
    </row>
    <row r="2064" spans="2:8" s="1" customFormat="1" ht="16.899999999999999" customHeight="1">
      <c r="B2064" s="13"/>
      <c r="C2064" s="38" t="s">
        <v>1</v>
      </c>
      <c r="D2064" s="38" t="s">
        <v>11062</v>
      </c>
      <c r="E2064" s="3" t="s">
        <v>1</v>
      </c>
      <c r="F2064" s="39">
        <v>32.369999999999997</v>
      </c>
      <c r="H2064" s="13"/>
    </row>
    <row r="2065" spans="2:8" s="1" customFormat="1" ht="16.899999999999999" customHeight="1">
      <c r="B2065" s="13"/>
      <c r="C2065" s="38" t="s">
        <v>1</v>
      </c>
      <c r="D2065" s="38" t="s">
        <v>4635</v>
      </c>
      <c r="E2065" s="3" t="s">
        <v>1</v>
      </c>
      <c r="F2065" s="39">
        <v>0</v>
      </c>
      <c r="H2065" s="13"/>
    </row>
    <row r="2066" spans="2:8" s="1" customFormat="1" ht="16.899999999999999" customHeight="1">
      <c r="B2066" s="13"/>
      <c r="C2066" s="38" t="s">
        <v>1</v>
      </c>
      <c r="D2066" s="38" t="s">
        <v>11063</v>
      </c>
      <c r="E2066" s="3" t="s">
        <v>1</v>
      </c>
      <c r="F2066" s="39">
        <v>62.28</v>
      </c>
      <c r="H2066" s="13"/>
    </row>
    <row r="2067" spans="2:8" s="1" customFormat="1" ht="16.899999999999999" customHeight="1">
      <c r="B2067" s="13"/>
      <c r="C2067" s="38" t="s">
        <v>1</v>
      </c>
      <c r="D2067" s="38" t="s">
        <v>378</v>
      </c>
      <c r="E2067" s="3" t="s">
        <v>1</v>
      </c>
      <c r="F2067" s="39">
        <v>404.31</v>
      </c>
      <c r="H2067" s="13"/>
    </row>
    <row r="2068" spans="2:8" s="1" customFormat="1" ht="16.899999999999999" customHeight="1">
      <c r="B2068" s="13"/>
      <c r="C2068" s="40" t="s">
        <v>10809</v>
      </c>
      <c r="H2068" s="13"/>
    </row>
    <row r="2069" spans="2:8" s="1" customFormat="1" ht="16.899999999999999" customHeight="1">
      <c r="B2069" s="13"/>
      <c r="C2069" s="38" t="s">
        <v>4286</v>
      </c>
      <c r="D2069" s="38" t="s">
        <v>4287</v>
      </c>
      <c r="E2069" s="3" t="s">
        <v>249</v>
      </c>
      <c r="F2069" s="39">
        <v>608.83900000000006</v>
      </c>
      <c r="H2069" s="13"/>
    </row>
    <row r="2070" spans="2:8" s="1" customFormat="1" ht="22.5">
      <c r="B2070" s="13"/>
      <c r="C2070" s="38" t="s">
        <v>3195</v>
      </c>
      <c r="D2070" s="38" t="s">
        <v>3196</v>
      </c>
      <c r="E2070" s="3" t="s">
        <v>402</v>
      </c>
      <c r="F2070" s="39">
        <v>79.424999999999997</v>
      </c>
      <c r="H2070" s="13"/>
    </row>
    <row r="2071" spans="2:8" s="1" customFormat="1" ht="16.899999999999999" customHeight="1">
      <c r="B2071" s="13"/>
      <c r="C2071" s="38" t="s">
        <v>3231</v>
      </c>
      <c r="D2071" s="38" t="s">
        <v>3232</v>
      </c>
      <c r="E2071" s="3" t="s">
        <v>402</v>
      </c>
      <c r="F2071" s="39">
        <v>279.125</v>
      </c>
      <c r="H2071" s="13"/>
    </row>
    <row r="2072" spans="2:8" s="1" customFormat="1" ht="16.899999999999999" customHeight="1">
      <c r="B2072" s="13"/>
      <c r="C2072" s="34" t="s">
        <v>263</v>
      </c>
      <c r="D2072" s="35" t="s">
        <v>264</v>
      </c>
      <c r="E2072" s="36" t="s">
        <v>265</v>
      </c>
      <c r="F2072" s="37">
        <v>205.37</v>
      </c>
      <c r="H2072" s="13"/>
    </row>
    <row r="2073" spans="2:8" s="1" customFormat="1" ht="16.899999999999999" customHeight="1">
      <c r="B2073" s="13"/>
      <c r="C2073" s="38" t="s">
        <v>1</v>
      </c>
      <c r="D2073" s="38" t="s">
        <v>412</v>
      </c>
      <c r="E2073" s="3" t="s">
        <v>1</v>
      </c>
      <c r="F2073" s="39">
        <v>0</v>
      </c>
      <c r="H2073" s="13"/>
    </row>
    <row r="2074" spans="2:8" s="1" customFormat="1" ht="16.899999999999999" customHeight="1">
      <c r="B2074" s="13"/>
      <c r="C2074" s="38" t="s">
        <v>1</v>
      </c>
      <c r="D2074" s="38" t="s">
        <v>11064</v>
      </c>
      <c r="E2074" s="3" t="s">
        <v>1</v>
      </c>
      <c r="F2074" s="39">
        <v>66.72</v>
      </c>
      <c r="H2074" s="13"/>
    </row>
    <row r="2075" spans="2:8" s="1" customFormat="1" ht="16.899999999999999" customHeight="1">
      <c r="B2075" s="13"/>
      <c r="C2075" s="38" t="s">
        <v>1</v>
      </c>
      <c r="D2075" s="38" t="s">
        <v>11065</v>
      </c>
      <c r="E2075" s="3" t="s">
        <v>1</v>
      </c>
      <c r="F2075" s="39">
        <v>45.63</v>
      </c>
      <c r="H2075" s="13"/>
    </row>
    <row r="2076" spans="2:8" s="1" customFormat="1" ht="16.899999999999999" customHeight="1">
      <c r="B2076" s="13"/>
      <c r="C2076" s="38" t="s">
        <v>1</v>
      </c>
      <c r="D2076" s="38" t="s">
        <v>11066</v>
      </c>
      <c r="E2076" s="3" t="s">
        <v>1</v>
      </c>
      <c r="F2076" s="39">
        <v>9.3000000000000007</v>
      </c>
      <c r="H2076" s="13"/>
    </row>
    <row r="2077" spans="2:8" s="1" customFormat="1" ht="16.899999999999999" customHeight="1">
      <c r="B2077" s="13"/>
      <c r="C2077" s="38" t="s">
        <v>1</v>
      </c>
      <c r="D2077" s="38" t="s">
        <v>11067</v>
      </c>
      <c r="E2077" s="3" t="s">
        <v>1</v>
      </c>
      <c r="F2077" s="39">
        <v>83.72</v>
      </c>
      <c r="H2077" s="13"/>
    </row>
    <row r="2078" spans="2:8" s="1" customFormat="1" ht="16.899999999999999" customHeight="1">
      <c r="B2078" s="13"/>
      <c r="C2078" s="38" t="s">
        <v>1</v>
      </c>
      <c r="D2078" s="38" t="s">
        <v>378</v>
      </c>
      <c r="E2078" s="3" t="s">
        <v>1</v>
      </c>
      <c r="F2078" s="39">
        <v>205.37</v>
      </c>
      <c r="H2078" s="13"/>
    </row>
    <row r="2079" spans="2:8" s="1" customFormat="1" ht="16.899999999999999" customHeight="1">
      <c r="B2079" s="13"/>
      <c r="C2079" s="40" t="s">
        <v>10809</v>
      </c>
      <c r="H2079" s="13"/>
    </row>
    <row r="2080" spans="2:8" s="1" customFormat="1" ht="22.5">
      <c r="B2080" s="13"/>
      <c r="C2080" s="38" t="s">
        <v>2640</v>
      </c>
      <c r="D2080" s="38" t="s">
        <v>2641</v>
      </c>
      <c r="E2080" s="3" t="s">
        <v>265</v>
      </c>
      <c r="F2080" s="39">
        <v>410.74</v>
      </c>
      <c r="H2080" s="13"/>
    </row>
    <row r="2081" spans="2:8" s="1" customFormat="1" ht="22.5">
      <c r="B2081" s="13"/>
      <c r="C2081" s="38" t="s">
        <v>6255</v>
      </c>
      <c r="D2081" s="38" t="s">
        <v>6256</v>
      </c>
      <c r="E2081" s="3" t="s">
        <v>249</v>
      </c>
      <c r="F2081" s="39">
        <v>24.643999999999998</v>
      </c>
      <c r="H2081" s="13"/>
    </row>
    <row r="2082" spans="2:8" s="1" customFormat="1" ht="22.5">
      <c r="B2082" s="13"/>
      <c r="C2082" s="38" t="s">
        <v>6260</v>
      </c>
      <c r="D2082" s="38" t="s">
        <v>6261</v>
      </c>
      <c r="E2082" s="3" t="s">
        <v>249</v>
      </c>
      <c r="F2082" s="39">
        <v>24.643999999999998</v>
      </c>
      <c r="H2082" s="13"/>
    </row>
    <row r="2083" spans="2:8" s="1" customFormat="1" ht="22.5">
      <c r="B2083" s="13"/>
      <c r="C2083" s="38" t="s">
        <v>6264</v>
      </c>
      <c r="D2083" s="38" t="s">
        <v>6265</v>
      </c>
      <c r="E2083" s="3" t="s">
        <v>249</v>
      </c>
      <c r="F2083" s="39">
        <v>24.643999999999998</v>
      </c>
      <c r="H2083" s="13"/>
    </row>
    <row r="2084" spans="2:8" s="1" customFormat="1" ht="16.899999999999999" customHeight="1">
      <c r="B2084" s="13"/>
      <c r="C2084" s="38" t="s">
        <v>6277</v>
      </c>
      <c r="D2084" s="38" t="s">
        <v>6278</v>
      </c>
      <c r="E2084" s="3" t="s">
        <v>249</v>
      </c>
      <c r="F2084" s="39">
        <v>24.643999999999998</v>
      </c>
      <c r="H2084" s="13"/>
    </row>
    <row r="2085" spans="2:8" s="1" customFormat="1" ht="16.899999999999999" customHeight="1">
      <c r="B2085" s="13"/>
      <c r="C2085" s="34" t="s">
        <v>267</v>
      </c>
      <c r="D2085" s="35" t="s">
        <v>1</v>
      </c>
      <c r="E2085" s="36" t="s">
        <v>1</v>
      </c>
      <c r="F2085" s="37">
        <v>217.34899999999999</v>
      </c>
      <c r="H2085" s="13"/>
    </row>
    <row r="2086" spans="2:8" s="1" customFormat="1" ht="16.899999999999999" customHeight="1">
      <c r="B2086" s="13"/>
      <c r="C2086" s="38" t="s">
        <v>1</v>
      </c>
      <c r="D2086" s="38" t="s">
        <v>268</v>
      </c>
      <c r="E2086" s="3" t="s">
        <v>1</v>
      </c>
      <c r="F2086" s="39">
        <v>217.34899999999999</v>
      </c>
      <c r="H2086" s="13"/>
    </row>
    <row r="2087" spans="2:8" s="1" customFormat="1" ht="16.899999999999999" customHeight="1">
      <c r="B2087" s="13"/>
      <c r="C2087" s="38" t="s">
        <v>267</v>
      </c>
      <c r="D2087" s="38" t="s">
        <v>378</v>
      </c>
      <c r="E2087" s="3" t="s">
        <v>1</v>
      </c>
      <c r="F2087" s="39">
        <v>217.34899999999999</v>
      </c>
      <c r="H2087" s="13"/>
    </row>
    <row r="2088" spans="2:8" s="1" customFormat="1" ht="16.899999999999999" customHeight="1">
      <c r="B2088" s="13"/>
      <c r="C2088" s="40" t="s">
        <v>10809</v>
      </c>
      <c r="H2088" s="13"/>
    </row>
    <row r="2089" spans="2:8" s="1" customFormat="1" ht="22.5">
      <c r="B2089" s="13"/>
      <c r="C2089" s="38" t="s">
        <v>468</v>
      </c>
      <c r="D2089" s="38" t="s">
        <v>469</v>
      </c>
      <c r="E2089" s="3" t="s">
        <v>402</v>
      </c>
      <c r="F2089" s="39">
        <v>217.34899999999999</v>
      </c>
      <c r="H2089" s="13"/>
    </row>
    <row r="2090" spans="2:8" s="1" customFormat="1" ht="22.5">
      <c r="B2090" s="13"/>
      <c r="C2090" s="38" t="s">
        <v>472</v>
      </c>
      <c r="D2090" s="38" t="s">
        <v>473</v>
      </c>
      <c r="E2090" s="3" t="s">
        <v>402</v>
      </c>
      <c r="F2090" s="39">
        <v>2608.1880000000001</v>
      </c>
      <c r="H2090" s="13"/>
    </row>
    <row r="2091" spans="2:8" s="1" customFormat="1" ht="16.899999999999999" customHeight="1">
      <c r="B2091" s="13"/>
      <c r="C2091" s="38" t="s">
        <v>485</v>
      </c>
      <c r="D2091" s="38" t="s">
        <v>486</v>
      </c>
      <c r="E2091" s="3" t="s">
        <v>487</v>
      </c>
      <c r="F2091" s="39">
        <v>391.22800000000001</v>
      </c>
      <c r="H2091" s="13"/>
    </row>
    <row r="2092" spans="2:8" s="1" customFormat="1" ht="16.899999999999999" customHeight="1">
      <c r="B2092" s="13"/>
      <c r="C2092" s="34" t="s">
        <v>269</v>
      </c>
      <c r="D2092" s="35" t="s">
        <v>270</v>
      </c>
      <c r="E2092" s="36" t="s">
        <v>1</v>
      </c>
      <c r="F2092" s="37">
        <v>1271.0119999999999</v>
      </c>
      <c r="H2092" s="13"/>
    </row>
    <row r="2093" spans="2:8" s="1" customFormat="1" ht="16.899999999999999" customHeight="1">
      <c r="B2093" s="13"/>
      <c r="C2093" s="38" t="s">
        <v>1</v>
      </c>
      <c r="D2093" s="38" t="s">
        <v>1728</v>
      </c>
      <c r="E2093" s="3" t="s">
        <v>1</v>
      </c>
      <c r="F2093" s="39">
        <v>0</v>
      </c>
      <c r="H2093" s="13"/>
    </row>
    <row r="2094" spans="2:8" s="1" customFormat="1" ht="16.899999999999999" customHeight="1">
      <c r="B2094" s="13"/>
      <c r="C2094" s="38" t="s">
        <v>1</v>
      </c>
      <c r="D2094" s="38" t="s">
        <v>1648</v>
      </c>
      <c r="E2094" s="3" t="s">
        <v>1</v>
      </c>
      <c r="F2094" s="39">
        <v>0</v>
      </c>
      <c r="H2094" s="13"/>
    </row>
    <row r="2095" spans="2:8" s="1" customFormat="1" ht="16.899999999999999" customHeight="1">
      <c r="B2095" s="13"/>
      <c r="C2095" s="38" t="s">
        <v>1</v>
      </c>
      <c r="D2095" s="38" t="s">
        <v>1649</v>
      </c>
      <c r="E2095" s="3" t="s">
        <v>1</v>
      </c>
      <c r="F2095" s="39">
        <v>0</v>
      </c>
      <c r="H2095" s="13"/>
    </row>
    <row r="2096" spans="2:8" s="1" customFormat="1" ht="16.899999999999999" customHeight="1">
      <c r="B2096" s="13"/>
      <c r="C2096" s="38" t="s">
        <v>1</v>
      </c>
      <c r="D2096" s="38" t="s">
        <v>1650</v>
      </c>
      <c r="E2096" s="3" t="s">
        <v>1</v>
      </c>
      <c r="F2096" s="39">
        <v>0</v>
      </c>
      <c r="H2096" s="13"/>
    </row>
    <row r="2097" spans="2:8" s="1" customFormat="1" ht="16.899999999999999" customHeight="1">
      <c r="B2097" s="13"/>
      <c r="C2097" s="38" t="s">
        <v>1</v>
      </c>
      <c r="D2097" s="38" t="s">
        <v>1651</v>
      </c>
      <c r="E2097" s="3" t="s">
        <v>1</v>
      </c>
      <c r="F2097" s="39">
        <v>0</v>
      </c>
      <c r="H2097" s="13"/>
    </row>
    <row r="2098" spans="2:8" s="1" customFormat="1" ht="16.899999999999999" customHeight="1">
      <c r="B2098" s="13"/>
      <c r="C2098" s="38" t="s">
        <v>1</v>
      </c>
      <c r="D2098" s="38" t="s">
        <v>1652</v>
      </c>
      <c r="E2098" s="3" t="s">
        <v>1</v>
      </c>
      <c r="F2098" s="39">
        <v>3.5880000000000001</v>
      </c>
      <c r="H2098" s="13"/>
    </row>
    <row r="2099" spans="2:8" s="1" customFormat="1" ht="16.899999999999999" customHeight="1">
      <c r="B2099" s="13"/>
      <c r="C2099" s="38" t="s">
        <v>1</v>
      </c>
      <c r="D2099" s="38" t="s">
        <v>2366</v>
      </c>
      <c r="E2099" s="3" t="s">
        <v>1</v>
      </c>
      <c r="F2099" s="39">
        <v>0</v>
      </c>
      <c r="H2099" s="13"/>
    </row>
    <row r="2100" spans="2:8" s="1" customFormat="1" ht="16.899999999999999" customHeight="1">
      <c r="B2100" s="13"/>
      <c r="C2100" s="38" t="s">
        <v>1</v>
      </c>
      <c r="D2100" s="38" t="s">
        <v>1648</v>
      </c>
      <c r="E2100" s="3" t="s">
        <v>1</v>
      </c>
      <c r="F2100" s="39">
        <v>0</v>
      </c>
      <c r="H2100" s="13"/>
    </row>
    <row r="2101" spans="2:8" s="1" customFormat="1" ht="16.899999999999999" customHeight="1">
      <c r="B2101" s="13"/>
      <c r="C2101" s="38" t="s">
        <v>1</v>
      </c>
      <c r="D2101" s="38" t="s">
        <v>1896</v>
      </c>
      <c r="E2101" s="3" t="s">
        <v>1</v>
      </c>
      <c r="F2101" s="39">
        <v>0</v>
      </c>
      <c r="H2101" s="13"/>
    </row>
    <row r="2102" spans="2:8" s="1" customFormat="1" ht="16.899999999999999" customHeight="1">
      <c r="B2102" s="13"/>
      <c r="C2102" s="38" t="s">
        <v>1</v>
      </c>
      <c r="D2102" s="38" t="s">
        <v>1651</v>
      </c>
      <c r="E2102" s="3" t="s">
        <v>1</v>
      </c>
      <c r="F2102" s="39">
        <v>0</v>
      </c>
      <c r="H2102" s="13"/>
    </row>
    <row r="2103" spans="2:8" s="1" customFormat="1" ht="16.899999999999999" customHeight="1">
      <c r="B2103" s="13"/>
      <c r="C2103" s="38" t="s">
        <v>1</v>
      </c>
      <c r="D2103" s="38" t="s">
        <v>2367</v>
      </c>
      <c r="E2103" s="3" t="s">
        <v>1</v>
      </c>
      <c r="F2103" s="39">
        <v>2.835</v>
      </c>
      <c r="H2103" s="13"/>
    </row>
    <row r="2104" spans="2:8" s="1" customFormat="1" ht="16.899999999999999" customHeight="1">
      <c r="B2104" s="13"/>
      <c r="C2104" s="38" t="s">
        <v>1</v>
      </c>
      <c r="D2104" s="38" t="s">
        <v>1892</v>
      </c>
      <c r="E2104" s="3" t="s">
        <v>1</v>
      </c>
      <c r="F2104" s="39">
        <v>0</v>
      </c>
      <c r="H2104" s="13"/>
    </row>
    <row r="2105" spans="2:8" s="1" customFormat="1" ht="16.899999999999999" customHeight="1">
      <c r="B2105" s="13"/>
      <c r="C2105" s="38" t="s">
        <v>1</v>
      </c>
      <c r="D2105" s="38" t="s">
        <v>1651</v>
      </c>
      <c r="E2105" s="3" t="s">
        <v>1</v>
      </c>
      <c r="F2105" s="39">
        <v>0</v>
      </c>
      <c r="H2105" s="13"/>
    </row>
    <row r="2106" spans="2:8" s="1" customFormat="1" ht="16.899999999999999" customHeight="1">
      <c r="B2106" s="13"/>
      <c r="C2106" s="38" t="s">
        <v>1</v>
      </c>
      <c r="D2106" s="38" t="s">
        <v>2368</v>
      </c>
      <c r="E2106" s="3" t="s">
        <v>1</v>
      </c>
      <c r="F2106" s="39">
        <v>2.6970000000000001</v>
      </c>
      <c r="H2106" s="13"/>
    </row>
    <row r="2107" spans="2:8" s="1" customFormat="1" ht="16.899999999999999" customHeight="1">
      <c r="B2107" s="13"/>
      <c r="C2107" s="38" t="s">
        <v>1</v>
      </c>
      <c r="D2107" s="38" t="s">
        <v>1899</v>
      </c>
      <c r="E2107" s="3" t="s">
        <v>1</v>
      </c>
      <c r="F2107" s="39">
        <v>0</v>
      </c>
      <c r="H2107" s="13"/>
    </row>
    <row r="2108" spans="2:8" s="1" customFormat="1" ht="16.899999999999999" customHeight="1">
      <c r="B2108" s="13"/>
      <c r="C2108" s="38" t="s">
        <v>1</v>
      </c>
      <c r="D2108" s="38" t="s">
        <v>1651</v>
      </c>
      <c r="E2108" s="3" t="s">
        <v>1</v>
      </c>
      <c r="F2108" s="39">
        <v>0</v>
      </c>
      <c r="H2108" s="13"/>
    </row>
    <row r="2109" spans="2:8" s="1" customFormat="1" ht="16.899999999999999" customHeight="1">
      <c r="B2109" s="13"/>
      <c r="C2109" s="38" t="s">
        <v>1</v>
      </c>
      <c r="D2109" s="38" t="s">
        <v>2369</v>
      </c>
      <c r="E2109" s="3" t="s">
        <v>1</v>
      </c>
      <c r="F2109" s="39">
        <v>9.14</v>
      </c>
      <c r="H2109" s="13"/>
    </row>
    <row r="2110" spans="2:8" s="1" customFormat="1" ht="16.899999999999999" customHeight="1">
      <c r="B2110" s="13"/>
      <c r="C2110" s="38" t="s">
        <v>1</v>
      </c>
      <c r="D2110" s="38" t="s">
        <v>301</v>
      </c>
      <c r="E2110" s="3" t="s">
        <v>1</v>
      </c>
      <c r="F2110" s="39">
        <v>562.92600000000004</v>
      </c>
      <c r="H2110" s="13"/>
    </row>
    <row r="2111" spans="2:8" s="1" customFormat="1" ht="16.899999999999999" customHeight="1">
      <c r="B2111" s="13"/>
      <c r="C2111" s="38" t="s">
        <v>1</v>
      </c>
      <c r="D2111" s="38" t="s">
        <v>2370</v>
      </c>
      <c r="E2111" s="3" t="s">
        <v>1</v>
      </c>
      <c r="F2111" s="39">
        <v>0</v>
      </c>
      <c r="H2111" s="13"/>
    </row>
    <row r="2112" spans="2:8" s="1" customFormat="1" ht="16.899999999999999" customHeight="1">
      <c r="B2112" s="13"/>
      <c r="C2112" s="38" t="s">
        <v>1</v>
      </c>
      <c r="D2112" s="38" t="s">
        <v>1649</v>
      </c>
      <c r="E2112" s="3" t="s">
        <v>1</v>
      </c>
      <c r="F2112" s="39">
        <v>0</v>
      </c>
      <c r="H2112" s="13"/>
    </row>
    <row r="2113" spans="2:8" s="1" customFormat="1" ht="16.899999999999999" customHeight="1">
      <c r="B2113" s="13"/>
      <c r="C2113" s="38" t="s">
        <v>1</v>
      </c>
      <c r="D2113" s="38" t="s">
        <v>1654</v>
      </c>
      <c r="E2113" s="3" t="s">
        <v>1</v>
      </c>
      <c r="F2113" s="39">
        <v>0</v>
      </c>
      <c r="H2113" s="13"/>
    </row>
    <row r="2114" spans="2:8" s="1" customFormat="1" ht="16.899999999999999" customHeight="1">
      <c r="B2114" s="13"/>
      <c r="C2114" s="38" t="s">
        <v>1</v>
      </c>
      <c r="D2114" s="38" t="s">
        <v>2371</v>
      </c>
      <c r="E2114" s="3" t="s">
        <v>1</v>
      </c>
      <c r="F2114" s="39">
        <v>9.4700000000000006</v>
      </c>
      <c r="H2114" s="13"/>
    </row>
    <row r="2115" spans="2:8" s="1" customFormat="1" ht="16.899999999999999" customHeight="1">
      <c r="B2115" s="13"/>
      <c r="C2115" s="38" t="s">
        <v>1</v>
      </c>
      <c r="D2115" s="38" t="s">
        <v>2042</v>
      </c>
      <c r="E2115" s="3" t="s">
        <v>1</v>
      </c>
      <c r="F2115" s="39">
        <v>-2.58</v>
      </c>
      <c r="H2115" s="13"/>
    </row>
    <row r="2116" spans="2:8" s="1" customFormat="1" ht="16.899999999999999" customHeight="1">
      <c r="B2116" s="13"/>
      <c r="C2116" s="38" t="s">
        <v>1</v>
      </c>
      <c r="D2116" s="38" t="s">
        <v>2372</v>
      </c>
      <c r="E2116" s="3" t="s">
        <v>1</v>
      </c>
      <c r="F2116" s="39">
        <v>3.9049999999999998</v>
      </c>
      <c r="H2116" s="13"/>
    </row>
    <row r="2117" spans="2:8" s="1" customFormat="1" ht="16.899999999999999" customHeight="1">
      <c r="B2117" s="13"/>
      <c r="C2117" s="38" t="s">
        <v>1</v>
      </c>
      <c r="D2117" s="38" t="s">
        <v>1657</v>
      </c>
      <c r="E2117" s="3" t="s">
        <v>1</v>
      </c>
      <c r="F2117" s="39">
        <v>0</v>
      </c>
      <c r="H2117" s="13"/>
    </row>
    <row r="2118" spans="2:8" s="1" customFormat="1" ht="16.899999999999999" customHeight="1">
      <c r="B2118" s="13"/>
      <c r="C2118" s="38" t="s">
        <v>1</v>
      </c>
      <c r="D2118" s="38" t="s">
        <v>2373</v>
      </c>
      <c r="E2118" s="3" t="s">
        <v>1</v>
      </c>
      <c r="F2118" s="39">
        <v>84.875</v>
      </c>
      <c r="H2118" s="13"/>
    </row>
    <row r="2119" spans="2:8" s="1" customFormat="1" ht="16.899999999999999" customHeight="1">
      <c r="B2119" s="13"/>
      <c r="C2119" s="38" t="s">
        <v>1</v>
      </c>
      <c r="D2119" s="38" t="s">
        <v>2374</v>
      </c>
      <c r="E2119" s="3" t="s">
        <v>1</v>
      </c>
      <c r="F2119" s="39">
        <v>-34.804000000000002</v>
      </c>
      <c r="H2119" s="13"/>
    </row>
    <row r="2120" spans="2:8" s="1" customFormat="1" ht="16.899999999999999" customHeight="1">
      <c r="B2120" s="13"/>
      <c r="C2120" s="38" t="s">
        <v>1</v>
      </c>
      <c r="D2120" s="38" t="s">
        <v>2375</v>
      </c>
      <c r="E2120" s="3" t="s">
        <v>1</v>
      </c>
      <c r="F2120" s="39">
        <v>31.04</v>
      </c>
      <c r="H2120" s="13"/>
    </row>
    <row r="2121" spans="2:8" s="1" customFormat="1" ht="16.899999999999999" customHeight="1">
      <c r="B2121" s="13"/>
      <c r="C2121" s="38" t="s">
        <v>1</v>
      </c>
      <c r="D2121" s="38" t="s">
        <v>2376</v>
      </c>
      <c r="E2121" s="3" t="s">
        <v>1</v>
      </c>
      <c r="F2121" s="39">
        <v>17.655999999999999</v>
      </c>
      <c r="H2121" s="13"/>
    </row>
    <row r="2122" spans="2:8" s="1" customFormat="1" ht="16.899999999999999" customHeight="1">
      <c r="B2122" s="13"/>
      <c r="C2122" s="38" t="s">
        <v>1</v>
      </c>
      <c r="D2122" s="38" t="s">
        <v>2377</v>
      </c>
      <c r="E2122" s="3" t="s">
        <v>1</v>
      </c>
      <c r="F2122" s="39">
        <v>45.420999999999999</v>
      </c>
      <c r="H2122" s="13"/>
    </row>
    <row r="2123" spans="2:8" s="1" customFormat="1" ht="16.899999999999999" customHeight="1">
      <c r="B2123" s="13"/>
      <c r="C2123" s="38" t="s">
        <v>1</v>
      </c>
      <c r="D2123" s="38" t="s">
        <v>2378</v>
      </c>
      <c r="E2123" s="3" t="s">
        <v>1</v>
      </c>
      <c r="F2123" s="39">
        <v>-15.663</v>
      </c>
      <c r="H2123" s="13"/>
    </row>
    <row r="2124" spans="2:8" s="1" customFormat="1" ht="16.899999999999999" customHeight="1">
      <c r="B2124" s="13"/>
      <c r="C2124" s="38" t="s">
        <v>1</v>
      </c>
      <c r="D2124" s="38" t="s">
        <v>1662</v>
      </c>
      <c r="E2124" s="3" t="s">
        <v>1</v>
      </c>
      <c r="F2124" s="39">
        <v>0</v>
      </c>
      <c r="H2124" s="13"/>
    </row>
    <row r="2125" spans="2:8" s="1" customFormat="1" ht="16.899999999999999" customHeight="1">
      <c r="B2125" s="13"/>
      <c r="C2125" s="38" t="s">
        <v>1</v>
      </c>
      <c r="D2125" s="38" t="s">
        <v>2379</v>
      </c>
      <c r="E2125" s="3" t="s">
        <v>1</v>
      </c>
      <c r="F2125" s="39">
        <v>36.610999999999997</v>
      </c>
      <c r="H2125" s="13"/>
    </row>
    <row r="2126" spans="2:8" s="1" customFormat="1" ht="16.899999999999999" customHeight="1">
      <c r="B2126" s="13"/>
      <c r="C2126" s="38" t="s">
        <v>1</v>
      </c>
      <c r="D2126" s="38" t="s">
        <v>2380</v>
      </c>
      <c r="E2126" s="3" t="s">
        <v>1</v>
      </c>
      <c r="F2126" s="39">
        <v>-11.326000000000001</v>
      </c>
      <c r="H2126" s="13"/>
    </row>
    <row r="2127" spans="2:8" s="1" customFormat="1" ht="16.899999999999999" customHeight="1">
      <c r="B2127" s="13"/>
      <c r="C2127" s="38" t="s">
        <v>1</v>
      </c>
      <c r="D2127" s="38" t="s">
        <v>2381</v>
      </c>
      <c r="E2127" s="3" t="s">
        <v>1</v>
      </c>
      <c r="F2127" s="39">
        <v>3.8250000000000002</v>
      </c>
      <c r="H2127" s="13"/>
    </row>
    <row r="2128" spans="2:8" s="1" customFormat="1" ht="16.899999999999999" customHeight="1">
      <c r="B2128" s="13"/>
      <c r="C2128" s="38" t="s">
        <v>1</v>
      </c>
      <c r="D2128" s="38" t="s">
        <v>1892</v>
      </c>
      <c r="E2128" s="3" t="s">
        <v>1</v>
      </c>
      <c r="F2128" s="39">
        <v>0</v>
      </c>
      <c r="H2128" s="13"/>
    </row>
    <row r="2129" spans="2:8" s="1" customFormat="1" ht="16.899999999999999" customHeight="1">
      <c r="B2129" s="13"/>
      <c r="C2129" s="38" t="s">
        <v>1</v>
      </c>
      <c r="D2129" s="38" t="s">
        <v>2382</v>
      </c>
      <c r="E2129" s="3" t="s">
        <v>1</v>
      </c>
      <c r="F2129" s="39">
        <v>2.9279999999999999</v>
      </c>
      <c r="H2129" s="13"/>
    </row>
    <row r="2130" spans="2:8" s="1" customFormat="1" ht="16.899999999999999" customHeight="1">
      <c r="B2130" s="13"/>
      <c r="C2130" s="38" t="s">
        <v>1</v>
      </c>
      <c r="D2130" s="38" t="s">
        <v>1896</v>
      </c>
      <c r="E2130" s="3" t="s">
        <v>1</v>
      </c>
      <c r="F2130" s="39">
        <v>0</v>
      </c>
      <c r="H2130" s="13"/>
    </row>
    <row r="2131" spans="2:8" s="1" customFormat="1" ht="16.899999999999999" customHeight="1">
      <c r="B2131" s="13"/>
      <c r="C2131" s="38" t="s">
        <v>1</v>
      </c>
      <c r="D2131" s="38" t="s">
        <v>2383</v>
      </c>
      <c r="E2131" s="3" t="s">
        <v>1</v>
      </c>
      <c r="F2131" s="39">
        <v>2.3490000000000002</v>
      </c>
      <c r="H2131" s="13"/>
    </row>
    <row r="2132" spans="2:8" s="1" customFormat="1" ht="16.899999999999999" customHeight="1">
      <c r="B2132" s="13"/>
      <c r="C2132" s="38" t="s">
        <v>1</v>
      </c>
      <c r="D2132" s="38" t="s">
        <v>2054</v>
      </c>
      <c r="E2132" s="3" t="s">
        <v>1</v>
      </c>
      <c r="F2132" s="39">
        <v>0</v>
      </c>
      <c r="H2132" s="13"/>
    </row>
    <row r="2133" spans="2:8" s="1" customFormat="1" ht="16.899999999999999" customHeight="1">
      <c r="B2133" s="13"/>
      <c r="C2133" s="38" t="s">
        <v>1</v>
      </c>
      <c r="D2133" s="38" t="s">
        <v>2384</v>
      </c>
      <c r="E2133" s="3" t="s">
        <v>1</v>
      </c>
      <c r="F2133" s="39">
        <v>12.563000000000001</v>
      </c>
      <c r="H2133" s="13"/>
    </row>
    <row r="2134" spans="2:8" s="1" customFormat="1" ht="16.899999999999999" customHeight="1">
      <c r="B2134" s="13"/>
      <c r="C2134" s="38" t="s">
        <v>1</v>
      </c>
      <c r="D2134" s="38" t="s">
        <v>2385</v>
      </c>
      <c r="E2134" s="3" t="s">
        <v>1</v>
      </c>
      <c r="F2134" s="39">
        <v>-5.0830000000000002</v>
      </c>
      <c r="H2134" s="13"/>
    </row>
    <row r="2135" spans="2:8" s="1" customFormat="1" ht="16.899999999999999" customHeight="1">
      <c r="B2135" s="13"/>
      <c r="C2135" s="38" t="s">
        <v>1</v>
      </c>
      <c r="D2135" s="38" t="s">
        <v>2386</v>
      </c>
      <c r="E2135" s="3" t="s">
        <v>1</v>
      </c>
      <c r="F2135" s="39">
        <v>2.76</v>
      </c>
      <c r="H2135" s="13"/>
    </row>
    <row r="2136" spans="2:8" s="1" customFormat="1" ht="16.899999999999999" customHeight="1">
      <c r="B2136" s="13"/>
      <c r="C2136" s="38" t="s">
        <v>1</v>
      </c>
      <c r="D2136" s="38" t="s">
        <v>1668</v>
      </c>
      <c r="E2136" s="3" t="s">
        <v>1</v>
      </c>
      <c r="F2136" s="39">
        <v>0</v>
      </c>
      <c r="H2136" s="13"/>
    </row>
    <row r="2137" spans="2:8" s="1" customFormat="1" ht="16.899999999999999" customHeight="1">
      <c r="B2137" s="13"/>
      <c r="C2137" s="38" t="s">
        <v>1</v>
      </c>
      <c r="D2137" s="38" t="s">
        <v>2387</v>
      </c>
      <c r="E2137" s="3" t="s">
        <v>1</v>
      </c>
      <c r="F2137" s="39">
        <v>14.071</v>
      </c>
      <c r="H2137" s="13"/>
    </row>
    <row r="2138" spans="2:8" s="1" customFormat="1" ht="16.899999999999999" customHeight="1">
      <c r="B2138" s="13"/>
      <c r="C2138" s="38" t="s">
        <v>1</v>
      </c>
      <c r="D2138" s="38" t="s">
        <v>2388</v>
      </c>
      <c r="E2138" s="3" t="s">
        <v>1</v>
      </c>
      <c r="F2138" s="39">
        <v>-4.9790000000000001</v>
      </c>
      <c r="H2138" s="13"/>
    </row>
    <row r="2139" spans="2:8" s="1" customFormat="1" ht="16.899999999999999" customHeight="1">
      <c r="B2139" s="13"/>
      <c r="C2139" s="38" t="s">
        <v>1</v>
      </c>
      <c r="D2139" s="38" t="s">
        <v>1899</v>
      </c>
      <c r="E2139" s="3" t="s">
        <v>1</v>
      </c>
      <c r="F2139" s="39">
        <v>0</v>
      </c>
      <c r="H2139" s="13"/>
    </row>
    <row r="2140" spans="2:8" s="1" customFormat="1" ht="16.899999999999999" customHeight="1">
      <c r="B2140" s="13"/>
      <c r="C2140" s="38" t="s">
        <v>1</v>
      </c>
      <c r="D2140" s="38" t="s">
        <v>2389</v>
      </c>
      <c r="E2140" s="3" t="s">
        <v>1</v>
      </c>
      <c r="F2140" s="39">
        <v>8.8130000000000006</v>
      </c>
      <c r="H2140" s="13"/>
    </row>
    <row r="2141" spans="2:8" s="1" customFormat="1" ht="16.899999999999999" customHeight="1">
      <c r="B2141" s="13"/>
      <c r="C2141" s="38" t="s">
        <v>1</v>
      </c>
      <c r="D2141" s="38" t="s">
        <v>2051</v>
      </c>
      <c r="E2141" s="3" t="s">
        <v>1</v>
      </c>
      <c r="F2141" s="39">
        <v>-0.495</v>
      </c>
      <c r="H2141" s="13"/>
    </row>
    <row r="2142" spans="2:8" s="1" customFormat="1" ht="16.899999999999999" customHeight="1">
      <c r="B2142" s="13"/>
      <c r="C2142" s="38" t="s">
        <v>1</v>
      </c>
      <c r="D2142" s="38" t="s">
        <v>2390</v>
      </c>
      <c r="E2142" s="3" t="s">
        <v>1</v>
      </c>
      <c r="F2142" s="39">
        <v>0.97899999999999998</v>
      </c>
      <c r="H2142" s="13"/>
    </row>
    <row r="2143" spans="2:8" s="1" customFormat="1" ht="16.899999999999999" customHeight="1">
      <c r="B2143" s="13"/>
      <c r="C2143" s="38" t="s">
        <v>1</v>
      </c>
      <c r="D2143" s="38" t="s">
        <v>1670</v>
      </c>
      <c r="E2143" s="3" t="s">
        <v>1</v>
      </c>
      <c r="F2143" s="39">
        <v>0</v>
      </c>
      <c r="H2143" s="13"/>
    </row>
    <row r="2144" spans="2:8" s="1" customFormat="1" ht="16.899999999999999" customHeight="1">
      <c r="B2144" s="13"/>
      <c r="C2144" s="38" t="s">
        <v>1</v>
      </c>
      <c r="D2144" s="38" t="s">
        <v>2391</v>
      </c>
      <c r="E2144" s="3" t="s">
        <v>1</v>
      </c>
      <c r="F2144" s="39">
        <v>7.5979999999999999</v>
      </c>
      <c r="H2144" s="13"/>
    </row>
    <row r="2145" spans="2:8" s="1" customFormat="1" ht="16.899999999999999" customHeight="1">
      <c r="B2145" s="13"/>
      <c r="C2145" s="38" t="s">
        <v>1</v>
      </c>
      <c r="D2145" s="38" t="s">
        <v>2392</v>
      </c>
      <c r="E2145" s="3" t="s">
        <v>1</v>
      </c>
      <c r="F2145" s="39">
        <v>-3.375</v>
      </c>
      <c r="H2145" s="13"/>
    </row>
    <row r="2146" spans="2:8" s="1" customFormat="1" ht="16.899999999999999" customHeight="1">
      <c r="B2146" s="13"/>
      <c r="C2146" s="38" t="s">
        <v>1</v>
      </c>
      <c r="D2146" s="38" t="s">
        <v>2393</v>
      </c>
      <c r="E2146" s="3" t="s">
        <v>1</v>
      </c>
      <c r="F2146" s="39">
        <v>1.526</v>
      </c>
      <c r="H2146" s="13"/>
    </row>
    <row r="2147" spans="2:8" s="1" customFormat="1" ht="16.899999999999999" customHeight="1">
      <c r="B2147" s="13"/>
      <c r="C2147" s="38" t="s">
        <v>1</v>
      </c>
      <c r="D2147" s="38" t="s">
        <v>2394</v>
      </c>
      <c r="E2147" s="3" t="s">
        <v>1</v>
      </c>
      <c r="F2147" s="39">
        <v>0</v>
      </c>
      <c r="H2147" s="13"/>
    </row>
    <row r="2148" spans="2:8" s="1" customFormat="1" ht="16.899999999999999" customHeight="1">
      <c r="B2148" s="13"/>
      <c r="C2148" s="38" t="s">
        <v>1</v>
      </c>
      <c r="D2148" s="38" t="s">
        <v>2395</v>
      </c>
      <c r="E2148" s="3" t="s">
        <v>1</v>
      </c>
      <c r="F2148" s="39">
        <v>6.2320000000000002</v>
      </c>
      <c r="H2148" s="13"/>
    </row>
    <row r="2149" spans="2:8" s="1" customFormat="1" ht="16.899999999999999" customHeight="1">
      <c r="B2149" s="13"/>
      <c r="C2149" s="38" t="s">
        <v>1</v>
      </c>
      <c r="D2149" s="38" t="s">
        <v>2396</v>
      </c>
      <c r="E2149" s="3" t="s">
        <v>1</v>
      </c>
      <c r="F2149" s="39">
        <v>3.6139999999999999</v>
      </c>
      <c r="H2149" s="13"/>
    </row>
    <row r="2150" spans="2:8" s="1" customFormat="1" ht="16.899999999999999" customHeight="1">
      <c r="B2150" s="13"/>
      <c r="C2150" s="38" t="s">
        <v>1</v>
      </c>
      <c r="D2150" s="38" t="s">
        <v>2062</v>
      </c>
      <c r="E2150" s="3" t="s">
        <v>1</v>
      </c>
      <c r="F2150" s="39">
        <v>0</v>
      </c>
      <c r="H2150" s="13"/>
    </row>
    <row r="2151" spans="2:8" s="1" customFormat="1" ht="16.899999999999999" customHeight="1">
      <c r="B2151" s="13"/>
      <c r="C2151" s="38" t="s">
        <v>1</v>
      </c>
      <c r="D2151" s="38" t="s">
        <v>2397</v>
      </c>
      <c r="E2151" s="3" t="s">
        <v>1</v>
      </c>
      <c r="F2151" s="39">
        <v>39.552999999999997</v>
      </c>
      <c r="H2151" s="13"/>
    </row>
    <row r="2152" spans="2:8" s="1" customFormat="1" ht="16.899999999999999" customHeight="1">
      <c r="B2152" s="13"/>
      <c r="C2152" s="38" t="s">
        <v>1</v>
      </c>
      <c r="D2152" s="38" t="s">
        <v>2398</v>
      </c>
      <c r="E2152" s="3" t="s">
        <v>1</v>
      </c>
      <c r="F2152" s="39">
        <v>-3.3650000000000002</v>
      </c>
      <c r="H2152" s="13"/>
    </row>
    <row r="2153" spans="2:8" s="1" customFormat="1" ht="16.899999999999999" customHeight="1">
      <c r="B2153" s="13"/>
      <c r="C2153" s="38" t="s">
        <v>1</v>
      </c>
      <c r="D2153" s="38" t="s">
        <v>2399</v>
      </c>
      <c r="E2153" s="3" t="s">
        <v>1</v>
      </c>
      <c r="F2153" s="39">
        <v>5.0149999999999997</v>
      </c>
      <c r="H2153" s="13"/>
    </row>
    <row r="2154" spans="2:8" s="1" customFormat="1" ht="16.899999999999999" customHeight="1">
      <c r="B2154" s="13"/>
      <c r="C2154" s="38" t="s">
        <v>1</v>
      </c>
      <c r="D2154" s="38" t="s">
        <v>1674</v>
      </c>
      <c r="E2154" s="3" t="s">
        <v>1</v>
      </c>
      <c r="F2154" s="39">
        <v>0</v>
      </c>
      <c r="H2154" s="13"/>
    </row>
    <row r="2155" spans="2:8" s="1" customFormat="1" ht="16.899999999999999" customHeight="1">
      <c r="B2155" s="13"/>
      <c r="C2155" s="38" t="s">
        <v>1</v>
      </c>
      <c r="D2155" s="38" t="s">
        <v>2400</v>
      </c>
      <c r="E2155" s="3" t="s">
        <v>1</v>
      </c>
      <c r="F2155" s="39">
        <v>15.38</v>
      </c>
      <c r="H2155" s="13"/>
    </row>
    <row r="2156" spans="2:8" s="1" customFormat="1" ht="16.899999999999999" customHeight="1">
      <c r="B2156" s="13"/>
      <c r="C2156" s="38" t="s">
        <v>1</v>
      </c>
      <c r="D2156" s="38" t="s">
        <v>2401</v>
      </c>
      <c r="E2156" s="3" t="s">
        <v>1</v>
      </c>
      <c r="F2156" s="39">
        <v>-7.57</v>
      </c>
      <c r="H2156" s="13"/>
    </row>
    <row r="2157" spans="2:8" s="1" customFormat="1" ht="16.899999999999999" customHeight="1">
      <c r="B2157" s="13"/>
      <c r="C2157" s="38" t="s">
        <v>1</v>
      </c>
      <c r="D2157" s="38" t="s">
        <v>2402</v>
      </c>
      <c r="E2157" s="3" t="s">
        <v>1</v>
      </c>
      <c r="F2157" s="39">
        <v>7.8760000000000003</v>
      </c>
      <c r="H2157" s="13"/>
    </row>
    <row r="2158" spans="2:8" s="1" customFormat="1" ht="16.899999999999999" customHeight="1">
      <c r="B2158" s="13"/>
      <c r="C2158" s="38" t="s">
        <v>1</v>
      </c>
      <c r="D2158" s="38" t="s">
        <v>1676</v>
      </c>
      <c r="E2158" s="3" t="s">
        <v>1</v>
      </c>
      <c r="F2158" s="39">
        <v>0</v>
      </c>
      <c r="H2158" s="13"/>
    </row>
    <row r="2159" spans="2:8" s="1" customFormat="1" ht="16.899999999999999" customHeight="1">
      <c r="B2159" s="13"/>
      <c r="C2159" s="38" t="s">
        <v>1</v>
      </c>
      <c r="D2159" s="38" t="s">
        <v>2403</v>
      </c>
      <c r="E2159" s="3" t="s">
        <v>1</v>
      </c>
      <c r="F2159" s="39">
        <v>30.896000000000001</v>
      </c>
      <c r="H2159" s="13"/>
    </row>
    <row r="2160" spans="2:8" s="1" customFormat="1" ht="16.899999999999999" customHeight="1">
      <c r="B2160" s="13"/>
      <c r="C2160" s="38" t="s">
        <v>1</v>
      </c>
      <c r="D2160" s="38" t="s">
        <v>2067</v>
      </c>
      <c r="E2160" s="3" t="s">
        <v>1</v>
      </c>
      <c r="F2160" s="39">
        <v>0</v>
      </c>
      <c r="H2160" s="13"/>
    </row>
    <row r="2161" spans="2:8" s="1" customFormat="1" ht="16.899999999999999" customHeight="1">
      <c r="B2161" s="13"/>
      <c r="C2161" s="38" t="s">
        <v>1</v>
      </c>
      <c r="D2161" s="38" t="s">
        <v>2404</v>
      </c>
      <c r="E2161" s="3" t="s">
        <v>1</v>
      </c>
      <c r="F2161" s="39">
        <v>21.835000000000001</v>
      </c>
      <c r="H2161" s="13"/>
    </row>
    <row r="2162" spans="2:8" s="1" customFormat="1" ht="16.899999999999999" customHeight="1">
      <c r="B2162" s="13"/>
      <c r="C2162" s="38" t="s">
        <v>1</v>
      </c>
      <c r="D2162" s="38" t="s">
        <v>2405</v>
      </c>
      <c r="E2162" s="3" t="s">
        <v>1</v>
      </c>
      <c r="F2162" s="39">
        <v>-1.5029999999999999</v>
      </c>
      <c r="H2162" s="13"/>
    </row>
    <row r="2163" spans="2:8" s="1" customFormat="1" ht="16.899999999999999" customHeight="1">
      <c r="B2163" s="13"/>
      <c r="C2163" s="38" t="s">
        <v>1</v>
      </c>
      <c r="D2163" s="38" t="s">
        <v>2406</v>
      </c>
      <c r="E2163" s="3" t="s">
        <v>1</v>
      </c>
      <c r="F2163" s="39">
        <v>2.0009999999999999</v>
      </c>
      <c r="H2163" s="13"/>
    </row>
    <row r="2164" spans="2:8" s="1" customFormat="1" ht="16.899999999999999" customHeight="1">
      <c r="B2164" s="13"/>
      <c r="C2164" s="38" t="s">
        <v>1</v>
      </c>
      <c r="D2164" s="38" t="s">
        <v>1680</v>
      </c>
      <c r="E2164" s="3" t="s">
        <v>1</v>
      </c>
      <c r="F2164" s="39">
        <v>0</v>
      </c>
      <c r="H2164" s="13"/>
    </row>
    <row r="2165" spans="2:8" s="1" customFormat="1" ht="16.899999999999999" customHeight="1">
      <c r="B2165" s="13"/>
      <c r="C2165" s="38" t="s">
        <v>1</v>
      </c>
      <c r="D2165" s="38" t="s">
        <v>2407</v>
      </c>
      <c r="E2165" s="3" t="s">
        <v>1</v>
      </c>
      <c r="F2165" s="39">
        <v>5.8390000000000004</v>
      </c>
      <c r="H2165" s="13"/>
    </row>
    <row r="2166" spans="2:8" s="1" customFormat="1" ht="16.899999999999999" customHeight="1">
      <c r="B2166" s="13"/>
      <c r="C2166" s="38" t="s">
        <v>1</v>
      </c>
      <c r="D2166" s="38" t="s">
        <v>1682</v>
      </c>
      <c r="E2166" s="3" t="s">
        <v>1</v>
      </c>
      <c r="F2166" s="39">
        <v>0</v>
      </c>
      <c r="H2166" s="13"/>
    </row>
    <row r="2167" spans="2:8" s="1" customFormat="1" ht="16.899999999999999" customHeight="1">
      <c r="B2167" s="13"/>
      <c r="C2167" s="38" t="s">
        <v>1</v>
      </c>
      <c r="D2167" s="38" t="s">
        <v>1683</v>
      </c>
      <c r="E2167" s="3" t="s">
        <v>1</v>
      </c>
      <c r="F2167" s="39">
        <v>52.325000000000003</v>
      </c>
      <c r="H2167" s="13"/>
    </row>
    <row r="2168" spans="2:8" s="1" customFormat="1" ht="16.899999999999999" customHeight="1">
      <c r="B2168" s="13"/>
      <c r="C2168" s="38" t="s">
        <v>1</v>
      </c>
      <c r="D2168" s="38" t="s">
        <v>2408</v>
      </c>
      <c r="E2168" s="3" t="s">
        <v>1</v>
      </c>
      <c r="F2168" s="39">
        <v>-6.6109999999999998</v>
      </c>
      <c r="H2168" s="13"/>
    </row>
    <row r="2169" spans="2:8" s="1" customFormat="1" ht="16.899999999999999" customHeight="1">
      <c r="B2169" s="13"/>
      <c r="C2169" s="38" t="s">
        <v>1</v>
      </c>
      <c r="D2169" s="38" t="s">
        <v>2409</v>
      </c>
      <c r="E2169" s="3" t="s">
        <v>1</v>
      </c>
      <c r="F2169" s="39">
        <v>2.6</v>
      </c>
      <c r="H2169" s="13"/>
    </row>
    <row r="2170" spans="2:8" s="1" customFormat="1" ht="16.899999999999999" customHeight="1">
      <c r="B2170" s="13"/>
      <c r="C2170" s="38" t="s">
        <v>1</v>
      </c>
      <c r="D2170" s="38" t="s">
        <v>1686</v>
      </c>
      <c r="E2170" s="3" t="s">
        <v>1</v>
      </c>
      <c r="F2170" s="39">
        <v>0</v>
      </c>
      <c r="H2170" s="13"/>
    </row>
    <row r="2171" spans="2:8" s="1" customFormat="1" ht="16.899999999999999" customHeight="1">
      <c r="B2171" s="13"/>
      <c r="C2171" s="38" t="s">
        <v>1</v>
      </c>
      <c r="D2171" s="38" t="s">
        <v>2410</v>
      </c>
      <c r="E2171" s="3" t="s">
        <v>1</v>
      </c>
      <c r="F2171" s="39">
        <v>7.0140000000000002</v>
      </c>
      <c r="H2171" s="13"/>
    </row>
    <row r="2172" spans="2:8" s="1" customFormat="1" ht="16.899999999999999" customHeight="1">
      <c r="B2172" s="13"/>
      <c r="C2172" s="38" t="s">
        <v>1</v>
      </c>
      <c r="D2172" s="38" t="s">
        <v>1716</v>
      </c>
      <c r="E2172" s="3" t="s">
        <v>1</v>
      </c>
      <c r="F2172" s="39">
        <v>-1.9350000000000001</v>
      </c>
      <c r="H2172" s="13"/>
    </row>
    <row r="2173" spans="2:8" s="1" customFormat="1" ht="16.899999999999999" customHeight="1">
      <c r="B2173" s="13"/>
      <c r="C2173" s="38" t="s">
        <v>1</v>
      </c>
      <c r="D2173" s="38" t="s">
        <v>1690</v>
      </c>
      <c r="E2173" s="3" t="s">
        <v>1</v>
      </c>
      <c r="F2173" s="39">
        <v>0</v>
      </c>
      <c r="H2173" s="13"/>
    </row>
    <row r="2174" spans="2:8" s="1" customFormat="1" ht="16.899999999999999" customHeight="1">
      <c r="B2174" s="13"/>
      <c r="C2174" s="38" t="s">
        <v>1</v>
      </c>
      <c r="D2174" s="38" t="s">
        <v>2411</v>
      </c>
      <c r="E2174" s="3" t="s">
        <v>1</v>
      </c>
      <c r="F2174" s="39">
        <v>8.9600000000000009</v>
      </c>
      <c r="H2174" s="13"/>
    </row>
    <row r="2175" spans="2:8" s="1" customFormat="1" ht="16.899999999999999" customHeight="1">
      <c r="B2175" s="13"/>
      <c r="C2175" s="38" t="s">
        <v>1</v>
      </c>
      <c r="D2175" s="38" t="s">
        <v>2042</v>
      </c>
      <c r="E2175" s="3" t="s">
        <v>1</v>
      </c>
      <c r="F2175" s="39">
        <v>-2.58</v>
      </c>
      <c r="H2175" s="13"/>
    </row>
    <row r="2176" spans="2:8" s="1" customFormat="1" ht="16.899999999999999" customHeight="1">
      <c r="B2176" s="13"/>
      <c r="C2176" s="38" t="s">
        <v>1</v>
      </c>
      <c r="D2176" s="38" t="s">
        <v>1694</v>
      </c>
      <c r="E2176" s="3" t="s">
        <v>1</v>
      </c>
      <c r="F2176" s="39">
        <v>0</v>
      </c>
      <c r="H2176" s="13"/>
    </row>
    <row r="2177" spans="2:8" s="1" customFormat="1" ht="16.899999999999999" customHeight="1">
      <c r="B2177" s="13"/>
      <c r="C2177" s="38" t="s">
        <v>1</v>
      </c>
      <c r="D2177" s="38" t="s">
        <v>2412</v>
      </c>
      <c r="E2177" s="3" t="s">
        <v>1</v>
      </c>
      <c r="F2177" s="39">
        <v>13.81</v>
      </c>
      <c r="H2177" s="13"/>
    </row>
    <row r="2178" spans="2:8" s="1" customFormat="1" ht="16.899999999999999" customHeight="1">
      <c r="B2178" s="13"/>
      <c r="C2178" s="38" t="s">
        <v>1</v>
      </c>
      <c r="D2178" s="38" t="s">
        <v>2042</v>
      </c>
      <c r="E2178" s="3" t="s">
        <v>1</v>
      </c>
      <c r="F2178" s="39">
        <v>-2.58</v>
      </c>
      <c r="H2178" s="13"/>
    </row>
    <row r="2179" spans="2:8" s="1" customFormat="1" ht="16.899999999999999" customHeight="1">
      <c r="B2179" s="13"/>
      <c r="C2179" s="38" t="s">
        <v>1</v>
      </c>
      <c r="D2179" s="38" t="s">
        <v>1699</v>
      </c>
      <c r="E2179" s="3" t="s">
        <v>1</v>
      </c>
      <c r="F2179" s="39">
        <v>0</v>
      </c>
      <c r="H2179" s="13"/>
    </row>
    <row r="2180" spans="2:8" s="1" customFormat="1" ht="16.899999999999999" customHeight="1">
      <c r="B2180" s="13"/>
      <c r="C2180" s="38" t="s">
        <v>1</v>
      </c>
      <c r="D2180" s="38" t="s">
        <v>2413</v>
      </c>
      <c r="E2180" s="3" t="s">
        <v>1</v>
      </c>
      <c r="F2180" s="39">
        <v>7.2359999999999998</v>
      </c>
      <c r="H2180" s="13"/>
    </row>
    <row r="2181" spans="2:8" s="1" customFormat="1" ht="16.899999999999999" customHeight="1">
      <c r="B2181" s="13"/>
      <c r="C2181" s="38" t="s">
        <v>1</v>
      </c>
      <c r="D2181" s="38" t="s">
        <v>1701</v>
      </c>
      <c r="E2181" s="3" t="s">
        <v>1</v>
      </c>
      <c r="F2181" s="39">
        <v>0</v>
      </c>
      <c r="H2181" s="13"/>
    </row>
    <row r="2182" spans="2:8" s="1" customFormat="1" ht="16.899999999999999" customHeight="1">
      <c r="B2182" s="13"/>
      <c r="C2182" s="38" t="s">
        <v>1</v>
      </c>
      <c r="D2182" s="38" t="s">
        <v>2414</v>
      </c>
      <c r="E2182" s="3" t="s">
        <v>1</v>
      </c>
      <c r="F2182" s="39">
        <v>13.997</v>
      </c>
      <c r="H2182" s="13"/>
    </row>
    <row r="2183" spans="2:8" s="1" customFormat="1" ht="16.899999999999999" customHeight="1">
      <c r="B2183" s="13"/>
      <c r="C2183" s="38" t="s">
        <v>1</v>
      </c>
      <c r="D2183" s="38" t="s">
        <v>1706</v>
      </c>
      <c r="E2183" s="3" t="s">
        <v>1</v>
      </c>
      <c r="F2183" s="39">
        <v>-2.15</v>
      </c>
      <c r="H2183" s="13"/>
    </row>
    <row r="2184" spans="2:8" s="1" customFormat="1" ht="16.899999999999999" customHeight="1">
      <c r="B2184" s="13"/>
      <c r="C2184" s="38" t="s">
        <v>1</v>
      </c>
      <c r="D2184" s="38" t="s">
        <v>1710</v>
      </c>
      <c r="E2184" s="3" t="s">
        <v>1</v>
      </c>
      <c r="F2184" s="39">
        <v>0</v>
      </c>
      <c r="H2184" s="13"/>
    </row>
    <row r="2185" spans="2:8" s="1" customFormat="1" ht="16.899999999999999" customHeight="1">
      <c r="B2185" s="13"/>
      <c r="C2185" s="38" t="s">
        <v>1</v>
      </c>
      <c r="D2185" s="38" t="s">
        <v>2415</v>
      </c>
      <c r="E2185" s="3" t="s">
        <v>1</v>
      </c>
      <c r="F2185" s="39">
        <v>8.3059999999999992</v>
      </c>
      <c r="H2185" s="13"/>
    </row>
    <row r="2186" spans="2:8" s="1" customFormat="1" ht="16.899999999999999" customHeight="1">
      <c r="B2186" s="13"/>
      <c r="C2186" s="38" t="s">
        <v>1</v>
      </c>
      <c r="D2186" s="38" t="s">
        <v>2416</v>
      </c>
      <c r="E2186" s="3" t="s">
        <v>1</v>
      </c>
      <c r="F2186" s="39">
        <v>-3.87</v>
      </c>
      <c r="H2186" s="13"/>
    </row>
    <row r="2187" spans="2:8" s="1" customFormat="1" ht="16.899999999999999" customHeight="1">
      <c r="B2187" s="13"/>
      <c r="C2187" s="38" t="s">
        <v>1</v>
      </c>
      <c r="D2187" s="38" t="s">
        <v>2417</v>
      </c>
      <c r="E2187" s="3" t="s">
        <v>1</v>
      </c>
      <c r="F2187" s="39">
        <v>0</v>
      </c>
      <c r="H2187" s="13"/>
    </row>
    <row r="2188" spans="2:8" s="1" customFormat="1" ht="16.899999999999999" customHeight="1">
      <c r="B2188" s="13"/>
      <c r="C2188" s="38" t="s">
        <v>1</v>
      </c>
      <c r="D2188" s="38" t="s">
        <v>2418</v>
      </c>
      <c r="E2188" s="3" t="s">
        <v>1</v>
      </c>
      <c r="F2188" s="39">
        <v>32.548999999999999</v>
      </c>
      <c r="H2188" s="13"/>
    </row>
    <row r="2189" spans="2:8" s="1" customFormat="1" ht="16.899999999999999" customHeight="1">
      <c r="B2189" s="13"/>
      <c r="C2189" s="38" t="s">
        <v>1</v>
      </c>
      <c r="D2189" s="38" t="s">
        <v>2419</v>
      </c>
      <c r="E2189" s="3" t="s">
        <v>1</v>
      </c>
      <c r="F2189" s="39">
        <v>2.6360000000000001</v>
      </c>
      <c r="H2189" s="13"/>
    </row>
    <row r="2190" spans="2:8" s="1" customFormat="1" ht="16.899999999999999" customHeight="1">
      <c r="B2190" s="13"/>
      <c r="C2190" s="38" t="s">
        <v>1</v>
      </c>
      <c r="D2190" s="38" t="s">
        <v>1723</v>
      </c>
      <c r="E2190" s="3" t="s">
        <v>1</v>
      </c>
      <c r="F2190" s="39">
        <v>0</v>
      </c>
      <c r="H2190" s="13"/>
    </row>
    <row r="2191" spans="2:8" s="1" customFormat="1" ht="16.899999999999999" customHeight="1">
      <c r="B2191" s="13"/>
      <c r="C2191" s="38" t="s">
        <v>1</v>
      </c>
      <c r="D2191" s="38" t="s">
        <v>1724</v>
      </c>
      <c r="E2191" s="3" t="s">
        <v>1</v>
      </c>
      <c r="F2191" s="39">
        <v>6.64</v>
      </c>
      <c r="H2191" s="13"/>
    </row>
    <row r="2192" spans="2:8" s="1" customFormat="1" ht="16.899999999999999" customHeight="1">
      <c r="B2192" s="13"/>
      <c r="C2192" s="38" t="s">
        <v>1</v>
      </c>
      <c r="D2192" s="38" t="s">
        <v>2042</v>
      </c>
      <c r="E2192" s="3" t="s">
        <v>1</v>
      </c>
      <c r="F2192" s="39">
        <v>-2.58</v>
      </c>
      <c r="H2192" s="13"/>
    </row>
    <row r="2193" spans="2:8" s="1" customFormat="1" ht="16.899999999999999" customHeight="1">
      <c r="B2193" s="13"/>
      <c r="C2193" s="38" t="s">
        <v>1</v>
      </c>
      <c r="D2193" s="38" t="s">
        <v>1965</v>
      </c>
      <c r="E2193" s="3" t="s">
        <v>1</v>
      </c>
      <c r="F2193" s="39">
        <v>0</v>
      </c>
      <c r="H2193" s="13"/>
    </row>
    <row r="2194" spans="2:8" s="1" customFormat="1" ht="16.899999999999999" customHeight="1">
      <c r="B2194" s="13"/>
      <c r="C2194" s="38" t="s">
        <v>1</v>
      </c>
      <c r="D2194" s="38" t="s">
        <v>2420</v>
      </c>
      <c r="E2194" s="3" t="s">
        <v>1</v>
      </c>
      <c r="F2194" s="39">
        <v>36.173999999999999</v>
      </c>
      <c r="H2194" s="13"/>
    </row>
    <row r="2195" spans="2:8" s="1" customFormat="1" ht="16.899999999999999" customHeight="1">
      <c r="B2195" s="13"/>
      <c r="C2195" s="38" t="s">
        <v>1</v>
      </c>
      <c r="D2195" s="38" t="s">
        <v>2421</v>
      </c>
      <c r="E2195" s="3" t="s">
        <v>1</v>
      </c>
      <c r="F2195" s="39">
        <v>-14.406000000000001</v>
      </c>
      <c r="H2195" s="13"/>
    </row>
    <row r="2196" spans="2:8" s="1" customFormat="1" ht="16.899999999999999" customHeight="1">
      <c r="B2196" s="13"/>
      <c r="C2196" s="38" t="s">
        <v>1</v>
      </c>
      <c r="D2196" s="38" t="s">
        <v>2422</v>
      </c>
      <c r="E2196" s="3" t="s">
        <v>1</v>
      </c>
      <c r="F2196" s="39">
        <v>1.5429999999999999</v>
      </c>
      <c r="H2196" s="13"/>
    </row>
    <row r="2197" spans="2:8" s="1" customFormat="1" ht="16.899999999999999" customHeight="1">
      <c r="B2197" s="13"/>
      <c r="C2197" s="38" t="s">
        <v>1</v>
      </c>
      <c r="D2197" s="38" t="s">
        <v>1718</v>
      </c>
      <c r="E2197" s="3" t="s">
        <v>1</v>
      </c>
      <c r="F2197" s="39">
        <v>0</v>
      </c>
      <c r="H2197" s="13"/>
    </row>
    <row r="2198" spans="2:8" s="1" customFormat="1" ht="16.899999999999999" customHeight="1">
      <c r="B2198" s="13"/>
      <c r="C2198" s="38" t="s">
        <v>1</v>
      </c>
      <c r="D2198" s="38" t="s">
        <v>2423</v>
      </c>
      <c r="E2198" s="3" t="s">
        <v>1</v>
      </c>
      <c r="F2198" s="39">
        <v>16.925999999999998</v>
      </c>
      <c r="H2198" s="13"/>
    </row>
    <row r="2199" spans="2:8" s="1" customFormat="1" ht="16.899999999999999" customHeight="1">
      <c r="B2199" s="13"/>
      <c r="C2199" s="38" t="s">
        <v>1</v>
      </c>
      <c r="D2199" s="38" t="s">
        <v>2424</v>
      </c>
      <c r="E2199" s="3" t="s">
        <v>1</v>
      </c>
      <c r="F2199" s="39">
        <v>-6.0069999999999997</v>
      </c>
      <c r="H2199" s="13"/>
    </row>
    <row r="2200" spans="2:8" s="1" customFormat="1" ht="16.899999999999999" customHeight="1">
      <c r="B2200" s="13"/>
      <c r="C2200" s="38" t="s">
        <v>1</v>
      </c>
      <c r="D2200" s="38" t="s">
        <v>2425</v>
      </c>
      <c r="E2200" s="3" t="s">
        <v>1</v>
      </c>
      <c r="F2200" s="39">
        <v>3.532</v>
      </c>
      <c r="H2200" s="13"/>
    </row>
    <row r="2201" spans="2:8" s="1" customFormat="1" ht="16.899999999999999" customHeight="1">
      <c r="B2201" s="13"/>
      <c r="C2201" s="38" t="s">
        <v>1</v>
      </c>
      <c r="D2201" s="38" t="s">
        <v>2426</v>
      </c>
      <c r="E2201" s="3" t="s">
        <v>1</v>
      </c>
      <c r="F2201" s="39">
        <v>0</v>
      </c>
      <c r="H2201" s="13"/>
    </row>
    <row r="2202" spans="2:8" s="1" customFormat="1" ht="16.899999999999999" customHeight="1">
      <c r="B2202" s="13"/>
      <c r="C2202" s="38" t="s">
        <v>1</v>
      </c>
      <c r="D2202" s="38" t="s">
        <v>1593</v>
      </c>
      <c r="E2202" s="3" t="s">
        <v>1</v>
      </c>
      <c r="F2202" s="39">
        <v>0</v>
      </c>
      <c r="H2202" s="13"/>
    </row>
    <row r="2203" spans="2:8" s="1" customFormat="1" ht="16.899999999999999" customHeight="1">
      <c r="B2203" s="13"/>
      <c r="C2203" s="38" t="s">
        <v>1</v>
      </c>
      <c r="D2203" s="38" t="s">
        <v>1750</v>
      </c>
      <c r="E2203" s="3" t="s">
        <v>1</v>
      </c>
      <c r="F2203" s="39">
        <v>0</v>
      </c>
      <c r="H2203" s="13"/>
    </row>
    <row r="2204" spans="2:8" s="1" customFormat="1" ht="16.899999999999999" customHeight="1">
      <c r="B2204" s="13"/>
      <c r="C2204" s="38" t="s">
        <v>1</v>
      </c>
      <c r="D2204" s="38" t="s">
        <v>2427</v>
      </c>
      <c r="E2204" s="3" t="s">
        <v>1</v>
      </c>
      <c r="F2204" s="39">
        <v>36.087000000000003</v>
      </c>
      <c r="H2204" s="13"/>
    </row>
    <row r="2205" spans="2:8" s="1" customFormat="1" ht="16.899999999999999" customHeight="1">
      <c r="B2205" s="13"/>
      <c r="C2205" s="38" t="s">
        <v>1</v>
      </c>
      <c r="D2205" s="38" t="s">
        <v>1866</v>
      </c>
      <c r="E2205" s="3" t="s">
        <v>1</v>
      </c>
      <c r="F2205" s="39">
        <v>-12.346</v>
      </c>
      <c r="H2205" s="13"/>
    </row>
    <row r="2206" spans="2:8" s="1" customFormat="1" ht="16.899999999999999" customHeight="1">
      <c r="B2206" s="13"/>
      <c r="C2206" s="38" t="s">
        <v>1</v>
      </c>
      <c r="D2206" s="38" t="s">
        <v>1867</v>
      </c>
      <c r="E2206" s="3" t="s">
        <v>1</v>
      </c>
      <c r="F2206" s="39">
        <v>6.18</v>
      </c>
      <c r="H2206" s="13"/>
    </row>
    <row r="2207" spans="2:8" s="1" customFormat="1" ht="16.899999999999999" customHeight="1">
      <c r="B2207" s="13"/>
      <c r="C2207" s="38" t="s">
        <v>1</v>
      </c>
      <c r="D2207" s="38" t="s">
        <v>1871</v>
      </c>
      <c r="E2207" s="3" t="s">
        <v>1</v>
      </c>
      <c r="F2207" s="39">
        <v>0</v>
      </c>
      <c r="H2207" s="13"/>
    </row>
    <row r="2208" spans="2:8" s="1" customFormat="1" ht="16.899999999999999" customHeight="1">
      <c r="B2208" s="13"/>
      <c r="C2208" s="38" t="s">
        <v>1</v>
      </c>
      <c r="D2208" s="38" t="s">
        <v>1872</v>
      </c>
      <c r="E2208" s="3" t="s">
        <v>1</v>
      </c>
      <c r="F2208" s="39">
        <v>23.039000000000001</v>
      </c>
      <c r="H2208" s="13"/>
    </row>
    <row r="2209" spans="2:8" s="1" customFormat="1" ht="16.899999999999999" customHeight="1">
      <c r="B2209" s="13"/>
      <c r="C2209" s="38" t="s">
        <v>1</v>
      </c>
      <c r="D2209" s="38" t="s">
        <v>1873</v>
      </c>
      <c r="E2209" s="3" t="s">
        <v>1</v>
      </c>
      <c r="F2209" s="39">
        <v>-7.0330000000000004</v>
      </c>
      <c r="H2209" s="13"/>
    </row>
    <row r="2210" spans="2:8" s="1" customFormat="1" ht="16.899999999999999" customHeight="1">
      <c r="B2210" s="13"/>
      <c r="C2210" s="38" t="s">
        <v>1</v>
      </c>
      <c r="D2210" s="38" t="s">
        <v>1874</v>
      </c>
      <c r="E2210" s="3" t="s">
        <v>1</v>
      </c>
      <c r="F2210" s="39">
        <v>1.929</v>
      </c>
      <c r="H2210" s="13"/>
    </row>
    <row r="2211" spans="2:8" s="1" customFormat="1" ht="16.899999999999999" customHeight="1">
      <c r="B2211" s="13"/>
      <c r="C2211" s="38" t="s">
        <v>1</v>
      </c>
      <c r="D2211" s="38" t="s">
        <v>1875</v>
      </c>
      <c r="E2211" s="3" t="s">
        <v>1</v>
      </c>
      <c r="F2211" s="39">
        <v>0</v>
      </c>
      <c r="H2211" s="13"/>
    </row>
    <row r="2212" spans="2:8" s="1" customFormat="1" ht="16.899999999999999" customHeight="1">
      <c r="B2212" s="13"/>
      <c r="C2212" s="38" t="s">
        <v>1</v>
      </c>
      <c r="D2212" s="38" t="s">
        <v>1876</v>
      </c>
      <c r="E2212" s="3" t="s">
        <v>1</v>
      </c>
      <c r="F2212" s="39">
        <v>11.488</v>
      </c>
      <c r="H2212" s="13"/>
    </row>
    <row r="2213" spans="2:8" s="1" customFormat="1" ht="16.899999999999999" customHeight="1">
      <c r="B2213" s="13"/>
      <c r="C2213" s="38" t="s">
        <v>1</v>
      </c>
      <c r="D2213" s="38" t="s">
        <v>1877</v>
      </c>
      <c r="E2213" s="3" t="s">
        <v>1</v>
      </c>
      <c r="F2213" s="39">
        <v>-3.0870000000000002</v>
      </c>
      <c r="H2213" s="13"/>
    </row>
    <row r="2214" spans="2:8" s="1" customFormat="1" ht="16.899999999999999" customHeight="1">
      <c r="B2214" s="13"/>
      <c r="C2214" s="38" t="s">
        <v>1</v>
      </c>
      <c r="D2214" s="38" t="s">
        <v>1878</v>
      </c>
      <c r="E2214" s="3" t="s">
        <v>1</v>
      </c>
      <c r="F2214" s="39">
        <v>1.5449999999999999</v>
      </c>
      <c r="H2214" s="13"/>
    </row>
    <row r="2215" spans="2:8" s="1" customFormat="1" ht="16.899999999999999" customHeight="1">
      <c r="B2215" s="13"/>
      <c r="C2215" s="38" t="s">
        <v>1</v>
      </c>
      <c r="D2215" s="38" t="s">
        <v>1752</v>
      </c>
      <c r="E2215" s="3" t="s">
        <v>1</v>
      </c>
      <c r="F2215" s="39">
        <v>0</v>
      </c>
      <c r="H2215" s="13"/>
    </row>
    <row r="2216" spans="2:8" s="1" customFormat="1" ht="16.899999999999999" customHeight="1">
      <c r="B2216" s="13"/>
      <c r="C2216" s="38" t="s">
        <v>1</v>
      </c>
      <c r="D2216" s="38" t="s">
        <v>1879</v>
      </c>
      <c r="E2216" s="3" t="s">
        <v>1</v>
      </c>
      <c r="F2216" s="39">
        <v>8.34</v>
      </c>
      <c r="H2216" s="13"/>
    </row>
    <row r="2217" spans="2:8" s="1" customFormat="1" ht="16.899999999999999" customHeight="1">
      <c r="B2217" s="13"/>
      <c r="C2217" s="38" t="s">
        <v>1</v>
      </c>
      <c r="D2217" s="38" t="s">
        <v>1877</v>
      </c>
      <c r="E2217" s="3" t="s">
        <v>1</v>
      </c>
      <c r="F2217" s="39">
        <v>-3.0870000000000002</v>
      </c>
      <c r="H2217" s="13"/>
    </row>
    <row r="2218" spans="2:8" s="1" customFormat="1" ht="16.899999999999999" customHeight="1">
      <c r="B2218" s="13"/>
      <c r="C2218" s="38" t="s">
        <v>1</v>
      </c>
      <c r="D2218" s="38" t="s">
        <v>1878</v>
      </c>
      <c r="E2218" s="3" t="s">
        <v>1</v>
      </c>
      <c r="F2218" s="39">
        <v>1.5449999999999999</v>
      </c>
      <c r="H2218" s="13"/>
    </row>
    <row r="2219" spans="2:8" s="1" customFormat="1" ht="16.899999999999999" customHeight="1">
      <c r="B2219" s="13"/>
      <c r="C2219" s="38" t="s">
        <v>1</v>
      </c>
      <c r="D2219" s="38" t="s">
        <v>1880</v>
      </c>
      <c r="E2219" s="3" t="s">
        <v>1</v>
      </c>
      <c r="F2219" s="39">
        <v>0</v>
      </c>
      <c r="H2219" s="13"/>
    </row>
    <row r="2220" spans="2:8" s="1" customFormat="1" ht="16.899999999999999" customHeight="1">
      <c r="B2220" s="13"/>
      <c r="C2220" s="38" t="s">
        <v>1</v>
      </c>
      <c r="D2220" s="38" t="s">
        <v>1881</v>
      </c>
      <c r="E2220" s="3" t="s">
        <v>1</v>
      </c>
      <c r="F2220" s="39">
        <v>8.7360000000000007</v>
      </c>
      <c r="H2220" s="13"/>
    </row>
    <row r="2221" spans="2:8" s="1" customFormat="1" ht="16.899999999999999" customHeight="1">
      <c r="B2221" s="13"/>
      <c r="C2221" s="38" t="s">
        <v>1</v>
      </c>
      <c r="D2221" s="38" t="s">
        <v>1882</v>
      </c>
      <c r="E2221" s="3" t="s">
        <v>1</v>
      </c>
      <c r="F2221" s="39">
        <v>-2.9649999999999999</v>
      </c>
      <c r="H2221" s="13"/>
    </row>
    <row r="2222" spans="2:8" s="1" customFormat="1" ht="16.899999999999999" customHeight="1">
      <c r="B2222" s="13"/>
      <c r="C2222" s="38" t="s">
        <v>1</v>
      </c>
      <c r="D2222" s="38" t="s">
        <v>1883</v>
      </c>
      <c r="E2222" s="3" t="s">
        <v>1</v>
      </c>
      <c r="F2222" s="39">
        <v>2.9430000000000001</v>
      </c>
      <c r="H2222" s="13"/>
    </row>
    <row r="2223" spans="2:8" s="1" customFormat="1" ht="16.899999999999999" customHeight="1">
      <c r="B2223" s="13"/>
      <c r="C2223" s="38" t="s">
        <v>1</v>
      </c>
      <c r="D2223" s="38" t="s">
        <v>1597</v>
      </c>
      <c r="E2223" s="3" t="s">
        <v>1</v>
      </c>
      <c r="F2223" s="39">
        <v>0</v>
      </c>
      <c r="H2223" s="13"/>
    </row>
    <row r="2224" spans="2:8" s="1" customFormat="1" ht="16.899999999999999" customHeight="1">
      <c r="B2224" s="13"/>
      <c r="C2224" s="38" t="s">
        <v>1</v>
      </c>
      <c r="D2224" s="38" t="s">
        <v>1768</v>
      </c>
      <c r="E2224" s="3" t="s">
        <v>1</v>
      </c>
      <c r="F2224" s="39">
        <v>0</v>
      </c>
      <c r="H2224" s="13"/>
    </row>
    <row r="2225" spans="2:8" s="1" customFormat="1" ht="16.899999999999999" customHeight="1">
      <c r="B2225" s="13"/>
      <c r="C2225" s="38" t="s">
        <v>1</v>
      </c>
      <c r="D2225" s="38" t="s">
        <v>2428</v>
      </c>
      <c r="E2225" s="3" t="s">
        <v>1</v>
      </c>
      <c r="F2225" s="39">
        <v>19.802</v>
      </c>
      <c r="H2225" s="13"/>
    </row>
    <row r="2226" spans="2:8" s="1" customFormat="1" ht="16.899999999999999" customHeight="1">
      <c r="B2226" s="13"/>
      <c r="C2226" s="38" t="s">
        <v>1</v>
      </c>
      <c r="D2226" s="38" t="s">
        <v>1851</v>
      </c>
      <c r="E2226" s="3" t="s">
        <v>1</v>
      </c>
      <c r="F2226" s="39">
        <v>-6.7060000000000004</v>
      </c>
      <c r="H2226" s="13"/>
    </row>
    <row r="2227" spans="2:8" s="1" customFormat="1" ht="16.899999999999999" customHeight="1">
      <c r="B2227" s="13"/>
      <c r="C2227" s="38" t="s">
        <v>1</v>
      </c>
      <c r="D2227" s="38" t="s">
        <v>1852</v>
      </c>
      <c r="E2227" s="3" t="s">
        <v>1</v>
      </c>
      <c r="F2227" s="39">
        <v>1.415</v>
      </c>
      <c r="H2227" s="13"/>
    </row>
    <row r="2228" spans="2:8" s="1" customFormat="1" ht="16.899999999999999" customHeight="1">
      <c r="B2228" s="13"/>
      <c r="C2228" s="38" t="s">
        <v>1</v>
      </c>
      <c r="D2228" s="38" t="s">
        <v>1770</v>
      </c>
      <c r="E2228" s="3" t="s">
        <v>1</v>
      </c>
      <c r="F2228" s="39">
        <v>0</v>
      </c>
      <c r="H2228" s="13"/>
    </row>
    <row r="2229" spans="2:8" s="1" customFormat="1" ht="16.899999999999999" customHeight="1">
      <c r="B2229" s="13"/>
      <c r="C2229" s="38" t="s">
        <v>1</v>
      </c>
      <c r="D2229" s="38" t="s">
        <v>1856</v>
      </c>
      <c r="E2229" s="3" t="s">
        <v>1</v>
      </c>
      <c r="F2229" s="39">
        <v>19.04</v>
      </c>
      <c r="H2229" s="13"/>
    </row>
    <row r="2230" spans="2:8" s="1" customFormat="1" ht="16.899999999999999" customHeight="1">
      <c r="B2230" s="13"/>
      <c r="C2230" s="38" t="s">
        <v>1</v>
      </c>
      <c r="D2230" s="38" t="s">
        <v>1851</v>
      </c>
      <c r="E2230" s="3" t="s">
        <v>1</v>
      </c>
      <c r="F2230" s="39">
        <v>-6.7060000000000004</v>
      </c>
      <c r="H2230" s="13"/>
    </row>
    <row r="2231" spans="2:8" s="1" customFormat="1" ht="16.899999999999999" customHeight="1">
      <c r="B2231" s="13"/>
      <c r="C2231" s="38" t="s">
        <v>1</v>
      </c>
      <c r="D2231" s="38" t="s">
        <v>1852</v>
      </c>
      <c r="E2231" s="3" t="s">
        <v>1</v>
      </c>
      <c r="F2231" s="39">
        <v>1.415</v>
      </c>
      <c r="H2231" s="13"/>
    </row>
    <row r="2232" spans="2:8" s="1" customFormat="1" ht="16.899999999999999" customHeight="1">
      <c r="B2232" s="13"/>
      <c r="C2232" s="38" t="s">
        <v>1</v>
      </c>
      <c r="D2232" s="38" t="s">
        <v>1772</v>
      </c>
      <c r="E2232" s="3" t="s">
        <v>1</v>
      </c>
      <c r="F2232" s="39">
        <v>0</v>
      </c>
      <c r="H2232" s="13"/>
    </row>
    <row r="2233" spans="2:8" s="1" customFormat="1" ht="16.899999999999999" customHeight="1">
      <c r="B2233" s="13"/>
      <c r="C2233" s="38" t="s">
        <v>1</v>
      </c>
      <c r="D2233" s="38" t="s">
        <v>1857</v>
      </c>
      <c r="E2233" s="3" t="s">
        <v>1</v>
      </c>
      <c r="F2233" s="39">
        <v>18.928000000000001</v>
      </c>
      <c r="H2233" s="13"/>
    </row>
    <row r="2234" spans="2:8" s="1" customFormat="1" ht="16.899999999999999" customHeight="1">
      <c r="B2234" s="13"/>
      <c r="C2234" s="38" t="s">
        <v>1</v>
      </c>
      <c r="D2234" s="38" t="s">
        <v>1858</v>
      </c>
      <c r="E2234" s="3" t="s">
        <v>1</v>
      </c>
      <c r="F2234" s="39">
        <v>-6.5789999999999997</v>
      </c>
      <c r="H2234" s="13"/>
    </row>
    <row r="2235" spans="2:8" s="1" customFormat="1" ht="16.899999999999999" customHeight="1">
      <c r="B2235" s="13"/>
      <c r="C2235" s="38" t="s">
        <v>1</v>
      </c>
      <c r="D2235" s="38" t="s">
        <v>1859</v>
      </c>
      <c r="E2235" s="3" t="s">
        <v>1</v>
      </c>
      <c r="F2235" s="39">
        <v>1.41</v>
      </c>
      <c r="H2235" s="13"/>
    </row>
    <row r="2236" spans="2:8" s="1" customFormat="1" ht="16.899999999999999" customHeight="1">
      <c r="B2236" s="13"/>
      <c r="C2236" s="38" t="s">
        <v>1</v>
      </c>
      <c r="D2236" s="38" t="s">
        <v>1860</v>
      </c>
      <c r="E2236" s="3" t="s">
        <v>1</v>
      </c>
      <c r="F2236" s="39">
        <v>0</v>
      </c>
      <c r="H2236" s="13"/>
    </row>
    <row r="2237" spans="2:8" s="1" customFormat="1" ht="16.899999999999999" customHeight="1">
      <c r="B2237" s="13"/>
      <c r="C2237" s="38" t="s">
        <v>1</v>
      </c>
      <c r="D2237" s="38" t="s">
        <v>1861</v>
      </c>
      <c r="E2237" s="3" t="s">
        <v>1</v>
      </c>
      <c r="F2237" s="39">
        <v>17.986999999999998</v>
      </c>
      <c r="H2237" s="13"/>
    </row>
    <row r="2238" spans="2:8" s="1" customFormat="1" ht="16.899999999999999" customHeight="1">
      <c r="B2238" s="13"/>
      <c r="C2238" s="38" t="s">
        <v>1</v>
      </c>
      <c r="D2238" s="38" t="s">
        <v>1858</v>
      </c>
      <c r="E2238" s="3" t="s">
        <v>1</v>
      </c>
      <c r="F2238" s="39">
        <v>-6.5789999999999997</v>
      </c>
      <c r="H2238" s="13"/>
    </row>
    <row r="2239" spans="2:8" s="1" customFormat="1" ht="16.899999999999999" customHeight="1">
      <c r="B2239" s="13"/>
      <c r="C2239" s="38" t="s">
        <v>1</v>
      </c>
      <c r="D2239" s="38" t="s">
        <v>1859</v>
      </c>
      <c r="E2239" s="3" t="s">
        <v>1</v>
      </c>
      <c r="F2239" s="39">
        <v>1.41</v>
      </c>
      <c r="H2239" s="13"/>
    </row>
    <row r="2240" spans="2:8" s="1" customFormat="1" ht="16.899999999999999" customHeight="1">
      <c r="B2240" s="13"/>
      <c r="C2240" s="38" t="s">
        <v>1</v>
      </c>
      <c r="D2240" s="38" t="s">
        <v>1779</v>
      </c>
      <c r="E2240" s="3" t="s">
        <v>1</v>
      </c>
      <c r="F2240" s="39">
        <v>0</v>
      </c>
      <c r="H2240" s="13"/>
    </row>
    <row r="2241" spans="2:8" s="1" customFormat="1" ht="16.899999999999999" customHeight="1">
      <c r="B2241" s="13"/>
      <c r="C2241" s="38" t="s">
        <v>1</v>
      </c>
      <c r="D2241" s="38" t="s">
        <v>1862</v>
      </c>
      <c r="E2241" s="3" t="s">
        <v>1</v>
      </c>
      <c r="F2241" s="39">
        <v>10.237</v>
      </c>
      <c r="H2241" s="13"/>
    </row>
    <row r="2242" spans="2:8" s="1" customFormat="1" ht="16.899999999999999" customHeight="1">
      <c r="B2242" s="13"/>
      <c r="C2242" s="38" t="s">
        <v>1</v>
      </c>
      <c r="D2242" s="38" t="s">
        <v>1863</v>
      </c>
      <c r="E2242" s="3" t="s">
        <v>1</v>
      </c>
      <c r="F2242" s="39">
        <v>-3.3530000000000002</v>
      </c>
      <c r="H2242" s="13"/>
    </row>
    <row r="2243" spans="2:8" s="1" customFormat="1" ht="16.899999999999999" customHeight="1">
      <c r="B2243" s="13"/>
      <c r="C2243" s="38" t="s">
        <v>1</v>
      </c>
      <c r="D2243" s="38" t="s">
        <v>1864</v>
      </c>
      <c r="E2243" s="3" t="s">
        <v>1</v>
      </c>
      <c r="F2243" s="39">
        <v>0.76100000000000001</v>
      </c>
      <c r="H2243" s="13"/>
    </row>
    <row r="2244" spans="2:8" s="1" customFormat="1" ht="16.899999999999999" customHeight="1">
      <c r="B2244" s="13"/>
      <c r="C2244" s="38" t="s">
        <v>1</v>
      </c>
      <c r="D2244" s="38" t="s">
        <v>1600</v>
      </c>
      <c r="E2244" s="3" t="s">
        <v>1</v>
      </c>
      <c r="F2244" s="39">
        <v>0</v>
      </c>
      <c r="H2244" s="13"/>
    </row>
    <row r="2245" spans="2:8" s="1" customFormat="1" ht="16.899999999999999" customHeight="1">
      <c r="B2245" s="13"/>
      <c r="C2245" s="38" t="s">
        <v>1</v>
      </c>
      <c r="D2245" s="38" t="s">
        <v>1791</v>
      </c>
      <c r="E2245" s="3" t="s">
        <v>1</v>
      </c>
      <c r="F2245" s="39">
        <v>0</v>
      </c>
      <c r="H2245" s="13"/>
    </row>
    <row r="2246" spans="2:8" s="1" customFormat="1" ht="16.899999999999999" customHeight="1">
      <c r="B2246" s="13"/>
      <c r="C2246" s="38" t="s">
        <v>1</v>
      </c>
      <c r="D2246" s="38" t="s">
        <v>2429</v>
      </c>
      <c r="E2246" s="3" t="s">
        <v>1</v>
      </c>
      <c r="F2246" s="39">
        <v>7.9939999999999998</v>
      </c>
      <c r="H2246" s="13"/>
    </row>
    <row r="2247" spans="2:8" s="1" customFormat="1" ht="16.899999999999999" customHeight="1">
      <c r="B2247" s="13"/>
      <c r="C2247" s="38" t="s">
        <v>1</v>
      </c>
      <c r="D2247" s="38" t="s">
        <v>1837</v>
      </c>
      <c r="E2247" s="3" t="s">
        <v>1</v>
      </c>
      <c r="F2247" s="39">
        <v>-2.8250000000000002</v>
      </c>
      <c r="H2247" s="13"/>
    </row>
    <row r="2248" spans="2:8" s="1" customFormat="1" ht="16.899999999999999" customHeight="1">
      <c r="B2248" s="13"/>
      <c r="C2248" s="38" t="s">
        <v>1</v>
      </c>
      <c r="D2248" s="38" t="s">
        <v>1838</v>
      </c>
      <c r="E2248" s="3" t="s">
        <v>1</v>
      </c>
      <c r="F2248" s="39">
        <v>0.69</v>
      </c>
      <c r="H2248" s="13"/>
    </row>
    <row r="2249" spans="2:8" s="1" customFormat="1" ht="16.899999999999999" customHeight="1">
      <c r="B2249" s="13"/>
      <c r="C2249" s="38" t="s">
        <v>1</v>
      </c>
      <c r="D2249" s="38" t="s">
        <v>1793</v>
      </c>
      <c r="E2249" s="3" t="s">
        <v>1</v>
      </c>
      <c r="F2249" s="39">
        <v>0</v>
      </c>
      <c r="H2249" s="13"/>
    </row>
    <row r="2250" spans="2:8" s="1" customFormat="1" ht="16.899999999999999" customHeight="1">
      <c r="B2250" s="13"/>
      <c r="C2250" s="38" t="s">
        <v>1</v>
      </c>
      <c r="D2250" s="38" t="s">
        <v>1839</v>
      </c>
      <c r="E2250" s="3" t="s">
        <v>1</v>
      </c>
      <c r="F2250" s="39">
        <v>14.782999999999999</v>
      </c>
      <c r="H2250" s="13"/>
    </row>
    <row r="2251" spans="2:8" s="1" customFormat="1" ht="16.899999999999999" customHeight="1">
      <c r="B2251" s="13"/>
      <c r="C2251" s="38" t="s">
        <v>1</v>
      </c>
      <c r="D2251" s="38" t="s">
        <v>1840</v>
      </c>
      <c r="E2251" s="3" t="s">
        <v>1</v>
      </c>
      <c r="F2251" s="39">
        <v>-5.74</v>
      </c>
      <c r="H2251" s="13"/>
    </row>
    <row r="2252" spans="2:8" s="1" customFormat="1" ht="16.899999999999999" customHeight="1">
      <c r="B2252" s="13"/>
      <c r="C2252" s="38" t="s">
        <v>1</v>
      </c>
      <c r="D2252" s="38" t="s">
        <v>1841</v>
      </c>
      <c r="E2252" s="3" t="s">
        <v>1</v>
      </c>
      <c r="F2252" s="39">
        <v>1.383</v>
      </c>
      <c r="H2252" s="13"/>
    </row>
    <row r="2253" spans="2:8" s="1" customFormat="1" ht="16.899999999999999" customHeight="1">
      <c r="B2253" s="13"/>
      <c r="C2253" s="38" t="s">
        <v>1</v>
      </c>
      <c r="D2253" s="38" t="s">
        <v>1795</v>
      </c>
      <c r="E2253" s="3" t="s">
        <v>1</v>
      </c>
      <c r="F2253" s="39">
        <v>0</v>
      </c>
      <c r="H2253" s="13"/>
    </row>
    <row r="2254" spans="2:8" s="1" customFormat="1" ht="16.899999999999999" customHeight="1">
      <c r="B2254" s="13"/>
      <c r="C2254" s="38" t="s">
        <v>1</v>
      </c>
      <c r="D2254" s="38" t="s">
        <v>1842</v>
      </c>
      <c r="E2254" s="3" t="s">
        <v>1</v>
      </c>
      <c r="F2254" s="39">
        <v>8.1579999999999995</v>
      </c>
      <c r="H2254" s="13"/>
    </row>
    <row r="2255" spans="2:8" s="1" customFormat="1" ht="16.899999999999999" customHeight="1">
      <c r="B2255" s="13"/>
      <c r="C2255" s="38" t="s">
        <v>1</v>
      </c>
      <c r="D2255" s="38" t="s">
        <v>1837</v>
      </c>
      <c r="E2255" s="3" t="s">
        <v>1</v>
      </c>
      <c r="F2255" s="39">
        <v>-2.8250000000000002</v>
      </c>
      <c r="H2255" s="13"/>
    </row>
    <row r="2256" spans="2:8" s="1" customFormat="1" ht="16.899999999999999" customHeight="1">
      <c r="B2256" s="13"/>
      <c r="C2256" s="38" t="s">
        <v>1</v>
      </c>
      <c r="D2256" s="38" t="s">
        <v>1838</v>
      </c>
      <c r="E2256" s="3" t="s">
        <v>1</v>
      </c>
      <c r="F2256" s="39">
        <v>0.69</v>
      </c>
      <c r="H2256" s="13"/>
    </row>
    <row r="2257" spans="2:8" s="1" customFormat="1" ht="16.899999999999999" customHeight="1">
      <c r="B2257" s="13"/>
      <c r="C2257" s="38" t="s">
        <v>1</v>
      </c>
      <c r="D2257" s="38" t="s">
        <v>1797</v>
      </c>
      <c r="E2257" s="3" t="s">
        <v>1</v>
      </c>
      <c r="F2257" s="39">
        <v>0</v>
      </c>
      <c r="H2257" s="13"/>
    </row>
    <row r="2258" spans="2:8" s="1" customFormat="1" ht="16.899999999999999" customHeight="1">
      <c r="B2258" s="13"/>
      <c r="C2258" s="38" t="s">
        <v>1</v>
      </c>
      <c r="D2258" s="38" t="s">
        <v>1843</v>
      </c>
      <c r="E2258" s="3" t="s">
        <v>1</v>
      </c>
      <c r="F2258" s="39">
        <v>15.513</v>
      </c>
      <c r="H2258" s="13"/>
    </row>
    <row r="2259" spans="2:8" s="1" customFormat="1" ht="16.899999999999999" customHeight="1">
      <c r="B2259" s="13"/>
      <c r="C2259" s="38" t="s">
        <v>1</v>
      </c>
      <c r="D2259" s="38" t="s">
        <v>1844</v>
      </c>
      <c r="E2259" s="3" t="s">
        <v>1</v>
      </c>
      <c r="F2259" s="39">
        <v>-6.7119999999999997</v>
      </c>
      <c r="H2259" s="13"/>
    </row>
    <row r="2260" spans="2:8" s="1" customFormat="1" ht="16.899999999999999" customHeight="1">
      <c r="B2260" s="13"/>
      <c r="C2260" s="38" t="s">
        <v>1</v>
      </c>
      <c r="D2260" s="38" t="s">
        <v>1845</v>
      </c>
      <c r="E2260" s="3" t="s">
        <v>1</v>
      </c>
      <c r="F2260" s="39">
        <v>1.425</v>
      </c>
      <c r="H2260" s="13"/>
    </row>
    <row r="2261" spans="2:8" s="1" customFormat="1" ht="16.899999999999999" customHeight="1">
      <c r="B2261" s="13"/>
      <c r="C2261" s="38" t="s">
        <v>1</v>
      </c>
      <c r="D2261" s="38" t="s">
        <v>1799</v>
      </c>
      <c r="E2261" s="3" t="s">
        <v>1</v>
      </c>
      <c r="F2261" s="39">
        <v>0</v>
      </c>
      <c r="H2261" s="13"/>
    </row>
    <row r="2262" spans="2:8" s="1" customFormat="1" ht="16.899999999999999" customHeight="1">
      <c r="B2262" s="13"/>
      <c r="C2262" s="38" t="s">
        <v>1</v>
      </c>
      <c r="D2262" s="38" t="s">
        <v>1846</v>
      </c>
      <c r="E2262" s="3" t="s">
        <v>1</v>
      </c>
      <c r="F2262" s="39">
        <v>14.436</v>
      </c>
      <c r="H2262" s="13"/>
    </row>
    <row r="2263" spans="2:8" s="1" customFormat="1" ht="16.899999999999999" customHeight="1">
      <c r="B2263" s="13"/>
      <c r="C2263" s="38" t="s">
        <v>1</v>
      </c>
      <c r="D2263" s="38" t="s">
        <v>1840</v>
      </c>
      <c r="E2263" s="3" t="s">
        <v>1</v>
      </c>
      <c r="F2263" s="39">
        <v>-5.74</v>
      </c>
      <c r="H2263" s="13"/>
    </row>
    <row r="2264" spans="2:8" s="1" customFormat="1" ht="16.899999999999999" customHeight="1">
      <c r="B2264" s="13"/>
      <c r="C2264" s="38" t="s">
        <v>1</v>
      </c>
      <c r="D2264" s="38" t="s">
        <v>1847</v>
      </c>
      <c r="E2264" s="3" t="s">
        <v>1</v>
      </c>
      <c r="F2264" s="39">
        <v>1.123</v>
      </c>
      <c r="H2264" s="13"/>
    </row>
    <row r="2265" spans="2:8" s="1" customFormat="1" ht="16.899999999999999" customHeight="1">
      <c r="B2265" s="13"/>
      <c r="C2265" s="38" t="s">
        <v>1</v>
      </c>
      <c r="D2265" s="38" t="s">
        <v>1848</v>
      </c>
      <c r="E2265" s="3" t="s">
        <v>1</v>
      </c>
      <c r="F2265" s="39">
        <v>0</v>
      </c>
      <c r="H2265" s="13"/>
    </row>
    <row r="2266" spans="2:8" s="1" customFormat="1" ht="16.899999999999999" customHeight="1">
      <c r="B2266" s="13"/>
      <c r="C2266" s="38" t="s">
        <v>1</v>
      </c>
      <c r="D2266" s="38" t="s">
        <v>1849</v>
      </c>
      <c r="E2266" s="3" t="s">
        <v>1</v>
      </c>
      <c r="F2266" s="39">
        <v>8.3949999999999996</v>
      </c>
      <c r="H2266" s="13"/>
    </row>
    <row r="2267" spans="2:8" s="1" customFormat="1" ht="16.899999999999999" customHeight="1">
      <c r="B2267" s="13"/>
      <c r="C2267" s="38" t="s">
        <v>1</v>
      </c>
      <c r="D2267" s="38" t="s">
        <v>1837</v>
      </c>
      <c r="E2267" s="3" t="s">
        <v>1</v>
      </c>
      <c r="F2267" s="39">
        <v>-2.8250000000000002</v>
      </c>
      <c r="H2267" s="13"/>
    </row>
    <row r="2268" spans="2:8" s="1" customFormat="1" ht="16.899999999999999" customHeight="1">
      <c r="B2268" s="13"/>
      <c r="C2268" s="38" t="s">
        <v>1</v>
      </c>
      <c r="D2268" s="38" t="s">
        <v>1838</v>
      </c>
      <c r="E2268" s="3" t="s">
        <v>1</v>
      </c>
      <c r="F2268" s="39">
        <v>0.69</v>
      </c>
      <c r="H2268" s="13"/>
    </row>
    <row r="2269" spans="2:8" s="1" customFormat="1" ht="16.899999999999999" customHeight="1">
      <c r="B2269" s="13"/>
      <c r="C2269" s="38" t="s">
        <v>269</v>
      </c>
      <c r="D2269" s="38" t="s">
        <v>378</v>
      </c>
      <c r="E2269" s="3" t="s">
        <v>1</v>
      </c>
      <c r="F2269" s="39">
        <v>1271.0119999999999</v>
      </c>
      <c r="H2269" s="13"/>
    </row>
    <row r="2270" spans="2:8" s="1" customFormat="1" ht="16.899999999999999" customHeight="1">
      <c r="B2270" s="13"/>
      <c r="C2270" s="40" t="s">
        <v>10809</v>
      </c>
      <c r="H2270" s="13"/>
    </row>
    <row r="2271" spans="2:8" s="1" customFormat="1" ht="22.5">
      <c r="B2271" s="13"/>
      <c r="C2271" s="38" t="s">
        <v>2363</v>
      </c>
      <c r="D2271" s="38" t="s">
        <v>2364</v>
      </c>
      <c r="E2271" s="3" t="s">
        <v>249</v>
      </c>
      <c r="F2271" s="39">
        <v>1271.0119999999999</v>
      </c>
      <c r="H2271" s="13"/>
    </row>
    <row r="2272" spans="2:8" s="1" customFormat="1" ht="16.899999999999999" customHeight="1">
      <c r="B2272" s="13"/>
      <c r="C2272" s="38" t="s">
        <v>2353</v>
      </c>
      <c r="D2272" s="38" t="s">
        <v>2354</v>
      </c>
      <c r="E2272" s="3" t="s">
        <v>249</v>
      </c>
      <c r="F2272" s="39">
        <v>1441.12</v>
      </c>
      <c r="H2272" s="13"/>
    </row>
    <row r="2273" spans="2:8" s="1" customFormat="1" ht="22.5">
      <c r="B2273" s="13"/>
      <c r="C2273" s="38" t="s">
        <v>2359</v>
      </c>
      <c r="D2273" s="38" t="s">
        <v>2360</v>
      </c>
      <c r="E2273" s="3" t="s">
        <v>249</v>
      </c>
      <c r="F2273" s="39">
        <v>1441.12</v>
      </c>
      <c r="H2273" s="13"/>
    </row>
    <row r="2274" spans="2:8" s="1" customFormat="1" ht="16.899999999999999" customHeight="1">
      <c r="B2274" s="13"/>
      <c r="C2274" s="34" t="s">
        <v>272</v>
      </c>
      <c r="D2274" s="35" t="s">
        <v>273</v>
      </c>
      <c r="E2274" s="36" t="s">
        <v>1</v>
      </c>
      <c r="F2274" s="37">
        <v>81.619</v>
      </c>
      <c r="H2274" s="13"/>
    </row>
    <row r="2275" spans="2:8" s="1" customFormat="1" ht="16.899999999999999" customHeight="1">
      <c r="B2275" s="13"/>
      <c r="C2275" s="38" t="s">
        <v>1</v>
      </c>
      <c r="D2275" s="38" t="s">
        <v>5991</v>
      </c>
      <c r="E2275" s="3" t="s">
        <v>1</v>
      </c>
      <c r="F2275" s="39">
        <v>0</v>
      </c>
      <c r="H2275" s="13"/>
    </row>
    <row r="2276" spans="2:8" s="1" customFormat="1" ht="16.899999999999999" customHeight="1">
      <c r="B2276" s="13"/>
      <c r="C2276" s="38" t="s">
        <v>1</v>
      </c>
      <c r="D2276" s="38" t="s">
        <v>424</v>
      </c>
      <c r="E2276" s="3" t="s">
        <v>1</v>
      </c>
      <c r="F2276" s="39">
        <v>0</v>
      </c>
      <c r="H2276" s="13"/>
    </row>
    <row r="2277" spans="2:8" s="1" customFormat="1" ht="16.899999999999999" customHeight="1">
      <c r="B2277" s="13"/>
      <c r="C2277" s="38" t="s">
        <v>1</v>
      </c>
      <c r="D2277" s="38" t="s">
        <v>5992</v>
      </c>
      <c r="E2277" s="3" t="s">
        <v>1</v>
      </c>
      <c r="F2277" s="39">
        <v>14.211</v>
      </c>
      <c r="H2277" s="13"/>
    </row>
    <row r="2278" spans="2:8" s="1" customFormat="1" ht="16.899999999999999" customHeight="1">
      <c r="B2278" s="13"/>
      <c r="C2278" s="38" t="s">
        <v>1</v>
      </c>
      <c r="D2278" s="38" t="s">
        <v>5993</v>
      </c>
      <c r="E2278" s="3" t="s">
        <v>1</v>
      </c>
      <c r="F2278" s="39">
        <v>0</v>
      </c>
      <c r="H2278" s="13"/>
    </row>
    <row r="2279" spans="2:8" s="1" customFormat="1" ht="16.899999999999999" customHeight="1">
      <c r="B2279" s="13"/>
      <c r="C2279" s="38" t="s">
        <v>1</v>
      </c>
      <c r="D2279" s="38" t="s">
        <v>5994</v>
      </c>
      <c r="E2279" s="3" t="s">
        <v>1</v>
      </c>
      <c r="F2279" s="39">
        <v>5.2830000000000004</v>
      </c>
      <c r="H2279" s="13"/>
    </row>
    <row r="2280" spans="2:8" s="1" customFormat="1" ht="16.899999999999999" customHeight="1">
      <c r="B2280" s="13"/>
      <c r="C2280" s="38" t="s">
        <v>1</v>
      </c>
      <c r="D2280" s="38" t="s">
        <v>5995</v>
      </c>
      <c r="E2280" s="3" t="s">
        <v>1</v>
      </c>
      <c r="F2280" s="39">
        <v>0</v>
      </c>
      <c r="H2280" s="13"/>
    </row>
    <row r="2281" spans="2:8" s="1" customFormat="1" ht="16.899999999999999" customHeight="1">
      <c r="B2281" s="13"/>
      <c r="C2281" s="38" t="s">
        <v>1</v>
      </c>
      <c r="D2281" s="38" t="s">
        <v>5996</v>
      </c>
      <c r="E2281" s="3" t="s">
        <v>1</v>
      </c>
      <c r="F2281" s="39">
        <v>0</v>
      </c>
      <c r="H2281" s="13"/>
    </row>
    <row r="2282" spans="2:8" s="1" customFormat="1" ht="16.899999999999999" customHeight="1">
      <c r="B2282" s="13"/>
      <c r="C2282" s="38" t="s">
        <v>1</v>
      </c>
      <c r="D2282" s="38" t="s">
        <v>5997</v>
      </c>
      <c r="E2282" s="3" t="s">
        <v>1</v>
      </c>
      <c r="F2282" s="39">
        <v>6.3520000000000003</v>
      </c>
      <c r="H2282" s="13"/>
    </row>
    <row r="2283" spans="2:8" s="1" customFormat="1" ht="16.899999999999999" customHeight="1">
      <c r="B2283" s="13"/>
      <c r="C2283" s="38" t="s">
        <v>1</v>
      </c>
      <c r="D2283" s="38" t="s">
        <v>5998</v>
      </c>
      <c r="E2283" s="3" t="s">
        <v>1</v>
      </c>
      <c r="F2283" s="39">
        <v>0</v>
      </c>
      <c r="H2283" s="13"/>
    </row>
    <row r="2284" spans="2:8" s="1" customFormat="1" ht="16.899999999999999" customHeight="1">
      <c r="B2284" s="13"/>
      <c r="C2284" s="38" t="s">
        <v>1</v>
      </c>
      <c r="D2284" s="38" t="s">
        <v>5999</v>
      </c>
      <c r="E2284" s="3" t="s">
        <v>1</v>
      </c>
      <c r="F2284" s="39">
        <v>14.747</v>
      </c>
      <c r="H2284" s="13"/>
    </row>
    <row r="2285" spans="2:8" s="1" customFormat="1" ht="16.899999999999999" customHeight="1">
      <c r="B2285" s="13"/>
      <c r="C2285" s="38" t="s">
        <v>1</v>
      </c>
      <c r="D2285" s="38" t="s">
        <v>6000</v>
      </c>
      <c r="E2285" s="3" t="s">
        <v>1</v>
      </c>
      <c r="F2285" s="39">
        <v>0</v>
      </c>
      <c r="H2285" s="13"/>
    </row>
    <row r="2286" spans="2:8" s="1" customFormat="1" ht="16.899999999999999" customHeight="1">
      <c r="B2286" s="13"/>
      <c r="C2286" s="38" t="s">
        <v>1</v>
      </c>
      <c r="D2286" s="38" t="s">
        <v>6001</v>
      </c>
      <c r="E2286" s="3" t="s">
        <v>1</v>
      </c>
      <c r="F2286" s="39">
        <v>7.5149999999999997</v>
      </c>
      <c r="H2286" s="13"/>
    </row>
    <row r="2287" spans="2:8" s="1" customFormat="1" ht="16.899999999999999" customHeight="1">
      <c r="B2287" s="13"/>
      <c r="C2287" s="38" t="s">
        <v>1</v>
      </c>
      <c r="D2287" s="38" t="s">
        <v>6002</v>
      </c>
      <c r="E2287" s="3" t="s">
        <v>1</v>
      </c>
      <c r="F2287" s="39">
        <v>0</v>
      </c>
      <c r="H2287" s="13"/>
    </row>
    <row r="2288" spans="2:8" s="1" customFormat="1" ht="16.899999999999999" customHeight="1">
      <c r="B2288" s="13"/>
      <c r="C2288" s="38" t="s">
        <v>1</v>
      </c>
      <c r="D2288" s="38" t="s">
        <v>6003</v>
      </c>
      <c r="E2288" s="3" t="s">
        <v>1</v>
      </c>
      <c r="F2288" s="39">
        <v>0</v>
      </c>
      <c r="H2288" s="13"/>
    </row>
    <row r="2289" spans="2:8" s="1" customFormat="1" ht="16.899999999999999" customHeight="1">
      <c r="B2289" s="13"/>
      <c r="C2289" s="38" t="s">
        <v>1</v>
      </c>
      <c r="D2289" s="38" t="s">
        <v>6004</v>
      </c>
      <c r="E2289" s="3" t="s">
        <v>1</v>
      </c>
      <c r="F2289" s="39">
        <v>6.5960000000000001</v>
      </c>
      <c r="H2289" s="13"/>
    </row>
    <row r="2290" spans="2:8" s="1" customFormat="1" ht="16.899999999999999" customHeight="1">
      <c r="B2290" s="13"/>
      <c r="C2290" s="38" t="s">
        <v>1</v>
      </c>
      <c r="D2290" s="38" t="s">
        <v>6005</v>
      </c>
      <c r="E2290" s="3" t="s">
        <v>1</v>
      </c>
      <c r="F2290" s="39">
        <v>0</v>
      </c>
      <c r="H2290" s="13"/>
    </row>
    <row r="2291" spans="2:8" s="1" customFormat="1" ht="16.899999999999999" customHeight="1">
      <c r="B2291" s="13"/>
      <c r="C2291" s="38" t="s">
        <v>1</v>
      </c>
      <c r="D2291" s="38" t="s">
        <v>6006</v>
      </c>
      <c r="E2291" s="3" t="s">
        <v>1</v>
      </c>
      <c r="F2291" s="39">
        <v>7.1040000000000001</v>
      </c>
      <c r="H2291" s="13"/>
    </row>
    <row r="2292" spans="2:8" s="1" customFormat="1" ht="16.899999999999999" customHeight="1">
      <c r="B2292" s="13"/>
      <c r="C2292" s="38" t="s">
        <v>1</v>
      </c>
      <c r="D2292" s="38" t="s">
        <v>6007</v>
      </c>
      <c r="E2292" s="3" t="s">
        <v>1</v>
      </c>
      <c r="F2292" s="39">
        <v>0</v>
      </c>
      <c r="H2292" s="13"/>
    </row>
    <row r="2293" spans="2:8" s="1" customFormat="1" ht="16.899999999999999" customHeight="1">
      <c r="B2293" s="13"/>
      <c r="C2293" s="38" t="s">
        <v>1</v>
      </c>
      <c r="D2293" s="38" t="s">
        <v>6008</v>
      </c>
      <c r="E2293" s="3" t="s">
        <v>1</v>
      </c>
      <c r="F2293" s="39">
        <v>7.9619999999999997</v>
      </c>
      <c r="H2293" s="13"/>
    </row>
    <row r="2294" spans="2:8" s="1" customFormat="1" ht="16.899999999999999" customHeight="1">
      <c r="B2294" s="13"/>
      <c r="C2294" s="38" t="s">
        <v>1</v>
      </c>
      <c r="D2294" s="38" t="s">
        <v>6009</v>
      </c>
      <c r="E2294" s="3" t="s">
        <v>1</v>
      </c>
      <c r="F2294" s="39">
        <v>0</v>
      </c>
      <c r="H2294" s="13"/>
    </row>
    <row r="2295" spans="2:8" s="1" customFormat="1" ht="16.899999999999999" customHeight="1">
      <c r="B2295" s="13"/>
      <c r="C2295" s="38" t="s">
        <v>1</v>
      </c>
      <c r="D2295" s="38" t="s">
        <v>6010</v>
      </c>
      <c r="E2295" s="3" t="s">
        <v>1</v>
      </c>
      <c r="F2295" s="39">
        <v>11.849</v>
      </c>
      <c r="H2295" s="13"/>
    </row>
    <row r="2296" spans="2:8" s="1" customFormat="1" ht="16.899999999999999" customHeight="1">
      <c r="B2296" s="13"/>
      <c r="C2296" s="38" t="s">
        <v>272</v>
      </c>
      <c r="D2296" s="38" t="s">
        <v>378</v>
      </c>
      <c r="E2296" s="3" t="s">
        <v>1</v>
      </c>
      <c r="F2296" s="39">
        <v>81.619</v>
      </c>
      <c r="H2296" s="13"/>
    </row>
    <row r="2297" spans="2:8" s="1" customFormat="1" ht="16.899999999999999" customHeight="1">
      <c r="B2297" s="13"/>
      <c r="C2297" s="40" t="s">
        <v>10809</v>
      </c>
      <c r="H2297" s="13"/>
    </row>
    <row r="2298" spans="2:8" s="1" customFormat="1" ht="16.899999999999999" customHeight="1">
      <c r="B2298" s="13"/>
      <c r="C2298" s="38" t="s">
        <v>5988</v>
      </c>
      <c r="D2298" s="38" t="s">
        <v>5989</v>
      </c>
      <c r="E2298" s="3" t="s">
        <v>265</v>
      </c>
      <c r="F2298" s="39">
        <v>81.619</v>
      </c>
      <c r="H2298" s="13"/>
    </row>
    <row r="2299" spans="2:8" s="1" customFormat="1" ht="16.899999999999999" customHeight="1">
      <c r="B2299" s="13"/>
      <c r="C2299" s="38" t="s">
        <v>6054</v>
      </c>
      <c r="D2299" s="38" t="s">
        <v>6055</v>
      </c>
      <c r="E2299" s="3" t="s">
        <v>249</v>
      </c>
      <c r="F2299" s="39">
        <v>161.26599999999999</v>
      </c>
      <c r="H2299" s="13"/>
    </row>
    <row r="2300" spans="2:8" s="1" customFormat="1" ht="16.899999999999999" customHeight="1">
      <c r="B2300" s="13"/>
      <c r="C2300" s="34" t="s">
        <v>275</v>
      </c>
      <c r="D2300" s="35" t="s">
        <v>276</v>
      </c>
      <c r="E2300" s="36" t="s">
        <v>1</v>
      </c>
      <c r="F2300" s="37">
        <v>32.298000000000002</v>
      </c>
      <c r="H2300" s="13"/>
    </row>
    <row r="2301" spans="2:8" s="1" customFormat="1" ht="16.899999999999999" customHeight="1">
      <c r="B2301" s="13"/>
      <c r="C2301" s="38" t="s">
        <v>1</v>
      </c>
      <c r="D2301" s="38" t="s">
        <v>6015</v>
      </c>
      <c r="E2301" s="3" t="s">
        <v>1</v>
      </c>
      <c r="F2301" s="39">
        <v>0</v>
      </c>
      <c r="H2301" s="13"/>
    </row>
    <row r="2302" spans="2:8" s="1" customFormat="1" ht="16.899999999999999" customHeight="1">
      <c r="B2302" s="13"/>
      <c r="C2302" s="38" t="s">
        <v>1</v>
      </c>
      <c r="D2302" s="38" t="s">
        <v>6016</v>
      </c>
      <c r="E2302" s="3" t="s">
        <v>1</v>
      </c>
      <c r="F2302" s="39">
        <v>0</v>
      </c>
      <c r="H2302" s="13"/>
    </row>
    <row r="2303" spans="2:8" s="1" customFormat="1" ht="16.899999999999999" customHeight="1">
      <c r="B2303" s="13"/>
      <c r="C2303" s="38" t="s">
        <v>1</v>
      </c>
      <c r="D2303" s="38" t="s">
        <v>6017</v>
      </c>
      <c r="E2303" s="3" t="s">
        <v>1</v>
      </c>
      <c r="F2303" s="39">
        <v>7.4740000000000002</v>
      </c>
      <c r="H2303" s="13"/>
    </row>
    <row r="2304" spans="2:8" s="1" customFormat="1" ht="16.899999999999999" customHeight="1">
      <c r="B2304" s="13"/>
      <c r="C2304" s="38" t="s">
        <v>1</v>
      </c>
      <c r="D2304" s="38" t="s">
        <v>6018</v>
      </c>
      <c r="E2304" s="3" t="s">
        <v>1</v>
      </c>
      <c r="F2304" s="39">
        <v>0</v>
      </c>
      <c r="H2304" s="13"/>
    </row>
    <row r="2305" spans="2:8" s="1" customFormat="1" ht="16.899999999999999" customHeight="1">
      <c r="B2305" s="13"/>
      <c r="C2305" s="38" t="s">
        <v>1</v>
      </c>
      <c r="D2305" s="38" t="s">
        <v>6019</v>
      </c>
      <c r="E2305" s="3" t="s">
        <v>1</v>
      </c>
      <c r="F2305" s="39">
        <v>7.8840000000000003</v>
      </c>
      <c r="H2305" s="13"/>
    </row>
    <row r="2306" spans="2:8" s="1" customFormat="1" ht="16.899999999999999" customHeight="1">
      <c r="B2306" s="13"/>
      <c r="C2306" s="38" t="s">
        <v>1</v>
      </c>
      <c r="D2306" s="38" t="s">
        <v>6020</v>
      </c>
      <c r="E2306" s="3" t="s">
        <v>1</v>
      </c>
      <c r="F2306" s="39">
        <v>0</v>
      </c>
      <c r="H2306" s="13"/>
    </row>
    <row r="2307" spans="2:8" s="1" customFormat="1" ht="16.899999999999999" customHeight="1">
      <c r="B2307" s="13"/>
      <c r="C2307" s="38" t="s">
        <v>1</v>
      </c>
      <c r="D2307" s="38" t="s">
        <v>6021</v>
      </c>
      <c r="E2307" s="3" t="s">
        <v>1</v>
      </c>
      <c r="F2307" s="39">
        <v>7.99</v>
      </c>
      <c r="H2307" s="13"/>
    </row>
    <row r="2308" spans="2:8" s="1" customFormat="1" ht="16.899999999999999" customHeight="1">
      <c r="B2308" s="13"/>
      <c r="C2308" s="38" t="s">
        <v>1</v>
      </c>
      <c r="D2308" s="38" t="s">
        <v>6022</v>
      </c>
      <c r="E2308" s="3" t="s">
        <v>1</v>
      </c>
      <c r="F2308" s="39">
        <v>0</v>
      </c>
      <c r="H2308" s="13"/>
    </row>
    <row r="2309" spans="2:8" s="1" customFormat="1" ht="16.899999999999999" customHeight="1">
      <c r="B2309" s="13"/>
      <c r="C2309" s="38" t="s">
        <v>1</v>
      </c>
      <c r="D2309" s="38" t="s">
        <v>772</v>
      </c>
      <c r="E2309" s="3" t="s">
        <v>1</v>
      </c>
      <c r="F2309" s="39">
        <v>0</v>
      </c>
      <c r="H2309" s="13"/>
    </row>
    <row r="2310" spans="2:8" s="1" customFormat="1" ht="16.899999999999999" customHeight="1">
      <c r="B2310" s="13"/>
      <c r="C2310" s="38" t="s">
        <v>1</v>
      </c>
      <c r="D2310" s="38" t="s">
        <v>6023</v>
      </c>
      <c r="E2310" s="3" t="s">
        <v>1</v>
      </c>
      <c r="F2310" s="39">
        <v>8.9499999999999993</v>
      </c>
      <c r="H2310" s="13"/>
    </row>
    <row r="2311" spans="2:8" s="1" customFormat="1" ht="16.899999999999999" customHeight="1">
      <c r="B2311" s="13"/>
      <c r="C2311" s="38" t="s">
        <v>275</v>
      </c>
      <c r="D2311" s="38" t="s">
        <v>378</v>
      </c>
      <c r="E2311" s="3" t="s">
        <v>1</v>
      </c>
      <c r="F2311" s="39">
        <v>32.298000000000002</v>
      </c>
      <c r="H2311" s="13"/>
    </row>
    <row r="2312" spans="2:8" s="1" customFormat="1" ht="16.899999999999999" customHeight="1">
      <c r="B2312" s="13"/>
      <c r="C2312" s="40" t="s">
        <v>10809</v>
      </c>
      <c r="H2312" s="13"/>
    </row>
    <row r="2313" spans="2:8" s="1" customFormat="1" ht="16.899999999999999" customHeight="1">
      <c r="B2313" s="13"/>
      <c r="C2313" s="38" t="s">
        <v>6012</v>
      </c>
      <c r="D2313" s="38" t="s">
        <v>6013</v>
      </c>
      <c r="E2313" s="3" t="s">
        <v>265</v>
      </c>
      <c r="F2313" s="39">
        <v>32.298000000000002</v>
      </c>
      <c r="H2313" s="13"/>
    </row>
    <row r="2314" spans="2:8" s="1" customFormat="1" ht="16.899999999999999" customHeight="1">
      <c r="B2314" s="13"/>
      <c r="C2314" s="38" t="s">
        <v>6043</v>
      </c>
      <c r="D2314" s="38" t="s">
        <v>6044</v>
      </c>
      <c r="E2314" s="3" t="s">
        <v>249</v>
      </c>
      <c r="F2314" s="39">
        <v>129.53899999999999</v>
      </c>
      <c r="H2314" s="13"/>
    </row>
    <row r="2315" spans="2:8" s="1" customFormat="1" ht="16.899999999999999" customHeight="1">
      <c r="B2315" s="13"/>
      <c r="C2315" s="34" t="s">
        <v>278</v>
      </c>
      <c r="D2315" s="35" t="s">
        <v>279</v>
      </c>
      <c r="E2315" s="36" t="s">
        <v>1</v>
      </c>
      <c r="F2315" s="37">
        <v>112.042</v>
      </c>
      <c r="H2315" s="13"/>
    </row>
    <row r="2316" spans="2:8" s="1" customFormat="1" ht="16.899999999999999" customHeight="1">
      <c r="B2316" s="13"/>
      <c r="C2316" s="38" t="s">
        <v>1</v>
      </c>
      <c r="D2316" s="38" t="s">
        <v>412</v>
      </c>
      <c r="E2316" s="3" t="s">
        <v>1</v>
      </c>
      <c r="F2316" s="39">
        <v>0</v>
      </c>
      <c r="H2316" s="13"/>
    </row>
    <row r="2317" spans="2:8" s="1" customFormat="1" ht="16.899999999999999" customHeight="1">
      <c r="B2317" s="13"/>
      <c r="C2317" s="38" t="s">
        <v>1</v>
      </c>
      <c r="D2317" s="38" t="s">
        <v>6028</v>
      </c>
      <c r="E2317" s="3" t="s">
        <v>1</v>
      </c>
      <c r="F2317" s="39">
        <v>19.294</v>
      </c>
      <c r="H2317" s="13"/>
    </row>
    <row r="2318" spans="2:8" s="1" customFormat="1" ht="16.899999999999999" customHeight="1">
      <c r="B2318" s="13"/>
      <c r="C2318" s="38" t="s">
        <v>1</v>
      </c>
      <c r="D2318" s="38" t="s">
        <v>6029</v>
      </c>
      <c r="E2318" s="3" t="s">
        <v>1</v>
      </c>
      <c r="F2318" s="39">
        <v>2.7679999999999998</v>
      </c>
      <c r="H2318" s="13"/>
    </row>
    <row r="2319" spans="2:8" s="1" customFormat="1" ht="16.899999999999999" customHeight="1">
      <c r="B2319" s="13"/>
      <c r="C2319" s="38" t="s">
        <v>1</v>
      </c>
      <c r="D2319" s="38" t="s">
        <v>6030</v>
      </c>
      <c r="E2319" s="3" t="s">
        <v>1</v>
      </c>
      <c r="F2319" s="39">
        <v>2.0760000000000001</v>
      </c>
      <c r="H2319" s="13"/>
    </row>
    <row r="2320" spans="2:8" s="1" customFormat="1" ht="16.899999999999999" customHeight="1">
      <c r="B2320" s="13"/>
      <c r="C2320" s="38" t="s">
        <v>1</v>
      </c>
      <c r="D2320" s="38" t="s">
        <v>6030</v>
      </c>
      <c r="E2320" s="3" t="s">
        <v>1</v>
      </c>
      <c r="F2320" s="39">
        <v>2.0760000000000001</v>
      </c>
      <c r="H2320" s="13"/>
    </row>
    <row r="2321" spans="2:8" s="1" customFormat="1" ht="16.899999999999999" customHeight="1">
      <c r="B2321" s="13"/>
      <c r="C2321" s="38" t="s">
        <v>1</v>
      </c>
      <c r="D2321" s="38" t="s">
        <v>632</v>
      </c>
      <c r="E2321" s="3" t="s">
        <v>1</v>
      </c>
      <c r="F2321" s="39">
        <v>0</v>
      </c>
      <c r="H2321" s="13"/>
    </row>
    <row r="2322" spans="2:8" s="1" customFormat="1" ht="16.899999999999999" customHeight="1">
      <c r="B2322" s="13"/>
      <c r="C2322" s="38" t="s">
        <v>1</v>
      </c>
      <c r="D2322" s="38" t="s">
        <v>6031</v>
      </c>
      <c r="E2322" s="3" t="s">
        <v>1</v>
      </c>
      <c r="F2322" s="39">
        <v>19.202999999999999</v>
      </c>
      <c r="H2322" s="13"/>
    </row>
    <row r="2323" spans="2:8" s="1" customFormat="1" ht="16.899999999999999" customHeight="1">
      <c r="B2323" s="13"/>
      <c r="C2323" s="38" t="s">
        <v>1</v>
      </c>
      <c r="D2323" s="38" t="s">
        <v>6032</v>
      </c>
      <c r="E2323" s="3" t="s">
        <v>1</v>
      </c>
      <c r="F2323" s="39">
        <v>3.44</v>
      </c>
      <c r="H2323" s="13"/>
    </row>
    <row r="2324" spans="2:8" s="1" customFormat="1" ht="16.899999999999999" customHeight="1">
      <c r="B2324" s="13"/>
      <c r="C2324" s="38" t="s">
        <v>1</v>
      </c>
      <c r="D2324" s="38" t="s">
        <v>6030</v>
      </c>
      <c r="E2324" s="3" t="s">
        <v>1</v>
      </c>
      <c r="F2324" s="39">
        <v>2.0760000000000001</v>
      </c>
      <c r="H2324" s="13"/>
    </row>
    <row r="2325" spans="2:8" s="1" customFormat="1" ht="16.899999999999999" customHeight="1">
      <c r="B2325" s="13"/>
      <c r="C2325" s="38" t="s">
        <v>1</v>
      </c>
      <c r="D2325" s="38" t="s">
        <v>6030</v>
      </c>
      <c r="E2325" s="3" t="s">
        <v>1</v>
      </c>
      <c r="F2325" s="39">
        <v>2.0760000000000001</v>
      </c>
      <c r="H2325" s="13"/>
    </row>
    <row r="2326" spans="2:8" s="1" customFormat="1" ht="16.899999999999999" customHeight="1">
      <c r="B2326" s="13"/>
      <c r="C2326" s="38" t="s">
        <v>1</v>
      </c>
      <c r="D2326" s="38" t="s">
        <v>634</v>
      </c>
      <c r="E2326" s="3" t="s">
        <v>1</v>
      </c>
      <c r="F2326" s="39">
        <v>0</v>
      </c>
      <c r="H2326" s="13"/>
    </row>
    <row r="2327" spans="2:8" s="1" customFormat="1" ht="16.899999999999999" customHeight="1">
      <c r="B2327" s="13"/>
      <c r="C2327" s="38" t="s">
        <v>1</v>
      </c>
      <c r="D2327" s="38" t="s">
        <v>6033</v>
      </c>
      <c r="E2327" s="3" t="s">
        <v>1</v>
      </c>
      <c r="F2327" s="39">
        <v>19.315000000000001</v>
      </c>
      <c r="H2327" s="13"/>
    </row>
    <row r="2328" spans="2:8" s="1" customFormat="1" ht="16.899999999999999" customHeight="1">
      <c r="B2328" s="13"/>
      <c r="C2328" s="38" t="s">
        <v>1</v>
      </c>
      <c r="D2328" s="38" t="s">
        <v>6034</v>
      </c>
      <c r="E2328" s="3" t="s">
        <v>1</v>
      </c>
      <c r="F2328" s="39">
        <v>4.68</v>
      </c>
      <c r="H2328" s="13"/>
    </row>
    <row r="2329" spans="2:8" s="1" customFormat="1" ht="16.899999999999999" customHeight="1">
      <c r="B2329" s="13"/>
      <c r="C2329" s="38" t="s">
        <v>1</v>
      </c>
      <c r="D2329" s="38" t="s">
        <v>6035</v>
      </c>
      <c r="E2329" s="3" t="s">
        <v>1</v>
      </c>
      <c r="F2329" s="39">
        <v>4.4459999999999997</v>
      </c>
      <c r="H2329" s="13"/>
    </row>
    <row r="2330" spans="2:8" s="1" customFormat="1" ht="16.899999999999999" customHeight="1">
      <c r="B2330" s="13"/>
      <c r="C2330" s="38" t="s">
        <v>1</v>
      </c>
      <c r="D2330" s="38" t="s">
        <v>6036</v>
      </c>
      <c r="E2330" s="3" t="s">
        <v>1</v>
      </c>
      <c r="F2330" s="39">
        <v>21.7</v>
      </c>
      <c r="H2330" s="13"/>
    </row>
    <row r="2331" spans="2:8" s="1" customFormat="1" ht="16.899999999999999" customHeight="1">
      <c r="B2331" s="13"/>
      <c r="C2331" s="38" t="s">
        <v>1</v>
      </c>
      <c r="D2331" s="38" t="s">
        <v>6035</v>
      </c>
      <c r="E2331" s="3" t="s">
        <v>1</v>
      </c>
      <c r="F2331" s="39">
        <v>4.4459999999999997</v>
      </c>
      <c r="H2331" s="13"/>
    </row>
    <row r="2332" spans="2:8" s="1" customFormat="1" ht="16.899999999999999" customHeight="1">
      <c r="B2332" s="13"/>
      <c r="C2332" s="38" t="s">
        <v>1</v>
      </c>
      <c r="D2332" s="38" t="s">
        <v>6035</v>
      </c>
      <c r="E2332" s="3" t="s">
        <v>1</v>
      </c>
      <c r="F2332" s="39">
        <v>4.4459999999999997</v>
      </c>
      <c r="H2332" s="13"/>
    </row>
    <row r="2333" spans="2:8" s="1" customFormat="1" ht="16.899999999999999" customHeight="1">
      <c r="B2333" s="13"/>
      <c r="C2333" s="38" t="s">
        <v>278</v>
      </c>
      <c r="D2333" s="38" t="s">
        <v>378</v>
      </c>
      <c r="E2333" s="3" t="s">
        <v>1</v>
      </c>
      <c r="F2333" s="39">
        <v>112.042</v>
      </c>
      <c r="H2333" s="13"/>
    </row>
    <row r="2334" spans="2:8" s="1" customFormat="1" ht="16.899999999999999" customHeight="1">
      <c r="B2334" s="13"/>
      <c r="C2334" s="40" t="s">
        <v>10809</v>
      </c>
      <c r="H2334" s="13"/>
    </row>
    <row r="2335" spans="2:8" s="1" customFormat="1" ht="16.899999999999999" customHeight="1">
      <c r="B2335" s="13"/>
      <c r="C2335" s="38" t="s">
        <v>6025</v>
      </c>
      <c r="D2335" s="38" t="s">
        <v>6026</v>
      </c>
      <c r="E2335" s="3" t="s">
        <v>265</v>
      </c>
      <c r="F2335" s="39">
        <v>112.042</v>
      </c>
      <c r="H2335" s="13"/>
    </row>
    <row r="2336" spans="2:8" s="1" customFormat="1" ht="16.899999999999999" customHeight="1">
      <c r="B2336" s="13"/>
      <c r="C2336" s="38" t="s">
        <v>6054</v>
      </c>
      <c r="D2336" s="38" t="s">
        <v>6055</v>
      </c>
      <c r="E2336" s="3" t="s">
        <v>249</v>
      </c>
      <c r="F2336" s="39">
        <v>161.26599999999999</v>
      </c>
      <c r="H2336" s="13"/>
    </row>
    <row r="2337" spans="2:8" s="1" customFormat="1" ht="16.899999999999999" customHeight="1">
      <c r="B2337" s="13"/>
      <c r="C2337" s="34" t="s">
        <v>281</v>
      </c>
      <c r="D2337" s="35" t="s">
        <v>1</v>
      </c>
      <c r="E2337" s="36" t="s">
        <v>1</v>
      </c>
      <c r="F2337" s="37">
        <v>73.063000000000002</v>
      </c>
      <c r="H2337" s="13"/>
    </row>
    <row r="2338" spans="2:8" s="1" customFormat="1" ht="16.899999999999999" customHeight="1">
      <c r="B2338" s="13"/>
      <c r="C2338" s="38" t="s">
        <v>1</v>
      </c>
      <c r="D2338" s="38" t="s">
        <v>4115</v>
      </c>
      <c r="E2338" s="3" t="s">
        <v>1</v>
      </c>
      <c r="F2338" s="39">
        <v>0</v>
      </c>
      <c r="H2338" s="13"/>
    </row>
    <row r="2339" spans="2:8" s="1" customFormat="1" ht="16.899999999999999" customHeight="1">
      <c r="B2339" s="13"/>
      <c r="C2339" s="38" t="s">
        <v>1</v>
      </c>
      <c r="D2339" s="38" t="s">
        <v>2394</v>
      </c>
      <c r="E2339" s="3" t="s">
        <v>1</v>
      </c>
      <c r="F2339" s="39">
        <v>0</v>
      </c>
      <c r="H2339" s="13"/>
    </row>
    <row r="2340" spans="2:8" s="1" customFormat="1" ht="16.899999999999999" customHeight="1">
      <c r="B2340" s="13"/>
      <c r="C2340" s="38" t="s">
        <v>1</v>
      </c>
      <c r="D2340" s="38" t="s">
        <v>4116</v>
      </c>
      <c r="E2340" s="3" t="s">
        <v>1</v>
      </c>
      <c r="F2340" s="39">
        <v>56.530999999999999</v>
      </c>
      <c r="H2340" s="13"/>
    </row>
    <row r="2341" spans="2:8" s="1" customFormat="1" ht="16.899999999999999" customHeight="1">
      <c r="B2341" s="13"/>
      <c r="C2341" s="38" t="s">
        <v>1</v>
      </c>
      <c r="D2341" s="38" t="s">
        <v>4117</v>
      </c>
      <c r="E2341" s="3" t="s">
        <v>1</v>
      </c>
      <c r="F2341" s="39">
        <v>-4.7169999999999996</v>
      </c>
      <c r="H2341" s="13"/>
    </row>
    <row r="2342" spans="2:8" s="1" customFormat="1" ht="16.899999999999999" customHeight="1">
      <c r="B2342" s="13"/>
      <c r="C2342" s="38" t="s">
        <v>1</v>
      </c>
      <c r="D2342" s="38" t="s">
        <v>4118</v>
      </c>
      <c r="E2342" s="3" t="s">
        <v>1</v>
      </c>
      <c r="F2342" s="39">
        <v>21.248999999999999</v>
      </c>
      <c r="H2342" s="13"/>
    </row>
    <row r="2343" spans="2:8" s="1" customFormat="1" ht="16.899999999999999" customHeight="1">
      <c r="B2343" s="13"/>
      <c r="C2343" s="38" t="s">
        <v>281</v>
      </c>
      <c r="D2343" s="38" t="s">
        <v>378</v>
      </c>
      <c r="E2343" s="3" t="s">
        <v>1</v>
      </c>
      <c r="F2343" s="39">
        <v>73.063000000000002</v>
      </c>
      <c r="H2343" s="13"/>
    </row>
    <row r="2344" spans="2:8" s="1" customFormat="1" ht="16.899999999999999" customHeight="1">
      <c r="B2344" s="13"/>
      <c r="C2344" s="40" t="s">
        <v>10809</v>
      </c>
      <c r="H2344" s="13"/>
    </row>
    <row r="2345" spans="2:8" s="1" customFormat="1" ht="22.5">
      <c r="B2345" s="13"/>
      <c r="C2345" s="38" t="s">
        <v>4112</v>
      </c>
      <c r="D2345" s="38" t="s">
        <v>4113</v>
      </c>
      <c r="E2345" s="3" t="s">
        <v>249</v>
      </c>
      <c r="F2345" s="39">
        <v>73.063000000000002</v>
      </c>
      <c r="H2345" s="13"/>
    </row>
    <row r="2346" spans="2:8" s="1" customFormat="1" ht="22.5">
      <c r="B2346" s="13"/>
      <c r="C2346" s="38" t="s">
        <v>3812</v>
      </c>
      <c r="D2346" s="38" t="s">
        <v>3813</v>
      </c>
      <c r="E2346" s="3" t="s">
        <v>249</v>
      </c>
      <c r="F2346" s="39">
        <v>980.69299999999998</v>
      </c>
      <c r="H2346" s="13"/>
    </row>
    <row r="2347" spans="2:8" s="1" customFormat="1" ht="16.899999999999999" customHeight="1">
      <c r="B2347" s="13"/>
      <c r="C2347" s="34" t="s">
        <v>6562</v>
      </c>
      <c r="D2347" s="35" t="s">
        <v>6562</v>
      </c>
      <c r="E2347" s="36" t="s">
        <v>1</v>
      </c>
      <c r="F2347" s="37">
        <v>235.65600000000001</v>
      </c>
      <c r="H2347" s="13"/>
    </row>
    <row r="2348" spans="2:8" s="1" customFormat="1" ht="16.899999999999999" customHeight="1">
      <c r="B2348" s="13"/>
      <c r="C2348" s="38" t="s">
        <v>1</v>
      </c>
      <c r="D2348" s="38" t="s">
        <v>1649</v>
      </c>
      <c r="E2348" s="3" t="s">
        <v>1</v>
      </c>
      <c r="F2348" s="39">
        <v>0</v>
      </c>
      <c r="H2348" s="13"/>
    </row>
    <row r="2349" spans="2:8" s="1" customFormat="1" ht="16.899999999999999" customHeight="1">
      <c r="B2349" s="13"/>
      <c r="C2349" s="38" t="s">
        <v>1</v>
      </c>
      <c r="D2349" s="38" t="s">
        <v>6542</v>
      </c>
      <c r="E2349" s="3" t="s">
        <v>1</v>
      </c>
      <c r="F2349" s="39">
        <v>0</v>
      </c>
      <c r="H2349" s="13"/>
    </row>
    <row r="2350" spans="2:8" s="1" customFormat="1" ht="16.899999999999999" customHeight="1">
      <c r="B2350" s="13"/>
      <c r="C2350" s="38" t="s">
        <v>1</v>
      </c>
      <c r="D2350" s="38" t="s">
        <v>6543</v>
      </c>
      <c r="E2350" s="3" t="s">
        <v>1</v>
      </c>
      <c r="F2350" s="39">
        <v>11.28</v>
      </c>
      <c r="H2350" s="13"/>
    </row>
    <row r="2351" spans="2:8" s="1" customFormat="1" ht="16.899999999999999" customHeight="1">
      <c r="B2351" s="13"/>
      <c r="C2351" s="38" t="s">
        <v>1</v>
      </c>
      <c r="D2351" s="38" t="s">
        <v>6544</v>
      </c>
      <c r="E2351" s="3" t="s">
        <v>1</v>
      </c>
      <c r="F2351" s="39">
        <v>7.6319999999999997</v>
      </c>
      <c r="H2351" s="13"/>
    </row>
    <row r="2352" spans="2:8" s="1" customFormat="1" ht="16.899999999999999" customHeight="1">
      <c r="B2352" s="13"/>
      <c r="C2352" s="38" t="s">
        <v>1</v>
      </c>
      <c r="D2352" s="38" t="s">
        <v>6545</v>
      </c>
      <c r="E2352" s="3" t="s">
        <v>1</v>
      </c>
      <c r="F2352" s="39">
        <v>-1.7549999999999999</v>
      </c>
      <c r="H2352" s="13"/>
    </row>
    <row r="2353" spans="2:8" s="1" customFormat="1" ht="16.899999999999999" customHeight="1">
      <c r="B2353" s="13"/>
      <c r="C2353" s="38" t="s">
        <v>1</v>
      </c>
      <c r="D2353" s="38" t="s">
        <v>1699</v>
      </c>
      <c r="E2353" s="3" t="s">
        <v>1</v>
      </c>
      <c r="F2353" s="39">
        <v>0</v>
      </c>
      <c r="H2353" s="13"/>
    </row>
    <row r="2354" spans="2:8" s="1" customFormat="1" ht="16.899999999999999" customHeight="1">
      <c r="B2354" s="13"/>
      <c r="C2354" s="38" t="s">
        <v>1</v>
      </c>
      <c r="D2354" s="38" t="s">
        <v>6546</v>
      </c>
      <c r="E2354" s="3" t="s">
        <v>1</v>
      </c>
      <c r="F2354" s="39">
        <v>19.215</v>
      </c>
      <c r="H2354" s="13"/>
    </row>
    <row r="2355" spans="2:8" s="1" customFormat="1" ht="16.899999999999999" customHeight="1">
      <c r="B2355" s="13"/>
      <c r="C2355" s="38" t="s">
        <v>1</v>
      </c>
      <c r="D2355" s="38" t="s">
        <v>1902</v>
      </c>
      <c r="E2355" s="3" t="s">
        <v>1</v>
      </c>
      <c r="F2355" s="39">
        <v>-2.1930000000000001</v>
      </c>
      <c r="H2355" s="13"/>
    </row>
    <row r="2356" spans="2:8" s="1" customFormat="1" ht="16.899999999999999" customHeight="1">
      <c r="B2356" s="13"/>
      <c r="C2356" s="38" t="s">
        <v>1</v>
      </c>
      <c r="D2356" s="38" t="s">
        <v>1593</v>
      </c>
      <c r="E2356" s="3" t="s">
        <v>1</v>
      </c>
      <c r="F2356" s="39">
        <v>0</v>
      </c>
      <c r="H2356" s="13"/>
    </row>
    <row r="2357" spans="2:8" s="1" customFormat="1" ht="16.899999999999999" customHeight="1">
      <c r="B2357" s="13"/>
      <c r="C2357" s="38" t="s">
        <v>1</v>
      </c>
      <c r="D2357" s="38" t="s">
        <v>2092</v>
      </c>
      <c r="E2357" s="3" t="s">
        <v>1</v>
      </c>
      <c r="F2357" s="39">
        <v>0</v>
      </c>
      <c r="H2357" s="13"/>
    </row>
    <row r="2358" spans="2:8" s="1" customFormat="1" ht="16.899999999999999" customHeight="1">
      <c r="B2358" s="13"/>
      <c r="C2358" s="38" t="s">
        <v>1</v>
      </c>
      <c r="D2358" s="38" t="s">
        <v>6547</v>
      </c>
      <c r="E2358" s="3" t="s">
        <v>1</v>
      </c>
      <c r="F2358" s="39">
        <v>35.520000000000003</v>
      </c>
      <c r="H2358" s="13"/>
    </row>
    <row r="2359" spans="2:8" s="1" customFormat="1" ht="16.899999999999999" customHeight="1">
      <c r="B2359" s="13"/>
      <c r="C2359" s="38" t="s">
        <v>1</v>
      </c>
      <c r="D2359" s="38" t="s">
        <v>6548</v>
      </c>
      <c r="E2359" s="3" t="s">
        <v>1</v>
      </c>
      <c r="F2359" s="39">
        <v>-4.1929999999999996</v>
      </c>
      <c r="H2359" s="13"/>
    </row>
    <row r="2360" spans="2:8" s="1" customFormat="1" ht="16.899999999999999" customHeight="1">
      <c r="B2360" s="13"/>
      <c r="C2360" s="38" t="s">
        <v>1</v>
      </c>
      <c r="D2360" s="38" t="s">
        <v>1880</v>
      </c>
      <c r="E2360" s="3" t="s">
        <v>1</v>
      </c>
      <c r="F2360" s="39">
        <v>0</v>
      </c>
      <c r="H2360" s="13"/>
    </row>
    <row r="2361" spans="2:8" s="1" customFormat="1" ht="16.899999999999999" customHeight="1">
      <c r="B2361" s="13"/>
      <c r="C2361" s="38" t="s">
        <v>1</v>
      </c>
      <c r="D2361" s="38" t="s">
        <v>6549</v>
      </c>
      <c r="E2361" s="3" t="s">
        <v>1</v>
      </c>
      <c r="F2361" s="39">
        <v>34.460999999999999</v>
      </c>
      <c r="H2361" s="13"/>
    </row>
    <row r="2362" spans="2:8" s="1" customFormat="1" ht="16.899999999999999" customHeight="1">
      <c r="B2362" s="13"/>
      <c r="C2362" s="38" t="s">
        <v>1</v>
      </c>
      <c r="D2362" s="38" t="s">
        <v>6550</v>
      </c>
      <c r="E2362" s="3" t="s">
        <v>1</v>
      </c>
      <c r="F2362" s="39">
        <v>-5.2220000000000004</v>
      </c>
      <c r="H2362" s="13"/>
    </row>
    <row r="2363" spans="2:8" s="1" customFormat="1" ht="16.899999999999999" customHeight="1">
      <c r="B2363" s="13"/>
      <c r="C2363" s="38" t="s">
        <v>1</v>
      </c>
      <c r="D2363" s="38" t="s">
        <v>6551</v>
      </c>
      <c r="E2363" s="3" t="s">
        <v>1</v>
      </c>
      <c r="F2363" s="39">
        <v>3.01</v>
      </c>
      <c r="H2363" s="13"/>
    </row>
    <row r="2364" spans="2:8" s="1" customFormat="1" ht="16.899999999999999" customHeight="1">
      <c r="B2364" s="13"/>
      <c r="C2364" s="38" t="s">
        <v>1</v>
      </c>
      <c r="D2364" s="38" t="s">
        <v>1597</v>
      </c>
      <c r="E2364" s="3" t="s">
        <v>1</v>
      </c>
      <c r="F2364" s="39">
        <v>0</v>
      </c>
      <c r="H2364" s="13"/>
    </row>
    <row r="2365" spans="2:8" s="1" customFormat="1" ht="16.899999999999999" customHeight="1">
      <c r="B2365" s="13"/>
      <c r="C2365" s="38" t="s">
        <v>1</v>
      </c>
      <c r="D2365" s="38" t="s">
        <v>1775</v>
      </c>
      <c r="E2365" s="3" t="s">
        <v>1</v>
      </c>
      <c r="F2365" s="39">
        <v>0</v>
      </c>
      <c r="H2365" s="13"/>
    </row>
    <row r="2366" spans="2:8" s="1" customFormat="1" ht="16.899999999999999" customHeight="1">
      <c r="B2366" s="13"/>
      <c r="C2366" s="38" t="s">
        <v>1</v>
      </c>
      <c r="D2366" s="38" t="s">
        <v>6552</v>
      </c>
      <c r="E2366" s="3" t="s">
        <v>1</v>
      </c>
      <c r="F2366" s="39">
        <v>37.765999999999998</v>
      </c>
      <c r="H2366" s="13"/>
    </row>
    <row r="2367" spans="2:8" s="1" customFormat="1" ht="16.899999999999999" customHeight="1">
      <c r="B2367" s="13"/>
      <c r="C2367" s="38" t="s">
        <v>1</v>
      </c>
      <c r="D2367" s="38" t="s">
        <v>1988</v>
      </c>
      <c r="E2367" s="3" t="s">
        <v>1</v>
      </c>
      <c r="F2367" s="39">
        <v>-2.2789999999999999</v>
      </c>
      <c r="H2367" s="13"/>
    </row>
    <row r="2368" spans="2:8" s="1" customFormat="1" ht="16.899999999999999" customHeight="1">
      <c r="B2368" s="13"/>
      <c r="C2368" s="38" t="s">
        <v>1</v>
      </c>
      <c r="D2368" s="38" t="s">
        <v>1779</v>
      </c>
      <c r="E2368" s="3" t="s">
        <v>1</v>
      </c>
      <c r="F2368" s="39">
        <v>0</v>
      </c>
      <c r="H2368" s="13"/>
    </row>
    <row r="2369" spans="2:8" s="1" customFormat="1" ht="16.899999999999999" customHeight="1">
      <c r="B2369" s="13"/>
      <c r="C2369" s="38" t="s">
        <v>1</v>
      </c>
      <c r="D2369" s="38" t="s">
        <v>6553</v>
      </c>
      <c r="E2369" s="3" t="s">
        <v>1</v>
      </c>
      <c r="F2369" s="39">
        <v>38.889000000000003</v>
      </c>
      <c r="H2369" s="13"/>
    </row>
    <row r="2370" spans="2:8" s="1" customFormat="1" ht="16.899999999999999" customHeight="1">
      <c r="B2370" s="13"/>
      <c r="C2370" s="38" t="s">
        <v>1</v>
      </c>
      <c r="D2370" s="38" t="s">
        <v>6554</v>
      </c>
      <c r="E2370" s="3" t="s">
        <v>1</v>
      </c>
      <c r="F2370" s="39">
        <v>-5.61</v>
      </c>
      <c r="H2370" s="13"/>
    </row>
    <row r="2371" spans="2:8" s="1" customFormat="1" ht="16.899999999999999" customHeight="1">
      <c r="B2371" s="13"/>
      <c r="C2371" s="38" t="s">
        <v>1</v>
      </c>
      <c r="D2371" s="38" t="s">
        <v>6555</v>
      </c>
      <c r="E2371" s="3" t="s">
        <v>1</v>
      </c>
      <c r="F2371" s="39">
        <v>1.732</v>
      </c>
      <c r="H2371" s="13"/>
    </row>
    <row r="2372" spans="2:8" s="1" customFormat="1" ht="16.899999999999999" customHeight="1">
      <c r="B2372" s="13"/>
      <c r="C2372" s="38" t="s">
        <v>1</v>
      </c>
      <c r="D2372" s="38" t="s">
        <v>1600</v>
      </c>
      <c r="E2372" s="3" t="s">
        <v>1</v>
      </c>
      <c r="F2372" s="39">
        <v>0</v>
      </c>
      <c r="H2372" s="13"/>
    </row>
    <row r="2373" spans="2:8" s="1" customFormat="1" ht="16.899999999999999" customHeight="1">
      <c r="B2373" s="13"/>
      <c r="C2373" s="38" t="s">
        <v>1</v>
      </c>
      <c r="D2373" s="38" t="s">
        <v>1801</v>
      </c>
      <c r="E2373" s="3" t="s">
        <v>1</v>
      </c>
      <c r="F2373" s="39">
        <v>0</v>
      </c>
      <c r="H2373" s="13"/>
    </row>
    <row r="2374" spans="2:8" s="1" customFormat="1" ht="16.899999999999999" customHeight="1">
      <c r="B2374" s="13"/>
      <c r="C2374" s="38" t="s">
        <v>1</v>
      </c>
      <c r="D2374" s="38" t="s">
        <v>6556</v>
      </c>
      <c r="E2374" s="3" t="s">
        <v>1</v>
      </c>
      <c r="F2374" s="39">
        <v>44.179000000000002</v>
      </c>
      <c r="H2374" s="13"/>
    </row>
    <row r="2375" spans="2:8" s="1" customFormat="1" ht="16.899999999999999" customHeight="1">
      <c r="B2375" s="13"/>
      <c r="C2375" s="38" t="s">
        <v>1</v>
      </c>
      <c r="D2375" s="38" t="s">
        <v>6557</v>
      </c>
      <c r="E2375" s="3" t="s">
        <v>1</v>
      </c>
      <c r="F2375" s="39">
        <v>-4.8049999999999997</v>
      </c>
      <c r="H2375" s="13"/>
    </row>
    <row r="2376" spans="2:8" s="1" customFormat="1" ht="16.899999999999999" customHeight="1">
      <c r="B2376" s="13"/>
      <c r="C2376" s="38" t="s">
        <v>1</v>
      </c>
      <c r="D2376" s="38" t="s">
        <v>6558</v>
      </c>
      <c r="E2376" s="3" t="s">
        <v>1</v>
      </c>
      <c r="F2376" s="39">
        <v>0.505</v>
      </c>
      <c r="H2376" s="13"/>
    </row>
    <row r="2377" spans="2:8" s="1" customFormat="1" ht="16.899999999999999" customHeight="1">
      <c r="B2377" s="13"/>
      <c r="C2377" s="38" t="s">
        <v>1</v>
      </c>
      <c r="D2377" s="38" t="s">
        <v>1848</v>
      </c>
      <c r="E2377" s="3" t="s">
        <v>1</v>
      </c>
      <c r="F2377" s="39">
        <v>0</v>
      </c>
      <c r="H2377" s="13"/>
    </row>
    <row r="2378" spans="2:8" s="1" customFormat="1" ht="16.899999999999999" customHeight="1">
      <c r="B2378" s="13"/>
      <c r="C2378" s="38" t="s">
        <v>1</v>
      </c>
      <c r="D2378" s="38" t="s">
        <v>6559</v>
      </c>
      <c r="E2378" s="3" t="s">
        <v>1</v>
      </c>
      <c r="F2378" s="39">
        <v>30.882999999999999</v>
      </c>
      <c r="H2378" s="13"/>
    </row>
    <row r="2379" spans="2:8" s="1" customFormat="1" ht="16.899999999999999" customHeight="1">
      <c r="B2379" s="13"/>
      <c r="C2379" s="38" t="s">
        <v>1</v>
      </c>
      <c r="D2379" s="38" t="s">
        <v>6560</v>
      </c>
      <c r="E2379" s="3" t="s">
        <v>1</v>
      </c>
      <c r="F2379" s="39">
        <v>-5.0830000000000002</v>
      </c>
      <c r="H2379" s="13"/>
    </row>
    <row r="2380" spans="2:8" s="1" customFormat="1" ht="16.899999999999999" customHeight="1">
      <c r="B2380" s="13"/>
      <c r="C2380" s="38" t="s">
        <v>1</v>
      </c>
      <c r="D2380" s="38" t="s">
        <v>6561</v>
      </c>
      <c r="E2380" s="3" t="s">
        <v>1</v>
      </c>
      <c r="F2380" s="39">
        <v>1.724</v>
      </c>
      <c r="H2380" s="13"/>
    </row>
    <row r="2381" spans="2:8" s="1" customFormat="1" ht="16.899999999999999" customHeight="1">
      <c r="B2381" s="13"/>
      <c r="C2381" s="38" t="s">
        <v>6562</v>
      </c>
      <c r="D2381" s="38" t="s">
        <v>397</v>
      </c>
      <c r="E2381" s="3" t="s">
        <v>1</v>
      </c>
      <c r="F2381" s="39">
        <v>235.65600000000001</v>
      </c>
      <c r="H2381" s="13"/>
    </row>
    <row r="2382" spans="2:8" s="1" customFormat="1" ht="16.899999999999999" customHeight="1">
      <c r="B2382" s="13"/>
      <c r="C2382" s="34" t="s">
        <v>283</v>
      </c>
      <c r="D2382" s="35" t="s">
        <v>1</v>
      </c>
      <c r="E2382" s="36" t="s">
        <v>1</v>
      </c>
      <c r="F2382" s="37">
        <v>924.03300000000002</v>
      </c>
      <c r="H2382" s="13"/>
    </row>
    <row r="2383" spans="2:8" s="1" customFormat="1" ht="16.899999999999999" customHeight="1">
      <c r="B2383" s="13"/>
      <c r="C2383" s="38" t="s">
        <v>1</v>
      </c>
      <c r="D2383" s="38" t="s">
        <v>3916</v>
      </c>
      <c r="E2383" s="3" t="s">
        <v>1</v>
      </c>
      <c r="F2383" s="39">
        <v>0</v>
      </c>
      <c r="H2383" s="13"/>
    </row>
    <row r="2384" spans="2:8" s="1" customFormat="1" ht="16.899999999999999" customHeight="1">
      <c r="B2384" s="13"/>
      <c r="C2384" s="38" t="s">
        <v>1</v>
      </c>
      <c r="D2384" s="38" t="s">
        <v>3950</v>
      </c>
      <c r="E2384" s="3" t="s">
        <v>1</v>
      </c>
      <c r="F2384" s="39">
        <v>406.52499999999998</v>
      </c>
      <c r="H2384" s="13"/>
    </row>
    <row r="2385" spans="2:8" s="1" customFormat="1" ht="16.899999999999999" customHeight="1">
      <c r="B2385" s="13"/>
      <c r="C2385" s="38" t="s">
        <v>1</v>
      </c>
      <c r="D2385" s="38" t="s">
        <v>3951</v>
      </c>
      <c r="E2385" s="3" t="s">
        <v>1</v>
      </c>
      <c r="F2385" s="39">
        <v>-23.361000000000001</v>
      </c>
      <c r="H2385" s="13"/>
    </row>
    <row r="2386" spans="2:8" s="1" customFormat="1" ht="16.899999999999999" customHeight="1">
      <c r="B2386" s="13"/>
      <c r="C2386" s="38" t="s">
        <v>1</v>
      </c>
      <c r="D2386" s="38" t="s">
        <v>3952</v>
      </c>
      <c r="E2386" s="3" t="s">
        <v>1</v>
      </c>
      <c r="F2386" s="39">
        <v>-25.178000000000001</v>
      </c>
      <c r="H2386" s="13"/>
    </row>
    <row r="2387" spans="2:8" s="1" customFormat="1" ht="16.899999999999999" customHeight="1">
      <c r="B2387" s="13"/>
      <c r="C2387" s="38" t="s">
        <v>1</v>
      </c>
      <c r="D2387" s="38" t="s">
        <v>3953</v>
      </c>
      <c r="E2387" s="3" t="s">
        <v>1</v>
      </c>
      <c r="F2387" s="39">
        <v>-18.21</v>
      </c>
      <c r="H2387" s="13"/>
    </row>
    <row r="2388" spans="2:8" s="1" customFormat="1" ht="16.899999999999999" customHeight="1">
      <c r="B2388" s="13"/>
      <c r="C2388" s="38" t="s">
        <v>1</v>
      </c>
      <c r="D2388" s="38" t="s">
        <v>3954</v>
      </c>
      <c r="E2388" s="3" t="s">
        <v>1</v>
      </c>
      <c r="F2388" s="39">
        <v>-1.639</v>
      </c>
      <c r="H2388" s="13"/>
    </row>
    <row r="2389" spans="2:8" s="1" customFormat="1" ht="16.899999999999999" customHeight="1">
      <c r="B2389" s="13"/>
      <c r="C2389" s="38" t="s">
        <v>1</v>
      </c>
      <c r="D2389" s="38" t="s">
        <v>3955</v>
      </c>
      <c r="E2389" s="3" t="s">
        <v>1</v>
      </c>
      <c r="F2389" s="39">
        <v>0</v>
      </c>
      <c r="H2389" s="13"/>
    </row>
    <row r="2390" spans="2:8" s="1" customFormat="1" ht="16.899999999999999" customHeight="1">
      <c r="B2390" s="13"/>
      <c r="C2390" s="38" t="s">
        <v>1</v>
      </c>
      <c r="D2390" s="38" t="s">
        <v>3956</v>
      </c>
      <c r="E2390" s="3" t="s">
        <v>1</v>
      </c>
      <c r="F2390" s="39">
        <v>7.8849999999999998</v>
      </c>
      <c r="H2390" s="13"/>
    </row>
    <row r="2391" spans="2:8" s="1" customFormat="1" ht="16.899999999999999" customHeight="1">
      <c r="B2391" s="13"/>
      <c r="C2391" s="38" t="s">
        <v>1</v>
      </c>
      <c r="D2391" s="38" t="s">
        <v>3957</v>
      </c>
      <c r="E2391" s="3" t="s">
        <v>1</v>
      </c>
      <c r="F2391" s="39">
        <v>9.2200000000000006</v>
      </c>
      <c r="H2391" s="13"/>
    </row>
    <row r="2392" spans="2:8" s="1" customFormat="1" ht="16.899999999999999" customHeight="1">
      <c r="B2392" s="13"/>
      <c r="C2392" s="38" t="s">
        <v>1</v>
      </c>
      <c r="D2392" s="38" t="s">
        <v>3958</v>
      </c>
      <c r="E2392" s="3" t="s">
        <v>1</v>
      </c>
      <c r="F2392" s="39">
        <v>6.4969999999999999</v>
      </c>
      <c r="H2392" s="13"/>
    </row>
    <row r="2393" spans="2:8" s="1" customFormat="1" ht="16.899999999999999" customHeight="1">
      <c r="B2393" s="13"/>
      <c r="C2393" s="38" t="s">
        <v>1</v>
      </c>
      <c r="D2393" s="38" t="s">
        <v>3959</v>
      </c>
      <c r="E2393" s="3" t="s">
        <v>1</v>
      </c>
      <c r="F2393" s="39">
        <v>0.751</v>
      </c>
      <c r="H2393" s="13"/>
    </row>
    <row r="2394" spans="2:8" s="1" customFormat="1" ht="16.899999999999999" customHeight="1">
      <c r="B2394" s="13"/>
      <c r="C2394" s="38" t="s">
        <v>1</v>
      </c>
      <c r="D2394" s="38" t="s">
        <v>3920</v>
      </c>
      <c r="E2394" s="3" t="s">
        <v>1</v>
      </c>
      <c r="F2394" s="39">
        <v>0</v>
      </c>
      <c r="H2394" s="13"/>
    </row>
    <row r="2395" spans="2:8" s="1" customFormat="1" ht="16.899999999999999" customHeight="1">
      <c r="B2395" s="13"/>
      <c r="C2395" s="38" t="s">
        <v>1</v>
      </c>
      <c r="D2395" s="38" t="s">
        <v>3960</v>
      </c>
      <c r="E2395" s="3" t="s">
        <v>1</v>
      </c>
      <c r="F2395" s="39">
        <v>475.23399999999998</v>
      </c>
      <c r="H2395" s="13"/>
    </row>
    <row r="2396" spans="2:8" s="1" customFormat="1" ht="16.899999999999999" customHeight="1">
      <c r="B2396" s="13"/>
      <c r="C2396" s="38" t="s">
        <v>1</v>
      </c>
      <c r="D2396" s="38" t="s">
        <v>3961</v>
      </c>
      <c r="E2396" s="3" t="s">
        <v>1</v>
      </c>
      <c r="F2396" s="39">
        <v>-28.222000000000001</v>
      </c>
      <c r="H2396" s="13"/>
    </row>
    <row r="2397" spans="2:8" s="1" customFormat="1" ht="16.899999999999999" customHeight="1">
      <c r="B2397" s="13"/>
      <c r="C2397" s="38" t="s">
        <v>1</v>
      </c>
      <c r="D2397" s="38" t="s">
        <v>3962</v>
      </c>
      <c r="E2397" s="3" t="s">
        <v>1</v>
      </c>
      <c r="F2397" s="39">
        <v>-28.318000000000001</v>
      </c>
      <c r="H2397" s="13"/>
    </row>
    <row r="2398" spans="2:8" s="1" customFormat="1" ht="16.899999999999999" customHeight="1">
      <c r="B2398" s="13"/>
      <c r="C2398" s="38" t="s">
        <v>1</v>
      </c>
      <c r="D2398" s="38" t="s">
        <v>3963</v>
      </c>
      <c r="E2398" s="3" t="s">
        <v>1</v>
      </c>
      <c r="F2398" s="39">
        <v>-20.494</v>
      </c>
      <c r="H2398" s="13"/>
    </row>
    <row r="2399" spans="2:8" s="1" customFormat="1" ht="16.899999999999999" customHeight="1">
      <c r="B2399" s="13"/>
      <c r="C2399" s="38" t="s">
        <v>1</v>
      </c>
      <c r="D2399" s="38" t="s">
        <v>3954</v>
      </c>
      <c r="E2399" s="3" t="s">
        <v>1</v>
      </c>
      <c r="F2399" s="39">
        <v>-1.639</v>
      </c>
      <c r="H2399" s="13"/>
    </row>
    <row r="2400" spans="2:8" s="1" customFormat="1" ht="16.899999999999999" customHeight="1">
      <c r="B2400" s="13"/>
      <c r="C2400" s="38" t="s">
        <v>1</v>
      </c>
      <c r="D2400" s="38" t="s">
        <v>3964</v>
      </c>
      <c r="E2400" s="3" t="s">
        <v>1</v>
      </c>
      <c r="F2400" s="39">
        <v>12.525</v>
      </c>
      <c r="H2400" s="13"/>
    </row>
    <row r="2401" spans="2:8" s="1" customFormat="1" ht="16.899999999999999" customHeight="1">
      <c r="B2401" s="13"/>
      <c r="C2401" s="38" t="s">
        <v>1</v>
      </c>
      <c r="D2401" s="38" t="s">
        <v>3965</v>
      </c>
      <c r="E2401" s="3" t="s">
        <v>1</v>
      </c>
      <c r="F2401" s="39">
        <v>10.554</v>
      </c>
      <c r="H2401" s="13"/>
    </row>
    <row r="2402" spans="2:8" s="1" customFormat="1" ht="16.899999999999999" customHeight="1">
      <c r="B2402" s="13"/>
      <c r="C2402" s="38" t="s">
        <v>1</v>
      </c>
      <c r="D2402" s="38" t="s">
        <v>3966</v>
      </c>
      <c r="E2402" s="3" t="s">
        <v>1</v>
      </c>
      <c r="F2402" s="39">
        <v>6.9649999999999999</v>
      </c>
      <c r="H2402" s="13"/>
    </row>
    <row r="2403" spans="2:8" s="1" customFormat="1" ht="16.899999999999999" customHeight="1">
      <c r="B2403" s="13"/>
      <c r="C2403" s="38" t="s">
        <v>1</v>
      </c>
      <c r="D2403" s="38" t="s">
        <v>3967</v>
      </c>
      <c r="E2403" s="3" t="s">
        <v>1</v>
      </c>
      <c r="F2403" s="39">
        <v>0.70699999999999996</v>
      </c>
      <c r="H2403" s="13"/>
    </row>
    <row r="2404" spans="2:8" s="1" customFormat="1" ht="16.899999999999999" customHeight="1">
      <c r="B2404" s="13"/>
      <c r="C2404" s="38" t="s">
        <v>1</v>
      </c>
      <c r="D2404" s="38" t="s">
        <v>3924</v>
      </c>
      <c r="E2404" s="3" t="s">
        <v>1</v>
      </c>
      <c r="F2404" s="39">
        <v>0</v>
      </c>
      <c r="H2404" s="13"/>
    </row>
    <row r="2405" spans="2:8" s="1" customFormat="1" ht="16.899999999999999" customHeight="1">
      <c r="B2405" s="13"/>
      <c r="C2405" s="38" t="s">
        <v>1</v>
      </c>
      <c r="D2405" s="38" t="s">
        <v>3968</v>
      </c>
      <c r="E2405" s="3" t="s">
        <v>1</v>
      </c>
      <c r="F2405" s="39">
        <v>262.8</v>
      </c>
      <c r="H2405" s="13"/>
    </row>
    <row r="2406" spans="2:8" s="1" customFormat="1" ht="16.899999999999999" customHeight="1">
      <c r="B2406" s="13"/>
      <c r="C2406" s="38" t="s">
        <v>1</v>
      </c>
      <c r="D2406" s="38" t="s">
        <v>3969</v>
      </c>
      <c r="E2406" s="3" t="s">
        <v>1</v>
      </c>
      <c r="F2406" s="39">
        <v>-25.038</v>
      </c>
      <c r="H2406" s="13"/>
    </row>
    <row r="2407" spans="2:8" s="1" customFormat="1" ht="16.899999999999999" customHeight="1">
      <c r="B2407" s="13"/>
      <c r="C2407" s="38" t="s">
        <v>1</v>
      </c>
      <c r="D2407" s="38" t="s">
        <v>3970</v>
      </c>
      <c r="E2407" s="3" t="s">
        <v>1</v>
      </c>
      <c r="F2407" s="39">
        <v>-26.667000000000002</v>
      </c>
      <c r="H2407" s="13"/>
    </row>
    <row r="2408" spans="2:8" s="1" customFormat="1" ht="16.899999999999999" customHeight="1">
      <c r="B2408" s="13"/>
      <c r="C2408" s="38" t="s">
        <v>1</v>
      </c>
      <c r="D2408" s="38" t="s">
        <v>3971</v>
      </c>
      <c r="E2408" s="3" t="s">
        <v>1</v>
      </c>
      <c r="F2408" s="39">
        <v>-21.364999999999998</v>
      </c>
      <c r="H2408" s="13"/>
    </row>
    <row r="2409" spans="2:8" s="1" customFormat="1" ht="16.899999999999999" customHeight="1">
      <c r="B2409" s="13"/>
      <c r="C2409" s="38" t="s">
        <v>1</v>
      </c>
      <c r="D2409" s="38" t="s">
        <v>3972</v>
      </c>
      <c r="E2409" s="3" t="s">
        <v>1</v>
      </c>
      <c r="F2409" s="39">
        <v>10.255000000000001</v>
      </c>
      <c r="H2409" s="13"/>
    </row>
    <row r="2410" spans="2:8" s="1" customFormat="1" ht="16.899999999999999" customHeight="1">
      <c r="B2410" s="13"/>
      <c r="C2410" s="38" t="s">
        <v>1</v>
      </c>
      <c r="D2410" s="38" t="s">
        <v>3973</v>
      </c>
      <c r="E2410" s="3" t="s">
        <v>1</v>
      </c>
      <c r="F2410" s="39">
        <v>10.56</v>
      </c>
      <c r="H2410" s="13"/>
    </row>
    <row r="2411" spans="2:8" s="1" customFormat="1" ht="16.899999999999999" customHeight="1">
      <c r="B2411" s="13"/>
      <c r="C2411" s="38" t="s">
        <v>1</v>
      </c>
      <c r="D2411" s="38" t="s">
        <v>3974</v>
      </c>
      <c r="E2411" s="3" t="s">
        <v>1</v>
      </c>
      <c r="F2411" s="39">
        <v>9.9770000000000003</v>
      </c>
      <c r="H2411" s="13"/>
    </row>
    <row r="2412" spans="2:8" s="1" customFormat="1" ht="16.899999999999999" customHeight="1">
      <c r="B2412" s="13"/>
      <c r="C2412" s="38" t="s">
        <v>1</v>
      </c>
      <c r="D2412" s="38" t="s">
        <v>3930</v>
      </c>
      <c r="E2412" s="3" t="s">
        <v>1</v>
      </c>
      <c r="F2412" s="39">
        <v>0</v>
      </c>
      <c r="H2412" s="13"/>
    </row>
    <row r="2413" spans="2:8" s="1" customFormat="1" ht="16.899999999999999" customHeight="1">
      <c r="B2413" s="13"/>
      <c r="C2413" s="38" t="s">
        <v>1</v>
      </c>
      <c r="D2413" s="38" t="s">
        <v>3968</v>
      </c>
      <c r="E2413" s="3" t="s">
        <v>1</v>
      </c>
      <c r="F2413" s="39">
        <v>262.8</v>
      </c>
      <c r="H2413" s="13"/>
    </row>
    <row r="2414" spans="2:8" s="1" customFormat="1" ht="16.899999999999999" customHeight="1">
      <c r="B2414" s="13"/>
      <c r="C2414" s="38" t="s">
        <v>1</v>
      </c>
      <c r="D2414" s="38" t="s">
        <v>3975</v>
      </c>
      <c r="E2414" s="3" t="s">
        <v>1</v>
      </c>
      <c r="F2414" s="39">
        <v>-25.872</v>
      </c>
      <c r="H2414" s="13"/>
    </row>
    <row r="2415" spans="2:8" s="1" customFormat="1" ht="16.899999999999999" customHeight="1">
      <c r="B2415" s="13"/>
      <c r="C2415" s="38" t="s">
        <v>1</v>
      </c>
      <c r="D2415" s="38" t="s">
        <v>3976</v>
      </c>
      <c r="E2415" s="3" t="s">
        <v>1</v>
      </c>
      <c r="F2415" s="39">
        <v>-27.521999999999998</v>
      </c>
      <c r="H2415" s="13"/>
    </row>
    <row r="2416" spans="2:8" s="1" customFormat="1" ht="16.899999999999999" customHeight="1">
      <c r="B2416" s="13"/>
      <c r="C2416" s="38" t="s">
        <v>1</v>
      </c>
      <c r="D2416" s="38" t="s">
        <v>3977</v>
      </c>
      <c r="E2416" s="3" t="s">
        <v>1</v>
      </c>
      <c r="F2416" s="39">
        <v>-24.277999999999999</v>
      </c>
      <c r="H2416" s="13"/>
    </row>
    <row r="2417" spans="2:8" s="1" customFormat="1" ht="16.899999999999999" customHeight="1">
      <c r="B2417" s="13"/>
      <c r="C2417" s="38" t="s">
        <v>1</v>
      </c>
      <c r="D2417" s="38" t="s">
        <v>3978</v>
      </c>
      <c r="E2417" s="3" t="s">
        <v>1</v>
      </c>
      <c r="F2417" s="39">
        <v>10.321</v>
      </c>
      <c r="H2417" s="13"/>
    </row>
    <row r="2418" spans="2:8" s="1" customFormat="1" ht="16.899999999999999" customHeight="1">
      <c r="B2418" s="13"/>
      <c r="C2418" s="38" t="s">
        <v>1</v>
      </c>
      <c r="D2418" s="38" t="s">
        <v>3979</v>
      </c>
      <c r="E2418" s="3" t="s">
        <v>1</v>
      </c>
      <c r="F2418" s="39">
        <v>11.311</v>
      </c>
      <c r="H2418" s="13"/>
    </row>
    <row r="2419" spans="2:8" s="1" customFormat="1" ht="16.899999999999999" customHeight="1">
      <c r="B2419" s="13"/>
      <c r="C2419" s="38" t="s">
        <v>1</v>
      </c>
      <c r="D2419" s="38" t="s">
        <v>3980</v>
      </c>
      <c r="E2419" s="3" t="s">
        <v>1</v>
      </c>
      <c r="F2419" s="39">
        <v>11.115</v>
      </c>
      <c r="H2419" s="13"/>
    </row>
    <row r="2420" spans="2:8" s="1" customFormat="1" ht="16.899999999999999" customHeight="1">
      <c r="B2420" s="13"/>
      <c r="C2420" s="38" t="s">
        <v>1</v>
      </c>
      <c r="D2420" s="38" t="s">
        <v>3935</v>
      </c>
      <c r="E2420" s="3" t="s">
        <v>1</v>
      </c>
      <c r="F2420" s="39">
        <v>0</v>
      </c>
      <c r="H2420" s="13"/>
    </row>
    <row r="2421" spans="2:8" s="1" customFormat="1" ht="16.899999999999999" customHeight="1">
      <c r="B2421" s="13"/>
      <c r="C2421" s="38" t="s">
        <v>1</v>
      </c>
      <c r="D2421" s="38" t="s">
        <v>3981</v>
      </c>
      <c r="E2421" s="3" t="s">
        <v>1</v>
      </c>
      <c r="F2421" s="39">
        <v>74.447999999999993</v>
      </c>
      <c r="H2421" s="13"/>
    </row>
    <row r="2422" spans="2:8" s="1" customFormat="1" ht="16.899999999999999" customHeight="1">
      <c r="B2422" s="13"/>
      <c r="C2422" s="38" t="s">
        <v>1</v>
      </c>
      <c r="D2422" s="38" t="s">
        <v>3982</v>
      </c>
      <c r="E2422" s="3" t="s">
        <v>1</v>
      </c>
      <c r="F2422" s="39">
        <v>-4.923</v>
      </c>
      <c r="H2422" s="13"/>
    </row>
    <row r="2423" spans="2:8" s="1" customFormat="1" ht="16.899999999999999" customHeight="1">
      <c r="B2423" s="13"/>
      <c r="C2423" s="38" t="s">
        <v>1</v>
      </c>
      <c r="D2423" s="38" t="s">
        <v>3983</v>
      </c>
      <c r="E2423" s="3" t="s">
        <v>1</v>
      </c>
      <c r="F2423" s="39">
        <v>-5.4320000000000004</v>
      </c>
      <c r="H2423" s="13"/>
    </row>
    <row r="2424" spans="2:8" s="1" customFormat="1" ht="16.899999999999999" customHeight="1">
      <c r="B2424" s="13"/>
      <c r="C2424" s="38" t="s">
        <v>1</v>
      </c>
      <c r="D2424" s="38" t="s">
        <v>3984</v>
      </c>
      <c r="E2424" s="3" t="s">
        <v>1</v>
      </c>
      <c r="F2424" s="39">
        <v>-4.569</v>
      </c>
      <c r="H2424" s="13"/>
    </row>
    <row r="2425" spans="2:8" s="1" customFormat="1" ht="16.899999999999999" customHeight="1">
      <c r="B2425" s="13"/>
      <c r="C2425" s="38" t="s">
        <v>1</v>
      </c>
      <c r="D2425" s="38" t="s">
        <v>3985</v>
      </c>
      <c r="E2425" s="3" t="s">
        <v>1</v>
      </c>
      <c r="F2425" s="39">
        <v>1.76</v>
      </c>
      <c r="H2425" s="13"/>
    </row>
    <row r="2426" spans="2:8" s="1" customFormat="1" ht="16.899999999999999" customHeight="1">
      <c r="B2426" s="13"/>
      <c r="C2426" s="38" t="s">
        <v>1</v>
      </c>
      <c r="D2426" s="38" t="s">
        <v>3986</v>
      </c>
      <c r="E2426" s="3" t="s">
        <v>1</v>
      </c>
      <c r="F2426" s="39">
        <v>1.4930000000000001</v>
      </c>
      <c r="H2426" s="13"/>
    </row>
    <row r="2427" spans="2:8" s="1" customFormat="1" ht="16.899999999999999" customHeight="1">
      <c r="B2427" s="13"/>
      <c r="C2427" s="38" t="s">
        <v>1</v>
      </c>
      <c r="D2427" s="38" t="s">
        <v>3987</v>
      </c>
      <c r="E2427" s="3" t="s">
        <v>1</v>
      </c>
      <c r="F2427" s="39">
        <v>1.611</v>
      </c>
      <c r="H2427" s="13"/>
    </row>
    <row r="2428" spans="2:8" s="1" customFormat="1" ht="16.899999999999999" customHeight="1">
      <c r="B2428" s="13"/>
      <c r="C2428" s="38" t="s">
        <v>1</v>
      </c>
      <c r="D2428" s="38" t="s">
        <v>3942</v>
      </c>
      <c r="E2428" s="3" t="s">
        <v>1</v>
      </c>
      <c r="F2428" s="39">
        <v>0</v>
      </c>
      <c r="H2428" s="13"/>
    </row>
    <row r="2429" spans="2:8" s="1" customFormat="1" ht="16.899999999999999" customHeight="1">
      <c r="B2429" s="13"/>
      <c r="C2429" s="38" t="s">
        <v>1</v>
      </c>
      <c r="D2429" s="38" t="s">
        <v>3988</v>
      </c>
      <c r="E2429" s="3" t="s">
        <v>1</v>
      </c>
      <c r="F2429" s="39">
        <v>62.399000000000001</v>
      </c>
      <c r="H2429" s="13"/>
    </row>
    <row r="2430" spans="2:8" s="1" customFormat="1" ht="16.899999999999999" customHeight="1">
      <c r="B2430" s="13"/>
      <c r="C2430" s="38" t="s">
        <v>1</v>
      </c>
      <c r="D2430" s="38" t="s">
        <v>3989</v>
      </c>
      <c r="E2430" s="3" t="s">
        <v>1</v>
      </c>
      <c r="F2430" s="39">
        <v>-430.95299999999997</v>
      </c>
      <c r="H2430" s="13"/>
    </row>
    <row r="2431" spans="2:8" s="1" customFormat="1" ht="16.899999999999999" customHeight="1">
      <c r="B2431" s="13"/>
      <c r="C2431" s="38" t="s">
        <v>283</v>
      </c>
      <c r="D2431" s="38" t="s">
        <v>378</v>
      </c>
      <c r="E2431" s="3" t="s">
        <v>1</v>
      </c>
      <c r="F2431" s="39">
        <v>924.03300000000002</v>
      </c>
      <c r="H2431" s="13"/>
    </row>
    <row r="2432" spans="2:8" s="1" customFormat="1" ht="16.899999999999999" customHeight="1">
      <c r="B2432" s="13"/>
      <c r="C2432" s="40" t="s">
        <v>10809</v>
      </c>
      <c r="H2432" s="13"/>
    </row>
    <row r="2433" spans="2:8" s="1" customFormat="1" ht="22.5">
      <c r="B2433" s="13"/>
      <c r="C2433" s="38" t="s">
        <v>3947</v>
      </c>
      <c r="D2433" s="38" t="s">
        <v>3948</v>
      </c>
      <c r="E2433" s="3" t="s">
        <v>249</v>
      </c>
      <c r="F2433" s="39">
        <v>924.03300000000002</v>
      </c>
      <c r="H2433" s="13"/>
    </row>
    <row r="2434" spans="2:8" s="1" customFormat="1" ht="33.75">
      <c r="B2434" s="13"/>
      <c r="C2434" s="38" t="s">
        <v>2460</v>
      </c>
      <c r="D2434" s="38" t="s">
        <v>2461</v>
      </c>
      <c r="E2434" s="3" t="s">
        <v>249</v>
      </c>
      <c r="F2434" s="39">
        <v>1354.9860000000001</v>
      </c>
      <c r="H2434" s="13"/>
    </row>
    <row r="2435" spans="2:8" s="1" customFormat="1" ht="22.5">
      <c r="B2435" s="13"/>
      <c r="C2435" s="38" t="s">
        <v>2464</v>
      </c>
      <c r="D2435" s="38" t="s">
        <v>2465</v>
      </c>
      <c r="E2435" s="3" t="s">
        <v>249</v>
      </c>
      <c r="F2435" s="39">
        <v>108.399</v>
      </c>
      <c r="H2435" s="13"/>
    </row>
    <row r="2436" spans="2:8" s="1" customFormat="1" ht="22.5">
      <c r="B2436" s="13"/>
      <c r="C2436" s="38" t="s">
        <v>2475</v>
      </c>
      <c r="D2436" s="38" t="s">
        <v>2476</v>
      </c>
      <c r="E2436" s="3" t="s">
        <v>249</v>
      </c>
      <c r="F2436" s="39">
        <v>286.45</v>
      </c>
      <c r="H2436" s="13"/>
    </row>
    <row r="2437" spans="2:8" s="1" customFormat="1" ht="33.75">
      <c r="B2437" s="13"/>
      <c r="C2437" s="38" t="s">
        <v>2485</v>
      </c>
      <c r="D2437" s="38" t="s">
        <v>2486</v>
      </c>
      <c r="E2437" s="3" t="s">
        <v>249</v>
      </c>
      <c r="F2437" s="39">
        <v>720.74599999999998</v>
      </c>
      <c r="H2437" s="13"/>
    </row>
    <row r="2438" spans="2:8" s="1" customFormat="1" ht="22.5">
      <c r="B2438" s="13"/>
      <c r="C2438" s="38" t="s">
        <v>2494</v>
      </c>
      <c r="D2438" s="38" t="s">
        <v>2495</v>
      </c>
      <c r="E2438" s="3" t="s">
        <v>249</v>
      </c>
      <c r="F2438" s="39">
        <v>1286.181</v>
      </c>
      <c r="H2438" s="13"/>
    </row>
    <row r="2439" spans="2:8" s="1" customFormat="1" ht="16.899999999999999" customHeight="1">
      <c r="B2439" s="13"/>
      <c r="C2439" s="34" t="s">
        <v>285</v>
      </c>
      <c r="D2439" s="35" t="s">
        <v>1</v>
      </c>
      <c r="E2439" s="36" t="s">
        <v>1</v>
      </c>
      <c r="F2439" s="37">
        <v>430.95299999999997</v>
      </c>
      <c r="H2439" s="13"/>
    </row>
    <row r="2440" spans="2:8" s="1" customFormat="1" ht="16.899999999999999" customHeight="1">
      <c r="B2440" s="13"/>
      <c r="C2440" s="38" t="s">
        <v>1</v>
      </c>
      <c r="D2440" s="38" t="s">
        <v>3916</v>
      </c>
      <c r="E2440" s="3" t="s">
        <v>1</v>
      </c>
      <c r="F2440" s="39">
        <v>0</v>
      </c>
      <c r="H2440" s="13"/>
    </row>
    <row r="2441" spans="2:8" s="1" customFormat="1" ht="16.899999999999999" customHeight="1">
      <c r="B2441" s="13"/>
      <c r="C2441" s="38" t="s">
        <v>1</v>
      </c>
      <c r="D2441" s="38" t="s">
        <v>3917</v>
      </c>
      <c r="E2441" s="3" t="s">
        <v>1</v>
      </c>
      <c r="F2441" s="39">
        <v>23.393999999999998</v>
      </c>
      <c r="H2441" s="13"/>
    </row>
    <row r="2442" spans="2:8" s="1" customFormat="1" ht="16.899999999999999" customHeight="1">
      <c r="B2442" s="13"/>
      <c r="C2442" s="38" t="s">
        <v>1</v>
      </c>
      <c r="D2442" s="38" t="s">
        <v>3918</v>
      </c>
      <c r="E2442" s="3" t="s">
        <v>1</v>
      </c>
      <c r="F2442" s="39">
        <v>36.417999999999999</v>
      </c>
      <c r="H2442" s="13"/>
    </row>
    <row r="2443" spans="2:8" s="1" customFormat="1" ht="16.899999999999999" customHeight="1">
      <c r="B2443" s="13"/>
      <c r="C2443" s="38" t="s">
        <v>1</v>
      </c>
      <c r="D2443" s="38" t="s">
        <v>3919</v>
      </c>
      <c r="E2443" s="3" t="s">
        <v>1</v>
      </c>
      <c r="F2443" s="39">
        <v>24.497</v>
      </c>
      <c r="H2443" s="13"/>
    </row>
    <row r="2444" spans="2:8" s="1" customFormat="1" ht="16.899999999999999" customHeight="1">
      <c r="B2444" s="13"/>
      <c r="C2444" s="38" t="s">
        <v>1</v>
      </c>
      <c r="D2444" s="38" t="s">
        <v>3920</v>
      </c>
      <c r="E2444" s="3" t="s">
        <v>1</v>
      </c>
      <c r="F2444" s="39">
        <v>0</v>
      </c>
      <c r="H2444" s="13"/>
    </row>
    <row r="2445" spans="2:8" s="1" customFormat="1" ht="16.899999999999999" customHeight="1">
      <c r="B2445" s="13"/>
      <c r="C2445" s="38" t="s">
        <v>1</v>
      </c>
      <c r="D2445" s="38" t="s">
        <v>3921</v>
      </c>
      <c r="E2445" s="3" t="s">
        <v>1</v>
      </c>
      <c r="F2445" s="39">
        <v>27.721</v>
      </c>
      <c r="H2445" s="13"/>
    </row>
    <row r="2446" spans="2:8" s="1" customFormat="1" ht="16.899999999999999" customHeight="1">
      <c r="B2446" s="13"/>
      <c r="C2446" s="38" t="s">
        <v>1</v>
      </c>
      <c r="D2446" s="38" t="s">
        <v>3922</v>
      </c>
      <c r="E2446" s="3" t="s">
        <v>1</v>
      </c>
      <c r="F2446" s="39">
        <v>56.08</v>
      </c>
      <c r="H2446" s="13"/>
    </row>
    <row r="2447" spans="2:8" s="1" customFormat="1" ht="16.899999999999999" customHeight="1">
      <c r="B2447" s="13"/>
      <c r="C2447" s="38" t="s">
        <v>1</v>
      </c>
      <c r="D2447" s="38" t="s">
        <v>3923</v>
      </c>
      <c r="E2447" s="3" t="s">
        <v>1</v>
      </c>
      <c r="F2447" s="39">
        <v>40.466000000000001</v>
      </c>
      <c r="H2447" s="13"/>
    </row>
    <row r="2448" spans="2:8" s="1" customFormat="1" ht="16.899999999999999" customHeight="1">
      <c r="B2448" s="13"/>
      <c r="C2448" s="38" t="s">
        <v>1</v>
      </c>
      <c r="D2448" s="38" t="s">
        <v>3924</v>
      </c>
      <c r="E2448" s="3" t="s">
        <v>1</v>
      </c>
      <c r="F2448" s="39">
        <v>0</v>
      </c>
      <c r="H2448" s="13"/>
    </row>
    <row r="2449" spans="2:8" s="1" customFormat="1" ht="16.899999999999999" customHeight="1">
      <c r="B2449" s="13"/>
      <c r="C2449" s="38" t="s">
        <v>1</v>
      </c>
      <c r="D2449" s="38" t="s">
        <v>3925</v>
      </c>
      <c r="E2449" s="3" t="s">
        <v>1</v>
      </c>
      <c r="F2449" s="39">
        <v>12.374000000000001</v>
      </c>
      <c r="H2449" s="13"/>
    </row>
    <row r="2450" spans="2:8" s="1" customFormat="1" ht="16.899999999999999" customHeight="1">
      <c r="B2450" s="13"/>
      <c r="C2450" s="38" t="s">
        <v>1</v>
      </c>
      <c r="D2450" s="38" t="s">
        <v>3926</v>
      </c>
      <c r="E2450" s="3" t="s">
        <v>1</v>
      </c>
      <c r="F2450" s="39">
        <v>14.16</v>
      </c>
      <c r="H2450" s="13"/>
    </row>
    <row r="2451" spans="2:8" s="1" customFormat="1" ht="16.899999999999999" customHeight="1">
      <c r="B2451" s="13"/>
      <c r="C2451" s="38" t="s">
        <v>1</v>
      </c>
      <c r="D2451" s="38" t="s">
        <v>3927</v>
      </c>
      <c r="E2451" s="3" t="s">
        <v>1</v>
      </c>
      <c r="F2451" s="39">
        <v>16.262</v>
      </c>
      <c r="H2451" s="13"/>
    </row>
    <row r="2452" spans="2:8" s="1" customFormat="1" ht="16.899999999999999" customHeight="1">
      <c r="B2452" s="13"/>
      <c r="C2452" s="38" t="s">
        <v>1</v>
      </c>
      <c r="D2452" s="38" t="s">
        <v>3928</v>
      </c>
      <c r="E2452" s="3" t="s">
        <v>1</v>
      </c>
      <c r="F2452" s="39">
        <v>15.537000000000001</v>
      </c>
      <c r="H2452" s="13"/>
    </row>
    <row r="2453" spans="2:8" s="1" customFormat="1" ht="16.899999999999999" customHeight="1">
      <c r="B2453" s="13"/>
      <c r="C2453" s="38" t="s">
        <v>1</v>
      </c>
      <c r="D2453" s="38" t="s">
        <v>3929</v>
      </c>
      <c r="E2453" s="3" t="s">
        <v>1</v>
      </c>
      <c r="F2453" s="39">
        <v>4.45</v>
      </c>
      <c r="H2453" s="13"/>
    </row>
    <row r="2454" spans="2:8" s="1" customFormat="1" ht="16.899999999999999" customHeight="1">
      <c r="B2454" s="13"/>
      <c r="C2454" s="38" t="s">
        <v>1</v>
      </c>
      <c r="D2454" s="38" t="s">
        <v>3930</v>
      </c>
      <c r="E2454" s="3" t="s">
        <v>1</v>
      </c>
      <c r="F2454" s="39">
        <v>0</v>
      </c>
      <c r="H2454" s="13"/>
    </row>
    <row r="2455" spans="2:8" s="1" customFormat="1" ht="16.899999999999999" customHeight="1">
      <c r="B2455" s="13"/>
      <c r="C2455" s="38" t="s">
        <v>1</v>
      </c>
      <c r="D2455" s="38" t="s">
        <v>3925</v>
      </c>
      <c r="E2455" s="3" t="s">
        <v>1</v>
      </c>
      <c r="F2455" s="39">
        <v>12.374000000000001</v>
      </c>
      <c r="H2455" s="13"/>
    </row>
    <row r="2456" spans="2:8" s="1" customFormat="1" ht="16.899999999999999" customHeight="1">
      <c r="B2456" s="13"/>
      <c r="C2456" s="38" t="s">
        <v>1</v>
      </c>
      <c r="D2456" s="38" t="s">
        <v>3931</v>
      </c>
      <c r="E2456" s="3" t="s">
        <v>1</v>
      </c>
      <c r="F2456" s="39">
        <v>39.610999999999997</v>
      </c>
      <c r="H2456" s="13"/>
    </row>
    <row r="2457" spans="2:8" s="1" customFormat="1" ht="16.899999999999999" customHeight="1">
      <c r="B2457" s="13"/>
      <c r="C2457" s="38" t="s">
        <v>1</v>
      </c>
      <c r="D2457" s="38" t="s">
        <v>3932</v>
      </c>
      <c r="E2457" s="3" t="s">
        <v>1</v>
      </c>
      <c r="F2457" s="39">
        <v>15.93</v>
      </c>
      <c r="H2457" s="13"/>
    </row>
    <row r="2458" spans="2:8" s="1" customFormat="1" ht="16.899999999999999" customHeight="1">
      <c r="B2458" s="13"/>
      <c r="C2458" s="38" t="s">
        <v>1</v>
      </c>
      <c r="D2458" s="38" t="s">
        <v>3933</v>
      </c>
      <c r="E2458" s="3" t="s">
        <v>1</v>
      </c>
      <c r="F2458" s="39">
        <v>32.167000000000002</v>
      </c>
      <c r="H2458" s="13"/>
    </row>
    <row r="2459" spans="2:8" s="1" customFormat="1" ht="16.899999999999999" customHeight="1">
      <c r="B2459" s="13"/>
      <c r="C2459" s="38" t="s">
        <v>1</v>
      </c>
      <c r="D2459" s="38" t="s">
        <v>3934</v>
      </c>
      <c r="E2459" s="3" t="s">
        <v>1</v>
      </c>
      <c r="F2459" s="39">
        <v>4.66</v>
      </c>
      <c r="H2459" s="13"/>
    </row>
    <row r="2460" spans="2:8" s="1" customFormat="1" ht="16.899999999999999" customHeight="1">
      <c r="B2460" s="13"/>
      <c r="C2460" s="38" t="s">
        <v>1</v>
      </c>
      <c r="D2460" s="38" t="s">
        <v>3935</v>
      </c>
      <c r="E2460" s="3" t="s">
        <v>1</v>
      </c>
      <c r="F2460" s="39">
        <v>0</v>
      </c>
      <c r="H2460" s="13"/>
    </row>
    <row r="2461" spans="2:8" s="1" customFormat="1" ht="16.899999999999999" customHeight="1">
      <c r="B2461" s="13"/>
      <c r="C2461" s="38" t="s">
        <v>1</v>
      </c>
      <c r="D2461" s="38" t="s">
        <v>3936</v>
      </c>
      <c r="E2461" s="3" t="s">
        <v>1</v>
      </c>
      <c r="F2461" s="39">
        <v>43.149000000000001</v>
      </c>
      <c r="H2461" s="13"/>
    </row>
    <row r="2462" spans="2:8" s="1" customFormat="1" ht="16.899999999999999" customHeight="1">
      <c r="B2462" s="13"/>
      <c r="C2462" s="38" t="s">
        <v>1</v>
      </c>
      <c r="D2462" s="38" t="s">
        <v>3937</v>
      </c>
      <c r="E2462" s="3" t="s">
        <v>1</v>
      </c>
      <c r="F2462" s="39">
        <v>-1.1870000000000001</v>
      </c>
      <c r="H2462" s="13"/>
    </row>
    <row r="2463" spans="2:8" s="1" customFormat="1" ht="16.899999999999999" customHeight="1">
      <c r="B2463" s="13"/>
      <c r="C2463" s="38" t="s">
        <v>1</v>
      </c>
      <c r="D2463" s="38" t="s">
        <v>3938</v>
      </c>
      <c r="E2463" s="3" t="s">
        <v>1</v>
      </c>
      <c r="F2463" s="39">
        <v>-6.2370000000000001</v>
      </c>
      <c r="H2463" s="13"/>
    </row>
    <row r="2464" spans="2:8" s="1" customFormat="1" ht="16.899999999999999" customHeight="1">
      <c r="B2464" s="13"/>
      <c r="C2464" s="38" t="s">
        <v>1</v>
      </c>
      <c r="D2464" s="38" t="s">
        <v>3939</v>
      </c>
      <c r="E2464" s="3" t="s">
        <v>1</v>
      </c>
      <c r="F2464" s="39">
        <v>-1.282</v>
      </c>
      <c r="H2464" s="13"/>
    </row>
    <row r="2465" spans="2:8" s="1" customFormat="1" ht="16.899999999999999" customHeight="1">
      <c r="B2465" s="13"/>
      <c r="C2465" s="38" t="s">
        <v>1</v>
      </c>
      <c r="D2465" s="38" t="s">
        <v>3940</v>
      </c>
      <c r="E2465" s="3" t="s">
        <v>1</v>
      </c>
      <c r="F2465" s="39">
        <v>-7.1159999999999997</v>
      </c>
      <c r="H2465" s="13"/>
    </row>
    <row r="2466" spans="2:8" s="1" customFormat="1" ht="16.899999999999999" customHeight="1">
      <c r="B2466" s="13"/>
      <c r="C2466" s="38" t="s">
        <v>1</v>
      </c>
      <c r="D2466" s="38" t="s">
        <v>3941</v>
      </c>
      <c r="E2466" s="3" t="s">
        <v>1</v>
      </c>
      <c r="F2466" s="39">
        <v>-0.28399999999999997</v>
      </c>
      <c r="H2466" s="13"/>
    </row>
    <row r="2467" spans="2:8" s="1" customFormat="1" ht="16.899999999999999" customHeight="1">
      <c r="B2467" s="13"/>
      <c r="C2467" s="38" t="s">
        <v>1</v>
      </c>
      <c r="D2467" s="38" t="s">
        <v>3942</v>
      </c>
      <c r="E2467" s="3" t="s">
        <v>1</v>
      </c>
      <c r="F2467" s="39">
        <v>0</v>
      </c>
      <c r="H2467" s="13"/>
    </row>
    <row r="2468" spans="2:8" s="1" customFormat="1" ht="16.899999999999999" customHeight="1">
      <c r="B2468" s="13"/>
      <c r="C2468" s="38" t="s">
        <v>1</v>
      </c>
      <c r="D2468" s="38" t="s">
        <v>3943</v>
      </c>
      <c r="E2468" s="3" t="s">
        <v>1</v>
      </c>
      <c r="F2468" s="39">
        <v>39.106000000000002</v>
      </c>
      <c r="H2468" s="13"/>
    </row>
    <row r="2469" spans="2:8" s="1" customFormat="1" ht="16.899999999999999" customHeight="1">
      <c r="B2469" s="13"/>
      <c r="C2469" s="38" t="s">
        <v>1</v>
      </c>
      <c r="D2469" s="38" t="s">
        <v>3944</v>
      </c>
      <c r="E2469" s="3" t="s">
        <v>1</v>
      </c>
      <c r="F2469" s="39">
        <v>-4.3289999999999997</v>
      </c>
      <c r="H2469" s="13"/>
    </row>
    <row r="2470" spans="2:8" s="1" customFormat="1" ht="16.899999999999999" customHeight="1">
      <c r="B2470" s="13"/>
      <c r="C2470" s="38" t="s">
        <v>1</v>
      </c>
      <c r="D2470" s="38" t="s">
        <v>3945</v>
      </c>
      <c r="E2470" s="3" t="s">
        <v>1</v>
      </c>
      <c r="F2470" s="39">
        <v>-6.968</v>
      </c>
      <c r="H2470" s="13"/>
    </row>
    <row r="2471" spans="2:8" s="1" customFormat="1" ht="16.899999999999999" customHeight="1">
      <c r="B2471" s="13"/>
      <c r="C2471" s="38" t="s">
        <v>285</v>
      </c>
      <c r="D2471" s="38" t="s">
        <v>378</v>
      </c>
      <c r="E2471" s="3" t="s">
        <v>1</v>
      </c>
      <c r="F2471" s="39">
        <v>430.95299999999997</v>
      </c>
      <c r="H2471" s="13"/>
    </row>
    <row r="2472" spans="2:8" s="1" customFormat="1" ht="16.899999999999999" customHeight="1">
      <c r="B2472" s="13"/>
      <c r="C2472" s="40" t="s">
        <v>10809</v>
      </c>
      <c r="H2472" s="13"/>
    </row>
    <row r="2473" spans="2:8" s="1" customFormat="1" ht="22.5">
      <c r="B2473" s="13"/>
      <c r="C2473" s="38" t="s">
        <v>3913</v>
      </c>
      <c r="D2473" s="38" t="s">
        <v>3914</v>
      </c>
      <c r="E2473" s="3" t="s">
        <v>249</v>
      </c>
      <c r="F2473" s="39">
        <v>430.95299999999997</v>
      </c>
      <c r="H2473" s="13"/>
    </row>
    <row r="2474" spans="2:8" s="1" customFormat="1" ht="33.75">
      <c r="B2474" s="13"/>
      <c r="C2474" s="38" t="s">
        <v>2460</v>
      </c>
      <c r="D2474" s="38" t="s">
        <v>2461</v>
      </c>
      <c r="E2474" s="3" t="s">
        <v>249</v>
      </c>
      <c r="F2474" s="39">
        <v>1354.9860000000001</v>
      </c>
      <c r="H2474" s="13"/>
    </row>
    <row r="2475" spans="2:8" s="1" customFormat="1" ht="22.5">
      <c r="B2475" s="13"/>
      <c r="C2475" s="38" t="s">
        <v>2464</v>
      </c>
      <c r="D2475" s="38" t="s">
        <v>2465</v>
      </c>
      <c r="E2475" s="3" t="s">
        <v>249</v>
      </c>
      <c r="F2475" s="39">
        <v>108.399</v>
      </c>
      <c r="H2475" s="13"/>
    </row>
    <row r="2476" spans="2:8" s="1" customFormat="1" ht="22.5">
      <c r="B2476" s="13"/>
      <c r="C2476" s="38" t="s">
        <v>2470</v>
      </c>
      <c r="D2476" s="38" t="s">
        <v>2471</v>
      </c>
      <c r="E2476" s="3" t="s">
        <v>249</v>
      </c>
      <c r="F2476" s="39">
        <v>271.44499999999999</v>
      </c>
      <c r="H2476" s="13"/>
    </row>
    <row r="2477" spans="2:8" s="1" customFormat="1" ht="33.75">
      <c r="B2477" s="13"/>
      <c r="C2477" s="38" t="s">
        <v>2480</v>
      </c>
      <c r="D2477" s="38" t="s">
        <v>2481</v>
      </c>
      <c r="E2477" s="3" t="s">
        <v>249</v>
      </c>
      <c r="F2477" s="39">
        <v>469.68299999999999</v>
      </c>
      <c r="H2477" s="13"/>
    </row>
    <row r="2478" spans="2:8" s="1" customFormat="1" ht="22.5">
      <c r="B2478" s="13"/>
      <c r="C2478" s="38" t="s">
        <v>2490</v>
      </c>
      <c r="D2478" s="38" t="s">
        <v>2491</v>
      </c>
      <c r="E2478" s="3" t="s">
        <v>249</v>
      </c>
      <c r="F2478" s="39">
        <v>1012.473</v>
      </c>
      <c r="H2478" s="13"/>
    </row>
    <row r="2479" spans="2:8" s="1" customFormat="1" ht="22.5">
      <c r="B2479" s="13"/>
      <c r="C2479" s="38" t="s">
        <v>3947</v>
      </c>
      <c r="D2479" s="38" t="s">
        <v>3948</v>
      </c>
      <c r="E2479" s="3" t="s">
        <v>249</v>
      </c>
      <c r="F2479" s="39">
        <v>924.03300000000002</v>
      </c>
      <c r="H2479" s="13"/>
    </row>
    <row r="2480" spans="2:8" s="1" customFormat="1" ht="16.899999999999999" customHeight="1">
      <c r="B2480" s="13"/>
      <c r="C2480" s="34" t="s">
        <v>287</v>
      </c>
      <c r="D2480" s="35" t="s">
        <v>1</v>
      </c>
      <c r="E2480" s="36" t="s">
        <v>1</v>
      </c>
      <c r="F2480" s="37">
        <v>362.14800000000002</v>
      </c>
      <c r="H2480" s="13"/>
    </row>
    <row r="2481" spans="2:8" s="1" customFormat="1" ht="16.899999999999999" customHeight="1">
      <c r="B2481" s="13"/>
      <c r="C2481" s="38" t="s">
        <v>1</v>
      </c>
      <c r="D2481" s="38" t="s">
        <v>2435</v>
      </c>
      <c r="E2481" s="3" t="s">
        <v>1</v>
      </c>
      <c r="F2481" s="39">
        <v>0</v>
      </c>
      <c r="H2481" s="13"/>
    </row>
    <row r="2482" spans="2:8" s="1" customFormat="1" ht="16.899999999999999" customHeight="1">
      <c r="B2482" s="13"/>
      <c r="C2482" s="38" t="s">
        <v>1</v>
      </c>
      <c r="D2482" s="38" t="s">
        <v>2436</v>
      </c>
      <c r="E2482" s="3" t="s">
        <v>1</v>
      </c>
      <c r="F2482" s="39">
        <v>0</v>
      </c>
      <c r="H2482" s="13"/>
    </row>
    <row r="2483" spans="2:8" s="1" customFormat="1" ht="16.899999999999999" customHeight="1">
      <c r="B2483" s="13"/>
      <c r="C2483" s="38" t="s">
        <v>1</v>
      </c>
      <c r="D2483" s="38" t="s">
        <v>2437</v>
      </c>
      <c r="E2483" s="3" t="s">
        <v>1</v>
      </c>
      <c r="F2483" s="39">
        <v>254.68</v>
      </c>
      <c r="H2483" s="13"/>
    </row>
    <row r="2484" spans="2:8" s="1" customFormat="1" ht="16.899999999999999" customHeight="1">
      <c r="B2484" s="13"/>
      <c r="C2484" s="38" t="s">
        <v>1</v>
      </c>
      <c r="D2484" s="38" t="s">
        <v>2438</v>
      </c>
      <c r="E2484" s="3" t="s">
        <v>1</v>
      </c>
      <c r="F2484" s="39">
        <v>-2.9369999999999998</v>
      </c>
      <c r="H2484" s="13"/>
    </row>
    <row r="2485" spans="2:8" s="1" customFormat="1" ht="16.899999999999999" customHeight="1">
      <c r="B2485" s="13"/>
      <c r="C2485" s="38" t="s">
        <v>1</v>
      </c>
      <c r="D2485" s="38" t="s">
        <v>2439</v>
      </c>
      <c r="E2485" s="3" t="s">
        <v>1</v>
      </c>
      <c r="F2485" s="39">
        <v>-3.4710000000000001</v>
      </c>
      <c r="H2485" s="13"/>
    </row>
    <row r="2486" spans="2:8" s="1" customFormat="1" ht="16.899999999999999" customHeight="1">
      <c r="B2486" s="13"/>
      <c r="C2486" s="38" t="s">
        <v>1</v>
      </c>
      <c r="D2486" s="38" t="s">
        <v>2440</v>
      </c>
      <c r="E2486" s="3" t="s">
        <v>1</v>
      </c>
      <c r="F2486" s="39">
        <v>-4.04</v>
      </c>
      <c r="H2486" s="13"/>
    </row>
    <row r="2487" spans="2:8" s="1" customFormat="1" ht="16.899999999999999" customHeight="1">
      <c r="B2487" s="13"/>
      <c r="C2487" s="38" t="s">
        <v>1</v>
      </c>
      <c r="D2487" s="38" t="s">
        <v>2440</v>
      </c>
      <c r="E2487" s="3" t="s">
        <v>1</v>
      </c>
      <c r="F2487" s="39">
        <v>-4.04</v>
      </c>
      <c r="H2487" s="13"/>
    </row>
    <row r="2488" spans="2:8" s="1" customFormat="1" ht="16.899999999999999" customHeight="1">
      <c r="B2488" s="13"/>
      <c r="C2488" s="38" t="s">
        <v>1</v>
      </c>
      <c r="D2488" s="38" t="s">
        <v>2441</v>
      </c>
      <c r="E2488" s="3" t="s">
        <v>1</v>
      </c>
      <c r="F2488" s="39">
        <v>-7.6239999999999997</v>
      </c>
      <c r="H2488" s="13"/>
    </row>
    <row r="2489" spans="2:8" s="1" customFormat="1" ht="16.899999999999999" customHeight="1">
      <c r="B2489" s="13"/>
      <c r="C2489" s="38" t="s">
        <v>1</v>
      </c>
      <c r="D2489" s="38" t="s">
        <v>2442</v>
      </c>
      <c r="E2489" s="3" t="s">
        <v>1</v>
      </c>
      <c r="F2489" s="39">
        <v>1.57</v>
      </c>
      <c r="H2489" s="13"/>
    </row>
    <row r="2490" spans="2:8" s="1" customFormat="1" ht="16.899999999999999" customHeight="1">
      <c r="B2490" s="13"/>
      <c r="C2490" s="38" t="s">
        <v>1</v>
      </c>
      <c r="D2490" s="38" t="s">
        <v>2443</v>
      </c>
      <c r="E2490" s="3" t="s">
        <v>1</v>
      </c>
      <c r="F2490" s="39">
        <v>5.04</v>
      </c>
      <c r="H2490" s="13"/>
    </row>
    <row r="2491" spans="2:8" s="1" customFormat="1" ht="16.899999999999999" customHeight="1">
      <c r="B2491" s="13"/>
      <c r="C2491" s="38" t="s">
        <v>1</v>
      </c>
      <c r="D2491" s="38" t="s">
        <v>2444</v>
      </c>
      <c r="E2491" s="3" t="s">
        <v>1</v>
      </c>
      <c r="F2491" s="39">
        <v>2.94</v>
      </c>
      <c r="H2491" s="13"/>
    </row>
    <row r="2492" spans="2:8" s="1" customFormat="1" ht="16.899999999999999" customHeight="1">
      <c r="B2492" s="13"/>
      <c r="C2492" s="38" t="s">
        <v>1</v>
      </c>
      <c r="D2492" s="38" t="s">
        <v>2445</v>
      </c>
      <c r="E2492" s="3" t="s">
        <v>1</v>
      </c>
      <c r="F2492" s="39">
        <v>0</v>
      </c>
      <c r="H2492" s="13"/>
    </row>
    <row r="2493" spans="2:8" s="1" customFormat="1" ht="16.899999999999999" customHeight="1">
      <c r="B2493" s="13"/>
      <c r="C2493" s="38" t="s">
        <v>1</v>
      </c>
      <c r="D2493" s="38" t="s">
        <v>2446</v>
      </c>
      <c r="E2493" s="3" t="s">
        <v>1</v>
      </c>
      <c r="F2493" s="39">
        <v>120.03</v>
      </c>
      <c r="H2493" s="13"/>
    </row>
    <row r="2494" spans="2:8" s="1" customFormat="1" ht="16.899999999999999" customHeight="1">
      <c r="B2494" s="13"/>
      <c r="C2494" s="38" t="s">
        <v>287</v>
      </c>
      <c r="D2494" s="38" t="s">
        <v>378</v>
      </c>
      <c r="E2494" s="3" t="s">
        <v>1</v>
      </c>
      <c r="F2494" s="39">
        <v>362.14800000000002</v>
      </c>
      <c r="H2494" s="13"/>
    </row>
    <row r="2495" spans="2:8" s="1" customFormat="1" ht="16.899999999999999" customHeight="1">
      <c r="B2495" s="13"/>
      <c r="C2495" s="40" t="s">
        <v>10809</v>
      </c>
      <c r="H2495" s="13"/>
    </row>
    <row r="2496" spans="2:8" s="1" customFormat="1" ht="22.5">
      <c r="B2496" s="13"/>
      <c r="C2496" s="38" t="s">
        <v>2432</v>
      </c>
      <c r="D2496" s="38" t="s">
        <v>2433</v>
      </c>
      <c r="E2496" s="3" t="s">
        <v>249</v>
      </c>
      <c r="F2496" s="39">
        <v>362.14800000000002</v>
      </c>
      <c r="H2496" s="13"/>
    </row>
    <row r="2497" spans="2:8" s="1" customFormat="1" ht="16.899999999999999" customHeight="1">
      <c r="B2497" s="13"/>
      <c r="C2497" s="38" t="s">
        <v>2448</v>
      </c>
      <c r="D2497" s="38" t="s">
        <v>2449</v>
      </c>
      <c r="E2497" s="3" t="s">
        <v>249</v>
      </c>
      <c r="F2497" s="39">
        <v>362.14800000000002</v>
      </c>
      <c r="H2497" s="13"/>
    </row>
    <row r="2498" spans="2:8" s="1" customFormat="1" ht="16.899999999999999" customHeight="1">
      <c r="B2498" s="13"/>
      <c r="C2498" s="38" t="s">
        <v>2452</v>
      </c>
      <c r="D2498" s="38" t="s">
        <v>2453</v>
      </c>
      <c r="E2498" s="3" t="s">
        <v>249</v>
      </c>
      <c r="F2498" s="39">
        <v>362.14800000000002</v>
      </c>
      <c r="H2498" s="13"/>
    </row>
    <row r="2499" spans="2:8" s="1" customFormat="1" ht="16.899999999999999" customHeight="1">
      <c r="B2499" s="13"/>
      <c r="C2499" s="38" t="s">
        <v>2456</v>
      </c>
      <c r="D2499" s="38" t="s">
        <v>2457</v>
      </c>
      <c r="E2499" s="3" t="s">
        <v>249</v>
      </c>
      <c r="F2499" s="39">
        <v>362.14800000000002</v>
      </c>
      <c r="H2499" s="13"/>
    </row>
    <row r="2500" spans="2:8" s="1" customFormat="1" ht="22.5">
      <c r="B2500" s="13"/>
      <c r="C2500" s="38" t="s">
        <v>2494</v>
      </c>
      <c r="D2500" s="38" t="s">
        <v>2495</v>
      </c>
      <c r="E2500" s="3" t="s">
        <v>249</v>
      </c>
      <c r="F2500" s="39">
        <v>1286.181</v>
      </c>
      <c r="H2500" s="13"/>
    </row>
    <row r="2501" spans="2:8" s="1" customFormat="1" ht="16.899999999999999" customHeight="1">
      <c r="B2501" s="13"/>
      <c r="C2501" s="34" t="s">
        <v>289</v>
      </c>
      <c r="D2501" s="35" t="s">
        <v>1</v>
      </c>
      <c r="E2501" s="36" t="s">
        <v>1</v>
      </c>
      <c r="F2501" s="37">
        <v>159.39699999999999</v>
      </c>
      <c r="H2501" s="13"/>
    </row>
    <row r="2502" spans="2:8" s="1" customFormat="1" ht="16.899999999999999" customHeight="1">
      <c r="B2502" s="13"/>
      <c r="C2502" s="38" t="s">
        <v>1</v>
      </c>
      <c r="D2502" s="38" t="s">
        <v>1624</v>
      </c>
      <c r="E2502" s="3" t="s">
        <v>1</v>
      </c>
      <c r="F2502" s="39">
        <v>0</v>
      </c>
      <c r="H2502" s="13"/>
    </row>
    <row r="2503" spans="2:8" s="1" customFormat="1" ht="16.899999999999999" customHeight="1">
      <c r="B2503" s="13"/>
      <c r="C2503" s="38" t="s">
        <v>1</v>
      </c>
      <c r="D2503" s="38" t="s">
        <v>1625</v>
      </c>
      <c r="E2503" s="3" t="s">
        <v>1</v>
      </c>
      <c r="F2503" s="39">
        <v>0</v>
      </c>
      <c r="H2503" s="13"/>
    </row>
    <row r="2504" spans="2:8" s="1" customFormat="1" ht="16.899999999999999" customHeight="1">
      <c r="B2504" s="13"/>
      <c r="C2504" s="38" t="s">
        <v>1</v>
      </c>
      <c r="D2504" s="38" t="s">
        <v>1626</v>
      </c>
      <c r="E2504" s="3" t="s">
        <v>1</v>
      </c>
      <c r="F2504" s="39">
        <v>51.253</v>
      </c>
      <c r="H2504" s="13"/>
    </row>
    <row r="2505" spans="2:8" s="1" customFormat="1" ht="16.899999999999999" customHeight="1">
      <c r="B2505" s="13"/>
      <c r="C2505" s="38" t="s">
        <v>1</v>
      </c>
      <c r="D2505" s="38" t="s">
        <v>1627</v>
      </c>
      <c r="E2505" s="3" t="s">
        <v>1</v>
      </c>
      <c r="F2505" s="39">
        <v>-6.2149999999999999</v>
      </c>
      <c r="H2505" s="13"/>
    </row>
    <row r="2506" spans="2:8" s="1" customFormat="1" ht="16.899999999999999" customHeight="1">
      <c r="B2506" s="13"/>
      <c r="C2506" s="38" t="s">
        <v>1</v>
      </c>
      <c r="D2506" s="38" t="s">
        <v>1628</v>
      </c>
      <c r="E2506" s="3" t="s">
        <v>1</v>
      </c>
      <c r="F2506" s="39">
        <v>2.5419999999999998</v>
      </c>
      <c r="H2506" s="13"/>
    </row>
    <row r="2507" spans="2:8" s="1" customFormat="1" ht="16.899999999999999" customHeight="1">
      <c r="B2507" s="13"/>
      <c r="C2507" s="38" t="s">
        <v>1</v>
      </c>
      <c r="D2507" s="38" t="s">
        <v>1629</v>
      </c>
      <c r="E2507" s="3" t="s">
        <v>1</v>
      </c>
      <c r="F2507" s="39">
        <v>0</v>
      </c>
      <c r="H2507" s="13"/>
    </row>
    <row r="2508" spans="2:8" s="1" customFormat="1" ht="16.899999999999999" customHeight="1">
      <c r="B2508" s="13"/>
      <c r="C2508" s="38" t="s">
        <v>1</v>
      </c>
      <c r="D2508" s="38" t="s">
        <v>1630</v>
      </c>
      <c r="E2508" s="3" t="s">
        <v>1</v>
      </c>
      <c r="F2508" s="39">
        <v>63.713000000000001</v>
      </c>
      <c r="H2508" s="13"/>
    </row>
    <row r="2509" spans="2:8" s="1" customFormat="1" ht="16.899999999999999" customHeight="1">
      <c r="B2509" s="13"/>
      <c r="C2509" s="38" t="s">
        <v>1</v>
      </c>
      <c r="D2509" s="38" t="s">
        <v>1631</v>
      </c>
      <c r="E2509" s="3" t="s">
        <v>1</v>
      </c>
      <c r="F2509" s="39">
        <v>-7.1529999999999996</v>
      </c>
      <c r="H2509" s="13"/>
    </row>
    <row r="2510" spans="2:8" s="1" customFormat="1" ht="16.899999999999999" customHeight="1">
      <c r="B2510" s="13"/>
      <c r="C2510" s="38" t="s">
        <v>1</v>
      </c>
      <c r="D2510" s="38" t="s">
        <v>1632</v>
      </c>
      <c r="E2510" s="3" t="s">
        <v>1</v>
      </c>
      <c r="F2510" s="39">
        <v>3.7869999999999999</v>
      </c>
      <c r="H2510" s="13"/>
    </row>
    <row r="2511" spans="2:8" s="1" customFormat="1" ht="16.899999999999999" customHeight="1">
      <c r="B2511" s="13"/>
      <c r="C2511" s="38" t="s">
        <v>1</v>
      </c>
      <c r="D2511" s="38" t="s">
        <v>1633</v>
      </c>
      <c r="E2511" s="3" t="s">
        <v>1</v>
      </c>
      <c r="F2511" s="39">
        <v>0</v>
      </c>
      <c r="H2511" s="13"/>
    </row>
    <row r="2512" spans="2:8" s="1" customFormat="1" ht="16.899999999999999" customHeight="1">
      <c r="B2512" s="13"/>
      <c r="C2512" s="38" t="s">
        <v>1</v>
      </c>
      <c r="D2512" s="38" t="s">
        <v>1634</v>
      </c>
      <c r="E2512" s="3" t="s">
        <v>1</v>
      </c>
      <c r="F2512" s="39">
        <v>16.97</v>
      </c>
      <c r="H2512" s="13"/>
    </row>
    <row r="2513" spans="2:8" s="1" customFormat="1" ht="16.899999999999999" customHeight="1">
      <c r="B2513" s="13"/>
      <c r="C2513" s="38" t="s">
        <v>1</v>
      </c>
      <c r="D2513" s="38" t="s">
        <v>1635</v>
      </c>
      <c r="E2513" s="3" t="s">
        <v>1</v>
      </c>
      <c r="F2513" s="39">
        <v>9.34</v>
      </c>
      <c r="H2513" s="13"/>
    </row>
    <row r="2514" spans="2:8" s="1" customFormat="1" ht="16.899999999999999" customHeight="1">
      <c r="B2514" s="13"/>
      <c r="C2514" s="38" t="s">
        <v>1</v>
      </c>
      <c r="D2514" s="38" t="s">
        <v>1636</v>
      </c>
      <c r="E2514" s="3" t="s">
        <v>1</v>
      </c>
      <c r="F2514" s="39">
        <v>16.655999999999999</v>
      </c>
      <c r="H2514" s="13"/>
    </row>
    <row r="2515" spans="2:8" s="1" customFormat="1" ht="16.899999999999999" customHeight="1">
      <c r="B2515" s="13"/>
      <c r="C2515" s="38" t="s">
        <v>1</v>
      </c>
      <c r="D2515" s="38" t="s">
        <v>1637</v>
      </c>
      <c r="E2515" s="3" t="s">
        <v>1</v>
      </c>
      <c r="F2515" s="39">
        <v>4</v>
      </c>
      <c r="H2515" s="13"/>
    </row>
    <row r="2516" spans="2:8" s="1" customFormat="1" ht="16.899999999999999" customHeight="1">
      <c r="B2516" s="13"/>
      <c r="C2516" s="38" t="s">
        <v>1</v>
      </c>
      <c r="D2516" s="38" t="s">
        <v>1638</v>
      </c>
      <c r="E2516" s="3" t="s">
        <v>1</v>
      </c>
      <c r="F2516" s="39">
        <v>-2.3380000000000001</v>
      </c>
      <c r="H2516" s="13"/>
    </row>
    <row r="2517" spans="2:8" s="1" customFormat="1" ht="16.899999999999999" customHeight="1">
      <c r="B2517" s="13"/>
      <c r="C2517" s="38" t="s">
        <v>1</v>
      </c>
      <c r="D2517" s="38" t="s">
        <v>1639</v>
      </c>
      <c r="E2517" s="3" t="s">
        <v>1</v>
      </c>
      <c r="F2517" s="39">
        <v>-1.9419999999999999</v>
      </c>
      <c r="H2517" s="13"/>
    </row>
    <row r="2518" spans="2:8" s="1" customFormat="1" ht="16.899999999999999" customHeight="1">
      <c r="B2518" s="13"/>
      <c r="C2518" s="38" t="s">
        <v>1</v>
      </c>
      <c r="D2518" s="38" t="s">
        <v>2356</v>
      </c>
      <c r="E2518" s="3" t="s">
        <v>1</v>
      </c>
      <c r="F2518" s="39">
        <v>0</v>
      </c>
      <c r="H2518" s="13"/>
    </row>
    <row r="2519" spans="2:8" s="1" customFormat="1" ht="16.899999999999999" customHeight="1">
      <c r="B2519" s="13"/>
      <c r="C2519" s="38" t="s">
        <v>1</v>
      </c>
      <c r="D2519" s="38" t="s">
        <v>2357</v>
      </c>
      <c r="E2519" s="3" t="s">
        <v>1</v>
      </c>
      <c r="F2519" s="39">
        <v>8.7840000000000007</v>
      </c>
      <c r="H2519" s="13"/>
    </row>
    <row r="2520" spans="2:8" s="1" customFormat="1" ht="16.899999999999999" customHeight="1">
      <c r="B2520" s="13"/>
      <c r="C2520" s="38" t="s">
        <v>289</v>
      </c>
      <c r="D2520" s="38" t="s">
        <v>397</v>
      </c>
      <c r="E2520" s="3" t="s">
        <v>1</v>
      </c>
      <c r="F2520" s="39">
        <v>159.39699999999999</v>
      </c>
      <c r="H2520" s="13"/>
    </row>
    <row r="2521" spans="2:8" s="1" customFormat="1" ht="16.899999999999999" customHeight="1">
      <c r="B2521" s="13"/>
      <c r="C2521" s="40" t="s">
        <v>10809</v>
      </c>
      <c r="H2521" s="13"/>
    </row>
    <row r="2522" spans="2:8" s="1" customFormat="1" ht="16.899999999999999" customHeight="1">
      <c r="B2522" s="13"/>
      <c r="C2522" s="38" t="s">
        <v>2353</v>
      </c>
      <c r="D2522" s="38" t="s">
        <v>2354</v>
      </c>
      <c r="E2522" s="3" t="s">
        <v>249</v>
      </c>
      <c r="F2522" s="39">
        <v>1441.12</v>
      </c>
      <c r="H2522" s="13"/>
    </row>
    <row r="2523" spans="2:8" s="1" customFormat="1" ht="22.5">
      <c r="B2523" s="13"/>
      <c r="C2523" s="38" t="s">
        <v>2470</v>
      </c>
      <c r="D2523" s="38" t="s">
        <v>2471</v>
      </c>
      <c r="E2523" s="3" t="s">
        <v>249</v>
      </c>
      <c r="F2523" s="39">
        <v>271.44499999999999</v>
      </c>
      <c r="H2523" s="13"/>
    </row>
    <row r="2524" spans="2:8" s="1" customFormat="1" ht="33.75">
      <c r="B2524" s="13"/>
      <c r="C2524" s="38" t="s">
        <v>2480</v>
      </c>
      <c r="D2524" s="38" t="s">
        <v>2481</v>
      </c>
      <c r="E2524" s="3" t="s">
        <v>249</v>
      </c>
      <c r="F2524" s="39">
        <v>469.68299999999999</v>
      </c>
      <c r="H2524" s="13"/>
    </row>
    <row r="2525" spans="2:8" s="1" customFormat="1" ht="22.5">
      <c r="B2525" s="13"/>
      <c r="C2525" s="38" t="s">
        <v>2490</v>
      </c>
      <c r="D2525" s="38" t="s">
        <v>2491</v>
      </c>
      <c r="E2525" s="3" t="s">
        <v>249</v>
      </c>
      <c r="F2525" s="39">
        <v>1012.473</v>
      </c>
      <c r="H2525" s="13"/>
    </row>
    <row r="2526" spans="2:8" s="1" customFormat="1" ht="16.899999999999999" customHeight="1">
      <c r="B2526" s="13"/>
      <c r="C2526" s="34" t="s">
        <v>291</v>
      </c>
      <c r="D2526" s="35" t="s">
        <v>1</v>
      </c>
      <c r="E2526" s="36" t="s">
        <v>1</v>
      </c>
      <c r="F2526" s="37">
        <v>97.664000000000001</v>
      </c>
      <c r="H2526" s="13"/>
    </row>
    <row r="2527" spans="2:8" s="1" customFormat="1" ht="16.899999999999999" customHeight="1">
      <c r="B2527" s="13"/>
      <c r="C2527" s="38" t="s">
        <v>1</v>
      </c>
      <c r="D2527" s="38" t="s">
        <v>4515</v>
      </c>
      <c r="E2527" s="3" t="s">
        <v>1</v>
      </c>
      <c r="F2527" s="39">
        <v>0</v>
      </c>
      <c r="H2527" s="13"/>
    </row>
    <row r="2528" spans="2:8" s="1" customFormat="1" ht="16.899999999999999" customHeight="1">
      <c r="B2528" s="13"/>
      <c r="C2528" s="38" t="s">
        <v>1</v>
      </c>
      <c r="D2528" s="38" t="s">
        <v>4516</v>
      </c>
      <c r="E2528" s="3" t="s">
        <v>1</v>
      </c>
      <c r="F2528" s="39">
        <v>58.6</v>
      </c>
      <c r="H2528" s="13"/>
    </row>
    <row r="2529" spans="2:8" s="1" customFormat="1" ht="16.899999999999999" customHeight="1">
      <c r="B2529" s="13"/>
      <c r="C2529" s="38" t="s">
        <v>1</v>
      </c>
      <c r="D2529" s="38" t="s">
        <v>382</v>
      </c>
      <c r="E2529" s="3" t="s">
        <v>1</v>
      </c>
      <c r="F2529" s="39">
        <v>0</v>
      </c>
      <c r="H2529" s="13"/>
    </row>
    <row r="2530" spans="2:8" s="1" customFormat="1" ht="16.899999999999999" customHeight="1">
      <c r="B2530" s="13"/>
      <c r="C2530" s="38" t="s">
        <v>1</v>
      </c>
      <c r="D2530" s="38" t="s">
        <v>4517</v>
      </c>
      <c r="E2530" s="3" t="s">
        <v>1</v>
      </c>
      <c r="F2530" s="39">
        <v>14.260999999999999</v>
      </c>
      <c r="H2530" s="13"/>
    </row>
    <row r="2531" spans="2:8" s="1" customFormat="1" ht="16.899999999999999" customHeight="1">
      <c r="B2531" s="13"/>
      <c r="C2531" s="38" t="s">
        <v>1</v>
      </c>
      <c r="D2531" s="38" t="s">
        <v>4518</v>
      </c>
      <c r="E2531" s="3" t="s">
        <v>1</v>
      </c>
      <c r="F2531" s="39">
        <v>10.542</v>
      </c>
      <c r="H2531" s="13"/>
    </row>
    <row r="2532" spans="2:8" s="1" customFormat="1" ht="16.899999999999999" customHeight="1">
      <c r="B2532" s="13"/>
      <c r="C2532" s="38" t="s">
        <v>1</v>
      </c>
      <c r="D2532" s="38" t="s">
        <v>4517</v>
      </c>
      <c r="E2532" s="3" t="s">
        <v>1</v>
      </c>
      <c r="F2532" s="39">
        <v>14.260999999999999</v>
      </c>
      <c r="H2532" s="13"/>
    </row>
    <row r="2533" spans="2:8" s="1" customFormat="1" ht="16.899999999999999" customHeight="1">
      <c r="B2533" s="13"/>
      <c r="C2533" s="38" t="s">
        <v>291</v>
      </c>
      <c r="D2533" s="38" t="s">
        <v>378</v>
      </c>
      <c r="E2533" s="3" t="s">
        <v>1</v>
      </c>
      <c r="F2533" s="39">
        <v>97.664000000000001</v>
      </c>
      <c r="H2533" s="13"/>
    </row>
    <row r="2534" spans="2:8" s="1" customFormat="1" ht="16.899999999999999" customHeight="1">
      <c r="B2534" s="13"/>
      <c r="C2534" s="40" t="s">
        <v>10809</v>
      </c>
      <c r="H2534" s="13"/>
    </row>
    <row r="2535" spans="2:8" s="1" customFormat="1" ht="22.5">
      <c r="B2535" s="13"/>
      <c r="C2535" s="38" t="s">
        <v>4512</v>
      </c>
      <c r="D2535" s="38" t="s">
        <v>4513</v>
      </c>
      <c r="E2535" s="3" t="s">
        <v>249</v>
      </c>
      <c r="F2535" s="39">
        <v>97.664000000000001</v>
      </c>
      <c r="H2535" s="13"/>
    </row>
    <row r="2536" spans="2:8" s="1" customFormat="1" ht="22.5">
      <c r="B2536" s="13"/>
      <c r="C2536" s="38" t="s">
        <v>4529</v>
      </c>
      <c r="D2536" s="38" t="s">
        <v>4530</v>
      </c>
      <c r="E2536" s="3" t="s">
        <v>249</v>
      </c>
      <c r="F2536" s="39">
        <v>97.664000000000001</v>
      </c>
      <c r="H2536" s="13"/>
    </row>
    <row r="2537" spans="2:8" s="1" customFormat="1" ht="16.899999999999999" customHeight="1">
      <c r="B2537" s="13"/>
      <c r="C2537" s="38" t="s">
        <v>4533</v>
      </c>
      <c r="D2537" s="38" t="s">
        <v>4534</v>
      </c>
      <c r="E2537" s="3" t="s">
        <v>402</v>
      </c>
      <c r="F2537" s="39">
        <v>1.9530000000000001</v>
      </c>
      <c r="H2537" s="13"/>
    </row>
    <row r="2538" spans="2:8" s="1" customFormat="1" ht="22.5">
      <c r="B2538" s="13"/>
      <c r="C2538" s="38" t="s">
        <v>6268</v>
      </c>
      <c r="D2538" s="38" t="s">
        <v>6269</v>
      </c>
      <c r="E2538" s="3" t="s">
        <v>249</v>
      </c>
      <c r="F2538" s="39">
        <v>195.328</v>
      </c>
      <c r="H2538" s="13"/>
    </row>
    <row r="2539" spans="2:8" s="1" customFormat="1" ht="16.899999999999999" customHeight="1">
      <c r="B2539" s="13"/>
      <c r="C2539" s="38" t="s">
        <v>6273</v>
      </c>
      <c r="D2539" s="38" t="s">
        <v>6274</v>
      </c>
      <c r="E2539" s="3" t="s">
        <v>249</v>
      </c>
      <c r="F2539" s="39">
        <v>97.664000000000001</v>
      </c>
      <c r="H2539" s="13"/>
    </row>
    <row r="2540" spans="2:8" s="1" customFormat="1" ht="16.899999999999999" customHeight="1">
      <c r="B2540" s="13"/>
      <c r="C2540" s="38" t="s">
        <v>4520</v>
      </c>
      <c r="D2540" s="38" t="s">
        <v>4521</v>
      </c>
      <c r="E2540" s="3" t="s">
        <v>402</v>
      </c>
      <c r="F2540" s="39">
        <v>2.149</v>
      </c>
      <c r="H2540" s="13"/>
    </row>
    <row r="2541" spans="2:8" s="1" customFormat="1" ht="16.899999999999999" customHeight="1">
      <c r="B2541" s="13"/>
      <c r="C2541" s="34" t="s">
        <v>293</v>
      </c>
      <c r="D2541" s="35" t="s">
        <v>1</v>
      </c>
      <c r="E2541" s="36" t="s">
        <v>1</v>
      </c>
      <c r="F2541" s="37">
        <v>6.8949999999999996</v>
      </c>
      <c r="H2541" s="13"/>
    </row>
    <row r="2542" spans="2:8" s="1" customFormat="1" ht="16.899999999999999" customHeight="1">
      <c r="B2542" s="13"/>
      <c r="C2542" s="38" t="s">
        <v>1</v>
      </c>
      <c r="D2542" s="38" t="s">
        <v>2648</v>
      </c>
      <c r="E2542" s="3" t="s">
        <v>1</v>
      </c>
      <c r="F2542" s="39">
        <v>0</v>
      </c>
      <c r="H2542" s="13"/>
    </row>
    <row r="2543" spans="2:8" s="1" customFormat="1" ht="16.899999999999999" customHeight="1">
      <c r="B2543" s="13"/>
      <c r="C2543" s="38" t="s">
        <v>1</v>
      </c>
      <c r="D2543" s="38" t="s">
        <v>2649</v>
      </c>
      <c r="E2543" s="3" t="s">
        <v>1</v>
      </c>
      <c r="F2543" s="39">
        <v>8.5850000000000009</v>
      </c>
      <c r="H2543" s="13"/>
    </row>
    <row r="2544" spans="2:8" s="1" customFormat="1" ht="16.899999999999999" customHeight="1">
      <c r="B2544" s="13"/>
      <c r="C2544" s="38" t="s">
        <v>1</v>
      </c>
      <c r="D2544" s="38" t="s">
        <v>2650</v>
      </c>
      <c r="E2544" s="3" t="s">
        <v>1</v>
      </c>
      <c r="F2544" s="39">
        <v>-0.88</v>
      </c>
      <c r="H2544" s="13"/>
    </row>
    <row r="2545" spans="2:8" s="1" customFormat="1" ht="16.899999999999999" customHeight="1">
      <c r="B2545" s="13"/>
      <c r="C2545" s="38" t="s">
        <v>1</v>
      </c>
      <c r="D2545" s="38" t="s">
        <v>2651</v>
      </c>
      <c r="E2545" s="3" t="s">
        <v>1</v>
      </c>
      <c r="F2545" s="39">
        <v>-0.81</v>
      </c>
      <c r="H2545" s="13"/>
    </row>
    <row r="2546" spans="2:8" s="1" customFormat="1" ht="16.899999999999999" customHeight="1">
      <c r="B2546" s="13"/>
      <c r="C2546" s="38" t="s">
        <v>293</v>
      </c>
      <c r="D2546" s="38" t="s">
        <v>378</v>
      </c>
      <c r="E2546" s="3" t="s">
        <v>1</v>
      </c>
      <c r="F2546" s="39">
        <v>6.8949999999999996</v>
      </c>
      <c r="H2546" s="13"/>
    </row>
    <row r="2547" spans="2:8" s="1" customFormat="1" ht="16.899999999999999" customHeight="1">
      <c r="B2547" s="13"/>
      <c r="C2547" s="40" t="s">
        <v>10809</v>
      </c>
      <c r="H2547" s="13"/>
    </row>
    <row r="2548" spans="2:8" s="1" customFormat="1" ht="33.75">
      <c r="B2548" s="13"/>
      <c r="C2548" s="38" t="s">
        <v>2645</v>
      </c>
      <c r="D2548" s="38" t="s">
        <v>2646</v>
      </c>
      <c r="E2548" s="3" t="s">
        <v>249</v>
      </c>
      <c r="F2548" s="39">
        <v>6.8949999999999996</v>
      </c>
      <c r="H2548" s="13"/>
    </row>
    <row r="2549" spans="2:8" s="1" customFormat="1" ht="16.899999999999999" customHeight="1">
      <c r="B2549" s="13"/>
      <c r="C2549" s="38" t="s">
        <v>1621</v>
      </c>
      <c r="D2549" s="38" t="s">
        <v>1622</v>
      </c>
      <c r="E2549" s="3" t="s">
        <v>249</v>
      </c>
      <c r="F2549" s="39">
        <v>862.35500000000002</v>
      </c>
      <c r="H2549" s="13"/>
    </row>
    <row r="2550" spans="2:8" s="1" customFormat="1" ht="22.5">
      <c r="B2550" s="13"/>
      <c r="C2550" s="38" t="s">
        <v>2661</v>
      </c>
      <c r="D2550" s="38" t="s">
        <v>2662</v>
      </c>
      <c r="E2550" s="3" t="s">
        <v>249</v>
      </c>
      <c r="F2550" s="39">
        <v>153.709</v>
      </c>
      <c r="H2550" s="13"/>
    </row>
    <row r="2551" spans="2:8" s="1" customFormat="1" ht="22.5">
      <c r="B2551" s="13"/>
      <c r="C2551" s="38" t="s">
        <v>4194</v>
      </c>
      <c r="D2551" s="38" t="s">
        <v>4195</v>
      </c>
      <c r="E2551" s="3" t="s">
        <v>249</v>
      </c>
      <c r="F2551" s="39">
        <v>208.31800000000001</v>
      </c>
      <c r="H2551" s="13"/>
    </row>
    <row r="2552" spans="2:8" s="1" customFormat="1" ht="22.5">
      <c r="B2552" s="13"/>
      <c r="C2552" s="38" t="s">
        <v>3907</v>
      </c>
      <c r="D2552" s="38" t="s">
        <v>3908</v>
      </c>
      <c r="E2552" s="3" t="s">
        <v>249</v>
      </c>
      <c r="F2552" s="39">
        <v>171.02600000000001</v>
      </c>
      <c r="H2552" s="13"/>
    </row>
    <row r="2553" spans="2:8" s="1" customFormat="1" ht="16.899999999999999" customHeight="1">
      <c r="B2553" s="13"/>
      <c r="C2553" s="34" t="s">
        <v>295</v>
      </c>
      <c r="D2553" s="35" t="s">
        <v>1</v>
      </c>
      <c r="E2553" s="36" t="s">
        <v>1</v>
      </c>
      <c r="F2553" s="37">
        <v>422.12299999999999</v>
      </c>
      <c r="H2553" s="13"/>
    </row>
    <row r="2554" spans="2:8" s="1" customFormat="1" ht="16.899999999999999" customHeight="1">
      <c r="B2554" s="13"/>
      <c r="C2554" s="38" t="s">
        <v>1</v>
      </c>
      <c r="D2554" s="38" t="s">
        <v>2529</v>
      </c>
      <c r="E2554" s="3" t="s">
        <v>1</v>
      </c>
      <c r="F2554" s="39">
        <v>0</v>
      </c>
      <c r="H2554" s="13"/>
    </row>
    <row r="2555" spans="2:8" s="1" customFormat="1" ht="16.899999999999999" customHeight="1">
      <c r="B2555" s="13"/>
      <c r="C2555" s="38" t="s">
        <v>1</v>
      </c>
      <c r="D2555" s="38" t="s">
        <v>2530</v>
      </c>
      <c r="E2555" s="3" t="s">
        <v>1</v>
      </c>
      <c r="F2555" s="39">
        <v>18.963000000000001</v>
      </c>
      <c r="H2555" s="13"/>
    </row>
    <row r="2556" spans="2:8" s="1" customFormat="1" ht="16.899999999999999" customHeight="1">
      <c r="B2556" s="13"/>
      <c r="C2556" s="38" t="s">
        <v>1</v>
      </c>
      <c r="D2556" s="38" t="s">
        <v>2531</v>
      </c>
      <c r="E2556" s="3" t="s">
        <v>1</v>
      </c>
      <c r="F2556" s="39">
        <v>0</v>
      </c>
      <c r="H2556" s="13"/>
    </row>
    <row r="2557" spans="2:8" s="1" customFormat="1" ht="16.899999999999999" customHeight="1">
      <c r="B2557" s="13"/>
      <c r="C2557" s="38" t="s">
        <v>1</v>
      </c>
      <c r="D2557" s="38" t="s">
        <v>2532</v>
      </c>
      <c r="E2557" s="3" t="s">
        <v>1</v>
      </c>
      <c r="F2557" s="39">
        <v>403.16</v>
      </c>
      <c r="H2557" s="13"/>
    </row>
    <row r="2558" spans="2:8" s="1" customFormat="1" ht="16.899999999999999" customHeight="1">
      <c r="B2558" s="13"/>
      <c r="C2558" s="38" t="s">
        <v>295</v>
      </c>
      <c r="D2558" s="38" t="s">
        <v>378</v>
      </c>
      <c r="E2558" s="3" t="s">
        <v>1</v>
      </c>
      <c r="F2558" s="39">
        <v>422.12299999999999</v>
      </c>
      <c r="H2558" s="13"/>
    </row>
    <row r="2559" spans="2:8" s="1" customFormat="1" ht="16.899999999999999" customHeight="1">
      <c r="B2559" s="13"/>
      <c r="C2559" s="40" t="s">
        <v>10809</v>
      </c>
      <c r="H2559" s="13"/>
    </row>
    <row r="2560" spans="2:8" s="1" customFormat="1" ht="22.5">
      <c r="B2560" s="13"/>
      <c r="C2560" s="38" t="s">
        <v>2526</v>
      </c>
      <c r="D2560" s="38" t="s">
        <v>2527</v>
      </c>
      <c r="E2560" s="3" t="s">
        <v>249</v>
      </c>
      <c r="F2560" s="39">
        <v>422.12299999999999</v>
      </c>
      <c r="H2560" s="13"/>
    </row>
    <row r="2561" spans="2:8" s="1" customFormat="1" ht="22.5">
      <c r="B2561" s="13"/>
      <c r="C2561" s="38" t="s">
        <v>2490</v>
      </c>
      <c r="D2561" s="38" t="s">
        <v>2491</v>
      </c>
      <c r="E2561" s="3" t="s">
        <v>249</v>
      </c>
      <c r="F2561" s="39">
        <v>1012.473</v>
      </c>
      <c r="H2561" s="13"/>
    </row>
    <row r="2562" spans="2:8" s="1" customFormat="1" ht="16.899999999999999" customHeight="1">
      <c r="B2562" s="13"/>
      <c r="C2562" s="38" t="s">
        <v>2995</v>
      </c>
      <c r="D2562" s="38" t="s">
        <v>2996</v>
      </c>
      <c r="E2562" s="3" t="s">
        <v>249</v>
      </c>
      <c r="F2562" s="39">
        <v>576.09199999999998</v>
      </c>
      <c r="H2562" s="13"/>
    </row>
    <row r="2563" spans="2:8" s="1" customFormat="1" ht="16.899999999999999" customHeight="1">
      <c r="B2563" s="13"/>
      <c r="C2563" s="34" t="s">
        <v>6325</v>
      </c>
      <c r="D2563" s="35" t="s">
        <v>6325</v>
      </c>
      <c r="E2563" s="36" t="s">
        <v>1</v>
      </c>
      <c r="F2563" s="37">
        <v>851.23099999999999</v>
      </c>
      <c r="H2563" s="13"/>
    </row>
    <row r="2564" spans="2:8" s="1" customFormat="1" ht="16.899999999999999" customHeight="1">
      <c r="B2564" s="13"/>
      <c r="C2564" s="38" t="s">
        <v>1</v>
      </c>
      <c r="D2564" s="38" t="s">
        <v>6286</v>
      </c>
      <c r="E2564" s="3" t="s">
        <v>1</v>
      </c>
      <c r="F2564" s="39">
        <v>0</v>
      </c>
      <c r="H2564" s="13"/>
    </row>
    <row r="2565" spans="2:8" s="1" customFormat="1" ht="16.899999999999999" customHeight="1">
      <c r="B2565" s="13"/>
      <c r="C2565" s="38" t="s">
        <v>1</v>
      </c>
      <c r="D2565" s="38" t="s">
        <v>6287</v>
      </c>
      <c r="E2565" s="3" t="s">
        <v>1</v>
      </c>
      <c r="F2565" s="39">
        <v>0</v>
      </c>
      <c r="H2565" s="13"/>
    </row>
    <row r="2566" spans="2:8" s="1" customFormat="1" ht="16.899999999999999" customHeight="1">
      <c r="B2566" s="13"/>
      <c r="C2566" s="38" t="s">
        <v>1</v>
      </c>
      <c r="D2566" s="38" t="s">
        <v>1742</v>
      </c>
      <c r="E2566" s="3" t="s">
        <v>1</v>
      </c>
      <c r="F2566" s="39">
        <v>0</v>
      </c>
      <c r="H2566" s="13"/>
    </row>
    <row r="2567" spans="2:8" s="1" customFormat="1" ht="16.899999999999999" customHeight="1">
      <c r="B2567" s="13"/>
      <c r="C2567" s="38" t="s">
        <v>1</v>
      </c>
      <c r="D2567" s="38" t="s">
        <v>6288</v>
      </c>
      <c r="E2567" s="3" t="s">
        <v>1</v>
      </c>
      <c r="F2567" s="39">
        <v>18.564</v>
      </c>
      <c r="H2567" s="13"/>
    </row>
    <row r="2568" spans="2:8" s="1" customFormat="1" ht="16.899999999999999" customHeight="1">
      <c r="B2568" s="13"/>
      <c r="C2568" s="38" t="s">
        <v>1</v>
      </c>
      <c r="D2568" s="38" t="s">
        <v>1716</v>
      </c>
      <c r="E2568" s="3" t="s">
        <v>1</v>
      </c>
      <c r="F2568" s="39">
        <v>-1.9350000000000001</v>
      </c>
      <c r="H2568" s="13"/>
    </row>
    <row r="2569" spans="2:8" s="1" customFormat="1" ht="16.899999999999999" customHeight="1">
      <c r="B2569" s="13"/>
      <c r="C2569" s="38" t="s">
        <v>1</v>
      </c>
      <c r="D2569" s="38" t="s">
        <v>1903</v>
      </c>
      <c r="E2569" s="3" t="s">
        <v>1</v>
      </c>
      <c r="F2569" s="39">
        <v>0</v>
      </c>
      <c r="H2569" s="13"/>
    </row>
    <row r="2570" spans="2:8" s="1" customFormat="1" ht="16.899999999999999" customHeight="1">
      <c r="B2570" s="13"/>
      <c r="C2570" s="38" t="s">
        <v>1</v>
      </c>
      <c r="D2570" s="38" t="s">
        <v>6289</v>
      </c>
      <c r="E2570" s="3" t="s">
        <v>1</v>
      </c>
      <c r="F2570" s="39">
        <v>11.371</v>
      </c>
      <c r="H2570" s="13"/>
    </row>
    <row r="2571" spans="2:8" s="1" customFormat="1" ht="16.899999999999999" customHeight="1">
      <c r="B2571" s="13"/>
      <c r="C2571" s="38" t="s">
        <v>1</v>
      </c>
      <c r="D2571" s="38" t="s">
        <v>1744</v>
      </c>
      <c r="E2571" s="3" t="s">
        <v>1</v>
      </c>
      <c r="F2571" s="39">
        <v>0</v>
      </c>
      <c r="H2571" s="13"/>
    </row>
    <row r="2572" spans="2:8" s="1" customFormat="1" ht="16.899999999999999" customHeight="1">
      <c r="B2572" s="13"/>
      <c r="C2572" s="38" t="s">
        <v>1</v>
      </c>
      <c r="D2572" s="38" t="s">
        <v>6290</v>
      </c>
      <c r="E2572" s="3" t="s">
        <v>1</v>
      </c>
      <c r="F2572" s="39">
        <v>23.513000000000002</v>
      </c>
      <c r="H2572" s="13"/>
    </row>
    <row r="2573" spans="2:8" s="1" customFormat="1" ht="16.899999999999999" customHeight="1">
      <c r="B2573" s="13"/>
      <c r="C2573" s="38" t="s">
        <v>1</v>
      </c>
      <c r="D2573" s="38" t="s">
        <v>2133</v>
      </c>
      <c r="E2573" s="3" t="s">
        <v>1</v>
      </c>
      <c r="F2573" s="39">
        <v>0</v>
      </c>
      <c r="H2573" s="13"/>
    </row>
    <row r="2574" spans="2:8" s="1" customFormat="1" ht="16.899999999999999" customHeight="1">
      <c r="B2574" s="13"/>
      <c r="C2574" s="38" t="s">
        <v>1</v>
      </c>
      <c r="D2574" s="38" t="s">
        <v>6291</v>
      </c>
      <c r="E2574" s="3" t="s">
        <v>1</v>
      </c>
      <c r="F2574" s="39">
        <v>47.026000000000003</v>
      </c>
      <c r="H2574" s="13"/>
    </row>
    <row r="2575" spans="2:8" s="1" customFormat="1" ht="16.899999999999999" customHeight="1">
      <c r="B2575" s="13"/>
      <c r="C2575" s="38" t="s">
        <v>1</v>
      </c>
      <c r="D2575" s="38" t="s">
        <v>1971</v>
      </c>
      <c r="E2575" s="3" t="s">
        <v>1</v>
      </c>
      <c r="F2575" s="39">
        <v>0</v>
      </c>
      <c r="H2575" s="13"/>
    </row>
    <row r="2576" spans="2:8" s="1" customFormat="1" ht="16.899999999999999" customHeight="1">
      <c r="B2576" s="13"/>
      <c r="C2576" s="38" t="s">
        <v>1</v>
      </c>
      <c r="D2576" s="38" t="s">
        <v>6292</v>
      </c>
      <c r="E2576" s="3" t="s">
        <v>1</v>
      </c>
      <c r="F2576" s="39">
        <v>23.492999999999999</v>
      </c>
      <c r="H2576" s="13"/>
    </row>
    <row r="2577" spans="2:8" s="1" customFormat="1" ht="16.899999999999999" customHeight="1">
      <c r="B2577" s="13"/>
      <c r="C2577" s="38" t="s">
        <v>1</v>
      </c>
      <c r="D2577" s="38" t="s">
        <v>1973</v>
      </c>
      <c r="E2577" s="3" t="s">
        <v>1</v>
      </c>
      <c r="F2577" s="39">
        <v>0</v>
      </c>
      <c r="H2577" s="13"/>
    </row>
    <row r="2578" spans="2:8" s="1" customFormat="1" ht="16.899999999999999" customHeight="1">
      <c r="B2578" s="13"/>
      <c r="C2578" s="38" t="s">
        <v>1</v>
      </c>
      <c r="D2578" s="38" t="s">
        <v>6290</v>
      </c>
      <c r="E2578" s="3" t="s">
        <v>1</v>
      </c>
      <c r="F2578" s="39">
        <v>23.513000000000002</v>
      </c>
      <c r="H2578" s="13"/>
    </row>
    <row r="2579" spans="2:8" s="1" customFormat="1" ht="16.899999999999999" customHeight="1">
      <c r="B2579" s="13"/>
      <c r="C2579" s="38" t="s">
        <v>1</v>
      </c>
      <c r="D2579" s="38" t="s">
        <v>2138</v>
      </c>
      <c r="E2579" s="3" t="s">
        <v>1</v>
      </c>
      <c r="F2579" s="39">
        <v>0</v>
      </c>
      <c r="H2579" s="13"/>
    </row>
    <row r="2580" spans="2:8" s="1" customFormat="1" ht="16.899999999999999" customHeight="1">
      <c r="B2580" s="13"/>
      <c r="C2580" s="38" t="s">
        <v>1</v>
      </c>
      <c r="D2580" s="38" t="s">
        <v>6293</v>
      </c>
      <c r="E2580" s="3" t="s">
        <v>1</v>
      </c>
      <c r="F2580" s="39">
        <v>34.908000000000001</v>
      </c>
      <c r="H2580" s="13"/>
    </row>
    <row r="2581" spans="2:8" s="1" customFormat="1" ht="16.899999999999999" customHeight="1">
      <c r="B2581" s="13"/>
      <c r="C2581" s="38" t="s">
        <v>1</v>
      </c>
      <c r="D2581" s="38" t="s">
        <v>1906</v>
      </c>
      <c r="E2581" s="3" t="s">
        <v>1</v>
      </c>
      <c r="F2581" s="39">
        <v>0</v>
      </c>
      <c r="H2581" s="13"/>
    </row>
    <row r="2582" spans="2:8" s="1" customFormat="1" ht="16.899999999999999" customHeight="1">
      <c r="B2582" s="13"/>
      <c r="C2582" s="38" t="s">
        <v>1</v>
      </c>
      <c r="D2582" s="38" t="s">
        <v>6294</v>
      </c>
      <c r="E2582" s="3" t="s">
        <v>1</v>
      </c>
      <c r="F2582" s="39">
        <v>9.9090000000000007</v>
      </c>
      <c r="H2582" s="13"/>
    </row>
    <row r="2583" spans="2:8" s="1" customFormat="1" ht="16.899999999999999" customHeight="1">
      <c r="B2583" s="13"/>
      <c r="C2583" s="38" t="s">
        <v>1</v>
      </c>
      <c r="D2583" s="38" t="s">
        <v>1811</v>
      </c>
      <c r="E2583" s="3" t="s">
        <v>1</v>
      </c>
      <c r="F2583" s="39">
        <v>0</v>
      </c>
      <c r="H2583" s="13"/>
    </row>
    <row r="2584" spans="2:8" s="1" customFormat="1" ht="16.899999999999999" customHeight="1">
      <c r="B2584" s="13"/>
      <c r="C2584" s="38" t="s">
        <v>1</v>
      </c>
      <c r="D2584" s="38" t="s">
        <v>6295</v>
      </c>
      <c r="E2584" s="3" t="s">
        <v>1</v>
      </c>
      <c r="F2584" s="39">
        <v>28.338000000000001</v>
      </c>
      <c r="H2584" s="13"/>
    </row>
    <row r="2585" spans="2:8" s="1" customFormat="1" ht="16.899999999999999" customHeight="1">
      <c r="B2585" s="13"/>
      <c r="C2585" s="38" t="s">
        <v>1</v>
      </c>
      <c r="D2585" s="38" t="s">
        <v>1594</v>
      </c>
      <c r="E2585" s="3" t="s">
        <v>1</v>
      </c>
      <c r="F2585" s="39">
        <v>0</v>
      </c>
      <c r="H2585" s="13"/>
    </row>
    <row r="2586" spans="2:8" s="1" customFormat="1" ht="16.899999999999999" customHeight="1">
      <c r="B2586" s="13"/>
      <c r="C2586" s="38" t="s">
        <v>1</v>
      </c>
      <c r="D2586" s="38" t="s">
        <v>6296</v>
      </c>
      <c r="E2586" s="3" t="s">
        <v>1</v>
      </c>
      <c r="F2586" s="39">
        <v>14.407999999999999</v>
      </c>
      <c r="H2586" s="13"/>
    </row>
    <row r="2587" spans="2:8" s="1" customFormat="1" ht="16.899999999999999" customHeight="1">
      <c r="B2587" s="13"/>
      <c r="C2587" s="38" t="s">
        <v>1</v>
      </c>
      <c r="D2587" s="38" t="s">
        <v>1809</v>
      </c>
      <c r="E2587" s="3" t="s">
        <v>1</v>
      </c>
      <c r="F2587" s="39">
        <v>0</v>
      </c>
      <c r="H2587" s="13"/>
    </row>
    <row r="2588" spans="2:8" s="1" customFormat="1" ht="16.899999999999999" customHeight="1">
      <c r="B2588" s="13"/>
      <c r="C2588" s="38" t="s">
        <v>1</v>
      </c>
      <c r="D2588" s="38" t="s">
        <v>2154</v>
      </c>
      <c r="E2588" s="3" t="s">
        <v>1</v>
      </c>
      <c r="F2588" s="39">
        <v>8.5399999999999991</v>
      </c>
      <c r="H2588" s="13"/>
    </row>
    <row r="2589" spans="2:8" s="1" customFormat="1" ht="16.899999999999999" customHeight="1">
      <c r="B2589" s="13"/>
      <c r="C2589" s="38" t="s">
        <v>1</v>
      </c>
      <c r="D2589" s="38" t="s">
        <v>6297</v>
      </c>
      <c r="E2589" s="3" t="s">
        <v>1</v>
      </c>
      <c r="F2589" s="39">
        <v>-0.7</v>
      </c>
      <c r="H2589" s="13"/>
    </row>
    <row r="2590" spans="2:8" s="1" customFormat="1" ht="16.899999999999999" customHeight="1">
      <c r="B2590" s="13"/>
      <c r="C2590" s="38" t="s">
        <v>1</v>
      </c>
      <c r="D2590" s="38" t="s">
        <v>1755</v>
      </c>
      <c r="E2590" s="3" t="s">
        <v>1</v>
      </c>
      <c r="F2590" s="39">
        <v>0</v>
      </c>
      <c r="H2590" s="13"/>
    </row>
    <row r="2591" spans="2:8" s="1" customFormat="1" ht="16.899999999999999" customHeight="1">
      <c r="B2591" s="13"/>
      <c r="C2591" s="38" t="s">
        <v>1</v>
      </c>
      <c r="D2591" s="38" t="s">
        <v>6298</v>
      </c>
      <c r="E2591" s="3" t="s">
        <v>1</v>
      </c>
      <c r="F2591" s="39">
        <v>15.211</v>
      </c>
      <c r="H2591" s="13"/>
    </row>
    <row r="2592" spans="2:8" s="1" customFormat="1" ht="16.899999999999999" customHeight="1">
      <c r="B2592" s="13"/>
      <c r="C2592" s="38" t="s">
        <v>1</v>
      </c>
      <c r="D2592" s="38" t="s">
        <v>1908</v>
      </c>
      <c r="E2592" s="3" t="s">
        <v>1</v>
      </c>
      <c r="F2592" s="39">
        <v>-2.258</v>
      </c>
      <c r="H2592" s="13"/>
    </row>
    <row r="2593" spans="2:8" s="1" customFormat="1" ht="16.899999999999999" customHeight="1">
      <c r="B2593" s="13"/>
      <c r="C2593" s="38" t="s">
        <v>1</v>
      </c>
      <c r="D2593" s="38" t="s">
        <v>1757</v>
      </c>
      <c r="E2593" s="3" t="s">
        <v>1</v>
      </c>
      <c r="F2593" s="39">
        <v>0</v>
      </c>
      <c r="H2593" s="13"/>
    </row>
    <row r="2594" spans="2:8" s="1" customFormat="1" ht="16.899999999999999" customHeight="1">
      <c r="B2594" s="13"/>
      <c r="C2594" s="38" t="s">
        <v>1</v>
      </c>
      <c r="D2594" s="38" t="s">
        <v>6298</v>
      </c>
      <c r="E2594" s="3" t="s">
        <v>1</v>
      </c>
      <c r="F2594" s="39">
        <v>15.211</v>
      </c>
      <c r="H2594" s="13"/>
    </row>
    <row r="2595" spans="2:8" s="1" customFormat="1" ht="16.899999999999999" customHeight="1">
      <c r="B2595" s="13"/>
      <c r="C2595" s="38" t="s">
        <v>1</v>
      </c>
      <c r="D2595" s="38" t="s">
        <v>1908</v>
      </c>
      <c r="E2595" s="3" t="s">
        <v>1</v>
      </c>
      <c r="F2595" s="39">
        <v>-2.258</v>
      </c>
      <c r="H2595" s="13"/>
    </row>
    <row r="2596" spans="2:8" s="1" customFormat="1" ht="16.899999999999999" customHeight="1">
      <c r="B2596" s="13"/>
      <c r="C2596" s="38" t="s">
        <v>1</v>
      </c>
      <c r="D2596" s="38" t="s">
        <v>1597</v>
      </c>
      <c r="E2596" s="3" t="s">
        <v>1</v>
      </c>
      <c r="F2596" s="39">
        <v>0</v>
      </c>
      <c r="H2596" s="13"/>
    </row>
    <row r="2597" spans="2:8" s="1" customFormat="1" ht="16.899999999999999" customHeight="1">
      <c r="B2597" s="13"/>
      <c r="C2597" s="38" t="s">
        <v>1</v>
      </c>
      <c r="D2597" s="38" t="s">
        <v>6299</v>
      </c>
      <c r="E2597" s="3" t="s">
        <v>1</v>
      </c>
      <c r="F2597" s="39">
        <v>0</v>
      </c>
      <c r="H2597" s="13"/>
    </row>
    <row r="2598" spans="2:8" s="1" customFormat="1" ht="16.899999999999999" customHeight="1">
      <c r="B2598" s="13"/>
      <c r="C2598" s="38" t="s">
        <v>1</v>
      </c>
      <c r="D2598" s="38" t="s">
        <v>6300</v>
      </c>
      <c r="E2598" s="3" t="s">
        <v>1</v>
      </c>
      <c r="F2598" s="39">
        <v>155.29499999999999</v>
      </c>
      <c r="H2598" s="13"/>
    </row>
    <row r="2599" spans="2:8" s="1" customFormat="1" ht="16.899999999999999" customHeight="1">
      <c r="B2599" s="13"/>
      <c r="C2599" s="38" t="s">
        <v>1</v>
      </c>
      <c r="D2599" s="38" t="s">
        <v>6301</v>
      </c>
      <c r="E2599" s="3" t="s">
        <v>1</v>
      </c>
      <c r="F2599" s="39">
        <v>-13.038</v>
      </c>
      <c r="H2599" s="13"/>
    </row>
    <row r="2600" spans="2:8" s="1" customFormat="1" ht="16.899999999999999" customHeight="1">
      <c r="B2600" s="13"/>
      <c r="C2600" s="38" t="s">
        <v>1</v>
      </c>
      <c r="D2600" s="38" t="s">
        <v>2192</v>
      </c>
      <c r="E2600" s="3" t="s">
        <v>1</v>
      </c>
      <c r="F2600" s="39">
        <v>0</v>
      </c>
      <c r="H2600" s="13"/>
    </row>
    <row r="2601" spans="2:8" s="1" customFormat="1" ht="16.899999999999999" customHeight="1">
      <c r="B2601" s="13"/>
      <c r="C2601" s="38" t="s">
        <v>1</v>
      </c>
      <c r="D2601" s="38" t="s">
        <v>6302</v>
      </c>
      <c r="E2601" s="3" t="s">
        <v>1</v>
      </c>
      <c r="F2601" s="39">
        <v>51.765000000000001</v>
      </c>
      <c r="H2601" s="13"/>
    </row>
    <row r="2602" spans="2:8" s="1" customFormat="1" ht="16.899999999999999" customHeight="1">
      <c r="B2602" s="13"/>
      <c r="C2602" s="38" t="s">
        <v>1</v>
      </c>
      <c r="D2602" s="38" t="s">
        <v>6303</v>
      </c>
      <c r="E2602" s="3" t="s">
        <v>1</v>
      </c>
      <c r="F2602" s="39">
        <v>-4.3460000000000001</v>
      </c>
      <c r="H2602" s="13"/>
    </row>
    <row r="2603" spans="2:8" s="1" customFormat="1" ht="16.899999999999999" customHeight="1">
      <c r="B2603" s="13"/>
      <c r="C2603" s="38" t="s">
        <v>1</v>
      </c>
      <c r="D2603" s="38" t="s">
        <v>1768</v>
      </c>
      <c r="E2603" s="3" t="s">
        <v>1</v>
      </c>
      <c r="F2603" s="39">
        <v>0</v>
      </c>
      <c r="H2603" s="13"/>
    </row>
    <row r="2604" spans="2:8" s="1" customFormat="1" ht="16.899999999999999" customHeight="1">
      <c r="B2604" s="13"/>
      <c r="C2604" s="38" t="s">
        <v>1</v>
      </c>
      <c r="D2604" s="38" t="s">
        <v>6304</v>
      </c>
      <c r="E2604" s="3" t="s">
        <v>1</v>
      </c>
      <c r="F2604" s="39">
        <v>25.664999999999999</v>
      </c>
      <c r="H2604" s="13"/>
    </row>
    <row r="2605" spans="2:8" s="1" customFormat="1" ht="16.899999999999999" customHeight="1">
      <c r="B2605" s="13"/>
      <c r="C2605" s="38" t="s">
        <v>1</v>
      </c>
      <c r="D2605" s="38" t="s">
        <v>1908</v>
      </c>
      <c r="E2605" s="3" t="s">
        <v>1</v>
      </c>
      <c r="F2605" s="39">
        <v>-2.258</v>
      </c>
      <c r="H2605" s="13"/>
    </row>
    <row r="2606" spans="2:8" s="1" customFormat="1" ht="16.899999999999999" customHeight="1">
      <c r="B2606" s="13"/>
      <c r="C2606" s="38" t="s">
        <v>1</v>
      </c>
      <c r="D2606" s="38" t="s">
        <v>1822</v>
      </c>
      <c r="E2606" s="3" t="s">
        <v>1</v>
      </c>
      <c r="F2606" s="39">
        <v>0</v>
      </c>
      <c r="H2606" s="13"/>
    </row>
    <row r="2607" spans="2:8" s="1" customFormat="1" ht="16.899999999999999" customHeight="1">
      <c r="B2607" s="13"/>
      <c r="C2607" s="38" t="s">
        <v>1</v>
      </c>
      <c r="D2607" s="38" t="s">
        <v>2217</v>
      </c>
      <c r="E2607" s="3" t="s">
        <v>1</v>
      </c>
      <c r="F2607" s="39">
        <v>9.9689999999999994</v>
      </c>
      <c r="H2607" s="13"/>
    </row>
    <row r="2608" spans="2:8" s="1" customFormat="1" ht="16.899999999999999" customHeight="1">
      <c r="B2608" s="13"/>
      <c r="C2608" s="38" t="s">
        <v>1</v>
      </c>
      <c r="D2608" s="38" t="s">
        <v>6297</v>
      </c>
      <c r="E2608" s="3" t="s">
        <v>1</v>
      </c>
      <c r="F2608" s="39">
        <v>-0.7</v>
      </c>
      <c r="H2608" s="13"/>
    </row>
    <row r="2609" spans="2:8" s="1" customFormat="1" ht="16.899999999999999" customHeight="1">
      <c r="B2609" s="13"/>
      <c r="C2609" s="38" t="s">
        <v>1</v>
      </c>
      <c r="D2609" s="38" t="s">
        <v>1824</v>
      </c>
      <c r="E2609" s="3" t="s">
        <v>1</v>
      </c>
      <c r="F2609" s="39">
        <v>0</v>
      </c>
      <c r="H2609" s="13"/>
    </row>
    <row r="2610" spans="2:8" s="1" customFormat="1" ht="16.899999999999999" customHeight="1">
      <c r="B2610" s="13"/>
      <c r="C2610" s="38" t="s">
        <v>1</v>
      </c>
      <c r="D2610" s="38" t="s">
        <v>6305</v>
      </c>
      <c r="E2610" s="3" t="s">
        <v>1</v>
      </c>
      <c r="F2610" s="39">
        <v>34.719000000000001</v>
      </c>
      <c r="H2610" s="13"/>
    </row>
    <row r="2611" spans="2:8" s="1" customFormat="1" ht="16.899999999999999" customHeight="1">
      <c r="B2611" s="13"/>
      <c r="C2611" s="38" t="s">
        <v>1</v>
      </c>
      <c r="D2611" s="38" t="s">
        <v>1598</v>
      </c>
      <c r="E2611" s="3" t="s">
        <v>1</v>
      </c>
      <c r="F2611" s="39">
        <v>0</v>
      </c>
      <c r="H2611" s="13"/>
    </row>
    <row r="2612" spans="2:8" s="1" customFormat="1" ht="16.899999999999999" customHeight="1">
      <c r="B2612" s="13"/>
      <c r="C2612" s="38" t="s">
        <v>1</v>
      </c>
      <c r="D2612" s="38" t="s">
        <v>6306</v>
      </c>
      <c r="E2612" s="3" t="s">
        <v>1</v>
      </c>
      <c r="F2612" s="39">
        <v>17.297999999999998</v>
      </c>
      <c r="H2612" s="13"/>
    </row>
    <row r="2613" spans="2:8" s="1" customFormat="1" ht="16.899999999999999" customHeight="1">
      <c r="B2613" s="13"/>
      <c r="C2613" s="38" t="s">
        <v>1</v>
      </c>
      <c r="D2613" s="38" t="s">
        <v>2229</v>
      </c>
      <c r="E2613" s="3" t="s">
        <v>1</v>
      </c>
      <c r="F2613" s="39">
        <v>0</v>
      </c>
      <c r="H2613" s="13"/>
    </row>
    <row r="2614" spans="2:8" s="1" customFormat="1" ht="16.899999999999999" customHeight="1">
      <c r="B2614" s="13"/>
      <c r="C2614" s="38" t="s">
        <v>1</v>
      </c>
      <c r="D2614" s="38" t="s">
        <v>6307</v>
      </c>
      <c r="E2614" s="3" t="s">
        <v>1</v>
      </c>
      <c r="F2614" s="39">
        <v>18.617999999999999</v>
      </c>
      <c r="H2614" s="13"/>
    </row>
    <row r="2615" spans="2:8" s="1" customFormat="1" ht="16.899999999999999" customHeight="1">
      <c r="B2615" s="13"/>
      <c r="C2615" s="38" t="s">
        <v>1</v>
      </c>
      <c r="D2615" s="38" t="s">
        <v>1716</v>
      </c>
      <c r="E2615" s="3" t="s">
        <v>1</v>
      </c>
      <c r="F2615" s="39">
        <v>-1.9350000000000001</v>
      </c>
      <c r="H2615" s="13"/>
    </row>
    <row r="2616" spans="2:8" s="1" customFormat="1" ht="16.899999999999999" customHeight="1">
      <c r="B2616" s="13"/>
      <c r="C2616" s="38" t="s">
        <v>1</v>
      </c>
      <c r="D2616" s="38" t="s">
        <v>1777</v>
      </c>
      <c r="E2616" s="3" t="s">
        <v>1</v>
      </c>
      <c r="F2616" s="39">
        <v>0</v>
      </c>
      <c r="H2616" s="13"/>
    </row>
    <row r="2617" spans="2:8" s="1" customFormat="1" ht="16.899999999999999" customHeight="1">
      <c r="B2617" s="13"/>
      <c r="C2617" s="38" t="s">
        <v>1</v>
      </c>
      <c r="D2617" s="38" t="s">
        <v>6308</v>
      </c>
      <c r="E2617" s="3" t="s">
        <v>1</v>
      </c>
      <c r="F2617" s="39">
        <v>17.061</v>
      </c>
      <c r="H2617" s="13"/>
    </row>
    <row r="2618" spans="2:8" s="1" customFormat="1" ht="16.899999999999999" customHeight="1">
      <c r="B2618" s="13"/>
      <c r="C2618" s="38" t="s">
        <v>1</v>
      </c>
      <c r="D2618" s="38" t="s">
        <v>1988</v>
      </c>
      <c r="E2618" s="3" t="s">
        <v>1</v>
      </c>
      <c r="F2618" s="39">
        <v>-2.2789999999999999</v>
      </c>
      <c r="H2618" s="13"/>
    </row>
    <row r="2619" spans="2:8" s="1" customFormat="1" ht="16.899999999999999" customHeight="1">
      <c r="B2619" s="13"/>
      <c r="C2619" s="38" t="s">
        <v>1</v>
      </c>
      <c r="D2619" s="38" t="s">
        <v>1600</v>
      </c>
      <c r="E2619" s="3" t="s">
        <v>1</v>
      </c>
      <c r="F2619" s="39">
        <v>0</v>
      </c>
      <c r="H2619" s="13"/>
    </row>
    <row r="2620" spans="2:8" s="1" customFormat="1" ht="16.899999999999999" customHeight="1">
      <c r="B2620" s="13"/>
      <c r="C2620" s="38" t="s">
        <v>1</v>
      </c>
      <c r="D2620" s="38" t="s">
        <v>6309</v>
      </c>
      <c r="E2620" s="3" t="s">
        <v>1</v>
      </c>
      <c r="F2620" s="39">
        <v>0</v>
      </c>
      <c r="H2620" s="13"/>
    </row>
    <row r="2621" spans="2:8" s="1" customFormat="1" ht="16.899999999999999" customHeight="1">
      <c r="B2621" s="13"/>
      <c r="C2621" s="38" t="s">
        <v>1</v>
      </c>
      <c r="D2621" s="38" t="s">
        <v>6310</v>
      </c>
      <c r="E2621" s="3" t="s">
        <v>1</v>
      </c>
      <c r="F2621" s="39">
        <v>103.85299999999999</v>
      </c>
      <c r="H2621" s="13"/>
    </row>
    <row r="2622" spans="2:8" s="1" customFormat="1" ht="16.899999999999999" customHeight="1">
      <c r="B2622" s="13"/>
      <c r="C2622" s="38" t="s">
        <v>1</v>
      </c>
      <c r="D2622" s="38" t="s">
        <v>6311</v>
      </c>
      <c r="E2622" s="3" t="s">
        <v>1</v>
      </c>
      <c r="F2622" s="39">
        <v>-11.395</v>
      </c>
      <c r="H2622" s="13"/>
    </row>
    <row r="2623" spans="2:8" s="1" customFormat="1" ht="16.899999999999999" customHeight="1">
      <c r="B2623" s="13"/>
      <c r="C2623" s="38" t="s">
        <v>1</v>
      </c>
      <c r="D2623" s="38" t="s">
        <v>2251</v>
      </c>
      <c r="E2623" s="3" t="s">
        <v>1</v>
      </c>
      <c r="F2623" s="39">
        <v>0</v>
      </c>
      <c r="H2623" s="13"/>
    </row>
    <row r="2624" spans="2:8" s="1" customFormat="1" ht="16.899999999999999" customHeight="1">
      <c r="B2624" s="13"/>
      <c r="C2624" s="38" t="s">
        <v>1</v>
      </c>
      <c r="D2624" s="38" t="s">
        <v>6312</v>
      </c>
      <c r="E2624" s="3" t="s">
        <v>1</v>
      </c>
      <c r="F2624" s="39">
        <v>41.540999999999997</v>
      </c>
      <c r="H2624" s="13"/>
    </row>
    <row r="2625" spans="2:8" s="1" customFormat="1" ht="16.899999999999999" customHeight="1">
      <c r="B2625" s="13"/>
      <c r="C2625" s="38" t="s">
        <v>1</v>
      </c>
      <c r="D2625" s="38" t="s">
        <v>6313</v>
      </c>
      <c r="E2625" s="3" t="s">
        <v>1</v>
      </c>
      <c r="F2625" s="39">
        <v>-4.5579999999999998</v>
      </c>
      <c r="H2625" s="13"/>
    </row>
    <row r="2626" spans="2:8" s="1" customFormat="1" ht="16.899999999999999" customHeight="1">
      <c r="B2626" s="13"/>
      <c r="C2626" s="38" t="s">
        <v>1</v>
      </c>
      <c r="D2626" s="38" t="s">
        <v>2113</v>
      </c>
      <c r="E2626" s="3" t="s">
        <v>1</v>
      </c>
      <c r="F2626" s="39">
        <v>0</v>
      </c>
      <c r="H2626" s="13"/>
    </row>
    <row r="2627" spans="2:8" s="1" customFormat="1" ht="16.899999999999999" customHeight="1">
      <c r="B2627" s="13"/>
      <c r="C2627" s="38" t="s">
        <v>1</v>
      </c>
      <c r="D2627" s="38" t="s">
        <v>6314</v>
      </c>
      <c r="E2627" s="3" t="s">
        <v>1</v>
      </c>
      <c r="F2627" s="39">
        <v>42.436999999999998</v>
      </c>
      <c r="H2627" s="13"/>
    </row>
    <row r="2628" spans="2:8" s="1" customFormat="1" ht="16.899999999999999" customHeight="1">
      <c r="B2628" s="13"/>
      <c r="C2628" s="38" t="s">
        <v>1</v>
      </c>
      <c r="D2628" s="38" t="s">
        <v>1988</v>
      </c>
      <c r="E2628" s="3" t="s">
        <v>1</v>
      </c>
      <c r="F2628" s="39">
        <v>-2.2789999999999999</v>
      </c>
      <c r="H2628" s="13"/>
    </row>
    <row r="2629" spans="2:8" s="1" customFormat="1" ht="16.899999999999999" customHeight="1">
      <c r="B2629" s="13"/>
      <c r="C2629" s="38" t="s">
        <v>1</v>
      </c>
      <c r="D2629" s="38" t="s">
        <v>1785</v>
      </c>
      <c r="E2629" s="3" t="s">
        <v>1</v>
      </c>
      <c r="F2629" s="39">
        <v>0</v>
      </c>
      <c r="H2629" s="13"/>
    </row>
    <row r="2630" spans="2:8" s="1" customFormat="1" ht="16.899999999999999" customHeight="1">
      <c r="B2630" s="13"/>
      <c r="C2630" s="38" t="s">
        <v>1</v>
      </c>
      <c r="D2630" s="38" t="s">
        <v>6315</v>
      </c>
      <c r="E2630" s="3" t="s">
        <v>1</v>
      </c>
      <c r="F2630" s="39">
        <v>20.271999999999998</v>
      </c>
      <c r="H2630" s="13"/>
    </row>
    <row r="2631" spans="2:8" s="1" customFormat="1" ht="16.899999999999999" customHeight="1">
      <c r="B2631" s="13"/>
      <c r="C2631" s="38" t="s">
        <v>1</v>
      </c>
      <c r="D2631" s="38" t="s">
        <v>1791</v>
      </c>
      <c r="E2631" s="3" t="s">
        <v>1</v>
      </c>
      <c r="F2631" s="39">
        <v>0</v>
      </c>
      <c r="H2631" s="13"/>
    </row>
    <row r="2632" spans="2:8" s="1" customFormat="1" ht="16.899999999999999" customHeight="1">
      <c r="B2632" s="13"/>
      <c r="C2632" s="38" t="s">
        <v>1</v>
      </c>
      <c r="D2632" s="38" t="s">
        <v>6316</v>
      </c>
      <c r="E2632" s="3" t="s">
        <v>1</v>
      </c>
      <c r="F2632" s="39">
        <v>20.349</v>
      </c>
      <c r="H2632" s="13"/>
    </row>
    <row r="2633" spans="2:8" s="1" customFormat="1" ht="16.899999999999999" customHeight="1">
      <c r="B2633" s="13"/>
      <c r="C2633" s="38" t="s">
        <v>1</v>
      </c>
      <c r="D2633" s="38" t="s">
        <v>6317</v>
      </c>
      <c r="E2633" s="3" t="s">
        <v>1</v>
      </c>
      <c r="F2633" s="39">
        <v>-2.1819999999999999</v>
      </c>
      <c r="H2633" s="13"/>
    </row>
    <row r="2634" spans="2:8" s="1" customFormat="1" ht="16.899999999999999" customHeight="1">
      <c r="B2634" s="13"/>
      <c r="C2634" s="38" t="s">
        <v>1</v>
      </c>
      <c r="D2634" s="38" t="s">
        <v>1803</v>
      </c>
      <c r="E2634" s="3" t="s">
        <v>1</v>
      </c>
      <c r="F2634" s="39">
        <v>0</v>
      </c>
      <c r="H2634" s="13"/>
    </row>
    <row r="2635" spans="2:8" s="1" customFormat="1" ht="16.899999999999999" customHeight="1">
      <c r="B2635" s="13"/>
      <c r="C2635" s="38" t="s">
        <v>1</v>
      </c>
      <c r="D2635" s="38" t="s">
        <v>6318</v>
      </c>
      <c r="E2635" s="3" t="s">
        <v>1</v>
      </c>
      <c r="F2635" s="39">
        <v>27.256</v>
      </c>
      <c r="H2635" s="13"/>
    </row>
    <row r="2636" spans="2:8" s="1" customFormat="1" ht="16.899999999999999" customHeight="1">
      <c r="B2636" s="13"/>
      <c r="C2636" s="38" t="s">
        <v>1</v>
      </c>
      <c r="D2636" s="38" t="s">
        <v>6319</v>
      </c>
      <c r="E2636" s="3" t="s">
        <v>1</v>
      </c>
      <c r="F2636" s="39">
        <v>-4.4720000000000004</v>
      </c>
      <c r="H2636" s="13"/>
    </row>
    <row r="2637" spans="2:8" s="1" customFormat="1" ht="16.899999999999999" customHeight="1">
      <c r="B2637" s="13"/>
      <c r="C2637" s="38" t="s">
        <v>1</v>
      </c>
      <c r="D2637" s="38" t="s">
        <v>2277</v>
      </c>
      <c r="E2637" s="3" t="s">
        <v>1</v>
      </c>
      <c r="F2637" s="39">
        <v>0</v>
      </c>
      <c r="H2637" s="13"/>
    </row>
    <row r="2638" spans="2:8" s="1" customFormat="1" ht="16.899999999999999" customHeight="1">
      <c r="B2638" s="13"/>
      <c r="C2638" s="38" t="s">
        <v>1</v>
      </c>
      <c r="D2638" s="38" t="s">
        <v>6320</v>
      </c>
      <c r="E2638" s="3" t="s">
        <v>1</v>
      </c>
      <c r="F2638" s="39">
        <v>13.656000000000001</v>
      </c>
      <c r="H2638" s="13"/>
    </row>
    <row r="2639" spans="2:8" s="1" customFormat="1" ht="16.899999999999999" customHeight="1">
      <c r="B2639" s="13"/>
      <c r="C2639" s="38" t="s">
        <v>1</v>
      </c>
      <c r="D2639" s="38" t="s">
        <v>6321</v>
      </c>
      <c r="E2639" s="3" t="s">
        <v>1</v>
      </c>
      <c r="F2639" s="39">
        <v>-2.2360000000000002</v>
      </c>
      <c r="H2639" s="13"/>
    </row>
    <row r="2640" spans="2:8" s="1" customFormat="1" ht="16.899999999999999" customHeight="1">
      <c r="B2640" s="13"/>
      <c r="C2640" s="38" t="s">
        <v>1</v>
      </c>
      <c r="D2640" s="38" t="s">
        <v>1830</v>
      </c>
      <c r="E2640" s="3" t="s">
        <v>1</v>
      </c>
      <c r="F2640" s="39">
        <v>0</v>
      </c>
      <c r="H2640" s="13"/>
    </row>
    <row r="2641" spans="2:8" s="1" customFormat="1" ht="16.899999999999999" customHeight="1">
      <c r="B2641" s="13"/>
      <c r="C2641" s="38" t="s">
        <v>1</v>
      </c>
      <c r="D2641" s="38" t="s">
        <v>6322</v>
      </c>
      <c r="E2641" s="3" t="s">
        <v>1</v>
      </c>
      <c r="F2641" s="39">
        <v>6.0750000000000002</v>
      </c>
      <c r="H2641" s="13"/>
    </row>
    <row r="2642" spans="2:8" s="1" customFormat="1" ht="16.899999999999999" customHeight="1">
      <c r="B2642" s="13"/>
      <c r="C2642" s="38" t="s">
        <v>1</v>
      </c>
      <c r="D2642" s="38" t="s">
        <v>6297</v>
      </c>
      <c r="E2642" s="3" t="s">
        <v>1</v>
      </c>
      <c r="F2642" s="39">
        <v>-0.7</v>
      </c>
      <c r="H2642" s="13"/>
    </row>
    <row r="2643" spans="2:8" s="1" customFormat="1" ht="16.899999999999999" customHeight="1">
      <c r="B2643" s="13"/>
      <c r="C2643" s="38" t="s">
        <v>1</v>
      </c>
      <c r="D2643" s="38" t="s">
        <v>1832</v>
      </c>
      <c r="E2643" s="3" t="s">
        <v>1</v>
      </c>
      <c r="F2643" s="39">
        <v>0</v>
      </c>
      <c r="H2643" s="13"/>
    </row>
    <row r="2644" spans="2:8" s="1" customFormat="1" ht="16.899999999999999" customHeight="1">
      <c r="B2644" s="13"/>
      <c r="C2644" s="38" t="s">
        <v>1</v>
      </c>
      <c r="D2644" s="38" t="s">
        <v>6323</v>
      </c>
      <c r="E2644" s="3" t="s">
        <v>1</v>
      </c>
      <c r="F2644" s="39">
        <v>20.481999999999999</v>
      </c>
      <c r="H2644" s="13"/>
    </row>
    <row r="2645" spans="2:8" s="1" customFormat="1" ht="16.899999999999999" customHeight="1">
      <c r="B2645" s="13"/>
      <c r="C2645" s="38" t="s">
        <v>1</v>
      </c>
      <c r="D2645" s="38" t="s">
        <v>1601</v>
      </c>
      <c r="E2645" s="3" t="s">
        <v>1</v>
      </c>
      <c r="F2645" s="39">
        <v>0</v>
      </c>
      <c r="H2645" s="13"/>
    </row>
    <row r="2646" spans="2:8" s="1" customFormat="1" ht="16.899999999999999" customHeight="1">
      <c r="B2646" s="13"/>
      <c r="C2646" s="38" t="s">
        <v>1</v>
      </c>
      <c r="D2646" s="38" t="s">
        <v>6324</v>
      </c>
      <c r="E2646" s="3" t="s">
        <v>1</v>
      </c>
      <c r="F2646" s="39">
        <v>10.444000000000001</v>
      </c>
      <c r="H2646" s="13"/>
    </row>
    <row r="2647" spans="2:8" s="1" customFormat="1" ht="16.899999999999999" customHeight="1">
      <c r="B2647" s="13"/>
      <c r="C2647" s="38" t="s">
        <v>6325</v>
      </c>
      <c r="D2647" s="38" t="s">
        <v>397</v>
      </c>
      <c r="E2647" s="3" t="s">
        <v>1</v>
      </c>
      <c r="F2647" s="39">
        <v>851.23099999999999</v>
      </c>
      <c r="H2647" s="13"/>
    </row>
    <row r="2648" spans="2:8" s="1" customFormat="1" ht="16.899999999999999" customHeight="1">
      <c r="B2648" s="13"/>
      <c r="C2648" s="34" t="s">
        <v>6393</v>
      </c>
      <c r="D2648" s="35" t="s">
        <v>6393</v>
      </c>
      <c r="E2648" s="36" t="s">
        <v>1</v>
      </c>
      <c r="F2648" s="37">
        <v>902.6</v>
      </c>
      <c r="H2648" s="13"/>
    </row>
    <row r="2649" spans="2:8" s="1" customFormat="1" ht="16.899999999999999" customHeight="1">
      <c r="B2649" s="13"/>
      <c r="C2649" s="38" t="s">
        <v>1</v>
      </c>
      <c r="D2649" s="38" t="s">
        <v>1960</v>
      </c>
      <c r="E2649" s="3" t="s">
        <v>1</v>
      </c>
      <c r="F2649" s="39">
        <v>0</v>
      </c>
      <c r="H2649" s="13"/>
    </row>
    <row r="2650" spans="2:8" s="1" customFormat="1" ht="16.899999999999999" customHeight="1">
      <c r="B2650" s="13"/>
      <c r="C2650" s="38" t="s">
        <v>1</v>
      </c>
      <c r="D2650" s="38" t="s">
        <v>1649</v>
      </c>
      <c r="E2650" s="3" t="s">
        <v>1</v>
      </c>
      <c r="F2650" s="39">
        <v>0</v>
      </c>
      <c r="H2650" s="13"/>
    </row>
    <row r="2651" spans="2:8" s="1" customFormat="1" ht="16.899999999999999" customHeight="1">
      <c r="B2651" s="13"/>
      <c r="C2651" s="38" t="s">
        <v>1</v>
      </c>
      <c r="D2651" s="38" t="s">
        <v>2037</v>
      </c>
      <c r="E2651" s="3" t="s">
        <v>1</v>
      </c>
      <c r="F2651" s="39">
        <v>0</v>
      </c>
      <c r="H2651" s="13"/>
    </row>
    <row r="2652" spans="2:8" s="1" customFormat="1" ht="16.899999999999999" customHeight="1">
      <c r="B2652" s="13"/>
      <c r="C2652" s="38" t="s">
        <v>1</v>
      </c>
      <c r="D2652" s="38" t="s">
        <v>487</v>
      </c>
      <c r="E2652" s="3" t="s">
        <v>1</v>
      </c>
      <c r="F2652" s="39">
        <v>0</v>
      </c>
      <c r="H2652" s="13"/>
    </row>
    <row r="2653" spans="2:8" s="1" customFormat="1" ht="16.899999999999999" customHeight="1">
      <c r="B2653" s="13"/>
      <c r="C2653" s="38" t="s">
        <v>1</v>
      </c>
      <c r="D2653" s="38" t="s">
        <v>6326</v>
      </c>
      <c r="E2653" s="3" t="s">
        <v>1</v>
      </c>
      <c r="F2653" s="39">
        <v>4.2430000000000003</v>
      </c>
      <c r="H2653" s="13"/>
    </row>
    <row r="2654" spans="2:8" s="1" customFormat="1" ht="16.899999999999999" customHeight="1">
      <c r="B2654" s="13"/>
      <c r="C2654" s="38" t="s">
        <v>1</v>
      </c>
      <c r="D2654" s="38" t="s">
        <v>6327</v>
      </c>
      <c r="E2654" s="3" t="s">
        <v>1</v>
      </c>
      <c r="F2654" s="39">
        <v>13.724</v>
      </c>
      <c r="H2654" s="13"/>
    </row>
    <row r="2655" spans="2:8" s="1" customFormat="1" ht="16.899999999999999" customHeight="1">
      <c r="B2655" s="13"/>
      <c r="C2655" s="38" t="s">
        <v>1</v>
      </c>
      <c r="D2655" s="38" t="s">
        <v>6328</v>
      </c>
      <c r="E2655" s="3" t="s">
        <v>1</v>
      </c>
      <c r="F2655" s="39">
        <v>0.21199999999999999</v>
      </c>
      <c r="H2655" s="13"/>
    </row>
    <row r="2656" spans="2:8" s="1" customFormat="1" ht="16.899999999999999" customHeight="1">
      <c r="B2656" s="13"/>
      <c r="C2656" s="38" t="s">
        <v>1</v>
      </c>
      <c r="D2656" s="38" t="s">
        <v>6329</v>
      </c>
      <c r="E2656" s="3" t="s">
        <v>1</v>
      </c>
      <c r="F2656" s="39">
        <v>16.399000000000001</v>
      </c>
      <c r="H2656" s="13"/>
    </row>
    <row r="2657" spans="2:8" s="1" customFormat="1" ht="16.899999999999999" customHeight="1">
      <c r="B2657" s="13"/>
      <c r="C2657" s="38" t="s">
        <v>1</v>
      </c>
      <c r="D2657" s="38" t="s">
        <v>6330</v>
      </c>
      <c r="E2657" s="3" t="s">
        <v>1</v>
      </c>
      <c r="F2657" s="39">
        <v>-19.736999999999998</v>
      </c>
      <c r="H2657" s="13"/>
    </row>
    <row r="2658" spans="2:8" s="1" customFormat="1" ht="16.899999999999999" customHeight="1">
      <c r="B2658" s="13"/>
      <c r="C2658" s="38" t="s">
        <v>1</v>
      </c>
      <c r="D2658" s="38" t="s">
        <v>1657</v>
      </c>
      <c r="E2658" s="3" t="s">
        <v>1</v>
      </c>
      <c r="F2658" s="39">
        <v>0</v>
      </c>
      <c r="H2658" s="13"/>
    </row>
    <row r="2659" spans="2:8" s="1" customFormat="1" ht="16.899999999999999" customHeight="1">
      <c r="B2659" s="13"/>
      <c r="C2659" s="38" t="s">
        <v>1</v>
      </c>
      <c r="D2659" s="38" t="s">
        <v>487</v>
      </c>
      <c r="E2659" s="3" t="s">
        <v>1</v>
      </c>
      <c r="F2659" s="39">
        <v>0</v>
      </c>
      <c r="H2659" s="13"/>
    </row>
    <row r="2660" spans="2:8" s="1" customFormat="1" ht="16.899999999999999" customHeight="1">
      <c r="B2660" s="13"/>
      <c r="C2660" s="38" t="s">
        <v>1</v>
      </c>
      <c r="D2660" s="38" t="s">
        <v>6331</v>
      </c>
      <c r="E2660" s="3" t="s">
        <v>1</v>
      </c>
      <c r="F2660" s="39">
        <v>6.6440000000000001</v>
      </c>
      <c r="H2660" s="13"/>
    </row>
    <row r="2661" spans="2:8" s="1" customFormat="1" ht="16.899999999999999" customHeight="1">
      <c r="B2661" s="13"/>
      <c r="C2661" s="38" t="s">
        <v>1</v>
      </c>
      <c r="D2661" s="38" t="s">
        <v>6332</v>
      </c>
      <c r="E2661" s="3" t="s">
        <v>1</v>
      </c>
      <c r="F2661" s="39">
        <v>9.3149999999999995</v>
      </c>
      <c r="H2661" s="13"/>
    </row>
    <row r="2662" spans="2:8" s="1" customFormat="1" ht="16.899999999999999" customHeight="1">
      <c r="B2662" s="13"/>
      <c r="C2662" s="38" t="s">
        <v>1</v>
      </c>
      <c r="D2662" s="38" t="s">
        <v>6333</v>
      </c>
      <c r="E2662" s="3" t="s">
        <v>1</v>
      </c>
      <c r="F2662" s="39">
        <v>36.161999999999999</v>
      </c>
      <c r="H2662" s="13"/>
    </row>
    <row r="2663" spans="2:8" s="1" customFormat="1" ht="16.899999999999999" customHeight="1">
      <c r="B2663" s="13"/>
      <c r="C2663" s="38" t="s">
        <v>1</v>
      </c>
      <c r="D2663" s="38" t="s">
        <v>2042</v>
      </c>
      <c r="E2663" s="3" t="s">
        <v>1</v>
      </c>
      <c r="F2663" s="39">
        <v>-2.58</v>
      </c>
      <c r="H2663" s="13"/>
    </row>
    <row r="2664" spans="2:8" s="1" customFormat="1" ht="16.899999999999999" customHeight="1">
      <c r="B2664" s="13"/>
      <c r="C2664" s="38" t="s">
        <v>1</v>
      </c>
      <c r="D2664" s="38" t="s">
        <v>2046</v>
      </c>
      <c r="E2664" s="3" t="s">
        <v>1</v>
      </c>
      <c r="F2664" s="39">
        <v>0</v>
      </c>
      <c r="H2664" s="13"/>
    </row>
    <row r="2665" spans="2:8" s="1" customFormat="1" ht="16.899999999999999" customHeight="1">
      <c r="B2665" s="13"/>
      <c r="C2665" s="38" t="s">
        <v>1</v>
      </c>
      <c r="D2665" s="38" t="s">
        <v>487</v>
      </c>
      <c r="E2665" s="3" t="s">
        <v>1</v>
      </c>
      <c r="F2665" s="39">
        <v>0</v>
      </c>
      <c r="H2665" s="13"/>
    </row>
    <row r="2666" spans="2:8" s="1" customFormat="1" ht="16.899999999999999" customHeight="1">
      <c r="B2666" s="13"/>
      <c r="C2666" s="38" t="s">
        <v>1</v>
      </c>
      <c r="D2666" s="38" t="s">
        <v>6334</v>
      </c>
      <c r="E2666" s="3" t="s">
        <v>1</v>
      </c>
      <c r="F2666" s="39">
        <v>9.9719999999999995</v>
      </c>
      <c r="H2666" s="13"/>
    </row>
    <row r="2667" spans="2:8" s="1" customFormat="1" ht="16.899999999999999" customHeight="1">
      <c r="B2667" s="13"/>
      <c r="C2667" s="38" t="s">
        <v>1</v>
      </c>
      <c r="D2667" s="38" t="s">
        <v>6335</v>
      </c>
      <c r="E2667" s="3" t="s">
        <v>1</v>
      </c>
      <c r="F2667" s="39">
        <v>19.094000000000001</v>
      </c>
      <c r="H2667" s="13"/>
    </row>
    <row r="2668" spans="2:8" s="1" customFormat="1" ht="16.899999999999999" customHeight="1">
      <c r="B2668" s="13"/>
      <c r="C2668" s="38" t="s">
        <v>1</v>
      </c>
      <c r="D2668" s="38" t="s">
        <v>2049</v>
      </c>
      <c r="E2668" s="3" t="s">
        <v>1</v>
      </c>
      <c r="F2668" s="39">
        <v>-2.3650000000000002</v>
      </c>
      <c r="H2668" s="13"/>
    </row>
    <row r="2669" spans="2:8" s="1" customFormat="1" ht="16.899999999999999" customHeight="1">
      <c r="B2669" s="13"/>
      <c r="C2669" s="38" t="s">
        <v>1</v>
      </c>
      <c r="D2669" s="38" t="s">
        <v>6336</v>
      </c>
      <c r="E2669" s="3" t="s">
        <v>1</v>
      </c>
      <c r="F2669" s="39">
        <v>0</v>
      </c>
      <c r="H2669" s="13"/>
    </row>
    <row r="2670" spans="2:8" s="1" customFormat="1" ht="16.899999999999999" customHeight="1">
      <c r="B2670" s="13"/>
      <c r="C2670" s="38" t="s">
        <v>1</v>
      </c>
      <c r="D2670" s="38" t="s">
        <v>1893</v>
      </c>
      <c r="E2670" s="3" t="s">
        <v>1</v>
      </c>
      <c r="F2670" s="39">
        <v>0</v>
      </c>
      <c r="H2670" s="13"/>
    </row>
    <row r="2671" spans="2:8" s="1" customFormat="1" ht="16.899999999999999" customHeight="1">
      <c r="B2671" s="13"/>
      <c r="C2671" s="38" t="s">
        <v>1</v>
      </c>
      <c r="D2671" s="38" t="s">
        <v>2050</v>
      </c>
      <c r="E2671" s="3" t="s">
        <v>1</v>
      </c>
      <c r="F2671" s="39">
        <v>10.545999999999999</v>
      </c>
      <c r="H2671" s="13"/>
    </row>
    <row r="2672" spans="2:8" s="1" customFormat="1" ht="16.899999999999999" customHeight="1">
      <c r="B2672" s="13"/>
      <c r="C2672" s="38" t="s">
        <v>1</v>
      </c>
      <c r="D2672" s="38" t="s">
        <v>2051</v>
      </c>
      <c r="E2672" s="3" t="s">
        <v>1</v>
      </c>
      <c r="F2672" s="39">
        <v>-0.495</v>
      </c>
      <c r="H2672" s="13"/>
    </row>
    <row r="2673" spans="2:8" s="1" customFormat="1" ht="16.899999999999999" customHeight="1">
      <c r="B2673" s="13"/>
      <c r="C2673" s="38" t="s">
        <v>1</v>
      </c>
      <c r="D2673" s="38" t="s">
        <v>1896</v>
      </c>
      <c r="E2673" s="3" t="s">
        <v>1</v>
      </c>
      <c r="F2673" s="39">
        <v>0</v>
      </c>
      <c r="H2673" s="13"/>
    </row>
    <row r="2674" spans="2:8" s="1" customFormat="1" ht="16.899999999999999" customHeight="1">
      <c r="B2674" s="13"/>
      <c r="C2674" s="38" t="s">
        <v>1</v>
      </c>
      <c r="D2674" s="38" t="s">
        <v>1893</v>
      </c>
      <c r="E2674" s="3" t="s">
        <v>1</v>
      </c>
      <c r="F2674" s="39">
        <v>0</v>
      </c>
      <c r="H2674" s="13"/>
    </row>
    <row r="2675" spans="2:8" s="1" customFormat="1" ht="16.899999999999999" customHeight="1">
      <c r="B2675" s="13"/>
      <c r="C2675" s="38" t="s">
        <v>1</v>
      </c>
      <c r="D2675" s="38" t="s">
        <v>2052</v>
      </c>
      <c r="E2675" s="3" t="s">
        <v>1</v>
      </c>
      <c r="F2675" s="39">
        <v>13.15</v>
      </c>
      <c r="H2675" s="13"/>
    </row>
    <row r="2676" spans="2:8" s="1" customFormat="1" ht="16.899999999999999" customHeight="1">
      <c r="B2676" s="13"/>
      <c r="C2676" s="38" t="s">
        <v>1</v>
      </c>
      <c r="D2676" s="38" t="s">
        <v>2053</v>
      </c>
      <c r="E2676" s="3" t="s">
        <v>1</v>
      </c>
      <c r="F2676" s="39">
        <v>-0.55000000000000004</v>
      </c>
      <c r="H2676" s="13"/>
    </row>
    <row r="2677" spans="2:8" s="1" customFormat="1" ht="16.899999999999999" customHeight="1">
      <c r="B2677" s="13"/>
      <c r="C2677" s="38" t="s">
        <v>1</v>
      </c>
      <c r="D2677" s="38" t="s">
        <v>2054</v>
      </c>
      <c r="E2677" s="3" t="s">
        <v>1</v>
      </c>
      <c r="F2677" s="39">
        <v>0</v>
      </c>
      <c r="H2677" s="13"/>
    </row>
    <row r="2678" spans="2:8" s="1" customFormat="1" ht="16.899999999999999" customHeight="1">
      <c r="B2678" s="13"/>
      <c r="C2678" s="38" t="s">
        <v>1</v>
      </c>
      <c r="D2678" s="38" t="s">
        <v>1893</v>
      </c>
      <c r="E2678" s="3" t="s">
        <v>1</v>
      </c>
      <c r="F2678" s="39">
        <v>0</v>
      </c>
      <c r="H2678" s="13"/>
    </row>
    <row r="2679" spans="2:8" s="1" customFormat="1" ht="16.899999999999999" customHeight="1">
      <c r="B2679" s="13"/>
      <c r="C2679" s="38" t="s">
        <v>1</v>
      </c>
      <c r="D2679" s="38" t="s">
        <v>6337</v>
      </c>
      <c r="E2679" s="3" t="s">
        <v>1</v>
      </c>
      <c r="F2679" s="39">
        <v>10.074</v>
      </c>
      <c r="H2679" s="13"/>
    </row>
    <row r="2680" spans="2:8" s="1" customFormat="1" ht="16.899999999999999" customHeight="1">
      <c r="B2680" s="13"/>
      <c r="C2680" s="38" t="s">
        <v>1</v>
      </c>
      <c r="D2680" s="38" t="s">
        <v>6338</v>
      </c>
      <c r="E2680" s="3" t="s">
        <v>1</v>
      </c>
      <c r="F2680" s="39">
        <v>9.2539999999999996</v>
      </c>
      <c r="H2680" s="13"/>
    </row>
    <row r="2681" spans="2:8" s="1" customFormat="1" ht="16.899999999999999" customHeight="1">
      <c r="B2681" s="13"/>
      <c r="C2681" s="38" t="s">
        <v>1</v>
      </c>
      <c r="D2681" s="38" t="s">
        <v>6339</v>
      </c>
      <c r="E2681" s="3" t="s">
        <v>1</v>
      </c>
      <c r="F2681" s="39">
        <v>2.7829999999999999</v>
      </c>
      <c r="H2681" s="13"/>
    </row>
    <row r="2682" spans="2:8" s="1" customFormat="1" ht="16.899999999999999" customHeight="1">
      <c r="B2682" s="13"/>
      <c r="C2682" s="38" t="s">
        <v>1</v>
      </c>
      <c r="D2682" s="38" t="s">
        <v>2058</v>
      </c>
      <c r="E2682" s="3" t="s">
        <v>1</v>
      </c>
      <c r="F2682" s="39">
        <v>-6.02</v>
      </c>
      <c r="H2682" s="13"/>
    </row>
    <row r="2683" spans="2:8" s="1" customFormat="1" ht="16.899999999999999" customHeight="1">
      <c r="B2683" s="13"/>
      <c r="C2683" s="38" t="s">
        <v>1</v>
      </c>
      <c r="D2683" s="38" t="s">
        <v>1668</v>
      </c>
      <c r="E2683" s="3" t="s">
        <v>1</v>
      </c>
      <c r="F2683" s="39">
        <v>0</v>
      </c>
      <c r="H2683" s="13"/>
    </row>
    <row r="2684" spans="2:8" s="1" customFormat="1" ht="16.899999999999999" customHeight="1">
      <c r="B2684" s="13"/>
      <c r="C2684" s="38" t="s">
        <v>1</v>
      </c>
      <c r="D2684" s="38" t="s">
        <v>1893</v>
      </c>
      <c r="E2684" s="3" t="s">
        <v>1</v>
      </c>
      <c r="F2684" s="39">
        <v>0</v>
      </c>
      <c r="H2684" s="13"/>
    </row>
    <row r="2685" spans="2:8" s="1" customFormat="1" ht="16.899999999999999" customHeight="1">
      <c r="B2685" s="13"/>
      <c r="C2685" s="38" t="s">
        <v>1</v>
      </c>
      <c r="D2685" s="38" t="s">
        <v>6340</v>
      </c>
      <c r="E2685" s="3" t="s">
        <v>1</v>
      </c>
      <c r="F2685" s="39">
        <v>0.215</v>
      </c>
      <c r="H2685" s="13"/>
    </row>
    <row r="2686" spans="2:8" s="1" customFormat="1" ht="16.899999999999999" customHeight="1">
      <c r="B2686" s="13"/>
      <c r="C2686" s="38" t="s">
        <v>1</v>
      </c>
      <c r="D2686" s="38" t="s">
        <v>6341</v>
      </c>
      <c r="E2686" s="3" t="s">
        <v>1</v>
      </c>
      <c r="F2686" s="39">
        <v>2.8290000000000002</v>
      </c>
      <c r="H2686" s="13"/>
    </row>
    <row r="2687" spans="2:8" s="1" customFormat="1" ht="16.899999999999999" customHeight="1">
      <c r="B2687" s="13"/>
      <c r="C2687" s="38" t="s">
        <v>1</v>
      </c>
      <c r="D2687" s="38" t="s">
        <v>1716</v>
      </c>
      <c r="E2687" s="3" t="s">
        <v>1</v>
      </c>
      <c r="F2687" s="39">
        <v>-1.9350000000000001</v>
      </c>
      <c r="H2687" s="13"/>
    </row>
    <row r="2688" spans="2:8" s="1" customFormat="1" ht="16.899999999999999" customHeight="1">
      <c r="B2688" s="13"/>
      <c r="C2688" s="38" t="s">
        <v>1</v>
      </c>
      <c r="D2688" s="38" t="s">
        <v>1899</v>
      </c>
      <c r="E2688" s="3" t="s">
        <v>1</v>
      </c>
      <c r="F2688" s="39">
        <v>0</v>
      </c>
      <c r="H2688" s="13"/>
    </row>
    <row r="2689" spans="2:8" s="1" customFormat="1" ht="16.899999999999999" customHeight="1">
      <c r="B2689" s="13"/>
      <c r="C2689" s="38" t="s">
        <v>1</v>
      </c>
      <c r="D2689" s="38" t="s">
        <v>1893</v>
      </c>
      <c r="E2689" s="3" t="s">
        <v>1</v>
      </c>
      <c r="F2689" s="39">
        <v>0</v>
      </c>
      <c r="H2689" s="13"/>
    </row>
    <row r="2690" spans="2:8" s="1" customFormat="1" ht="16.899999999999999" customHeight="1">
      <c r="B2690" s="13"/>
      <c r="C2690" s="38" t="s">
        <v>1</v>
      </c>
      <c r="D2690" s="38" t="s">
        <v>2061</v>
      </c>
      <c r="E2690" s="3" t="s">
        <v>1</v>
      </c>
      <c r="F2690" s="39">
        <v>6.2149999999999999</v>
      </c>
      <c r="H2690" s="13"/>
    </row>
    <row r="2691" spans="2:8" s="1" customFormat="1" ht="16.899999999999999" customHeight="1">
      <c r="B2691" s="13"/>
      <c r="C2691" s="38" t="s">
        <v>1</v>
      </c>
      <c r="D2691" s="38" t="s">
        <v>1670</v>
      </c>
      <c r="E2691" s="3" t="s">
        <v>1</v>
      </c>
      <c r="F2691" s="39">
        <v>0</v>
      </c>
      <c r="H2691" s="13"/>
    </row>
    <row r="2692" spans="2:8" s="1" customFormat="1" ht="16.899999999999999" customHeight="1">
      <c r="B2692" s="13"/>
      <c r="C2692" s="38" t="s">
        <v>1</v>
      </c>
      <c r="D2692" s="38" t="s">
        <v>1904</v>
      </c>
      <c r="E2692" s="3" t="s">
        <v>1</v>
      </c>
      <c r="F2692" s="39">
        <v>0</v>
      </c>
      <c r="H2692" s="13"/>
    </row>
    <row r="2693" spans="2:8" s="1" customFormat="1" ht="16.899999999999999" customHeight="1">
      <c r="B2693" s="13"/>
      <c r="C2693" s="38" t="s">
        <v>1</v>
      </c>
      <c r="D2693" s="38" t="s">
        <v>6342</v>
      </c>
      <c r="E2693" s="3" t="s">
        <v>1</v>
      </c>
      <c r="F2693" s="39">
        <v>1.1499999999999999</v>
      </c>
      <c r="H2693" s="13"/>
    </row>
    <row r="2694" spans="2:8" s="1" customFormat="1" ht="16.899999999999999" customHeight="1">
      <c r="B2694" s="13"/>
      <c r="C2694" s="38" t="s">
        <v>1</v>
      </c>
      <c r="D2694" s="38" t="s">
        <v>2062</v>
      </c>
      <c r="E2694" s="3" t="s">
        <v>1</v>
      </c>
      <c r="F2694" s="39">
        <v>0</v>
      </c>
      <c r="H2694" s="13"/>
    </row>
    <row r="2695" spans="2:8" s="1" customFormat="1" ht="16.899999999999999" customHeight="1">
      <c r="B2695" s="13"/>
      <c r="C2695" s="38" t="s">
        <v>1</v>
      </c>
      <c r="D2695" s="38" t="s">
        <v>487</v>
      </c>
      <c r="E2695" s="3" t="s">
        <v>1</v>
      </c>
      <c r="F2695" s="39">
        <v>0</v>
      </c>
      <c r="H2695" s="13"/>
    </row>
    <row r="2696" spans="2:8" s="1" customFormat="1" ht="16.899999999999999" customHeight="1">
      <c r="B2696" s="13"/>
      <c r="C2696" s="38" t="s">
        <v>1</v>
      </c>
      <c r="D2696" s="38" t="s">
        <v>6343</v>
      </c>
      <c r="E2696" s="3" t="s">
        <v>1</v>
      </c>
      <c r="F2696" s="39">
        <v>1.44</v>
      </c>
      <c r="H2696" s="13"/>
    </row>
    <row r="2697" spans="2:8" s="1" customFormat="1" ht="16.899999999999999" customHeight="1">
      <c r="B2697" s="13"/>
      <c r="C2697" s="38" t="s">
        <v>1</v>
      </c>
      <c r="D2697" s="38" t="s">
        <v>1674</v>
      </c>
      <c r="E2697" s="3" t="s">
        <v>1</v>
      </c>
      <c r="F2697" s="39">
        <v>0</v>
      </c>
      <c r="H2697" s="13"/>
    </row>
    <row r="2698" spans="2:8" s="1" customFormat="1" ht="16.899999999999999" customHeight="1">
      <c r="B2698" s="13"/>
      <c r="C2698" s="38" t="s">
        <v>1</v>
      </c>
      <c r="D2698" s="38" t="s">
        <v>487</v>
      </c>
      <c r="E2698" s="3" t="s">
        <v>1</v>
      </c>
      <c r="F2698" s="39">
        <v>0</v>
      </c>
      <c r="H2698" s="13"/>
    </row>
    <row r="2699" spans="2:8" s="1" customFormat="1" ht="16.899999999999999" customHeight="1">
      <c r="B2699" s="13"/>
      <c r="C2699" s="38" t="s">
        <v>1</v>
      </c>
      <c r="D2699" s="38" t="s">
        <v>2064</v>
      </c>
      <c r="E2699" s="3" t="s">
        <v>1</v>
      </c>
      <c r="F2699" s="39">
        <v>4.0720000000000001</v>
      </c>
      <c r="H2699" s="13"/>
    </row>
    <row r="2700" spans="2:8" s="1" customFormat="1" ht="16.899999999999999" customHeight="1">
      <c r="B2700" s="13"/>
      <c r="C2700" s="38" t="s">
        <v>1</v>
      </c>
      <c r="D2700" s="38" t="s">
        <v>2065</v>
      </c>
      <c r="E2700" s="3" t="s">
        <v>1</v>
      </c>
      <c r="F2700" s="39">
        <v>-3.6549999999999998</v>
      </c>
      <c r="H2700" s="13"/>
    </row>
    <row r="2701" spans="2:8" s="1" customFormat="1" ht="16.899999999999999" customHeight="1">
      <c r="B2701" s="13"/>
      <c r="C2701" s="38" t="s">
        <v>1</v>
      </c>
      <c r="D2701" s="38" t="s">
        <v>1676</v>
      </c>
      <c r="E2701" s="3" t="s">
        <v>1</v>
      </c>
      <c r="F2701" s="39">
        <v>0</v>
      </c>
      <c r="H2701" s="13"/>
    </row>
    <row r="2702" spans="2:8" s="1" customFormat="1" ht="16.899999999999999" customHeight="1">
      <c r="B2702" s="13"/>
      <c r="C2702" s="38" t="s">
        <v>1</v>
      </c>
      <c r="D2702" s="38" t="s">
        <v>487</v>
      </c>
      <c r="E2702" s="3" t="s">
        <v>1</v>
      </c>
      <c r="F2702" s="39">
        <v>0</v>
      </c>
      <c r="H2702" s="13"/>
    </row>
    <row r="2703" spans="2:8" s="1" customFormat="1" ht="16.899999999999999" customHeight="1">
      <c r="B2703" s="13"/>
      <c r="C2703" s="38" t="s">
        <v>1</v>
      </c>
      <c r="D2703" s="38" t="s">
        <v>6344</v>
      </c>
      <c r="E2703" s="3" t="s">
        <v>1</v>
      </c>
      <c r="F2703" s="39">
        <v>20.741</v>
      </c>
      <c r="H2703" s="13"/>
    </row>
    <row r="2704" spans="2:8" s="1" customFormat="1" ht="16.899999999999999" customHeight="1">
      <c r="B2704" s="13"/>
      <c r="C2704" s="38" t="s">
        <v>1</v>
      </c>
      <c r="D2704" s="38" t="s">
        <v>2049</v>
      </c>
      <c r="E2704" s="3" t="s">
        <v>1</v>
      </c>
      <c r="F2704" s="39">
        <v>-2.3650000000000002</v>
      </c>
      <c r="H2704" s="13"/>
    </row>
    <row r="2705" spans="2:8" s="1" customFormat="1" ht="16.899999999999999" customHeight="1">
      <c r="B2705" s="13"/>
      <c r="C2705" s="38" t="s">
        <v>1</v>
      </c>
      <c r="D2705" s="38" t="s">
        <v>2067</v>
      </c>
      <c r="E2705" s="3" t="s">
        <v>1</v>
      </c>
      <c r="F2705" s="39">
        <v>0</v>
      </c>
      <c r="H2705" s="13"/>
    </row>
    <row r="2706" spans="2:8" s="1" customFormat="1" ht="16.899999999999999" customHeight="1">
      <c r="B2706" s="13"/>
      <c r="C2706" s="38" t="s">
        <v>1</v>
      </c>
      <c r="D2706" s="38" t="s">
        <v>487</v>
      </c>
      <c r="E2706" s="3" t="s">
        <v>1</v>
      </c>
      <c r="F2706" s="39">
        <v>0</v>
      </c>
      <c r="H2706" s="13"/>
    </row>
    <row r="2707" spans="2:8" s="1" customFormat="1" ht="16.899999999999999" customHeight="1">
      <c r="B2707" s="13"/>
      <c r="C2707" s="38" t="s">
        <v>1</v>
      </c>
      <c r="D2707" s="38" t="s">
        <v>6345</v>
      </c>
      <c r="E2707" s="3" t="s">
        <v>1</v>
      </c>
      <c r="F2707" s="39">
        <v>4.8769999999999998</v>
      </c>
      <c r="H2707" s="13"/>
    </row>
    <row r="2708" spans="2:8" s="1" customFormat="1" ht="16.899999999999999" customHeight="1">
      <c r="B2708" s="13"/>
      <c r="C2708" s="38" t="s">
        <v>1</v>
      </c>
      <c r="D2708" s="38" t="s">
        <v>2069</v>
      </c>
      <c r="E2708" s="3" t="s">
        <v>1</v>
      </c>
      <c r="F2708" s="39">
        <v>-1.881</v>
      </c>
      <c r="H2708" s="13"/>
    </row>
    <row r="2709" spans="2:8" s="1" customFormat="1" ht="16.899999999999999" customHeight="1">
      <c r="B2709" s="13"/>
      <c r="C2709" s="38" t="s">
        <v>1</v>
      </c>
      <c r="D2709" s="38" t="s">
        <v>1680</v>
      </c>
      <c r="E2709" s="3" t="s">
        <v>1</v>
      </c>
      <c r="F2709" s="39">
        <v>0</v>
      </c>
      <c r="H2709" s="13"/>
    </row>
    <row r="2710" spans="2:8" s="1" customFormat="1" ht="16.899999999999999" customHeight="1">
      <c r="B2710" s="13"/>
      <c r="C2710" s="38" t="s">
        <v>1</v>
      </c>
      <c r="D2710" s="38" t="s">
        <v>487</v>
      </c>
      <c r="E2710" s="3" t="s">
        <v>1</v>
      </c>
      <c r="F2710" s="39">
        <v>0</v>
      </c>
      <c r="H2710" s="13"/>
    </row>
    <row r="2711" spans="2:8" s="1" customFormat="1" ht="16.899999999999999" customHeight="1">
      <c r="B2711" s="13"/>
      <c r="C2711" s="38" t="s">
        <v>1</v>
      </c>
      <c r="D2711" s="38" t="s">
        <v>6346</v>
      </c>
      <c r="E2711" s="3" t="s">
        <v>1</v>
      </c>
      <c r="F2711" s="39">
        <v>9.2080000000000002</v>
      </c>
      <c r="H2711" s="13"/>
    </row>
    <row r="2712" spans="2:8" s="1" customFormat="1" ht="16.899999999999999" customHeight="1">
      <c r="B2712" s="13"/>
      <c r="C2712" s="38" t="s">
        <v>1</v>
      </c>
      <c r="D2712" s="38" t="s">
        <v>2071</v>
      </c>
      <c r="E2712" s="3" t="s">
        <v>1</v>
      </c>
      <c r="F2712" s="39">
        <v>-1.71</v>
      </c>
      <c r="H2712" s="13"/>
    </row>
    <row r="2713" spans="2:8" s="1" customFormat="1" ht="16.899999999999999" customHeight="1">
      <c r="B2713" s="13"/>
      <c r="C2713" s="38" t="s">
        <v>1</v>
      </c>
      <c r="D2713" s="38" t="s">
        <v>1682</v>
      </c>
      <c r="E2713" s="3" t="s">
        <v>1</v>
      </c>
      <c r="F2713" s="39">
        <v>0</v>
      </c>
      <c r="H2713" s="13"/>
    </row>
    <row r="2714" spans="2:8" s="1" customFormat="1" ht="16.899999999999999" customHeight="1">
      <c r="B2714" s="13"/>
      <c r="C2714" s="38" t="s">
        <v>1</v>
      </c>
      <c r="D2714" s="38" t="s">
        <v>487</v>
      </c>
      <c r="E2714" s="3" t="s">
        <v>1</v>
      </c>
      <c r="F2714" s="39">
        <v>0</v>
      </c>
      <c r="H2714" s="13"/>
    </row>
    <row r="2715" spans="2:8" s="1" customFormat="1" ht="16.899999999999999" customHeight="1">
      <c r="B2715" s="13"/>
      <c r="C2715" s="38" t="s">
        <v>1</v>
      </c>
      <c r="D2715" s="38" t="s">
        <v>6347</v>
      </c>
      <c r="E2715" s="3" t="s">
        <v>1</v>
      </c>
      <c r="F2715" s="39">
        <v>2.0209999999999999</v>
      </c>
      <c r="H2715" s="13"/>
    </row>
    <row r="2716" spans="2:8" s="1" customFormat="1" ht="16.899999999999999" customHeight="1">
      <c r="B2716" s="13"/>
      <c r="C2716" s="38" t="s">
        <v>1</v>
      </c>
      <c r="D2716" s="38" t="s">
        <v>1686</v>
      </c>
      <c r="E2716" s="3" t="s">
        <v>1</v>
      </c>
      <c r="F2716" s="39">
        <v>0</v>
      </c>
      <c r="H2716" s="13"/>
    </row>
    <row r="2717" spans="2:8" s="1" customFormat="1" ht="16.899999999999999" customHeight="1">
      <c r="B2717" s="13"/>
      <c r="C2717" s="38" t="s">
        <v>1</v>
      </c>
      <c r="D2717" s="38" t="s">
        <v>1904</v>
      </c>
      <c r="E2717" s="3" t="s">
        <v>1</v>
      </c>
      <c r="F2717" s="39">
        <v>0</v>
      </c>
      <c r="H2717" s="13"/>
    </row>
    <row r="2718" spans="2:8" s="1" customFormat="1" ht="16.899999999999999" customHeight="1">
      <c r="B2718" s="13"/>
      <c r="C2718" s="38" t="s">
        <v>1</v>
      </c>
      <c r="D2718" s="38" t="s">
        <v>6348</v>
      </c>
      <c r="E2718" s="3" t="s">
        <v>1</v>
      </c>
      <c r="F2718" s="39">
        <v>5.5970000000000004</v>
      </c>
      <c r="H2718" s="13"/>
    </row>
    <row r="2719" spans="2:8" s="1" customFormat="1" ht="16.899999999999999" customHeight="1">
      <c r="B2719" s="13"/>
      <c r="C2719" s="38" t="s">
        <v>1</v>
      </c>
      <c r="D2719" s="38" t="s">
        <v>487</v>
      </c>
      <c r="E2719" s="3" t="s">
        <v>1</v>
      </c>
      <c r="F2719" s="39">
        <v>0</v>
      </c>
      <c r="H2719" s="13"/>
    </row>
    <row r="2720" spans="2:8" s="1" customFormat="1" ht="16.899999999999999" customHeight="1">
      <c r="B2720" s="13"/>
      <c r="C2720" s="38" t="s">
        <v>1</v>
      </c>
      <c r="D2720" s="38" t="s">
        <v>6349</v>
      </c>
      <c r="E2720" s="3" t="s">
        <v>1</v>
      </c>
      <c r="F2720" s="39">
        <v>4.2549999999999999</v>
      </c>
      <c r="H2720" s="13"/>
    </row>
    <row r="2721" spans="2:8" s="1" customFormat="1" ht="16.899999999999999" customHeight="1">
      <c r="B2721" s="13"/>
      <c r="C2721" s="38" t="s">
        <v>1</v>
      </c>
      <c r="D2721" s="38" t="s">
        <v>1690</v>
      </c>
      <c r="E2721" s="3" t="s">
        <v>1</v>
      </c>
      <c r="F2721" s="39">
        <v>0</v>
      </c>
      <c r="H2721" s="13"/>
    </row>
    <row r="2722" spans="2:8" s="1" customFormat="1" ht="16.899999999999999" customHeight="1">
      <c r="B2722" s="13"/>
      <c r="C2722" s="38" t="s">
        <v>1</v>
      </c>
      <c r="D2722" s="38" t="s">
        <v>487</v>
      </c>
      <c r="E2722" s="3" t="s">
        <v>1</v>
      </c>
      <c r="F2722" s="39">
        <v>0</v>
      </c>
      <c r="H2722" s="13"/>
    </row>
    <row r="2723" spans="2:8" s="1" customFormat="1" ht="16.899999999999999" customHeight="1">
      <c r="B2723" s="13"/>
      <c r="C2723" s="38" t="s">
        <v>1</v>
      </c>
      <c r="D2723" s="38" t="s">
        <v>6350</v>
      </c>
      <c r="E2723" s="3" t="s">
        <v>1</v>
      </c>
      <c r="F2723" s="39">
        <v>25.105</v>
      </c>
      <c r="H2723" s="13"/>
    </row>
    <row r="2724" spans="2:8" s="1" customFormat="1" ht="16.899999999999999" customHeight="1">
      <c r="B2724" s="13"/>
      <c r="C2724" s="38" t="s">
        <v>1</v>
      </c>
      <c r="D2724" s="38" t="s">
        <v>1694</v>
      </c>
      <c r="E2724" s="3" t="s">
        <v>1</v>
      </c>
      <c r="F2724" s="39">
        <v>0</v>
      </c>
      <c r="H2724" s="13"/>
    </row>
    <row r="2725" spans="2:8" s="1" customFormat="1" ht="16.899999999999999" customHeight="1">
      <c r="B2725" s="13"/>
      <c r="C2725" s="38" t="s">
        <v>1</v>
      </c>
      <c r="D2725" s="38" t="s">
        <v>487</v>
      </c>
      <c r="E2725" s="3" t="s">
        <v>1</v>
      </c>
      <c r="F2725" s="39">
        <v>0</v>
      </c>
      <c r="H2725" s="13"/>
    </row>
    <row r="2726" spans="2:8" s="1" customFormat="1" ht="16.899999999999999" customHeight="1">
      <c r="B2726" s="13"/>
      <c r="C2726" s="38" t="s">
        <v>1</v>
      </c>
      <c r="D2726" s="38" t="s">
        <v>6351</v>
      </c>
      <c r="E2726" s="3" t="s">
        <v>1</v>
      </c>
      <c r="F2726" s="39">
        <v>21.442</v>
      </c>
      <c r="H2726" s="13"/>
    </row>
    <row r="2727" spans="2:8" s="1" customFormat="1" ht="16.899999999999999" customHeight="1">
      <c r="B2727" s="13"/>
      <c r="C2727" s="38" t="s">
        <v>1</v>
      </c>
      <c r="D2727" s="38" t="s">
        <v>2076</v>
      </c>
      <c r="E2727" s="3" t="s">
        <v>1</v>
      </c>
      <c r="F2727" s="39">
        <v>-4.3860000000000001</v>
      </c>
      <c r="H2727" s="13"/>
    </row>
    <row r="2728" spans="2:8" s="1" customFormat="1" ht="16.899999999999999" customHeight="1">
      <c r="B2728" s="13"/>
      <c r="C2728" s="38" t="s">
        <v>1</v>
      </c>
      <c r="D2728" s="38" t="s">
        <v>1650</v>
      </c>
      <c r="E2728" s="3" t="s">
        <v>1</v>
      </c>
      <c r="F2728" s="39">
        <v>0</v>
      </c>
      <c r="H2728" s="13"/>
    </row>
    <row r="2729" spans="2:8" s="1" customFormat="1" ht="16.899999999999999" customHeight="1">
      <c r="B2729" s="13"/>
      <c r="C2729" s="38" t="s">
        <v>1</v>
      </c>
      <c r="D2729" s="38" t="s">
        <v>487</v>
      </c>
      <c r="E2729" s="3" t="s">
        <v>1</v>
      </c>
      <c r="F2729" s="39">
        <v>0</v>
      </c>
      <c r="H2729" s="13"/>
    </row>
    <row r="2730" spans="2:8" s="1" customFormat="1" ht="16.899999999999999" customHeight="1">
      <c r="B2730" s="13"/>
      <c r="C2730" s="38" t="s">
        <v>1</v>
      </c>
      <c r="D2730" s="38" t="s">
        <v>2077</v>
      </c>
      <c r="E2730" s="3" t="s">
        <v>1</v>
      </c>
      <c r="F2730" s="39">
        <v>8.6419999999999995</v>
      </c>
      <c r="H2730" s="13"/>
    </row>
    <row r="2731" spans="2:8" s="1" customFormat="1" ht="16.899999999999999" customHeight="1">
      <c r="B2731" s="13"/>
      <c r="C2731" s="38" t="s">
        <v>1</v>
      </c>
      <c r="D2731" s="38" t="s">
        <v>2078</v>
      </c>
      <c r="E2731" s="3" t="s">
        <v>1</v>
      </c>
      <c r="F2731" s="39">
        <v>-0.56100000000000005</v>
      </c>
      <c r="H2731" s="13"/>
    </row>
    <row r="2732" spans="2:8" s="1" customFormat="1" ht="16.899999999999999" customHeight="1">
      <c r="B2732" s="13"/>
      <c r="C2732" s="38" t="s">
        <v>1</v>
      </c>
      <c r="D2732" s="38" t="s">
        <v>1701</v>
      </c>
      <c r="E2732" s="3" t="s">
        <v>1</v>
      </c>
      <c r="F2732" s="39">
        <v>0</v>
      </c>
      <c r="H2732" s="13"/>
    </row>
    <row r="2733" spans="2:8" s="1" customFormat="1" ht="16.899999999999999" customHeight="1">
      <c r="B2733" s="13"/>
      <c r="C2733" s="38" t="s">
        <v>1</v>
      </c>
      <c r="D2733" s="38" t="s">
        <v>487</v>
      </c>
      <c r="E2733" s="3" t="s">
        <v>1</v>
      </c>
      <c r="F2733" s="39">
        <v>0</v>
      </c>
      <c r="H2733" s="13"/>
    </row>
    <row r="2734" spans="2:8" s="1" customFormat="1" ht="16.899999999999999" customHeight="1">
      <c r="B2734" s="13"/>
      <c r="C2734" s="38" t="s">
        <v>1</v>
      </c>
      <c r="D2734" s="38" t="s">
        <v>6352</v>
      </c>
      <c r="E2734" s="3" t="s">
        <v>1</v>
      </c>
      <c r="F2734" s="39">
        <v>4.9690000000000003</v>
      </c>
      <c r="H2734" s="13"/>
    </row>
    <row r="2735" spans="2:8" s="1" customFormat="1" ht="16.899999999999999" customHeight="1">
      <c r="B2735" s="13"/>
      <c r="C2735" s="38" t="s">
        <v>1</v>
      </c>
      <c r="D2735" s="38" t="s">
        <v>6353</v>
      </c>
      <c r="E2735" s="3" t="s">
        <v>1</v>
      </c>
      <c r="F2735" s="39">
        <v>13.22</v>
      </c>
      <c r="H2735" s="13"/>
    </row>
    <row r="2736" spans="2:8" s="1" customFormat="1" ht="16.899999999999999" customHeight="1">
      <c r="B2736" s="13"/>
      <c r="C2736" s="38" t="s">
        <v>1</v>
      </c>
      <c r="D2736" s="38" t="s">
        <v>2082</v>
      </c>
      <c r="E2736" s="3" t="s">
        <v>1</v>
      </c>
      <c r="F2736" s="39">
        <v>-2.1419999999999999</v>
      </c>
      <c r="H2736" s="13"/>
    </row>
    <row r="2737" spans="2:8" s="1" customFormat="1" ht="16.899999999999999" customHeight="1">
      <c r="B2737" s="13"/>
      <c r="C2737" s="38" t="s">
        <v>1</v>
      </c>
      <c r="D2737" s="38" t="s">
        <v>1704</v>
      </c>
      <c r="E2737" s="3" t="s">
        <v>1</v>
      </c>
      <c r="F2737" s="39">
        <v>0</v>
      </c>
      <c r="H2737" s="13"/>
    </row>
    <row r="2738" spans="2:8" s="1" customFormat="1" ht="16.899999999999999" customHeight="1">
      <c r="B2738" s="13"/>
      <c r="C2738" s="38" t="s">
        <v>1</v>
      </c>
      <c r="D2738" s="38" t="s">
        <v>487</v>
      </c>
      <c r="E2738" s="3" t="s">
        <v>1</v>
      </c>
      <c r="F2738" s="39">
        <v>0</v>
      </c>
      <c r="H2738" s="13"/>
    </row>
    <row r="2739" spans="2:8" s="1" customFormat="1" ht="16.899999999999999" customHeight="1">
      <c r="B2739" s="13"/>
      <c r="C2739" s="38" t="s">
        <v>1</v>
      </c>
      <c r="D2739" s="38" t="s">
        <v>6354</v>
      </c>
      <c r="E2739" s="3" t="s">
        <v>1</v>
      </c>
      <c r="F2739" s="39">
        <v>28.978999999999999</v>
      </c>
      <c r="H2739" s="13"/>
    </row>
    <row r="2740" spans="2:8" s="1" customFormat="1" ht="16.899999999999999" customHeight="1">
      <c r="B2740" s="13"/>
      <c r="C2740" s="38" t="s">
        <v>1</v>
      </c>
      <c r="D2740" s="38" t="s">
        <v>1708</v>
      </c>
      <c r="E2740" s="3" t="s">
        <v>1</v>
      </c>
      <c r="F2740" s="39">
        <v>0</v>
      </c>
      <c r="H2740" s="13"/>
    </row>
    <row r="2741" spans="2:8" s="1" customFormat="1" ht="16.899999999999999" customHeight="1">
      <c r="B2741" s="13"/>
      <c r="C2741" s="38" t="s">
        <v>1</v>
      </c>
      <c r="D2741" s="38" t="s">
        <v>1904</v>
      </c>
      <c r="E2741" s="3" t="s">
        <v>1</v>
      </c>
      <c r="F2741" s="39">
        <v>0</v>
      </c>
      <c r="H2741" s="13"/>
    </row>
    <row r="2742" spans="2:8" s="1" customFormat="1" ht="16.899999999999999" customHeight="1">
      <c r="B2742" s="13"/>
      <c r="C2742" s="38" t="s">
        <v>1</v>
      </c>
      <c r="D2742" s="38" t="s">
        <v>6355</v>
      </c>
      <c r="E2742" s="3" t="s">
        <v>1</v>
      </c>
      <c r="F2742" s="39">
        <v>1.212</v>
      </c>
      <c r="H2742" s="13"/>
    </row>
    <row r="2743" spans="2:8" s="1" customFormat="1" ht="16.899999999999999" customHeight="1">
      <c r="B2743" s="13"/>
      <c r="C2743" s="38" t="s">
        <v>1</v>
      </c>
      <c r="D2743" s="38" t="s">
        <v>487</v>
      </c>
      <c r="E2743" s="3" t="s">
        <v>1</v>
      </c>
      <c r="F2743" s="39">
        <v>0</v>
      </c>
      <c r="H2743" s="13"/>
    </row>
    <row r="2744" spans="2:8" s="1" customFormat="1" ht="16.899999999999999" customHeight="1">
      <c r="B2744" s="13"/>
      <c r="C2744" s="38" t="s">
        <v>1</v>
      </c>
      <c r="D2744" s="38" t="s">
        <v>6356</v>
      </c>
      <c r="E2744" s="3" t="s">
        <v>1</v>
      </c>
      <c r="F2744" s="39">
        <v>4.37</v>
      </c>
      <c r="H2744" s="13"/>
    </row>
    <row r="2745" spans="2:8" s="1" customFormat="1" ht="16.899999999999999" customHeight="1">
      <c r="B2745" s="13"/>
      <c r="C2745" s="38" t="s">
        <v>1</v>
      </c>
      <c r="D2745" s="38" t="s">
        <v>1706</v>
      </c>
      <c r="E2745" s="3" t="s">
        <v>1</v>
      </c>
      <c r="F2745" s="39">
        <v>-2.15</v>
      </c>
      <c r="H2745" s="13"/>
    </row>
    <row r="2746" spans="2:8" s="1" customFormat="1" ht="16.899999999999999" customHeight="1">
      <c r="B2746" s="13"/>
      <c r="C2746" s="38" t="s">
        <v>1</v>
      </c>
      <c r="D2746" s="38" t="s">
        <v>1710</v>
      </c>
      <c r="E2746" s="3" t="s">
        <v>1</v>
      </c>
      <c r="F2746" s="39">
        <v>0</v>
      </c>
      <c r="H2746" s="13"/>
    </row>
    <row r="2747" spans="2:8" s="1" customFormat="1" ht="16.899999999999999" customHeight="1">
      <c r="B2747" s="13"/>
      <c r="C2747" s="38" t="s">
        <v>1</v>
      </c>
      <c r="D2747" s="38" t="s">
        <v>487</v>
      </c>
      <c r="E2747" s="3" t="s">
        <v>1</v>
      </c>
      <c r="F2747" s="39">
        <v>0</v>
      </c>
      <c r="H2747" s="13"/>
    </row>
    <row r="2748" spans="2:8" s="1" customFormat="1" ht="16.899999999999999" customHeight="1">
      <c r="B2748" s="13"/>
      <c r="C2748" s="38" t="s">
        <v>1</v>
      </c>
      <c r="D2748" s="38" t="s">
        <v>6356</v>
      </c>
      <c r="E2748" s="3" t="s">
        <v>1</v>
      </c>
      <c r="F2748" s="39">
        <v>4.37</v>
      </c>
      <c r="H2748" s="13"/>
    </row>
    <row r="2749" spans="2:8" s="1" customFormat="1" ht="16.899999999999999" customHeight="1">
      <c r="B2749" s="13"/>
      <c r="C2749" s="38" t="s">
        <v>1</v>
      </c>
      <c r="D2749" s="38" t="s">
        <v>1706</v>
      </c>
      <c r="E2749" s="3" t="s">
        <v>1</v>
      </c>
      <c r="F2749" s="39">
        <v>-2.15</v>
      </c>
      <c r="H2749" s="13"/>
    </row>
    <row r="2750" spans="2:8" s="1" customFormat="1" ht="16.899999999999999" customHeight="1">
      <c r="B2750" s="13"/>
      <c r="C2750" s="38" t="s">
        <v>1</v>
      </c>
      <c r="D2750" s="38" t="s">
        <v>1718</v>
      </c>
      <c r="E2750" s="3" t="s">
        <v>1</v>
      </c>
      <c r="F2750" s="39">
        <v>0</v>
      </c>
      <c r="H2750" s="13"/>
    </row>
    <row r="2751" spans="2:8" s="1" customFormat="1" ht="16.899999999999999" customHeight="1">
      <c r="B2751" s="13"/>
      <c r="C2751" s="38" t="s">
        <v>1</v>
      </c>
      <c r="D2751" s="38" t="s">
        <v>487</v>
      </c>
      <c r="E2751" s="3" t="s">
        <v>1</v>
      </c>
      <c r="F2751" s="39">
        <v>0</v>
      </c>
      <c r="H2751" s="13"/>
    </row>
    <row r="2752" spans="2:8" s="1" customFormat="1" ht="16.899999999999999" customHeight="1">
      <c r="B2752" s="13"/>
      <c r="C2752" s="38" t="s">
        <v>1</v>
      </c>
      <c r="D2752" s="38" t="s">
        <v>6357</v>
      </c>
      <c r="E2752" s="3" t="s">
        <v>1</v>
      </c>
      <c r="F2752" s="39">
        <v>10.46</v>
      </c>
      <c r="H2752" s="13"/>
    </row>
    <row r="2753" spans="2:8" s="1" customFormat="1" ht="16.899999999999999" customHeight="1">
      <c r="B2753" s="13"/>
      <c r="C2753" s="38" t="s">
        <v>1</v>
      </c>
      <c r="D2753" s="38" t="s">
        <v>6358</v>
      </c>
      <c r="E2753" s="3" t="s">
        <v>1</v>
      </c>
      <c r="F2753" s="39">
        <v>3.2040000000000002</v>
      </c>
      <c r="H2753" s="13"/>
    </row>
    <row r="2754" spans="2:8" s="1" customFormat="1" ht="16.899999999999999" customHeight="1">
      <c r="B2754" s="13"/>
      <c r="C2754" s="38" t="s">
        <v>1</v>
      </c>
      <c r="D2754" s="38" t="s">
        <v>1720</v>
      </c>
      <c r="E2754" s="3" t="s">
        <v>1</v>
      </c>
      <c r="F2754" s="39">
        <v>0</v>
      </c>
      <c r="H2754" s="13"/>
    </row>
    <row r="2755" spans="2:8" s="1" customFormat="1" ht="16.899999999999999" customHeight="1">
      <c r="B2755" s="13"/>
      <c r="C2755" s="38" t="s">
        <v>1</v>
      </c>
      <c r="D2755" s="38" t="s">
        <v>487</v>
      </c>
      <c r="E2755" s="3" t="s">
        <v>1</v>
      </c>
      <c r="F2755" s="39">
        <v>0</v>
      </c>
      <c r="H2755" s="13"/>
    </row>
    <row r="2756" spans="2:8" s="1" customFormat="1" ht="16.899999999999999" customHeight="1">
      <c r="B2756" s="13"/>
      <c r="C2756" s="38" t="s">
        <v>1</v>
      </c>
      <c r="D2756" s="38" t="s">
        <v>6359</v>
      </c>
      <c r="E2756" s="3" t="s">
        <v>1</v>
      </c>
      <c r="F2756" s="39">
        <v>12.189</v>
      </c>
      <c r="H2756" s="13"/>
    </row>
    <row r="2757" spans="2:8" s="1" customFormat="1" ht="16.899999999999999" customHeight="1">
      <c r="B2757" s="13"/>
      <c r="C2757" s="38" t="s">
        <v>1</v>
      </c>
      <c r="D2757" s="38" t="s">
        <v>6360</v>
      </c>
      <c r="E2757" s="3" t="s">
        <v>1</v>
      </c>
      <c r="F2757" s="39">
        <v>5.33</v>
      </c>
      <c r="H2757" s="13"/>
    </row>
    <row r="2758" spans="2:8" s="1" customFormat="1" ht="16.899999999999999" customHeight="1">
      <c r="B2758" s="13"/>
      <c r="C2758" s="38" t="s">
        <v>1</v>
      </c>
      <c r="D2758" s="38" t="s">
        <v>2082</v>
      </c>
      <c r="E2758" s="3" t="s">
        <v>1</v>
      </c>
      <c r="F2758" s="39">
        <v>-2.1419999999999999</v>
      </c>
      <c r="H2758" s="13"/>
    </row>
    <row r="2759" spans="2:8" s="1" customFormat="1" ht="16.899999999999999" customHeight="1">
      <c r="B2759" s="13"/>
      <c r="C2759" s="38" t="s">
        <v>1</v>
      </c>
      <c r="D2759" s="38" t="s">
        <v>1723</v>
      </c>
      <c r="E2759" s="3" t="s">
        <v>1</v>
      </c>
      <c r="F2759" s="39">
        <v>0</v>
      </c>
      <c r="H2759" s="13"/>
    </row>
    <row r="2760" spans="2:8" s="1" customFormat="1" ht="16.899999999999999" customHeight="1">
      <c r="B2760" s="13"/>
      <c r="C2760" s="38" t="s">
        <v>1</v>
      </c>
      <c r="D2760" s="38" t="s">
        <v>1904</v>
      </c>
      <c r="E2760" s="3" t="s">
        <v>1</v>
      </c>
      <c r="F2760" s="39">
        <v>0</v>
      </c>
      <c r="H2760" s="13"/>
    </row>
    <row r="2761" spans="2:8" s="1" customFormat="1" ht="16.899999999999999" customHeight="1">
      <c r="B2761" s="13"/>
      <c r="C2761" s="38" t="s">
        <v>1</v>
      </c>
      <c r="D2761" s="38" t="s">
        <v>6361</v>
      </c>
      <c r="E2761" s="3" t="s">
        <v>1</v>
      </c>
      <c r="F2761" s="39">
        <v>5.7649999999999997</v>
      </c>
      <c r="H2761" s="13"/>
    </row>
    <row r="2762" spans="2:8" s="1" customFormat="1" ht="16.899999999999999" customHeight="1">
      <c r="B2762" s="13"/>
      <c r="C2762" s="38" t="s">
        <v>1</v>
      </c>
      <c r="D2762" s="38" t="s">
        <v>487</v>
      </c>
      <c r="E2762" s="3" t="s">
        <v>1</v>
      </c>
      <c r="F2762" s="39">
        <v>0</v>
      </c>
      <c r="H2762" s="13"/>
    </row>
    <row r="2763" spans="2:8" s="1" customFormat="1" ht="16.899999999999999" customHeight="1">
      <c r="B2763" s="13"/>
      <c r="C2763" s="38" t="s">
        <v>1</v>
      </c>
      <c r="D2763" s="38" t="s">
        <v>6362</v>
      </c>
      <c r="E2763" s="3" t="s">
        <v>1</v>
      </c>
      <c r="F2763" s="39">
        <v>10.645</v>
      </c>
      <c r="H2763" s="13"/>
    </row>
    <row r="2764" spans="2:8" s="1" customFormat="1" ht="16.899999999999999" customHeight="1">
      <c r="B2764" s="13"/>
      <c r="C2764" s="38" t="s">
        <v>1</v>
      </c>
      <c r="D2764" s="38" t="s">
        <v>1965</v>
      </c>
      <c r="E2764" s="3" t="s">
        <v>1</v>
      </c>
      <c r="F2764" s="39">
        <v>0</v>
      </c>
      <c r="H2764" s="13"/>
    </row>
    <row r="2765" spans="2:8" s="1" customFormat="1" ht="16.899999999999999" customHeight="1">
      <c r="B2765" s="13"/>
      <c r="C2765" s="38" t="s">
        <v>1</v>
      </c>
      <c r="D2765" s="38" t="s">
        <v>1904</v>
      </c>
      <c r="E2765" s="3" t="s">
        <v>1</v>
      </c>
      <c r="F2765" s="39">
        <v>0</v>
      </c>
      <c r="H2765" s="13"/>
    </row>
    <row r="2766" spans="2:8" s="1" customFormat="1" ht="16.899999999999999" customHeight="1">
      <c r="B2766" s="13"/>
      <c r="C2766" s="38" t="s">
        <v>1</v>
      </c>
      <c r="D2766" s="38" t="s">
        <v>6363</v>
      </c>
      <c r="E2766" s="3" t="s">
        <v>1</v>
      </c>
      <c r="F2766" s="39">
        <v>3.42</v>
      </c>
      <c r="H2766" s="13"/>
    </row>
    <row r="2767" spans="2:8" s="1" customFormat="1" ht="16.899999999999999" customHeight="1">
      <c r="B2767" s="13"/>
      <c r="C2767" s="38" t="s">
        <v>1</v>
      </c>
      <c r="D2767" s="38" t="s">
        <v>1967</v>
      </c>
      <c r="E2767" s="3" t="s">
        <v>1</v>
      </c>
      <c r="F2767" s="39">
        <v>-2.7360000000000002</v>
      </c>
      <c r="H2767" s="13"/>
    </row>
    <row r="2768" spans="2:8" s="1" customFormat="1" ht="16.899999999999999" customHeight="1">
      <c r="B2768" s="13"/>
      <c r="C2768" s="38" t="s">
        <v>1</v>
      </c>
      <c r="D2768" s="38" t="s">
        <v>1968</v>
      </c>
      <c r="E2768" s="3" t="s">
        <v>1</v>
      </c>
      <c r="F2768" s="39">
        <v>3.3119999999999998</v>
      </c>
      <c r="H2768" s="13"/>
    </row>
    <row r="2769" spans="2:8" s="1" customFormat="1" ht="16.899999999999999" customHeight="1">
      <c r="B2769" s="13"/>
      <c r="C2769" s="38" t="s">
        <v>1</v>
      </c>
      <c r="D2769" s="38" t="s">
        <v>487</v>
      </c>
      <c r="E2769" s="3" t="s">
        <v>1</v>
      </c>
      <c r="F2769" s="39">
        <v>0</v>
      </c>
      <c r="H2769" s="13"/>
    </row>
    <row r="2770" spans="2:8" s="1" customFormat="1" ht="16.899999999999999" customHeight="1">
      <c r="B2770" s="13"/>
      <c r="C2770" s="38" t="s">
        <v>1</v>
      </c>
      <c r="D2770" s="38" t="s">
        <v>6364</v>
      </c>
      <c r="E2770" s="3" t="s">
        <v>1</v>
      </c>
      <c r="F2770" s="39">
        <v>0.999</v>
      </c>
      <c r="H2770" s="13"/>
    </row>
    <row r="2771" spans="2:8" s="1" customFormat="1" ht="16.899999999999999" customHeight="1">
      <c r="B2771" s="13"/>
      <c r="C2771" s="38" t="s">
        <v>1</v>
      </c>
      <c r="D2771" s="38" t="s">
        <v>6365</v>
      </c>
      <c r="E2771" s="3" t="s">
        <v>1</v>
      </c>
      <c r="F2771" s="39">
        <v>5.6459999999999999</v>
      </c>
      <c r="H2771" s="13"/>
    </row>
    <row r="2772" spans="2:8" s="1" customFormat="1" ht="16.899999999999999" customHeight="1">
      <c r="B2772" s="13"/>
      <c r="C2772" s="38" t="s">
        <v>1</v>
      </c>
      <c r="D2772" s="38" t="s">
        <v>2065</v>
      </c>
      <c r="E2772" s="3" t="s">
        <v>1</v>
      </c>
      <c r="F2772" s="39">
        <v>-3.6549999999999998</v>
      </c>
      <c r="H2772" s="13"/>
    </row>
    <row r="2773" spans="2:8" s="1" customFormat="1" ht="16.899999999999999" customHeight="1">
      <c r="B2773" s="13"/>
      <c r="C2773" s="38" t="s">
        <v>1</v>
      </c>
      <c r="D2773" s="38" t="s">
        <v>1593</v>
      </c>
      <c r="E2773" s="3" t="s">
        <v>1</v>
      </c>
      <c r="F2773" s="39">
        <v>0</v>
      </c>
      <c r="H2773" s="13"/>
    </row>
    <row r="2774" spans="2:8" s="1" customFormat="1" ht="16.899999999999999" customHeight="1">
      <c r="B2774" s="13"/>
      <c r="C2774" s="38" t="s">
        <v>1</v>
      </c>
      <c r="D2774" s="38" t="s">
        <v>1742</v>
      </c>
      <c r="E2774" s="3" t="s">
        <v>1</v>
      </c>
      <c r="F2774" s="39">
        <v>0</v>
      </c>
      <c r="H2774" s="13"/>
    </row>
    <row r="2775" spans="2:8" s="1" customFormat="1" ht="16.899999999999999" customHeight="1">
      <c r="B2775" s="13"/>
      <c r="C2775" s="38" t="s">
        <v>1</v>
      </c>
      <c r="D2775" s="38" t="s">
        <v>487</v>
      </c>
      <c r="E2775" s="3" t="s">
        <v>1</v>
      </c>
      <c r="F2775" s="39">
        <v>0</v>
      </c>
      <c r="H2775" s="13"/>
    </row>
    <row r="2776" spans="2:8" s="1" customFormat="1" ht="16.899999999999999" customHeight="1">
      <c r="B2776" s="13"/>
      <c r="C2776" s="38" t="s">
        <v>1</v>
      </c>
      <c r="D2776" s="38" t="s">
        <v>6366</v>
      </c>
      <c r="E2776" s="3" t="s">
        <v>1</v>
      </c>
      <c r="F2776" s="39">
        <v>14.12</v>
      </c>
      <c r="H2776" s="13"/>
    </row>
    <row r="2777" spans="2:8" s="1" customFormat="1" ht="16.899999999999999" customHeight="1">
      <c r="B2777" s="13"/>
      <c r="C2777" s="38" t="s">
        <v>1</v>
      </c>
      <c r="D2777" s="38" t="s">
        <v>1904</v>
      </c>
      <c r="E2777" s="3" t="s">
        <v>1</v>
      </c>
      <c r="F2777" s="39">
        <v>0</v>
      </c>
      <c r="H2777" s="13"/>
    </row>
    <row r="2778" spans="2:8" s="1" customFormat="1" ht="16.899999999999999" customHeight="1">
      <c r="B2778" s="13"/>
      <c r="C2778" s="38" t="s">
        <v>1</v>
      </c>
      <c r="D2778" s="38" t="s">
        <v>6367</v>
      </c>
      <c r="E2778" s="3" t="s">
        <v>1</v>
      </c>
      <c r="F2778" s="39">
        <v>10.180999999999999</v>
      </c>
      <c r="H2778" s="13"/>
    </row>
    <row r="2779" spans="2:8" s="1" customFormat="1" ht="16.899999999999999" customHeight="1">
      <c r="B2779" s="13"/>
      <c r="C2779" s="38" t="s">
        <v>1</v>
      </c>
      <c r="D2779" s="38" t="s">
        <v>1744</v>
      </c>
      <c r="E2779" s="3" t="s">
        <v>1</v>
      </c>
      <c r="F2779" s="39">
        <v>0</v>
      </c>
      <c r="H2779" s="13"/>
    </row>
    <row r="2780" spans="2:8" s="1" customFormat="1" ht="16.899999999999999" customHeight="1">
      <c r="B2780" s="13"/>
      <c r="C2780" s="38" t="s">
        <v>1</v>
      </c>
      <c r="D2780" s="38" t="s">
        <v>1904</v>
      </c>
      <c r="E2780" s="3" t="s">
        <v>1</v>
      </c>
      <c r="F2780" s="39">
        <v>0</v>
      </c>
      <c r="H2780" s="13"/>
    </row>
    <row r="2781" spans="2:8" s="1" customFormat="1" ht="16.899999999999999" customHeight="1">
      <c r="B2781" s="13"/>
      <c r="C2781" s="38" t="s">
        <v>1</v>
      </c>
      <c r="D2781" s="38" t="s">
        <v>6368</v>
      </c>
      <c r="E2781" s="3" t="s">
        <v>1</v>
      </c>
      <c r="F2781" s="39">
        <v>23.513000000000002</v>
      </c>
      <c r="H2781" s="13"/>
    </row>
    <row r="2782" spans="2:8" s="1" customFormat="1" ht="16.899999999999999" customHeight="1">
      <c r="B2782" s="13"/>
      <c r="C2782" s="38" t="s">
        <v>1</v>
      </c>
      <c r="D2782" s="38" t="s">
        <v>1971</v>
      </c>
      <c r="E2782" s="3" t="s">
        <v>1</v>
      </c>
      <c r="F2782" s="39">
        <v>0</v>
      </c>
      <c r="H2782" s="13"/>
    </row>
    <row r="2783" spans="2:8" s="1" customFormat="1" ht="16.899999999999999" customHeight="1">
      <c r="B2783" s="13"/>
      <c r="C2783" s="38" t="s">
        <v>1</v>
      </c>
      <c r="D2783" s="38" t="s">
        <v>1904</v>
      </c>
      <c r="E2783" s="3" t="s">
        <v>1</v>
      </c>
      <c r="F2783" s="39">
        <v>0</v>
      </c>
      <c r="H2783" s="13"/>
    </row>
    <row r="2784" spans="2:8" s="1" customFormat="1" ht="16.899999999999999" customHeight="1">
      <c r="B2784" s="13"/>
      <c r="C2784" s="38" t="s">
        <v>1</v>
      </c>
      <c r="D2784" s="38" t="s">
        <v>6369</v>
      </c>
      <c r="E2784" s="3" t="s">
        <v>1</v>
      </c>
      <c r="F2784" s="39">
        <v>23.492999999999999</v>
      </c>
      <c r="H2784" s="13"/>
    </row>
    <row r="2785" spans="2:8" s="1" customFormat="1" ht="16.899999999999999" customHeight="1">
      <c r="B2785" s="13"/>
      <c r="C2785" s="38" t="s">
        <v>1</v>
      </c>
      <c r="D2785" s="38" t="s">
        <v>1973</v>
      </c>
      <c r="E2785" s="3" t="s">
        <v>1</v>
      </c>
      <c r="F2785" s="39">
        <v>0</v>
      </c>
      <c r="H2785" s="13"/>
    </row>
    <row r="2786" spans="2:8" s="1" customFormat="1" ht="16.899999999999999" customHeight="1">
      <c r="B2786" s="13"/>
      <c r="C2786" s="38" t="s">
        <v>1</v>
      </c>
      <c r="D2786" s="38" t="s">
        <v>1904</v>
      </c>
      <c r="E2786" s="3" t="s">
        <v>1</v>
      </c>
      <c r="F2786" s="39">
        <v>0</v>
      </c>
      <c r="H2786" s="13"/>
    </row>
    <row r="2787" spans="2:8" s="1" customFormat="1" ht="16.899999999999999" customHeight="1">
      <c r="B2787" s="13"/>
      <c r="C2787" s="38" t="s">
        <v>1</v>
      </c>
      <c r="D2787" s="38" t="s">
        <v>6368</v>
      </c>
      <c r="E2787" s="3" t="s">
        <v>1</v>
      </c>
      <c r="F2787" s="39">
        <v>23.513000000000002</v>
      </c>
      <c r="H2787" s="13"/>
    </row>
    <row r="2788" spans="2:8" s="1" customFormat="1" ht="16.899999999999999" customHeight="1">
      <c r="B2788" s="13"/>
      <c r="C2788" s="38" t="s">
        <v>1</v>
      </c>
      <c r="D2788" s="38" t="s">
        <v>1746</v>
      </c>
      <c r="E2788" s="3" t="s">
        <v>1</v>
      </c>
      <c r="F2788" s="39">
        <v>0</v>
      </c>
      <c r="H2788" s="13"/>
    </row>
    <row r="2789" spans="2:8" s="1" customFormat="1" ht="16.899999999999999" customHeight="1">
      <c r="B2789" s="13"/>
      <c r="C2789" s="38" t="s">
        <v>1</v>
      </c>
      <c r="D2789" s="38" t="s">
        <v>487</v>
      </c>
      <c r="E2789" s="3" t="s">
        <v>1</v>
      </c>
      <c r="F2789" s="39">
        <v>0</v>
      </c>
      <c r="H2789" s="13"/>
    </row>
    <row r="2790" spans="2:8" s="1" customFormat="1" ht="16.899999999999999" customHeight="1">
      <c r="B2790" s="13"/>
      <c r="C2790" s="38" t="s">
        <v>1</v>
      </c>
      <c r="D2790" s="38" t="s">
        <v>6370</v>
      </c>
      <c r="E2790" s="3" t="s">
        <v>1</v>
      </c>
      <c r="F2790" s="39">
        <v>2.258</v>
      </c>
      <c r="H2790" s="13"/>
    </row>
    <row r="2791" spans="2:8" s="1" customFormat="1" ht="16.899999999999999" customHeight="1">
      <c r="B2791" s="13"/>
      <c r="C2791" s="38" t="s">
        <v>1</v>
      </c>
      <c r="D2791" s="38" t="s">
        <v>1748</v>
      </c>
      <c r="E2791" s="3" t="s">
        <v>1</v>
      </c>
      <c r="F2791" s="39">
        <v>0</v>
      </c>
      <c r="H2791" s="13"/>
    </row>
    <row r="2792" spans="2:8" s="1" customFormat="1" ht="16.899999999999999" customHeight="1">
      <c r="B2792" s="13"/>
      <c r="C2792" s="38" t="s">
        <v>1</v>
      </c>
      <c r="D2792" s="38" t="s">
        <v>487</v>
      </c>
      <c r="E2792" s="3" t="s">
        <v>1</v>
      </c>
      <c r="F2792" s="39">
        <v>0</v>
      </c>
      <c r="H2792" s="13"/>
    </row>
    <row r="2793" spans="2:8" s="1" customFormat="1" ht="16.899999999999999" customHeight="1">
      <c r="B2793" s="13"/>
      <c r="C2793" s="38" t="s">
        <v>1</v>
      </c>
      <c r="D2793" s="38" t="s">
        <v>6371</v>
      </c>
      <c r="E2793" s="3" t="s">
        <v>1</v>
      </c>
      <c r="F2793" s="39">
        <v>1.72</v>
      </c>
      <c r="H2793" s="13"/>
    </row>
    <row r="2794" spans="2:8" s="1" customFormat="1" ht="16.899999999999999" customHeight="1">
      <c r="B2794" s="13"/>
      <c r="C2794" s="38" t="s">
        <v>1</v>
      </c>
      <c r="D2794" s="38" t="s">
        <v>1750</v>
      </c>
      <c r="E2794" s="3" t="s">
        <v>1</v>
      </c>
      <c r="F2794" s="39">
        <v>0</v>
      </c>
      <c r="H2794" s="13"/>
    </row>
    <row r="2795" spans="2:8" s="1" customFormat="1" ht="16.899999999999999" customHeight="1">
      <c r="B2795" s="13"/>
      <c r="C2795" s="38" t="s">
        <v>1</v>
      </c>
      <c r="D2795" s="38" t="s">
        <v>1904</v>
      </c>
      <c r="E2795" s="3" t="s">
        <v>1</v>
      </c>
      <c r="F2795" s="39">
        <v>0</v>
      </c>
      <c r="H2795" s="13"/>
    </row>
    <row r="2796" spans="2:8" s="1" customFormat="1" ht="16.899999999999999" customHeight="1">
      <c r="B2796" s="13"/>
      <c r="C2796" s="38" t="s">
        <v>1</v>
      </c>
      <c r="D2796" s="38" t="s">
        <v>6372</v>
      </c>
      <c r="E2796" s="3" t="s">
        <v>1</v>
      </c>
      <c r="F2796" s="39">
        <v>22.596</v>
      </c>
      <c r="H2796" s="13"/>
    </row>
    <row r="2797" spans="2:8" s="1" customFormat="1" ht="16.899999999999999" customHeight="1">
      <c r="B2797" s="13"/>
      <c r="C2797" s="38" t="s">
        <v>1</v>
      </c>
      <c r="D2797" s="38" t="s">
        <v>1908</v>
      </c>
      <c r="E2797" s="3" t="s">
        <v>1</v>
      </c>
      <c r="F2797" s="39">
        <v>-2.258</v>
      </c>
      <c r="H2797" s="13"/>
    </row>
    <row r="2798" spans="2:8" s="1" customFormat="1" ht="16.899999999999999" customHeight="1">
      <c r="B2798" s="13"/>
      <c r="C2798" s="38" t="s">
        <v>1</v>
      </c>
      <c r="D2798" s="38" t="s">
        <v>1981</v>
      </c>
      <c r="E2798" s="3" t="s">
        <v>1</v>
      </c>
      <c r="F2798" s="39">
        <v>0</v>
      </c>
      <c r="H2798" s="13"/>
    </row>
    <row r="2799" spans="2:8" s="1" customFormat="1" ht="16.899999999999999" customHeight="1">
      <c r="B2799" s="13"/>
      <c r="C2799" s="38" t="s">
        <v>1</v>
      </c>
      <c r="D2799" s="38" t="s">
        <v>1904</v>
      </c>
      <c r="E2799" s="3" t="s">
        <v>1</v>
      </c>
      <c r="F2799" s="39">
        <v>0</v>
      </c>
      <c r="H2799" s="13"/>
    </row>
    <row r="2800" spans="2:8" s="1" customFormat="1" ht="16.899999999999999" customHeight="1">
      <c r="B2800" s="13"/>
      <c r="C2800" s="38" t="s">
        <v>1</v>
      </c>
      <c r="D2800" s="38" t="s">
        <v>6363</v>
      </c>
      <c r="E2800" s="3" t="s">
        <v>1</v>
      </c>
      <c r="F2800" s="39">
        <v>3.42</v>
      </c>
      <c r="H2800" s="13"/>
    </row>
    <row r="2801" spans="2:8" s="1" customFormat="1" ht="16.899999999999999" customHeight="1">
      <c r="B2801" s="13"/>
      <c r="C2801" s="38" t="s">
        <v>1</v>
      </c>
      <c r="D2801" s="38" t="s">
        <v>1967</v>
      </c>
      <c r="E2801" s="3" t="s">
        <v>1</v>
      </c>
      <c r="F2801" s="39">
        <v>-2.7360000000000002</v>
      </c>
      <c r="H2801" s="13"/>
    </row>
    <row r="2802" spans="2:8" s="1" customFormat="1" ht="16.899999999999999" customHeight="1">
      <c r="B2802" s="13"/>
      <c r="C2802" s="38" t="s">
        <v>1</v>
      </c>
      <c r="D2802" s="38" t="s">
        <v>1983</v>
      </c>
      <c r="E2802" s="3" t="s">
        <v>1</v>
      </c>
      <c r="F2802" s="39">
        <v>1.1519999999999999</v>
      </c>
      <c r="H2802" s="13"/>
    </row>
    <row r="2803" spans="2:8" s="1" customFormat="1" ht="16.899999999999999" customHeight="1">
      <c r="B2803" s="13"/>
      <c r="C2803" s="38" t="s">
        <v>1</v>
      </c>
      <c r="D2803" s="38" t="s">
        <v>487</v>
      </c>
      <c r="E2803" s="3" t="s">
        <v>1</v>
      </c>
      <c r="F2803" s="39">
        <v>0</v>
      </c>
      <c r="H2803" s="13"/>
    </row>
    <row r="2804" spans="2:8" s="1" customFormat="1" ht="16.899999999999999" customHeight="1">
      <c r="B2804" s="13"/>
      <c r="C2804" s="38" t="s">
        <v>1</v>
      </c>
      <c r="D2804" s="38" t="s">
        <v>6373</v>
      </c>
      <c r="E2804" s="3" t="s">
        <v>1</v>
      </c>
      <c r="F2804" s="39">
        <v>2.5510000000000002</v>
      </c>
      <c r="H2804" s="13"/>
    </row>
    <row r="2805" spans="2:8" s="1" customFormat="1" ht="16.899999999999999" customHeight="1">
      <c r="B2805" s="13"/>
      <c r="C2805" s="38" t="s">
        <v>1</v>
      </c>
      <c r="D2805" s="38" t="s">
        <v>6374</v>
      </c>
      <c r="E2805" s="3" t="s">
        <v>1</v>
      </c>
      <c r="F2805" s="39">
        <v>0.15</v>
      </c>
      <c r="H2805" s="13"/>
    </row>
    <row r="2806" spans="2:8" s="1" customFormat="1" ht="16.899999999999999" customHeight="1">
      <c r="B2806" s="13"/>
      <c r="C2806" s="38" t="s">
        <v>1</v>
      </c>
      <c r="D2806" s="38" t="s">
        <v>1755</v>
      </c>
      <c r="E2806" s="3" t="s">
        <v>1</v>
      </c>
      <c r="F2806" s="39">
        <v>0</v>
      </c>
      <c r="H2806" s="13"/>
    </row>
    <row r="2807" spans="2:8" s="1" customFormat="1" ht="16.899999999999999" customHeight="1">
      <c r="B2807" s="13"/>
      <c r="C2807" s="38" t="s">
        <v>1</v>
      </c>
      <c r="D2807" s="38" t="s">
        <v>487</v>
      </c>
      <c r="E2807" s="3" t="s">
        <v>1</v>
      </c>
      <c r="F2807" s="39">
        <v>0</v>
      </c>
      <c r="H2807" s="13"/>
    </row>
    <row r="2808" spans="2:8" s="1" customFormat="1" ht="16.899999999999999" customHeight="1">
      <c r="B2808" s="13"/>
      <c r="C2808" s="38" t="s">
        <v>1</v>
      </c>
      <c r="D2808" s="38" t="s">
        <v>6375</v>
      </c>
      <c r="E2808" s="3" t="s">
        <v>1</v>
      </c>
      <c r="F2808" s="39">
        <v>0.66</v>
      </c>
      <c r="H2808" s="13"/>
    </row>
    <row r="2809" spans="2:8" s="1" customFormat="1" ht="16.899999999999999" customHeight="1">
      <c r="B2809" s="13"/>
      <c r="C2809" s="38" t="s">
        <v>1</v>
      </c>
      <c r="D2809" s="38" t="s">
        <v>2098</v>
      </c>
      <c r="E2809" s="3" t="s">
        <v>1</v>
      </c>
      <c r="F2809" s="39">
        <v>0</v>
      </c>
      <c r="H2809" s="13"/>
    </row>
    <row r="2810" spans="2:8" s="1" customFormat="1" ht="16.899999999999999" customHeight="1">
      <c r="B2810" s="13"/>
      <c r="C2810" s="38" t="s">
        <v>1</v>
      </c>
      <c r="D2810" s="38" t="s">
        <v>487</v>
      </c>
      <c r="E2810" s="3" t="s">
        <v>1</v>
      </c>
      <c r="F2810" s="39">
        <v>0</v>
      </c>
      <c r="H2810" s="13"/>
    </row>
    <row r="2811" spans="2:8" s="1" customFormat="1" ht="16.899999999999999" customHeight="1">
      <c r="B2811" s="13"/>
      <c r="C2811" s="38" t="s">
        <v>1</v>
      </c>
      <c r="D2811" s="38" t="s">
        <v>6376</v>
      </c>
      <c r="E2811" s="3" t="s">
        <v>1</v>
      </c>
      <c r="F2811" s="39">
        <v>0.67700000000000005</v>
      </c>
      <c r="H2811" s="13"/>
    </row>
    <row r="2812" spans="2:8" s="1" customFormat="1" ht="16.899999999999999" customHeight="1">
      <c r="B2812" s="13"/>
      <c r="C2812" s="38" t="s">
        <v>1</v>
      </c>
      <c r="D2812" s="38" t="s">
        <v>6377</v>
      </c>
      <c r="E2812" s="3" t="s">
        <v>1</v>
      </c>
      <c r="F2812" s="39">
        <v>23.536999999999999</v>
      </c>
      <c r="H2812" s="13"/>
    </row>
    <row r="2813" spans="2:8" s="1" customFormat="1" ht="16.899999999999999" customHeight="1">
      <c r="B2813" s="13"/>
      <c r="C2813" s="38" t="s">
        <v>1</v>
      </c>
      <c r="D2813" s="38" t="s">
        <v>1903</v>
      </c>
      <c r="E2813" s="3" t="s">
        <v>1</v>
      </c>
      <c r="F2813" s="39">
        <v>0</v>
      </c>
      <c r="H2813" s="13"/>
    </row>
    <row r="2814" spans="2:8" s="1" customFormat="1" ht="16.899999999999999" customHeight="1">
      <c r="B2814" s="13"/>
      <c r="C2814" s="38" t="s">
        <v>1</v>
      </c>
      <c r="D2814" s="38" t="s">
        <v>1904</v>
      </c>
      <c r="E2814" s="3" t="s">
        <v>1</v>
      </c>
      <c r="F2814" s="39">
        <v>0</v>
      </c>
      <c r="H2814" s="13"/>
    </row>
    <row r="2815" spans="2:8" s="1" customFormat="1" ht="16.899999999999999" customHeight="1">
      <c r="B2815" s="13"/>
      <c r="C2815" s="38" t="s">
        <v>1</v>
      </c>
      <c r="D2815" s="38" t="s">
        <v>1984</v>
      </c>
      <c r="E2815" s="3" t="s">
        <v>1</v>
      </c>
      <c r="F2815" s="39">
        <v>3.6539999999999999</v>
      </c>
      <c r="H2815" s="13"/>
    </row>
    <row r="2816" spans="2:8" s="1" customFormat="1" ht="16.899999999999999" customHeight="1">
      <c r="B2816" s="13"/>
      <c r="C2816" s="38" t="s">
        <v>1</v>
      </c>
      <c r="D2816" s="38" t="s">
        <v>1906</v>
      </c>
      <c r="E2816" s="3" t="s">
        <v>1</v>
      </c>
      <c r="F2816" s="39">
        <v>0</v>
      </c>
      <c r="H2816" s="13"/>
    </row>
    <row r="2817" spans="2:8" s="1" customFormat="1" ht="16.899999999999999" customHeight="1">
      <c r="B2817" s="13"/>
      <c r="C2817" s="38" t="s">
        <v>1</v>
      </c>
      <c r="D2817" s="38" t="s">
        <v>1904</v>
      </c>
      <c r="E2817" s="3" t="s">
        <v>1</v>
      </c>
      <c r="F2817" s="39">
        <v>0</v>
      </c>
      <c r="H2817" s="13"/>
    </row>
    <row r="2818" spans="2:8" s="1" customFormat="1" ht="16.899999999999999" customHeight="1">
      <c r="B2818" s="13"/>
      <c r="C2818" s="38" t="s">
        <v>1</v>
      </c>
      <c r="D2818" s="38" t="s">
        <v>1985</v>
      </c>
      <c r="E2818" s="3" t="s">
        <v>1</v>
      </c>
      <c r="F2818" s="39">
        <v>2.6190000000000002</v>
      </c>
      <c r="H2818" s="13"/>
    </row>
    <row r="2819" spans="2:8" s="1" customFormat="1" ht="16.899999999999999" customHeight="1">
      <c r="B2819" s="13"/>
      <c r="C2819" s="38" t="s">
        <v>1</v>
      </c>
      <c r="D2819" s="38" t="s">
        <v>1811</v>
      </c>
      <c r="E2819" s="3" t="s">
        <v>1</v>
      </c>
      <c r="F2819" s="39">
        <v>0</v>
      </c>
      <c r="H2819" s="13"/>
    </row>
    <row r="2820" spans="2:8" s="1" customFormat="1" ht="16.899999999999999" customHeight="1">
      <c r="B2820" s="13"/>
      <c r="C2820" s="38" t="s">
        <v>1</v>
      </c>
      <c r="D2820" s="38" t="s">
        <v>487</v>
      </c>
      <c r="E2820" s="3" t="s">
        <v>1</v>
      </c>
      <c r="F2820" s="39">
        <v>0</v>
      </c>
      <c r="H2820" s="13"/>
    </row>
    <row r="2821" spans="2:8" s="1" customFormat="1" ht="16.899999999999999" customHeight="1">
      <c r="B2821" s="13"/>
      <c r="C2821" s="38" t="s">
        <v>1</v>
      </c>
      <c r="D2821" s="38" t="s">
        <v>2101</v>
      </c>
      <c r="E2821" s="3" t="s">
        <v>1</v>
      </c>
      <c r="F2821" s="39">
        <v>0.113</v>
      </c>
      <c r="H2821" s="13"/>
    </row>
    <row r="2822" spans="2:8" s="1" customFormat="1" ht="16.899999999999999" customHeight="1">
      <c r="B2822" s="13"/>
      <c r="C2822" s="38" t="s">
        <v>1</v>
      </c>
      <c r="D2822" s="38" t="s">
        <v>1594</v>
      </c>
      <c r="E2822" s="3" t="s">
        <v>1</v>
      </c>
      <c r="F2822" s="39">
        <v>0</v>
      </c>
      <c r="H2822" s="13"/>
    </row>
    <row r="2823" spans="2:8" s="1" customFormat="1" ht="16.899999999999999" customHeight="1">
      <c r="B2823" s="13"/>
      <c r="C2823" s="38" t="s">
        <v>1</v>
      </c>
      <c r="D2823" s="38" t="s">
        <v>487</v>
      </c>
      <c r="E2823" s="3" t="s">
        <v>1</v>
      </c>
      <c r="F2823" s="39">
        <v>0</v>
      </c>
      <c r="H2823" s="13"/>
    </row>
    <row r="2824" spans="2:8" s="1" customFormat="1" ht="16.899999999999999" customHeight="1">
      <c r="B2824" s="13"/>
      <c r="C2824" s="38" t="s">
        <v>1</v>
      </c>
      <c r="D2824" s="38" t="s">
        <v>2102</v>
      </c>
      <c r="E2824" s="3" t="s">
        <v>1</v>
      </c>
      <c r="F2824" s="39">
        <v>2.2589999999999999</v>
      </c>
      <c r="H2824" s="13"/>
    </row>
    <row r="2825" spans="2:8" s="1" customFormat="1" ht="16.899999999999999" customHeight="1">
      <c r="B2825" s="13"/>
      <c r="C2825" s="38" t="s">
        <v>1</v>
      </c>
      <c r="D2825" s="38" t="s">
        <v>2103</v>
      </c>
      <c r="E2825" s="3" t="s">
        <v>1</v>
      </c>
      <c r="F2825" s="39">
        <v>0.495</v>
      </c>
      <c r="H2825" s="13"/>
    </row>
    <row r="2826" spans="2:8" s="1" customFormat="1" ht="16.899999999999999" customHeight="1">
      <c r="B2826" s="13"/>
      <c r="C2826" s="38" t="s">
        <v>1</v>
      </c>
      <c r="D2826" s="38" t="s">
        <v>1904</v>
      </c>
      <c r="E2826" s="3" t="s">
        <v>1</v>
      </c>
      <c r="F2826" s="39">
        <v>0</v>
      </c>
      <c r="H2826" s="13"/>
    </row>
    <row r="2827" spans="2:8" s="1" customFormat="1" ht="16.899999999999999" customHeight="1">
      <c r="B2827" s="13"/>
      <c r="C2827" s="38" t="s">
        <v>1</v>
      </c>
      <c r="D2827" s="38" t="s">
        <v>1986</v>
      </c>
      <c r="E2827" s="3" t="s">
        <v>1</v>
      </c>
      <c r="F2827" s="39">
        <v>9.5839999999999996</v>
      </c>
      <c r="H2827" s="13"/>
    </row>
    <row r="2828" spans="2:8" s="1" customFormat="1" ht="16.899999999999999" customHeight="1">
      <c r="B2828" s="13"/>
      <c r="C2828" s="38" t="s">
        <v>1</v>
      </c>
      <c r="D2828" s="38" t="s">
        <v>1597</v>
      </c>
      <c r="E2828" s="3" t="s">
        <v>1</v>
      </c>
      <c r="F2828" s="39">
        <v>0</v>
      </c>
      <c r="H2828" s="13"/>
    </row>
    <row r="2829" spans="2:8" s="1" customFormat="1" ht="16.899999999999999" customHeight="1">
      <c r="B2829" s="13"/>
      <c r="C2829" s="38" t="s">
        <v>1</v>
      </c>
      <c r="D2829" s="38" t="s">
        <v>1759</v>
      </c>
      <c r="E2829" s="3" t="s">
        <v>1</v>
      </c>
      <c r="F2829" s="39">
        <v>0</v>
      </c>
      <c r="H2829" s="13"/>
    </row>
    <row r="2830" spans="2:8" s="1" customFormat="1" ht="16.899999999999999" customHeight="1">
      <c r="B2830" s="13"/>
      <c r="C2830" s="38" t="s">
        <v>1</v>
      </c>
      <c r="D2830" s="38" t="s">
        <v>1904</v>
      </c>
      <c r="E2830" s="3" t="s">
        <v>1</v>
      </c>
      <c r="F2830" s="39">
        <v>0</v>
      </c>
      <c r="H2830" s="13"/>
    </row>
    <row r="2831" spans="2:8" s="1" customFormat="1" ht="16.899999999999999" customHeight="1">
      <c r="B2831" s="13"/>
      <c r="C2831" s="38" t="s">
        <v>1</v>
      </c>
      <c r="D2831" s="38" t="s">
        <v>6378</v>
      </c>
      <c r="E2831" s="3" t="s">
        <v>1</v>
      </c>
      <c r="F2831" s="39">
        <v>25.882999999999999</v>
      </c>
      <c r="H2831" s="13"/>
    </row>
    <row r="2832" spans="2:8" s="1" customFormat="1" ht="16.899999999999999" customHeight="1">
      <c r="B2832" s="13"/>
      <c r="C2832" s="38" t="s">
        <v>1</v>
      </c>
      <c r="D2832" s="38" t="s">
        <v>1988</v>
      </c>
      <c r="E2832" s="3" t="s">
        <v>1</v>
      </c>
      <c r="F2832" s="39">
        <v>-2.2789999999999999</v>
      </c>
      <c r="H2832" s="13"/>
    </row>
    <row r="2833" spans="2:8" s="1" customFormat="1" ht="16.899999999999999" customHeight="1">
      <c r="B2833" s="13"/>
      <c r="C2833" s="38" t="s">
        <v>1</v>
      </c>
      <c r="D2833" s="38" t="s">
        <v>1989</v>
      </c>
      <c r="E2833" s="3" t="s">
        <v>1</v>
      </c>
      <c r="F2833" s="39">
        <v>0</v>
      </c>
      <c r="H2833" s="13"/>
    </row>
    <row r="2834" spans="2:8" s="1" customFormat="1" ht="16.899999999999999" customHeight="1">
      <c r="B2834" s="13"/>
      <c r="C2834" s="38" t="s">
        <v>1</v>
      </c>
      <c r="D2834" s="38" t="s">
        <v>1904</v>
      </c>
      <c r="E2834" s="3" t="s">
        <v>1</v>
      </c>
      <c r="F2834" s="39">
        <v>0</v>
      </c>
      <c r="H2834" s="13"/>
    </row>
    <row r="2835" spans="2:8" s="1" customFormat="1" ht="16.899999999999999" customHeight="1">
      <c r="B2835" s="13"/>
      <c r="C2835" s="38" t="s">
        <v>1</v>
      </c>
      <c r="D2835" s="38" t="s">
        <v>6379</v>
      </c>
      <c r="E2835" s="3" t="s">
        <v>1</v>
      </c>
      <c r="F2835" s="39">
        <v>77.647999999999996</v>
      </c>
      <c r="H2835" s="13"/>
    </row>
    <row r="2836" spans="2:8" s="1" customFormat="1" ht="16.899999999999999" customHeight="1">
      <c r="B2836" s="13"/>
      <c r="C2836" s="38" t="s">
        <v>1</v>
      </c>
      <c r="D2836" s="38" t="s">
        <v>1991</v>
      </c>
      <c r="E2836" s="3" t="s">
        <v>1</v>
      </c>
      <c r="F2836" s="39">
        <v>-6.8369999999999997</v>
      </c>
      <c r="H2836" s="13"/>
    </row>
    <row r="2837" spans="2:8" s="1" customFormat="1" ht="16.899999999999999" customHeight="1">
      <c r="B2837" s="13"/>
      <c r="C2837" s="38" t="s">
        <v>1</v>
      </c>
      <c r="D2837" s="38" t="s">
        <v>1763</v>
      </c>
      <c r="E2837" s="3" t="s">
        <v>1</v>
      </c>
      <c r="F2837" s="39">
        <v>0</v>
      </c>
      <c r="H2837" s="13"/>
    </row>
    <row r="2838" spans="2:8" s="1" customFormat="1" ht="16.899999999999999" customHeight="1">
      <c r="B2838" s="13"/>
      <c r="C2838" s="38" t="s">
        <v>1</v>
      </c>
      <c r="D2838" s="38" t="s">
        <v>1904</v>
      </c>
      <c r="E2838" s="3" t="s">
        <v>1</v>
      </c>
      <c r="F2838" s="39">
        <v>0</v>
      </c>
      <c r="H2838" s="13"/>
    </row>
    <row r="2839" spans="2:8" s="1" customFormat="1" ht="16.899999999999999" customHeight="1">
      <c r="B2839" s="13"/>
      <c r="C2839" s="38" t="s">
        <v>1</v>
      </c>
      <c r="D2839" s="38" t="s">
        <v>6380</v>
      </c>
      <c r="E2839" s="3" t="s">
        <v>1</v>
      </c>
      <c r="F2839" s="39">
        <v>30.132000000000001</v>
      </c>
      <c r="H2839" s="13"/>
    </row>
    <row r="2840" spans="2:8" s="1" customFormat="1" ht="16.899999999999999" customHeight="1">
      <c r="B2840" s="13"/>
      <c r="C2840" s="38" t="s">
        <v>1</v>
      </c>
      <c r="D2840" s="38" t="s">
        <v>1993</v>
      </c>
      <c r="E2840" s="3" t="s">
        <v>1</v>
      </c>
      <c r="F2840" s="39">
        <v>-3.4430000000000001</v>
      </c>
      <c r="H2840" s="13"/>
    </row>
    <row r="2841" spans="2:8" s="1" customFormat="1" ht="16.899999999999999" customHeight="1">
      <c r="B2841" s="13"/>
      <c r="C2841" s="38" t="s">
        <v>1</v>
      </c>
      <c r="D2841" s="38" t="s">
        <v>1765</v>
      </c>
      <c r="E2841" s="3" t="s">
        <v>1</v>
      </c>
      <c r="F2841" s="39">
        <v>0</v>
      </c>
      <c r="H2841" s="13"/>
    </row>
    <row r="2842" spans="2:8" s="1" customFormat="1" ht="16.899999999999999" customHeight="1">
      <c r="B2842" s="13"/>
      <c r="C2842" s="38" t="s">
        <v>1</v>
      </c>
      <c r="D2842" s="38" t="s">
        <v>1904</v>
      </c>
      <c r="E2842" s="3" t="s">
        <v>1</v>
      </c>
      <c r="F2842" s="39">
        <v>0</v>
      </c>
      <c r="H2842" s="13"/>
    </row>
    <row r="2843" spans="2:8" s="1" customFormat="1" ht="16.899999999999999" customHeight="1">
      <c r="B2843" s="13"/>
      <c r="C2843" s="38" t="s">
        <v>1</v>
      </c>
      <c r="D2843" s="38" t="s">
        <v>6381</v>
      </c>
      <c r="E2843" s="3" t="s">
        <v>1</v>
      </c>
      <c r="F2843" s="39">
        <v>60.265000000000001</v>
      </c>
      <c r="H2843" s="13"/>
    </row>
    <row r="2844" spans="2:8" s="1" customFormat="1" ht="16.899999999999999" customHeight="1">
      <c r="B2844" s="13"/>
      <c r="C2844" s="38" t="s">
        <v>1</v>
      </c>
      <c r="D2844" s="38" t="s">
        <v>1995</v>
      </c>
      <c r="E2844" s="3" t="s">
        <v>1</v>
      </c>
      <c r="F2844" s="39">
        <v>-6.8849999999999998</v>
      </c>
      <c r="H2844" s="13"/>
    </row>
    <row r="2845" spans="2:8" s="1" customFormat="1" ht="16.899999999999999" customHeight="1">
      <c r="B2845" s="13"/>
      <c r="C2845" s="38" t="s">
        <v>1</v>
      </c>
      <c r="D2845" s="38" t="s">
        <v>1766</v>
      </c>
      <c r="E2845" s="3" t="s">
        <v>1</v>
      </c>
      <c r="F2845" s="39">
        <v>0</v>
      </c>
      <c r="H2845" s="13"/>
    </row>
    <row r="2846" spans="2:8" s="1" customFormat="1" ht="16.899999999999999" customHeight="1">
      <c r="B2846" s="13"/>
      <c r="C2846" s="38" t="s">
        <v>1</v>
      </c>
      <c r="D2846" s="38" t="s">
        <v>1904</v>
      </c>
      <c r="E2846" s="3" t="s">
        <v>1</v>
      </c>
      <c r="F2846" s="39">
        <v>0</v>
      </c>
      <c r="H2846" s="13"/>
    </row>
    <row r="2847" spans="2:8" s="1" customFormat="1" ht="16.899999999999999" customHeight="1">
      <c r="B2847" s="13"/>
      <c r="C2847" s="38" t="s">
        <v>1</v>
      </c>
      <c r="D2847" s="38" t="s">
        <v>6380</v>
      </c>
      <c r="E2847" s="3" t="s">
        <v>1</v>
      </c>
      <c r="F2847" s="39">
        <v>30.132000000000001</v>
      </c>
      <c r="H2847" s="13"/>
    </row>
    <row r="2848" spans="2:8" s="1" customFormat="1" ht="16.899999999999999" customHeight="1">
      <c r="B2848" s="13"/>
      <c r="C2848" s="38" t="s">
        <v>1</v>
      </c>
      <c r="D2848" s="38" t="s">
        <v>1993</v>
      </c>
      <c r="E2848" s="3" t="s">
        <v>1</v>
      </c>
      <c r="F2848" s="39">
        <v>-3.4430000000000001</v>
      </c>
      <c r="H2848" s="13"/>
    </row>
    <row r="2849" spans="2:8" s="1" customFormat="1" ht="16.899999999999999" customHeight="1">
      <c r="B2849" s="13"/>
      <c r="C2849" s="38" t="s">
        <v>1</v>
      </c>
      <c r="D2849" s="38" t="s">
        <v>487</v>
      </c>
      <c r="E2849" s="3" t="s">
        <v>1</v>
      </c>
      <c r="F2849" s="39">
        <v>0</v>
      </c>
      <c r="H2849" s="13"/>
    </row>
    <row r="2850" spans="2:8" s="1" customFormat="1" ht="16.899999999999999" customHeight="1">
      <c r="B2850" s="13"/>
      <c r="C2850" s="38" t="s">
        <v>1</v>
      </c>
      <c r="D2850" s="38" t="s">
        <v>6371</v>
      </c>
      <c r="E2850" s="3" t="s">
        <v>1</v>
      </c>
      <c r="F2850" s="39">
        <v>1.72</v>
      </c>
      <c r="H2850" s="13"/>
    </row>
    <row r="2851" spans="2:8" s="1" customFormat="1" ht="16.899999999999999" customHeight="1">
      <c r="B2851" s="13"/>
      <c r="C2851" s="38" t="s">
        <v>1</v>
      </c>
      <c r="D2851" s="38" t="s">
        <v>2005</v>
      </c>
      <c r="E2851" s="3" t="s">
        <v>1</v>
      </c>
      <c r="F2851" s="39">
        <v>0</v>
      </c>
      <c r="H2851" s="13"/>
    </row>
    <row r="2852" spans="2:8" s="1" customFormat="1" ht="16.899999999999999" customHeight="1">
      <c r="B2852" s="13"/>
      <c r="C2852" s="38" t="s">
        <v>1</v>
      </c>
      <c r="D2852" s="38" t="s">
        <v>487</v>
      </c>
      <c r="E2852" s="3" t="s">
        <v>1</v>
      </c>
      <c r="F2852" s="39">
        <v>0</v>
      </c>
      <c r="H2852" s="13"/>
    </row>
    <row r="2853" spans="2:8" s="1" customFormat="1" ht="16.899999999999999" customHeight="1">
      <c r="B2853" s="13"/>
      <c r="C2853" s="38" t="s">
        <v>1</v>
      </c>
      <c r="D2853" s="38" t="s">
        <v>6382</v>
      </c>
      <c r="E2853" s="3" t="s">
        <v>1</v>
      </c>
      <c r="F2853" s="39">
        <v>2.351</v>
      </c>
      <c r="H2853" s="13"/>
    </row>
    <row r="2854" spans="2:8" s="1" customFormat="1" ht="16.899999999999999" customHeight="1">
      <c r="B2854" s="13"/>
      <c r="C2854" s="38" t="s">
        <v>1</v>
      </c>
      <c r="D2854" s="38" t="s">
        <v>1904</v>
      </c>
      <c r="E2854" s="3" t="s">
        <v>1</v>
      </c>
      <c r="F2854" s="39">
        <v>0</v>
      </c>
      <c r="H2854" s="13"/>
    </row>
    <row r="2855" spans="2:8" s="1" customFormat="1" ht="16.899999999999999" customHeight="1">
      <c r="B2855" s="13"/>
      <c r="C2855" s="38" t="s">
        <v>1</v>
      </c>
      <c r="D2855" s="38" t="s">
        <v>6383</v>
      </c>
      <c r="E2855" s="3" t="s">
        <v>1</v>
      </c>
      <c r="F2855" s="39">
        <v>4.0709999999999997</v>
      </c>
      <c r="H2855" s="13"/>
    </row>
    <row r="2856" spans="2:8" s="1" customFormat="1" ht="16.899999999999999" customHeight="1">
      <c r="B2856" s="13"/>
      <c r="C2856" s="38" t="s">
        <v>1</v>
      </c>
      <c r="D2856" s="38" t="s">
        <v>1967</v>
      </c>
      <c r="E2856" s="3" t="s">
        <v>1</v>
      </c>
      <c r="F2856" s="39">
        <v>-2.7360000000000002</v>
      </c>
      <c r="H2856" s="13"/>
    </row>
    <row r="2857" spans="2:8" s="1" customFormat="1" ht="16.899999999999999" customHeight="1">
      <c r="B2857" s="13"/>
      <c r="C2857" s="38" t="s">
        <v>1</v>
      </c>
      <c r="D2857" s="38" t="s">
        <v>1983</v>
      </c>
      <c r="E2857" s="3" t="s">
        <v>1</v>
      </c>
      <c r="F2857" s="39">
        <v>1.1519999999999999</v>
      </c>
      <c r="H2857" s="13"/>
    </row>
    <row r="2858" spans="2:8" s="1" customFormat="1" ht="16.899999999999999" customHeight="1">
      <c r="B2858" s="13"/>
      <c r="C2858" s="38" t="s">
        <v>1</v>
      </c>
      <c r="D2858" s="38" t="s">
        <v>1824</v>
      </c>
      <c r="E2858" s="3" t="s">
        <v>1</v>
      </c>
      <c r="F2858" s="39">
        <v>0</v>
      </c>
      <c r="H2858" s="13"/>
    </row>
    <row r="2859" spans="2:8" s="1" customFormat="1" ht="16.899999999999999" customHeight="1">
      <c r="B2859" s="13"/>
      <c r="C2859" s="38" t="s">
        <v>1</v>
      </c>
      <c r="D2859" s="38" t="s">
        <v>487</v>
      </c>
      <c r="E2859" s="3" t="s">
        <v>1</v>
      </c>
      <c r="F2859" s="39">
        <v>0</v>
      </c>
      <c r="H2859" s="13"/>
    </row>
    <row r="2860" spans="2:8" s="1" customFormat="1" ht="16.899999999999999" customHeight="1">
      <c r="B2860" s="13"/>
      <c r="C2860" s="38" t="s">
        <v>1</v>
      </c>
      <c r="D2860" s="38" t="s">
        <v>2106</v>
      </c>
      <c r="E2860" s="3" t="s">
        <v>1</v>
      </c>
      <c r="F2860" s="39">
        <v>7.0000000000000007E-2</v>
      </c>
      <c r="H2860" s="13"/>
    </row>
    <row r="2861" spans="2:8" s="1" customFormat="1" ht="16.899999999999999" customHeight="1">
      <c r="B2861" s="13"/>
      <c r="C2861" s="38" t="s">
        <v>1</v>
      </c>
      <c r="D2861" s="38" t="s">
        <v>1598</v>
      </c>
      <c r="E2861" s="3" t="s">
        <v>1</v>
      </c>
      <c r="F2861" s="39">
        <v>0</v>
      </c>
      <c r="H2861" s="13"/>
    </row>
    <row r="2862" spans="2:8" s="1" customFormat="1" ht="16.899999999999999" customHeight="1">
      <c r="B2862" s="13"/>
      <c r="C2862" s="38" t="s">
        <v>1</v>
      </c>
      <c r="D2862" s="38" t="s">
        <v>487</v>
      </c>
      <c r="E2862" s="3" t="s">
        <v>1</v>
      </c>
      <c r="F2862" s="39">
        <v>0</v>
      </c>
      <c r="H2862" s="13"/>
    </row>
    <row r="2863" spans="2:8" s="1" customFormat="1" ht="16.899999999999999" customHeight="1">
      <c r="B2863" s="13"/>
      <c r="C2863" s="38" t="s">
        <v>1</v>
      </c>
      <c r="D2863" s="38" t="s">
        <v>2107</v>
      </c>
      <c r="E2863" s="3" t="s">
        <v>1</v>
      </c>
      <c r="F2863" s="39">
        <v>2.8820000000000001</v>
      </c>
      <c r="H2863" s="13"/>
    </row>
    <row r="2864" spans="2:8" s="1" customFormat="1" ht="16.899999999999999" customHeight="1">
      <c r="B2864" s="13"/>
      <c r="C2864" s="38" t="s">
        <v>1</v>
      </c>
      <c r="D2864" s="38" t="s">
        <v>2108</v>
      </c>
      <c r="E2864" s="3" t="s">
        <v>1</v>
      </c>
      <c r="F2864" s="39">
        <v>0.48099999999999998</v>
      </c>
      <c r="H2864" s="13"/>
    </row>
    <row r="2865" spans="2:8" s="1" customFormat="1" ht="16.899999999999999" customHeight="1">
      <c r="B2865" s="13"/>
      <c r="C2865" s="38" t="s">
        <v>1</v>
      </c>
      <c r="D2865" s="38" t="s">
        <v>1904</v>
      </c>
      <c r="E2865" s="3" t="s">
        <v>1</v>
      </c>
      <c r="F2865" s="39">
        <v>0</v>
      </c>
      <c r="H2865" s="13"/>
    </row>
    <row r="2866" spans="2:8" s="1" customFormat="1" ht="16.899999999999999" customHeight="1">
      <c r="B2866" s="13"/>
      <c r="C2866" s="38" t="s">
        <v>1</v>
      </c>
      <c r="D2866" s="38" t="s">
        <v>2007</v>
      </c>
      <c r="E2866" s="3" t="s">
        <v>1</v>
      </c>
      <c r="F2866" s="39">
        <v>11.516999999999999</v>
      </c>
      <c r="H2866" s="13"/>
    </row>
    <row r="2867" spans="2:8" s="1" customFormat="1" ht="16.899999999999999" customHeight="1">
      <c r="B2867" s="13"/>
      <c r="C2867" s="38" t="s">
        <v>1</v>
      </c>
      <c r="D2867" s="38" t="s">
        <v>1600</v>
      </c>
      <c r="E2867" s="3" t="s">
        <v>1</v>
      </c>
      <c r="F2867" s="39">
        <v>0</v>
      </c>
      <c r="H2867" s="13"/>
    </row>
    <row r="2868" spans="2:8" s="1" customFormat="1" ht="16.899999999999999" customHeight="1">
      <c r="B2868" s="13"/>
      <c r="C2868" s="38" t="s">
        <v>1</v>
      </c>
      <c r="D2868" s="38" t="s">
        <v>1781</v>
      </c>
      <c r="E2868" s="3" t="s">
        <v>1</v>
      </c>
      <c r="F2868" s="39">
        <v>0</v>
      </c>
      <c r="H2868" s="13"/>
    </row>
    <row r="2869" spans="2:8" s="1" customFormat="1" ht="16.899999999999999" customHeight="1">
      <c r="B2869" s="13"/>
      <c r="C2869" s="38" t="s">
        <v>1</v>
      </c>
      <c r="D2869" s="38" t="s">
        <v>1904</v>
      </c>
      <c r="E2869" s="3" t="s">
        <v>1</v>
      </c>
      <c r="F2869" s="39">
        <v>0</v>
      </c>
      <c r="H2869" s="13"/>
    </row>
    <row r="2870" spans="2:8" s="1" customFormat="1" ht="16.899999999999999" customHeight="1">
      <c r="B2870" s="13"/>
      <c r="C2870" s="38" t="s">
        <v>1</v>
      </c>
      <c r="D2870" s="38" t="s">
        <v>6384</v>
      </c>
      <c r="E2870" s="3" t="s">
        <v>1</v>
      </c>
      <c r="F2870" s="39">
        <v>20.771000000000001</v>
      </c>
      <c r="H2870" s="13"/>
    </row>
    <row r="2871" spans="2:8" s="1" customFormat="1" ht="16.899999999999999" customHeight="1">
      <c r="B2871" s="13"/>
      <c r="C2871" s="38" t="s">
        <v>1</v>
      </c>
      <c r="D2871" s="38" t="s">
        <v>2009</v>
      </c>
      <c r="E2871" s="3" t="s">
        <v>1</v>
      </c>
      <c r="F2871" s="39">
        <v>0</v>
      </c>
      <c r="H2871" s="13"/>
    </row>
    <row r="2872" spans="2:8" s="1" customFormat="1" ht="16.899999999999999" customHeight="1">
      <c r="B2872" s="13"/>
      <c r="C2872" s="38" t="s">
        <v>1</v>
      </c>
      <c r="D2872" s="38" t="s">
        <v>1904</v>
      </c>
      <c r="E2872" s="3" t="s">
        <v>1</v>
      </c>
      <c r="F2872" s="39">
        <v>0</v>
      </c>
      <c r="H2872" s="13"/>
    </row>
    <row r="2873" spans="2:8" s="1" customFormat="1" ht="16.899999999999999" customHeight="1">
      <c r="B2873" s="13"/>
      <c r="C2873" s="38" t="s">
        <v>1</v>
      </c>
      <c r="D2873" s="38" t="s">
        <v>6384</v>
      </c>
      <c r="E2873" s="3" t="s">
        <v>1</v>
      </c>
      <c r="F2873" s="39">
        <v>20.771000000000001</v>
      </c>
      <c r="H2873" s="13"/>
    </row>
    <row r="2874" spans="2:8" s="1" customFormat="1" ht="16.899999999999999" customHeight="1">
      <c r="B2874" s="13"/>
      <c r="C2874" s="38" t="s">
        <v>1</v>
      </c>
      <c r="D2874" s="38" t="s">
        <v>487</v>
      </c>
      <c r="E2874" s="3" t="s">
        <v>1</v>
      </c>
      <c r="F2874" s="39">
        <v>0</v>
      </c>
      <c r="H2874" s="13"/>
    </row>
    <row r="2875" spans="2:8" s="1" customFormat="1" ht="16.899999999999999" customHeight="1">
      <c r="B2875" s="13"/>
      <c r="C2875" s="38" t="s">
        <v>1</v>
      </c>
      <c r="D2875" s="38" t="s">
        <v>2109</v>
      </c>
      <c r="E2875" s="3" t="s">
        <v>1</v>
      </c>
      <c r="F2875" s="39">
        <v>0.33500000000000002</v>
      </c>
      <c r="H2875" s="13"/>
    </row>
    <row r="2876" spans="2:8" s="1" customFormat="1" ht="16.899999999999999" customHeight="1">
      <c r="B2876" s="13"/>
      <c r="C2876" s="38" t="s">
        <v>1</v>
      </c>
      <c r="D2876" s="38" t="s">
        <v>2110</v>
      </c>
      <c r="E2876" s="3" t="s">
        <v>1</v>
      </c>
      <c r="F2876" s="39">
        <v>0</v>
      </c>
      <c r="H2876" s="13"/>
    </row>
    <row r="2877" spans="2:8" s="1" customFormat="1" ht="16.899999999999999" customHeight="1">
      <c r="B2877" s="13"/>
      <c r="C2877" s="38" t="s">
        <v>1</v>
      </c>
      <c r="D2877" s="38" t="s">
        <v>487</v>
      </c>
      <c r="E2877" s="3" t="s">
        <v>1</v>
      </c>
      <c r="F2877" s="39">
        <v>0</v>
      </c>
      <c r="H2877" s="13"/>
    </row>
    <row r="2878" spans="2:8" s="1" customFormat="1" ht="16.899999999999999" customHeight="1">
      <c r="B2878" s="13"/>
      <c r="C2878" s="38" t="s">
        <v>1</v>
      </c>
      <c r="D2878" s="38" t="s">
        <v>2111</v>
      </c>
      <c r="E2878" s="3" t="s">
        <v>1</v>
      </c>
      <c r="F2878" s="39">
        <v>0.32200000000000001</v>
      </c>
      <c r="H2878" s="13"/>
    </row>
    <row r="2879" spans="2:8" s="1" customFormat="1" ht="16.899999999999999" customHeight="1">
      <c r="B2879" s="13"/>
      <c r="C2879" s="38" t="s">
        <v>1</v>
      </c>
      <c r="D2879" s="38" t="s">
        <v>1783</v>
      </c>
      <c r="E2879" s="3" t="s">
        <v>1</v>
      </c>
      <c r="F2879" s="39">
        <v>0</v>
      </c>
      <c r="H2879" s="13"/>
    </row>
    <row r="2880" spans="2:8" s="1" customFormat="1" ht="16.899999999999999" customHeight="1">
      <c r="B2880" s="13"/>
      <c r="C2880" s="38" t="s">
        <v>1</v>
      </c>
      <c r="D2880" s="38" t="s">
        <v>1904</v>
      </c>
      <c r="E2880" s="3" t="s">
        <v>1</v>
      </c>
      <c r="F2880" s="39">
        <v>0</v>
      </c>
      <c r="H2880" s="13"/>
    </row>
    <row r="2881" spans="2:8" s="1" customFormat="1" ht="16.899999999999999" customHeight="1">
      <c r="B2881" s="13"/>
      <c r="C2881" s="38" t="s">
        <v>1</v>
      </c>
      <c r="D2881" s="38" t="s">
        <v>6385</v>
      </c>
      <c r="E2881" s="3" t="s">
        <v>1</v>
      </c>
      <c r="F2881" s="39">
        <v>20.823</v>
      </c>
      <c r="H2881" s="13"/>
    </row>
    <row r="2882" spans="2:8" s="1" customFormat="1" ht="16.899999999999999" customHeight="1">
      <c r="B2882" s="13"/>
      <c r="C2882" s="38" t="s">
        <v>1</v>
      </c>
      <c r="D2882" s="38" t="s">
        <v>2011</v>
      </c>
      <c r="E2882" s="3" t="s">
        <v>1</v>
      </c>
      <c r="F2882" s="39">
        <v>0</v>
      </c>
      <c r="H2882" s="13"/>
    </row>
    <row r="2883" spans="2:8" s="1" customFormat="1" ht="16.899999999999999" customHeight="1">
      <c r="B2883" s="13"/>
      <c r="C2883" s="38" t="s">
        <v>1</v>
      </c>
      <c r="D2883" s="38" t="s">
        <v>1904</v>
      </c>
      <c r="E2883" s="3" t="s">
        <v>1</v>
      </c>
      <c r="F2883" s="39">
        <v>0</v>
      </c>
      <c r="H2883" s="13"/>
    </row>
    <row r="2884" spans="2:8" s="1" customFormat="1" ht="16.899999999999999" customHeight="1">
      <c r="B2884" s="13"/>
      <c r="C2884" s="38" t="s">
        <v>1</v>
      </c>
      <c r="D2884" s="38" t="s">
        <v>6385</v>
      </c>
      <c r="E2884" s="3" t="s">
        <v>1</v>
      </c>
      <c r="F2884" s="39">
        <v>20.823</v>
      </c>
      <c r="H2884" s="13"/>
    </row>
    <row r="2885" spans="2:8" s="1" customFormat="1" ht="16.899999999999999" customHeight="1">
      <c r="B2885" s="13"/>
      <c r="C2885" s="38" t="s">
        <v>1</v>
      </c>
      <c r="D2885" s="38" t="s">
        <v>487</v>
      </c>
      <c r="E2885" s="3" t="s">
        <v>1</v>
      </c>
      <c r="F2885" s="39">
        <v>0</v>
      </c>
      <c r="H2885" s="13"/>
    </row>
    <row r="2886" spans="2:8" s="1" customFormat="1" ht="16.899999999999999" customHeight="1">
      <c r="B2886" s="13"/>
      <c r="C2886" s="38" t="s">
        <v>1</v>
      </c>
      <c r="D2886" s="38" t="s">
        <v>2112</v>
      </c>
      <c r="E2886" s="3" t="s">
        <v>1</v>
      </c>
      <c r="F2886" s="39">
        <v>0.28100000000000003</v>
      </c>
      <c r="H2886" s="13"/>
    </row>
    <row r="2887" spans="2:8" s="1" customFormat="1" ht="16.899999999999999" customHeight="1">
      <c r="B2887" s="13"/>
      <c r="C2887" s="38" t="s">
        <v>1</v>
      </c>
      <c r="D2887" s="38" t="s">
        <v>2113</v>
      </c>
      <c r="E2887" s="3" t="s">
        <v>1</v>
      </c>
      <c r="F2887" s="39">
        <v>0</v>
      </c>
      <c r="H2887" s="13"/>
    </row>
    <row r="2888" spans="2:8" s="1" customFormat="1" ht="16.899999999999999" customHeight="1">
      <c r="B2888" s="13"/>
      <c r="C2888" s="38" t="s">
        <v>1</v>
      </c>
      <c r="D2888" s="38" t="s">
        <v>487</v>
      </c>
      <c r="E2888" s="3" t="s">
        <v>1</v>
      </c>
      <c r="F2888" s="39">
        <v>0</v>
      </c>
      <c r="H2888" s="13"/>
    </row>
    <row r="2889" spans="2:8" s="1" customFormat="1" ht="16.899999999999999" customHeight="1">
      <c r="B2889" s="13"/>
      <c r="C2889" s="38" t="s">
        <v>1</v>
      </c>
      <c r="D2889" s="38" t="s">
        <v>2114</v>
      </c>
      <c r="E2889" s="3" t="s">
        <v>1</v>
      </c>
      <c r="F2889" s="39">
        <v>0.40200000000000002</v>
      </c>
      <c r="H2889" s="13"/>
    </row>
    <row r="2890" spans="2:8" s="1" customFormat="1" ht="16.899999999999999" customHeight="1">
      <c r="B2890" s="13"/>
      <c r="C2890" s="38" t="s">
        <v>1</v>
      </c>
      <c r="D2890" s="38" t="s">
        <v>1785</v>
      </c>
      <c r="E2890" s="3" t="s">
        <v>1</v>
      </c>
      <c r="F2890" s="39">
        <v>0</v>
      </c>
      <c r="H2890" s="13"/>
    </row>
    <row r="2891" spans="2:8" s="1" customFormat="1" ht="16.899999999999999" customHeight="1">
      <c r="B2891" s="13"/>
      <c r="C2891" s="38" t="s">
        <v>1</v>
      </c>
      <c r="D2891" s="38" t="s">
        <v>1904</v>
      </c>
      <c r="E2891" s="3" t="s">
        <v>1</v>
      </c>
      <c r="F2891" s="39">
        <v>0</v>
      </c>
      <c r="H2891" s="13"/>
    </row>
    <row r="2892" spans="2:8" s="1" customFormat="1" ht="16.899999999999999" customHeight="1">
      <c r="B2892" s="13"/>
      <c r="C2892" s="38" t="s">
        <v>1</v>
      </c>
      <c r="D2892" s="38" t="s">
        <v>6386</v>
      </c>
      <c r="E2892" s="3" t="s">
        <v>1</v>
      </c>
      <c r="F2892" s="39">
        <v>22.794</v>
      </c>
      <c r="H2892" s="13"/>
    </row>
    <row r="2893" spans="2:8" s="1" customFormat="1" ht="16.899999999999999" customHeight="1">
      <c r="B2893" s="13"/>
      <c r="C2893" s="38" t="s">
        <v>1</v>
      </c>
      <c r="D2893" s="38" t="s">
        <v>1993</v>
      </c>
      <c r="E2893" s="3" t="s">
        <v>1</v>
      </c>
      <c r="F2893" s="39">
        <v>-3.4430000000000001</v>
      </c>
      <c r="H2893" s="13"/>
    </row>
    <row r="2894" spans="2:8" s="1" customFormat="1" ht="16.899999999999999" customHeight="1">
      <c r="B2894" s="13"/>
      <c r="C2894" s="38" t="s">
        <v>1</v>
      </c>
      <c r="D2894" s="38" t="s">
        <v>1787</v>
      </c>
      <c r="E2894" s="3" t="s">
        <v>1</v>
      </c>
      <c r="F2894" s="39">
        <v>0</v>
      </c>
      <c r="H2894" s="13"/>
    </row>
    <row r="2895" spans="2:8" s="1" customFormat="1" ht="16.899999999999999" customHeight="1">
      <c r="B2895" s="13"/>
      <c r="C2895" s="38" t="s">
        <v>1</v>
      </c>
      <c r="D2895" s="38" t="s">
        <v>1904</v>
      </c>
      <c r="E2895" s="3" t="s">
        <v>1</v>
      </c>
      <c r="F2895" s="39">
        <v>0</v>
      </c>
      <c r="H2895" s="13"/>
    </row>
    <row r="2896" spans="2:8" s="1" customFormat="1" ht="16.899999999999999" customHeight="1">
      <c r="B2896" s="13"/>
      <c r="C2896" s="38" t="s">
        <v>1</v>
      </c>
      <c r="D2896" s="38" t="s">
        <v>6387</v>
      </c>
      <c r="E2896" s="3" t="s">
        <v>1</v>
      </c>
      <c r="F2896" s="39">
        <v>45.631</v>
      </c>
      <c r="H2896" s="13"/>
    </row>
    <row r="2897" spans="2:8" s="1" customFormat="1" ht="16.899999999999999" customHeight="1">
      <c r="B2897" s="13"/>
      <c r="C2897" s="38" t="s">
        <v>1</v>
      </c>
      <c r="D2897" s="38" t="s">
        <v>1995</v>
      </c>
      <c r="E2897" s="3" t="s">
        <v>1</v>
      </c>
      <c r="F2897" s="39">
        <v>-6.8849999999999998</v>
      </c>
      <c r="H2897" s="13"/>
    </row>
    <row r="2898" spans="2:8" s="1" customFormat="1" ht="16.899999999999999" customHeight="1">
      <c r="B2898" s="13"/>
      <c r="C2898" s="38" t="s">
        <v>1</v>
      </c>
      <c r="D2898" s="38" t="s">
        <v>487</v>
      </c>
      <c r="E2898" s="3" t="s">
        <v>1</v>
      </c>
      <c r="F2898" s="39">
        <v>0</v>
      </c>
      <c r="H2898" s="13"/>
    </row>
    <row r="2899" spans="2:8" s="1" customFormat="1" ht="16.899999999999999" customHeight="1">
      <c r="B2899" s="13"/>
      <c r="C2899" s="38" t="s">
        <v>1</v>
      </c>
      <c r="D2899" s="38" t="s">
        <v>2115</v>
      </c>
      <c r="E2899" s="3" t="s">
        <v>1</v>
      </c>
      <c r="F2899" s="39">
        <v>0.496</v>
      </c>
      <c r="H2899" s="13"/>
    </row>
    <row r="2900" spans="2:8" s="1" customFormat="1" ht="16.899999999999999" customHeight="1">
      <c r="B2900" s="13"/>
      <c r="C2900" s="38" t="s">
        <v>1</v>
      </c>
      <c r="D2900" s="38" t="s">
        <v>1789</v>
      </c>
      <c r="E2900" s="3" t="s">
        <v>1</v>
      </c>
      <c r="F2900" s="39">
        <v>0</v>
      </c>
      <c r="H2900" s="13"/>
    </row>
    <row r="2901" spans="2:8" s="1" customFormat="1" ht="16.899999999999999" customHeight="1">
      <c r="B2901" s="13"/>
      <c r="C2901" s="38" t="s">
        <v>1</v>
      </c>
      <c r="D2901" s="38" t="s">
        <v>1904</v>
      </c>
      <c r="E2901" s="3" t="s">
        <v>1</v>
      </c>
      <c r="F2901" s="39">
        <v>0</v>
      </c>
      <c r="H2901" s="13"/>
    </row>
    <row r="2902" spans="2:8" s="1" customFormat="1" ht="16.899999999999999" customHeight="1">
      <c r="B2902" s="13"/>
      <c r="C2902" s="38" t="s">
        <v>1</v>
      </c>
      <c r="D2902" s="38" t="s">
        <v>6388</v>
      </c>
      <c r="E2902" s="3" t="s">
        <v>1</v>
      </c>
      <c r="F2902" s="39">
        <v>22.837</v>
      </c>
      <c r="H2902" s="13"/>
    </row>
    <row r="2903" spans="2:8" s="1" customFormat="1" ht="16.899999999999999" customHeight="1">
      <c r="B2903" s="13"/>
      <c r="C2903" s="38" t="s">
        <v>1</v>
      </c>
      <c r="D2903" s="38" t="s">
        <v>1993</v>
      </c>
      <c r="E2903" s="3" t="s">
        <v>1</v>
      </c>
      <c r="F2903" s="39">
        <v>-3.4430000000000001</v>
      </c>
      <c r="H2903" s="13"/>
    </row>
    <row r="2904" spans="2:8" s="1" customFormat="1" ht="16.899999999999999" customHeight="1">
      <c r="B2904" s="13"/>
      <c r="C2904" s="38" t="s">
        <v>1</v>
      </c>
      <c r="D2904" s="38" t="s">
        <v>487</v>
      </c>
      <c r="E2904" s="3" t="s">
        <v>1</v>
      </c>
      <c r="F2904" s="39">
        <v>0</v>
      </c>
      <c r="H2904" s="13"/>
    </row>
    <row r="2905" spans="2:8" s="1" customFormat="1" ht="16.899999999999999" customHeight="1">
      <c r="B2905" s="13"/>
      <c r="C2905" s="38" t="s">
        <v>1</v>
      </c>
      <c r="D2905" s="38" t="s">
        <v>2116</v>
      </c>
      <c r="E2905" s="3" t="s">
        <v>1</v>
      </c>
      <c r="F2905" s="39">
        <v>2.323</v>
      </c>
      <c r="H2905" s="13"/>
    </row>
    <row r="2906" spans="2:8" s="1" customFormat="1" ht="16.899999999999999" customHeight="1">
      <c r="B2906" s="13"/>
      <c r="C2906" s="38" t="s">
        <v>1</v>
      </c>
      <c r="D2906" s="38" t="s">
        <v>2018</v>
      </c>
      <c r="E2906" s="3" t="s">
        <v>1</v>
      </c>
      <c r="F2906" s="39">
        <v>0</v>
      </c>
      <c r="H2906" s="13"/>
    </row>
    <row r="2907" spans="2:8" s="1" customFormat="1" ht="16.899999999999999" customHeight="1">
      <c r="B2907" s="13"/>
      <c r="C2907" s="38" t="s">
        <v>1</v>
      </c>
      <c r="D2907" s="38" t="s">
        <v>487</v>
      </c>
      <c r="E2907" s="3" t="s">
        <v>1</v>
      </c>
      <c r="F2907" s="39">
        <v>0</v>
      </c>
      <c r="H2907" s="13"/>
    </row>
    <row r="2908" spans="2:8" s="1" customFormat="1" ht="16.899999999999999" customHeight="1">
      <c r="B2908" s="13"/>
      <c r="C2908" s="38" t="s">
        <v>1</v>
      </c>
      <c r="D2908" s="38" t="s">
        <v>6389</v>
      </c>
      <c r="E2908" s="3" t="s">
        <v>1</v>
      </c>
      <c r="F2908" s="39">
        <v>2.2959999999999998</v>
      </c>
      <c r="H2908" s="13"/>
    </row>
    <row r="2909" spans="2:8" s="1" customFormat="1" ht="16.899999999999999" customHeight="1">
      <c r="B2909" s="13"/>
      <c r="C2909" s="38" t="s">
        <v>1</v>
      </c>
      <c r="D2909" s="38" t="s">
        <v>1904</v>
      </c>
      <c r="E2909" s="3" t="s">
        <v>1</v>
      </c>
      <c r="F2909" s="39">
        <v>0</v>
      </c>
      <c r="H2909" s="13"/>
    </row>
    <row r="2910" spans="2:8" s="1" customFormat="1" ht="16.899999999999999" customHeight="1">
      <c r="B2910" s="13"/>
      <c r="C2910" s="38" t="s">
        <v>1</v>
      </c>
      <c r="D2910" s="38" t="s">
        <v>6390</v>
      </c>
      <c r="E2910" s="3" t="s">
        <v>1</v>
      </c>
      <c r="F2910" s="39">
        <v>3.8029999999999999</v>
      </c>
      <c r="H2910" s="13"/>
    </row>
    <row r="2911" spans="2:8" s="1" customFormat="1" ht="16.899999999999999" customHeight="1">
      <c r="B2911" s="13"/>
      <c r="C2911" s="38" t="s">
        <v>1</v>
      </c>
      <c r="D2911" s="38" t="s">
        <v>1967</v>
      </c>
      <c r="E2911" s="3" t="s">
        <v>1</v>
      </c>
      <c r="F2911" s="39">
        <v>-2.7360000000000002</v>
      </c>
      <c r="H2911" s="13"/>
    </row>
    <row r="2912" spans="2:8" s="1" customFormat="1" ht="16.899999999999999" customHeight="1">
      <c r="B2912" s="13"/>
      <c r="C2912" s="38" t="s">
        <v>1</v>
      </c>
      <c r="D2912" s="38" t="s">
        <v>1983</v>
      </c>
      <c r="E2912" s="3" t="s">
        <v>1</v>
      </c>
      <c r="F2912" s="39">
        <v>1.1519999999999999</v>
      </c>
      <c r="H2912" s="13"/>
    </row>
    <row r="2913" spans="2:8" s="1" customFormat="1" ht="16.899999999999999" customHeight="1">
      <c r="B2913" s="13"/>
      <c r="C2913" s="38" t="s">
        <v>1</v>
      </c>
      <c r="D2913" s="38" t="s">
        <v>1832</v>
      </c>
      <c r="E2913" s="3" t="s">
        <v>1</v>
      </c>
      <c r="F2913" s="39">
        <v>0</v>
      </c>
      <c r="H2913" s="13"/>
    </row>
    <row r="2914" spans="2:8" s="1" customFormat="1" ht="16.899999999999999" customHeight="1">
      <c r="B2914" s="13"/>
      <c r="C2914" s="38" t="s">
        <v>1</v>
      </c>
      <c r="D2914" s="38" t="s">
        <v>487</v>
      </c>
      <c r="E2914" s="3" t="s">
        <v>1</v>
      </c>
      <c r="F2914" s="39">
        <v>0</v>
      </c>
      <c r="H2914" s="13"/>
    </row>
    <row r="2915" spans="2:8" s="1" customFormat="1" ht="16.899999999999999" customHeight="1">
      <c r="B2915" s="13"/>
      <c r="C2915" s="38" t="s">
        <v>1</v>
      </c>
      <c r="D2915" s="38" t="s">
        <v>2106</v>
      </c>
      <c r="E2915" s="3" t="s">
        <v>1</v>
      </c>
      <c r="F2915" s="39">
        <v>7.0000000000000007E-2</v>
      </c>
      <c r="H2915" s="13"/>
    </row>
    <row r="2916" spans="2:8" s="1" customFormat="1" ht="16.899999999999999" customHeight="1">
      <c r="B2916" s="13"/>
      <c r="C2916" s="38" t="s">
        <v>1</v>
      </c>
      <c r="D2916" s="38" t="s">
        <v>1601</v>
      </c>
      <c r="E2916" s="3" t="s">
        <v>1</v>
      </c>
      <c r="F2916" s="39">
        <v>0</v>
      </c>
      <c r="H2916" s="13"/>
    </row>
    <row r="2917" spans="2:8" s="1" customFormat="1" ht="16.899999999999999" customHeight="1">
      <c r="B2917" s="13"/>
      <c r="C2917" s="38" t="s">
        <v>1</v>
      </c>
      <c r="D2917" s="38" t="s">
        <v>1904</v>
      </c>
      <c r="E2917" s="3" t="s">
        <v>1</v>
      </c>
      <c r="F2917" s="39">
        <v>0</v>
      </c>
      <c r="H2917" s="13"/>
    </row>
    <row r="2918" spans="2:8" s="1" customFormat="1" ht="16.899999999999999" customHeight="1">
      <c r="B2918" s="13"/>
      <c r="C2918" s="38" t="s">
        <v>1</v>
      </c>
      <c r="D2918" s="38" t="s">
        <v>6391</v>
      </c>
      <c r="E2918" s="3" t="s">
        <v>1</v>
      </c>
      <c r="F2918" s="39">
        <v>7.0129999999999999</v>
      </c>
      <c r="H2918" s="13"/>
    </row>
    <row r="2919" spans="2:8" s="1" customFormat="1" ht="16.899999999999999" customHeight="1">
      <c r="B2919" s="13"/>
      <c r="C2919" s="38" t="s">
        <v>1</v>
      </c>
      <c r="D2919" s="38" t="s">
        <v>487</v>
      </c>
      <c r="E2919" s="3" t="s">
        <v>1</v>
      </c>
      <c r="F2919" s="39">
        <v>0</v>
      </c>
      <c r="H2919" s="13"/>
    </row>
    <row r="2920" spans="2:8" s="1" customFormat="1" ht="16.899999999999999" customHeight="1">
      <c r="B2920" s="13"/>
      <c r="C2920" s="38" t="s">
        <v>1</v>
      </c>
      <c r="D2920" s="38" t="s">
        <v>6392</v>
      </c>
      <c r="E2920" s="3" t="s">
        <v>1</v>
      </c>
      <c r="F2920" s="39">
        <v>1.3120000000000001</v>
      </c>
      <c r="H2920" s="13"/>
    </row>
    <row r="2921" spans="2:8" s="1" customFormat="1" ht="16.899999999999999" customHeight="1">
      <c r="B2921" s="13"/>
      <c r="C2921" s="38" t="s">
        <v>1</v>
      </c>
      <c r="D2921" s="38" t="s">
        <v>2121</v>
      </c>
      <c r="E2921" s="3" t="s">
        <v>1</v>
      </c>
      <c r="F2921" s="39">
        <v>0.50900000000000001</v>
      </c>
      <c r="H2921" s="13"/>
    </row>
    <row r="2922" spans="2:8" s="1" customFormat="1" ht="16.899999999999999" customHeight="1">
      <c r="B2922" s="13"/>
      <c r="C2922" s="38" t="s">
        <v>1</v>
      </c>
      <c r="D2922" s="38" t="s">
        <v>2122</v>
      </c>
      <c r="E2922" s="3" t="s">
        <v>1</v>
      </c>
      <c r="F2922" s="39">
        <v>0.13500000000000001</v>
      </c>
      <c r="H2922" s="13"/>
    </row>
    <row r="2923" spans="2:8" s="1" customFormat="1" ht="16.899999999999999" customHeight="1">
      <c r="B2923" s="13"/>
      <c r="C2923" s="38" t="s">
        <v>6393</v>
      </c>
      <c r="D2923" s="38" t="s">
        <v>397</v>
      </c>
      <c r="E2923" s="3" t="s">
        <v>1</v>
      </c>
      <c r="F2923" s="39">
        <v>902.6</v>
      </c>
      <c r="H2923" s="13"/>
    </row>
    <row r="2924" spans="2:8" s="1" customFormat="1" ht="16.899999999999999" customHeight="1">
      <c r="B2924" s="13"/>
      <c r="C2924" s="34" t="s">
        <v>297</v>
      </c>
      <c r="D2924" s="35" t="s">
        <v>297</v>
      </c>
      <c r="E2924" s="36" t="s">
        <v>1</v>
      </c>
      <c r="F2924" s="37">
        <v>2840.212</v>
      </c>
      <c r="H2924" s="13"/>
    </row>
    <row r="2925" spans="2:8" s="1" customFormat="1" ht="16.899999999999999" customHeight="1">
      <c r="B2925" s="13"/>
      <c r="C2925" s="38" t="s">
        <v>1</v>
      </c>
      <c r="D2925" s="38" t="s">
        <v>1586</v>
      </c>
      <c r="E2925" s="3" t="s">
        <v>1</v>
      </c>
      <c r="F2925" s="39">
        <v>0</v>
      </c>
      <c r="H2925" s="13"/>
    </row>
    <row r="2926" spans="2:8" s="1" customFormat="1" ht="16.899999999999999" customHeight="1">
      <c r="B2926" s="13"/>
      <c r="C2926" s="38" t="s">
        <v>1</v>
      </c>
      <c r="D2926" s="38" t="s">
        <v>1593</v>
      </c>
      <c r="E2926" s="3" t="s">
        <v>1</v>
      </c>
      <c r="F2926" s="39">
        <v>0</v>
      </c>
      <c r="H2926" s="13"/>
    </row>
    <row r="2927" spans="2:8" s="1" customFormat="1" ht="16.899999999999999" customHeight="1">
      <c r="B2927" s="13"/>
      <c r="C2927" s="38" t="s">
        <v>1</v>
      </c>
      <c r="D2927" s="38" t="s">
        <v>1742</v>
      </c>
      <c r="E2927" s="3" t="s">
        <v>1</v>
      </c>
      <c r="F2927" s="39">
        <v>0</v>
      </c>
      <c r="H2927" s="13"/>
    </row>
    <row r="2928" spans="2:8" s="1" customFormat="1" ht="16.899999999999999" customHeight="1">
      <c r="B2928" s="13"/>
      <c r="C2928" s="38" t="s">
        <v>1</v>
      </c>
      <c r="D2928" s="38" t="s">
        <v>2127</v>
      </c>
      <c r="E2928" s="3" t="s">
        <v>1</v>
      </c>
      <c r="F2928" s="39">
        <v>15.532999999999999</v>
      </c>
      <c r="H2928" s="13"/>
    </row>
    <row r="2929" spans="2:8" s="1" customFormat="1" ht="16.899999999999999" customHeight="1">
      <c r="B2929" s="13"/>
      <c r="C2929" s="38" t="s">
        <v>1</v>
      </c>
      <c r="D2929" s="38" t="s">
        <v>2128</v>
      </c>
      <c r="E2929" s="3" t="s">
        <v>1</v>
      </c>
      <c r="F2929" s="39">
        <v>-3.4159999999999999</v>
      </c>
      <c r="H2929" s="13"/>
    </row>
    <row r="2930" spans="2:8" s="1" customFormat="1" ht="16.899999999999999" customHeight="1">
      <c r="B2930" s="13"/>
      <c r="C2930" s="38" t="s">
        <v>1</v>
      </c>
      <c r="D2930" s="38" t="s">
        <v>2129</v>
      </c>
      <c r="E2930" s="3" t="s">
        <v>1</v>
      </c>
      <c r="F2930" s="39">
        <v>1.8540000000000001</v>
      </c>
      <c r="H2930" s="13"/>
    </row>
    <row r="2931" spans="2:8" s="1" customFormat="1" ht="16.899999999999999" customHeight="1">
      <c r="B2931" s="13"/>
      <c r="C2931" s="38" t="s">
        <v>1</v>
      </c>
      <c r="D2931" s="38" t="s">
        <v>2092</v>
      </c>
      <c r="E2931" s="3" t="s">
        <v>1</v>
      </c>
      <c r="F2931" s="39">
        <v>0</v>
      </c>
      <c r="H2931" s="13"/>
    </row>
    <row r="2932" spans="2:8" s="1" customFormat="1" ht="16.899999999999999" customHeight="1">
      <c r="B2932" s="13"/>
      <c r="C2932" s="38" t="s">
        <v>1</v>
      </c>
      <c r="D2932" s="38" t="s">
        <v>2130</v>
      </c>
      <c r="E2932" s="3" t="s">
        <v>1</v>
      </c>
      <c r="F2932" s="39">
        <v>9.2989999999999995</v>
      </c>
      <c r="H2932" s="13"/>
    </row>
    <row r="2933" spans="2:8" s="1" customFormat="1" ht="16.899999999999999" customHeight="1">
      <c r="B2933" s="13"/>
      <c r="C2933" s="38" t="s">
        <v>1</v>
      </c>
      <c r="D2933" s="38" t="s">
        <v>1908</v>
      </c>
      <c r="E2933" s="3" t="s">
        <v>1</v>
      </c>
      <c r="F2933" s="39">
        <v>-2.258</v>
      </c>
      <c r="H2933" s="13"/>
    </row>
    <row r="2934" spans="2:8" s="1" customFormat="1" ht="16.899999999999999" customHeight="1">
      <c r="B2934" s="13"/>
      <c r="C2934" s="38" t="s">
        <v>1</v>
      </c>
      <c r="D2934" s="38" t="s">
        <v>1744</v>
      </c>
      <c r="E2934" s="3" t="s">
        <v>1</v>
      </c>
      <c r="F2934" s="39">
        <v>0</v>
      </c>
      <c r="H2934" s="13"/>
    </row>
    <row r="2935" spans="2:8" s="1" customFormat="1" ht="16.899999999999999" customHeight="1">
      <c r="B2935" s="13"/>
      <c r="C2935" s="38" t="s">
        <v>1</v>
      </c>
      <c r="D2935" s="38" t="s">
        <v>2131</v>
      </c>
      <c r="E2935" s="3" t="s">
        <v>1</v>
      </c>
      <c r="F2935" s="39">
        <v>25.353999999999999</v>
      </c>
      <c r="H2935" s="13"/>
    </row>
    <row r="2936" spans="2:8" s="1" customFormat="1" ht="16.899999999999999" customHeight="1">
      <c r="B2936" s="13"/>
      <c r="C2936" s="38" t="s">
        <v>1</v>
      </c>
      <c r="D2936" s="38" t="s">
        <v>2132</v>
      </c>
      <c r="E2936" s="3" t="s">
        <v>1</v>
      </c>
      <c r="F2936" s="39">
        <v>-5.3129999999999997</v>
      </c>
      <c r="H2936" s="13"/>
    </row>
    <row r="2937" spans="2:8" s="1" customFormat="1" ht="16.899999999999999" customHeight="1">
      <c r="B2937" s="13"/>
      <c r="C2937" s="38" t="s">
        <v>1</v>
      </c>
      <c r="D2937" s="38" t="s">
        <v>2129</v>
      </c>
      <c r="E2937" s="3" t="s">
        <v>1</v>
      </c>
      <c r="F2937" s="39">
        <v>1.8540000000000001</v>
      </c>
      <c r="H2937" s="13"/>
    </row>
    <row r="2938" spans="2:8" s="1" customFormat="1" ht="16.899999999999999" customHeight="1">
      <c r="B2938" s="13"/>
      <c r="C2938" s="38" t="s">
        <v>1</v>
      </c>
      <c r="D2938" s="38" t="s">
        <v>2133</v>
      </c>
      <c r="E2938" s="3" t="s">
        <v>1</v>
      </c>
      <c r="F2938" s="39">
        <v>0</v>
      </c>
      <c r="H2938" s="13"/>
    </row>
    <row r="2939" spans="2:8" s="1" customFormat="1" ht="16.899999999999999" customHeight="1">
      <c r="B2939" s="13"/>
      <c r="C2939" s="38" t="s">
        <v>1</v>
      </c>
      <c r="D2939" s="38" t="s">
        <v>2134</v>
      </c>
      <c r="E2939" s="3" t="s">
        <v>1</v>
      </c>
      <c r="F2939" s="39">
        <v>25.853999999999999</v>
      </c>
      <c r="H2939" s="13"/>
    </row>
    <row r="2940" spans="2:8" s="1" customFormat="1" ht="16.899999999999999" customHeight="1">
      <c r="B2940" s="13"/>
      <c r="C2940" s="38" t="s">
        <v>1</v>
      </c>
      <c r="D2940" s="38" t="s">
        <v>2135</v>
      </c>
      <c r="E2940" s="3" t="s">
        <v>1</v>
      </c>
      <c r="F2940" s="39">
        <v>-5.6950000000000003</v>
      </c>
      <c r="H2940" s="13"/>
    </row>
    <row r="2941" spans="2:8" s="1" customFormat="1" ht="16.899999999999999" customHeight="1">
      <c r="B2941" s="13"/>
      <c r="C2941" s="38" t="s">
        <v>1</v>
      </c>
      <c r="D2941" s="38" t="s">
        <v>2129</v>
      </c>
      <c r="E2941" s="3" t="s">
        <v>1</v>
      </c>
      <c r="F2941" s="39">
        <v>1.8540000000000001</v>
      </c>
      <c r="H2941" s="13"/>
    </row>
    <row r="2942" spans="2:8" s="1" customFormat="1" ht="16.899999999999999" customHeight="1">
      <c r="B2942" s="13"/>
      <c r="C2942" s="38" t="s">
        <v>1</v>
      </c>
      <c r="D2942" s="38" t="s">
        <v>1971</v>
      </c>
      <c r="E2942" s="3" t="s">
        <v>1</v>
      </c>
      <c r="F2942" s="39">
        <v>0</v>
      </c>
      <c r="H2942" s="13"/>
    </row>
    <row r="2943" spans="2:8" s="1" customFormat="1" ht="16.899999999999999" customHeight="1">
      <c r="B2943" s="13"/>
      <c r="C2943" s="38" t="s">
        <v>1</v>
      </c>
      <c r="D2943" s="38" t="s">
        <v>2136</v>
      </c>
      <c r="E2943" s="3" t="s">
        <v>1</v>
      </c>
      <c r="F2943" s="39">
        <v>25.562000000000001</v>
      </c>
      <c r="H2943" s="13"/>
    </row>
    <row r="2944" spans="2:8" s="1" customFormat="1" ht="16.899999999999999" customHeight="1">
      <c r="B2944" s="13"/>
      <c r="C2944" s="38" t="s">
        <v>1</v>
      </c>
      <c r="D2944" s="38" t="s">
        <v>2135</v>
      </c>
      <c r="E2944" s="3" t="s">
        <v>1</v>
      </c>
      <c r="F2944" s="39">
        <v>-5.6950000000000003</v>
      </c>
      <c r="H2944" s="13"/>
    </row>
    <row r="2945" spans="2:8" s="1" customFormat="1" ht="16.899999999999999" customHeight="1">
      <c r="B2945" s="13"/>
      <c r="C2945" s="38" t="s">
        <v>1</v>
      </c>
      <c r="D2945" s="38" t="s">
        <v>2129</v>
      </c>
      <c r="E2945" s="3" t="s">
        <v>1</v>
      </c>
      <c r="F2945" s="39">
        <v>1.8540000000000001</v>
      </c>
      <c r="H2945" s="13"/>
    </row>
    <row r="2946" spans="2:8" s="1" customFormat="1" ht="16.899999999999999" customHeight="1">
      <c r="B2946" s="13"/>
      <c r="C2946" s="38" t="s">
        <v>1</v>
      </c>
      <c r="D2946" s="38" t="s">
        <v>1973</v>
      </c>
      <c r="E2946" s="3" t="s">
        <v>1</v>
      </c>
      <c r="F2946" s="39">
        <v>0</v>
      </c>
      <c r="H2946" s="13"/>
    </row>
    <row r="2947" spans="2:8" s="1" customFormat="1" ht="16.899999999999999" customHeight="1">
      <c r="B2947" s="13"/>
      <c r="C2947" s="38" t="s">
        <v>1</v>
      </c>
      <c r="D2947" s="38" t="s">
        <v>2137</v>
      </c>
      <c r="E2947" s="3" t="s">
        <v>1</v>
      </c>
      <c r="F2947" s="39">
        <v>12.802</v>
      </c>
      <c r="H2947" s="13"/>
    </row>
    <row r="2948" spans="2:8" s="1" customFormat="1" ht="16.899999999999999" customHeight="1">
      <c r="B2948" s="13"/>
      <c r="C2948" s="38" t="s">
        <v>1</v>
      </c>
      <c r="D2948" s="38" t="s">
        <v>2135</v>
      </c>
      <c r="E2948" s="3" t="s">
        <v>1</v>
      </c>
      <c r="F2948" s="39">
        <v>-5.6950000000000003</v>
      </c>
      <c r="H2948" s="13"/>
    </row>
    <row r="2949" spans="2:8" s="1" customFormat="1" ht="16.899999999999999" customHeight="1">
      <c r="B2949" s="13"/>
      <c r="C2949" s="38" t="s">
        <v>1</v>
      </c>
      <c r="D2949" s="38" t="s">
        <v>2129</v>
      </c>
      <c r="E2949" s="3" t="s">
        <v>1</v>
      </c>
      <c r="F2949" s="39">
        <v>1.8540000000000001</v>
      </c>
      <c r="H2949" s="13"/>
    </row>
    <row r="2950" spans="2:8" s="1" customFormat="1" ht="16.899999999999999" customHeight="1">
      <c r="B2950" s="13"/>
      <c r="C2950" s="38" t="s">
        <v>1</v>
      </c>
      <c r="D2950" s="38" t="s">
        <v>2138</v>
      </c>
      <c r="E2950" s="3" t="s">
        <v>1</v>
      </c>
      <c r="F2950" s="39">
        <v>0</v>
      </c>
      <c r="H2950" s="13"/>
    </row>
    <row r="2951" spans="2:8" s="1" customFormat="1" ht="16.899999999999999" customHeight="1">
      <c r="B2951" s="13"/>
      <c r="C2951" s="38" t="s">
        <v>1</v>
      </c>
      <c r="D2951" s="38" t="s">
        <v>2139</v>
      </c>
      <c r="E2951" s="3" t="s">
        <v>1</v>
      </c>
      <c r="F2951" s="39">
        <v>58.96</v>
      </c>
      <c r="H2951" s="13"/>
    </row>
    <row r="2952" spans="2:8" s="1" customFormat="1" ht="16.899999999999999" customHeight="1">
      <c r="B2952" s="13"/>
      <c r="C2952" s="38" t="s">
        <v>1</v>
      </c>
      <c r="D2952" s="38" t="s">
        <v>2140</v>
      </c>
      <c r="E2952" s="3" t="s">
        <v>1</v>
      </c>
      <c r="F2952" s="39">
        <v>-17.727</v>
      </c>
      <c r="H2952" s="13"/>
    </row>
    <row r="2953" spans="2:8" s="1" customFormat="1" ht="16.899999999999999" customHeight="1">
      <c r="B2953" s="13"/>
      <c r="C2953" s="38" t="s">
        <v>1</v>
      </c>
      <c r="D2953" s="38" t="s">
        <v>2141</v>
      </c>
      <c r="E2953" s="3" t="s">
        <v>1</v>
      </c>
      <c r="F2953" s="39">
        <v>9.1989999999999998</v>
      </c>
      <c r="H2953" s="13"/>
    </row>
    <row r="2954" spans="2:8" s="1" customFormat="1" ht="16.899999999999999" customHeight="1">
      <c r="B2954" s="13"/>
      <c r="C2954" s="38" t="s">
        <v>1</v>
      </c>
      <c r="D2954" s="38" t="s">
        <v>1746</v>
      </c>
      <c r="E2954" s="3" t="s">
        <v>1</v>
      </c>
      <c r="F2954" s="39">
        <v>0</v>
      </c>
      <c r="H2954" s="13"/>
    </row>
    <row r="2955" spans="2:8" s="1" customFormat="1" ht="16.899999999999999" customHeight="1">
      <c r="B2955" s="13"/>
      <c r="C2955" s="38" t="s">
        <v>1</v>
      </c>
      <c r="D2955" s="38" t="s">
        <v>2142</v>
      </c>
      <c r="E2955" s="3" t="s">
        <v>1</v>
      </c>
      <c r="F2955" s="39">
        <v>173.143</v>
      </c>
      <c r="H2955" s="13"/>
    </row>
    <row r="2956" spans="2:8" s="1" customFormat="1" ht="16.899999999999999" customHeight="1">
      <c r="B2956" s="13"/>
      <c r="C2956" s="38" t="s">
        <v>1</v>
      </c>
      <c r="D2956" s="38" t="s">
        <v>2143</v>
      </c>
      <c r="E2956" s="3" t="s">
        <v>1</v>
      </c>
      <c r="F2956" s="39">
        <v>-28.57</v>
      </c>
      <c r="H2956" s="13"/>
    </row>
    <row r="2957" spans="2:8" s="1" customFormat="1" ht="16.899999999999999" customHeight="1">
      <c r="B2957" s="13"/>
      <c r="C2957" s="38" t="s">
        <v>1</v>
      </c>
      <c r="D2957" s="38" t="s">
        <v>2144</v>
      </c>
      <c r="E2957" s="3" t="s">
        <v>1</v>
      </c>
      <c r="F2957" s="39">
        <v>13.595000000000001</v>
      </c>
      <c r="H2957" s="13"/>
    </row>
    <row r="2958" spans="2:8" s="1" customFormat="1" ht="16.899999999999999" customHeight="1">
      <c r="B2958" s="13"/>
      <c r="C2958" s="38" t="s">
        <v>1</v>
      </c>
      <c r="D2958" s="38" t="s">
        <v>1748</v>
      </c>
      <c r="E2958" s="3" t="s">
        <v>1</v>
      </c>
      <c r="F2958" s="39">
        <v>0</v>
      </c>
      <c r="H2958" s="13"/>
    </row>
    <row r="2959" spans="2:8" s="1" customFormat="1" ht="16.899999999999999" customHeight="1">
      <c r="B2959" s="13"/>
      <c r="C2959" s="38" t="s">
        <v>1</v>
      </c>
      <c r="D2959" s="38" t="s">
        <v>2145</v>
      </c>
      <c r="E2959" s="3" t="s">
        <v>1</v>
      </c>
      <c r="F2959" s="39">
        <v>123.599</v>
      </c>
      <c r="H2959" s="13"/>
    </row>
    <row r="2960" spans="2:8" s="1" customFormat="1" ht="16.899999999999999" customHeight="1">
      <c r="B2960" s="13"/>
      <c r="C2960" s="38" t="s">
        <v>1</v>
      </c>
      <c r="D2960" s="38" t="s">
        <v>2146</v>
      </c>
      <c r="E2960" s="3" t="s">
        <v>1</v>
      </c>
      <c r="F2960" s="39">
        <v>-15.475</v>
      </c>
      <c r="H2960" s="13"/>
    </row>
    <row r="2961" spans="2:8" s="1" customFormat="1" ht="16.899999999999999" customHeight="1">
      <c r="B2961" s="13"/>
      <c r="C2961" s="38" t="s">
        <v>1</v>
      </c>
      <c r="D2961" s="38" t="s">
        <v>2147</v>
      </c>
      <c r="E2961" s="3" t="s">
        <v>1</v>
      </c>
      <c r="F2961" s="39">
        <v>5.3230000000000004</v>
      </c>
      <c r="H2961" s="13"/>
    </row>
    <row r="2962" spans="2:8" s="1" customFormat="1" ht="16.899999999999999" customHeight="1">
      <c r="B2962" s="13"/>
      <c r="C2962" s="38" t="s">
        <v>1</v>
      </c>
      <c r="D2962" s="38" t="s">
        <v>1750</v>
      </c>
      <c r="E2962" s="3" t="s">
        <v>1</v>
      </c>
      <c r="F2962" s="39">
        <v>0</v>
      </c>
      <c r="H2962" s="13"/>
    </row>
    <row r="2963" spans="2:8" s="1" customFormat="1" ht="16.899999999999999" customHeight="1">
      <c r="B2963" s="13"/>
      <c r="C2963" s="38" t="s">
        <v>1</v>
      </c>
      <c r="D2963" s="38" t="s">
        <v>2148</v>
      </c>
      <c r="E2963" s="3" t="s">
        <v>1</v>
      </c>
      <c r="F2963" s="39">
        <v>59.476999999999997</v>
      </c>
      <c r="H2963" s="13"/>
    </row>
    <row r="2964" spans="2:8" s="1" customFormat="1" ht="16.899999999999999" customHeight="1">
      <c r="B2964" s="13"/>
      <c r="C2964" s="38" t="s">
        <v>1</v>
      </c>
      <c r="D2964" s="38" t="s">
        <v>1811</v>
      </c>
      <c r="E2964" s="3" t="s">
        <v>1</v>
      </c>
      <c r="F2964" s="39">
        <v>0</v>
      </c>
      <c r="H2964" s="13"/>
    </row>
    <row r="2965" spans="2:8" s="1" customFormat="1" ht="16.899999999999999" customHeight="1">
      <c r="B2965" s="13"/>
      <c r="C2965" s="38" t="s">
        <v>1</v>
      </c>
      <c r="D2965" s="38" t="s">
        <v>2149</v>
      </c>
      <c r="E2965" s="3" t="s">
        <v>1</v>
      </c>
      <c r="F2965" s="39">
        <v>12.429</v>
      </c>
      <c r="H2965" s="13"/>
    </row>
    <row r="2966" spans="2:8" s="1" customFormat="1" ht="16.899999999999999" customHeight="1">
      <c r="B2966" s="13"/>
      <c r="C2966" s="38" t="s">
        <v>1</v>
      </c>
      <c r="D2966" s="38" t="s">
        <v>2150</v>
      </c>
      <c r="E2966" s="3" t="s">
        <v>1</v>
      </c>
      <c r="F2966" s="39">
        <v>-2.698</v>
      </c>
      <c r="H2966" s="13"/>
    </row>
    <row r="2967" spans="2:8" s="1" customFormat="1" ht="16.899999999999999" customHeight="1">
      <c r="B2967" s="13"/>
      <c r="C2967" s="38" t="s">
        <v>1</v>
      </c>
      <c r="D2967" s="38" t="s">
        <v>2151</v>
      </c>
      <c r="E2967" s="3" t="s">
        <v>1</v>
      </c>
      <c r="F2967" s="39">
        <v>2.6829999999999998</v>
      </c>
      <c r="H2967" s="13"/>
    </row>
    <row r="2968" spans="2:8" s="1" customFormat="1" ht="16.899999999999999" customHeight="1">
      <c r="B2968" s="13"/>
      <c r="C2968" s="38" t="s">
        <v>1</v>
      </c>
      <c r="D2968" s="38" t="s">
        <v>1594</v>
      </c>
      <c r="E2968" s="3" t="s">
        <v>1</v>
      </c>
      <c r="F2968" s="39">
        <v>0</v>
      </c>
      <c r="H2968" s="13"/>
    </row>
    <row r="2969" spans="2:8" s="1" customFormat="1" ht="16.899999999999999" customHeight="1">
      <c r="B2969" s="13"/>
      <c r="C2969" s="38" t="s">
        <v>1</v>
      </c>
      <c r="D2969" s="38" t="s">
        <v>2152</v>
      </c>
      <c r="E2969" s="3" t="s">
        <v>1</v>
      </c>
      <c r="F2969" s="39">
        <v>17.683</v>
      </c>
      <c r="H2969" s="13"/>
    </row>
    <row r="2970" spans="2:8" s="1" customFormat="1" ht="16.899999999999999" customHeight="1">
      <c r="B2970" s="13"/>
      <c r="C2970" s="38" t="s">
        <v>1</v>
      </c>
      <c r="D2970" s="38" t="s">
        <v>2153</v>
      </c>
      <c r="E2970" s="3" t="s">
        <v>1</v>
      </c>
      <c r="F2970" s="39">
        <v>-5.6719999999999997</v>
      </c>
      <c r="H2970" s="13"/>
    </row>
    <row r="2971" spans="2:8" s="1" customFormat="1" ht="16.899999999999999" customHeight="1">
      <c r="B2971" s="13"/>
      <c r="C2971" s="38" t="s">
        <v>1</v>
      </c>
      <c r="D2971" s="38" t="s">
        <v>1809</v>
      </c>
      <c r="E2971" s="3" t="s">
        <v>1</v>
      </c>
      <c r="F2971" s="39">
        <v>0</v>
      </c>
      <c r="H2971" s="13"/>
    </row>
    <row r="2972" spans="2:8" s="1" customFormat="1" ht="16.899999999999999" customHeight="1">
      <c r="B2972" s="13"/>
      <c r="C2972" s="38" t="s">
        <v>1</v>
      </c>
      <c r="D2972" s="38" t="s">
        <v>2154</v>
      </c>
      <c r="E2972" s="3" t="s">
        <v>1</v>
      </c>
      <c r="F2972" s="39">
        <v>8.5399999999999991</v>
      </c>
      <c r="H2972" s="13"/>
    </row>
    <row r="2973" spans="2:8" s="1" customFormat="1" ht="16.899999999999999" customHeight="1">
      <c r="B2973" s="13"/>
      <c r="C2973" s="38" t="s">
        <v>1</v>
      </c>
      <c r="D2973" s="38" t="s">
        <v>2155</v>
      </c>
      <c r="E2973" s="3" t="s">
        <v>1</v>
      </c>
      <c r="F2973" s="39">
        <v>-1.236</v>
      </c>
      <c r="H2973" s="13"/>
    </row>
    <row r="2974" spans="2:8" s="1" customFormat="1" ht="16.899999999999999" customHeight="1">
      <c r="B2974" s="13"/>
      <c r="C2974" s="38" t="s">
        <v>1</v>
      </c>
      <c r="D2974" s="38" t="s">
        <v>2156</v>
      </c>
      <c r="E2974" s="3" t="s">
        <v>1</v>
      </c>
      <c r="F2974" s="39">
        <v>2.2850000000000001</v>
      </c>
      <c r="H2974" s="13"/>
    </row>
    <row r="2975" spans="2:8" s="1" customFormat="1" ht="16.899999999999999" customHeight="1">
      <c r="B2975" s="13"/>
      <c r="C2975" s="38" t="s">
        <v>1</v>
      </c>
      <c r="D2975" s="38" t="s">
        <v>1977</v>
      </c>
      <c r="E2975" s="3" t="s">
        <v>1</v>
      </c>
      <c r="F2975" s="39">
        <v>0</v>
      </c>
      <c r="H2975" s="13"/>
    </row>
    <row r="2976" spans="2:8" s="1" customFormat="1" ht="16.899999999999999" customHeight="1">
      <c r="B2976" s="13"/>
      <c r="C2976" s="38" t="s">
        <v>1</v>
      </c>
      <c r="D2976" s="38" t="s">
        <v>2157</v>
      </c>
      <c r="E2976" s="3" t="s">
        <v>1</v>
      </c>
      <c r="F2976" s="39">
        <v>65.248000000000005</v>
      </c>
      <c r="H2976" s="13"/>
    </row>
    <row r="2977" spans="2:8" s="1" customFormat="1" ht="16.899999999999999" customHeight="1">
      <c r="B2977" s="13"/>
      <c r="C2977" s="38" t="s">
        <v>1</v>
      </c>
      <c r="D2977" s="38" t="s">
        <v>2158</v>
      </c>
      <c r="E2977" s="3" t="s">
        <v>1</v>
      </c>
      <c r="F2977" s="39">
        <v>0.45600000000000002</v>
      </c>
      <c r="H2977" s="13"/>
    </row>
    <row r="2978" spans="2:8" s="1" customFormat="1" ht="16.899999999999999" customHeight="1">
      <c r="B2978" s="13"/>
      <c r="C2978" s="38" t="s">
        <v>1</v>
      </c>
      <c r="D2978" s="38" t="s">
        <v>2159</v>
      </c>
      <c r="E2978" s="3" t="s">
        <v>1</v>
      </c>
      <c r="F2978" s="39">
        <v>-12.622999999999999</v>
      </c>
      <c r="H2978" s="13"/>
    </row>
    <row r="2979" spans="2:8" s="1" customFormat="1" ht="16.899999999999999" customHeight="1">
      <c r="B2979" s="13"/>
      <c r="C2979" s="38" t="s">
        <v>1</v>
      </c>
      <c r="D2979" s="38" t="s">
        <v>2160</v>
      </c>
      <c r="E2979" s="3" t="s">
        <v>1</v>
      </c>
      <c r="F2979" s="39">
        <v>6.8529999999999998</v>
      </c>
      <c r="H2979" s="13"/>
    </row>
    <row r="2980" spans="2:8" s="1" customFormat="1" ht="16.899999999999999" customHeight="1">
      <c r="B2980" s="13"/>
      <c r="C2980" s="38" t="s">
        <v>1</v>
      </c>
      <c r="D2980" s="38" t="s">
        <v>1981</v>
      </c>
      <c r="E2980" s="3" t="s">
        <v>1</v>
      </c>
      <c r="F2980" s="39">
        <v>0</v>
      </c>
      <c r="H2980" s="13"/>
    </row>
    <row r="2981" spans="2:8" s="1" customFormat="1" ht="16.899999999999999" customHeight="1">
      <c r="B2981" s="13"/>
      <c r="C2981" s="38" t="s">
        <v>1</v>
      </c>
      <c r="D2981" s="38" t="s">
        <v>2161</v>
      </c>
      <c r="E2981" s="3" t="s">
        <v>1</v>
      </c>
      <c r="F2981" s="39">
        <v>65.332999999999998</v>
      </c>
      <c r="H2981" s="13"/>
    </row>
    <row r="2982" spans="2:8" s="1" customFormat="1" ht="16.899999999999999" customHeight="1">
      <c r="B2982" s="13"/>
      <c r="C2982" s="38" t="s">
        <v>1</v>
      </c>
      <c r="D2982" s="38" t="s">
        <v>2162</v>
      </c>
      <c r="E2982" s="3" t="s">
        <v>1</v>
      </c>
      <c r="F2982" s="39">
        <v>-18.704999999999998</v>
      </c>
      <c r="H2982" s="13"/>
    </row>
    <row r="2983" spans="2:8" s="1" customFormat="1" ht="16.899999999999999" customHeight="1">
      <c r="B2983" s="13"/>
      <c r="C2983" s="38" t="s">
        <v>1</v>
      </c>
      <c r="D2983" s="38" t="s">
        <v>2163</v>
      </c>
      <c r="E2983" s="3" t="s">
        <v>1</v>
      </c>
      <c r="F2983" s="39">
        <v>2.335</v>
      </c>
      <c r="H2983" s="13"/>
    </row>
    <row r="2984" spans="2:8" s="1" customFormat="1" ht="16.899999999999999" customHeight="1">
      <c r="B2984" s="13"/>
      <c r="C2984" s="38" t="s">
        <v>1</v>
      </c>
      <c r="D2984" s="38" t="s">
        <v>2164</v>
      </c>
      <c r="E2984" s="3" t="s">
        <v>1</v>
      </c>
      <c r="F2984" s="39">
        <v>0</v>
      </c>
      <c r="H2984" s="13"/>
    </row>
    <row r="2985" spans="2:8" s="1" customFormat="1" ht="16.899999999999999" customHeight="1">
      <c r="B2985" s="13"/>
      <c r="C2985" s="38" t="s">
        <v>1</v>
      </c>
      <c r="D2985" s="38" t="s">
        <v>2165</v>
      </c>
      <c r="E2985" s="3" t="s">
        <v>1</v>
      </c>
      <c r="F2985" s="39">
        <v>16.254999999999999</v>
      </c>
      <c r="H2985" s="13"/>
    </row>
    <row r="2986" spans="2:8" s="1" customFormat="1" ht="16.899999999999999" customHeight="1">
      <c r="B2986" s="13"/>
      <c r="C2986" s="38" t="s">
        <v>1</v>
      </c>
      <c r="D2986" s="38" t="s">
        <v>2166</v>
      </c>
      <c r="E2986" s="3" t="s">
        <v>1</v>
      </c>
      <c r="F2986" s="39">
        <v>-1.419</v>
      </c>
      <c r="H2986" s="13"/>
    </row>
    <row r="2987" spans="2:8" s="1" customFormat="1" ht="16.899999999999999" customHeight="1">
      <c r="B2987" s="13"/>
      <c r="C2987" s="38" t="s">
        <v>1</v>
      </c>
      <c r="D2987" s="38" t="s">
        <v>2167</v>
      </c>
      <c r="E2987" s="3" t="s">
        <v>1</v>
      </c>
      <c r="F2987" s="39">
        <v>0</v>
      </c>
      <c r="H2987" s="13"/>
    </row>
    <row r="2988" spans="2:8" s="1" customFormat="1" ht="16.899999999999999" customHeight="1">
      <c r="B2988" s="13"/>
      <c r="C2988" s="38" t="s">
        <v>1</v>
      </c>
      <c r="D2988" s="38" t="s">
        <v>2168</v>
      </c>
      <c r="E2988" s="3" t="s">
        <v>1</v>
      </c>
      <c r="F2988" s="39">
        <v>36.612000000000002</v>
      </c>
      <c r="H2988" s="13"/>
    </row>
    <row r="2989" spans="2:8" s="1" customFormat="1" ht="16.899999999999999" customHeight="1">
      <c r="B2989" s="13"/>
      <c r="C2989" s="38" t="s">
        <v>1</v>
      </c>
      <c r="D2989" s="38" t="s">
        <v>2169</v>
      </c>
      <c r="E2989" s="3" t="s">
        <v>1</v>
      </c>
      <c r="F2989" s="39">
        <v>56.581000000000003</v>
      </c>
      <c r="H2989" s="13"/>
    </row>
    <row r="2990" spans="2:8" s="1" customFormat="1" ht="16.899999999999999" customHeight="1">
      <c r="B2990" s="13"/>
      <c r="C2990" s="38" t="s">
        <v>1</v>
      </c>
      <c r="D2990" s="38" t="s">
        <v>2170</v>
      </c>
      <c r="E2990" s="3" t="s">
        <v>1</v>
      </c>
      <c r="F2990" s="39">
        <v>-17.954999999999998</v>
      </c>
      <c r="H2990" s="13"/>
    </row>
    <row r="2991" spans="2:8" s="1" customFormat="1" ht="16.899999999999999" customHeight="1">
      <c r="B2991" s="13"/>
      <c r="C2991" s="38" t="s">
        <v>1</v>
      </c>
      <c r="D2991" s="38" t="s">
        <v>2171</v>
      </c>
      <c r="E2991" s="3" t="s">
        <v>1</v>
      </c>
      <c r="F2991" s="39">
        <v>8.173</v>
      </c>
      <c r="H2991" s="13"/>
    </row>
    <row r="2992" spans="2:8" s="1" customFormat="1" ht="16.899999999999999" customHeight="1">
      <c r="B2992" s="13"/>
      <c r="C2992" s="38" t="s">
        <v>1</v>
      </c>
      <c r="D2992" s="38" t="s">
        <v>1755</v>
      </c>
      <c r="E2992" s="3" t="s">
        <v>1</v>
      </c>
      <c r="F2992" s="39">
        <v>0</v>
      </c>
      <c r="H2992" s="13"/>
    </row>
    <row r="2993" spans="2:8" s="1" customFormat="1" ht="16.899999999999999" customHeight="1">
      <c r="B2993" s="13"/>
      <c r="C2993" s="38" t="s">
        <v>1</v>
      </c>
      <c r="D2993" s="38" t="s">
        <v>2172</v>
      </c>
      <c r="E2993" s="3" t="s">
        <v>1</v>
      </c>
      <c r="F2993" s="39">
        <v>59.296999999999997</v>
      </c>
      <c r="H2993" s="13"/>
    </row>
    <row r="2994" spans="2:8" s="1" customFormat="1" ht="16.899999999999999" customHeight="1">
      <c r="B2994" s="13"/>
      <c r="C2994" s="38" t="s">
        <v>1</v>
      </c>
      <c r="D2994" s="38" t="s">
        <v>2173</v>
      </c>
      <c r="E2994" s="3" t="s">
        <v>1</v>
      </c>
      <c r="F2994" s="39">
        <v>-18.986000000000001</v>
      </c>
      <c r="H2994" s="13"/>
    </row>
    <row r="2995" spans="2:8" s="1" customFormat="1" ht="16.899999999999999" customHeight="1">
      <c r="B2995" s="13"/>
      <c r="C2995" s="38" t="s">
        <v>1</v>
      </c>
      <c r="D2995" s="38" t="s">
        <v>2174</v>
      </c>
      <c r="E2995" s="3" t="s">
        <v>1</v>
      </c>
      <c r="F2995" s="39">
        <v>10.622999999999999</v>
      </c>
      <c r="H2995" s="13"/>
    </row>
    <row r="2996" spans="2:8" s="1" customFormat="1" ht="16.899999999999999" customHeight="1">
      <c r="B2996" s="13"/>
      <c r="C2996" s="38" t="s">
        <v>1</v>
      </c>
      <c r="D2996" s="38" t="s">
        <v>1757</v>
      </c>
      <c r="E2996" s="3" t="s">
        <v>1</v>
      </c>
      <c r="F2996" s="39">
        <v>0</v>
      </c>
      <c r="H2996" s="13"/>
    </row>
    <row r="2997" spans="2:8" s="1" customFormat="1" ht="16.899999999999999" customHeight="1">
      <c r="B2997" s="13"/>
      <c r="C2997" s="38" t="s">
        <v>1</v>
      </c>
      <c r="D2997" s="38" t="s">
        <v>2175</v>
      </c>
      <c r="E2997" s="3" t="s">
        <v>1</v>
      </c>
      <c r="F2997" s="39">
        <v>206.80699999999999</v>
      </c>
      <c r="H2997" s="13"/>
    </row>
    <row r="2998" spans="2:8" s="1" customFormat="1" ht="16.899999999999999" customHeight="1">
      <c r="B2998" s="13"/>
      <c r="C2998" s="38" t="s">
        <v>1</v>
      </c>
      <c r="D2998" s="38" t="s">
        <v>2176</v>
      </c>
      <c r="E2998" s="3" t="s">
        <v>1</v>
      </c>
      <c r="F2998" s="39">
        <v>-45.73</v>
      </c>
      <c r="H2998" s="13"/>
    </row>
    <row r="2999" spans="2:8" s="1" customFormat="1" ht="22.5">
      <c r="B2999" s="13"/>
      <c r="C2999" s="38" t="s">
        <v>1</v>
      </c>
      <c r="D2999" s="38" t="s">
        <v>2177</v>
      </c>
      <c r="E2999" s="3" t="s">
        <v>1</v>
      </c>
      <c r="F2999" s="39">
        <v>15.837</v>
      </c>
      <c r="H2999" s="13"/>
    </row>
    <row r="3000" spans="2:8" s="1" customFormat="1" ht="16.899999999999999" customHeight="1">
      <c r="B3000" s="13"/>
      <c r="C3000" s="38" t="s">
        <v>1</v>
      </c>
      <c r="D3000" s="38" t="s">
        <v>2178</v>
      </c>
      <c r="E3000" s="3" t="s">
        <v>1</v>
      </c>
      <c r="F3000" s="39">
        <v>20.47</v>
      </c>
      <c r="H3000" s="13"/>
    </row>
    <row r="3001" spans="2:8" s="1" customFormat="1" ht="16.899999999999999" customHeight="1">
      <c r="B3001" s="13"/>
      <c r="C3001" s="38" t="s">
        <v>1</v>
      </c>
      <c r="D3001" s="38" t="s">
        <v>2098</v>
      </c>
      <c r="E3001" s="3" t="s">
        <v>1</v>
      </c>
      <c r="F3001" s="39">
        <v>0</v>
      </c>
      <c r="H3001" s="13"/>
    </row>
    <row r="3002" spans="2:8" s="1" customFormat="1" ht="16.899999999999999" customHeight="1">
      <c r="B3002" s="13"/>
      <c r="C3002" s="38" t="s">
        <v>1</v>
      </c>
      <c r="D3002" s="38" t="s">
        <v>2179</v>
      </c>
      <c r="E3002" s="3" t="s">
        <v>1</v>
      </c>
      <c r="F3002" s="39">
        <v>48.646999999999998</v>
      </c>
      <c r="H3002" s="13"/>
    </row>
    <row r="3003" spans="2:8" s="1" customFormat="1" ht="16.899999999999999" customHeight="1">
      <c r="B3003" s="13"/>
      <c r="C3003" s="38" t="s">
        <v>1</v>
      </c>
      <c r="D3003" s="38" t="s">
        <v>2180</v>
      </c>
      <c r="E3003" s="3" t="s">
        <v>1</v>
      </c>
      <c r="F3003" s="39">
        <v>-15.116</v>
      </c>
      <c r="H3003" s="13"/>
    </row>
    <row r="3004" spans="2:8" s="1" customFormat="1" ht="16.899999999999999" customHeight="1">
      <c r="B3004" s="13"/>
      <c r="C3004" s="38" t="s">
        <v>1</v>
      </c>
      <c r="D3004" s="38" t="s">
        <v>2181</v>
      </c>
      <c r="E3004" s="3" t="s">
        <v>1</v>
      </c>
      <c r="F3004" s="39">
        <v>5.8559999999999999</v>
      </c>
      <c r="H3004" s="13"/>
    </row>
    <row r="3005" spans="2:8" s="1" customFormat="1" ht="16.899999999999999" customHeight="1">
      <c r="B3005" s="13"/>
      <c r="C3005" s="38" t="s">
        <v>1</v>
      </c>
      <c r="D3005" s="38" t="s">
        <v>1597</v>
      </c>
      <c r="E3005" s="3" t="s">
        <v>1</v>
      </c>
      <c r="F3005" s="39">
        <v>0</v>
      </c>
      <c r="H3005" s="13"/>
    </row>
    <row r="3006" spans="2:8" s="1" customFormat="1" ht="16.899999999999999" customHeight="1">
      <c r="B3006" s="13"/>
      <c r="C3006" s="38" t="s">
        <v>1</v>
      </c>
      <c r="D3006" s="38" t="s">
        <v>2182</v>
      </c>
      <c r="E3006" s="3" t="s">
        <v>1</v>
      </c>
      <c r="F3006" s="39">
        <v>0</v>
      </c>
      <c r="H3006" s="13"/>
    </row>
    <row r="3007" spans="2:8" s="1" customFormat="1" ht="16.899999999999999" customHeight="1">
      <c r="B3007" s="13"/>
      <c r="C3007" s="38" t="s">
        <v>1</v>
      </c>
      <c r="D3007" s="38" t="s">
        <v>2183</v>
      </c>
      <c r="E3007" s="3" t="s">
        <v>1</v>
      </c>
      <c r="F3007" s="39">
        <v>54.88</v>
      </c>
      <c r="H3007" s="13"/>
    </row>
    <row r="3008" spans="2:8" s="1" customFormat="1" ht="16.899999999999999" customHeight="1">
      <c r="B3008" s="13"/>
      <c r="C3008" s="38" t="s">
        <v>1</v>
      </c>
      <c r="D3008" s="38" t="s">
        <v>2184</v>
      </c>
      <c r="E3008" s="3" t="s">
        <v>1</v>
      </c>
      <c r="F3008" s="39">
        <v>-3.9169999999999998</v>
      </c>
      <c r="H3008" s="13"/>
    </row>
    <row r="3009" spans="2:8" s="1" customFormat="1" ht="16.899999999999999" customHeight="1">
      <c r="B3009" s="13"/>
      <c r="C3009" s="38" t="s">
        <v>1</v>
      </c>
      <c r="D3009" s="38" t="s">
        <v>2185</v>
      </c>
      <c r="E3009" s="3" t="s">
        <v>1</v>
      </c>
      <c r="F3009" s="39">
        <v>1.3480000000000001</v>
      </c>
      <c r="H3009" s="13"/>
    </row>
    <row r="3010" spans="2:8" s="1" customFormat="1" ht="16.899999999999999" customHeight="1">
      <c r="B3010" s="13"/>
      <c r="C3010" s="38" t="s">
        <v>1</v>
      </c>
      <c r="D3010" s="38" t="s">
        <v>1759</v>
      </c>
      <c r="E3010" s="3" t="s">
        <v>1</v>
      </c>
      <c r="F3010" s="39">
        <v>0</v>
      </c>
      <c r="H3010" s="13"/>
    </row>
    <row r="3011" spans="2:8" s="1" customFormat="1" ht="16.899999999999999" customHeight="1">
      <c r="B3011" s="13"/>
      <c r="C3011" s="38" t="s">
        <v>1</v>
      </c>
      <c r="D3011" s="38" t="s">
        <v>2186</v>
      </c>
      <c r="E3011" s="3" t="s">
        <v>1</v>
      </c>
      <c r="F3011" s="39">
        <v>33.823999999999998</v>
      </c>
      <c r="H3011" s="13"/>
    </row>
    <row r="3012" spans="2:8" s="1" customFormat="1" ht="16.899999999999999" customHeight="1">
      <c r="B3012" s="13"/>
      <c r="C3012" s="38" t="s">
        <v>1</v>
      </c>
      <c r="D3012" s="38" t="s">
        <v>2187</v>
      </c>
      <c r="E3012" s="3" t="s">
        <v>1</v>
      </c>
      <c r="F3012" s="39">
        <v>-6.1740000000000004</v>
      </c>
      <c r="H3012" s="13"/>
    </row>
    <row r="3013" spans="2:8" s="1" customFormat="1" ht="16.899999999999999" customHeight="1">
      <c r="B3013" s="13"/>
      <c r="C3013" s="38" t="s">
        <v>1</v>
      </c>
      <c r="D3013" s="38" t="s">
        <v>2185</v>
      </c>
      <c r="E3013" s="3" t="s">
        <v>1</v>
      </c>
      <c r="F3013" s="39">
        <v>1.3480000000000001</v>
      </c>
      <c r="H3013" s="13"/>
    </row>
    <row r="3014" spans="2:8" s="1" customFormat="1" ht="16.899999999999999" customHeight="1">
      <c r="B3014" s="13"/>
      <c r="C3014" s="38" t="s">
        <v>1</v>
      </c>
      <c r="D3014" s="38" t="s">
        <v>2188</v>
      </c>
      <c r="E3014" s="3" t="s">
        <v>1</v>
      </c>
      <c r="F3014" s="39">
        <v>0</v>
      </c>
      <c r="H3014" s="13"/>
    </row>
    <row r="3015" spans="2:8" s="1" customFormat="1" ht="16.899999999999999" customHeight="1">
      <c r="B3015" s="13"/>
      <c r="C3015" s="38" t="s">
        <v>1</v>
      </c>
      <c r="D3015" s="38" t="s">
        <v>2189</v>
      </c>
      <c r="E3015" s="3" t="s">
        <v>1</v>
      </c>
      <c r="F3015" s="39">
        <v>31.673999999999999</v>
      </c>
      <c r="H3015" s="13"/>
    </row>
    <row r="3016" spans="2:8" s="1" customFormat="1" ht="16.899999999999999" customHeight="1">
      <c r="B3016" s="13"/>
      <c r="C3016" s="38" t="s">
        <v>1</v>
      </c>
      <c r="D3016" s="38" t="s">
        <v>2190</v>
      </c>
      <c r="E3016" s="3" t="s">
        <v>1</v>
      </c>
      <c r="F3016" s="39">
        <v>-6.3330000000000002</v>
      </c>
      <c r="H3016" s="13"/>
    </row>
    <row r="3017" spans="2:8" s="1" customFormat="1" ht="16.899999999999999" customHeight="1">
      <c r="B3017" s="13"/>
      <c r="C3017" s="38" t="s">
        <v>1</v>
      </c>
      <c r="D3017" s="38" t="s">
        <v>2191</v>
      </c>
      <c r="E3017" s="3" t="s">
        <v>1</v>
      </c>
      <c r="F3017" s="39">
        <v>1.357</v>
      </c>
      <c r="H3017" s="13"/>
    </row>
    <row r="3018" spans="2:8" s="1" customFormat="1" ht="16.899999999999999" customHeight="1">
      <c r="B3018" s="13"/>
      <c r="C3018" s="38" t="s">
        <v>1</v>
      </c>
      <c r="D3018" s="38" t="s">
        <v>2192</v>
      </c>
      <c r="E3018" s="3" t="s">
        <v>1</v>
      </c>
      <c r="F3018" s="39">
        <v>0</v>
      </c>
      <c r="H3018" s="13"/>
    </row>
    <row r="3019" spans="2:8" s="1" customFormat="1" ht="16.899999999999999" customHeight="1">
      <c r="B3019" s="13"/>
      <c r="C3019" s="38" t="s">
        <v>1</v>
      </c>
      <c r="D3019" s="38" t="s">
        <v>2193</v>
      </c>
      <c r="E3019" s="3" t="s">
        <v>1</v>
      </c>
      <c r="F3019" s="39">
        <v>25.222000000000001</v>
      </c>
      <c r="H3019" s="13"/>
    </row>
    <row r="3020" spans="2:8" s="1" customFormat="1" ht="16.899999999999999" customHeight="1">
      <c r="B3020" s="13"/>
      <c r="C3020" s="38" t="s">
        <v>1</v>
      </c>
      <c r="D3020" s="38" t="s">
        <v>2194</v>
      </c>
      <c r="E3020" s="3" t="s">
        <v>1</v>
      </c>
      <c r="F3020" s="39">
        <v>-8.9700000000000006</v>
      </c>
      <c r="H3020" s="13"/>
    </row>
    <row r="3021" spans="2:8" s="1" customFormat="1" ht="16.899999999999999" customHeight="1">
      <c r="B3021" s="13"/>
      <c r="C3021" s="38" t="s">
        <v>1</v>
      </c>
      <c r="D3021" s="38" t="s">
        <v>2195</v>
      </c>
      <c r="E3021" s="3" t="s">
        <v>1</v>
      </c>
      <c r="F3021" s="39">
        <v>1.3580000000000001</v>
      </c>
      <c r="H3021" s="13"/>
    </row>
    <row r="3022" spans="2:8" s="1" customFormat="1" ht="16.899999999999999" customHeight="1">
      <c r="B3022" s="13"/>
      <c r="C3022" s="38" t="s">
        <v>1</v>
      </c>
      <c r="D3022" s="38" t="s">
        <v>1761</v>
      </c>
      <c r="E3022" s="3" t="s">
        <v>1</v>
      </c>
      <c r="F3022" s="39">
        <v>0</v>
      </c>
      <c r="H3022" s="13"/>
    </row>
    <row r="3023" spans="2:8" s="1" customFormat="1" ht="16.899999999999999" customHeight="1">
      <c r="B3023" s="13"/>
      <c r="C3023" s="38" t="s">
        <v>1</v>
      </c>
      <c r="D3023" s="38" t="s">
        <v>2196</v>
      </c>
      <c r="E3023" s="3" t="s">
        <v>1</v>
      </c>
      <c r="F3023" s="39">
        <v>25.581</v>
      </c>
      <c r="H3023" s="13"/>
    </row>
    <row r="3024" spans="2:8" s="1" customFormat="1" ht="16.899999999999999" customHeight="1">
      <c r="B3024" s="13"/>
      <c r="C3024" s="38" t="s">
        <v>1</v>
      </c>
      <c r="D3024" s="38" t="s">
        <v>2197</v>
      </c>
      <c r="E3024" s="3" t="s">
        <v>1</v>
      </c>
      <c r="F3024" s="39">
        <v>-6.29</v>
      </c>
      <c r="H3024" s="13"/>
    </row>
    <row r="3025" spans="2:8" s="1" customFormat="1" ht="16.899999999999999" customHeight="1">
      <c r="B3025" s="13"/>
      <c r="C3025" s="38" t="s">
        <v>1</v>
      </c>
      <c r="D3025" s="38" t="s">
        <v>2198</v>
      </c>
      <c r="E3025" s="3" t="s">
        <v>1</v>
      </c>
      <c r="F3025" s="39">
        <v>1.355</v>
      </c>
      <c r="H3025" s="13"/>
    </row>
    <row r="3026" spans="2:8" s="1" customFormat="1" ht="16.899999999999999" customHeight="1">
      <c r="B3026" s="13"/>
      <c r="C3026" s="38" t="s">
        <v>1</v>
      </c>
      <c r="D3026" s="38" t="s">
        <v>1762</v>
      </c>
      <c r="E3026" s="3" t="s">
        <v>1</v>
      </c>
      <c r="F3026" s="39">
        <v>0</v>
      </c>
      <c r="H3026" s="13"/>
    </row>
    <row r="3027" spans="2:8" s="1" customFormat="1" ht="16.899999999999999" customHeight="1">
      <c r="B3027" s="13"/>
      <c r="C3027" s="38" t="s">
        <v>1</v>
      </c>
      <c r="D3027" s="38" t="s">
        <v>2199</v>
      </c>
      <c r="E3027" s="3" t="s">
        <v>1</v>
      </c>
      <c r="F3027" s="39">
        <v>24.236999999999998</v>
      </c>
      <c r="H3027" s="13"/>
    </row>
    <row r="3028" spans="2:8" s="1" customFormat="1" ht="16.899999999999999" customHeight="1">
      <c r="B3028" s="13"/>
      <c r="C3028" s="38" t="s">
        <v>1</v>
      </c>
      <c r="D3028" s="38" t="s">
        <v>2200</v>
      </c>
      <c r="E3028" s="3" t="s">
        <v>1</v>
      </c>
      <c r="F3028" s="39">
        <v>-4.032</v>
      </c>
      <c r="H3028" s="13"/>
    </row>
    <row r="3029" spans="2:8" s="1" customFormat="1" ht="16.899999999999999" customHeight="1">
      <c r="B3029" s="13"/>
      <c r="C3029" s="38" t="s">
        <v>1</v>
      </c>
      <c r="D3029" s="38" t="s">
        <v>2198</v>
      </c>
      <c r="E3029" s="3" t="s">
        <v>1</v>
      </c>
      <c r="F3029" s="39">
        <v>1.355</v>
      </c>
      <c r="H3029" s="13"/>
    </row>
    <row r="3030" spans="2:8" s="1" customFormat="1" ht="16.899999999999999" customHeight="1">
      <c r="B3030" s="13"/>
      <c r="C3030" s="38" t="s">
        <v>1</v>
      </c>
      <c r="D3030" s="38" t="s">
        <v>2201</v>
      </c>
      <c r="E3030" s="3" t="s">
        <v>1</v>
      </c>
      <c r="F3030" s="39">
        <v>0</v>
      </c>
      <c r="H3030" s="13"/>
    </row>
    <row r="3031" spans="2:8" s="1" customFormat="1" ht="16.899999999999999" customHeight="1">
      <c r="B3031" s="13"/>
      <c r="C3031" s="38" t="s">
        <v>1</v>
      </c>
      <c r="D3031" s="38" t="s">
        <v>2202</v>
      </c>
      <c r="E3031" s="3" t="s">
        <v>1</v>
      </c>
      <c r="F3031" s="39">
        <v>67.522999999999996</v>
      </c>
      <c r="H3031" s="13"/>
    </row>
    <row r="3032" spans="2:8" s="1" customFormat="1" ht="16.899999999999999" customHeight="1">
      <c r="B3032" s="13"/>
      <c r="C3032" s="38" t="s">
        <v>1</v>
      </c>
      <c r="D3032" s="38" t="s">
        <v>2203</v>
      </c>
      <c r="E3032" s="3" t="s">
        <v>1</v>
      </c>
      <c r="F3032" s="39">
        <v>-23.058</v>
      </c>
      <c r="H3032" s="13"/>
    </row>
    <row r="3033" spans="2:8" s="1" customFormat="1" ht="16.899999999999999" customHeight="1">
      <c r="B3033" s="13"/>
      <c r="C3033" s="38" t="s">
        <v>1</v>
      </c>
      <c r="D3033" s="38" t="s">
        <v>2195</v>
      </c>
      <c r="E3033" s="3" t="s">
        <v>1</v>
      </c>
      <c r="F3033" s="39">
        <v>1.3580000000000001</v>
      </c>
      <c r="H3033" s="13"/>
    </row>
    <row r="3034" spans="2:8" s="1" customFormat="1" ht="16.899999999999999" customHeight="1">
      <c r="B3034" s="13"/>
      <c r="C3034" s="38" t="s">
        <v>1</v>
      </c>
      <c r="D3034" s="38" t="s">
        <v>1763</v>
      </c>
      <c r="E3034" s="3" t="s">
        <v>1</v>
      </c>
      <c r="F3034" s="39">
        <v>0</v>
      </c>
      <c r="H3034" s="13"/>
    </row>
    <row r="3035" spans="2:8" s="1" customFormat="1" ht="16.899999999999999" customHeight="1">
      <c r="B3035" s="13"/>
      <c r="C3035" s="38" t="s">
        <v>1</v>
      </c>
      <c r="D3035" s="38" t="s">
        <v>2204</v>
      </c>
      <c r="E3035" s="3" t="s">
        <v>1</v>
      </c>
      <c r="F3035" s="39">
        <v>111.03700000000001</v>
      </c>
      <c r="H3035" s="13"/>
    </row>
    <row r="3036" spans="2:8" s="1" customFormat="1" ht="16.899999999999999" customHeight="1">
      <c r="B3036" s="13"/>
      <c r="C3036" s="38" t="s">
        <v>1</v>
      </c>
      <c r="D3036" s="38" t="s">
        <v>2205</v>
      </c>
      <c r="E3036" s="3" t="s">
        <v>1</v>
      </c>
      <c r="F3036" s="39">
        <v>-19.295000000000002</v>
      </c>
      <c r="H3036" s="13"/>
    </row>
    <row r="3037" spans="2:8" s="1" customFormat="1" ht="16.899999999999999" customHeight="1">
      <c r="B3037" s="13"/>
      <c r="C3037" s="38" t="s">
        <v>1</v>
      </c>
      <c r="D3037" s="38" t="s">
        <v>2206</v>
      </c>
      <c r="E3037" s="3" t="s">
        <v>1</v>
      </c>
      <c r="F3037" s="39">
        <v>5.194</v>
      </c>
      <c r="H3037" s="13"/>
    </row>
    <row r="3038" spans="2:8" s="1" customFormat="1" ht="16.899999999999999" customHeight="1">
      <c r="B3038" s="13"/>
      <c r="C3038" s="38" t="s">
        <v>1</v>
      </c>
      <c r="D3038" s="38" t="s">
        <v>1765</v>
      </c>
      <c r="E3038" s="3" t="s">
        <v>1</v>
      </c>
      <c r="F3038" s="39">
        <v>0</v>
      </c>
      <c r="H3038" s="13"/>
    </row>
    <row r="3039" spans="2:8" s="1" customFormat="1" ht="16.899999999999999" customHeight="1">
      <c r="B3039" s="13"/>
      <c r="C3039" s="38" t="s">
        <v>1</v>
      </c>
      <c r="D3039" s="38" t="s">
        <v>2207</v>
      </c>
      <c r="E3039" s="3" t="s">
        <v>1</v>
      </c>
      <c r="F3039" s="39">
        <v>71.147000000000006</v>
      </c>
      <c r="H3039" s="13"/>
    </row>
    <row r="3040" spans="2:8" s="1" customFormat="1" ht="16.899999999999999" customHeight="1">
      <c r="B3040" s="13"/>
      <c r="C3040" s="38" t="s">
        <v>1</v>
      </c>
      <c r="D3040" s="38" t="s">
        <v>2208</v>
      </c>
      <c r="E3040" s="3" t="s">
        <v>1</v>
      </c>
      <c r="F3040" s="39">
        <v>-16.942</v>
      </c>
      <c r="H3040" s="13"/>
    </row>
    <row r="3041" spans="2:8" s="1" customFormat="1" ht="16.899999999999999" customHeight="1">
      <c r="B3041" s="13"/>
      <c r="C3041" s="38" t="s">
        <v>1</v>
      </c>
      <c r="D3041" s="38" t="s">
        <v>2209</v>
      </c>
      <c r="E3041" s="3" t="s">
        <v>1</v>
      </c>
      <c r="F3041" s="39">
        <v>6.94</v>
      </c>
      <c r="H3041" s="13"/>
    </row>
    <row r="3042" spans="2:8" s="1" customFormat="1" ht="16.899999999999999" customHeight="1">
      <c r="B3042" s="13"/>
      <c r="C3042" s="38" t="s">
        <v>1</v>
      </c>
      <c r="D3042" s="38" t="s">
        <v>1766</v>
      </c>
      <c r="E3042" s="3" t="s">
        <v>1</v>
      </c>
      <c r="F3042" s="39">
        <v>0</v>
      </c>
      <c r="H3042" s="13"/>
    </row>
    <row r="3043" spans="2:8" s="1" customFormat="1" ht="16.899999999999999" customHeight="1">
      <c r="B3043" s="13"/>
      <c r="C3043" s="38" t="s">
        <v>1</v>
      </c>
      <c r="D3043" s="38" t="s">
        <v>2210</v>
      </c>
      <c r="E3043" s="3" t="s">
        <v>1</v>
      </c>
      <c r="F3043" s="39">
        <v>108.25</v>
      </c>
      <c r="H3043" s="13"/>
    </row>
    <row r="3044" spans="2:8" s="1" customFormat="1" ht="16.899999999999999" customHeight="1">
      <c r="B3044" s="13"/>
      <c r="C3044" s="38" t="s">
        <v>1</v>
      </c>
      <c r="D3044" s="38" t="s">
        <v>2211</v>
      </c>
      <c r="E3044" s="3" t="s">
        <v>1</v>
      </c>
      <c r="F3044" s="39">
        <v>-17.565999999999999</v>
      </c>
      <c r="H3044" s="13"/>
    </row>
    <row r="3045" spans="2:8" s="1" customFormat="1" ht="16.899999999999999" customHeight="1">
      <c r="B3045" s="13"/>
      <c r="C3045" s="38" t="s">
        <v>1</v>
      </c>
      <c r="D3045" s="38" t="s">
        <v>2212</v>
      </c>
      <c r="E3045" s="3" t="s">
        <v>1</v>
      </c>
      <c r="F3045" s="39">
        <v>6.9509999999999996</v>
      </c>
      <c r="H3045" s="13"/>
    </row>
    <row r="3046" spans="2:8" s="1" customFormat="1" ht="16.899999999999999" customHeight="1">
      <c r="B3046" s="13"/>
      <c r="C3046" s="38" t="s">
        <v>1</v>
      </c>
      <c r="D3046" s="38" t="s">
        <v>1768</v>
      </c>
      <c r="E3046" s="3" t="s">
        <v>1</v>
      </c>
      <c r="F3046" s="39">
        <v>0</v>
      </c>
      <c r="H3046" s="13"/>
    </row>
    <row r="3047" spans="2:8" s="1" customFormat="1" ht="16.899999999999999" customHeight="1">
      <c r="B3047" s="13"/>
      <c r="C3047" s="38" t="s">
        <v>1</v>
      </c>
      <c r="D3047" s="38" t="s">
        <v>2213</v>
      </c>
      <c r="E3047" s="3" t="s">
        <v>1</v>
      </c>
      <c r="F3047" s="39">
        <v>46.234000000000002</v>
      </c>
      <c r="H3047" s="13"/>
    </row>
    <row r="3048" spans="2:8" s="1" customFormat="1" ht="16.899999999999999" customHeight="1">
      <c r="B3048" s="13"/>
      <c r="C3048" s="38" t="s">
        <v>1</v>
      </c>
      <c r="D3048" s="38" t="s">
        <v>2001</v>
      </c>
      <c r="E3048" s="3" t="s">
        <v>1</v>
      </c>
      <c r="F3048" s="39">
        <v>0</v>
      </c>
      <c r="H3048" s="13"/>
    </row>
    <row r="3049" spans="2:8" s="1" customFormat="1" ht="16.899999999999999" customHeight="1">
      <c r="B3049" s="13"/>
      <c r="C3049" s="38" t="s">
        <v>1</v>
      </c>
      <c r="D3049" s="38" t="s">
        <v>2214</v>
      </c>
      <c r="E3049" s="3" t="s">
        <v>1</v>
      </c>
      <c r="F3049" s="39">
        <v>82.71</v>
      </c>
      <c r="H3049" s="13"/>
    </row>
    <row r="3050" spans="2:8" s="1" customFormat="1" ht="16.899999999999999" customHeight="1">
      <c r="B3050" s="13"/>
      <c r="C3050" s="38" t="s">
        <v>1</v>
      </c>
      <c r="D3050" s="38" t="s">
        <v>2215</v>
      </c>
      <c r="E3050" s="3" t="s">
        <v>1</v>
      </c>
      <c r="F3050" s="39">
        <v>-8.7639999999999993</v>
      </c>
      <c r="H3050" s="13"/>
    </row>
    <row r="3051" spans="2:8" s="1" customFormat="1" ht="22.5">
      <c r="B3051" s="13"/>
      <c r="C3051" s="38" t="s">
        <v>1</v>
      </c>
      <c r="D3051" s="38" t="s">
        <v>2216</v>
      </c>
      <c r="E3051" s="3" t="s">
        <v>1</v>
      </c>
      <c r="F3051" s="39">
        <v>6.601</v>
      </c>
      <c r="H3051" s="13"/>
    </row>
    <row r="3052" spans="2:8" s="1" customFormat="1" ht="16.899999999999999" customHeight="1">
      <c r="B3052" s="13"/>
      <c r="C3052" s="38" t="s">
        <v>1</v>
      </c>
      <c r="D3052" s="38" t="s">
        <v>1822</v>
      </c>
      <c r="E3052" s="3" t="s">
        <v>1</v>
      </c>
      <c r="F3052" s="39">
        <v>0</v>
      </c>
      <c r="H3052" s="13"/>
    </row>
    <row r="3053" spans="2:8" s="1" customFormat="1" ht="16.899999999999999" customHeight="1">
      <c r="B3053" s="13"/>
      <c r="C3053" s="38" t="s">
        <v>1</v>
      </c>
      <c r="D3053" s="38" t="s">
        <v>2217</v>
      </c>
      <c r="E3053" s="3" t="s">
        <v>1</v>
      </c>
      <c r="F3053" s="39">
        <v>9.9689999999999994</v>
      </c>
      <c r="H3053" s="13"/>
    </row>
    <row r="3054" spans="2:8" s="1" customFormat="1" ht="16.899999999999999" customHeight="1">
      <c r="B3054" s="13"/>
      <c r="C3054" s="38" t="s">
        <v>1</v>
      </c>
      <c r="D3054" s="38" t="s">
        <v>2155</v>
      </c>
      <c r="E3054" s="3" t="s">
        <v>1</v>
      </c>
      <c r="F3054" s="39">
        <v>-1.236</v>
      </c>
      <c r="H3054" s="13"/>
    </row>
    <row r="3055" spans="2:8" s="1" customFormat="1" ht="16.899999999999999" customHeight="1">
      <c r="B3055" s="13"/>
      <c r="C3055" s="38" t="s">
        <v>1</v>
      </c>
      <c r="D3055" s="38" t="s">
        <v>2218</v>
      </c>
      <c r="E3055" s="3" t="s">
        <v>1</v>
      </c>
      <c r="F3055" s="39">
        <v>1.708</v>
      </c>
      <c r="H3055" s="13"/>
    </row>
    <row r="3056" spans="2:8" s="1" customFormat="1" ht="16.899999999999999" customHeight="1">
      <c r="B3056" s="13"/>
      <c r="C3056" s="38" t="s">
        <v>1</v>
      </c>
      <c r="D3056" s="38" t="s">
        <v>1824</v>
      </c>
      <c r="E3056" s="3" t="s">
        <v>1</v>
      </c>
      <c r="F3056" s="39">
        <v>0</v>
      </c>
      <c r="H3056" s="13"/>
    </row>
    <row r="3057" spans="2:8" s="1" customFormat="1" ht="16.899999999999999" customHeight="1">
      <c r="B3057" s="13"/>
      <c r="C3057" s="38" t="s">
        <v>1</v>
      </c>
      <c r="D3057" s="38" t="s">
        <v>2219</v>
      </c>
      <c r="E3057" s="3" t="s">
        <v>1</v>
      </c>
      <c r="F3057" s="39">
        <v>18.914999999999999</v>
      </c>
      <c r="H3057" s="13"/>
    </row>
    <row r="3058" spans="2:8" s="1" customFormat="1" ht="16.899999999999999" customHeight="1">
      <c r="B3058" s="13"/>
      <c r="C3058" s="38" t="s">
        <v>1</v>
      </c>
      <c r="D3058" s="38" t="s">
        <v>2220</v>
      </c>
      <c r="E3058" s="3" t="s">
        <v>1</v>
      </c>
      <c r="F3058" s="39">
        <v>-3.35</v>
      </c>
      <c r="H3058" s="13"/>
    </row>
    <row r="3059" spans="2:8" s="1" customFormat="1" ht="16.899999999999999" customHeight="1">
      <c r="B3059" s="13"/>
      <c r="C3059" s="38" t="s">
        <v>1</v>
      </c>
      <c r="D3059" s="38" t="s">
        <v>2221</v>
      </c>
      <c r="E3059" s="3" t="s">
        <v>1</v>
      </c>
      <c r="F3059" s="39">
        <v>2.6150000000000002</v>
      </c>
      <c r="H3059" s="13"/>
    </row>
    <row r="3060" spans="2:8" s="1" customFormat="1" ht="16.899999999999999" customHeight="1">
      <c r="B3060" s="13"/>
      <c r="C3060" s="38" t="s">
        <v>1</v>
      </c>
      <c r="D3060" s="38" t="s">
        <v>1598</v>
      </c>
      <c r="E3060" s="3" t="s">
        <v>1</v>
      </c>
      <c r="F3060" s="39">
        <v>0</v>
      </c>
      <c r="H3060" s="13"/>
    </row>
    <row r="3061" spans="2:8" s="1" customFormat="1" ht="16.899999999999999" customHeight="1">
      <c r="B3061" s="13"/>
      <c r="C3061" s="38" t="s">
        <v>1</v>
      </c>
      <c r="D3061" s="38" t="s">
        <v>2222</v>
      </c>
      <c r="E3061" s="3" t="s">
        <v>1</v>
      </c>
      <c r="F3061" s="39">
        <v>18.867999999999999</v>
      </c>
      <c r="H3061" s="13"/>
    </row>
    <row r="3062" spans="2:8" s="1" customFormat="1" ht="16.899999999999999" customHeight="1">
      <c r="B3062" s="13"/>
      <c r="C3062" s="38" t="s">
        <v>1</v>
      </c>
      <c r="D3062" s="38" t="s">
        <v>2223</v>
      </c>
      <c r="E3062" s="3" t="s">
        <v>1</v>
      </c>
      <c r="F3062" s="39">
        <v>-5.9649999999999999</v>
      </c>
      <c r="H3062" s="13"/>
    </row>
    <row r="3063" spans="2:8" s="1" customFormat="1" ht="16.899999999999999" customHeight="1">
      <c r="B3063" s="13"/>
      <c r="C3063" s="38" t="s">
        <v>1</v>
      </c>
      <c r="D3063" s="38" t="s">
        <v>2224</v>
      </c>
      <c r="E3063" s="3" t="s">
        <v>1</v>
      </c>
      <c r="F3063" s="39">
        <v>0.89600000000000002</v>
      </c>
      <c r="H3063" s="13"/>
    </row>
    <row r="3064" spans="2:8" s="1" customFormat="1" ht="16.899999999999999" customHeight="1">
      <c r="B3064" s="13"/>
      <c r="C3064" s="38" t="s">
        <v>1</v>
      </c>
      <c r="D3064" s="38" t="s">
        <v>2005</v>
      </c>
      <c r="E3064" s="3" t="s">
        <v>1</v>
      </c>
      <c r="F3064" s="39">
        <v>0</v>
      </c>
      <c r="H3064" s="13"/>
    </row>
    <row r="3065" spans="2:8" s="1" customFormat="1" ht="16.899999999999999" customHeight="1">
      <c r="B3065" s="13"/>
      <c r="C3065" s="38" t="s">
        <v>1</v>
      </c>
      <c r="D3065" s="38" t="s">
        <v>2225</v>
      </c>
      <c r="E3065" s="3" t="s">
        <v>1</v>
      </c>
      <c r="F3065" s="39">
        <v>74.106999999999999</v>
      </c>
      <c r="H3065" s="13"/>
    </row>
    <row r="3066" spans="2:8" s="1" customFormat="1" ht="16.899999999999999" customHeight="1">
      <c r="B3066" s="13"/>
      <c r="C3066" s="38" t="s">
        <v>1</v>
      </c>
      <c r="D3066" s="38" t="s">
        <v>2226</v>
      </c>
      <c r="E3066" s="3" t="s">
        <v>1</v>
      </c>
      <c r="F3066" s="39">
        <v>-19.565999999999999</v>
      </c>
      <c r="H3066" s="13"/>
    </row>
    <row r="3067" spans="2:8" s="1" customFormat="1" ht="16.899999999999999" customHeight="1">
      <c r="B3067" s="13"/>
      <c r="C3067" s="38" t="s">
        <v>1</v>
      </c>
      <c r="D3067" s="38" t="s">
        <v>2163</v>
      </c>
      <c r="E3067" s="3" t="s">
        <v>1</v>
      </c>
      <c r="F3067" s="39">
        <v>2.335</v>
      </c>
      <c r="H3067" s="13"/>
    </row>
    <row r="3068" spans="2:8" s="1" customFormat="1" ht="16.899999999999999" customHeight="1">
      <c r="B3068" s="13"/>
      <c r="C3068" s="38" t="s">
        <v>1</v>
      </c>
      <c r="D3068" s="38" t="s">
        <v>2227</v>
      </c>
      <c r="E3068" s="3" t="s">
        <v>1</v>
      </c>
      <c r="F3068" s="39">
        <v>0</v>
      </c>
      <c r="H3068" s="13"/>
    </row>
    <row r="3069" spans="2:8" s="1" customFormat="1" ht="16.899999999999999" customHeight="1">
      <c r="B3069" s="13"/>
      <c r="C3069" s="38" t="s">
        <v>1</v>
      </c>
      <c r="D3069" s="38" t="s">
        <v>2228</v>
      </c>
      <c r="E3069" s="3" t="s">
        <v>1</v>
      </c>
      <c r="F3069" s="39">
        <v>17.378</v>
      </c>
      <c r="H3069" s="13"/>
    </row>
    <row r="3070" spans="2:8" s="1" customFormat="1" ht="16.899999999999999" customHeight="1">
      <c r="B3070" s="13"/>
      <c r="C3070" s="38" t="s">
        <v>1</v>
      </c>
      <c r="D3070" s="38" t="s">
        <v>2166</v>
      </c>
      <c r="E3070" s="3" t="s">
        <v>1</v>
      </c>
      <c r="F3070" s="39">
        <v>-1.419</v>
      </c>
      <c r="H3070" s="13"/>
    </row>
    <row r="3071" spans="2:8" s="1" customFormat="1" ht="16.899999999999999" customHeight="1">
      <c r="B3071" s="13"/>
      <c r="C3071" s="38" t="s">
        <v>1</v>
      </c>
      <c r="D3071" s="38" t="s">
        <v>2229</v>
      </c>
      <c r="E3071" s="3" t="s">
        <v>1</v>
      </c>
      <c r="F3071" s="39">
        <v>0</v>
      </c>
      <c r="H3071" s="13"/>
    </row>
    <row r="3072" spans="2:8" s="1" customFormat="1" ht="16.899999999999999" customHeight="1">
      <c r="B3072" s="13"/>
      <c r="C3072" s="38" t="s">
        <v>1</v>
      </c>
      <c r="D3072" s="38" t="s">
        <v>2230</v>
      </c>
      <c r="E3072" s="3" t="s">
        <v>1</v>
      </c>
      <c r="F3072" s="39">
        <v>19.173999999999999</v>
      </c>
      <c r="H3072" s="13"/>
    </row>
    <row r="3073" spans="2:8" s="1" customFormat="1" ht="16.899999999999999" customHeight="1">
      <c r="B3073" s="13"/>
      <c r="C3073" s="38" t="s">
        <v>1</v>
      </c>
      <c r="D3073" s="38" t="s">
        <v>2231</v>
      </c>
      <c r="E3073" s="3" t="s">
        <v>1</v>
      </c>
      <c r="F3073" s="39">
        <v>-3.27</v>
      </c>
      <c r="H3073" s="13"/>
    </row>
    <row r="3074" spans="2:8" s="1" customFormat="1" ht="16.899999999999999" customHeight="1">
      <c r="B3074" s="13"/>
      <c r="C3074" s="38" t="s">
        <v>1</v>
      </c>
      <c r="D3074" s="38" t="s">
        <v>2232</v>
      </c>
      <c r="E3074" s="3" t="s">
        <v>1</v>
      </c>
      <c r="F3074" s="39">
        <v>0.72899999999999998</v>
      </c>
      <c r="H3074" s="13"/>
    </row>
    <row r="3075" spans="2:8" s="1" customFormat="1" ht="16.899999999999999" customHeight="1">
      <c r="B3075" s="13"/>
      <c r="C3075" s="38" t="s">
        <v>1</v>
      </c>
      <c r="D3075" s="38" t="s">
        <v>1775</v>
      </c>
      <c r="E3075" s="3" t="s">
        <v>1</v>
      </c>
      <c r="F3075" s="39">
        <v>0</v>
      </c>
      <c r="H3075" s="13"/>
    </row>
    <row r="3076" spans="2:8" s="1" customFormat="1" ht="16.899999999999999" customHeight="1">
      <c r="B3076" s="13"/>
      <c r="C3076" s="38" t="s">
        <v>1</v>
      </c>
      <c r="D3076" s="38" t="s">
        <v>2233</v>
      </c>
      <c r="E3076" s="3" t="s">
        <v>1</v>
      </c>
      <c r="F3076" s="39">
        <v>19.173999999999999</v>
      </c>
      <c r="H3076" s="13"/>
    </row>
    <row r="3077" spans="2:8" s="1" customFormat="1" ht="16.899999999999999" customHeight="1">
      <c r="B3077" s="13"/>
      <c r="C3077" s="38" t="s">
        <v>1</v>
      </c>
      <c r="D3077" s="38" t="s">
        <v>1777</v>
      </c>
      <c r="E3077" s="3" t="s">
        <v>1</v>
      </c>
      <c r="F3077" s="39">
        <v>0</v>
      </c>
      <c r="H3077" s="13"/>
    </row>
    <row r="3078" spans="2:8" s="1" customFormat="1" ht="22.5">
      <c r="B3078" s="13"/>
      <c r="C3078" s="38" t="s">
        <v>1</v>
      </c>
      <c r="D3078" s="38" t="s">
        <v>2234</v>
      </c>
      <c r="E3078" s="3" t="s">
        <v>1</v>
      </c>
      <c r="F3078" s="39">
        <v>270.82900000000001</v>
      </c>
      <c r="H3078" s="13"/>
    </row>
    <row r="3079" spans="2:8" s="1" customFormat="1" ht="16.899999999999999" customHeight="1">
      <c r="B3079" s="13"/>
      <c r="C3079" s="38" t="s">
        <v>1</v>
      </c>
      <c r="D3079" s="38" t="s">
        <v>2235</v>
      </c>
      <c r="E3079" s="3" t="s">
        <v>1</v>
      </c>
      <c r="F3079" s="39">
        <v>-50.542999999999999</v>
      </c>
      <c r="H3079" s="13"/>
    </row>
    <row r="3080" spans="2:8" s="1" customFormat="1" ht="16.899999999999999" customHeight="1">
      <c r="B3080" s="13"/>
      <c r="C3080" s="38" t="s">
        <v>1</v>
      </c>
      <c r="D3080" s="38" t="s">
        <v>2236</v>
      </c>
      <c r="E3080" s="3" t="s">
        <v>1</v>
      </c>
      <c r="F3080" s="39">
        <v>-2.6869999999999998</v>
      </c>
      <c r="H3080" s="13"/>
    </row>
    <row r="3081" spans="2:8" s="1" customFormat="1" ht="22.5">
      <c r="B3081" s="13"/>
      <c r="C3081" s="38" t="s">
        <v>1</v>
      </c>
      <c r="D3081" s="38" t="s">
        <v>2237</v>
      </c>
      <c r="E3081" s="3" t="s">
        <v>1</v>
      </c>
      <c r="F3081" s="39">
        <v>4.8719999999999999</v>
      </c>
      <c r="H3081" s="13"/>
    </row>
    <row r="3082" spans="2:8" s="1" customFormat="1" ht="16.899999999999999" customHeight="1">
      <c r="B3082" s="13"/>
      <c r="C3082" s="38" t="s">
        <v>1</v>
      </c>
      <c r="D3082" s="38" t="s">
        <v>2238</v>
      </c>
      <c r="E3082" s="3" t="s">
        <v>1</v>
      </c>
      <c r="F3082" s="39">
        <v>0</v>
      </c>
      <c r="H3082" s="13"/>
    </row>
    <row r="3083" spans="2:8" s="1" customFormat="1" ht="16.899999999999999" customHeight="1">
      <c r="B3083" s="13"/>
      <c r="C3083" s="38" t="s">
        <v>1</v>
      </c>
      <c r="D3083" s="38" t="s">
        <v>2239</v>
      </c>
      <c r="E3083" s="3" t="s">
        <v>1</v>
      </c>
      <c r="F3083" s="39">
        <v>39.582999999999998</v>
      </c>
      <c r="H3083" s="13"/>
    </row>
    <row r="3084" spans="2:8" s="1" customFormat="1" ht="16.899999999999999" customHeight="1">
      <c r="B3084" s="13"/>
      <c r="C3084" s="38" t="s">
        <v>1</v>
      </c>
      <c r="D3084" s="38" t="s">
        <v>2240</v>
      </c>
      <c r="E3084" s="3" t="s">
        <v>1</v>
      </c>
      <c r="F3084" s="39">
        <v>69.691999999999993</v>
      </c>
      <c r="H3084" s="13"/>
    </row>
    <row r="3085" spans="2:8" s="1" customFormat="1" ht="16.899999999999999" customHeight="1">
      <c r="B3085" s="13"/>
      <c r="C3085" s="38" t="s">
        <v>1</v>
      </c>
      <c r="D3085" s="38" t="s">
        <v>2241</v>
      </c>
      <c r="E3085" s="3" t="s">
        <v>1</v>
      </c>
      <c r="F3085" s="39">
        <v>-12.311</v>
      </c>
      <c r="H3085" s="13"/>
    </row>
    <row r="3086" spans="2:8" s="1" customFormat="1" ht="16.899999999999999" customHeight="1">
      <c r="B3086" s="13"/>
      <c r="C3086" s="38" t="s">
        <v>1</v>
      </c>
      <c r="D3086" s="38" t="s">
        <v>2242</v>
      </c>
      <c r="E3086" s="3" t="s">
        <v>1</v>
      </c>
      <c r="F3086" s="39">
        <v>1.6279999999999999</v>
      </c>
      <c r="H3086" s="13"/>
    </row>
    <row r="3087" spans="2:8" s="1" customFormat="1" ht="16.899999999999999" customHeight="1">
      <c r="B3087" s="13"/>
      <c r="C3087" s="38" t="s">
        <v>1</v>
      </c>
      <c r="D3087" s="38" t="s">
        <v>1600</v>
      </c>
      <c r="E3087" s="3" t="s">
        <v>1</v>
      </c>
      <c r="F3087" s="39">
        <v>0</v>
      </c>
      <c r="H3087" s="13"/>
    </row>
    <row r="3088" spans="2:8" s="1" customFormat="1" ht="16.899999999999999" customHeight="1">
      <c r="B3088" s="13"/>
      <c r="C3088" s="38" t="s">
        <v>1</v>
      </c>
      <c r="D3088" s="38" t="s">
        <v>2110</v>
      </c>
      <c r="E3088" s="3" t="s">
        <v>1</v>
      </c>
      <c r="F3088" s="39">
        <v>0</v>
      </c>
      <c r="H3088" s="13"/>
    </row>
    <row r="3089" spans="2:8" s="1" customFormat="1" ht="16.899999999999999" customHeight="1">
      <c r="B3089" s="13"/>
      <c r="C3089" s="38" t="s">
        <v>1</v>
      </c>
      <c r="D3089" s="38" t="s">
        <v>2243</v>
      </c>
      <c r="E3089" s="3" t="s">
        <v>1</v>
      </c>
      <c r="F3089" s="39">
        <v>45.843000000000004</v>
      </c>
      <c r="H3089" s="13"/>
    </row>
    <row r="3090" spans="2:8" s="1" customFormat="1" ht="16.899999999999999" customHeight="1">
      <c r="B3090" s="13"/>
      <c r="C3090" s="38" t="s">
        <v>1</v>
      </c>
      <c r="D3090" s="38" t="s">
        <v>2244</v>
      </c>
      <c r="E3090" s="3" t="s">
        <v>1</v>
      </c>
      <c r="F3090" s="39">
        <v>-4.6369999999999996</v>
      </c>
      <c r="H3090" s="13"/>
    </row>
    <row r="3091" spans="2:8" s="1" customFormat="1" ht="16.899999999999999" customHeight="1">
      <c r="B3091" s="13"/>
      <c r="C3091" s="38" t="s">
        <v>1</v>
      </c>
      <c r="D3091" s="38" t="s">
        <v>2245</v>
      </c>
      <c r="E3091" s="3" t="s">
        <v>1</v>
      </c>
      <c r="F3091" s="39">
        <v>0.70099999999999996</v>
      </c>
      <c r="H3091" s="13"/>
    </row>
    <row r="3092" spans="2:8" s="1" customFormat="1" ht="16.899999999999999" customHeight="1">
      <c r="B3092" s="13"/>
      <c r="C3092" s="38" t="s">
        <v>1</v>
      </c>
      <c r="D3092" s="38" t="s">
        <v>1781</v>
      </c>
      <c r="E3092" s="3" t="s">
        <v>1</v>
      </c>
      <c r="F3092" s="39">
        <v>0</v>
      </c>
      <c r="H3092" s="13"/>
    </row>
    <row r="3093" spans="2:8" s="1" customFormat="1" ht="16.899999999999999" customHeight="1">
      <c r="B3093" s="13"/>
      <c r="C3093" s="38" t="s">
        <v>1</v>
      </c>
      <c r="D3093" s="38" t="s">
        <v>2246</v>
      </c>
      <c r="E3093" s="3" t="s">
        <v>1</v>
      </c>
      <c r="F3093" s="39">
        <v>27.305</v>
      </c>
      <c r="H3093" s="13"/>
    </row>
    <row r="3094" spans="2:8" s="1" customFormat="1" ht="16.899999999999999" customHeight="1">
      <c r="B3094" s="13"/>
      <c r="C3094" s="38" t="s">
        <v>1</v>
      </c>
      <c r="D3094" s="38" t="s">
        <v>2247</v>
      </c>
      <c r="E3094" s="3" t="s">
        <v>1</v>
      </c>
      <c r="F3094" s="39">
        <v>-5.1210000000000004</v>
      </c>
      <c r="H3094" s="13"/>
    </row>
    <row r="3095" spans="2:8" s="1" customFormat="1" ht="16.899999999999999" customHeight="1">
      <c r="B3095" s="13"/>
      <c r="C3095" s="38" t="s">
        <v>1</v>
      </c>
      <c r="D3095" s="38" t="s">
        <v>2248</v>
      </c>
      <c r="E3095" s="3" t="s">
        <v>1</v>
      </c>
      <c r="F3095" s="39">
        <v>0.86199999999999999</v>
      </c>
      <c r="H3095" s="13"/>
    </row>
    <row r="3096" spans="2:8" s="1" customFormat="1" ht="16.899999999999999" customHeight="1">
      <c r="B3096" s="13"/>
      <c r="C3096" s="38" t="s">
        <v>1</v>
      </c>
      <c r="D3096" s="38" t="s">
        <v>2009</v>
      </c>
      <c r="E3096" s="3" t="s">
        <v>1</v>
      </c>
      <c r="F3096" s="39">
        <v>0</v>
      </c>
      <c r="H3096" s="13"/>
    </row>
    <row r="3097" spans="2:8" s="1" customFormat="1" ht="16.899999999999999" customHeight="1">
      <c r="B3097" s="13"/>
      <c r="C3097" s="38" t="s">
        <v>1</v>
      </c>
      <c r="D3097" s="38" t="s">
        <v>2249</v>
      </c>
      <c r="E3097" s="3" t="s">
        <v>1</v>
      </c>
      <c r="F3097" s="39">
        <v>24.742000000000001</v>
      </c>
      <c r="H3097" s="13"/>
    </row>
    <row r="3098" spans="2:8" s="1" customFormat="1" ht="16.899999999999999" customHeight="1">
      <c r="B3098" s="13"/>
      <c r="C3098" s="38" t="s">
        <v>1</v>
      </c>
      <c r="D3098" s="38" t="s">
        <v>2250</v>
      </c>
      <c r="E3098" s="3" t="s">
        <v>1</v>
      </c>
      <c r="F3098" s="39">
        <v>-3.06</v>
      </c>
      <c r="H3098" s="13"/>
    </row>
    <row r="3099" spans="2:8" s="1" customFormat="1" ht="16.899999999999999" customHeight="1">
      <c r="B3099" s="13"/>
      <c r="C3099" s="38" t="s">
        <v>1</v>
      </c>
      <c r="D3099" s="38" t="s">
        <v>2245</v>
      </c>
      <c r="E3099" s="3" t="s">
        <v>1</v>
      </c>
      <c r="F3099" s="39">
        <v>0.70099999999999996</v>
      </c>
      <c r="H3099" s="13"/>
    </row>
    <row r="3100" spans="2:8" s="1" customFormat="1" ht="16.899999999999999" customHeight="1">
      <c r="B3100" s="13"/>
      <c r="C3100" s="38" t="s">
        <v>1</v>
      </c>
      <c r="D3100" s="38" t="s">
        <v>2251</v>
      </c>
      <c r="E3100" s="3" t="s">
        <v>1</v>
      </c>
      <c r="F3100" s="39">
        <v>0</v>
      </c>
      <c r="H3100" s="13"/>
    </row>
    <row r="3101" spans="2:8" s="1" customFormat="1" ht="16.899999999999999" customHeight="1">
      <c r="B3101" s="13"/>
      <c r="C3101" s="38" t="s">
        <v>1</v>
      </c>
      <c r="D3101" s="38" t="s">
        <v>2252</v>
      </c>
      <c r="E3101" s="3" t="s">
        <v>1</v>
      </c>
      <c r="F3101" s="39">
        <v>21.733000000000001</v>
      </c>
      <c r="H3101" s="13"/>
    </row>
    <row r="3102" spans="2:8" s="1" customFormat="1" ht="16.899999999999999" customHeight="1">
      <c r="B3102" s="13"/>
      <c r="C3102" s="38" t="s">
        <v>1</v>
      </c>
      <c r="D3102" s="38" t="s">
        <v>2253</v>
      </c>
      <c r="E3102" s="3" t="s">
        <v>1</v>
      </c>
      <c r="F3102" s="39">
        <v>-5.12</v>
      </c>
      <c r="H3102" s="13"/>
    </row>
    <row r="3103" spans="2:8" s="1" customFormat="1" ht="16.899999999999999" customHeight="1">
      <c r="B3103" s="13"/>
      <c r="C3103" s="38" t="s">
        <v>1</v>
      </c>
      <c r="D3103" s="38" t="s">
        <v>2254</v>
      </c>
      <c r="E3103" s="3" t="s">
        <v>1</v>
      </c>
      <c r="F3103" s="39">
        <v>0.86</v>
      </c>
      <c r="H3103" s="13"/>
    </row>
    <row r="3104" spans="2:8" s="1" customFormat="1" ht="16.899999999999999" customHeight="1">
      <c r="B3104" s="13"/>
      <c r="C3104" s="38" t="s">
        <v>1</v>
      </c>
      <c r="D3104" s="38" t="s">
        <v>1783</v>
      </c>
      <c r="E3104" s="3" t="s">
        <v>1</v>
      </c>
      <c r="F3104" s="39">
        <v>0</v>
      </c>
      <c r="H3104" s="13"/>
    </row>
    <row r="3105" spans="2:8" s="1" customFormat="1" ht="16.899999999999999" customHeight="1">
      <c r="B3105" s="13"/>
      <c r="C3105" s="38" t="s">
        <v>1</v>
      </c>
      <c r="D3105" s="38" t="s">
        <v>2255</v>
      </c>
      <c r="E3105" s="3" t="s">
        <v>1</v>
      </c>
      <c r="F3105" s="39">
        <v>21.881</v>
      </c>
      <c r="H3105" s="13"/>
    </row>
    <row r="3106" spans="2:8" s="1" customFormat="1" ht="16.899999999999999" customHeight="1">
      <c r="B3106" s="13"/>
      <c r="C3106" s="38" t="s">
        <v>1</v>
      </c>
      <c r="D3106" s="38" t="s">
        <v>2256</v>
      </c>
      <c r="E3106" s="3" t="s">
        <v>1</v>
      </c>
      <c r="F3106" s="39">
        <v>-5.0990000000000002</v>
      </c>
      <c r="H3106" s="13"/>
    </row>
    <row r="3107" spans="2:8" s="1" customFormat="1" ht="16.899999999999999" customHeight="1">
      <c r="B3107" s="13"/>
      <c r="C3107" s="38" t="s">
        <v>1</v>
      </c>
      <c r="D3107" s="38" t="s">
        <v>2254</v>
      </c>
      <c r="E3107" s="3" t="s">
        <v>1</v>
      </c>
      <c r="F3107" s="39">
        <v>0.86</v>
      </c>
      <c r="H3107" s="13"/>
    </row>
    <row r="3108" spans="2:8" s="1" customFormat="1" ht="16.899999999999999" customHeight="1">
      <c r="B3108" s="13"/>
      <c r="C3108" s="38" t="s">
        <v>1</v>
      </c>
      <c r="D3108" s="38" t="s">
        <v>2011</v>
      </c>
      <c r="E3108" s="3" t="s">
        <v>1</v>
      </c>
      <c r="F3108" s="39">
        <v>0</v>
      </c>
      <c r="H3108" s="13"/>
    </row>
    <row r="3109" spans="2:8" s="1" customFormat="1" ht="16.899999999999999" customHeight="1">
      <c r="B3109" s="13"/>
      <c r="C3109" s="38" t="s">
        <v>1</v>
      </c>
      <c r="D3109" s="38" t="s">
        <v>2257</v>
      </c>
      <c r="E3109" s="3" t="s">
        <v>1</v>
      </c>
      <c r="F3109" s="39">
        <v>24.445</v>
      </c>
      <c r="H3109" s="13"/>
    </row>
    <row r="3110" spans="2:8" s="1" customFormat="1" ht="16.899999999999999" customHeight="1">
      <c r="B3110" s="13"/>
      <c r="C3110" s="38" t="s">
        <v>1</v>
      </c>
      <c r="D3110" s="38" t="s">
        <v>2256</v>
      </c>
      <c r="E3110" s="3" t="s">
        <v>1</v>
      </c>
      <c r="F3110" s="39">
        <v>-5.0990000000000002</v>
      </c>
      <c r="H3110" s="13"/>
    </row>
    <row r="3111" spans="2:8" s="1" customFormat="1" ht="16.899999999999999" customHeight="1">
      <c r="B3111" s="13"/>
      <c r="C3111" s="38" t="s">
        <v>1</v>
      </c>
      <c r="D3111" s="38" t="s">
        <v>2258</v>
      </c>
      <c r="E3111" s="3" t="s">
        <v>1</v>
      </c>
      <c r="F3111" s="39">
        <v>0.7</v>
      </c>
      <c r="H3111" s="13"/>
    </row>
    <row r="3112" spans="2:8" s="1" customFormat="1" ht="16.899999999999999" customHeight="1">
      <c r="B3112" s="13"/>
      <c r="C3112" s="38" t="s">
        <v>1</v>
      </c>
      <c r="D3112" s="38" t="s">
        <v>2113</v>
      </c>
      <c r="E3112" s="3" t="s">
        <v>1</v>
      </c>
      <c r="F3112" s="39">
        <v>0</v>
      </c>
      <c r="H3112" s="13"/>
    </row>
    <row r="3113" spans="2:8" s="1" customFormat="1" ht="16.899999999999999" customHeight="1">
      <c r="B3113" s="13"/>
      <c r="C3113" s="38" t="s">
        <v>1</v>
      </c>
      <c r="D3113" s="38" t="s">
        <v>2259</v>
      </c>
      <c r="E3113" s="3" t="s">
        <v>1</v>
      </c>
      <c r="F3113" s="39">
        <v>30.381</v>
      </c>
      <c r="H3113" s="13"/>
    </row>
    <row r="3114" spans="2:8" s="1" customFormat="1" ht="16.899999999999999" customHeight="1">
      <c r="B3114" s="13"/>
      <c r="C3114" s="38" t="s">
        <v>1</v>
      </c>
      <c r="D3114" s="38" t="s">
        <v>2260</v>
      </c>
      <c r="E3114" s="3" t="s">
        <v>1</v>
      </c>
      <c r="F3114" s="39">
        <v>-6.0830000000000002</v>
      </c>
      <c r="H3114" s="13"/>
    </row>
    <row r="3115" spans="2:8" s="1" customFormat="1" ht="16.899999999999999" customHeight="1">
      <c r="B3115" s="13"/>
      <c r="C3115" s="38" t="s">
        <v>1</v>
      </c>
      <c r="D3115" s="38" t="s">
        <v>2245</v>
      </c>
      <c r="E3115" s="3" t="s">
        <v>1</v>
      </c>
      <c r="F3115" s="39">
        <v>0.70099999999999996</v>
      </c>
      <c r="H3115" s="13"/>
    </row>
    <row r="3116" spans="2:8" s="1" customFormat="1" ht="16.899999999999999" customHeight="1">
      <c r="B3116" s="13"/>
      <c r="C3116" s="38" t="s">
        <v>1</v>
      </c>
      <c r="D3116" s="38" t="s">
        <v>1785</v>
      </c>
      <c r="E3116" s="3" t="s">
        <v>1</v>
      </c>
      <c r="F3116" s="39">
        <v>0</v>
      </c>
      <c r="H3116" s="13"/>
    </row>
    <row r="3117" spans="2:8" s="1" customFormat="1" ht="16.899999999999999" customHeight="1">
      <c r="B3117" s="13"/>
      <c r="C3117" s="38" t="s">
        <v>1</v>
      </c>
      <c r="D3117" s="38" t="s">
        <v>2261</v>
      </c>
      <c r="E3117" s="3" t="s">
        <v>1</v>
      </c>
      <c r="F3117" s="39">
        <v>65.126000000000005</v>
      </c>
      <c r="H3117" s="13"/>
    </row>
    <row r="3118" spans="2:8" s="1" customFormat="1" ht="16.899999999999999" customHeight="1">
      <c r="B3118" s="13"/>
      <c r="C3118" s="38" t="s">
        <v>1</v>
      </c>
      <c r="D3118" s="38" t="s">
        <v>2262</v>
      </c>
      <c r="E3118" s="3" t="s">
        <v>1</v>
      </c>
      <c r="F3118" s="39">
        <v>-14.569000000000001</v>
      </c>
      <c r="H3118" s="13"/>
    </row>
    <row r="3119" spans="2:8" s="1" customFormat="1" ht="16.899999999999999" customHeight="1">
      <c r="B3119" s="13"/>
      <c r="C3119" s="38" t="s">
        <v>1</v>
      </c>
      <c r="D3119" s="38" t="s">
        <v>2263</v>
      </c>
      <c r="E3119" s="3" t="s">
        <v>1</v>
      </c>
      <c r="F3119" s="39">
        <v>5.4749999999999996</v>
      </c>
      <c r="H3119" s="13"/>
    </row>
    <row r="3120" spans="2:8" s="1" customFormat="1" ht="16.899999999999999" customHeight="1">
      <c r="B3120" s="13"/>
      <c r="C3120" s="38" t="s">
        <v>1</v>
      </c>
      <c r="D3120" s="38" t="s">
        <v>1787</v>
      </c>
      <c r="E3120" s="3" t="s">
        <v>1</v>
      </c>
      <c r="F3120" s="39">
        <v>0</v>
      </c>
      <c r="H3120" s="13"/>
    </row>
    <row r="3121" spans="2:8" s="1" customFormat="1" ht="16.899999999999999" customHeight="1">
      <c r="B3121" s="13"/>
      <c r="C3121" s="38" t="s">
        <v>1</v>
      </c>
      <c r="D3121" s="38" t="s">
        <v>2264</v>
      </c>
      <c r="E3121" s="3" t="s">
        <v>1</v>
      </c>
      <c r="F3121" s="39">
        <v>55.652000000000001</v>
      </c>
      <c r="H3121" s="13"/>
    </row>
    <row r="3122" spans="2:8" s="1" customFormat="1" ht="16.899999999999999" customHeight="1">
      <c r="B3122" s="13"/>
      <c r="C3122" s="38" t="s">
        <v>1</v>
      </c>
      <c r="D3122" s="38" t="s">
        <v>2265</v>
      </c>
      <c r="E3122" s="3" t="s">
        <v>1</v>
      </c>
      <c r="F3122" s="39">
        <v>-12.557</v>
      </c>
      <c r="H3122" s="13"/>
    </row>
    <row r="3123" spans="2:8" s="1" customFormat="1" ht="16.899999999999999" customHeight="1">
      <c r="B3123" s="13"/>
      <c r="C3123" s="38" t="s">
        <v>1</v>
      </c>
      <c r="D3123" s="38" t="s">
        <v>2266</v>
      </c>
      <c r="E3123" s="3" t="s">
        <v>1</v>
      </c>
      <c r="F3123" s="39">
        <v>5.4470000000000001</v>
      </c>
      <c r="H3123" s="13"/>
    </row>
    <row r="3124" spans="2:8" s="1" customFormat="1" ht="16.899999999999999" customHeight="1">
      <c r="B3124" s="13"/>
      <c r="C3124" s="38" t="s">
        <v>1</v>
      </c>
      <c r="D3124" s="38" t="s">
        <v>1789</v>
      </c>
      <c r="E3124" s="3" t="s">
        <v>1</v>
      </c>
      <c r="F3124" s="39">
        <v>0</v>
      </c>
      <c r="H3124" s="13"/>
    </row>
    <row r="3125" spans="2:8" s="1" customFormat="1" ht="16.899999999999999" customHeight="1">
      <c r="B3125" s="13"/>
      <c r="C3125" s="38" t="s">
        <v>1</v>
      </c>
      <c r="D3125" s="38" t="s">
        <v>2267</v>
      </c>
      <c r="E3125" s="3" t="s">
        <v>1</v>
      </c>
      <c r="F3125" s="39">
        <v>84.680999999999997</v>
      </c>
      <c r="H3125" s="13"/>
    </row>
    <row r="3126" spans="2:8" s="1" customFormat="1" ht="16.899999999999999" customHeight="1">
      <c r="B3126" s="13"/>
      <c r="C3126" s="38" t="s">
        <v>1</v>
      </c>
      <c r="D3126" s="38" t="s">
        <v>2268</v>
      </c>
      <c r="E3126" s="3" t="s">
        <v>1</v>
      </c>
      <c r="F3126" s="39">
        <v>-15.058</v>
      </c>
      <c r="H3126" s="13"/>
    </row>
    <row r="3127" spans="2:8" s="1" customFormat="1" ht="16.899999999999999" customHeight="1">
      <c r="B3127" s="13"/>
      <c r="C3127" s="38" t="s">
        <v>1</v>
      </c>
      <c r="D3127" s="38" t="s">
        <v>2269</v>
      </c>
      <c r="E3127" s="3" t="s">
        <v>1</v>
      </c>
      <c r="F3127" s="39">
        <v>5.4409999999999998</v>
      </c>
      <c r="H3127" s="13"/>
    </row>
    <row r="3128" spans="2:8" s="1" customFormat="1" ht="16.899999999999999" customHeight="1">
      <c r="B3128" s="13"/>
      <c r="C3128" s="38" t="s">
        <v>1</v>
      </c>
      <c r="D3128" s="38" t="s">
        <v>1791</v>
      </c>
      <c r="E3128" s="3" t="s">
        <v>1</v>
      </c>
      <c r="F3128" s="39">
        <v>0</v>
      </c>
      <c r="H3128" s="13"/>
    </row>
    <row r="3129" spans="2:8" s="1" customFormat="1" ht="16.899999999999999" customHeight="1">
      <c r="B3129" s="13"/>
      <c r="C3129" s="38" t="s">
        <v>1</v>
      </c>
      <c r="D3129" s="38" t="s">
        <v>2270</v>
      </c>
      <c r="E3129" s="3" t="s">
        <v>1</v>
      </c>
      <c r="F3129" s="39">
        <v>29.638000000000002</v>
      </c>
      <c r="H3129" s="13"/>
    </row>
    <row r="3130" spans="2:8" s="1" customFormat="1" ht="16.899999999999999" customHeight="1">
      <c r="B3130" s="13"/>
      <c r="C3130" s="38" t="s">
        <v>1</v>
      </c>
      <c r="D3130" s="38" t="s">
        <v>1801</v>
      </c>
      <c r="E3130" s="3" t="s">
        <v>1</v>
      </c>
      <c r="F3130" s="39">
        <v>0</v>
      </c>
      <c r="H3130" s="13"/>
    </row>
    <row r="3131" spans="2:8" s="1" customFormat="1" ht="16.899999999999999" customHeight="1">
      <c r="B3131" s="13"/>
      <c r="C3131" s="38" t="s">
        <v>1</v>
      </c>
      <c r="D3131" s="38" t="s">
        <v>2271</v>
      </c>
      <c r="E3131" s="3" t="s">
        <v>1</v>
      </c>
      <c r="F3131" s="39">
        <v>32.405000000000001</v>
      </c>
      <c r="H3131" s="13"/>
    </row>
    <row r="3132" spans="2:8" s="1" customFormat="1" ht="16.899999999999999" customHeight="1">
      <c r="B3132" s="13"/>
      <c r="C3132" s="38" t="s">
        <v>1</v>
      </c>
      <c r="D3132" s="38" t="s">
        <v>2272</v>
      </c>
      <c r="E3132" s="3" t="s">
        <v>1</v>
      </c>
      <c r="F3132" s="39">
        <v>-4.4610000000000003</v>
      </c>
      <c r="H3132" s="13"/>
    </row>
    <row r="3133" spans="2:8" s="1" customFormat="1" ht="16.899999999999999" customHeight="1">
      <c r="B3133" s="13"/>
      <c r="C3133" s="38" t="s">
        <v>1</v>
      </c>
      <c r="D3133" s="38" t="s">
        <v>2273</v>
      </c>
      <c r="E3133" s="3" t="s">
        <v>1</v>
      </c>
      <c r="F3133" s="39">
        <v>0.54200000000000004</v>
      </c>
      <c r="H3133" s="13"/>
    </row>
    <row r="3134" spans="2:8" s="1" customFormat="1" ht="16.899999999999999" customHeight="1">
      <c r="B3134" s="13"/>
      <c r="C3134" s="38" t="s">
        <v>1</v>
      </c>
      <c r="D3134" s="38" t="s">
        <v>1803</v>
      </c>
      <c r="E3134" s="3" t="s">
        <v>1</v>
      </c>
      <c r="F3134" s="39">
        <v>0</v>
      </c>
      <c r="H3134" s="13"/>
    </row>
    <row r="3135" spans="2:8" s="1" customFormat="1" ht="16.899999999999999" customHeight="1">
      <c r="B3135" s="13"/>
      <c r="C3135" s="38" t="s">
        <v>1</v>
      </c>
      <c r="D3135" s="38" t="s">
        <v>2274</v>
      </c>
      <c r="E3135" s="3" t="s">
        <v>1</v>
      </c>
      <c r="F3135" s="39">
        <v>41.494999999999997</v>
      </c>
      <c r="H3135" s="13"/>
    </row>
    <row r="3136" spans="2:8" s="1" customFormat="1" ht="16.899999999999999" customHeight="1">
      <c r="B3136" s="13"/>
      <c r="C3136" s="38" t="s">
        <v>1</v>
      </c>
      <c r="D3136" s="38" t="s">
        <v>2275</v>
      </c>
      <c r="E3136" s="3" t="s">
        <v>1</v>
      </c>
      <c r="F3136" s="39">
        <v>-6.431</v>
      </c>
      <c r="H3136" s="13"/>
    </row>
    <row r="3137" spans="2:8" s="1" customFormat="1" ht="22.5">
      <c r="B3137" s="13"/>
      <c r="C3137" s="38" t="s">
        <v>1</v>
      </c>
      <c r="D3137" s="38" t="s">
        <v>2276</v>
      </c>
      <c r="E3137" s="3" t="s">
        <v>1</v>
      </c>
      <c r="F3137" s="39">
        <v>6.49</v>
      </c>
      <c r="H3137" s="13"/>
    </row>
    <row r="3138" spans="2:8" s="1" customFormat="1" ht="16.899999999999999" customHeight="1">
      <c r="B3138" s="13"/>
      <c r="C3138" s="38" t="s">
        <v>1</v>
      </c>
      <c r="D3138" s="38" t="s">
        <v>2277</v>
      </c>
      <c r="E3138" s="3" t="s">
        <v>1</v>
      </c>
      <c r="F3138" s="39">
        <v>0</v>
      </c>
      <c r="H3138" s="13"/>
    </row>
    <row r="3139" spans="2:8" s="1" customFormat="1" ht="16.899999999999999" customHeight="1">
      <c r="B3139" s="13"/>
      <c r="C3139" s="38" t="s">
        <v>1</v>
      </c>
      <c r="D3139" s="38" t="s">
        <v>2278</v>
      </c>
      <c r="E3139" s="3" t="s">
        <v>1</v>
      </c>
      <c r="F3139" s="39">
        <v>163.833</v>
      </c>
      <c r="H3139" s="13"/>
    </row>
    <row r="3140" spans="2:8" s="1" customFormat="1" ht="22.5">
      <c r="B3140" s="13"/>
      <c r="C3140" s="38" t="s">
        <v>1</v>
      </c>
      <c r="D3140" s="38" t="s">
        <v>2279</v>
      </c>
      <c r="E3140" s="3" t="s">
        <v>1</v>
      </c>
      <c r="F3140" s="39">
        <v>-38.588999999999999</v>
      </c>
      <c r="H3140" s="13"/>
    </row>
    <row r="3141" spans="2:8" s="1" customFormat="1" ht="22.5">
      <c r="B3141" s="13"/>
      <c r="C3141" s="38" t="s">
        <v>1</v>
      </c>
      <c r="D3141" s="38" t="s">
        <v>2280</v>
      </c>
      <c r="E3141" s="3" t="s">
        <v>1</v>
      </c>
      <c r="F3141" s="39">
        <v>12.997999999999999</v>
      </c>
      <c r="H3141" s="13"/>
    </row>
    <row r="3142" spans="2:8" s="1" customFormat="1" ht="16.899999999999999" customHeight="1">
      <c r="B3142" s="13"/>
      <c r="C3142" s="38" t="s">
        <v>1</v>
      </c>
      <c r="D3142" s="38" t="s">
        <v>2281</v>
      </c>
      <c r="E3142" s="3" t="s">
        <v>1</v>
      </c>
      <c r="F3142" s="39">
        <v>2.7989999999999999</v>
      </c>
      <c r="H3142" s="13"/>
    </row>
    <row r="3143" spans="2:8" s="1" customFormat="1" ht="16.899999999999999" customHeight="1">
      <c r="B3143" s="13"/>
      <c r="C3143" s="38" t="s">
        <v>1</v>
      </c>
      <c r="D3143" s="38" t="s">
        <v>2282</v>
      </c>
      <c r="E3143" s="3" t="s">
        <v>1</v>
      </c>
      <c r="F3143" s="39">
        <v>1.083</v>
      </c>
      <c r="H3143" s="13"/>
    </row>
    <row r="3144" spans="2:8" s="1" customFormat="1" ht="16.899999999999999" customHeight="1">
      <c r="B3144" s="13"/>
      <c r="C3144" s="38" t="s">
        <v>1</v>
      </c>
      <c r="D3144" s="38" t="s">
        <v>2018</v>
      </c>
      <c r="E3144" s="3" t="s">
        <v>1</v>
      </c>
      <c r="F3144" s="39">
        <v>0</v>
      </c>
      <c r="H3144" s="13"/>
    </row>
    <row r="3145" spans="2:8" s="1" customFormat="1" ht="16.899999999999999" customHeight="1">
      <c r="B3145" s="13"/>
      <c r="C3145" s="38" t="s">
        <v>1</v>
      </c>
      <c r="D3145" s="38" t="s">
        <v>2283</v>
      </c>
      <c r="E3145" s="3" t="s">
        <v>1</v>
      </c>
      <c r="F3145" s="39">
        <v>59.68</v>
      </c>
      <c r="H3145" s="13"/>
    </row>
    <row r="3146" spans="2:8" s="1" customFormat="1" ht="16.899999999999999" customHeight="1">
      <c r="B3146" s="13"/>
      <c r="C3146" s="38" t="s">
        <v>1</v>
      </c>
      <c r="D3146" s="38" t="s">
        <v>2284</v>
      </c>
      <c r="E3146" s="3" t="s">
        <v>1</v>
      </c>
      <c r="F3146" s="39">
        <v>-19.318999999999999</v>
      </c>
      <c r="H3146" s="13"/>
    </row>
    <row r="3147" spans="2:8" s="1" customFormat="1" ht="16.899999999999999" customHeight="1">
      <c r="B3147" s="13"/>
      <c r="C3147" s="38" t="s">
        <v>1</v>
      </c>
      <c r="D3147" s="38" t="s">
        <v>2285</v>
      </c>
      <c r="E3147" s="3" t="s">
        <v>1</v>
      </c>
      <c r="F3147" s="39">
        <v>2.153</v>
      </c>
      <c r="H3147" s="13"/>
    </row>
    <row r="3148" spans="2:8" s="1" customFormat="1" ht="16.899999999999999" customHeight="1">
      <c r="B3148" s="13"/>
      <c r="C3148" s="38" t="s">
        <v>1</v>
      </c>
      <c r="D3148" s="38" t="s">
        <v>2286</v>
      </c>
      <c r="E3148" s="3" t="s">
        <v>1</v>
      </c>
      <c r="F3148" s="39">
        <v>0</v>
      </c>
      <c r="H3148" s="13"/>
    </row>
    <row r="3149" spans="2:8" s="1" customFormat="1" ht="16.899999999999999" customHeight="1">
      <c r="B3149" s="13"/>
      <c r="C3149" s="38" t="s">
        <v>1</v>
      </c>
      <c r="D3149" s="38" t="s">
        <v>2287</v>
      </c>
      <c r="E3149" s="3" t="s">
        <v>1</v>
      </c>
      <c r="F3149" s="39">
        <v>12.484999999999999</v>
      </c>
      <c r="H3149" s="13"/>
    </row>
    <row r="3150" spans="2:8" s="1" customFormat="1" ht="16.899999999999999" customHeight="1">
      <c r="B3150" s="13"/>
      <c r="C3150" s="38" t="s">
        <v>1</v>
      </c>
      <c r="D3150" s="38" t="s">
        <v>2166</v>
      </c>
      <c r="E3150" s="3" t="s">
        <v>1</v>
      </c>
      <c r="F3150" s="39">
        <v>-1.419</v>
      </c>
      <c r="H3150" s="13"/>
    </row>
    <row r="3151" spans="2:8" s="1" customFormat="1" ht="16.899999999999999" customHeight="1">
      <c r="B3151" s="13"/>
      <c r="C3151" s="38" t="s">
        <v>1</v>
      </c>
      <c r="D3151" s="38" t="s">
        <v>2288</v>
      </c>
      <c r="E3151" s="3" t="s">
        <v>1</v>
      </c>
      <c r="F3151" s="39">
        <v>0</v>
      </c>
      <c r="H3151" s="13"/>
    </row>
    <row r="3152" spans="2:8" s="1" customFormat="1" ht="16.899999999999999" customHeight="1">
      <c r="B3152" s="13"/>
      <c r="C3152" s="38" t="s">
        <v>1</v>
      </c>
      <c r="D3152" s="38" t="s">
        <v>2289</v>
      </c>
      <c r="E3152" s="3" t="s">
        <v>1</v>
      </c>
      <c r="F3152" s="39">
        <v>85.9</v>
      </c>
      <c r="H3152" s="13"/>
    </row>
    <row r="3153" spans="2:8" s="1" customFormat="1" ht="16.899999999999999" customHeight="1">
      <c r="B3153" s="13"/>
      <c r="C3153" s="38" t="s">
        <v>1</v>
      </c>
      <c r="D3153" s="38" t="s">
        <v>2290</v>
      </c>
      <c r="E3153" s="3" t="s">
        <v>1</v>
      </c>
      <c r="F3153" s="39">
        <v>-11.284000000000001</v>
      </c>
      <c r="H3153" s="13"/>
    </row>
    <row r="3154" spans="2:8" s="1" customFormat="1" ht="16.899999999999999" customHeight="1">
      <c r="B3154" s="13"/>
      <c r="C3154" s="38" t="s">
        <v>1</v>
      </c>
      <c r="D3154" s="38" t="s">
        <v>2291</v>
      </c>
      <c r="E3154" s="3" t="s">
        <v>1</v>
      </c>
      <c r="F3154" s="39">
        <v>0.86</v>
      </c>
      <c r="H3154" s="13"/>
    </row>
    <row r="3155" spans="2:8" s="1" customFormat="1" ht="16.899999999999999" customHeight="1">
      <c r="B3155" s="13"/>
      <c r="C3155" s="38" t="s">
        <v>1</v>
      </c>
      <c r="D3155" s="38" t="s">
        <v>1830</v>
      </c>
      <c r="E3155" s="3" t="s">
        <v>1</v>
      </c>
      <c r="F3155" s="39">
        <v>0</v>
      </c>
      <c r="H3155" s="13"/>
    </row>
    <row r="3156" spans="2:8" s="1" customFormat="1" ht="16.899999999999999" customHeight="1">
      <c r="B3156" s="13"/>
      <c r="C3156" s="38" t="s">
        <v>1</v>
      </c>
      <c r="D3156" s="38" t="s">
        <v>2292</v>
      </c>
      <c r="E3156" s="3" t="s">
        <v>1</v>
      </c>
      <c r="F3156" s="39">
        <v>6.4379999999999997</v>
      </c>
      <c r="H3156" s="13"/>
    </row>
    <row r="3157" spans="2:8" s="1" customFormat="1" ht="16.899999999999999" customHeight="1">
      <c r="B3157" s="13"/>
      <c r="C3157" s="38" t="s">
        <v>1</v>
      </c>
      <c r="D3157" s="38" t="s">
        <v>2155</v>
      </c>
      <c r="E3157" s="3" t="s">
        <v>1</v>
      </c>
      <c r="F3157" s="39">
        <v>-1.236</v>
      </c>
      <c r="H3157" s="13"/>
    </row>
    <row r="3158" spans="2:8" s="1" customFormat="1" ht="16.899999999999999" customHeight="1">
      <c r="B3158" s="13"/>
      <c r="C3158" s="38" t="s">
        <v>1</v>
      </c>
      <c r="D3158" s="38" t="s">
        <v>2293</v>
      </c>
      <c r="E3158" s="3" t="s">
        <v>1</v>
      </c>
      <c r="F3158" s="39">
        <v>1.2829999999999999</v>
      </c>
      <c r="H3158" s="13"/>
    </row>
    <row r="3159" spans="2:8" s="1" customFormat="1" ht="16.899999999999999" customHeight="1">
      <c r="B3159" s="13"/>
      <c r="C3159" s="38" t="s">
        <v>1</v>
      </c>
      <c r="D3159" s="38" t="s">
        <v>1832</v>
      </c>
      <c r="E3159" s="3" t="s">
        <v>1</v>
      </c>
      <c r="F3159" s="39">
        <v>0</v>
      </c>
      <c r="H3159" s="13"/>
    </row>
    <row r="3160" spans="2:8" s="1" customFormat="1" ht="16.899999999999999" customHeight="1">
      <c r="B3160" s="13"/>
      <c r="C3160" s="38" t="s">
        <v>1</v>
      </c>
      <c r="D3160" s="38" t="s">
        <v>2294</v>
      </c>
      <c r="E3160" s="3" t="s">
        <v>1</v>
      </c>
      <c r="F3160" s="39">
        <v>10.382</v>
      </c>
      <c r="H3160" s="13"/>
    </row>
    <row r="3161" spans="2:8" s="1" customFormat="1" ht="16.899999999999999" customHeight="1">
      <c r="B3161" s="13"/>
      <c r="C3161" s="38" t="s">
        <v>1</v>
      </c>
      <c r="D3161" s="38" t="s">
        <v>2295</v>
      </c>
      <c r="E3161" s="3" t="s">
        <v>1</v>
      </c>
      <c r="F3161" s="39">
        <v>-2.9820000000000002</v>
      </c>
      <c r="H3161" s="13"/>
    </row>
    <row r="3162" spans="2:8" s="1" customFormat="1" ht="16.899999999999999" customHeight="1">
      <c r="B3162" s="13"/>
      <c r="C3162" s="38" t="s">
        <v>1</v>
      </c>
      <c r="D3162" s="38" t="s">
        <v>2296</v>
      </c>
      <c r="E3162" s="3" t="s">
        <v>1</v>
      </c>
      <c r="F3162" s="39">
        <v>2.5830000000000002</v>
      </c>
      <c r="H3162" s="13"/>
    </row>
    <row r="3163" spans="2:8" s="1" customFormat="1" ht="16.899999999999999" customHeight="1">
      <c r="B3163" s="13"/>
      <c r="C3163" s="38" t="s">
        <v>1</v>
      </c>
      <c r="D3163" s="38" t="s">
        <v>1601</v>
      </c>
      <c r="E3163" s="3" t="s">
        <v>1</v>
      </c>
      <c r="F3163" s="39">
        <v>0</v>
      </c>
      <c r="H3163" s="13"/>
    </row>
    <row r="3164" spans="2:8" s="1" customFormat="1" ht="16.899999999999999" customHeight="1">
      <c r="B3164" s="13"/>
      <c r="C3164" s="38" t="s">
        <v>1</v>
      </c>
      <c r="D3164" s="38" t="s">
        <v>2297</v>
      </c>
      <c r="E3164" s="3" t="s">
        <v>1</v>
      </c>
      <c r="F3164" s="39">
        <v>12.125</v>
      </c>
      <c r="H3164" s="13"/>
    </row>
    <row r="3165" spans="2:8" s="1" customFormat="1" ht="16.899999999999999" customHeight="1">
      <c r="B3165" s="13"/>
      <c r="C3165" s="38" t="s">
        <v>1</v>
      </c>
      <c r="D3165" s="38" t="s">
        <v>2298</v>
      </c>
      <c r="E3165" s="3" t="s">
        <v>1</v>
      </c>
      <c r="F3165" s="39">
        <v>-4.6100000000000003</v>
      </c>
      <c r="H3165" s="13"/>
    </row>
    <row r="3166" spans="2:8" s="1" customFormat="1" ht="16.899999999999999" customHeight="1">
      <c r="B3166" s="13"/>
      <c r="C3166" s="38" t="s">
        <v>1</v>
      </c>
      <c r="D3166" s="38" t="s">
        <v>2299</v>
      </c>
      <c r="E3166" s="3" t="s">
        <v>1</v>
      </c>
      <c r="F3166" s="39">
        <v>0.93500000000000005</v>
      </c>
      <c r="H3166" s="13"/>
    </row>
    <row r="3167" spans="2:8" s="1" customFormat="1" ht="16.899999999999999" customHeight="1">
      <c r="B3167" s="13"/>
      <c r="C3167" s="38" t="s">
        <v>1</v>
      </c>
      <c r="D3167" s="38" t="s">
        <v>1806</v>
      </c>
      <c r="E3167" s="3" t="s">
        <v>1</v>
      </c>
      <c r="F3167" s="39">
        <v>0</v>
      </c>
      <c r="H3167" s="13"/>
    </row>
    <row r="3168" spans="2:8" s="1" customFormat="1" ht="16.899999999999999" customHeight="1">
      <c r="B3168" s="13"/>
      <c r="C3168" s="38" t="s">
        <v>1</v>
      </c>
      <c r="D3168" s="38" t="s">
        <v>2300</v>
      </c>
      <c r="E3168" s="3" t="s">
        <v>1</v>
      </c>
      <c r="F3168" s="39">
        <v>27.757999999999999</v>
      </c>
      <c r="H3168" s="13"/>
    </row>
    <row r="3169" spans="2:8" s="1" customFormat="1" ht="16.899999999999999" customHeight="1">
      <c r="B3169" s="13"/>
      <c r="C3169" s="38" t="s">
        <v>1</v>
      </c>
      <c r="D3169" s="38" t="s">
        <v>2301</v>
      </c>
      <c r="E3169" s="3" t="s">
        <v>1</v>
      </c>
      <c r="F3169" s="39">
        <v>-12.143000000000001</v>
      </c>
      <c r="H3169" s="13"/>
    </row>
    <row r="3170" spans="2:8" s="1" customFormat="1" ht="22.5">
      <c r="B3170" s="13"/>
      <c r="C3170" s="38" t="s">
        <v>1</v>
      </c>
      <c r="D3170" s="38" t="s">
        <v>2302</v>
      </c>
      <c r="E3170" s="3" t="s">
        <v>1</v>
      </c>
      <c r="F3170" s="39">
        <v>7.43</v>
      </c>
      <c r="H3170" s="13"/>
    </row>
    <row r="3171" spans="2:8" s="1" customFormat="1" ht="16.899999999999999" customHeight="1">
      <c r="B3171" s="13"/>
      <c r="C3171" s="38" t="s">
        <v>297</v>
      </c>
      <c r="D3171" s="38" t="s">
        <v>397</v>
      </c>
      <c r="E3171" s="3" t="s">
        <v>1</v>
      </c>
      <c r="F3171" s="39">
        <v>2840.212</v>
      </c>
      <c r="H3171" s="13"/>
    </row>
    <row r="3172" spans="2:8" s="1" customFormat="1" ht="16.899999999999999" customHeight="1">
      <c r="B3172" s="13"/>
      <c r="C3172" s="40" t="s">
        <v>10809</v>
      </c>
      <c r="H3172" s="13"/>
    </row>
    <row r="3173" spans="2:8" s="1" customFormat="1" ht="22.5">
      <c r="B3173" s="13"/>
      <c r="C3173" s="38" t="s">
        <v>2124</v>
      </c>
      <c r="D3173" s="38" t="s">
        <v>2125</v>
      </c>
      <c r="E3173" s="3" t="s">
        <v>249</v>
      </c>
      <c r="F3173" s="39">
        <v>2840.212</v>
      </c>
      <c r="H3173" s="13"/>
    </row>
    <row r="3174" spans="2:8" s="1" customFormat="1" ht="22.5">
      <c r="B3174" s="13"/>
      <c r="C3174" s="38" t="s">
        <v>1583</v>
      </c>
      <c r="D3174" s="38" t="s">
        <v>1584</v>
      </c>
      <c r="E3174" s="3" t="s">
        <v>249</v>
      </c>
      <c r="F3174" s="39">
        <v>2381.4780000000001</v>
      </c>
      <c r="H3174" s="13"/>
    </row>
    <row r="3175" spans="2:8" s="1" customFormat="1" ht="16.899999999999999" customHeight="1">
      <c r="B3175" s="13"/>
      <c r="C3175" s="38" t="s">
        <v>3807</v>
      </c>
      <c r="D3175" s="38" t="s">
        <v>3808</v>
      </c>
      <c r="E3175" s="3" t="s">
        <v>249</v>
      </c>
      <c r="F3175" s="39">
        <v>3011.402</v>
      </c>
      <c r="H3175" s="13"/>
    </row>
    <row r="3176" spans="2:8" s="1" customFormat="1" ht="16.899999999999999" customHeight="1">
      <c r="B3176" s="13"/>
      <c r="C3176" s="34" t="s">
        <v>6445</v>
      </c>
      <c r="D3176" s="35" t="s">
        <v>6445</v>
      </c>
      <c r="E3176" s="36" t="s">
        <v>1</v>
      </c>
      <c r="F3176" s="37">
        <v>2607.23</v>
      </c>
      <c r="H3176" s="13"/>
    </row>
    <row r="3177" spans="2:8" s="1" customFormat="1" ht="16.899999999999999" customHeight="1">
      <c r="B3177" s="13"/>
      <c r="C3177" s="38" t="s">
        <v>1</v>
      </c>
      <c r="D3177" s="38" t="s">
        <v>1586</v>
      </c>
      <c r="E3177" s="3" t="s">
        <v>1</v>
      </c>
      <c r="F3177" s="39">
        <v>0</v>
      </c>
      <c r="H3177" s="13"/>
    </row>
    <row r="3178" spans="2:8" s="1" customFormat="1" ht="16.899999999999999" customHeight="1">
      <c r="B3178" s="13"/>
      <c r="C3178" s="38" t="s">
        <v>1</v>
      </c>
      <c r="D3178" s="38" t="s">
        <v>1593</v>
      </c>
      <c r="E3178" s="3" t="s">
        <v>1</v>
      </c>
      <c r="F3178" s="39">
        <v>0</v>
      </c>
      <c r="H3178" s="13"/>
    </row>
    <row r="3179" spans="2:8" s="1" customFormat="1" ht="16.899999999999999" customHeight="1">
      <c r="B3179" s="13"/>
      <c r="C3179" s="38" t="s">
        <v>1</v>
      </c>
      <c r="D3179" s="38" t="s">
        <v>1742</v>
      </c>
      <c r="E3179" s="3" t="s">
        <v>1</v>
      </c>
      <c r="F3179" s="39">
        <v>0</v>
      </c>
      <c r="H3179" s="13"/>
    </row>
    <row r="3180" spans="2:8" s="1" customFormat="1" ht="16.899999999999999" customHeight="1">
      <c r="B3180" s="13"/>
      <c r="C3180" s="38" t="s">
        <v>1</v>
      </c>
      <c r="D3180" s="38" t="s">
        <v>6394</v>
      </c>
      <c r="E3180" s="3" t="s">
        <v>1</v>
      </c>
      <c r="F3180" s="39">
        <v>15.048999999999999</v>
      </c>
      <c r="H3180" s="13"/>
    </row>
    <row r="3181" spans="2:8" s="1" customFormat="1" ht="16.899999999999999" customHeight="1">
      <c r="B3181" s="13"/>
      <c r="C3181" s="38" t="s">
        <v>1</v>
      </c>
      <c r="D3181" s="38" t="s">
        <v>2128</v>
      </c>
      <c r="E3181" s="3" t="s">
        <v>1</v>
      </c>
      <c r="F3181" s="39">
        <v>-3.4159999999999999</v>
      </c>
      <c r="H3181" s="13"/>
    </row>
    <row r="3182" spans="2:8" s="1" customFormat="1" ht="16.899999999999999" customHeight="1">
      <c r="B3182" s="13"/>
      <c r="C3182" s="38" t="s">
        <v>1</v>
      </c>
      <c r="D3182" s="38" t="s">
        <v>2129</v>
      </c>
      <c r="E3182" s="3" t="s">
        <v>1</v>
      </c>
      <c r="F3182" s="39">
        <v>1.8540000000000001</v>
      </c>
      <c r="H3182" s="13"/>
    </row>
    <row r="3183" spans="2:8" s="1" customFormat="1" ht="16.899999999999999" customHeight="1">
      <c r="B3183" s="13"/>
      <c r="C3183" s="38" t="s">
        <v>1</v>
      </c>
      <c r="D3183" s="38" t="s">
        <v>1903</v>
      </c>
      <c r="E3183" s="3" t="s">
        <v>1</v>
      </c>
      <c r="F3183" s="39">
        <v>0</v>
      </c>
      <c r="H3183" s="13"/>
    </row>
    <row r="3184" spans="2:8" s="1" customFormat="1" ht="16.899999999999999" customHeight="1">
      <c r="B3184" s="13"/>
      <c r="C3184" s="38" t="s">
        <v>1</v>
      </c>
      <c r="D3184" s="38" t="s">
        <v>6395</v>
      </c>
      <c r="E3184" s="3" t="s">
        <v>1</v>
      </c>
      <c r="F3184" s="39">
        <v>24.562999999999999</v>
      </c>
      <c r="H3184" s="13"/>
    </row>
    <row r="3185" spans="2:8" s="1" customFormat="1" ht="16.899999999999999" customHeight="1">
      <c r="B3185" s="13"/>
      <c r="C3185" s="38" t="s">
        <v>1</v>
      </c>
      <c r="D3185" s="38" t="s">
        <v>2132</v>
      </c>
      <c r="E3185" s="3" t="s">
        <v>1</v>
      </c>
      <c r="F3185" s="39">
        <v>-5.3129999999999997</v>
      </c>
      <c r="H3185" s="13"/>
    </row>
    <row r="3186" spans="2:8" s="1" customFormat="1" ht="16.899999999999999" customHeight="1">
      <c r="B3186" s="13"/>
      <c r="C3186" s="38" t="s">
        <v>1</v>
      </c>
      <c r="D3186" s="38" t="s">
        <v>2129</v>
      </c>
      <c r="E3186" s="3" t="s">
        <v>1</v>
      </c>
      <c r="F3186" s="39">
        <v>1.8540000000000001</v>
      </c>
      <c r="H3186" s="13"/>
    </row>
    <row r="3187" spans="2:8" s="1" customFormat="1" ht="16.899999999999999" customHeight="1">
      <c r="B3187" s="13"/>
      <c r="C3187" s="38" t="s">
        <v>1</v>
      </c>
      <c r="D3187" s="38" t="s">
        <v>2133</v>
      </c>
      <c r="E3187" s="3" t="s">
        <v>1</v>
      </c>
      <c r="F3187" s="39">
        <v>0</v>
      </c>
      <c r="H3187" s="13"/>
    </row>
    <row r="3188" spans="2:8" s="1" customFormat="1" ht="16.899999999999999" customHeight="1">
      <c r="B3188" s="13"/>
      <c r="C3188" s="38" t="s">
        <v>1</v>
      </c>
      <c r="D3188" s="38" t="s">
        <v>6396</v>
      </c>
      <c r="E3188" s="3" t="s">
        <v>1</v>
      </c>
      <c r="F3188" s="39">
        <v>25.047999999999998</v>
      </c>
      <c r="H3188" s="13"/>
    </row>
    <row r="3189" spans="2:8" s="1" customFormat="1" ht="16.899999999999999" customHeight="1">
      <c r="B3189" s="13"/>
      <c r="C3189" s="38" t="s">
        <v>1</v>
      </c>
      <c r="D3189" s="38" t="s">
        <v>2135</v>
      </c>
      <c r="E3189" s="3" t="s">
        <v>1</v>
      </c>
      <c r="F3189" s="39">
        <v>-5.6950000000000003</v>
      </c>
      <c r="H3189" s="13"/>
    </row>
    <row r="3190" spans="2:8" s="1" customFormat="1" ht="16.899999999999999" customHeight="1">
      <c r="B3190" s="13"/>
      <c r="C3190" s="38" t="s">
        <v>1</v>
      </c>
      <c r="D3190" s="38" t="s">
        <v>2129</v>
      </c>
      <c r="E3190" s="3" t="s">
        <v>1</v>
      </c>
      <c r="F3190" s="39">
        <v>1.8540000000000001</v>
      </c>
      <c r="H3190" s="13"/>
    </row>
    <row r="3191" spans="2:8" s="1" customFormat="1" ht="16.899999999999999" customHeight="1">
      <c r="B3191" s="13"/>
      <c r="C3191" s="38" t="s">
        <v>1</v>
      </c>
      <c r="D3191" s="38" t="s">
        <v>1971</v>
      </c>
      <c r="E3191" s="3" t="s">
        <v>1</v>
      </c>
      <c r="F3191" s="39">
        <v>0</v>
      </c>
      <c r="H3191" s="13"/>
    </row>
    <row r="3192" spans="2:8" s="1" customFormat="1" ht="16.899999999999999" customHeight="1">
      <c r="B3192" s="13"/>
      <c r="C3192" s="38" t="s">
        <v>1</v>
      </c>
      <c r="D3192" s="38" t="s">
        <v>6397</v>
      </c>
      <c r="E3192" s="3" t="s">
        <v>1</v>
      </c>
      <c r="F3192" s="39">
        <v>24.765000000000001</v>
      </c>
      <c r="H3192" s="13"/>
    </row>
    <row r="3193" spans="2:8" s="1" customFormat="1" ht="16.899999999999999" customHeight="1">
      <c r="B3193" s="13"/>
      <c r="C3193" s="38" t="s">
        <v>1</v>
      </c>
      <c r="D3193" s="38" t="s">
        <v>2135</v>
      </c>
      <c r="E3193" s="3" t="s">
        <v>1</v>
      </c>
      <c r="F3193" s="39">
        <v>-5.6950000000000003</v>
      </c>
      <c r="H3193" s="13"/>
    </row>
    <row r="3194" spans="2:8" s="1" customFormat="1" ht="16.899999999999999" customHeight="1">
      <c r="B3194" s="13"/>
      <c r="C3194" s="38" t="s">
        <v>1</v>
      </c>
      <c r="D3194" s="38" t="s">
        <v>2129</v>
      </c>
      <c r="E3194" s="3" t="s">
        <v>1</v>
      </c>
      <c r="F3194" s="39">
        <v>1.8540000000000001</v>
      </c>
      <c r="H3194" s="13"/>
    </row>
    <row r="3195" spans="2:8" s="1" customFormat="1" ht="16.899999999999999" customHeight="1">
      <c r="B3195" s="13"/>
      <c r="C3195" s="38" t="s">
        <v>1</v>
      </c>
      <c r="D3195" s="38" t="s">
        <v>1973</v>
      </c>
      <c r="E3195" s="3" t="s">
        <v>1</v>
      </c>
      <c r="F3195" s="39">
        <v>0</v>
      </c>
      <c r="H3195" s="13"/>
    </row>
    <row r="3196" spans="2:8" s="1" customFormat="1" ht="16.899999999999999" customHeight="1">
      <c r="B3196" s="13"/>
      <c r="C3196" s="38" t="s">
        <v>1</v>
      </c>
      <c r="D3196" s="38" t="s">
        <v>6398</v>
      </c>
      <c r="E3196" s="3" t="s">
        <v>1</v>
      </c>
      <c r="F3196" s="39">
        <v>12.403</v>
      </c>
      <c r="H3196" s="13"/>
    </row>
    <row r="3197" spans="2:8" s="1" customFormat="1" ht="16.899999999999999" customHeight="1">
      <c r="B3197" s="13"/>
      <c r="C3197" s="38" t="s">
        <v>1</v>
      </c>
      <c r="D3197" s="38" t="s">
        <v>2135</v>
      </c>
      <c r="E3197" s="3" t="s">
        <v>1</v>
      </c>
      <c r="F3197" s="39">
        <v>-5.6950000000000003</v>
      </c>
      <c r="H3197" s="13"/>
    </row>
    <row r="3198" spans="2:8" s="1" customFormat="1" ht="16.899999999999999" customHeight="1">
      <c r="B3198" s="13"/>
      <c r="C3198" s="38" t="s">
        <v>1</v>
      </c>
      <c r="D3198" s="38" t="s">
        <v>2129</v>
      </c>
      <c r="E3198" s="3" t="s">
        <v>1</v>
      </c>
      <c r="F3198" s="39">
        <v>1.8540000000000001</v>
      </c>
      <c r="H3198" s="13"/>
    </row>
    <row r="3199" spans="2:8" s="1" customFormat="1" ht="16.899999999999999" customHeight="1">
      <c r="B3199" s="13"/>
      <c r="C3199" s="38" t="s">
        <v>1</v>
      </c>
      <c r="D3199" s="38" t="s">
        <v>2138</v>
      </c>
      <c r="E3199" s="3" t="s">
        <v>1</v>
      </c>
      <c r="F3199" s="39">
        <v>0</v>
      </c>
      <c r="H3199" s="13"/>
    </row>
    <row r="3200" spans="2:8" s="1" customFormat="1" ht="16.899999999999999" customHeight="1">
      <c r="B3200" s="13"/>
      <c r="C3200" s="38" t="s">
        <v>1</v>
      </c>
      <c r="D3200" s="38" t="s">
        <v>6399</v>
      </c>
      <c r="E3200" s="3" t="s">
        <v>1</v>
      </c>
      <c r="F3200" s="39">
        <v>57.122</v>
      </c>
      <c r="H3200" s="13"/>
    </row>
    <row r="3201" spans="2:8" s="1" customFormat="1" ht="16.899999999999999" customHeight="1">
      <c r="B3201" s="13"/>
      <c r="C3201" s="38" t="s">
        <v>1</v>
      </c>
      <c r="D3201" s="38" t="s">
        <v>2140</v>
      </c>
      <c r="E3201" s="3" t="s">
        <v>1</v>
      </c>
      <c r="F3201" s="39">
        <v>-17.727</v>
      </c>
      <c r="H3201" s="13"/>
    </row>
    <row r="3202" spans="2:8" s="1" customFormat="1" ht="16.899999999999999" customHeight="1">
      <c r="B3202" s="13"/>
      <c r="C3202" s="38" t="s">
        <v>1</v>
      </c>
      <c r="D3202" s="38" t="s">
        <v>2141</v>
      </c>
      <c r="E3202" s="3" t="s">
        <v>1</v>
      </c>
      <c r="F3202" s="39">
        <v>9.1989999999999998</v>
      </c>
      <c r="H3202" s="13"/>
    </row>
    <row r="3203" spans="2:8" s="1" customFormat="1" ht="16.899999999999999" customHeight="1">
      <c r="B3203" s="13"/>
      <c r="C3203" s="38" t="s">
        <v>1</v>
      </c>
      <c r="D3203" s="38" t="s">
        <v>1746</v>
      </c>
      <c r="E3203" s="3" t="s">
        <v>1</v>
      </c>
      <c r="F3203" s="39">
        <v>0</v>
      </c>
      <c r="H3203" s="13"/>
    </row>
    <row r="3204" spans="2:8" s="1" customFormat="1" ht="16.899999999999999" customHeight="1">
      <c r="B3204" s="13"/>
      <c r="C3204" s="38" t="s">
        <v>1</v>
      </c>
      <c r="D3204" s="38" t="s">
        <v>6400</v>
      </c>
      <c r="E3204" s="3" t="s">
        <v>1</v>
      </c>
      <c r="F3204" s="39">
        <v>166.91399999999999</v>
      </c>
      <c r="H3204" s="13"/>
    </row>
    <row r="3205" spans="2:8" s="1" customFormat="1" ht="16.899999999999999" customHeight="1">
      <c r="B3205" s="13"/>
      <c r="C3205" s="38" t="s">
        <v>1</v>
      </c>
      <c r="D3205" s="38" t="s">
        <v>2143</v>
      </c>
      <c r="E3205" s="3" t="s">
        <v>1</v>
      </c>
      <c r="F3205" s="39">
        <v>-28.57</v>
      </c>
      <c r="H3205" s="13"/>
    </row>
    <row r="3206" spans="2:8" s="1" customFormat="1" ht="16.899999999999999" customHeight="1">
      <c r="B3206" s="13"/>
      <c r="C3206" s="38" t="s">
        <v>1</v>
      </c>
      <c r="D3206" s="38" t="s">
        <v>2144</v>
      </c>
      <c r="E3206" s="3" t="s">
        <v>1</v>
      </c>
      <c r="F3206" s="39">
        <v>13.595000000000001</v>
      </c>
      <c r="H3206" s="13"/>
    </row>
    <row r="3207" spans="2:8" s="1" customFormat="1" ht="16.899999999999999" customHeight="1">
      <c r="B3207" s="13"/>
      <c r="C3207" s="38" t="s">
        <v>1</v>
      </c>
      <c r="D3207" s="38" t="s">
        <v>1748</v>
      </c>
      <c r="E3207" s="3" t="s">
        <v>1</v>
      </c>
      <c r="F3207" s="39">
        <v>0</v>
      </c>
      <c r="H3207" s="13"/>
    </row>
    <row r="3208" spans="2:8" s="1" customFormat="1" ht="16.899999999999999" customHeight="1">
      <c r="B3208" s="13"/>
      <c r="C3208" s="38" t="s">
        <v>1</v>
      </c>
      <c r="D3208" s="38" t="s">
        <v>6401</v>
      </c>
      <c r="E3208" s="3" t="s">
        <v>1</v>
      </c>
      <c r="F3208" s="39">
        <v>121.931</v>
      </c>
      <c r="H3208" s="13"/>
    </row>
    <row r="3209" spans="2:8" s="1" customFormat="1" ht="16.899999999999999" customHeight="1">
      <c r="B3209" s="13"/>
      <c r="C3209" s="38" t="s">
        <v>1</v>
      </c>
      <c r="D3209" s="38" t="s">
        <v>2146</v>
      </c>
      <c r="E3209" s="3" t="s">
        <v>1</v>
      </c>
      <c r="F3209" s="39">
        <v>-15.475</v>
      </c>
      <c r="H3209" s="13"/>
    </row>
    <row r="3210" spans="2:8" s="1" customFormat="1" ht="16.899999999999999" customHeight="1">
      <c r="B3210" s="13"/>
      <c r="C3210" s="38" t="s">
        <v>1</v>
      </c>
      <c r="D3210" s="38" t="s">
        <v>2147</v>
      </c>
      <c r="E3210" s="3" t="s">
        <v>1</v>
      </c>
      <c r="F3210" s="39">
        <v>5.3230000000000004</v>
      </c>
      <c r="H3210" s="13"/>
    </row>
    <row r="3211" spans="2:8" s="1" customFormat="1" ht="16.899999999999999" customHeight="1">
      <c r="B3211" s="13"/>
      <c r="C3211" s="38" t="s">
        <v>1</v>
      </c>
      <c r="D3211" s="38" t="s">
        <v>1750</v>
      </c>
      <c r="E3211" s="3" t="s">
        <v>1</v>
      </c>
      <c r="F3211" s="39">
        <v>0</v>
      </c>
      <c r="H3211" s="13"/>
    </row>
    <row r="3212" spans="2:8" s="1" customFormat="1" ht="16.899999999999999" customHeight="1">
      <c r="B3212" s="13"/>
      <c r="C3212" s="38" t="s">
        <v>1</v>
      </c>
      <c r="D3212" s="38" t="s">
        <v>6402</v>
      </c>
      <c r="E3212" s="3" t="s">
        <v>1</v>
      </c>
      <c r="F3212" s="39">
        <v>92.584999999999994</v>
      </c>
      <c r="H3212" s="13"/>
    </row>
    <row r="3213" spans="2:8" s="1" customFormat="1" ht="16.899999999999999" customHeight="1">
      <c r="B3213" s="13"/>
      <c r="C3213" s="38" t="s">
        <v>1</v>
      </c>
      <c r="D3213" s="38" t="s">
        <v>1866</v>
      </c>
      <c r="E3213" s="3" t="s">
        <v>1</v>
      </c>
      <c r="F3213" s="39">
        <v>-12.346</v>
      </c>
      <c r="H3213" s="13"/>
    </row>
    <row r="3214" spans="2:8" s="1" customFormat="1" ht="16.899999999999999" customHeight="1">
      <c r="B3214" s="13"/>
      <c r="C3214" s="38" t="s">
        <v>1</v>
      </c>
      <c r="D3214" s="38" t="s">
        <v>1867</v>
      </c>
      <c r="E3214" s="3" t="s">
        <v>1</v>
      </c>
      <c r="F3214" s="39">
        <v>6.18</v>
      </c>
      <c r="H3214" s="13"/>
    </row>
    <row r="3215" spans="2:8" s="1" customFormat="1" ht="16.899999999999999" customHeight="1">
      <c r="B3215" s="13"/>
      <c r="C3215" s="38" t="s">
        <v>1</v>
      </c>
      <c r="D3215" s="38" t="s">
        <v>1871</v>
      </c>
      <c r="E3215" s="3" t="s">
        <v>1</v>
      </c>
      <c r="F3215" s="39">
        <v>0</v>
      </c>
      <c r="H3215" s="13"/>
    </row>
    <row r="3216" spans="2:8" s="1" customFormat="1" ht="16.899999999999999" customHeight="1">
      <c r="B3216" s="13"/>
      <c r="C3216" s="38" t="s">
        <v>1</v>
      </c>
      <c r="D3216" s="38" t="s">
        <v>6403</v>
      </c>
      <c r="E3216" s="3" t="s">
        <v>1</v>
      </c>
      <c r="F3216" s="39">
        <v>22.321000000000002</v>
      </c>
      <c r="H3216" s="13"/>
    </row>
    <row r="3217" spans="2:8" s="1" customFormat="1" ht="16.899999999999999" customHeight="1">
      <c r="B3217" s="13"/>
      <c r="C3217" s="38" t="s">
        <v>1</v>
      </c>
      <c r="D3217" s="38" t="s">
        <v>1873</v>
      </c>
      <c r="E3217" s="3" t="s">
        <v>1</v>
      </c>
      <c r="F3217" s="39">
        <v>-7.0330000000000004</v>
      </c>
      <c r="H3217" s="13"/>
    </row>
    <row r="3218" spans="2:8" s="1" customFormat="1" ht="16.899999999999999" customHeight="1">
      <c r="B3218" s="13"/>
      <c r="C3218" s="38" t="s">
        <v>1</v>
      </c>
      <c r="D3218" s="38" t="s">
        <v>1874</v>
      </c>
      <c r="E3218" s="3" t="s">
        <v>1</v>
      </c>
      <c r="F3218" s="39">
        <v>1.929</v>
      </c>
      <c r="H3218" s="13"/>
    </row>
    <row r="3219" spans="2:8" s="1" customFormat="1" ht="16.899999999999999" customHeight="1">
      <c r="B3219" s="13"/>
      <c r="C3219" s="38" t="s">
        <v>1</v>
      </c>
      <c r="D3219" s="38" t="s">
        <v>1875</v>
      </c>
      <c r="E3219" s="3" t="s">
        <v>1</v>
      </c>
      <c r="F3219" s="39">
        <v>0</v>
      </c>
      <c r="H3219" s="13"/>
    </row>
    <row r="3220" spans="2:8" s="1" customFormat="1" ht="16.899999999999999" customHeight="1">
      <c r="B3220" s="13"/>
      <c r="C3220" s="38" t="s">
        <v>1</v>
      </c>
      <c r="D3220" s="38" t="s">
        <v>6404</v>
      </c>
      <c r="E3220" s="3" t="s">
        <v>1</v>
      </c>
      <c r="F3220" s="39">
        <v>11.13</v>
      </c>
      <c r="H3220" s="13"/>
    </row>
    <row r="3221" spans="2:8" s="1" customFormat="1" ht="16.899999999999999" customHeight="1">
      <c r="B3221" s="13"/>
      <c r="C3221" s="38" t="s">
        <v>1</v>
      </c>
      <c r="D3221" s="38" t="s">
        <v>1877</v>
      </c>
      <c r="E3221" s="3" t="s">
        <v>1</v>
      </c>
      <c r="F3221" s="39">
        <v>-3.0870000000000002</v>
      </c>
      <c r="H3221" s="13"/>
    </row>
    <row r="3222" spans="2:8" s="1" customFormat="1" ht="16.899999999999999" customHeight="1">
      <c r="B3222" s="13"/>
      <c r="C3222" s="38" t="s">
        <v>1</v>
      </c>
      <c r="D3222" s="38" t="s">
        <v>1878</v>
      </c>
      <c r="E3222" s="3" t="s">
        <v>1</v>
      </c>
      <c r="F3222" s="39">
        <v>1.5449999999999999</v>
      </c>
      <c r="H3222" s="13"/>
    </row>
    <row r="3223" spans="2:8" s="1" customFormat="1" ht="16.899999999999999" customHeight="1">
      <c r="B3223" s="13"/>
      <c r="C3223" s="38" t="s">
        <v>1</v>
      </c>
      <c r="D3223" s="38" t="s">
        <v>1752</v>
      </c>
      <c r="E3223" s="3" t="s">
        <v>1</v>
      </c>
      <c r="F3223" s="39">
        <v>0</v>
      </c>
      <c r="H3223" s="13"/>
    </row>
    <row r="3224" spans="2:8" s="1" customFormat="1" ht="16.899999999999999" customHeight="1">
      <c r="B3224" s="13"/>
      <c r="C3224" s="38" t="s">
        <v>1</v>
      </c>
      <c r="D3224" s="38" t="s">
        <v>6405</v>
      </c>
      <c r="E3224" s="3" t="s">
        <v>1</v>
      </c>
      <c r="F3224" s="39">
        <v>8.08</v>
      </c>
      <c r="H3224" s="13"/>
    </row>
    <row r="3225" spans="2:8" s="1" customFormat="1" ht="16.899999999999999" customHeight="1">
      <c r="B3225" s="13"/>
      <c r="C3225" s="38" t="s">
        <v>1</v>
      </c>
      <c r="D3225" s="38" t="s">
        <v>1877</v>
      </c>
      <c r="E3225" s="3" t="s">
        <v>1</v>
      </c>
      <c r="F3225" s="39">
        <v>-3.0870000000000002</v>
      </c>
      <c r="H3225" s="13"/>
    </row>
    <row r="3226" spans="2:8" s="1" customFormat="1" ht="16.899999999999999" customHeight="1">
      <c r="B3226" s="13"/>
      <c r="C3226" s="38" t="s">
        <v>1</v>
      </c>
      <c r="D3226" s="38" t="s">
        <v>1878</v>
      </c>
      <c r="E3226" s="3" t="s">
        <v>1</v>
      </c>
      <c r="F3226" s="39">
        <v>1.5449999999999999</v>
      </c>
      <c r="H3226" s="13"/>
    </row>
    <row r="3227" spans="2:8" s="1" customFormat="1" ht="16.899999999999999" customHeight="1">
      <c r="B3227" s="13"/>
      <c r="C3227" s="38" t="s">
        <v>1</v>
      </c>
      <c r="D3227" s="38" t="s">
        <v>1883</v>
      </c>
      <c r="E3227" s="3" t="s">
        <v>1</v>
      </c>
      <c r="F3227" s="39">
        <v>2.9430000000000001</v>
      </c>
      <c r="H3227" s="13"/>
    </row>
    <row r="3228" spans="2:8" s="1" customFormat="1" ht="16.899999999999999" customHeight="1">
      <c r="B3228" s="13"/>
      <c r="C3228" s="38" t="s">
        <v>1</v>
      </c>
      <c r="D3228" s="38" t="s">
        <v>1811</v>
      </c>
      <c r="E3228" s="3" t="s">
        <v>1</v>
      </c>
      <c r="F3228" s="39">
        <v>0</v>
      </c>
      <c r="H3228" s="13"/>
    </row>
    <row r="3229" spans="2:8" s="1" customFormat="1" ht="16.899999999999999" customHeight="1">
      <c r="B3229" s="13"/>
      <c r="C3229" s="38" t="s">
        <v>1</v>
      </c>
      <c r="D3229" s="38" t="s">
        <v>2149</v>
      </c>
      <c r="E3229" s="3" t="s">
        <v>1</v>
      </c>
      <c r="F3229" s="39">
        <v>12.429</v>
      </c>
      <c r="H3229" s="13"/>
    </row>
    <row r="3230" spans="2:8" s="1" customFormat="1" ht="16.899999999999999" customHeight="1">
      <c r="B3230" s="13"/>
      <c r="C3230" s="38" t="s">
        <v>1</v>
      </c>
      <c r="D3230" s="38" t="s">
        <v>2150</v>
      </c>
      <c r="E3230" s="3" t="s">
        <v>1</v>
      </c>
      <c r="F3230" s="39">
        <v>-2.698</v>
      </c>
      <c r="H3230" s="13"/>
    </row>
    <row r="3231" spans="2:8" s="1" customFormat="1" ht="16.899999999999999" customHeight="1">
      <c r="B3231" s="13"/>
      <c r="C3231" s="38" t="s">
        <v>1</v>
      </c>
      <c r="D3231" s="38" t="s">
        <v>2151</v>
      </c>
      <c r="E3231" s="3" t="s">
        <v>1</v>
      </c>
      <c r="F3231" s="39">
        <v>2.6829999999999998</v>
      </c>
      <c r="H3231" s="13"/>
    </row>
    <row r="3232" spans="2:8" s="1" customFormat="1" ht="16.899999999999999" customHeight="1">
      <c r="B3232" s="13"/>
      <c r="C3232" s="38" t="s">
        <v>1</v>
      </c>
      <c r="D3232" s="38" t="s">
        <v>1594</v>
      </c>
      <c r="E3232" s="3" t="s">
        <v>1</v>
      </c>
      <c r="F3232" s="39">
        <v>0</v>
      </c>
      <c r="H3232" s="13"/>
    </row>
    <row r="3233" spans="2:8" s="1" customFormat="1" ht="16.899999999999999" customHeight="1">
      <c r="B3233" s="13"/>
      <c r="C3233" s="38" t="s">
        <v>1</v>
      </c>
      <c r="D3233" s="38" t="s">
        <v>2152</v>
      </c>
      <c r="E3233" s="3" t="s">
        <v>1</v>
      </c>
      <c r="F3233" s="39">
        <v>17.683</v>
      </c>
      <c r="H3233" s="13"/>
    </row>
    <row r="3234" spans="2:8" s="1" customFormat="1" ht="16.899999999999999" customHeight="1">
      <c r="B3234" s="13"/>
      <c r="C3234" s="38" t="s">
        <v>1</v>
      </c>
      <c r="D3234" s="38" t="s">
        <v>2153</v>
      </c>
      <c r="E3234" s="3" t="s">
        <v>1</v>
      </c>
      <c r="F3234" s="39">
        <v>-5.6719999999999997</v>
      </c>
      <c r="H3234" s="13"/>
    </row>
    <row r="3235" spans="2:8" s="1" customFormat="1" ht="16.899999999999999" customHeight="1">
      <c r="B3235" s="13"/>
      <c r="C3235" s="38" t="s">
        <v>1</v>
      </c>
      <c r="D3235" s="38" t="s">
        <v>1809</v>
      </c>
      <c r="E3235" s="3" t="s">
        <v>1</v>
      </c>
      <c r="F3235" s="39">
        <v>0</v>
      </c>
      <c r="H3235" s="13"/>
    </row>
    <row r="3236" spans="2:8" s="1" customFormat="1" ht="16.899999999999999" customHeight="1">
      <c r="B3236" s="13"/>
      <c r="C3236" s="38" t="s">
        <v>1</v>
      </c>
      <c r="D3236" s="38" t="s">
        <v>2154</v>
      </c>
      <c r="E3236" s="3" t="s">
        <v>1</v>
      </c>
      <c r="F3236" s="39">
        <v>8.5399999999999991</v>
      </c>
      <c r="H3236" s="13"/>
    </row>
    <row r="3237" spans="2:8" s="1" customFormat="1" ht="16.899999999999999" customHeight="1">
      <c r="B3237" s="13"/>
      <c r="C3237" s="38" t="s">
        <v>1</v>
      </c>
      <c r="D3237" s="38" t="s">
        <v>2155</v>
      </c>
      <c r="E3237" s="3" t="s">
        <v>1</v>
      </c>
      <c r="F3237" s="39">
        <v>-1.236</v>
      </c>
      <c r="H3237" s="13"/>
    </row>
    <row r="3238" spans="2:8" s="1" customFormat="1" ht="16.899999999999999" customHeight="1">
      <c r="B3238" s="13"/>
      <c r="C3238" s="38" t="s">
        <v>1</v>
      </c>
      <c r="D3238" s="38" t="s">
        <v>2156</v>
      </c>
      <c r="E3238" s="3" t="s">
        <v>1</v>
      </c>
      <c r="F3238" s="39">
        <v>2.2850000000000001</v>
      </c>
      <c r="H3238" s="13"/>
    </row>
    <row r="3239" spans="2:8" s="1" customFormat="1" ht="16.899999999999999" customHeight="1">
      <c r="B3239" s="13"/>
      <c r="C3239" s="38" t="s">
        <v>1</v>
      </c>
      <c r="D3239" s="38" t="s">
        <v>1981</v>
      </c>
      <c r="E3239" s="3" t="s">
        <v>1</v>
      </c>
      <c r="F3239" s="39">
        <v>0</v>
      </c>
      <c r="H3239" s="13"/>
    </row>
    <row r="3240" spans="2:8" s="1" customFormat="1" ht="16.899999999999999" customHeight="1">
      <c r="B3240" s="13"/>
      <c r="C3240" s="38" t="s">
        <v>1</v>
      </c>
      <c r="D3240" s="38" t="s">
        <v>6406</v>
      </c>
      <c r="E3240" s="3" t="s">
        <v>1</v>
      </c>
      <c r="F3240" s="39">
        <v>63.231000000000002</v>
      </c>
      <c r="H3240" s="13"/>
    </row>
    <row r="3241" spans="2:8" s="1" customFormat="1" ht="16.899999999999999" customHeight="1">
      <c r="B3241" s="13"/>
      <c r="C3241" s="38" t="s">
        <v>1</v>
      </c>
      <c r="D3241" s="38" t="s">
        <v>2162</v>
      </c>
      <c r="E3241" s="3" t="s">
        <v>1</v>
      </c>
      <c r="F3241" s="39">
        <v>-18.704999999999998</v>
      </c>
      <c r="H3241" s="13"/>
    </row>
    <row r="3242" spans="2:8" s="1" customFormat="1" ht="16.899999999999999" customHeight="1">
      <c r="B3242" s="13"/>
      <c r="C3242" s="38" t="s">
        <v>1</v>
      </c>
      <c r="D3242" s="38" t="s">
        <v>2163</v>
      </c>
      <c r="E3242" s="3" t="s">
        <v>1</v>
      </c>
      <c r="F3242" s="39">
        <v>2.335</v>
      </c>
      <c r="H3242" s="13"/>
    </row>
    <row r="3243" spans="2:8" s="1" customFormat="1" ht="16.899999999999999" customHeight="1">
      <c r="B3243" s="13"/>
      <c r="C3243" s="38" t="s">
        <v>1</v>
      </c>
      <c r="D3243" s="38" t="s">
        <v>2164</v>
      </c>
      <c r="E3243" s="3" t="s">
        <v>1</v>
      </c>
      <c r="F3243" s="39">
        <v>0</v>
      </c>
      <c r="H3243" s="13"/>
    </row>
    <row r="3244" spans="2:8" s="1" customFormat="1" ht="16.899999999999999" customHeight="1">
      <c r="B3244" s="13"/>
      <c r="C3244" s="38" t="s">
        <v>1</v>
      </c>
      <c r="D3244" s="38" t="s">
        <v>6407</v>
      </c>
      <c r="E3244" s="3" t="s">
        <v>1</v>
      </c>
      <c r="F3244" s="39">
        <v>15.747999999999999</v>
      </c>
      <c r="H3244" s="13"/>
    </row>
    <row r="3245" spans="2:8" s="1" customFormat="1" ht="16.899999999999999" customHeight="1">
      <c r="B3245" s="13"/>
      <c r="C3245" s="38" t="s">
        <v>1</v>
      </c>
      <c r="D3245" s="38" t="s">
        <v>2166</v>
      </c>
      <c r="E3245" s="3" t="s">
        <v>1</v>
      </c>
      <c r="F3245" s="39">
        <v>-1.419</v>
      </c>
      <c r="H3245" s="13"/>
    </row>
    <row r="3246" spans="2:8" s="1" customFormat="1" ht="16.899999999999999" customHeight="1">
      <c r="B3246" s="13"/>
      <c r="C3246" s="38" t="s">
        <v>1</v>
      </c>
      <c r="D3246" s="38" t="s">
        <v>2167</v>
      </c>
      <c r="E3246" s="3" t="s">
        <v>1</v>
      </c>
      <c r="F3246" s="39">
        <v>0</v>
      </c>
      <c r="H3246" s="13"/>
    </row>
    <row r="3247" spans="2:8" s="1" customFormat="1" ht="16.899999999999999" customHeight="1">
      <c r="B3247" s="13"/>
      <c r="C3247" s="38" t="s">
        <v>1</v>
      </c>
      <c r="D3247" s="38" t="s">
        <v>2168</v>
      </c>
      <c r="E3247" s="3" t="s">
        <v>1</v>
      </c>
      <c r="F3247" s="39">
        <v>36.612000000000002</v>
      </c>
      <c r="H3247" s="13"/>
    </row>
    <row r="3248" spans="2:8" s="1" customFormat="1" ht="16.899999999999999" customHeight="1">
      <c r="B3248" s="13"/>
      <c r="C3248" s="38" t="s">
        <v>1</v>
      </c>
      <c r="D3248" s="38" t="s">
        <v>2169</v>
      </c>
      <c r="E3248" s="3" t="s">
        <v>1</v>
      </c>
      <c r="F3248" s="39">
        <v>56.581000000000003</v>
      </c>
      <c r="H3248" s="13"/>
    </row>
    <row r="3249" spans="2:8" s="1" customFormat="1" ht="16.899999999999999" customHeight="1">
      <c r="B3249" s="13"/>
      <c r="C3249" s="38" t="s">
        <v>1</v>
      </c>
      <c r="D3249" s="38" t="s">
        <v>2170</v>
      </c>
      <c r="E3249" s="3" t="s">
        <v>1</v>
      </c>
      <c r="F3249" s="39">
        <v>-17.954999999999998</v>
      </c>
      <c r="H3249" s="13"/>
    </row>
    <row r="3250" spans="2:8" s="1" customFormat="1" ht="16.899999999999999" customHeight="1">
      <c r="B3250" s="13"/>
      <c r="C3250" s="38" t="s">
        <v>1</v>
      </c>
      <c r="D3250" s="38" t="s">
        <v>2171</v>
      </c>
      <c r="E3250" s="3" t="s">
        <v>1</v>
      </c>
      <c r="F3250" s="39">
        <v>8.173</v>
      </c>
      <c r="H3250" s="13"/>
    </row>
    <row r="3251" spans="2:8" s="1" customFormat="1" ht="16.899999999999999" customHeight="1">
      <c r="B3251" s="13"/>
      <c r="C3251" s="38" t="s">
        <v>1</v>
      </c>
      <c r="D3251" s="38" t="s">
        <v>1755</v>
      </c>
      <c r="E3251" s="3" t="s">
        <v>1</v>
      </c>
      <c r="F3251" s="39">
        <v>0</v>
      </c>
      <c r="H3251" s="13"/>
    </row>
    <row r="3252" spans="2:8" s="1" customFormat="1" ht="16.899999999999999" customHeight="1">
      <c r="B3252" s="13"/>
      <c r="C3252" s="38" t="s">
        <v>1</v>
      </c>
      <c r="D3252" s="38" t="s">
        <v>6408</v>
      </c>
      <c r="E3252" s="3" t="s">
        <v>1</v>
      </c>
      <c r="F3252" s="39">
        <v>57.448999999999998</v>
      </c>
      <c r="H3252" s="13"/>
    </row>
    <row r="3253" spans="2:8" s="1" customFormat="1" ht="16.899999999999999" customHeight="1">
      <c r="B3253" s="13"/>
      <c r="C3253" s="38" t="s">
        <v>1</v>
      </c>
      <c r="D3253" s="38" t="s">
        <v>2173</v>
      </c>
      <c r="E3253" s="3" t="s">
        <v>1</v>
      </c>
      <c r="F3253" s="39">
        <v>-18.986000000000001</v>
      </c>
      <c r="H3253" s="13"/>
    </row>
    <row r="3254" spans="2:8" s="1" customFormat="1" ht="16.899999999999999" customHeight="1">
      <c r="B3254" s="13"/>
      <c r="C3254" s="38" t="s">
        <v>1</v>
      </c>
      <c r="D3254" s="38" t="s">
        <v>2174</v>
      </c>
      <c r="E3254" s="3" t="s">
        <v>1</v>
      </c>
      <c r="F3254" s="39">
        <v>10.622999999999999</v>
      </c>
      <c r="H3254" s="13"/>
    </row>
    <row r="3255" spans="2:8" s="1" customFormat="1" ht="16.899999999999999" customHeight="1">
      <c r="B3255" s="13"/>
      <c r="C3255" s="38" t="s">
        <v>1</v>
      </c>
      <c r="D3255" s="38" t="s">
        <v>1757</v>
      </c>
      <c r="E3255" s="3" t="s">
        <v>1</v>
      </c>
      <c r="F3255" s="39">
        <v>0</v>
      </c>
      <c r="H3255" s="13"/>
    </row>
    <row r="3256" spans="2:8" s="1" customFormat="1" ht="16.899999999999999" customHeight="1">
      <c r="B3256" s="13"/>
      <c r="C3256" s="38" t="s">
        <v>1</v>
      </c>
      <c r="D3256" s="38" t="s">
        <v>6409</v>
      </c>
      <c r="E3256" s="3" t="s">
        <v>1</v>
      </c>
      <c r="F3256" s="39">
        <v>200.36</v>
      </c>
      <c r="H3256" s="13"/>
    </row>
    <row r="3257" spans="2:8" s="1" customFormat="1" ht="16.899999999999999" customHeight="1">
      <c r="B3257" s="13"/>
      <c r="C3257" s="38" t="s">
        <v>1</v>
      </c>
      <c r="D3257" s="38" t="s">
        <v>2176</v>
      </c>
      <c r="E3257" s="3" t="s">
        <v>1</v>
      </c>
      <c r="F3257" s="39">
        <v>-45.73</v>
      </c>
      <c r="H3257" s="13"/>
    </row>
    <row r="3258" spans="2:8" s="1" customFormat="1" ht="22.5">
      <c r="B3258" s="13"/>
      <c r="C3258" s="38" t="s">
        <v>1</v>
      </c>
      <c r="D3258" s="38" t="s">
        <v>2177</v>
      </c>
      <c r="E3258" s="3" t="s">
        <v>1</v>
      </c>
      <c r="F3258" s="39">
        <v>15.837</v>
      </c>
      <c r="H3258" s="13"/>
    </row>
    <row r="3259" spans="2:8" s="1" customFormat="1" ht="16.899999999999999" customHeight="1">
      <c r="B3259" s="13"/>
      <c r="C3259" s="38" t="s">
        <v>1</v>
      </c>
      <c r="D3259" s="38" t="s">
        <v>2178</v>
      </c>
      <c r="E3259" s="3" t="s">
        <v>1</v>
      </c>
      <c r="F3259" s="39">
        <v>20.47</v>
      </c>
      <c r="H3259" s="13"/>
    </row>
    <row r="3260" spans="2:8" s="1" customFormat="1" ht="16.899999999999999" customHeight="1">
      <c r="B3260" s="13"/>
      <c r="C3260" s="38" t="s">
        <v>1</v>
      </c>
      <c r="D3260" s="38" t="s">
        <v>2098</v>
      </c>
      <c r="E3260" s="3" t="s">
        <v>1</v>
      </c>
      <c r="F3260" s="39">
        <v>0</v>
      </c>
      <c r="H3260" s="13"/>
    </row>
    <row r="3261" spans="2:8" s="1" customFormat="1" ht="16.899999999999999" customHeight="1">
      <c r="B3261" s="13"/>
      <c r="C3261" s="38" t="s">
        <v>1</v>
      </c>
      <c r="D3261" s="38" t="s">
        <v>6410</v>
      </c>
      <c r="E3261" s="3" t="s">
        <v>1</v>
      </c>
      <c r="F3261" s="39">
        <v>47.131</v>
      </c>
      <c r="H3261" s="13"/>
    </row>
    <row r="3262" spans="2:8" s="1" customFormat="1" ht="16.899999999999999" customHeight="1">
      <c r="B3262" s="13"/>
      <c r="C3262" s="38" t="s">
        <v>1</v>
      </c>
      <c r="D3262" s="38" t="s">
        <v>2180</v>
      </c>
      <c r="E3262" s="3" t="s">
        <v>1</v>
      </c>
      <c r="F3262" s="39">
        <v>-15.116</v>
      </c>
      <c r="H3262" s="13"/>
    </row>
    <row r="3263" spans="2:8" s="1" customFormat="1" ht="16.899999999999999" customHeight="1">
      <c r="B3263" s="13"/>
      <c r="C3263" s="38" t="s">
        <v>1</v>
      </c>
      <c r="D3263" s="38" t="s">
        <v>2181</v>
      </c>
      <c r="E3263" s="3" t="s">
        <v>1</v>
      </c>
      <c r="F3263" s="39">
        <v>5.8559999999999999</v>
      </c>
      <c r="H3263" s="13"/>
    </row>
    <row r="3264" spans="2:8" s="1" customFormat="1" ht="16.899999999999999" customHeight="1">
      <c r="B3264" s="13"/>
      <c r="C3264" s="38" t="s">
        <v>1</v>
      </c>
      <c r="D3264" s="38" t="s">
        <v>1597</v>
      </c>
      <c r="E3264" s="3" t="s">
        <v>1</v>
      </c>
      <c r="F3264" s="39">
        <v>0</v>
      </c>
      <c r="H3264" s="13"/>
    </row>
    <row r="3265" spans="2:8" s="1" customFormat="1" ht="16.899999999999999" customHeight="1">
      <c r="B3265" s="13"/>
      <c r="C3265" s="38" t="s">
        <v>1</v>
      </c>
      <c r="D3265" s="38" t="s">
        <v>2182</v>
      </c>
      <c r="E3265" s="3" t="s">
        <v>1</v>
      </c>
      <c r="F3265" s="39">
        <v>0</v>
      </c>
      <c r="H3265" s="13"/>
    </row>
    <row r="3266" spans="2:8" s="1" customFormat="1" ht="16.899999999999999" customHeight="1">
      <c r="B3266" s="13"/>
      <c r="C3266" s="38" t="s">
        <v>1</v>
      </c>
      <c r="D3266" s="38" t="s">
        <v>6411</v>
      </c>
      <c r="E3266" s="3" t="s">
        <v>1</v>
      </c>
      <c r="F3266" s="39">
        <v>53.287999999999997</v>
      </c>
      <c r="H3266" s="13"/>
    </row>
    <row r="3267" spans="2:8" s="1" customFormat="1" ht="16.899999999999999" customHeight="1">
      <c r="B3267" s="13"/>
      <c r="C3267" s="38" t="s">
        <v>1</v>
      </c>
      <c r="D3267" s="38" t="s">
        <v>2184</v>
      </c>
      <c r="E3267" s="3" t="s">
        <v>1</v>
      </c>
      <c r="F3267" s="39">
        <v>-3.9169999999999998</v>
      </c>
      <c r="H3267" s="13"/>
    </row>
    <row r="3268" spans="2:8" s="1" customFormat="1" ht="16.899999999999999" customHeight="1">
      <c r="B3268" s="13"/>
      <c r="C3268" s="38" t="s">
        <v>1</v>
      </c>
      <c r="D3268" s="38" t="s">
        <v>2185</v>
      </c>
      <c r="E3268" s="3" t="s">
        <v>1</v>
      </c>
      <c r="F3268" s="39">
        <v>1.3480000000000001</v>
      </c>
      <c r="H3268" s="13"/>
    </row>
    <row r="3269" spans="2:8" s="1" customFormat="1" ht="16.899999999999999" customHeight="1">
      <c r="B3269" s="13"/>
      <c r="C3269" s="38" t="s">
        <v>1</v>
      </c>
      <c r="D3269" s="38" t="s">
        <v>1759</v>
      </c>
      <c r="E3269" s="3" t="s">
        <v>1</v>
      </c>
      <c r="F3269" s="39">
        <v>0</v>
      </c>
      <c r="H3269" s="13"/>
    </row>
    <row r="3270" spans="2:8" s="1" customFormat="1" ht="16.899999999999999" customHeight="1">
      <c r="B3270" s="13"/>
      <c r="C3270" s="38" t="s">
        <v>1</v>
      </c>
      <c r="D3270" s="38" t="s">
        <v>6412</v>
      </c>
      <c r="E3270" s="3" t="s">
        <v>1</v>
      </c>
      <c r="F3270" s="39">
        <v>32.843000000000004</v>
      </c>
      <c r="H3270" s="13"/>
    </row>
    <row r="3271" spans="2:8" s="1" customFormat="1" ht="16.899999999999999" customHeight="1">
      <c r="B3271" s="13"/>
      <c r="C3271" s="38" t="s">
        <v>1</v>
      </c>
      <c r="D3271" s="38" t="s">
        <v>2187</v>
      </c>
      <c r="E3271" s="3" t="s">
        <v>1</v>
      </c>
      <c r="F3271" s="39">
        <v>-6.1740000000000004</v>
      </c>
      <c r="H3271" s="13"/>
    </row>
    <row r="3272" spans="2:8" s="1" customFormat="1" ht="16.899999999999999" customHeight="1">
      <c r="B3272" s="13"/>
      <c r="C3272" s="38" t="s">
        <v>1</v>
      </c>
      <c r="D3272" s="38" t="s">
        <v>2185</v>
      </c>
      <c r="E3272" s="3" t="s">
        <v>1</v>
      </c>
      <c r="F3272" s="39">
        <v>1.3480000000000001</v>
      </c>
      <c r="H3272" s="13"/>
    </row>
    <row r="3273" spans="2:8" s="1" customFormat="1" ht="16.899999999999999" customHeight="1">
      <c r="B3273" s="13"/>
      <c r="C3273" s="38" t="s">
        <v>1</v>
      </c>
      <c r="D3273" s="38" t="s">
        <v>2188</v>
      </c>
      <c r="E3273" s="3" t="s">
        <v>1</v>
      </c>
      <c r="F3273" s="39">
        <v>0</v>
      </c>
      <c r="H3273" s="13"/>
    </row>
    <row r="3274" spans="2:8" s="1" customFormat="1" ht="16.899999999999999" customHeight="1">
      <c r="B3274" s="13"/>
      <c r="C3274" s="38" t="s">
        <v>1</v>
      </c>
      <c r="D3274" s="38" t="s">
        <v>6413</v>
      </c>
      <c r="E3274" s="3" t="s">
        <v>1</v>
      </c>
      <c r="F3274" s="39">
        <v>30.754999999999999</v>
      </c>
      <c r="H3274" s="13"/>
    </row>
    <row r="3275" spans="2:8" s="1" customFormat="1" ht="16.899999999999999" customHeight="1">
      <c r="B3275" s="13"/>
      <c r="C3275" s="38" t="s">
        <v>1</v>
      </c>
      <c r="D3275" s="38" t="s">
        <v>2190</v>
      </c>
      <c r="E3275" s="3" t="s">
        <v>1</v>
      </c>
      <c r="F3275" s="39">
        <v>-6.3330000000000002</v>
      </c>
      <c r="H3275" s="13"/>
    </row>
    <row r="3276" spans="2:8" s="1" customFormat="1" ht="16.899999999999999" customHeight="1">
      <c r="B3276" s="13"/>
      <c r="C3276" s="38" t="s">
        <v>1</v>
      </c>
      <c r="D3276" s="38" t="s">
        <v>2191</v>
      </c>
      <c r="E3276" s="3" t="s">
        <v>1</v>
      </c>
      <c r="F3276" s="39">
        <v>1.357</v>
      </c>
      <c r="H3276" s="13"/>
    </row>
    <row r="3277" spans="2:8" s="1" customFormat="1" ht="16.899999999999999" customHeight="1">
      <c r="B3277" s="13"/>
      <c r="C3277" s="38" t="s">
        <v>1</v>
      </c>
      <c r="D3277" s="38" t="s">
        <v>2192</v>
      </c>
      <c r="E3277" s="3" t="s">
        <v>1</v>
      </c>
      <c r="F3277" s="39">
        <v>0</v>
      </c>
      <c r="H3277" s="13"/>
    </row>
    <row r="3278" spans="2:8" s="1" customFormat="1" ht="16.899999999999999" customHeight="1">
      <c r="B3278" s="13"/>
      <c r="C3278" s="38" t="s">
        <v>1</v>
      </c>
      <c r="D3278" s="38" t="s">
        <v>6414</v>
      </c>
      <c r="E3278" s="3" t="s">
        <v>1</v>
      </c>
      <c r="F3278" s="39">
        <v>24.491</v>
      </c>
      <c r="H3278" s="13"/>
    </row>
    <row r="3279" spans="2:8" s="1" customFormat="1" ht="16.899999999999999" customHeight="1">
      <c r="B3279" s="13"/>
      <c r="C3279" s="38" t="s">
        <v>1</v>
      </c>
      <c r="D3279" s="38" t="s">
        <v>2194</v>
      </c>
      <c r="E3279" s="3" t="s">
        <v>1</v>
      </c>
      <c r="F3279" s="39">
        <v>-8.9700000000000006</v>
      </c>
      <c r="H3279" s="13"/>
    </row>
    <row r="3280" spans="2:8" s="1" customFormat="1" ht="16.899999999999999" customHeight="1">
      <c r="B3280" s="13"/>
      <c r="C3280" s="38" t="s">
        <v>1</v>
      </c>
      <c r="D3280" s="38" t="s">
        <v>2195</v>
      </c>
      <c r="E3280" s="3" t="s">
        <v>1</v>
      </c>
      <c r="F3280" s="39">
        <v>1.3580000000000001</v>
      </c>
      <c r="H3280" s="13"/>
    </row>
    <row r="3281" spans="2:8" s="1" customFormat="1" ht="16.899999999999999" customHeight="1">
      <c r="B3281" s="13"/>
      <c r="C3281" s="38" t="s">
        <v>1</v>
      </c>
      <c r="D3281" s="38" t="s">
        <v>1761</v>
      </c>
      <c r="E3281" s="3" t="s">
        <v>1</v>
      </c>
      <c r="F3281" s="39">
        <v>0</v>
      </c>
      <c r="H3281" s="13"/>
    </row>
    <row r="3282" spans="2:8" s="1" customFormat="1" ht="16.899999999999999" customHeight="1">
      <c r="B3282" s="13"/>
      <c r="C3282" s="38" t="s">
        <v>1</v>
      </c>
      <c r="D3282" s="38" t="s">
        <v>6415</v>
      </c>
      <c r="E3282" s="3" t="s">
        <v>1</v>
      </c>
      <c r="F3282" s="39">
        <v>24.838999999999999</v>
      </c>
      <c r="H3282" s="13"/>
    </row>
    <row r="3283" spans="2:8" s="1" customFormat="1" ht="16.899999999999999" customHeight="1">
      <c r="B3283" s="13"/>
      <c r="C3283" s="38" t="s">
        <v>1</v>
      </c>
      <c r="D3283" s="38" t="s">
        <v>2197</v>
      </c>
      <c r="E3283" s="3" t="s">
        <v>1</v>
      </c>
      <c r="F3283" s="39">
        <v>-6.29</v>
      </c>
      <c r="H3283" s="13"/>
    </row>
    <row r="3284" spans="2:8" s="1" customFormat="1" ht="16.899999999999999" customHeight="1">
      <c r="B3284" s="13"/>
      <c r="C3284" s="38" t="s">
        <v>1</v>
      </c>
      <c r="D3284" s="38" t="s">
        <v>2198</v>
      </c>
      <c r="E3284" s="3" t="s">
        <v>1</v>
      </c>
      <c r="F3284" s="39">
        <v>1.355</v>
      </c>
      <c r="H3284" s="13"/>
    </row>
    <row r="3285" spans="2:8" s="1" customFormat="1" ht="16.899999999999999" customHeight="1">
      <c r="B3285" s="13"/>
      <c r="C3285" s="38" t="s">
        <v>1</v>
      </c>
      <c r="D3285" s="38" t="s">
        <v>1762</v>
      </c>
      <c r="E3285" s="3" t="s">
        <v>1</v>
      </c>
      <c r="F3285" s="39">
        <v>0</v>
      </c>
      <c r="H3285" s="13"/>
    </row>
    <row r="3286" spans="2:8" s="1" customFormat="1" ht="16.899999999999999" customHeight="1">
      <c r="B3286" s="13"/>
      <c r="C3286" s="38" t="s">
        <v>1</v>
      </c>
      <c r="D3286" s="38" t="s">
        <v>6416</v>
      </c>
      <c r="E3286" s="3" t="s">
        <v>1</v>
      </c>
      <c r="F3286" s="39">
        <v>23.533999999999999</v>
      </c>
      <c r="H3286" s="13"/>
    </row>
    <row r="3287" spans="2:8" s="1" customFormat="1" ht="16.899999999999999" customHeight="1">
      <c r="B3287" s="13"/>
      <c r="C3287" s="38" t="s">
        <v>1</v>
      </c>
      <c r="D3287" s="38" t="s">
        <v>2200</v>
      </c>
      <c r="E3287" s="3" t="s">
        <v>1</v>
      </c>
      <c r="F3287" s="39">
        <v>-4.032</v>
      </c>
      <c r="H3287" s="13"/>
    </row>
    <row r="3288" spans="2:8" s="1" customFormat="1" ht="16.899999999999999" customHeight="1">
      <c r="B3288" s="13"/>
      <c r="C3288" s="38" t="s">
        <v>1</v>
      </c>
      <c r="D3288" s="38" t="s">
        <v>2198</v>
      </c>
      <c r="E3288" s="3" t="s">
        <v>1</v>
      </c>
      <c r="F3288" s="39">
        <v>1.355</v>
      </c>
      <c r="H3288" s="13"/>
    </row>
    <row r="3289" spans="2:8" s="1" customFormat="1" ht="16.899999999999999" customHeight="1">
      <c r="B3289" s="13"/>
      <c r="C3289" s="38" t="s">
        <v>1</v>
      </c>
      <c r="D3289" s="38" t="s">
        <v>2201</v>
      </c>
      <c r="E3289" s="3" t="s">
        <v>1</v>
      </c>
      <c r="F3289" s="39">
        <v>0</v>
      </c>
      <c r="H3289" s="13"/>
    </row>
    <row r="3290" spans="2:8" s="1" customFormat="1" ht="16.899999999999999" customHeight="1">
      <c r="B3290" s="13"/>
      <c r="C3290" s="38" t="s">
        <v>1</v>
      </c>
      <c r="D3290" s="38" t="s">
        <v>6417</v>
      </c>
      <c r="E3290" s="3" t="s">
        <v>1</v>
      </c>
      <c r="F3290" s="39">
        <v>65.563000000000002</v>
      </c>
      <c r="H3290" s="13"/>
    </row>
    <row r="3291" spans="2:8" s="1" customFormat="1" ht="16.899999999999999" customHeight="1">
      <c r="B3291" s="13"/>
      <c r="C3291" s="38" t="s">
        <v>1</v>
      </c>
      <c r="D3291" s="38" t="s">
        <v>2203</v>
      </c>
      <c r="E3291" s="3" t="s">
        <v>1</v>
      </c>
      <c r="F3291" s="39">
        <v>-23.058</v>
      </c>
      <c r="H3291" s="13"/>
    </row>
    <row r="3292" spans="2:8" s="1" customFormat="1" ht="16.899999999999999" customHeight="1">
      <c r="B3292" s="13"/>
      <c r="C3292" s="38" t="s">
        <v>1</v>
      </c>
      <c r="D3292" s="38" t="s">
        <v>2195</v>
      </c>
      <c r="E3292" s="3" t="s">
        <v>1</v>
      </c>
      <c r="F3292" s="39">
        <v>1.3580000000000001</v>
      </c>
      <c r="H3292" s="13"/>
    </row>
    <row r="3293" spans="2:8" s="1" customFormat="1" ht="16.899999999999999" customHeight="1">
      <c r="B3293" s="13"/>
      <c r="C3293" s="38" t="s">
        <v>1</v>
      </c>
      <c r="D3293" s="38" t="s">
        <v>1763</v>
      </c>
      <c r="E3293" s="3" t="s">
        <v>1</v>
      </c>
      <c r="F3293" s="39">
        <v>0</v>
      </c>
      <c r="H3293" s="13"/>
    </row>
    <row r="3294" spans="2:8" s="1" customFormat="1" ht="16.899999999999999" customHeight="1">
      <c r="B3294" s="13"/>
      <c r="C3294" s="38" t="s">
        <v>1</v>
      </c>
      <c r="D3294" s="38" t="s">
        <v>6418</v>
      </c>
      <c r="E3294" s="3" t="s">
        <v>1</v>
      </c>
      <c r="F3294" s="39">
        <v>107.319</v>
      </c>
      <c r="H3294" s="13"/>
    </row>
    <row r="3295" spans="2:8" s="1" customFormat="1" ht="16.899999999999999" customHeight="1">
      <c r="B3295" s="13"/>
      <c r="C3295" s="38" t="s">
        <v>1</v>
      </c>
      <c r="D3295" s="38" t="s">
        <v>2205</v>
      </c>
      <c r="E3295" s="3" t="s">
        <v>1</v>
      </c>
      <c r="F3295" s="39">
        <v>-19.295000000000002</v>
      </c>
      <c r="H3295" s="13"/>
    </row>
    <row r="3296" spans="2:8" s="1" customFormat="1" ht="16.899999999999999" customHeight="1">
      <c r="B3296" s="13"/>
      <c r="C3296" s="38" t="s">
        <v>1</v>
      </c>
      <c r="D3296" s="38" t="s">
        <v>2206</v>
      </c>
      <c r="E3296" s="3" t="s">
        <v>1</v>
      </c>
      <c r="F3296" s="39">
        <v>5.194</v>
      </c>
      <c r="H3296" s="13"/>
    </row>
    <row r="3297" spans="2:8" s="1" customFormat="1" ht="16.899999999999999" customHeight="1">
      <c r="B3297" s="13"/>
      <c r="C3297" s="38" t="s">
        <v>1</v>
      </c>
      <c r="D3297" s="38" t="s">
        <v>1765</v>
      </c>
      <c r="E3297" s="3" t="s">
        <v>1</v>
      </c>
      <c r="F3297" s="39">
        <v>0</v>
      </c>
      <c r="H3297" s="13"/>
    </row>
    <row r="3298" spans="2:8" s="1" customFormat="1" ht="16.899999999999999" customHeight="1">
      <c r="B3298" s="13"/>
      <c r="C3298" s="38" t="s">
        <v>1</v>
      </c>
      <c r="D3298" s="38" t="s">
        <v>6419</v>
      </c>
      <c r="E3298" s="3" t="s">
        <v>1</v>
      </c>
      <c r="F3298" s="39">
        <v>68.765000000000001</v>
      </c>
      <c r="H3298" s="13"/>
    </row>
    <row r="3299" spans="2:8" s="1" customFormat="1" ht="16.899999999999999" customHeight="1">
      <c r="B3299" s="13"/>
      <c r="C3299" s="38" t="s">
        <v>1</v>
      </c>
      <c r="D3299" s="38" t="s">
        <v>2208</v>
      </c>
      <c r="E3299" s="3" t="s">
        <v>1</v>
      </c>
      <c r="F3299" s="39">
        <v>-16.942</v>
      </c>
      <c r="H3299" s="13"/>
    </row>
    <row r="3300" spans="2:8" s="1" customFormat="1" ht="16.899999999999999" customHeight="1">
      <c r="B3300" s="13"/>
      <c r="C3300" s="38" t="s">
        <v>1</v>
      </c>
      <c r="D3300" s="38" t="s">
        <v>2209</v>
      </c>
      <c r="E3300" s="3" t="s">
        <v>1</v>
      </c>
      <c r="F3300" s="39">
        <v>6.94</v>
      </c>
      <c r="H3300" s="13"/>
    </row>
    <row r="3301" spans="2:8" s="1" customFormat="1" ht="16.899999999999999" customHeight="1">
      <c r="B3301" s="13"/>
      <c r="C3301" s="38" t="s">
        <v>1</v>
      </c>
      <c r="D3301" s="38" t="s">
        <v>1766</v>
      </c>
      <c r="E3301" s="3" t="s">
        <v>1</v>
      </c>
      <c r="F3301" s="39">
        <v>0</v>
      </c>
      <c r="H3301" s="13"/>
    </row>
    <row r="3302" spans="2:8" s="1" customFormat="1" ht="16.899999999999999" customHeight="1">
      <c r="B3302" s="13"/>
      <c r="C3302" s="38" t="s">
        <v>1</v>
      </c>
      <c r="D3302" s="38" t="s">
        <v>6420</v>
      </c>
      <c r="E3302" s="3" t="s">
        <v>1</v>
      </c>
      <c r="F3302" s="39">
        <v>104.626</v>
      </c>
      <c r="H3302" s="13"/>
    </row>
    <row r="3303" spans="2:8" s="1" customFormat="1" ht="16.899999999999999" customHeight="1">
      <c r="B3303" s="13"/>
      <c r="C3303" s="38" t="s">
        <v>1</v>
      </c>
      <c r="D3303" s="38" t="s">
        <v>2211</v>
      </c>
      <c r="E3303" s="3" t="s">
        <v>1</v>
      </c>
      <c r="F3303" s="39">
        <v>-17.565999999999999</v>
      </c>
      <c r="H3303" s="13"/>
    </row>
    <row r="3304" spans="2:8" s="1" customFormat="1" ht="16.899999999999999" customHeight="1">
      <c r="B3304" s="13"/>
      <c r="C3304" s="38" t="s">
        <v>1</v>
      </c>
      <c r="D3304" s="38" t="s">
        <v>2212</v>
      </c>
      <c r="E3304" s="3" t="s">
        <v>1</v>
      </c>
      <c r="F3304" s="39">
        <v>6.9509999999999996</v>
      </c>
      <c r="H3304" s="13"/>
    </row>
    <row r="3305" spans="2:8" s="1" customFormat="1" ht="16.899999999999999" customHeight="1">
      <c r="B3305" s="13"/>
      <c r="C3305" s="38" t="s">
        <v>1</v>
      </c>
      <c r="D3305" s="38" t="s">
        <v>1768</v>
      </c>
      <c r="E3305" s="3" t="s">
        <v>1</v>
      </c>
      <c r="F3305" s="39">
        <v>0</v>
      </c>
      <c r="H3305" s="13"/>
    </row>
    <row r="3306" spans="2:8" s="1" customFormat="1" ht="16.899999999999999" customHeight="1">
      <c r="B3306" s="13"/>
      <c r="C3306" s="38" t="s">
        <v>1</v>
      </c>
      <c r="D3306" s="38" t="s">
        <v>6421</v>
      </c>
      <c r="E3306" s="3" t="s">
        <v>1</v>
      </c>
      <c r="F3306" s="39">
        <v>64.119</v>
      </c>
      <c r="H3306" s="13"/>
    </row>
    <row r="3307" spans="2:8" s="1" customFormat="1" ht="16.899999999999999" customHeight="1">
      <c r="B3307" s="13"/>
      <c r="C3307" s="38" t="s">
        <v>1</v>
      </c>
      <c r="D3307" s="38" t="s">
        <v>1851</v>
      </c>
      <c r="E3307" s="3" t="s">
        <v>1</v>
      </c>
      <c r="F3307" s="39">
        <v>-6.7060000000000004</v>
      </c>
      <c r="H3307" s="13"/>
    </row>
    <row r="3308" spans="2:8" s="1" customFormat="1" ht="16.899999999999999" customHeight="1">
      <c r="B3308" s="13"/>
      <c r="C3308" s="38" t="s">
        <v>1</v>
      </c>
      <c r="D3308" s="38" t="s">
        <v>1852</v>
      </c>
      <c r="E3308" s="3" t="s">
        <v>1</v>
      </c>
      <c r="F3308" s="39">
        <v>1.415</v>
      </c>
      <c r="H3308" s="13"/>
    </row>
    <row r="3309" spans="2:8" s="1" customFormat="1" ht="16.899999999999999" customHeight="1">
      <c r="B3309" s="13"/>
      <c r="C3309" s="38" t="s">
        <v>1</v>
      </c>
      <c r="D3309" s="38" t="s">
        <v>1822</v>
      </c>
      <c r="E3309" s="3" t="s">
        <v>1</v>
      </c>
      <c r="F3309" s="39">
        <v>0</v>
      </c>
      <c r="H3309" s="13"/>
    </row>
    <row r="3310" spans="2:8" s="1" customFormat="1" ht="16.899999999999999" customHeight="1">
      <c r="B3310" s="13"/>
      <c r="C3310" s="38" t="s">
        <v>1</v>
      </c>
      <c r="D3310" s="38" t="s">
        <v>2217</v>
      </c>
      <c r="E3310" s="3" t="s">
        <v>1</v>
      </c>
      <c r="F3310" s="39">
        <v>9.9689999999999994</v>
      </c>
      <c r="H3310" s="13"/>
    </row>
    <row r="3311" spans="2:8" s="1" customFormat="1" ht="16.899999999999999" customHeight="1">
      <c r="B3311" s="13"/>
      <c r="C3311" s="38" t="s">
        <v>1</v>
      </c>
      <c r="D3311" s="38" t="s">
        <v>2155</v>
      </c>
      <c r="E3311" s="3" t="s">
        <v>1</v>
      </c>
      <c r="F3311" s="39">
        <v>-1.236</v>
      </c>
      <c r="H3311" s="13"/>
    </row>
    <row r="3312" spans="2:8" s="1" customFormat="1" ht="16.899999999999999" customHeight="1">
      <c r="B3312" s="13"/>
      <c r="C3312" s="38" t="s">
        <v>1</v>
      </c>
      <c r="D3312" s="38" t="s">
        <v>2218</v>
      </c>
      <c r="E3312" s="3" t="s">
        <v>1</v>
      </c>
      <c r="F3312" s="39">
        <v>1.708</v>
      </c>
      <c r="H3312" s="13"/>
    </row>
    <row r="3313" spans="2:8" s="1" customFormat="1" ht="16.899999999999999" customHeight="1">
      <c r="B3313" s="13"/>
      <c r="C3313" s="38" t="s">
        <v>1</v>
      </c>
      <c r="D3313" s="38" t="s">
        <v>1824</v>
      </c>
      <c r="E3313" s="3" t="s">
        <v>1</v>
      </c>
      <c r="F3313" s="39">
        <v>0</v>
      </c>
      <c r="H3313" s="13"/>
    </row>
    <row r="3314" spans="2:8" s="1" customFormat="1" ht="16.899999999999999" customHeight="1">
      <c r="B3314" s="13"/>
      <c r="C3314" s="38" t="s">
        <v>1</v>
      </c>
      <c r="D3314" s="38" t="s">
        <v>2219</v>
      </c>
      <c r="E3314" s="3" t="s">
        <v>1</v>
      </c>
      <c r="F3314" s="39">
        <v>18.914999999999999</v>
      </c>
      <c r="H3314" s="13"/>
    </row>
    <row r="3315" spans="2:8" s="1" customFormat="1" ht="16.899999999999999" customHeight="1">
      <c r="B3315" s="13"/>
      <c r="C3315" s="38" t="s">
        <v>1</v>
      </c>
      <c r="D3315" s="38" t="s">
        <v>2220</v>
      </c>
      <c r="E3315" s="3" t="s">
        <v>1</v>
      </c>
      <c r="F3315" s="39">
        <v>-3.35</v>
      </c>
      <c r="H3315" s="13"/>
    </row>
    <row r="3316" spans="2:8" s="1" customFormat="1" ht="16.899999999999999" customHeight="1">
      <c r="B3316" s="13"/>
      <c r="C3316" s="38" t="s">
        <v>1</v>
      </c>
      <c r="D3316" s="38" t="s">
        <v>2221</v>
      </c>
      <c r="E3316" s="3" t="s">
        <v>1</v>
      </c>
      <c r="F3316" s="39">
        <v>2.6150000000000002</v>
      </c>
      <c r="H3316" s="13"/>
    </row>
    <row r="3317" spans="2:8" s="1" customFormat="1" ht="16.899999999999999" customHeight="1">
      <c r="B3317" s="13"/>
      <c r="C3317" s="38" t="s">
        <v>1</v>
      </c>
      <c r="D3317" s="38" t="s">
        <v>1598</v>
      </c>
      <c r="E3317" s="3" t="s">
        <v>1</v>
      </c>
      <c r="F3317" s="39">
        <v>0</v>
      </c>
      <c r="H3317" s="13"/>
    </row>
    <row r="3318" spans="2:8" s="1" customFormat="1" ht="16.899999999999999" customHeight="1">
      <c r="B3318" s="13"/>
      <c r="C3318" s="38" t="s">
        <v>1</v>
      </c>
      <c r="D3318" s="38" t="s">
        <v>2222</v>
      </c>
      <c r="E3318" s="3" t="s">
        <v>1</v>
      </c>
      <c r="F3318" s="39">
        <v>18.867999999999999</v>
      </c>
      <c r="H3318" s="13"/>
    </row>
    <row r="3319" spans="2:8" s="1" customFormat="1" ht="16.899999999999999" customHeight="1">
      <c r="B3319" s="13"/>
      <c r="C3319" s="38" t="s">
        <v>1</v>
      </c>
      <c r="D3319" s="38" t="s">
        <v>2223</v>
      </c>
      <c r="E3319" s="3" t="s">
        <v>1</v>
      </c>
      <c r="F3319" s="39">
        <v>-5.9649999999999999</v>
      </c>
      <c r="H3319" s="13"/>
    </row>
    <row r="3320" spans="2:8" s="1" customFormat="1" ht="16.899999999999999" customHeight="1">
      <c r="B3320" s="13"/>
      <c r="C3320" s="38" t="s">
        <v>1</v>
      </c>
      <c r="D3320" s="38" t="s">
        <v>2224</v>
      </c>
      <c r="E3320" s="3" t="s">
        <v>1</v>
      </c>
      <c r="F3320" s="39">
        <v>0.89600000000000002</v>
      </c>
      <c r="H3320" s="13"/>
    </row>
    <row r="3321" spans="2:8" s="1" customFormat="1" ht="16.899999999999999" customHeight="1">
      <c r="B3321" s="13"/>
      <c r="C3321" s="38" t="s">
        <v>1</v>
      </c>
      <c r="D3321" s="38" t="s">
        <v>2005</v>
      </c>
      <c r="E3321" s="3" t="s">
        <v>1</v>
      </c>
      <c r="F3321" s="39">
        <v>0</v>
      </c>
      <c r="H3321" s="13"/>
    </row>
    <row r="3322" spans="2:8" s="1" customFormat="1" ht="16.899999999999999" customHeight="1">
      <c r="B3322" s="13"/>
      <c r="C3322" s="38" t="s">
        <v>1</v>
      </c>
      <c r="D3322" s="38" t="s">
        <v>6422</v>
      </c>
      <c r="E3322" s="3" t="s">
        <v>1</v>
      </c>
      <c r="F3322" s="39">
        <v>71.930999999999997</v>
      </c>
      <c r="H3322" s="13"/>
    </row>
    <row r="3323" spans="2:8" s="1" customFormat="1" ht="16.899999999999999" customHeight="1">
      <c r="B3323" s="13"/>
      <c r="C3323" s="38" t="s">
        <v>1</v>
      </c>
      <c r="D3323" s="38" t="s">
        <v>2226</v>
      </c>
      <c r="E3323" s="3" t="s">
        <v>1</v>
      </c>
      <c r="F3323" s="39">
        <v>-19.565999999999999</v>
      </c>
      <c r="H3323" s="13"/>
    </row>
    <row r="3324" spans="2:8" s="1" customFormat="1" ht="16.899999999999999" customHeight="1">
      <c r="B3324" s="13"/>
      <c r="C3324" s="38" t="s">
        <v>1</v>
      </c>
      <c r="D3324" s="38" t="s">
        <v>2163</v>
      </c>
      <c r="E3324" s="3" t="s">
        <v>1</v>
      </c>
      <c r="F3324" s="39">
        <v>2.335</v>
      </c>
      <c r="H3324" s="13"/>
    </row>
    <row r="3325" spans="2:8" s="1" customFormat="1" ht="16.899999999999999" customHeight="1">
      <c r="B3325" s="13"/>
      <c r="C3325" s="38" t="s">
        <v>1</v>
      </c>
      <c r="D3325" s="38" t="s">
        <v>2227</v>
      </c>
      <c r="E3325" s="3" t="s">
        <v>1</v>
      </c>
      <c r="F3325" s="39">
        <v>0</v>
      </c>
      <c r="H3325" s="13"/>
    </row>
    <row r="3326" spans="2:8" s="1" customFormat="1" ht="16.899999999999999" customHeight="1">
      <c r="B3326" s="13"/>
      <c r="C3326" s="38" t="s">
        <v>1</v>
      </c>
      <c r="D3326" s="38" t="s">
        <v>6423</v>
      </c>
      <c r="E3326" s="3" t="s">
        <v>1</v>
      </c>
      <c r="F3326" s="39">
        <v>16.873999999999999</v>
      </c>
      <c r="H3326" s="13"/>
    </row>
    <row r="3327" spans="2:8" s="1" customFormat="1" ht="16.899999999999999" customHeight="1">
      <c r="B3327" s="13"/>
      <c r="C3327" s="38" t="s">
        <v>1</v>
      </c>
      <c r="D3327" s="38" t="s">
        <v>2166</v>
      </c>
      <c r="E3327" s="3" t="s">
        <v>1</v>
      </c>
      <c r="F3327" s="39">
        <v>-1.419</v>
      </c>
      <c r="H3327" s="13"/>
    </row>
    <row r="3328" spans="2:8" s="1" customFormat="1" ht="16.899999999999999" customHeight="1">
      <c r="B3328" s="13"/>
      <c r="C3328" s="38" t="s">
        <v>1</v>
      </c>
      <c r="D3328" s="38" t="s">
        <v>2229</v>
      </c>
      <c r="E3328" s="3" t="s">
        <v>1</v>
      </c>
      <c r="F3328" s="39">
        <v>0</v>
      </c>
      <c r="H3328" s="13"/>
    </row>
    <row r="3329" spans="2:8" s="1" customFormat="1" ht="16.899999999999999" customHeight="1">
      <c r="B3329" s="13"/>
      <c r="C3329" s="38" t="s">
        <v>1</v>
      </c>
      <c r="D3329" s="38" t="s">
        <v>6424</v>
      </c>
      <c r="E3329" s="3" t="s">
        <v>1</v>
      </c>
      <c r="F3329" s="39">
        <v>18.617999999999999</v>
      </c>
      <c r="H3329" s="13"/>
    </row>
    <row r="3330" spans="2:8" s="1" customFormat="1" ht="16.899999999999999" customHeight="1">
      <c r="B3330" s="13"/>
      <c r="C3330" s="38" t="s">
        <v>1</v>
      </c>
      <c r="D3330" s="38" t="s">
        <v>2231</v>
      </c>
      <c r="E3330" s="3" t="s">
        <v>1</v>
      </c>
      <c r="F3330" s="39">
        <v>-3.27</v>
      </c>
      <c r="H3330" s="13"/>
    </row>
    <row r="3331" spans="2:8" s="1" customFormat="1" ht="16.899999999999999" customHeight="1">
      <c r="B3331" s="13"/>
      <c r="C3331" s="38" t="s">
        <v>1</v>
      </c>
      <c r="D3331" s="38" t="s">
        <v>2232</v>
      </c>
      <c r="E3331" s="3" t="s">
        <v>1</v>
      </c>
      <c r="F3331" s="39">
        <v>0.72899999999999998</v>
      </c>
      <c r="H3331" s="13"/>
    </row>
    <row r="3332" spans="2:8" s="1" customFormat="1" ht="16.899999999999999" customHeight="1">
      <c r="B3332" s="13"/>
      <c r="C3332" s="38" t="s">
        <v>1</v>
      </c>
      <c r="D3332" s="38" t="s">
        <v>1777</v>
      </c>
      <c r="E3332" s="3" t="s">
        <v>1</v>
      </c>
      <c r="F3332" s="39">
        <v>0</v>
      </c>
      <c r="H3332" s="13"/>
    </row>
    <row r="3333" spans="2:8" s="1" customFormat="1" ht="22.5">
      <c r="B3333" s="13"/>
      <c r="C3333" s="38" t="s">
        <v>1</v>
      </c>
      <c r="D3333" s="38" t="s">
        <v>6425</v>
      </c>
      <c r="E3333" s="3" t="s">
        <v>1</v>
      </c>
      <c r="F3333" s="39">
        <v>262.71699999999998</v>
      </c>
      <c r="H3333" s="13"/>
    </row>
    <row r="3334" spans="2:8" s="1" customFormat="1" ht="16.899999999999999" customHeight="1">
      <c r="B3334" s="13"/>
      <c r="C3334" s="38" t="s">
        <v>1</v>
      </c>
      <c r="D3334" s="38" t="s">
        <v>2235</v>
      </c>
      <c r="E3334" s="3" t="s">
        <v>1</v>
      </c>
      <c r="F3334" s="39">
        <v>-50.542999999999999</v>
      </c>
      <c r="H3334" s="13"/>
    </row>
    <row r="3335" spans="2:8" s="1" customFormat="1" ht="16.899999999999999" customHeight="1">
      <c r="B3335" s="13"/>
      <c r="C3335" s="38" t="s">
        <v>1</v>
      </c>
      <c r="D3335" s="38" t="s">
        <v>2236</v>
      </c>
      <c r="E3335" s="3" t="s">
        <v>1</v>
      </c>
      <c r="F3335" s="39">
        <v>-2.6869999999999998</v>
      </c>
      <c r="H3335" s="13"/>
    </row>
    <row r="3336" spans="2:8" s="1" customFormat="1" ht="22.5">
      <c r="B3336" s="13"/>
      <c r="C3336" s="38" t="s">
        <v>1</v>
      </c>
      <c r="D3336" s="38" t="s">
        <v>2237</v>
      </c>
      <c r="E3336" s="3" t="s">
        <v>1</v>
      </c>
      <c r="F3336" s="39">
        <v>4.8719999999999999</v>
      </c>
      <c r="H3336" s="13"/>
    </row>
    <row r="3337" spans="2:8" s="1" customFormat="1" ht="16.899999999999999" customHeight="1">
      <c r="B3337" s="13"/>
      <c r="C3337" s="38" t="s">
        <v>1</v>
      </c>
      <c r="D3337" s="38" t="s">
        <v>2238</v>
      </c>
      <c r="E3337" s="3" t="s">
        <v>1</v>
      </c>
      <c r="F3337" s="39">
        <v>0</v>
      </c>
      <c r="H3337" s="13"/>
    </row>
    <row r="3338" spans="2:8" s="1" customFormat="1" ht="16.899999999999999" customHeight="1">
      <c r="B3338" s="13"/>
      <c r="C3338" s="38" t="s">
        <v>1</v>
      </c>
      <c r="D3338" s="38" t="s">
        <v>2239</v>
      </c>
      <c r="E3338" s="3" t="s">
        <v>1</v>
      </c>
      <c r="F3338" s="39">
        <v>39.582999999999998</v>
      </c>
      <c r="H3338" s="13"/>
    </row>
    <row r="3339" spans="2:8" s="1" customFormat="1" ht="16.899999999999999" customHeight="1">
      <c r="B3339" s="13"/>
      <c r="C3339" s="38" t="s">
        <v>1</v>
      </c>
      <c r="D3339" s="38" t="s">
        <v>2240</v>
      </c>
      <c r="E3339" s="3" t="s">
        <v>1</v>
      </c>
      <c r="F3339" s="39">
        <v>69.691999999999993</v>
      </c>
      <c r="H3339" s="13"/>
    </row>
    <row r="3340" spans="2:8" s="1" customFormat="1" ht="16.899999999999999" customHeight="1">
      <c r="B3340" s="13"/>
      <c r="C3340" s="38" t="s">
        <v>1</v>
      </c>
      <c r="D3340" s="38" t="s">
        <v>2241</v>
      </c>
      <c r="E3340" s="3" t="s">
        <v>1</v>
      </c>
      <c r="F3340" s="39">
        <v>-12.311</v>
      </c>
      <c r="H3340" s="13"/>
    </row>
    <row r="3341" spans="2:8" s="1" customFormat="1" ht="16.899999999999999" customHeight="1">
      <c r="B3341" s="13"/>
      <c r="C3341" s="38" t="s">
        <v>1</v>
      </c>
      <c r="D3341" s="38" t="s">
        <v>2242</v>
      </c>
      <c r="E3341" s="3" t="s">
        <v>1</v>
      </c>
      <c r="F3341" s="39">
        <v>1.6279999999999999</v>
      </c>
      <c r="H3341" s="13"/>
    </row>
    <row r="3342" spans="2:8" s="1" customFormat="1" ht="16.899999999999999" customHeight="1">
      <c r="B3342" s="13"/>
      <c r="C3342" s="38" t="s">
        <v>1</v>
      </c>
      <c r="D3342" s="38" t="s">
        <v>1600</v>
      </c>
      <c r="E3342" s="3" t="s">
        <v>1</v>
      </c>
      <c r="F3342" s="39">
        <v>0</v>
      </c>
      <c r="H3342" s="13"/>
    </row>
    <row r="3343" spans="2:8" s="1" customFormat="1" ht="16.899999999999999" customHeight="1">
      <c r="B3343" s="13"/>
      <c r="C3343" s="38" t="s">
        <v>1</v>
      </c>
      <c r="D3343" s="38" t="s">
        <v>2110</v>
      </c>
      <c r="E3343" s="3" t="s">
        <v>1</v>
      </c>
      <c r="F3343" s="39">
        <v>0</v>
      </c>
      <c r="H3343" s="13"/>
    </row>
    <row r="3344" spans="2:8" s="1" customFormat="1" ht="16.899999999999999" customHeight="1">
      <c r="B3344" s="13"/>
      <c r="C3344" s="38" t="s">
        <v>1</v>
      </c>
      <c r="D3344" s="38" t="s">
        <v>6426</v>
      </c>
      <c r="E3344" s="3" t="s">
        <v>1</v>
      </c>
      <c r="F3344" s="39">
        <v>43.005000000000003</v>
      </c>
      <c r="H3344" s="13"/>
    </row>
    <row r="3345" spans="2:8" s="1" customFormat="1" ht="16.899999999999999" customHeight="1">
      <c r="B3345" s="13"/>
      <c r="C3345" s="38" t="s">
        <v>1</v>
      </c>
      <c r="D3345" s="38" t="s">
        <v>2244</v>
      </c>
      <c r="E3345" s="3" t="s">
        <v>1</v>
      </c>
      <c r="F3345" s="39">
        <v>-4.6369999999999996</v>
      </c>
      <c r="H3345" s="13"/>
    </row>
    <row r="3346" spans="2:8" s="1" customFormat="1" ht="16.899999999999999" customHeight="1">
      <c r="B3346" s="13"/>
      <c r="C3346" s="38" t="s">
        <v>1</v>
      </c>
      <c r="D3346" s="38" t="s">
        <v>2245</v>
      </c>
      <c r="E3346" s="3" t="s">
        <v>1</v>
      </c>
      <c r="F3346" s="39">
        <v>0.70099999999999996</v>
      </c>
      <c r="H3346" s="13"/>
    </row>
    <row r="3347" spans="2:8" s="1" customFormat="1" ht="16.899999999999999" customHeight="1">
      <c r="B3347" s="13"/>
      <c r="C3347" s="38" t="s">
        <v>1</v>
      </c>
      <c r="D3347" s="38" t="s">
        <v>1781</v>
      </c>
      <c r="E3347" s="3" t="s">
        <v>1</v>
      </c>
      <c r="F3347" s="39">
        <v>0</v>
      </c>
      <c r="H3347" s="13"/>
    </row>
    <row r="3348" spans="2:8" s="1" customFormat="1" ht="16.899999999999999" customHeight="1">
      <c r="B3348" s="13"/>
      <c r="C3348" s="38" t="s">
        <v>1</v>
      </c>
      <c r="D3348" s="38" t="s">
        <v>6427</v>
      </c>
      <c r="E3348" s="3" t="s">
        <v>1</v>
      </c>
      <c r="F3348" s="39">
        <v>25.614999999999998</v>
      </c>
      <c r="H3348" s="13"/>
    </row>
    <row r="3349" spans="2:8" s="1" customFormat="1" ht="16.899999999999999" customHeight="1">
      <c r="B3349" s="13"/>
      <c r="C3349" s="38" t="s">
        <v>1</v>
      </c>
      <c r="D3349" s="38" t="s">
        <v>2247</v>
      </c>
      <c r="E3349" s="3" t="s">
        <v>1</v>
      </c>
      <c r="F3349" s="39">
        <v>-5.1210000000000004</v>
      </c>
      <c r="H3349" s="13"/>
    </row>
    <row r="3350" spans="2:8" s="1" customFormat="1" ht="16.899999999999999" customHeight="1">
      <c r="B3350" s="13"/>
      <c r="C3350" s="38" t="s">
        <v>1</v>
      </c>
      <c r="D3350" s="38" t="s">
        <v>2248</v>
      </c>
      <c r="E3350" s="3" t="s">
        <v>1</v>
      </c>
      <c r="F3350" s="39">
        <v>0.86199999999999999</v>
      </c>
      <c r="H3350" s="13"/>
    </row>
    <row r="3351" spans="2:8" s="1" customFormat="1" ht="16.899999999999999" customHeight="1">
      <c r="B3351" s="13"/>
      <c r="C3351" s="38" t="s">
        <v>1</v>
      </c>
      <c r="D3351" s="38" t="s">
        <v>2009</v>
      </c>
      <c r="E3351" s="3" t="s">
        <v>1</v>
      </c>
      <c r="F3351" s="39">
        <v>0</v>
      </c>
      <c r="H3351" s="13"/>
    </row>
    <row r="3352" spans="2:8" s="1" customFormat="1" ht="16.899999999999999" customHeight="1">
      <c r="B3352" s="13"/>
      <c r="C3352" s="38" t="s">
        <v>1</v>
      </c>
      <c r="D3352" s="38" t="s">
        <v>6428</v>
      </c>
      <c r="E3352" s="3" t="s">
        <v>1</v>
      </c>
      <c r="F3352" s="39">
        <v>23.21</v>
      </c>
      <c r="H3352" s="13"/>
    </row>
    <row r="3353" spans="2:8" s="1" customFormat="1" ht="16.899999999999999" customHeight="1">
      <c r="B3353" s="13"/>
      <c r="C3353" s="38" t="s">
        <v>1</v>
      </c>
      <c r="D3353" s="38" t="s">
        <v>2250</v>
      </c>
      <c r="E3353" s="3" t="s">
        <v>1</v>
      </c>
      <c r="F3353" s="39">
        <v>-3.06</v>
      </c>
      <c r="H3353" s="13"/>
    </row>
    <row r="3354" spans="2:8" s="1" customFormat="1" ht="16.899999999999999" customHeight="1">
      <c r="B3354" s="13"/>
      <c r="C3354" s="38" t="s">
        <v>1</v>
      </c>
      <c r="D3354" s="38" t="s">
        <v>2245</v>
      </c>
      <c r="E3354" s="3" t="s">
        <v>1</v>
      </c>
      <c r="F3354" s="39">
        <v>0.70099999999999996</v>
      </c>
      <c r="H3354" s="13"/>
    </row>
    <row r="3355" spans="2:8" s="1" customFormat="1" ht="16.899999999999999" customHeight="1">
      <c r="B3355" s="13"/>
      <c r="C3355" s="38" t="s">
        <v>1</v>
      </c>
      <c r="D3355" s="38" t="s">
        <v>2251</v>
      </c>
      <c r="E3355" s="3" t="s">
        <v>1</v>
      </c>
      <c r="F3355" s="39">
        <v>0</v>
      </c>
      <c r="H3355" s="13"/>
    </row>
    <row r="3356" spans="2:8" s="1" customFormat="1" ht="16.899999999999999" customHeight="1">
      <c r="B3356" s="13"/>
      <c r="C3356" s="38" t="s">
        <v>1</v>
      </c>
      <c r="D3356" s="38" t="s">
        <v>6429</v>
      </c>
      <c r="E3356" s="3" t="s">
        <v>1</v>
      </c>
      <c r="F3356" s="39">
        <v>20.387</v>
      </c>
      <c r="H3356" s="13"/>
    </row>
    <row r="3357" spans="2:8" s="1" customFormat="1" ht="16.899999999999999" customHeight="1">
      <c r="B3357" s="13"/>
      <c r="C3357" s="38" t="s">
        <v>1</v>
      </c>
      <c r="D3357" s="38" t="s">
        <v>2253</v>
      </c>
      <c r="E3357" s="3" t="s">
        <v>1</v>
      </c>
      <c r="F3357" s="39">
        <v>-5.12</v>
      </c>
      <c r="H3357" s="13"/>
    </row>
    <row r="3358" spans="2:8" s="1" customFormat="1" ht="16.899999999999999" customHeight="1">
      <c r="B3358" s="13"/>
      <c r="C3358" s="38" t="s">
        <v>1</v>
      </c>
      <c r="D3358" s="38" t="s">
        <v>2254</v>
      </c>
      <c r="E3358" s="3" t="s">
        <v>1</v>
      </c>
      <c r="F3358" s="39">
        <v>0.86</v>
      </c>
      <c r="H3358" s="13"/>
    </row>
    <row r="3359" spans="2:8" s="1" customFormat="1" ht="16.899999999999999" customHeight="1">
      <c r="B3359" s="13"/>
      <c r="C3359" s="38" t="s">
        <v>1</v>
      </c>
      <c r="D3359" s="38" t="s">
        <v>1783</v>
      </c>
      <c r="E3359" s="3" t="s">
        <v>1</v>
      </c>
      <c r="F3359" s="39">
        <v>0</v>
      </c>
      <c r="H3359" s="13"/>
    </row>
    <row r="3360" spans="2:8" s="1" customFormat="1" ht="16.899999999999999" customHeight="1">
      <c r="B3360" s="13"/>
      <c r="C3360" s="38" t="s">
        <v>1</v>
      </c>
      <c r="D3360" s="38" t="s">
        <v>6430</v>
      </c>
      <c r="E3360" s="3" t="s">
        <v>1</v>
      </c>
      <c r="F3360" s="39">
        <v>20.527000000000001</v>
      </c>
      <c r="H3360" s="13"/>
    </row>
    <row r="3361" spans="2:8" s="1" customFormat="1" ht="16.899999999999999" customHeight="1">
      <c r="B3361" s="13"/>
      <c r="C3361" s="38" t="s">
        <v>1</v>
      </c>
      <c r="D3361" s="38" t="s">
        <v>2256</v>
      </c>
      <c r="E3361" s="3" t="s">
        <v>1</v>
      </c>
      <c r="F3361" s="39">
        <v>-5.0990000000000002</v>
      </c>
      <c r="H3361" s="13"/>
    </row>
    <row r="3362" spans="2:8" s="1" customFormat="1" ht="16.899999999999999" customHeight="1">
      <c r="B3362" s="13"/>
      <c r="C3362" s="38" t="s">
        <v>1</v>
      </c>
      <c r="D3362" s="38" t="s">
        <v>2254</v>
      </c>
      <c r="E3362" s="3" t="s">
        <v>1</v>
      </c>
      <c r="F3362" s="39">
        <v>0.86</v>
      </c>
      <c r="H3362" s="13"/>
    </row>
    <row r="3363" spans="2:8" s="1" customFormat="1" ht="16.899999999999999" customHeight="1">
      <c r="B3363" s="13"/>
      <c r="C3363" s="38" t="s">
        <v>1</v>
      </c>
      <c r="D3363" s="38" t="s">
        <v>2011</v>
      </c>
      <c r="E3363" s="3" t="s">
        <v>1</v>
      </c>
      <c r="F3363" s="39">
        <v>0</v>
      </c>
      <c r="H3363" s="13"/>
    </row>
    <row r="3364" spans="2:8" s="1" customFormat="1" ht="16.899999999999999" customHeight="1">
      <c r="B3364" s="13"/>
      <c r="C3364" s="38" t="s">
        <v>1</v>
      </c>
      <c r="D3364" s="38" t="s">
        <v>6431</v>
      </c>
      <c r="E3364" s="3" t="s">
        <v>1</v>
      </c>
      <c r="F3364" s="39">
        <v>22.931000000000001</v>
      </c>
      <c r="H3364" s="13"/>
    </row>
    <row r="3365" spans="2:8" s="1" customFormat="1" ht="16.899999999999999" customHeight="1">
      <c r="B3365" s="13"/>
      <c r="C3365" s="38" t="s">
        <v>1</v>
      </c>
      <c r="D3365" s="38" t="s">
        <v>2256</v>
      </c>
      <c r="E3365" s="3" t="s">
        <v>1</v>
      </c>
      <c r="F3365" s="39">
        <v>-5.0990000000000002</v>
      </c>
      <c r="H3365" s="13"/>
    </row>
    <row r="3366" spans="2:8" s="1" customFormat="1" ht="16.899999999999999" customHeight="1">
      <c r="B3366" s="13"/>
      <c r="C3366" s="38" t="s">
        <v>1</v>
      </c>
      <c r="D3366" s="38" t="s">
        <v>2258</v>
      </c>
      <c r="E3366" s="3" t="s">
        <v>1</v>
      </c>
      <c r="F3366" s="39">
        <v>0.7</v>
      </c>
      <c r="H3366" s="13"/>
    </row>
    <row r="3367" spans="2:8" s="1" customFormat="1" ht="16.899999999999999" customHeight="1">
      <c r="B3367" s="13"/>
      <c r="C3367" s="38" t="s">
        <v>1</v>
      </c>
      <c r="D3367" s="38" t="s">
        <v>2113</v>
      </c>
      <c r="E3367" s="3" t="s">
        <v>1</v>
      </c>
      <c r="F3367" s="39">
        <v>0</v>
      </c>
      <c r="H3367" s="13"/>
    </row>
    <row r="3368" spans="2:8" s="1" customFormat="1" ht="16.899999999999999" customHeight="1">
      <c r="B3368" s="13"/>
      <c r="C3368" s="38" t="s">
        <v>1</v>
      </c>
      <c r="D3368" s="38" t="s">
        <v>6432</v>
      </c>
      <c r="E3368" s="3" t="s">
        <v>1</v>
      </c>
      <c r="F3368" s="39">
        <v>28.5</v>
      </c>
      <c r="H3368" s="13"/>
    </row>
    <row r="3369" spans="2:8" s="1" customFormat="1" ht="16.899999999999999" customHeight="1">
      <c r="B3369" s="13"/>
      <c r="C3369" s="38" t="s">
        <v>1</v>
      </c>
      <c r="D3369" s="38" t="s">
        <v>2260</v>
      </c>
      <c r="E3369" s="3" t="s">
        <v>1</v>
      </c>
      <c r="F3369" s="39">
        <v>-6.0830000000000002</v>
      </c>
      <c r="H3369" s="13"/>
    </row>
    <row r="3370" spans="2:8" s="1" customFormat="1" ht="16.899999999999999" customHeight="1">
      <c r="B3370" s="13"/>
      <c r="C3370" s="38" t="s">
        <v>1</v>
      </c>
      <c r="D3370" s="38" t="s">
        <v>2245</v>
      </c>
      <c r="E3370" s="3" t="s">
        <v>1</v>
      </c>
      <c r="F3370" s="39">
        <v>0.70099999999999996</v>
      </c>
      <c r="H3370" s="13"/>
    </row>
    <row r="3371" spans="2:8" s="1" customFormat="1" ht="16.899999999999999" customHeight="1">
      <c r="B3371" s="13"/>
      <c r="C3371" s="38" t="s">
        <v>1</v>
      </c>
      <c r="D3371" s="38" t="s">
        <v>1785</v>
      </c>
      <c r="E3371" s="3" t="s">
        <v>1</v>
      </c>
      <c r="F3371" s="39">
        <v>0</v>
      </c>
      <c r="H3371" s="13"/>
    </row>
    <row r="3372" spans="2:8" s="1" customFormat="1" ht="16.899999999999999" customHeight="1">
      <c r="B3372" s="13"/>
      <c r="C3372" s="38" t="s">
        <v>1</v>
      </c>
      <c r="D3372" s="38" t="s">
        <v>6433</v>
      </c>
      <c r="E3372" s="3" t="s">
        <v>1</v>
      </c>
      <c r="F3372" s="39">
        <v>60.853000000000002</v>
      </c>
      <c r="H3372" s="13"/>
    </row>
    <row r="3373" spans="2:8" s="1" customFormat="1" ht="16.899999999999999" customHeight="1">
      <c r="B3373" s="13"/>
      <c r="C3373" s="38" t="s">
        <v>1</v>
      </c>
      <c r="D3373" s="38" t="s">
        <v>2262</v>
      </c>
      <c r="E3373" s="3" t="s">
        <v>1</v>
      </c>
      <c r="F3373" s="39">
        <v>-14.569000000000001</v>
      </c>
      <c r="H3373" s="13"/>
    </row>
    <row r="3374" spans="2:8" s="1" customFormat="1" ht="16.899999999999999" customHeight="1">
      <c r="B3374" s="13"/>
      <c r="C3374" s="38" t="s">
        <v>1</v>
      </c>
      <c r="D3374" s="38" t="s">
        <v>2263</v>
      </c>
      <c r="E3374" s="3" t="s">
        <v>1</v>
      </c>
      <c r="F3374" s="39">
        <v>5.4749999999999996</v>
      </c>
      <c r="H3374" s="13"/>
    </row>
    <row r="3375" spans="2:8" s="1" customFormat="1" ht="16.899999999999999" customHeight="1">
      <c r="B3375" s="13"/>
      <c r="C3375" s="38" t="s">
        <v>1</v>
      </c>
      <c r="D3375" s="38" t="s">
        <v>1787</v>
      </c>
      <c r="E3375" s="3" t="s">
        <v>1</v>
      </c>
      <c r="F3375" s="39">
        <v>0</v>
      </c>
      <c r="H3375" s="13"/>
    </row>
    <row r="3376" spans="2:8" s="1" customFormat="1" ht="16.899999999999999" customHeight="1">
      <c r="B3376" s="13"/>
      <c r="C3376" s="38" t="s">
        <v>1</v>
      </c>
      <c r="D3376" s="38" t="s">
        <v>6434</v>
      </c>
      <c r="E3376" s="3" t="s">
        <v>1</v>
      </c>
      <c r="F3376" s="39">
        <v>52</v>
      </c>
      <c r="H3376" s="13"/>
    </row>
    <row r="3377" spans="2:8" s="1" customFormat="1" ht="16.899999999999999" customHeight="1">
      <c r="B3377" s="13"/>
      <c r="C3377" s="38" t="s">
        <v>1</v>
      </c>
      <c r="D3377" s="38" t="s">
        <v>2265</v>
      </c>
      <c r="E3377" s="3" t="s">
        <v>1</v>
      </c>
      <c r="F3377" s="39">
        <v>-12.557</v>
      </c>
      <c r="H3377" s="13"/>
    </row>
    <row r="3378" spans="2:8" s="1" customFormat="1" ht="16.899999999999999" customHeight="1">
      <c r="B3378" s="13"/>
      <c r="C3378" s="38" t="s">
        <v>1</v>
      </c>
      <c r="D3378" s="38" t="s">
        <v>2266</v>
      </c>
      <c r="E3378" s="3" t="s">
        <v>1</v>
      </c>
      <c r="F3378" s="39">
        <v>5.4470000000000001</v>
      </c>
      <c r="H3378" s="13"/>
    </row>
    <row r="3379" spans="2:8" s="1" customFormat="1" ht="16.899999999999999" customHeight="1">
      <c r="B3379" s="13"/>
      <c r="C3379" s="38" t="s">
        <v>1</v>
      </c>
      <c r="D3379" s="38" t="s">
        <v>1789</v>
      </c>
      <c r="E3379" s="3" t="s">
        <v>1</v>
      </c>
      <c r="F3379" s="39">
        <v>0</v>
      </c>
      <c r="H3379" s="13"/>
    </row>
    <row r="3380" spans="2:8" s="1" customFormat="1" ht="16.899999999999999" customHeight="1">
      <c r="B3380" s="13"/>
      <c r="C3380" s="38" t="s">
        <v>1</v>
      </c>
      <c r="D3380" s="38" t="s">
        <v>6435</v>
      </c>
      <c r="E3380" s="3" t="s">
        <v>1</v>
      </c>
      <c r="F3380" s="39">
        <v>79.123999999999995</v>
      </c>
      <c r="H3380" s="13"/>
    </row>
    <row r="3381" spans="2:8" s="1" customFormat="1" ht="16.899999999999999" customHeight="1">
      <c r="B3381" s="13"/>
      <c r="C3381" s="38" t="s">
        <v>1</v>
      </c>
      <c r="D3381" s="38" t="s">
        <v>2268</v>
      </c>
      <c r="E3381" s="3" t="s">
        <v>1</v>
      </c>
      <c r="F3381" s="39">
        <v>-15.058</v>
      </c>
      <c r="H3381" s="13"/>
    </row>
    <row r="3382" spans="2:8" s="1" customFormat="1" ht="16.899999999999999" customHeight="1">
      <c r="B3382" s="13"/>
      <c r="C3382" s="38" t="s">
        <v>1</v>
      </c>
      <c r="D3382" s="38" t="s">
        <v>2269</v>
      </c>
      <c r="E3382" s="3" t="s">
        <v>1</v>
      </c>
      <c r="F3382" s="39">
        <v>5.4409999999999998</v>
      </c>
      <c r="H3382" s="13"/>
    </row>
    <row r="3383" spans="2:8" s="1" customFormat="1" ht="16.899999999999999" customHeight="1">
      <c r="B3383" s="13"/>
      <c r="C3383" s="38" t="s">
        <v>1</v>
      </c>
      <c r="D3383" s="38" t="s">
        <v>1791</v>
      </c>
      <c r="E3383" s="3" t="s">
        <v>1</v>
      </c>
      <c r="F3383" s="39">
        <v>0</v>
      </c>
      <c r="H3383" s="13"/>
    </row>
    <row r="3384" spans="2:8" s="1" customFormat="1" ht="16.899999999999999" customHeight="1">
      <c r="B3384" s="13"/>
      <c r="C3384" s="38" t="s">
        <v>1</v>
      </c>
      <c r="D3384" s="38" t="s">
        <v>6436</v>
      </c>
      <c r="E3384" s="3" t="s">
        <v>1</v>
      </c>
      <c r="F3384" s="39">
        <v>35.26</v>
      </c>
      <c r="H3384" s="13"/>
    </row>
    <row r="3385" spans="2:8" s="1" customFormat="1" ht="16.899999999999999" customHeight="1">
      <c r="B3385" s="13"/>
      <c r="C3385" s="38" t="s">
        <v>1</v>
      </c>
      <c r="D3385" s="38" t="s">
        <v>1837</v>
      </c>
      <c r="E3385" s="3" t="s">
        <v>1</v>
      </c>
      <c r="F3385" s="39">
        <v>-2.8250000000000002</v>
      </c>
      <c r="H3385" s="13"/>
    </row>
    <row r="3386" spans="2:8" s="1" customFormat="1" ht="16.899999999999999" customHeight="1">
      <c r="B3386" s="13"/>
      <c r="C3386" s="38" t="s">
        <v>1</v>
      </c>
      <c r="D3386" s="38" t="s">
        <v>1838</v>
      </c>
      <c r="E3386" s="3" t="s">
        <v>1</v>
      </c>
      <c r="F3386" s="39">
        <v>0.69</v>
      </c>
      <c r="H3386" s="13"/>
    </row>
    <row r="3387" spans="2:8" s="1" customFormat="1" ht="16.899999999999999" customHeight="1">
      <c r="B3387" s="13"/>
      <c r="C3387" s="38" t="s">
        <v>1</v>
      </c>
      <c r="D3387" s="38" t="s">
        <v>1793</v>
      </c>
      <c r="E3387" s="3" t="s">
        <v>1</v>
      </c>
      <c r="F3387" s="39">
        <v>0</v>
      </c>
      <c r="H3387" s="13"/>
    </row>
    <row r="3388" spans="2:8" s="1" customFormat="1" ht="16.899999999999999" customHeight="1">
      <c r="B3388" s="13"/>
      <c r="C3388" s="38" t="s">
        <v>1</v>
      </c>
      <c r="D3388" s="38" t="s">
        <v>6437</v>
      </c>
      <c r="E3388" s="3" t="s">
        <v>1</v>
      </c>
      <c r="F3388" s="39">
        <v>13.851000000000001</v>
      </c>
      <c r="H3388" s="13"/>
    </row>
    <row r="3389" spans="2:8" s="1" customFormat="1" ht="16.899999999999999" customHeight="1">
      <c r="B3389" s="13"/>
      <c r="C3389" s="38" t="s">
        <v>1</v>
      </c>
      <c r="D3389" s="38" t="s">
        <v>1840</v>
      </c>
      <c r="E3389" s="3" t="s">
        <v>1</v>
      </c>
      <c r="F3389" s="39">
        <v>-5.74</v>
      </c>
      <c r="H3389" s="13"/>
    </row>
    <row r="3390" spans="2:8" s="1" customFormat="1" ht="16.899999999999999" customHeight="1">
      <c r="B3390" s="13"/>
      <c r="C3390" s="38" t="s">
        <v>1</v>
      </c>
      <c r="D3390" s="38" t="s">
        <v>1841</v>
      </c>
      <c r="E3390" s="3" t="s">
        <v>1</v>
      </c>
      <c r="F3390" s="39">
        <v>1.383</v>
      </c>
      <c r="H3390" s="13"/>
    </row>
    <row r="3391" spans="2:8" s="1" customFormat="1" ht="16.899999999999999" customHeight="1">
      <c r="B3391" s="13"/>
      <c r="C3391" s="38" t="s">
        <v>1</v>
      </c>
      <c r="D3391" s="38" t="s">
        <v>1803</v>
      </c>
      <c r="E3391" s="3" t="s">
        <v>1</v>
      </c>
      <c r="F3391" s="39">
        <v>0</v>
      </c>
      <c r="H3391" s="13"/>
    </row>
    <row r="3392" spans="2:8" s="1" customFormat="1" ht="16.899999999999999" customHeight="1">
      <c r="B3392" s="13"/>
      <c r="C3392" s="38" t="s">
        <v>1</v>
      </c>
      <c r="D3392" s="38" t="s">
        <v>6438</v>
      </c>
      <c r="E3392" s="3" t="s">
        <v>1</v>
      </c>
      <c r="F3392" s="39">
        <v>38.911999999999999</v>
      </c>
      <c r="H3392" s="13"/>
    </row>
    <row r="3393" spans="2:8" s="1" customFormat="1" ht="16.899999999999999" customHeight="1">
      <c r="B3393" s="13"/>
      <c r="C3393" s="38" t="s">
        <v>1</v>
      </c>
      <c r="D3393" s="38" t="s">
        <v>2275</v>
      </c>
      <c r="E3393" s="3" t="s">
        <v>1</v>
      </c>
      <c r="F3393" s="39">
        <v>-6.431</v>
      </c>
      <c r="H3393" s="13"/>
    </row>
    <row r="3394" spans="2:8" s="1" customFormat="1" ht="22.5">
      <c r="B3394" s="13"/>
      <c r="C3394" s="38" t="s">
        <v>1</v>
      </c>
      <c r="D3394" s="38" t="s">
        <v>2276</v>
      </c>
      <c r="E3394" s="3" t="s">
        <v>1</v>
      </c>
      <c r="F3394" s="39">
        <v>6.49</v>
      </c>
      <c r="H3394" s="13"/>
    </row>
    <row r="3395" spans="2:8" s="1" customFormat="1" ht="16.899999999999999" customHeight="1">
      <c r="B3395" s="13"/>
      <c r="C3395" s="38" t="s">
        <v>1</v>
      </c>
      <c r="D3395" s="38" t="s">
        <v>2277</v>
      </c>
      <c r="E3395" s="3" t="s">
        <v>1</v>
      </c>
      <c r="F3395" s="39">
        <v>0</v>
      </c>
      <c r="H3395" s="13"/>
    </row>
    <row r="3396" spans="2:8" s="1" customFormat="1" ht="16.899999999999999" customHeight="1">
      <c r="B3396" s="13"/>
      <c r="C3396" s="38" t="s">
        <v>1</v>
      </c>
      <c r="D3396" s="38" t="s">
        <v>6439</v>
      </c>
      <c r="E3396" s="3" t="s">
        <v>1</v>
      </c>
      <c r="F3396" s="39">
        <v>153.63499999999999</v>
      </c>
      <c r="H3396" s="13"/>
    </row>
    <row r="3397" spans="2:8" s="1" customFormat="1" ht="22.5">
      <c r="B3397" s="13"/>
      <c r="C3397" s="38" t="s">
        <v>1</v>
      </c>
      <c r="D3397" s="38" t="s">
        <v>2279</v>
      </c>
      <c r="E3397" s="3" t="s">
        <v>1</v>
      </c>
      <c r="F3397" s="39">
        <v>-38.588999999999999</v>
      </c>
      <c r="H3397" s="13"/>
    </row>
    <row r="3398" spans="2:8" s="1" customFormat="1" ht="22.5">
      <c r="B3398" s="13"/>
      <c r="C3398" s="38" t="s">
        <v>1</v>
      </c>
      <c r="D3398" s="38" t="s">
        <v>2280</v>
      </c>
      <c r="E3398" s="3" t="s">
        <v>1</v>
      </c>
      <c r="F3398" s="39">
        <v>12.997999999999999</v>
      </c>
      <c r="H3398" s="13"/>
    </row>
    <row r="3399" spans="2:8" s="1" customFormat="1" ht="16.899999999999999" customHeight="1">
      <c r="B3399" s="13"/>
      <c r="C3399" s="38" t="s">
        <v>1</v>
      </c>
      <c r="D3399" s="38" t="s">
        <v>2281</v>
      </c>
      <c r="E3399" s="3" t="s">
        <v>1</v>
      </c>
      <c r="F3399" s="39">
        <v>2.7989999999999999</v>
      </c>
      <c r="H3399" s="13"/>
    </row>
    <row r="3400" spans="2:8" s="1" customFormat="1" ht="16.899999999999999" customHeight="1">
      <c r="B3400" s="13"/>
      <c r="C3400" s="38" t="s">
        <v>1</v>
      </c>
      <c r="D3400" s="38" t="s">
        <v>2282</v>
      </c>
      <c r="E3400" s="3" t="s">
        <v>1</v>
      </c>
      <c r="F3400" s="39">
        <v>1.083</v>
      </c>
      <c r="H3400" s="13"/>
    </row>
    <row r="3401" spans="2:8" s="1" customFormat="1" ht="16.899999999999999" customHeight="1">
      <c r="B3401" s="13"/>
      <c r="C3401" s="38" t="s">
        <v>1</v>
      </c>
      <c r="D3401" s="38" t="s">
        <v>2018</v>
      </c>
      <c r="E3401" s="3" t="s">
        <v>1</v>
      </c>
      <c r="F3401" s="39">
        <v>0</v>
      </c>
      <c r="H3401" s="13"/>
    </row>
    <row r="3402" spans="2:8" s="1" customFormat="1" ht="16.899999999999999" customHeight="1">
      <c r="B3402" s="13"/>
      <c r="C3402" s="38" t="s">
        <v>1</v>
      </c>
      <c r="D3402" s="38" t="s">
        <v>6440</v>
      </c>
      <c r="E3402" s="3" t="s">
        <v>1</v>
      </c>
      <c r="F3402" s="39">
        <v>55.762999999999998</v>
      </c>
      <c r="H3402" s="13"/>
    </row>
    <row r="3403" spans="2:8" s="1" customFormat="1" ht="16.899999999999999" customHeight="1">
      <c r="B3403" s="13"/>
      <c r="C3403" s="38" t="s">
        <v>1</v>
      </c>
      <c r="D3403" s="38" t="s">
        <v>2284</v>
      </c>
      <c r="E3403" s="3" t="s">
        <v>1</v>
      </c>
      <c r="F3403" s="39">
        <v>-19.318999999999999</v>
      </c>
      <c r="H3403" s="13"/>
    </row>
    <row r="3404" spans="2:8" s="1" customFormat="1" ht="16.899999999999999" customHeight="1">
      <c r="B3404" s="13"/>
      <c r="C3404" s="38" t="s">
        <v>1</v>
      </c>
      <c r="D3404" s="38" t="s">
        <v>2285</v>
      </c>
      <c r="E3404" s="3" t="s">
        <v>1</v>
      </c>
      <c r="F3404" s="39">
        <v>2.153</v>
      </c>
      <c r="H3404" s="13"/>
    </row>
    <row r="3405" spans="2:8" s="1" customFormat="1" ht="16.899999999999999" customHeight="1">
      <c r="B3405" s="13"/>
      <c r="C3405" s="38" t="s">
        <v>1</v>
      </c>
      <c r="D3405" s="38" t="s">
        <v>2286</v>
      </c>
      <c r="E3405" s="3" t="s">
        <v>1</v>
      </c>
      <c r="F3405" s="39">
        <v>0</v>
      </c>
      <c r="H3405" s="13"/>
    </row>
    <row r="3406" spans="2:8" s="1" customFormat="1" ht="16.899999999999999" customHeight="1">
      <c r="B3406" s="13"/>
      <c r="C3406" s="38" t="s">
        <v>1</v>
      </c>
      <c r="D3406" s="38" t="s">
        <v>6441</v>
      </c>
      <c r="E3406" s="3" t="s">
        <v>1</v>
      </c>
      <c r="F3406" s="39">
        <v>12.029</v>
      </c>
      <c r="H3406" s="13"/>
    </row>
    <row r="3407" spans="2:8" s="1" customFormat="1" ht="16.899999999999999" customHeight="1">
      <c r="B3407" s="13"/>
      <c r="C3407" s="38" t="s">
        <v>1</v>
      </c>
      <c r="D3407" s="38" t="s">
        <v>2166</v>
      </c>
      <c r="E3407" s="3" t="s">
        <v>1</v>
      </c>
      <c r="F3407" s="39">
        <v>-1.419</v>
      </c>
      <c r="H3407" s="13"/>
    </row>
    <row r="3408" spans="2:8" s="1" customFormat="1" ht="16.899999999999999" customHeight="1">
      <c r="B3408" s="13"/>
      <c r="C3408" s="38" t="s">
        <v>1</v>
      </c>
      <c r="D3408" s="38" t="s">
        <v>2288</v>
      </c>
      <c r="E3408" s="3" t="s">
        <v>1</v>
      </c>
      <c r="F3408" s="39">
        <v>0</v>
      </c>
      <c r="H3408" s="13"/>
    </row>
    <row r="3409" spans="2:8" s="1" customFormat="1" ht="16.899999999999999" customHeight="1">
      <c r="B3409" s="13"/>
      <c r="C3409" s="38" t="s">
        <v>1</v>
      </c>
      <c r="D3409" s="38" t="s">
        <v>6442</v>
      </c>
      <c r="E3409" s="3" t="s">
        <v>1</v>
      </c>
      <c r="F3409" s="39">
        <v>80.896000000000001</v>
      </c>
      <c r="H3409" s="13"/>
    </row>
    <row r="3410" spans="2:8" s="1" customFormat="1" ht="16.899999999999999" customHeight="1">
      <c r="B3410" s="13"/>
      <c r="C3410" s="38" t="s">
        <v>1</v>
      </c>
      <c r="D3410" s="38" t="s">
        <v>2290</v>
      </c>
      <c r="E3410" s="3" t="s">
        <v>1</v>
      </c>
      <c r="F3410" s="39">
        <v>-11.284000000000001</v>
      </c>
      <c r="H3410" s="13"/>
    </row>
    <row r="3411" spans="2:8" s="1" customFormat="1" ht="16.899999999999999" customHeight="1">
      <c r="B3411" s="13"/>
      <c r="C3411" s="38" t="s">
        <v>1</v>
      </c>
      <c r="D3411" s="38" t="s">
        <v>2291</v>
      </c>
      <c r="E3411" s="3" t="s">
        <v>1</v>
      </c>
      <c r="F3411" s="39">
        <v>0.86</v>
      </c>
      <c r="H3411" s="13"/>
    </row>
    <row r="3412" spans="2:8" s="1" customFormat="1" ht="16.899999999999999" customHeight="1">
      <c r="B3412" s="13"/>
      <c r="C3412" s="38" t="s">
        <v>1</v>
      </c>
      <c r="D3412" s="38" t="s">
        <v>1830</v>
      </c>
      <c r="E3412" s="3" t="s">
        <v>1</v>
      </c>
      <c r="F3412" s="39">
        <v>0</v>
      </c>
      <c r="H3412" s="13"/>
    </row>
    <row r="3413" spans="2:8" s="1" customFormat="1" ht="16.899999999999999" customHeight="1">
      <c r="B3413" s="13"/>
      <c r="C3413" s="38" t="s">
        <v>1</v>
      </c>
      <c r="D3413" s="38" t="s">
        <v>6322</v>
      </c>
      <c r="E3413" s="3" t="s">
        <v>1</v>
      </c>
      <c r="F3413" s="39">
        <v>6.0750000000000002</v>
      </c>
      <c r="H3413" s="13"/>
    </row>
    <row r="3414" spans="2:8" s="1" customFormat="1" ht="16.899999999999999" customHeight="1">
      <c r="B3414" s="13"/>
      <c r="C3414" s="38" t="s">
        <v>1</v>
      </c>
      <c r="D3414" s="38" t="s">
        <v>2155</v>
      </c>
      <c r="E3414" s="3" t="s">
        <v>1</v>
      </c>
      <c r="F3414" s="39">
        <v>-1.236</v>
      </c>
      <c r="H3414" s="13"/>
    </row>
    <row r="3415" spans="2:8" s="1" customFormat="1" ht="16.899999999999999" customHeight="1">
      <c r="B3415" s="13"/>
      <c r="C3415" s="38" t="s">
        <v>1</v>
      </c>
      <c r="D3415" s="38" t="s">
        <v>2293</v>
      </c>
      <c r="E3415" s="3" t="s">
        <v>1</v>
      </c>
      <c r="F3415" s="39">
        <v>1.2829999999999999</v>
      </c>
      <c r="H3415" s="13"/>
    </row>
    <row r="3416" spans="2:8" s="1" customFormat="1" ht="16.899999999999999" customHeight="1">
      <c r="B3416" s="13"/>
      <c r="C3416" s="38" t="s">
        <v>1</v>
      </c>
      <c r="D3416" s="38" t="s">
        <v>1832</v>
      </c>
      <c r="E3416" s="3" t="s">
        <v>1</v>
      </c>
      <c r="F3416" s="39">
        <v>0</v>
      </c>
      <c r="H3416" s="13"/>
    </row>
    <row r="3417" spans="2:8" s="1" customFormat="1" ht="16.899999999999999" customHeight="1">
      <c r="B3417" s="13"/>
      <c r="C3417" s="38" t="s">
        <v>1</v>
      </c>
      <c r="D3417" s="38" t="s">
        <v>6443</v>
      </c>
      <c r="E3417" s="3" t="s">
        <v>1</v>
      </c>
      <c r="F3417" s="39">
        <v>9.7970000000000006</v>
      </c>
      <c r="H3417" s="13"/>
    </row>
    <row r="3418" spans="2:8" s="1" customFormat="1" ht="16.899999999999999" customHeight="1">
      <c r="B3418" s="13"/>
      <c r="C3418" s="38" t="s">
        <v>1</v>
      </c>
      <c r="D3418" s="38" t="s">
        <v>2295</v>
      </c>
      <c r="E3418" s="3" t="s">
        <v>1</v>
      </c>
      <c r="F3418" s="39">
        <v>-2.9820000000000002</v>
      </c>
      <c r="H3418" s="13"/>
    </row>
    <row r="3419" spans="2:8" s="1" customFormat="1" ht="16.899999999999999" customHeight="1">
      <c r="B3419" s="13"/>
      <c r="C3419" s="38" t="s">
        <v>1</v>
      </c>
      <c r="D3419" s="38" t="s">
        <v>2296</v>
      </c>
      <c r="E3419" s="3" t="s">
        <v>1</v>
      </c>
      <c r="F3419" s="39">
        <v>2.5830000000000002</v>
      </c>
      <c r="H3419" s="13"/>
    </row>
    <row r="3420" spans="2:8" s="1" customFormat="1" ht="16.899999999999999" customHeight="1">
      <c r="B3420" s="13"/>
      <c r="C3420" s="38" t="s">
        <v>1</v>
      </c>
      <c r="D3420" s="38" t="s">
        <v>1601</v>
      </c>
      <c r="E3420" s="3" t="s">
        <v>1</v>
      </c>
      <c r="F3420" s="39">
        <v>0</v>
      </c>
      <c r="H3420" s="13"/>
    </row>
    <row r="3421" spans="2:8" s="1" customFormat="1" ht="16.899999999999999" customHeight="1">
      <c r="B3421" s="13"/>
      <c r="C3421" s="38" t="s">
        <v>1</v>
      </c>
      <c r="D3421" s="38" t="s">
        <v>6444</v>
      </c>
      <c r="E3421" s="3" t="s">
        <v>1</v>
      </c>
      <c r="F3421" s="39">
        <v>11.442</v>
      </c>
      <c r="H3421" s="13"/>
    </row>
    <row r="3422" spans="2:8" s="1" customFormat="1" ht="16.899999999999999" customHeight="1">
      <c r="B3422" s="13"/>
      <c r="C3422" s="38" t="s">
        <v>1</v>
      </c>
      <c r="D3422" s="38" t="s">
        <v>2298</v>
      </c>
      <c r="E3422" s="3" t="s">
        <v>1</v>
      </c>
      <c r="F3422" s="39">
        <v>-4.6100000000000003</v>
      </c>
      <c r="H3422" s="13"/>
    </row>
    <row r="3423" spans="2:8" s="1" customFormat="1" ht="16.899999999999999" customHeight="1">
      <c r="B3423" s="13"/>
      <c r="C3423" s="38" t="s">
        <v>1</v>
      </c>
      <c r="D3423" s="38" t="s">
        <v>2299</v>
      </c>
      <c r="E3423" s="3" t="s">
        <v>1</v>
      </c>
      <c r="F3423" s="39">
        <v>0.93500000000000005</v>
      </c>
      <c r="H3423" s="13"/>
    </row>
    <row r="3424" spans="2:8" s="1" customFormat="1" ht="16.899999999999999" customHeight="1">
      <c r="B3424" s="13"/>
      <c r="C3424" s="38" t="s">
        <v>6445</v>
      </c>
      <c r="D3424" s="38" t="s">
        <v>397</v>
      </c>
      <c r="E3424" s="3" t="s">
        <v>1</v>
      </c>
      <c r="F3424" s="39">
        <v>2607.23</v>
      </c>
      <c r="H3424" s="13"/>
    </row>
    <row r="3425" spans="2:8" s="1" customFormat="1" ht="16.899999999999999" customHeight="1">
      <c r="B3425" s="13"/>
      <c r="C3425" s="34" t="s">
        <v>299</v>
      </c>
      <c r="D3425" s="35" t="s">
        <v>299</v>
      </c>
      <c r="E3425" s="36" t="s">
        <v>1</v>
      </c>
      <c r="F3425" s="37">
        <v>202.84100000000001</v>
      </c>
      <c r="H3425" s="13"/>
    </row>
    <row r="3426" spans="2:8" s="1" customFormat="1" ht="16.899999999999999" customHeight="1">
      <c r="B3426" s="13"/>
      <c r="C3426" s="38" t="s">
        <v>1</v>
      </c>
      <c r="D3426" s="38" t="s">
        <v>2306</v>
      </c>
      <c r="E3426" s="3" t="s">
        <v>1</v>
      </c>
      <c r="F3426" s="39">
        <v>0</v>
      </c>
      <c r="H3426" s="13"/>
    </row>
    <row r="3427" spans="2:8" s="1" customFormat="1" ht="16.899999999999999" customHeight="1">
      <c r="B3427" s="13"/>
      <c r="C3427" s="38" t="s">
        <v>1</v>
      </c>
      <c r="D3427" s="38" t="s">
        <v>1593</v>
      </c>
      <c r="E3427" s="3" t="s">
        <v>1</v>
      </c>
      <c r="F3427" s="39">
        <v>0</v>
      </c>
      <c r="H3427" s="13"/>
    </row>
    <row r="3428" spans="2:8" s="1" customFormat="1" ht="16.899999999999999" customHeight="1">
      <c r="B3428" s="13"/>
      <c r="C3428" s="38" t="s">
        <v>1</v>
      </c>
      <c r="D3428" s="38" t="s">
        <v>2307</v>
      </c>
      <c r="E3428" s="3" t="s">
        <v>1</v>
      </c>
      <c r="F3428" s="39">
        <v>0</v>
      </c>
      <c r="H3428" s="13"/>
    </row>
    <row r="3429" spans="2:8" s="1" customFormat="1" ht="16.899999999999999" customHeight="1">
      <c r="B3429" s="13"/>
      <c r="C3429" s="38" t="s">
        <v>1</v>
      </c>
      <c r="D3429" s="38" t="s">
        <v>2308</v>
      </c>
      <c r="E3429" s="3" t="s">
        <v>1</v>
      </c>
      <c r="F3429" s="39">
        <v>22.815000000000001</v>
      </c>
      <c r="H3429" s="13"/>
    </row>
    <row r="3430" spans="2:8" s="1" customFormat="1" ht="16.899999999999999" customHeight="1">
      <c r="B3430" s="13"/>
      <c r="C3430" s="38" t="s">
        <v>1</v>
      </c>
      <c r="D3430" s="38" t="s">
        <v>2309</v>
      </c>
      <c r="E3430" s="3" t="s">
        <v>1</v>
      </c>
      <c r="F3430" s="39">
        <v>-9.6639999999999997</v>
      </c>
      <c r="H3430" s="13"/>
    </row>
    <row r="3431" spans="2:8" s="1" customFormat="1" ht="16.899999999999999" customHeight="1">
      <c r="B3431" s="13"/>
      <c r="C3431" s="38" t="s">
        <v>1</v>
      </c>
      <c r="D3431" s="38" t="s">
        <v>2310</v>
      </c>
      <c r="E3431" s="3" t="s">
        <v>1</v>
      </c>
      <c r="F3431" s="39">
        <v>6.5720000000000001</v>
      </c>
      <c r="H3431" s="13"/>
    </row>
    <row r="3432" spans="2:8" s="1" customFormat="1" ht="16.899999999999999" customHeight="1">
      <c r="B3432" s="13"/>
      <c r="C3432" s="38" t="s">
        <v>1</v>
      </c>
      <c r="D3432" s="38" t="s">
        <v>2311</v>
      </c>
      <c r="E3432" s="3" t="s">
        <v>1</v>
      </c>
      <c r="F3432" s="39">
        <v>0</v>
      </c>
      <c r="H3432" s="13"/>
    </row>
    <row r="3433" spans="2:8" s="1" customFormat="1" ht="16.899999999999999" customHeight="1">
      <c r="B3433" s="13"/>
      <c r="C3433" s="38" t="s">
        <v>1</v>
      </c>
      <c r="D3433" s="38" t="s">
        <v>2312</v>
      </c>
      <c r="E3433" s="3" t="s">
        <v>1</v>
      </c>
      <c r="F3433" s="39">
        <v>99.334000000000003</v>
      </c>
      <c r="H3433" s="13"/>
    </row>
    <row r="3434" spans="2:8" s="1" customFormat="1" ht="16.899999999999999" customHeight="1">
      <c r="B3434" s="13"/>
      <c r="C3434" s="38" t="s">
        <v>1</v>
      </c>
      <c r="D3434" s="38" t="s">
        <v>2313</v>
      </c>
      <c r="E3434" s="3" t="s">
        <v>1</v>
      </c>
      <c r="F3434" s="39">
        <v>-11.196</v>
      </c>
      <c r="H3434" s="13"/>
    </row>
    <row r="3435" spans="2:8" s="1" customFormat="1" ht="16.899999999999999" customHeight="1">
      <c r="B3435" s="13"/>
      <c r="C3435" s="38" t="s">
        <v>1</v>
      </c>
      <c r="D3435" s="38" t="s">
        <v>2314</v>
      </c>
      <c r="E3435" s="3" t="s">
        <v>1</v>
      </c>
      <c r="F3435" s="39">
        <v>4.7279999999999998</v>
      </c>
      <c r="H3435" s="13"/>
    </row>
    <row r="3436" spans="2:8" s="1" customFormat="1" ht="16.899999999999999" customHeight="1">
      <c r="B3436" s="13"/>
      <c r="C3436" s="38" t="s">
        <v>1</v>
      </c>
      <c r="D3436" s="38" t="s">
        <v>2315</v>
      </c>
      <c r="E3436" s="3" t="s">
        <v>1</v>
      </c>
      <c r="F3436" s="39">
        <v>0</v>
      </c>
      <c r="H3436" s="13"/>
    </row>
    <row r="3437" spans="2:8" s="1" customFormat="1" ht="16.899999999999999" customHeight="1">
      <c r="B3437" s="13"/>
      <c r="C3437" s="38" t="s">
        <v>1</v>
      </c>
      <c r="D3437" s="38" t="s">
        <v>2316</v>
      </c>
      <c r="E3437" s="3" t="s">
        <v>1</v>
      </c>
      <c r="F3437" s="39">
        <v>22.734000000000002</v>
      </c>
      <c r="H3437" s="13"/>
    </row>
    <row r="3438" spans="2:8" s="1" customFormat="1" ht="16.899999999999999" customHeight="1">
      <c r="B3438" s="13"/>
      <c r="C3438" s="38" t="s">
        <v>1</v>
      </c>
      <c r="D3438" s="38" t="s">
        <v>2317</v>
      </c>
      <c r="E3438" s="3" t="s">
        <v>1</v>
      </c>
      <c r="F3438" s="39">
        <v>-11.417999999999999</v>
      </c>
      <c r="H3438" s="13"/>
    </row>
    <row r="3439" spans="2:8" s="1" customFormat="1" ht="16.899999999999999" customHeight="1">
      <c r="B3439" s="13"/>
      <c r="C3439" s="38" t="s">
        <v>1</v>
      </c>
      <c r="D3439" s="38" t="s">
        <v>2318</v>
      </c>
      <c r="E3439" s="3" t="s">
        <v>1</v>
      </c>
      <c r="F3439" s="39">
        <v>6.8869999999999996</v>
      </c>
      <c r="H3439" s="13"/>
    </row>
    <row r="3440" spans="2:8" s="1" customFormat="1" ht="16.899999999999999" customHeight="1">
      <c r="B3440" s="13"/>
      <c r="C3440" s="38" t="s">
        <v>1</v>
      </c>
      <c r="D3440" s="38" t="s">
        <v>1913</v>
      </c>
      <c r="E3440" s="3" t="s">
        <v>1</v>
      </c>
      <c r="F3440" s="39">
        <v>0</v>
      </c>
      <c r="H3440" s="13"/>
    </row>
    <row r="3441" spans="2:8" s="1" customFormat="1" ht="16.899999999999999" customHeight="1">
      <c r="B3441" s="13"/>
      <c r="C3441" s="38" t="s">
        <v>1</v>
      </c>
      <c r="D3441" s="38" t="s">
        <v>2319</v>
      </c>
      <c r="E3441" s="3" t="s">
        <v>1</v>
      </c>
      <c r="F3441" s="39">
        <v>0</v>
      </c>
      <c r="H3441" s="13"/>
    </row>
    <row r="3442" spans="2:8" s="1" customFormat="1" ht="16.899999999999999" customHeight="1">
      <c r="B3442" s="13"/>
      <c r="C3442" s="38" t="s">
        <v>1</v>
      </c>
      <c r="D3442" s="38" t="s">
        <v>2320</v>
      </c>
      <c r="E3442" s="3" t="s">
        <v>1</v>
      </c>
      <c r="F3442" s="39">
        <v>23.315999999999999</v>
      </c>
      <c r="H3442" s="13"/>
    </row>
    <row r="3443" spans="2:8" s="1" customFormat="1" ht="16.899999999999999" customHeight="1">
      <c r="B3443" s="13"/>
      <c r="C3443" s="38" t="s">
        <v>1</v>
      </c>
      <c r="D3443" s="38" t="s">
        <v>2321</v>
      </c>
      <c r="E3443" s="3" t="s">
        <v>1</v>
      </c>
      <c r="F3443" s="39">
        <v>-9.1750000000000007</v>
      </c>
      <c r="H3443" s="13"/>
    </row>
    <row r="3444" spans="2:8" s="1" customFormat="1" ht="16.899999999999999" customHeight="1">
      <c r="B3444" s="13"/>
      <c r="C3444" s="38" t="s">
        <v>1</v>
      </c>
      <c r="D3444" s="38" t="s">
        <v>2322</v>
      </c>
      <c r="E3444" s="3" t="s">
        <v>1</v>
      </c>
      <c r="F3444" s="39">
        <v>6.15</v>
      </c>
      <c r="H3444" s="13"/>
    </row>
    <row r="3445" spans="2:8" s="1" customFormat="1" ht="16.899999999999999" customHeight="1">
      <c r="B3445" s="13"/>
      <c r="C3445" s="38" t="s">
        <v>1</v>
      </c>
      <c r="D3445" s="38" t="s">
        <v>2323</v>
      </c>
      <c r="E3445" s="3" t="s">
        <v>1</v>
      </c>
      <c r="F3445" s="39">
        <v>0</v>
      </c>
      <c r="H3445" s="13"/>
    </row>
    <row r="3446" spans="2:8" s="1" customFormat="1" ht="16.899999999999999" customHeight="1">
      <c r="B3446" s="13"/>
      <c r="C3446" s="38" t="s">
        <v>1</v>
      </c>
      <c r="D3446" s="38" t="s">
        <v>2324</v>
      </c>
      <c r="E3446" s="3" t="s">
        <v>1</v>
      </c>
      <c r="F3446" s="39">
        <v>24.55</v>
      </c>
      <c r="H3446" s="13"/>
    </row>
    <row r="3447" spans="2:8" s="1" customFormat="1" ht="16.899999999999999" customHeight="1">
      <c r="B3447" s="13"/>
      <c r="C3447" s="38" t="s">
        <v>1</v>
      </c>
      <c r="D3447" s="38" t="s">
        <v>2325</v>
      </c>
      <c r="E3447" s="3" t="s">
        <v>1</v>
      </c>
      <c r="F3447" s="39">
        <v>-9.7449999999999992</v>
      </c>
      <c r="H3447" s="13"/>
    </row>
    <row r="3448" spans="2:8" s="1" customFormat="1" ht="16.899999999999999" customHeight="1">
      <c r="B3448" s="13"/>
      <c r="C3448" s="38" t="s">
        <v>1</v>
      </c>
      <c r="D3448" s="38" t="s">
        <v>2326</v>
      </c>
      <c r="E3448" s="3" t="s">
        <v>1</v>
      </c>
      <c r="F3448" s="39">
        <v>6.2110000000000003</v>
      </c>
      <c r="H3448" s="13"/>
    </row>
    <row r="3449" spans="2:8" s="1" customFormat="1" ht="16.899999999999999" customHeight="1">
      <c r="B3449" s="13"/>
      <c r="C3449" s="38" t="s">
        <v>1</v>
      </c>
      <c r="D3449" s="38" t="s">
        <v>1600</v>
      </c>
      <c r="E3449" s="3" t="s">
        <v>1</v>
      </c>
      <c r="F3449" s="39">
        <v>0</v>
      </c>
      <c r="H3449" s="13"/>
    </row>
    <row r="3450" spans="2:8" s="1" customFormat="1" ht="16.899999999999999" customHeight="1">
      <c r="B3450" s="13"/>
      <c r="C3450" s="38" t="s">
        <v>1</v>
      </c>
      <c r="D3450" s="38" t="s">
        <v>2327</v>
      </c>
      <c r="E3450" s="3" t="s">
        <v>1</v>
      </c>
      <c r="F3450" s="39">
        <v>0</v>
      </c>
      <c r="H3450" s="13"/>
    </row>
    <row r="3451" spans="2:8" s="1" customFormat="1" ht="16.899999999999999" customHeight="1">
      <c r="B3451" s="13"/>
      <c r="C3451" s="38" t="s">
        <v>1</v>
      </c>
      <c r="D3451" s="38" t="s">
        <v>2328</v>
      </c>
      <c r="E3451" s="3" t="s">
        <v>1</v>
      </c>
      <c r="F3451" s="39">
        <v>18.632999999999999</v>
      </c>
      <c r="H3451" s="13"/>
    </row>
    <row r="3452" spans="2:8" s="1" customFormat="1" ht="16.899999999999999" customHeight="1">
      <c r="B3452" s="13"/>
      <c r="C3452" s="38" t="s">
        <v>1</v>
      </c>
      <c r="D3452" s="38" t="s">
        <v>2329</v>
      </c>
      <c r="E3452" s="3" t="s">
        <v>1</v>
      </c>
      <c r="F3452" s="39">
        <v>-9.1839999999999993</v>
      </c>
      <c r="H3452" s="13"/>
    </row>
    <row r="3453" spans="2:8" s="1" customFormat="1" ht="16.899999999999999" customHeight="1">
      <c r="B3453" s="13"/>
      <c r="C3453" s="38" t="s">
        <v>1</v>
      </c>
      <c r="D3453" s="38" t="s">
        <v>2330</v>
      </c>
      <c r="E3453" s="3" t="s">
        <v>1</v>
      </c>
      <c r="F3453" s="39">
        <v>5.9130000000000003</v>
      </c>
      <c r="H3453" s="13"/>
    </row>
    <row r="3454" spans="2:8" s="1" customFormat="1" ht="16.899999999999999" customHeight="1">
      <c r="B3454" s="13"/>
      <c r="C3454" s="38" t="s">
        <v>1</v>
      </c>
      <c r="D3454" s="38" t="s">
        <v>2331</v>
      </c>
      <c r="E3454" s="3" t="s">
        <v>1</v>
      </c>
      <c r="F3454" s="39">
        <v>0</v>
      </c>
      <c r="H3454" s="13"/>
    </row>
    <row r="3455" spans="2:8" s="1" customFormat="1" ht="16.899999999999999" customHeight="1">
      <c r="B3455" s="13"/>
      <c r="C3455" s="38" t="s">
        <v>1</v>
      </c>
      <c r="D3455" s="38" t="s">
        <v>2332</v>
      </c>
      <c r="E3455" s="3" t="s">
        <v>1</v>
      </c>
      <c r="F3455" s="39">
        <v>18.603999999999999</v>
      </c>
      <c r="H3455" s="13"/>
    </row>
    <row r="3456" spans="2:8" s="1" customFormat="1" ht="16.899999999999999" customHeight="1">
      <c r="B3456" s="13"/>
      <c r="C3456" s="38" t="s">
        <v>1</v>
      </c>
      <c r="D3456" s="38" t="s">
        <v>2333</v>
      </c>
      <c r="E3456" s="3" t="s">
        <v>1</v>
      </c>
      <c r="F3456" s="39">
        <v>-8.9629999999999992</v>
      </c>
      <c r="H3456" s="13"/>
    </row>
    <row r="3457" spans="2:8" s="1" customFormat="1" ht="16.899999999999999" customHeight="1">
      <c r="B3457" s="13"/>
      <c r="C3457" s="38" t="s">
        <v>1</v>
      </c>
      <c r="D3457" s="38" t="s">
        <v>2334</v>
      </c>
      <c r="E3457" s="3" t="s">
        <v>1</v>
      </c>
      <c r="F3457" s="39">
        <v>5.7389999999999999</v>
      </c>
      <c r="H3457" s="13"/>
    </row>
    <row r="3458" spans="2:8" s="1" customFormat="1" ht="16.899999999999999" customHeight="1">
      <c r="B3458" s="13"/>
      <c r="C3458" s="38" t="s">
        <v>299</v>
      </c>
      <c r="D3458" s="38" t="s">
        <v>397</v>
      </c>
      <c r="E3458" s="3" t="s">
        <v>1</v>
      </c>
      <c r="F3458" s="39">
        <v>202.84100000000001</v>
      </c>
      <c r="H3458" s="13"/>
    </row>
    <row r="3459" spans="2:8" s="1" customFormat="1" ht="16.899999999999999" customHeight="1">
      <c r="B3459" s="13"/>
      <c r="C3459" s="40" t="s">
        <v>10809</v>
      </c>
      <c r="H3459" s="13"/>
    </row>
    <row r="3460" spans="2:8" s="1" customFormat="1" ht="33.75">
      <c r="B3460" s="13"/>
      <c r="C3460" s="38" t="s">
        <v>2303</v>
      </c>
      <c r="D3460" s="38" t="s">
        <v>2304</v>
      </c>
      <c r="E3460" s="3" t="s">
        <v>249</v>
      </c>
      <c r="F3460" s="39">
        <v>220.95099999999999</v>
      </c>
      <c r="H3460" s="13"/>
    </row>
    <row r="3461" spans="2:8" s="1" customFormat="1" ht="33.75">
      <c r="B3461" s="13"/>
      <c r="C3461" s="38" t="s">
        <v>2337</v>
      </c>
      <c r="D3461" s="38" t="s">
        <v>2338</v>
      </c>
      <c r="E3461" s="3" t="s">
        <v>249</v>
      </c>
      <c r="F3461" s="39">
        <v>57.448</v>
      </c>
      <c r="H3461" s="13"/>
    </row>
    <row r="3462" spans="2:8" s="1" customFormat="1" ht="22.5">
      <c r="B3462" s="13"/>
      <c r="C3462" s="38" t="s">
        <v>2343</v>
      </c>
      <c r="D3462" s="38" t="s">
        <v>2344</v>
      </c>
      <c r="E3462" s="3" t="s">
        <v>249</v>
      </c>
      <c r="F3462" s="39">
        <v>170.13300000000001</v>
      </c>
      <c r="H3462" s="13"/>
    </row>
    <row r="3463" spans="2:8" s="1" customFormat="1" ht="22.5">
      <c r="B3463" s="13"/>
      <c r="C3463" s="38" t="s">
        <v>2348</v>
      </c>
      <c r="D3463" s="38" t="s">
        <v>2349</v>
      </c>
      <c r="E3463" s="3" t="s">
        <v>249</v>
      </c>
      <c r="F3463" s="39">
        <v>220.95099999999999</v>
      </c>
      <c r="H3463" s="13"/>
    </row>
    <row r="3464" spans="2:8" s="1" customFormat="1" ht="22.5">
      <c r="B3464" s="13"/>
      <c r="C3464" s="38" t="s">
        <v>3991</v>
      </c>
      <c r="D3464" s="38" t="s">
        <v>3992</v>
      </c>
      <c r="E3464" s="3" t="s">
        <v>249</v>
      </c>
      <c r="F3464" s="39">
        <v>220.95099999999999</v>
      </c>
      <c r="H3464" s="13"/>
    </row>
    <row r="3465" spans="2:8" s="1" customFormat="1" ht="16.899999999999999" customHeight="1">
      <c r="B3465" s="13"/>
      <c r="C3465" s="34" t="s">
        <v>301</v>
      </c>
      <c r="D3465" s="35" t="s">
        <v>301</v>
      </c>
      <c r="E3465" s="36" t="s">
        <v>1</v>
      </c>
      <c r="F3465" s="37">
        <v>562.92600000000004</v>
      </c>
      <c r="H3465" s="13"/>
    </row>
    <row r="3466" spans="2:8" s="1" customFormat="1" ht="16.899999999999999" customHeight="1">
      <c r="B3466" s="13"/>
      <c r="C3466" s="38" t="s">
        <v>1</v>
      </c>
      <c r="D3466" s="38" t="s">
        <v>1647</v>
      </c>
      <c r="E3466" s="3" t="s">
        <v>1</v>
      </c>
      <c r="F3466" s="39">
        <v>0</v>
      </c>
      <c r="H3466" s="13"/>
    </row>
    <row r="3467" spans="2:8" s="1" customFormat="1" ht="16.899999999999999" customHeight="1">
      <c r="B3467" s="13"/>
      <c r="C3467" s="38" t="s">
        <v>1</v>
      </c>
      <c r="D3467" s="38" t="s">
        <v>1648</v>
      </c>
      <c r="E3467" s="3" t="s">
        <v>1</v>
      </c>
      <c r="F3467" s="39">
        <v>0</v>
      </c>
      <c r="H3467" s="13"/>
    </row>
    <row r="3468" spans="2:8" s="1" customFormat="1" ht="16.899999999999999" customHeight="1">
      <c r="B3468" s="13"/>
      <c r="C3468" s="38" t="s">
        <v>1</v>
      </c>
      <c r="D3468" s="38" t="s">
        <v>1649</v>
      </c>
      <c r="E3468" s="3" t="s">
        <v>1</v>
      </c>
      <c r="F3468" s="39">
        <v>0</v>
      </c>
      <c r="H3468" s="13"/>
    </row>
    <row r="3469" spans="2:8" s="1" customFormat="1" ht="16.899999999999999" customHeight="1">
      <c r="B3469" s="13"/>
      <c r="C3469" s="38" t="s">
        <v>1</v>
      </c>
      <c r="D3469" s="38" t="s">
        <v>1650</v>
      </c>
      <c r="E3469" s="3" t="s">
        <v>1</v>
      </c>
      <c r="F3469" s="39">
        <v>0</v>
      </c>
      <c r="H3469" s="13"/>
    </row>
    <row r="3470" spans="2:8" s="1" customFormat="1" ht="16.899999999999999" customHeight="1">
      <c r="B3470" s="13"/>
      <c r="C3470" s="38" t="s">
        <v>1</v>
      </c>
      <c r="D3470" s="38" t="s">
        <v>1651</v>
      </c>
      <c r="E3470" s="3" t="s">
        <v>1</v>
      </c>
      <c r="F3470" s="39">
        <v>0</v>
      </c>
      <c r="H3470" s="13"/>
    </row>
    <row r="3471" spans="2:8" s="1" customFormat="1" ht="16.899999999999999" customHeight="1">
      <c r="B3471" s="13"/>
      <c r="C3471" s="38" t="s">
        <v>1</v>
      </c>
      <c r="D3471" s="38" t="s">
        <v>1652</v>
      </c>
      <c r="E3471" s="3" t="s">
        <v>1</v>
      </c>
      <c r="F3471" s="39">
        <v>3.5880000000000001</v>
      </c>
      <c r="H3471" s="13"/>
    </row>
    <row r="3472" spans="2:8" s="1" customFormat="1" ht="16.899999999999999" customHeight="1">
      <c r="B3472" s="13"/>
      <c r="C3472" s="38" t="s">
        <v>1</v>
      </c>
      <c r="D3472" s="38" t="s">
        <v>1653</v>
      </c>
      <c r="E3472" s="3" t="s">
        <v>1</v>
      </c>
      <c r="F3472" s="39">
        <v>0</v>
      </c>
      <c r="H3472" s="13"/>
    </row>
    <row r="3473" spans="2:8" s="1" customFormat="1" ht="16.899999999999999" customHeight="1">
      <c r="B3473" s="13"/>
      <c r="C3473" s="38" t="s">
        <v>1</v>
      </c>
      <c r="D3473" s="38" t="s">
        <v>1649</v>
      </c>
      <c r="E3473" s="3" t="s">
        <v>1</v>
      </c>
      <c r="F3473" s="39">
        <v>0</v>
      </c>
      <c r="H3473" s="13"/>
    </row>
    <row r="3474" spans="2:8" s="1" customFormat="1" ht="16.899999999999999" customHeight="1">
      <c r="B3474" s="13"/>
      <c r="C3474" s="38" t="s">
        <v>1</v>
      </c>
      <c r="D3474" s="38" t="s">
        <v>1654</v>
      </c>
      <c r="E3474" s="3" t="s">
        <v>1</v>
      </c>
      <c r="F3474" s="39">
        <v>0</v>
      </c>
      <c r="H3474" s="13"/>
    </row>
    <row r="3475" spans="2:8" s="1" customFormat="1" ht="16.899999999999999" customHeight="1">
      <c r="B3475" s="13"/>
      <c r="C3475" s="38" t="s">
        <v>1</v>
      </c>
      <c r="D3475" s="38" t="s">
        <v>1655</v>
      </c>
      <c r="E3475" s="3" t="s">
        <v>1</v>
      </c>
      <c r="F3475" s="39">
        <v>4.4470000000000001</v>
      </c>
      <c r="H3475" s="13"/>
    </row>
    <row r="3476" spans="2:8" s="1" customFormat="1" ht="16.899999999999999" customHeight="1">
      <c r="B3476" s="13"/>
      <c r="C3476" s="38" t="s">
        <v>1</v>
      </c>
      <c r="D3476" s="38" t="s">
        <v>1656</v>
      </c>
      <c r="E3476" s="3" t="s">
        <v>1</v>
      </c>
      <c r="F3476" s="39">
        <v>24.419</v>
      </c>
      <c r="H3476" s="13"/>
    </row>
    <row r="3477" spans="2:8" s="1" customFormat="1" ht="16.899999999999999" customHeight="1">
      <c r="B3477" s="13"/>
      <c r="C3477" s="38" t="s">
        <v>1</v>
      </c>
      <c r="D3477" s="38" t="s">
        <v>1657</v>
      </c>
      <c r="E3477" s="3" t="s">
        <v>1</v>
      </c>
      <c r="F3477" s="39">
        <v>0</v>
      </c>
      <c r="H3477" s="13"/>
    </row>
    <row r="3478" spans="2:8" s="1" customFormat="1" ht="16.899999999999999" customHeight="1">
      <c r="B3478" s="13"/>
      <c r="C3478" s="38" t="s">
        <v>1</v>
      </c>
      <c r="D3478" s="38" t="s">
        <v>1658</v>
      </c>
      <c r="E3478" s="3" t="s">
        <v>1</v>
      </c>
      <c r="F3478" s="39">
        <v>62.615000000000002</v>
      </c>
      <c r="H3478" s="13"/>
    </row>
    <row r="3479" spans="2:8" s="1" customFormat="1" ht="16.899999999999999" customHeight="1">
      <c r="B3479" s="13"/>
      <c r="C3479" s="38" t="s">
        <v>1</v>
      </c>
      <c r="D3479" s="38" t="s">
        <v>1659</v>
      </c>
      <c r="E3479" s="3" t="s">
        <v>1</v>
      </c>
      <c r="F3479" s="39">
        <v>-8.5440000000000005</v>
      </c>
      <c r="H3479" s="13"/>
    </row>
    <row r="3480" spans="2:8" s="1" customFormat="1" ht="16.899999999999999" customHeight="1">
      <c r="B3480" s="13"/>
      <c r="C3480" s="38" t="s">
        <v>1</v>
      </c>
      <c r="D3480" s="38" t="s">
        <v>1660</v>
      </c>
      <c r="E3480" s="3" t="s">
        <v>1</v>
      </c>
      <c r="F3480" s="39">
        <v>3.6120000000000001</v>
      </c>
      <c r="H3480" s="13"/>
    </row>
    <row r="3481" spans="2:8" s="1" customFormat="1" ht="16.899999999999999" customHeight="1">
      <c r="B3481" s="13"/>
      <c r="C3481" s="38" t="s">
        <v>1</v>
      </c>
      <c r="D3481" s="38" t="s">
        <v>1661</v>
      </c>
      <c r="E3481" s="3" t="s">
        <v>1</v>
      </c>
      <c r="F3481" s="39">
        <v>45.281999999999996</v>
      </c>
      <c r="H3481" s="13"/>
    </row>
    <row r="3482" spans="2:8" s="1" customFormat="1" ht="16.899999999999999" customHeight="1">
      <c r="B3482" s="13"/>
      <c r="C3482" s="38" t="s">
        <v>1</v>
      </c>
      <c r="D3482" s="38" t="s">
        <v>1662</v>
      </c>
      <c r="E3482" s="3" t="s">
        <v>1</v>
      </c>
      <c r="F3482" s="39">
        <v>0</v>
      </c>
      <c r="H3482" s="13"/>
    </row>
    <row r="3483" spans="2:8" s="1" customFormat="1" ht="16.899999999999999" customHeight="1">
      <c r="B3483" s="13"/>
      <c r="C3483" s="38" t="s">
        <v>1</v>
      </c>
      <c r="D3483" s="38" t="s">
        <v>1663</v>
      </c>
      <c r="E3483" s="3" t="s">
        <v>1</v>
      </c>
      <c r="F3483" s="39">
        <v>52.143000000000001</v>
      </c>
      <c r="H3483" s="13"/>
    </row>
    <row r="3484" spans="2:8" s="1" customFormat="1" ht="16.899999999999999" customHeight="1">
      <c r="B3484" s="13"/>
      <c r="C3484" s="38" t="s">
        <v>1</v>
      </c>
      <c r="D3484" s="38" t="s">
        <v>1664</v>
      </c>
      <c r="E3484" s="3" t="s">
        <v>1</v>
      </c>
      <c r="F3484" s="39">
        <v>-4.327</v>
      </c>
      <c r="H3484" s="13"/>
    </row>
    <row r="3485" spans="2:8" s="1" customFormat="1" ht="16.899999999999999" customHeight="1">
      <c r="B3485" s="13"/>
      <c r="C3485" s="38" t="s">
        <v>1</v>
      </c>
      <c r="D3485" s="38" t="s">
        <v>1665</v>
      </c>
      <c r="E3485" s="3" t="s">
        <v>1</v>
      </c>
      <c r="F3485" s="39">
        <v>3.8969999999999998</v>
      </c>
      <c r="H3485" s="13"/>
    </row>
    <row r="3486" spans="2:8" s="1" customFormat="1" ht="16.899999999999999" customHeight="1">
      <c r="B3486" s="13"/>
      <c r="C3486" s="38" t="s">
        <v>1</v>
      </c>
      <c r="D3486" s="38" t="s">
        <v>1666</v>
      </c>
      <c r="E3486" s="3" t="s">
        <v>1</v>
      </c>
      <c r="F3486" s="39">
        <v>3.875</v>
      </c>
      <c r="H3486" s="13"/>
    </row>
    <row r="3487" spans="2:8" s="1" customFormat="1" ht="16.899999999999999" customHeight="1">
      <c r="B3487" s="13"/>
      <c r="C3487" s="38" t="s">
        <v>1</v>
      </c>
      <c r="D3487" s="38" t="s">
        <v>1667</v>
      </c>
      <c r="E3487" s="3" t="s">
        <v>1</v>
      </c>
      <c r="F3487" s="39">
        <v>3.173</v>
      </c>
      <c r="H3487" s="13"/>
    </row>
    <row r="3488" spans="2:8" s="1" customFormat="1" ht="16.899999999999999" customHeight="1">
      <c r="B3488" s="13"/>
      <c r="C3488" s="38" t="s">
        <v>1</v>
      </c>
      <c r="D3488" s="38" t="s">
        <v>1668</v>
      </c>
      <c r="E3488" s="3" t="s">
        <v>1</v>
      </c>
      <c r="F3488" s="39">
        <v>0</v>
      </c>
      <c r="H3488" s="13"/>
    </row>
    <row r="3489" spans="2:8" s="1" customFormat="1" ht="16.899999999999999" customHeight="1">
      <c r="B3489" s="13"/>
      <c r="C3489" s="38" t="s">
        <v>1</v>
      </c>
      <c r="D3489" s="38" t="s">
        <v>1669</v>
      </c>
      <c r="E3489" s="3" t="s">
        <v>1</v>
      </c>
      <c r="F3489" s="39">
        <v>8.3369999999999997</v>
      </c>
      <c r="H3489" s="13"/>
    </row>
    <row r="3490" spans="2:8" s="1" customFormat="1" ht="16.899999999999999" customHeight="1">
      <c r="B3490" s="13"/>
      <c r="C3490" s="38" t="s">
        <v>1</v>
      </c>
      <c r="D3490" s="38" t="s">
        <v>1670</v>
      </c>
      <c r="E3490" s="3" t="s">
        <v>1</v>
      </c>
      <c r="F3490" s="39">
        <v>0</v>
      </c>
      <c r="H3490" s="13"/>
    </row>
    <row r="3491" spans="2:8" s="1" customFormat="1" ht="16.899999999999999" customHeight="1">
      <c r="B3491" s="13"/>
      <c r="C3491" s="38" t="s">
        <v>1</v>
      </c>
      <c r="D3491" s="38" t="s">
        <v>1671</v>
      </c>
      <c r="E3491" s="3" t="s">
        <v>1</v>
      </c>
      <c r="F3491" s="39">
        <v>11.417</v>
      </c>
      <c r="H3491" s="13"/>
    </row>
    <row r="3492" spans="2:8" s="1" customFormat="1" ht="16.899999999999999" customHeight="1">
      <c r="B3492" s="13"/>
      <c r="C3492" s="38" t="s">
        <v>1</v>
      </c>
      <c r="D3492" s="38" t="s">
        <v>1672</v>
      </c>
      <c r="E3492" s="3" t="s">
        <v>1</v>
      </c>
      <c r="F3492" s="39">
        <v>-3.0960000000000001</v>
      </c>
      <c r="H3492" s="13"/>
    </row>
    <row r="3493" spans="2:8" s="1" customFormat="1" ht="16.899999999999999" customHeight="1">
      <c r="B3493" s="13"/>
      <c r="C3493" s="38" t="s">
        <v>1</v>
      </c>
      <c r="D3493" s="38" t="s">
        <v>1673</v>
      </c>
      <c r="E3493" s="3" t="s">
        <v>1</v>
      </c>
      <c r="F3493" s="39">
        <v>1.504</v>
      </c>
      <c r="H3493" s="13"/>
    </row>
    <row r="3494" spans="2:8" s="1" customFormat="1" ht="16.899999999999999" customHeight="1">
      <c r="B3494" s="13"/>
      <c r="C3494" s="38" t="s">
        <v>1</v>
      </c>
      <c r="D3494" s="38" t="s">
        <v>1674</v>
      </c>
      <c r="E3494" s="3" t="s">
        <v>1</v>
      </c>
      <c r="F3494" s="39">
        <v>0</v>
      </c>
      <c r="H3494" s="13"/>
    </row>
    <row r="3495" spans="2:8" s="1" customFormat="1" ht="16.899999999999999" customHeight="1">
      <c r="B3495" s="13"/>
      <c r="C3495" s="38" t="s">
        <v>1</v>
      </c>
      <c r="D3495" s="38" t="s">
        <v>1675</v>
      </c>
      <c r="E3495" s="3" t="s">
        <v>1</v>
      </c>
      <c r="F3495" s="39">
        <v>5.157</v>
      </c>
      <c r="H3495" s="13"/>
    </row>
    <row r="3496" spans="2:8" s="1" customFormat="1" ht="16.899999999999999" customHeight="1">
      <c r="B3496" s="13"/>
      <c r="C3496" s="38" t="s">
        <v>1</v>
      </c>
      <c r="D3496" s="38" t="s">
        <v>1676</v>
      </c>
      <c r="E3496" s="3" t="s">
        <v>1</v>
      </c>
      <c r="F3496" s="39">
        <v>0</v>
      </c>
      <c r="H3496" s="13"/>
    </row>
    <row r="3497" spans="2:8" s="1" customFormat="1" ht="16.899999999999999" customHeight="1">
      <c r="B3497" s="13"/>
      <c r="C3497" s="38" t="s">
        <v>1</v>
      </c>
      <c r="D3497" s="38" t="s">
        <v>1677</v>
      </c>
      <c r="E3497" s="3" t="s">
        <v>1</v>
      </c>
      <c r="F3497" s="39">
        <v>8.7089999999999996</v>
      </c>
      <c r="H3497" s="13"/>
    </row>
    <row r="3498" spans="2:8" s="1" customFormat="1" ht="16.899999999999999" customHeight="1">
      <c r="B3498" s="13"/>
      <c r="C3498" s="38" t="s">
        <v>1</v>
      </c>
      <c r="D3498" s="38" t="s">
        <v>1678</v>
      </c>
      <c r="E3498" s="3" t="s">
        <v>1</v>
      </c>
      <c r="F3498" s="39">
        <v>-0.89</v>
      </c>
      <c r="H3498" s="13"/>
    </row>
    <row r="3499" spans="2:8" s="1" customFormat="1" ht="16.899999999999999" customHeight="1">
      <c r="B3499" s="13"/>
      <c r="C3499" s="38" t="s">
        <v>1</v>
      </c>
      <c r="D3499" s="38" t="s">
        <v>1679</v>
      </c>
      <c r="E3499" s="3" t="s">
        <v>1</v>
      </c>
      <c r="F3499" s="39">
        <v>3.1280000000000001</v>
      </c>
      <c r="H3499" s="13"/>
    </row>
    <row r="3500" spans="2:8" s="1" customFormat="1" ht="16.899999999999999" customHeight="1">
      <c r="B3500" s="13"/>
      <c r="C3500" s="38" t="s">
        <v>1</v>
      </c>
      <c r="D3500" s="38" t="s">
        <v>1680</v>
      </c>
      <c r="E3500" s="3" t="s">
        <v>1</v>
      </c>
      <c r="F3500" s="39">
        <v>0</v>
      </c>
      <c r="H3500" s="13"/>
    </row>
    <row r="3501" spans="2:8" s="1" customFormat="1" ht="16.899999999999999" customHeight="1">
      <c r="B3501" s="13"/>
      <c r="C3501" s="38" t="s">
        <v>1</v>
      </c>
      <c r="D3501" s="38" t="s">
        <v>1681</v>
      </c>
      <c r="E3501" s="3" t="s">
        <v>1</v>
      </c>
      <c r="F3501" s="39">
        <v>6.8150000000000004</v>
      </c>
      <c r="H3501" s="13"/>
    </row>
    <row r="3502" spans="2:8" s="1" customFormat="1" ht="16.899999999999999" customHeight="1">
      <c r="B3502" s="13"/>
      <c r="C3502" s="38" t="s">
        <v>1</v>
      </c>
      <c r="D3502" s="38" t="s">
        <v>1682</v>
      </c>
      <c r="E3502" s="3" t="s">
        <v>1</v>
      </c>
      <c r="F3502" s="39">
        <v>0</v>
      </c>
      <c r="H3502" s="13"/>
    </row>
    <row r="3503" spans="2:8" s="1" customFormat="1" ht="16.899999999999999" customHeight="1">
      <c r="B3503" s="13"/>
      <c r="C3503" s="38" t="s">
        <v>1</v>
      </c>
      <c r="D3503" s="38" t="s">
        <v>1683</v>
      </c>
      <c r="E3503" s="3" t="s">
        <v>1</v>
      </c>
      <c r="F3503" s="39">
        <v>52.325000000000003</v>
      </c>
      <c r="H3503" s="13"/>
    </row>
    <row r="3504" spans="2:8" s="1" customFormat="1" ht="16.899999999999999" customHeight="1">
      <c r="B3504" s="13"/>
      <c r="C3504" s="38" t="s">
        <v>1</v>
      </c>
      <c r="D3504" s="38" t="s">
        <v>1684</v>
      </c>
      <c r="E3504" s="3" t="s">
        <v>1</v>
      </c>
      <c r="F3504" s="39">
        <v>-2.9769999999999999</v>
      </c>
      <c r="H3504" s="13"/>
    </row>
    <row r="3505" spans="2:8" s="1" customFormat="1" ht="16.899999999999999" customHeight="1">
      <c r="B3505" s="13"/>
      <c r="C3505" s="38" t="s">
        <v>1</v>
      </c>
      <c r="D3505" s="38" t="s">
        <v>1685</v>
      </c>
      <c r="E3505" s="3" t="s">
        <v>1</v>
      </c>
      <c r="F3505" s="39">
        <v>10.994999999999999</v>
      </c>
      <c r="H3505" s="13"/>
    </row>
    <row r="3506" spans="2:8" s="1" customFormat="1" ht="16.899999999999999" customHeight="1">
      <c r="B3506" s="13"/>
      <c r="C3506" s="38" t="s">
        <v>1</v>
      </c>
      <c r="D3506" s="38" t="s">
        <v>1686</v>
      </c>
      <c r="E3506" s="3" t="s">
        <v>1</v>
      </c>
      <c r="F3506" s="39">
        <v>0</v>
      </c>
      <c r="H3506" s="13"/>
    </row>
    <row r="3507" spans="2:8" s="1" customFormat="1" ht="16.899999999999999" customHeight="1">
      <c r="B3507" s="13"/>
      <c r="C3507" s="38" t="s">
        <v>1</v>
      </c>
      <c r="D3507" s="38" t="s">
        <v>1687</v>
      </c>
      <c r="E3507" s="3" t="s">
        <v>1</v>
      </c>
      <c r="F3507" s="39">
        <v>16.687999999999999</v>
      </c>
      <c r="H3507" s="13"/>
    </row>
    <row r="3508" spans="2:8" s="1" customFormat="1" ht="16.899999999999999" customHeight="1">
      <c r="B3508" s="13"/>
      <c r="C3508" s="38" t="s">
        <v>1</v>
      </c>
      <c r="D3508" s="38" t="s">
        <v>1688</v>
      </c>
      <c r="E3508" s="3" t="s">
        <v>1</v>
      </c>
      <c r="F3508" s="39">
        <v>-1.573</v>
      </c>
      <c r="H3508" s="13"/>
    </row>
    <row r="3509" spans="2:8" s="1" customFormat="1" ht="16.899999999999999" customHeight="1">
      <c r="B3509" s="13"/>
      <c r="C3509" s="38" t="s">
        <v>1</v>
      </c>
      <c r="D3509" s="38" t="s">
        <v>1689</v>
      </c>
      <c r="E3509" s="3" t="s">
        <v>1</v>
      </c>
      <c r="F3509" s="39">
        <v>2.7749999999999999</v>
      </c>
      <c r="H3509" s="13"/>
    </row>
    <row r="3510" spans="2:8" s="1" customFormat="1" ht="16.899999999999999" customHeight="1">
      <c r="B3510" s="13"/>
      <c r="C3510" s="38" t="s">
        <v>1</v>
      </c>
      <c r="D3510" s="38" t="s">
        <v>1690</v>
      </c>
      <c r="E3510" s="3" t="s">
        <v>1</v>
      </c>
      <c r="F3510" s="39">
        <v>0</v>
      </c>
      <c r="H3510" s="13"/>
    </row>
    <row r="3511" spans="2:8" s="1" customFormat="1" ht="16.899999999999999" customHeight="1">
      <c r="B3511" s="13"/>
      <c r="C3511" s="38" t="s">
        <v>1</v>
      </c>
      <c r="D3511" s="38" t="s">
        <v>1691</v>
      </c>
      <c r="E3511" s="3" t="s">
        <v>1</v>
      </c>
      <c r="F3511" s="39">
        <v>19.462</v>
      </c>
      <c r="H3511" s="13"/>
    </row>
    <row r="3512" spans="2:8" s="1" customFormat="1" ht="16.899999999999999" customHeight="1">
      <c r="B3512" s="13"/>
      <c r="C3512" s="38" t="s">
        <v>1</v>
      </c>
      <c r="D3512" s="38" t="s">
        <v>1692</v>
      </c>
      <c r="E3512" s="3" t="s">
        <v>1</v>
      </c>
      <c r="F3512" s="39">
        <v>-1.038</v>
      </c>
      <c r="H3512" s="13"/>
    </row>
    <row r="3513" spans="2:8" s="1" customFormat="1" ht="16.899999999999999" customHeight="1">
      <c r="B3513" s="13"/>
      <c r="C3513" s="38" t="s">
        <v>1</v>
      </c>
      <c r="D3513" s="38" t="s">
        <v>1693</v>
      </c>
      <c r="E3513" s="3" t="s">
        <v>1</v>
      </c>
      <c r="F3513" s="39">
        <v>1.2</v>
      </c>
      <c r="H3513" s="13"/>
    </row>
    <row r="3514" spans="2:8" s="1" customFormat="1" ht="16.899999999999999" customHeight="1">
      <c r="B3514" s="13"/>
      <c r="C3514" s="38" t="s">
        <v>1</v>
      </c>
      <c r="D3514" s="38" t="s">
        <v>1694</v>
      </c>
      <c r="E3514" s="3" t="s">
        <v>1</v>
      </c>
      <c r="F3514" s="39">
        <v>0</v>
      </c>
      <c r="H3514" s="13"/>
    </row>
    <row r="3515" spans="2:8" s="1" customFormat="1" ht="16.899999999999999" customHeight="1">
      <c r="B3515" s="13"/>
      <c r="C3515" s="38" t="s">
        <v>1</v>
      </c>
      <c r="D3515" s="38" t="s">
        <v>1695</v>
      </c>
      <c r="E3515" s="3" t="s">
        <v>1</v>
      </c>
      <c r="F3515" s="39">
        <v>11.295999999999999</v>
      </c>
      <c r="H3515" s="13"/>
    </row>
    <row r="3516" spans="2:8" s="1" customFormat="1" ht="16.899999999999999" customHeight="1">
      <c r="B3516" s="13"/>
      <c r="C3516" s="38" t="s">
        <v>1</v>
      </c>
      <c r="D3516" s="38" t="s">
        <v>1696</v>
      </c>
      <c r="E3516" s="3" t="s">
        <v>1</v>
      </c>
      <c r="F3516" s="39">
        <v>-3.4980000000000002</v>
      </c>
      <c r="H3516" s="13"/>
    </row>
    <row r="3517" spans="2:8" s="1" customFormat="1" ht="16.899999999999999" customHeight="1">
      <c r="B3517" s="13"/>
      <c r="C3517" s="38" t="s">
        <v>1</v>
      </c>
      <c r="D3517" s="38" t="s">
        <v>1697</v>
      </c>
      <c r="E3517" s="3" t="s">
        <v>1</v>
      </c>
      <c r="F3517" s="39">
        <v>1.728</v>
      </c>
      <c r="H3517" s="13"/>
    </row>
    <row r="3518" spans="2:8" s="1" customFormat="1" ht="16.899999999999999" customHeight="1">
      <c r="B3518" s="13"/>
      <c r="C3518" s="38" t="s">
        <v>1</v>
      </c>
      <c r="D3518" s="38" t="s">
        <v>1650</v>
      </c>
      <c r="E3518" s="3" t="s">
        <v>1</v>
      </c>
      <c r="F3518" s="39">
        <v>0</v>
      </c>
      <c r="H3518" s="13"/>
    </row>
    <row r="3519" spans="2:8" s="1" customFormat="1" ht="16.899999999999999" customHeight="1">
      <c r="B3519" s="13"/>
      <c r="C3519" s="38" t="s">
        <v>1</v>
      </c>
      <c r="D3519" s="38" t="s">
        <v>1698</v>
      </c>
      <c r="E3519" s="3" t="s">
        <v>1</v>
      </c>
      <c r="F3519" s="39">
        <v>2.9729999999999999</v>
      </c>
      <c r="H3519" s="13"/>
    </row>
    <row r="3520" spans="2:8" s="1" customFormat="1" ht="16.899999999999999" customHeight="1">
      <c r="B3520" s="13"/>
      <c r="C3520" s="38" t="s">
        <v>1</v>
      </c>
      <c r="D3520" s="38" t="s">
        <v>1699</v>
      </c>
      <c r="E3520" s="3" t="s">
        <v>1</v>
      </c>
      <c r="F3520" s="39">
        <v>0</v>
      </c>
      <c r="H3520" s="13"/>
    </row>
    <row r="3521" spans="2:8" s="1" customFormat="1" ht="16.899999999999999" customHeight="1">
      <c r="B3521" s="13"/>
      <c r="C3521" s="38" t="s">
        <v>1</v>
      </c>
      <c r="D3521" s="38" t="s">
        <v>1700</v>
      </c>
      <c r="E3521" s="3" t="s">
        <v>1</v>
      </c>
      <c r="F3521" s="39">
        <v>3.8239999999999998</v>
      </c>
      <c r="H3521" s="13"/>
    </row>
    <row r="3522" spans="2:8" s="1" customFormat="1" ht="16.899999999999999" customHeight="1">
      <c r="B3522" s="13"/>
      <c r="C3522" s="38" t="s">
        <v>1</v>
      </c>
      <c r="D3522" s="38" t="s">
        <v>1701</v>
      </c>
      <c r="E3522" s="3" t="s">
        <v>1</v>
      </c>
      <c r="F3522" s="39">
        <v>0</v>
      </c>
      <c r="H3522" s="13"/>
    </row>
    <row r="3523" spans="2:8" s="1" customFormat="1" ht="16.899999999999999" customHeight="1">
      <c r="B3523" s="13"/>
      <c r="C3523" s="38" t="s">
        <v>1</v>
      </c>
      <c r="D3523" s="38" t="s">
        <v>1702</v>
      </c>
      <c r="E3523" s="3" t="s">
        <v>1</v>
      </c>
      <c r="F3523" s="39">
        <v>35.566000000000003</v>
      </c>
      <c r="H3523" s="13"/>
    </row>
    <row r="3524" spans="2:8" s="1" customFormat="1" ht="16.899999999999999" customHeight="1">
      <c r="B3524" s="13"/>
      <c r="C3524" s="38" t="s">
        <v>1</v>
      </c>
      <c r="D3524" s="38" t="s">
        <v>1703</v>
      </c>
      <c r="E3524" s="3" t="s">
        <v>1</v>
      </c>
      <c r="F3524" s="39">
        <v>19.088999999999999</v>
      </c>
      <c r="H3524" s="13"/>
    </row>
    <row r="3525" spans="2:8" s="1" customFormat="1" ht="16.899999999999999" customHeight="1">
      <c r="B3525" s="13"/>
      <c r="C3525" s="38" t="s">
        <v>1</v>
      </c>
      <c r="D3525" s="38" t="s">
        <v>1704</v>
      </c>
      <c r="E3525" s="3" t="s">
        <v>1</v>
      </c>
      <c r="F3525" s="39">
        <v>0</v>
      </c>
      <c r="H3525" s="13"/>
    </row>
    <row r="3526" spans="2:8" s="1" customFormat="1" ht="16.899999999999999" customHeight="1">
      <c r="B3526" s="13"/>
      <c r="C3526" s="38" t="s">
        <v>1</v>
      </c>
      <c r="D3526" s="38" t="s">
        <v>1705</v>
      </c>
      <c r="E3526" s="3" t="s">
        <v>1</v>
      </c>
      <c r="F3526" s="39">
        <v>20.456</v>
      </c>
      <c r="H3526" s="13"/>
    </row>
    <row r="3527" spans="2:8" s="1" customFormat="1" ht="16.899999999999999" customHeight="1">
      <c r="B3527" s="13"/>
      <c r="C3527" s="38" t="s">
        <v>1</v>
      </c>
      <c r="D3527" s="38" t="s">
        <v>1706</v>
      </c>
      <c r="E3527" s="3" t="s">
        <v>1</v>
      </c>
      <c r="F3527" s="39">
        <v>-2.15</v>
      </c>
      <c r="H3527" s="13"/>
    </row>
    <row r="3528" spans="2:8" s="1" customFormat="1" ht="16.899999999999999" customHeight="1">
      <c r="B3528" s="13"/>
      <c r="C3528" s="38" t="s">
        <v>1</v>
      </c>
      <c r="D3528" s="38" t="s">
        <v>1707</v>
      </c>
      <c r="E3528" s="3" t="s">
        <v>1</v>
      </c>
      <c r="F3528" s="39">
        <v>8.6910000000000007</v>
      </c>
      <c r="H3528" s="13"/>
    </row>
    <row r="3529" spans="2:8" s="1" customFormat="1" ht="16.899999999999999" customHeight="1">
      <c r="B3529" s="13"/>
      <c r="C3529" s="38" t="s">
        <v>1</v>
      </c>
      <c r="D3529" s="38" t="s">
        <v>1708</v>
      </c>
      <c r="E3529" s="3" t="s">
        <v>1</v>
      </c>
      <c r="F3529" s="39">
        <v>0</v>
      </c>
      <c r="H3529" s="13"/>
    </row>
    <row r="3530" spans="2:8" s="1" customFormat="1" ht="16.899999999999999" customHeight="1">
      <c r="B3530" s="13"/>
      <c r="C3530" s="38" t="s">
        <v>1</v>
      </c>
      <c r="D3530" s="38" t="s">
        <v>1709</v>
      </c>
      <c r="E3530" s="3" t="s">
        <v>1</v>
      </c>
      <c r="F3530" s="39">
        <v>10.992000000000001</v>
      </c>
      <c r="H3530" s="13"/>
    </row>
    <row r="3531" spans="2:8" s="1" customFormat="1" ht="16.899999999999999" customHeight="1">
      <c r="B3531" s="13"/>
      <c r="C3531" s="38" t="s">
        <v>1</v>
      </c>
      <c r="D3531" s="38" t="s">
        <v>1706</v>
      </c>
      <c r="E3531" s="3" t="s">
        <v>1</v>
      </c>
      <c r="F3531" s="39">
        <v>-2.15</v>
      </c>
      <c r="H3531" s="13"/>
    </row>
    <row r="3532" spans="2:8" s="1" customFormat="1" ht="16.899999999999999" customHeight="1">
      <c r="B3532" s="13"/>
      <c r="C3532" s="38" t="s">
        <v>1</v>
      </c>
      <c r="D3532" s="38" t="s">
        <v>1710</v>
      </c>
      <c r="E3532" s="3" t="s">
        <v>1</v>
      </c>
      <c r="F3532" s="39">
        <v>0</v>
      </c>
      <c r="H3532" s="13"/>
    </row>
    <row r="3533" spans="2:8" s="1" customFormat="1" ht="16.899999999999999" customHeight="1">
      <c r="B3533" s="13"/>
      <c r="C3533" s="38" t="s">
        <v>1</v>
      </c>
      <c r="D3533" s="38" t="s">
        <v>1711</v>
      </c>
      <c r="E3533" s="3" t="s">
        <v>1</v>
      </c>
      <c r="F3533" s="39">
        <v>15.180999999999999</v>
      </c>
      <c r="H3533" s="13"/>
    </row>
    <row r="3534" spans="2:8" s="1" customFormat="1" ht="16.899999999999999" customHeight="1">
      <c r="B3534" s="13"/>
      <c r="C3534" s="38" t="s">
        <v>1</v>
      </c>
      <c r="D3534" s="38" t="s">
        <v>1712</v>
      </c>
      <c r="E3534" s="3" t="s">
        <v>1</v>
      </c>
      <c r="F3534" s="39">
        <v>0</v>
      </c>
      <c r="H3534" s="13"/>
    </row>
    <row r="3535" spans="2:8" s="1" customFormat="1" ht="16.899999999999999" customHeight="1">
      <c r="B3535" s="13"/>
      <c r="C3535" s="38" t="s">
        <v>1</v>
      </c>
      <c r="D3535" s="38" t="s">
        <v>1713</v>
      </c>
      <c r="E3535" s="3" t="s">
        <v>1</v>
      </c>
      <c r="F3535" s="39">
        <v>38.790999999999997</v>
      </c>
      <c r="H3535" s="13"/>
    </row>
    <row r="3536" spans="2:8" s="1" customFormat="1" ht="16.899999999999999" customHeight="1">
      <c r="B3536" s="13"/>
      <c r="C3536" s="38" t="s">
        <v>1</v>
      </c>
      <c r="D3536" s="38" t="s">
        <v>1714</v>
      </c>
      <c r="E3536" s="3" t="s">
        <v>1</v>
      </c>
      <c r="F3536" s="39">
        <v>0</v>
      </c>
      <c r="H3536" s="13"/>
    </row>
    <row r="3537" spans="2:8" s="1" customFormat="1" ht="16.899999999999999" customHeight="1">
      <c r="B3537" s="13"/>
      <c r="C3537" s="38" t="s">
        <v>1</v>
      </c>
      <c r="D3537" s="38" t="s">
        <v>1715</v>
      </c>
      <c r="E3537" s="3" t="s">
        <v>1</v>
      </c>
      <c r="F3537" s="39">
        <v>21.885999999999999</v>
      </c>
      <c r="H3537" s="13"/>
    </row>
    <row r="3538" spans="2:8" s="1" customFormat="1" ht="16.899999999999999" customHeight="1">
      <c r="B3538" s="13"/>
      <c r="C3538" s="38" t="s">
        <v>1</v>
      </c>
      <c r="D3538" s="38" t="s">
        <v>1716</v>
      </c>
      <c r="E3538" s="3" t="s">
        <v>1</v>
      </c>
      <c r="F3538" s="39">
        <v>-1.9350000000000001</v>
      </c>
      <c r="H3538" s="13"/>
    </row>
    <row r="3539" spans="2:8" s="1" customFormat="1" ht="16.899999999999999" customHeight="1">
      <c r="B3539" s="13"/>
      <c r="C3539" s="38" t="s">
        <v>1</v>
      </c>
      <c r="D3539" s="38" t="s">
        <v>1717</v>
      </c>
      <c r="E3539" s="3" t="s">
        <v>1</v>
      </c>
      <c r="F3539" s="39">
        <v>1.992</v>
      </c>
      <c r="H3539" s="13"/>
    </row>
    <row r="3540" spans="2:8" s="1" customFormat="1" ht="16.899999999999999" customHeight="1">
      <c r="B3540" s="13"/>
      <c r="C3540" s="38" t="s">
        <v>1</v>
      </c>
      <c r="D3540" s="38" t="s">
        <v>1718</v>
      </c>
      <c r="E3540" s="3" t="s">
        <v>1</v>
      </c>
      <c r="F3540" s="39">
        <v>0</v>
      </c>
      <c r="H3540" s="13"/>
    </row>
    <row r="3541" spans="2:8" s="1" customFormat="1" ht="16.899999999999999" customHeight="1">
      <c r="B3541" s="13"/>
      <c r="C3541" s="38" t="s">
        <v>1</v>
      </c>
      <c r="D3541" s="38" t="s">
        <v>1719</v>
      </c>
      <c r="E3541" s="3" t="s">
        <v>1</v>
      </c>
      <c r="F3541" s="39">
        <v>27.510999999999999</v>
      </c>
      <c r="H3541" s="13"/>
    </row>
    <row r="3542" spans="2:8" s="1" customFormat="1" ht="16.899999999999999" customHeight="1">
      <c r="B3542" s="13"/>
      <c r="C3542" s="38" t="s">
        <v>1</v>
      </c>
      <c r="D3542" s="38" t="s">
        <v>1720</v>
      </c>
      <c r="E3542" s="3" t="s">
        <v>1</v>
      </c>
      <c r="F3542" s="39">
        <v>0</v>
      </c>
      <c r="H3542" s="13"/>
    </row>
    <row r="3543" spans="2:8" s="1" customFormat="1" ht="16.899999999999999" customHeight="1">
      <c r="B3543" s="13"/>
      <c r="C3543" s="38" t="s">
        <v>1</v>
      </c>
      <c r="D3543" s="38" t="s">
        <v>1721</v>
      </c>
      <c r="E3543" s="3" t="s">
        <v>1</v>
      </c>
      <c r="F3543" s="39">
        <v>7.3520000000000003</v>
      </c>
      <c r="H3543" s="13"/>
    </row>
    <row r="3544" spans="2:8" s="1" customFormat="1" ht="16.899999999999999" customHeight="1">
      <c r="B3544" s="13"/>
      <c r="C3544" s="38" t="s">
        <v>1</v>
      </c>
      <c r="D3544" s="38" t="s">
        <v>1722</v>
      </c>
      <c r="E3544" s="3" t="s">
        <v>1</v>
      </c>
      <c r="F3544" s="39">
        <v>5.6719999999999997</v>
      </c>
      <c r="H3544" s="13"/>
    </row>
    <row r="3545" spans="2:8" s="1" customFormat="1" ht="16.899999999999999" customHeight="1">
      <c r="B3545" s="13"/>
      <c r="C3545" s="38" t="s">
        <v>1</v>
      </c>
      <c r="D3545" s="38" t="s">
        <v>1723</v>
      </c>
      <c r="E3545" s="3" t="s">
        <v>1</v>
      </c>
      <c r="F3545" s="39">
        <v>0</v>
      </c>
      <c r="H3545" s="13"/>
    </row>
    <row r="3546" spans="2:8" s="1" customFormat="1" ht="16.899999999999999" customHeight="1">
      <c r="B3546" s="13"/>
      <c r="C3546" s="38" t="s">
        <v>1</v>
      </c>
      <c r="D3546" s="38" t="s">
        <v>1724</v>
      </c>
      <c r="E3546" s="3" t="s">
        <v>1</v>
      </c>
      <c r="F3546" s="39">
        <v>6.64</v>
      </c>
      <c r="H3546" s="13"/>
    </row>
    <row r="3547" spans="2:8" s="1" customFormat="1" ht="16.899999999999999" customHeight="1">
      <c r="B3547" s="13"/>
      <c r="C3547" s="38" t="s">
        <v>1</v>
      </c>
      <c r="D3547" s="38" t="s">
        <v>1725</v>
      </c>
      <c r="E3547" s="3" t="s">
        <v>1</v>
      </c>
      <c r="F3547" s="39">
        <v>-2.2879999999999998</v>
      </c>
      <c r="H3547" s="13"/>
    </row>
    <row r="3548" spans="2:8" s="1" customFormat="1" ht="16.899999999999999" customHeight="1">
      <c r="B3548" s="13"/>
      <c r="C3548" s="38" t="s">
        <v>1</v>
      </c>
      <c r="D3548" s="38" t="s">
        <v>1726</v>
      </c>
      <c r="E3548" s="3" t="s">
        <v>1</v>
      </c>
      <c r="F3548" s="39">
        <v>2.1890000000000001</v>
      </c>
      <c r="H3548" s="13"/>
    </row>
    <row r="3549" spans="2:8" s="1" customFormat="1" ht="16.899999999999999" customHeight="1">
      <c r="B3549" s="13"/>
      <c r="C3549" s="38" t="s">
        <v>301</v>
      </c>
      <c r="D3549" s="38" t="s">
        <v>397</v>
      </c>
      <c r="E3549" s="3" t="s">
        <v>1</v>
      </c>
      <c r="F3549" s="39">
        <v>562.92600000000004</v>
      </c>
      <c r="H3549" s="13"/>
    </row>
    <row r="3550" spans="2:8" s="1" customFormat="1" ht="16.899999999999999" customHeight="1">
      <c r="B3550" s="13"/>
      <c r="C3550" s="40" t="s">
        <v>10809</v>
      </c>
      <c r="H3550" s="13"/>
    </row>
    <row r="3551" spans="2:8" s="1" customFormat="1" ht="16.899999999999999" customHeight="1">
      <c r="B3551" s="13"/>
      <c r="C3551" s="38" t="s">
        <v>1621</v>
      </c>
      <c r="D3551" s="38" t="s">
        <v>1622</v>
      </c>
      <c r="E3551" s="3" t="s">
        <v>249</v>
      </c>
      <c r="F3551" s="39">
        <v>862.35500000000002</v>
      </c>
      <c r="H3551" s="13"/>
    </row>
    <row r="3552" spans="2:8" s="1" customFormat="1" ht="22.5">
      <c r="B3552" s="13"/>
      <c r="C3552" s="38" t="s">
        <v>2363</v>
      </c>
      <c r="D3552" s="38" t="s">
        <v>2364</v>
      </c>
      <c r="E3552" s="3" t="s">
        <v>249</v>
      </c>
      <c r="F3552" s="39">
        <v>1271.0119999999999</v>
      </c>
      <c r="H3552" s="13"/>
    </row>
    <row r="3553" spans="2:8" s="1" customFormat="1" ht="22.5">
      <c r="B3553" s="13"/>
      <c r="C3553" s="38" t="s">
        <v>4225</v>
      </c>
      <c r="D3553" s="38" t="s">
        <v>4226</v>
      </c>
      <c r="E3553" s="3" t="s">
        <v>249</v>
      </c>
      <c r="F3553" s="39">
        <v>714.78499999999997</v>
      </c>
      <c r="H3553" s="13"/>
    </row>
    <row r="3554" spans="2:8" s="1" customFormat="1" ht="16.899999999999999" customHeight="1">
      <c r="B3554" s="13"/>
      <c r="C3554" s="34" t="s">
        <v>6467</v>
      </c>
      <c r="D3554" s="35" t="s">
        <v>6467</v>
      </c>
      <c r="E3554" s="36" t="s">
        <v>1</v>
      </c>
      <c r="F3554" s="37">
        <v>535.17200000000003</v>
      </c>
      <c r="H3554" s="13"/>
    </row>
    <row r="3555" spans="2:8" s="1" customFormat="1" ht="16.899999999999999" customHeight="1">
      <c r="B3555" s="13"/>
      <c r="C3555" s="38" t="s">
        <v>1</v>
      </c>
      <c r="D3555" s="38" t="s">
        <v>1647</v>
      </c>
      <c r="E3555" s="3" t="s">
        <v>1</v>
      </c>
      <c r="F3555" s="39">
        <v>0</v>
      </c>
      <c r="H3555" s="13"/>
    </row>
    <row r="3556" spans="2:8" s="1" customFormat="1" ht="16.899999999999999" customHeight="1">
      <c r="B3556" s="13"/>
      <c r="C3556" s="38" t="s">
        <v>1</v>
      </c>
      <c r="D3556" s="38" t="s">
        <v>1649</v>
      </c>
      <c r="E3556" s="3" t="s">
        <v>1</v>
      </c>
      <c r="F3556" s="39">
        <v>0</v>
      </c>
      <c r="H3556" s="13"/>
    </row>
    <row r="3557" spans="2:8" s="1" customFormat="1" ht="16.899999999999999" customHeight="1">
      <c r="B3557" s="13"/>
      <c r="C3557" s="38" t="s">
        <v>1</v>
      </c>
      <c r="D3557" s="38" t="s">
        <v>1654</v>
      </c>
      <c r="E3557" s="3" t="s">
        <v>1</v>
      </c>
      <c r="F3557" s="39">
        <v>0</v>
      </c>
      <c r="H3557" s="13"/>
    </row>
    <row r="3558" spans="2:8" s="1" customFormat="1" ht="16.899999999999999" customHeight="1">
      <c r="B3558" s="13"/>
      <c r="C3558" s="38" t="s">
        <v>1</v>
      </c>
      <c r="D3558" s="38" t="s">
        <v>6446</v>
      </c>
      <c r="E3558" s="3" t="s">
        <v>1</v>
      </c>
      <c r="F3558" s="39">
        <v>4.2430000000000003</v>
      </c>
      <c r="H3558" s="13"/>
    </row>
    <row r="3559" spans="2:8" s="1" customFormat="1" ht="16.899999999999999" customHeight="1">
      <c r="B3559" s="13"/>
      <c r="C3559" s="38" t="s">
        <v>1</v>
      </c>
      <c r="D3559" s="38" t="s">
        <v>6447</v>
      </c>
      <c r="E3559" s="3" t="s">
        <v>1</v>
      </c>
      <c r="F3559" s="39">
        <v>23.347999999999999</v>
      </c>
      <c r="H3559" s="13"/>
    </row>
    <row r="3560" spans="2:8" s="1" customFormat="1" ht="16.899999999999999" customHeight="1">
      <c r="B3560" s="13"/>
      <c r="C3560" s="38" t="s">
        <v>1</v>
      </c>
      <c r="D3560" s="38" t="s">
        <v>1657</v>
      </c>
      <c r="E3560" s="3" t="s">
        <v>1</v>
      </c>
      <c r="F3560" s="39">
        <v>0</v>
      </c>
      <c r="H3560" s="13"/>
    </row>
    <row r="3561" spans="2:8" s="1" customFormat="1" ht="16.899999999999999" customHeight="1">
      <c r="B3561" s="13"/>
      <c r="C3561" s="38" t="s">
        <v>1</v>
      </c>
      <c r="D3561" s="38" t="s">
        <v>6448</v>
      </c>
      <c r="E3561" s="3" t="s">
        <v>1</v>
      </c>
      <c r="F3561" s="39">
        <v>59.62</v>
      </c>
      <c r="H3561" s="13"/>
    </row>
    <row r="3562" spans="2:8" s="1" customFormat="1" ht="16.899999999999999" customHeight="1">
      <c r="B3562" s="13"/>
      <c r="C3562" s="38" t="s">
        <v>1</v>
      </c>
      <c r="D3562" s="38" t="s">
        <v>1659</v>
      </c>
      <c r="E3562" s="3" t="s">
        <v>1</v>
      </c>
      <c r="F3562" s="39">
        <v>-8.5440000000000005</v>
      </c>
      <c r="H3562" s="13"/>
    </row>
    <row r="3563" spans="2:8" s="1" customFormat="1" ht="16.899999999999999" customHeight="1">
      <c r="B3563" s="13"/>
      <c r="C3563" s="38" t="s">
        <v>1</v>
      </c>
      <c r="D3563" s="38" t="s">
        <v>1660</v>
      </c>
      <c r="E3563" s="3" t="s">
        <v>1</v>
      </c>
      <c r="F3563" s="39">
        <v>3.6120000000000001</v>
      </c>
      <c r="H3563" s="13"/>
    </row>
    <row r="3564" spans="2:8" s="1" customFormat="1" ht="16.899999999999999" customHeight="1">
      <c r="B3564" s="13"/>
      <c r="C3564" s="38" t="s">
        <v>1</v>
      </c>
      <c r="D3564" s="38" t="s">
        <v>6449</v>
      </c>
      <c r="E3564" s="3" t="s">
        <v>1</v>
      </c>
      <c r="F3564" s="39">
        <v>43.116999999999997</v>
      </c>
      <c r="H3564" s="13"/>
    </row>
    <row r="3565" spans="2:8" s="1" customFormat="1" ht="16.899999999999999" customHeight="1">
      <c r="B3565" s="13"/>
      <c r="C3565" s="38" t="s">
        <v>1</v>
      </c>
      <c r="D3565" s="38" t="s">
        <v>1662</v>
      </c>
      <c r="E3565" s="3" t="s">
        <v>1</v>
      </c>
      <c r="F3565" s="39">
        <v>0</v>
      </c>
      <c r="H3565" s="13"/>
    </row>
    <row r="3566" spans="2:8" s="1" customFormat="1" ht="16.899999999999999" customHeight="1">
      <c r="B3566" s="13"/>
      <c r="C3566" s="38" t="s">
        <v>1</v>
      </c>
      <c r="D3566" s="38" t="s">
        <v>6450</v>
      </c>
      <c r="E3566" s="3" t="s">
        <v>1</v>
      </c>
      <c r="F3566" s="39">
        <v>49.63</v>
      </c>
      <c r="H3566" s="13"/>
    </row>
    <row r="3567" spans="2:8" s="1" customFormat="1" ht="16.899999999999999" customHeight="1">
      <c r="B3567" s="13"/>
      <c r="C3567" s="38" t="s">
        <v>1</v>
      </c>
      <c r="D3567" s="38" t="s">
        <v>1664</v>
      </c>
      <c r="E3567" s="3" t="s">
        <v>1</v>
      </c>
      <c r="F3567" s="39">
        <v>-4.327</v>
      </c>
      <c r="H3567" s="13"/>
    </row>
    <row r="3568" spans="2:8" s="1" customFormat="1" ht="16.899999999999999" customHeight="1">
      <c r="B3568" s="13"/>
      <c r="C3568" s="38" t="s">
        <v>1</v>
      </c>
      <c r="D3568" s="38" t="s">
        <v>1665</v>
      </c>
      <c r="E3568" s="3" t="s">
        <v>1</v>
      </c>
      <c r="F3568" s="39">
        <v>3.8969999999999998</v>
      </c>
      <c r="H3568" s="13"/>
    </row>
    <row r="3569" spans="2:8" s="1" customFormat="1" ht="16.899999999999999" customHeight="1">
      <c r="B3569" s="13"/>
      <c r="C3569" s="38" t="s">
        <v>1</v>
      </c>
      <c r="D3569" s="38" t="s">
        <v>1666</v>
      </c>
      <c r="E3569" s="3" t="s">
        <v>1</v>
      </c>
      <c r="F3569" s="39">
        <v>3.875</v>
      </c>
      <c r="H3569" s="13"/>
    </row>
    <row r="3570" spans="2:8" s="1" customFormat="1" ht="16.899999999999999" customHeight="1">
      <c r="B3570" s="13"/>
      <c r="C3570" s="38" t="s">
        <v>1</v>
      </c>
      <c r="D3570" s="38" t="s">
        <v>1667</v>
      </c>
      <c r="E3570" s="3" t="s">
        <v>1</v>
      </c>
      <c r="F3570" s="39">
        <v>3.173</v>
      </c>
      <c r="H3570" s="13"/>
    </row>
    <row r="3571" spans="2:8" s="1" customFormat="1" ht="16.899999999999999" customHeight="1">
      <c r="B3571" s="13"/>
      <c r="C3571" s="38" t="s">
        <v>1</v>
      </c>
      <c r="D3571" s="38" t="s">
        <v>1668</v>
      </c>
      <c r="E3571" s="3" t="s">
        <v>1</v>
      </c>
      <c r="F3571" s="39">
        <v>0</v>
      </c>
      <c r="H3571" s="13"/>
    </row>
    <row r="3572" spans="2:8" s="1" customFormat="1" ht="16.899999999999999" customHeight="1">
      <c r="B3572" s="13"/>
      <c r="C3572" s="38" t="s">
        <v>1</v>
      </c>
      <c r="D3572" s="38" t="s">
        <v>6451</v>
      </c>
      <c r="E3572" s="3" t="s">
        <v>1</v>
      </c>
      <c r="F3572" s="39">
        <v>7.9569999999999999</v>
      </c>
      <c r="H3572" s="13"/>
    </row>
    <row r="3573" spans="2:8" s="1" customFormat="1" ht="16.899999999999999" customHeight="1">
      <c r="B3573" s="13"/>
      <c r="C3573" s="38" t="s">
        <v>1</v>
      </c>
      <c r="D3573" s="38" t="s">
        <v>1670</v>
      </c>
      <c r="E3573" s="3" t="s">
        <v>1</v>
      </c>
      <c r="F3573" s="39">
        <v>0</v>
      </c>
      <c r="H3573" s="13"/>
    </row>
    <row r="3574" spans="2:8" s="1" customFormat="1" ht="16.899999999999999" customHeight="1">
      <c r="B3574" s="13"/>
      <c r="C3574" s="38" t="s">
        <v>1</v>
      </c>
      <c r="D3574" s="38" t="s">
        <v>6452</v>
      </c>
      <c r="E3574" s="3" t="s">
        <v>1</v>
      </c>
      <c r="F3574" s="39">
        <v>11.27</v>
      </c>
      <c r="H3574" s="13"/>
    </row>
    <row r="3575" spans="2:8" s="1" customFormat="1" ht="16.899999999999999" customHeight="1">
      <c r="B3575" s="13"/>
      <c r="C3575" s="38" t="s">
        <v>1</v>
      </c>
      <c r="D3575" s="38" t="s">
        <v>1672</v>
      </c>
      <c r="E3575" s="3" t="s">
        <v>1</v>
      </c>
      <c r="F3575" s="39">
        <v>-3.0960000000000001</v>
      </c>
      <c r="H3575" s="13"/>
    </row>
    <row r="3576" spans="2:8" s="1" customFormat="1" ht="16.899999999999999" customHeight="1">
      <c r="B3576" s="13"/>
      <c r="C3576" s="38" t="s">
        <v>1</v>
      </c>
      <c r="D3576" s="38" t="s">
        <v>1673</v>
      </c>
      <c r="E3576" s="3" t="s">
        <v>1</v>
      </c>
      <c r="F3576" s="39">
        <v>1.504</v>
      </c>
      <c r="H3576" s="13"/>
    </row>
    <row r="3577" spans="2:8" s="1" customFormat="1" ht="16.899999999999999" customHeight="1">
      <c r="B3577" s="13"/>
      <c r="C3577" s="38" t="s">
        <v>1</v>
      </c>
      <c r="D3577" s="38" t="s">
        <v>1674</v>
      </c>
      <c r="E3577" s="3" t="s">
        <v>1</v>
      </c>
      <c r="F3577" s="39">
        <v>0</v>
      </c>
      <c r="H3577" s="13"/>
    </row>
    <row r="3578" spans="2:8" s="1" customFormat="1" ht="16.899999999999999" customHeight="1">
      <c r="B3578" s="13"/>
      <c r="C3578" s="38" t="s">
        <v>1</v>
      </c>
      <c r="D3578" s="38" t="s">
        <v>6453</v>
      </c>
      <c r="E3578" s="3" t="s">
        <v>1</v>
      </c>
      <c r="F3578" s="39">
        <v>4.8680000000000003</v>
      </c>
      <c r="H3578" s="13"/>
    </row>
    <row r="3579" spans="2:8" s="1" customFormat="1" ht="16.899999999999999" customHeight="1">
      <c r="B3579" s="13"/>
      <c r="C3579" s="38" t="s">
        <v>1</v>
      </c>
      <c r="D3579" s="38" t="s">
        <v>1676</v>
      </c>
      <c r="E3579" s="3" t="s">
        <v>1</v>
      </c>
      <c r="F3579" s="39">
        <v>0</v>
      </c>
      <c r="H3579" s="13"/>
    </row>
    <row r="3580" spans="2:8" s="1" customFormat="1" ht="16.899999999999999" customHeight="1">
      <c r="B3580" s="13"/>
      <c r="C3580" s="38" t="s">
        <v>1</v>
      </c>
      <c r="D3580" s="38" t="s">
        <v>6454</v>
      </c>
      <c r="E3580" s="3" t="s">
        <v>1</v>
      </c>
      <c r="F3580" s="39">
        <v>8.141</v>
      </c>
      <c r="H3580" s="13"/>
    </row>
    <row r="3581" spans="2:8" s="1" customFormat="1" ht="16.899999999999999" customHeight="1">
      <c r="B3581" s="13"/>
      <c r="C3581" s="38" t="s">
        <v>1</v>
      </c>
      <c r="D3581" s="38" t="s">
        <v>1678</v>
      </c>
      <c r="E3581" s="3" t="s">
        <v>1</v>
      </c>
      <c r="F3581" s="39">
        <v>-0.89</v>
      </c>
      <c r="H3581" s="13"/>
    </row>
    <row r="3582" spans="2:8" s="1" customFormat="1" ht="16.899999999999999" customHeight="1">
      <c r="B3582" s="13"/>
      <c r="C3582" s="38" t="s">
        <v>1</v>
      </c>
      <c r="D3582" s="38" t="s">
        <v>1679</v>
      </c>
      <c r="E3582" s="3" t="s">
        <v>1</v>
      </c>
      <c r="F3582" s="39">
        <v>3.1280000000000001</v>
      </c>
      <c r="H3582" s="13"/>
    </row>
    <row r="3583" spans="2:8" s="1" customFormat="1" ht="16.899999999999999" customHeight="1">
      <c r="B3583" s="13"/>
      <c r="C3583" s="38" t="s">
        <v>1</v>
      </c>
      <c r="D3583" s="38" t="s">
        <v>1680</v>
      </c>
      <c r="E3583" s="3" t="s">
        <v>1</v>
      </c>
      <c r="F3583" s="39">
        <v>0</v>
      </c>
      <c r="H3583" s="13"/>
    </row>
    <row r="3584" spans="2:8" s="1" customFormat="1" ht="16.899999999999999" customHeight="1">
      <c r="B3584" s="13"/>
      <c r="C3584" s="38" t="s">
        <v>1</v>
      </c>
      <c r="D3584" s="38" t="s">
        <v>6455</v>
      </c>
      <c r="E3584" s="3" t="s">
        <v>1</v>
      </c>
      <c r="F3584" s="39">
        <v>6.5250000000000004</v>
      </c>
      <c r="H3584" s="13"/>
    </row>
    <row r="3585" spans="2:8" s="1" customFormat="1" ht="16.899999999999999" customHeight="1">
      <c r="B3585" s="13"/>
      <c r="C3585" s="38" t="s">
        <v>1</v>
      </c>
      <c r="D3585" s="38" t="s">
        <v>1682</v>
      </c>
      <c r="E3585" s="3" t="s">
        <v>1</v>
      </c>
      <c r="F3585" s="39">
        <v>0</v>
      </c>
      <c r="H3585" s="13"/>
    </row>
    <row r="3586" spans="2:8" s="1" customFormat="1" ht="16.899999999999999" customHeight="1">
      <c r="B3586" s="13"/>
      <c r="C3586" s="38" t="s">
        <v>1</v>
      </c>
      <c r="D3586" s="38" t="s">
        <v>6456</v>
      </c>
      <c r="E3586" s="3" t="s">
        <v>1</v>
      </c>
      <c r="F3586" s="39">
        <v>48.566000000000003</v>
      </c>
      <c r="H3586" s="13"/>
    </row>
    <row r="3587" spans="2:8" s="1" customFormat="1" ht="16.899999999999999" customHeight="1">
      <c r="B3587" s="13"/>
      <c r="C3587" s="38" t="s">
        <v>1</v>
      </c>
      <c r="D3587" s="38" t="s">
        <v>1684</v>
      </c>
      <c r="E3587" s="3" t="s">
        <v>1</v>
      </c>
      <c r="F3587" s="39">
        <v>-2.9769999999999999</v>
      </c>
      <c r="H3587" s="13"/>
    </row>
    <row r="3588" spans="2:8" s="1" customFormat="1" ht="16.899999999999999" customHeight="1">
      <c r="B3588" s="13"/>
      <c r="C3588" s="38" t="s">
        <v>1</v>
      </c>
      <c r="D3588" s="38" t="s">
        <v>1685</v>
      </c>
      <c r="E3588" s="3" t="s">
        <v>1</v>
      </c>
      <c r="F3588" s="39">
        <v>10.994999999999999</v>
      </c>
      <c r="H3588" s="13"/>
    </row>
    <row r="3589" spans="2:8" s="1" customFormat="1" ht="16.899999999999999" customHeight="1">
      <c r="B3589" s="13"/>
      <c r="C3589" s="38" t="s">
        <v>1</v>
      </c>
      <c r="D3589" s="38" t="s">
        <v>1686</v>
      </c>
      <c r="E3589" s="3" t="s">
        <v>1</v>
      </c>
      <c r="F3589" s="39">
        <v>0</v>
      </c>
      <c r="H3589" s="13"/>
    </row>
    <row r="3590" spans="2:8" s="1" customFormat="1" ht="16.899999999999999" customHeight="1">
      <c r="B3590" s="13"/>
      <c r="C3590" s="38" t="s">
        <v>1</v>
      </c>
      <c r="D3590" s="38" t="s">
        <v>6457</v>
      </c>
      <c r="E3590" s="3" t="s">
        <v>1</v>
      </c>
      <c r="F3590" s="39">
        <v>15.906000000000001</v>
      </c>
      <c r="H3590" s="13"/>
    </row>
    <row r="3591" spans="2:8" s="1" customFormat="1" ht="16.899999999999999" customHeight="1">
      <c r="B3591" s="13"/>
      <c r="C3591" s="38" t="s">
        <v>1</v>
      </c>
      <c r="D3591" s="38" t="s">
        <v>1688</v>
      </c>
      <c r="E3591" s="3" t="s">
        <v>1</v>
      </c>
      <c r="F3591" s="39">
        <v>-1.573</v>
      </c>
      <c r="H3591" s="13"/>
    </row>
    <row r="3592" spans="2:8" s="1" customFormat="1" ht="16.899999999999999" customHeight="1">
      <c r="B3592" s="13"/>
      <c r="C3592" s="38" t="s">
        <v>1</v>
      </c>
      <c r="D3592" s="38" t="s">
        <v>1689</v>
      </c>
      <c r="E3592" s="3" t="s">
        <v>1</v>
      </c>
      <c r="F3592" s="39">
        <v>2.7749999999999999</v>
      </c>
      <c r="H3592" s="13"/>
    </row>
    <row r="3593" spans="2:8" s="1" customFormat="1" ht="16.899999999999999" customHeight="1">
      <c r="B3593" s="13"/>
      <c r="C3593" s="38" t="s">
        <v>1</v>
      </c>
      <c r="D3593" s="38" t="s">
        <v>1690</v>
      </c>
      <c r="E3593" s="3" t="s">
        <v>1</v>
      </c>
      <c r="F3593" s="39">
        <v>0</v>
      </c>
      <c r="H3593" s="13"/>
    </row>
    <row r="3594" spans="2:8" s="1" customFormat="1" ht="16.899999999999999" customHeight="1">
      <c r="B3594" s="13"/>
      <c r="C3594" s="38" t="s">
        <v>1</v>
      </c>
      <c r="D3594" s="38" t="s">
        <v>6458</v>
      </c>
      <c r="E3594" s="3" t="s">
        <v>1</v>
      </c>
      <c r="F3594" s="39">
        <v>18.55</v>
      </c>
      <c r="H3594" s="13"/>
    </row>
    <row r="3595" spans="2:8" s="1" customFormat="1" ht="16.899999999999999" customHeight="1">
      <c r="B3595" s="13"/>
      <c r="C3595" s="38" t="s">
        <v>1</v>
      </c>
      <c r="D3595" s="38" t="s">
        <v>1692</v>
      </c>
      <c r="E3595" s="3" t="s">
        <v>1</v>
      </c>
      <c r="F3595" s="39">
        <v>-1.038</v>
      </c>
      <c r="H3595" s="13"/>
    </row>
    <row r="3596" spans="2:8" s="1" customFormat="1" ht="16.899999999999999" customHeight="1">
      <c r="B3596" s="13"/>
      <c r="C3596" s="38" t="s">
        <v>1</v>
      </c>
      <c r="D3596" s="38" t="s">
        <v>1693</v>
      </c>
      <c r="E3596" s="3" t="s">
        <v>1</v>
      </c>
      <c r="F3596" s="39">
        <v>1.2</v>
      </c>
      <c r="H3596" s="13"/>
    </row>
    <row r="3597" spans="2:8" s="1" customFormat="1" ht="16.899999999999999" customHeight="1">
      <c r="B3597" s="13"/>
      <c r="C3597" s="38" t="s">
        <v>1</v>
      </c>
      <c r="D3597" s="38" t="s">
        <v>1694</v>
      </c>
      <c r="E3597" s="3" t="s">
        <v>1</v>
      </c>
      <c r="F3597" s="39">
        <v>0</v>
      </c>
      <c r="H3597" s="13"/>
    </row>
    <row r="3598" spans="2:8" s="1" customFormat="1" ht="16.899999999999999" customHeight="1">
      <c r="B3598" s="13"/>
      <c r="C3598" s="38" t="s">
        <v>1</v>
      </c>
      <c r="D3598" s="38" t="s">
        <v>6459</v>
      </c>
      <c r="E3598" s="3" t="s">
        <v>1</v>
      </c>
      <c r="F3598" s="39">
        <v>10.766999999999999</v>
      </c>
      <c r="H3598" s="13"/>
    </row>
    <row r="3599" spans="2:8" s="1" customFormat="1" ht="16.899999999999999" customHeight="1">
      <c r="B3599" s="13"/>
      <c r="C3599" s="38" t="s">
        <v>1</v>
      </c>
      <c r="D3599" s="38" t="s">
        <v>1696</v>
      </c>
      <c r="E3599" s="3" t="s">
        <v>1</v>
      </c>
      <c r="F3599" s="39">
        <v>-3.4980000000000002</v>
      </c>
      <c r="H3599" s="13"/>
    </row>
    <row r="3600" spans="2:8" s="1" customFormat="1" ht="16.899999999999999" customHeight="1">
      <c r="B3600" s="13"/>
      <c r="C3600" s="38" t="s">
        <v>1</v>
      </c>
      <c r="D3600" s="38" t="s">
        <v>1697</v>
      </c>
      <c r="E3600" s="3" t="s">
        <v>1</v>
      </c>
      <c r="F3600" s="39">
        <v>1.728</v>
      </c>
      <c r="H3600" s="13"/>
    </row>
    <row r="3601" spans="2:8" s="1" customFormat="1" ht="16.899999999999999" customHeight="1">
      <c r="B3601" s="13"/>
      <c r="C3601" s="38" t="s">
        <v>1</v>
      </c>
      <c r="D3601" s="38" t="s">
        <v>1650</v>
      </c>
      <c r="E3601" s="3" t="s">
        <v>1</v>
      </c>
      <c r="F3601" s="39">
        <v>0</v>
      </c>
      <c r="H3601" s="13"/>
    </row>
    <row r="3602" spans="2:8" s="1" customFormat="1" ht="16.899999999999999" customHeight="1">
      <c r="B3602" s="13"/>
      <c r="C3602" s="38" t="s">
        <v>1</v>
      </c>
      <c r="D3602" s="38" t="s">
        <v>1698</v>
      </c>
      <c r="E3602" s="3" t="s">
        <v>1</v>
      </c>
      <c r="F3602" s="39">
        <v>2.9729999999999999</v>
      </c>
      <c r="H3602" s="13"/>
    </row>
    <row r="3603" spans="2:8" s="1" customFormat="1" ht="16.899999999999999" customHeight="1">
      <c r="B3603" s="13"/>
      <c r="C3603" s="38" t="s">
        <v>1</v>
      </c>
      <c r="D3603" s="38" t="s">
        <v>1699</v>
      </c>
      <c r="E3603" s="3" t="s">
        <v>1</v>
      </c>
      <c r="F3603" s="39">
        <v>0</v>
      </c>
      <c r="H3603" s="13"/>
    </row>
    <row r="3604" spans="2:8" s="1" customFormat="1" ht="16.899999999999999" customHeight="1">
      <c r="B3604" s="13"/>
      <c r="C3604" s="38" t="s">
        <v>1</v>
      </c>
      <c r="D3604" s="38" t="s">
        <v>6460</v>
      </c>
      <c r="E3604" s="3" t="s">
        <v>1</v>
      </c>
      <c r="F3604" s="39">
        <v>3.645</v>
      </c>
      <c r="H3604" s="13"/>
    </row>
    <row r="3605" spans="2:8" s="1" customFormat="1" ht="16.899999999999999" customHeight="1">
      <c r="B3605" s="13"/>
      <c r="C3605" s="38" t="s">
        <v>1</v>
      </c>
      <c r="D3605" s="38" t="s">
        <v>1701</v>
      </c>
      <c r="E3605" s="3" t="s">
        <v>1</v>
      </c>
      <c r="F3605" s="39">
        <v>0</v>
      </c>
      <c r="H3605" s="13"/>
    </row>
    <row r="3606" spans="2:8" s="1" customFormat="1" ht="16.899999999999999" customHeight="1">
      <c r="B3606" s="13"/>
      <c r="C3606" s="38" t="s">
        <v>1</v>
      </c>
      <c r="D3606" s="38" t="s">
        <v>6461</v>
      </c>
      <c r="E3606" s="3" t="s">
        <v>1</v>
      </c>
      <c r="F3606" s="39">
        <v>32.5</v>
      </c>
      <c r="H3606" s="13"/>
    </row>
    <row r="3607" spans="2:8" s="1" customFormat="1" ht="16.899999999999999" customHeight="1">
      <c r="B3607" s="13"/>
      <c r="C3607" s="38" t="s">
        <v>1</v>
      </c>
      <c r="D3607" s="38" t="s">
        <v>1703</v>
      </c>
      <c r="E3607" s="3" t="s">
        <v>1</v>
      </c>
      <c r="F3607" s="39">
        <v>19.088999999999999</v>
      </c>
      <c r="H3607" s="13"/>
    </row>
    <row r="3608" spans="2:8" s="1" customFormat="1" ht="16.899999999999999" customHeight="1">
      <c r="B3608" s="13"/>
      <c r="C3608" s="38" t="s">
        <v>1</v>
      </c>
      <c r="D3608" s="38" t="s">
        <v>1704</v>
      </c>
      <c r="E3608" s="3" t="s">
        <v>1</v>
      </c>
      <c r="F3608" s="39">
        <v>0</v>
      </c>
      <c r="H3608" s="13"/>
    </row>
    <row r="3609" spans="2:8" s="1" customFormat="1" ht="16.899999999999999" customHeight="1">
      <c r="B3609" s="13"/>
      <c r="C3609" s="38" t="s">
        <v>1</v>
      </c>
      <c r="D3609" s="38" t="s">
        <v>6462</v>
      </c>
      <c r="E3609" s="3" t="s">
        <v>1</v>
      </c>
      <c r="F3609" s="39">
        <v>19.363</v>
      </c>
      <c r="H3609" s="13"/>
    </row>
    <row r="3610" spans="2:8" s="1" customFormat="1" ht="16.899999999999999" customHeight="1">
      <c r="B3610" s="13"/>
      <c r="C3610" s="38" t="s">
        <v>1</v>
      </c>
      <c r="D3610" s="38" t="s">
        <v>1706</v>
      </c>
      <c r="E3610" s="3" t="s">
        <v>1</v>
      </c>
      <c r="F3610" s="39">
        <v>-2.15</v>
      </c>
      <c r="H3610" s="13"/>
    </row>
    <row r="3611" spans="2:8" s="1" customFormat="1" ht="16.899999999999999" customHeight="1">
      <c r="B3611" s="13"/>
      <c r="C3611" s="38" t="s">
        <v>1</v>
      </c>
      <c r="D3611" s="38" t="s">
        <v>1707</v>
      </c>
      <c r="E3611" s="3" t="s">
        <v>1</v>
      </c>
      <c r="F3611" s="39">
        <v>8.6910000000000007</v>
      </c>
      <c r="H3611" s="13"/>
    </row>
    <row r="3612" spans="2:8" s="1" customFormat="1" ht="16.899999999999999" customHeight="1">
      <c r="B3612" s="13"/>
      <c r="C3612" s="38" t="s">
        <v>1</v>
      </c>
      <c r="D3612" s="38" t="s">
        <v>1708</v>
      </c>
      <c r="E3612" s="3" t="s">
        <v>1</v>
      </c>
      <c r="F3612" s="39">
        <v>0</v>
      </c>
      <c r="H3612" s="13"/>
    </row>
    <row r="3613" spans="2:8" s="1" customFormat="1" ht="16.899999999999999" customHeight="1">
      <c r="B3613" s="13"/>
      <c r="C3613" s="38" t="s">
        <v>1</v>
      </c>
      <c r="D3613" s="38" t="s">
        <v>6463</v>
      </c>
      <c r="E3613" s="3" t="s">
        <v>1</v>
      </c>
      <c r="F3613" s="39">
        <v>10.377000000000001</v>
      </c>
      <c r="H3613" s="13"/>
    </row>
    <row r="3614" spans="2:8" s="1" customFormat="1" ht="16.899999999999999" customHeight="1">
      <c r="B3614" s="13"/>
      <c r="C3614" s="38" t="s">
        <v>1</v>
      </c>
      <c r="D3614" s="38" t="s">
        <v>1706</v>
      </c>
      <c r="E3614" s="3" t="s">
        <v>1</v>
      </c>
      <c r="F3614" s="39">
        <v>-2.15</v>
      </c>
      <c r="H3614" s="13"/>
    </row>
    <row r="3615" spans="2:8" s="1" customFormat="1" ht="16.899999999999999" customHeight="1">
      <c r="B3615" s="13"/>
      <c r="C3615" s="38" t="s">
        <v>1</v>
      </c>
      <c r="D3615" s="38" t="s">
        <v>1710</v>
      </c>
      <c r="E3615" s="3" t="s">
        <v>1</v>
      </c>
      <c r="F3615" s="39">
        <v>0</v>
      </c>
      <c r="H3615" s="13"/>
    </row>
    <row r="3616" spans="2:8" s="1" customFormat="1" ht="16.899999999999999" customHeight="1">
      <c r="B3616" s="13"/>
      <c r="C3616" s="38" t="s">
        <v>1</v>
      </c>
      <c r="D3616" s="38" t="s">
        <v>1711</v>
      </c>
      <c r="E3616" s="3" t="s">
        <v>1</v>
      </c>
      <c r="F3616" s="39">
        <v>15.180999999999999</v>
      </c>
      <c r="H3616" s="13"/>
    </row>
    <row r="3617" spans="2:8" s="1" customFormat="1" ht="16.899999999999999" customHeight="1">
      <c r="B3617" s="13"/>
      <c r="C3617" s="38" t="s">
        <v>1</v>
      </c>
      <c r="D3617" s="38" t="s">
        <v>1712</v>
      </c>
      <c r="E3617" s="3" t="s">
        <v>1</v>
      </c>
      <c r="F3617" s="39">
        <v>0</v>
      </c>
      <c r="H3617" s="13"/>
    </row>
    <row r="3618" spans="2:8" s="1" customFormat="1" ht="16.899999999999999" customHeight="1">
      <c r="B3618" s="13"/>
      <c r="C3618" s="38" t="s">
        <v>1</v>
      </c>
      <c r="D3618" s="38" t="s">
        <v>1713</v>
      </c>
      <c r="E3618" s="3" t="s">
        <v>1</v>
      </c>
      <c r="F3618" s="39">
        <v>38.790999999999997</v>
      </c>
      <c r="H3618" s="13"/>
    </row>
    <row r="3619" spans="2:8" s="1" customFormat="1" ht="16.899999999999999" customHeight="1">
      <c r="B3619" s="13"/>
      <c r="C3619" s="38" t="s">
        <v>1</v>
      </c>
      <c r="D3619" s="38" t="s">
        <v>1714</v>
      </c>
      <c r="E3619" s="3" t="s">
        <v>1</v>
      </c>
      <c r="F3619" s="39">
        <v>0</v>
      </c>
      <c r="H3619" s="13"/>
    </row>
    <row r="3620" spans="2:8" s="1" customFormat="1" ht="16.899999999999999" customHeight="1">
      <c r="B3620" s="13"/>
      <c r="C3620" s="38" t="s">
        <v>1</v>
      </c>
      <c r="D3620" s="38" t="s">
        <v>1715</v>
      </c>
      <c r="E3620" s="3" t="s">
        <v>1</v>
      </c>
      <c r="F3620" s="39">
        <v>21.885999999999999</v>
      </c>
      <c r="H3620" s="13"/>
    </row>
    <row r="3621" spans="2:8" s="1" customFormat="1" ht="16.899999999999999" customHeight="1">
      <c r="B3621" s="13"/>
      <c r="C3621" s="38" t="s">
        <v>1</v>
      </c>
      <c r="D3621" s="38" t="s">
        <v>1716</v>
      </c>
      <c r="E3621" s="3" t="s">
        <v>1</v>
      </c>
      <c r="F3621" s="39">
        <v>-1.9350000000000001</v>
      </c>
      <c r="H3621" s="13"/>
    </row>
    <row r="3622" spans="2:8" s="1" customFormat="1" ht="16.899999999999999" customHeight="1">
      <c r="B3622" s="13"/>
      <c r="C3622" s="38" t="s">
        <v>1</v>
      </c>
      <c r="D3622" s="38" t="s">
        <v>1717</v>
      </c>
      <c r="E3622" s="3" t="s">
        <v>1</v>
      </c>
      <c r="F3622" s="39">
        <v>1.992</v>
      </c>
      <c r="H3622" s="13"/>
    </row>
    <row r="3623" spans="2:8" s="1" customFormat="1" ht="16.899999999999999" customHeight="1">
      <c r="B3623" s="13"/>
      <c r="C3623" s="38" t="s">
        <v>1</v>
      </c>
      <c r="D3623" s="38" t="s">
        <v>1718</v>
      </c>
      <c r="E3623" s="3" t="s">
        <v>1</v>
      </c>
      <c r="F3623" s="39">
        <v>0</v>
      </c>
      <c r="H3623" s="13"/>
    </row>
    <row r="3624" spans="2:8" s="1" customFormat="1" ht="16.899999999999999" customHeight="1">
      <c r="B3624" s="13"/>
      <c r="C3624" s="38" t="s">
        <v>1</v>
      </c>
      <c r="D3624" s="38" t="s">
        <v>6464</v>
      </c>
      <c r="E3624" s="3" t="s">
        <v>1</v>
      </c>
      <c r="F3624" s="39">
        <v>26.189</v>
      </c>
      <c r="H3624" s="13"/>
    </row>
    <row r="3625" spans="2:8" s="1" customFormat="1" ht="16.899999999999999" customHeight="1">
      <c r="B3625" s="13"/>
      <c r="C3625" s="38" t="s">
        <v>1</v>
      </c>
      <c r="D3625" s="38" t="s">
        <v>1720</v>
      </c>
      <c r="E3625" s="3" t="s">
        <v>1</v>
      </c>
      <c r="F3625" s="39">
        <v>0</v>
      </c>
      <c r="H3625" s="13"/>
    </row>
    <row r="3626" spans="2:8" s="1" customFormat="1" ht="16.899999999999999" customHeight="1">
      <c r="B3626" s="13"/>
      <c r="C3626" s="38" t="s">
        <v>1</v>
      </c>
      <c r="D3626" s="38" t="s">
        <v>6465</v>
      </c>
      <c r="E3626" s="3" t="s">
        <v>1</v>
      </c>
      <c r="F3626" s="39">
        <v>6.718</v>
      </c>
      <c r="H3626" s="13"/>
    </row>
    <row r="3627" spans="2:8" s="1" customFormat="1" ht="16.899999999999999" customHeight="1">
      <c r="B3627" s="13"/>
      <c r="C3627" s="38" t="s">
        <v>1</v>
      </c>
      <c r="D3627" s="38" t="s">
        <v>6360</v>
      </c>
      <c r="E3627" s="3" t="s">
        <v>1</v>
      </c>
      <c r="F3627" s="39">
        <v>5.33</v>
      </c>
      <c r="H3627" s="13"/>
    </row>
    <row r="3628" spans="2:8" s="1" customFormat="1" ht="16.899999999999999" customHeight="1">
      <c r="B3628" s="13"/>
      <c r="C3628" s="38" t="s">
        <v>1</v>
      </c>
      <c r="D3628" s="38" t="s">
        <v>1723</v>
      </c>
      <c r="E3628" s="3" t="s">
        <v>1</v>
      </c>
      <c r="F3628" s="39">
        <v>0</v>
      </c>
      <c r="H3628" s="13"/>
    </row>
    <row r="3629" spans="2:8" s="1" customFormat="1" ht="16.899999999999999" customHeight="1">
      <c r="B3629" s="13"/>
      <c r="C3629" s="38" t="s">
        <v>1</v>
      </c>
      <c r="D3629" s="38" t="s">
        <v>6466</v>
      </c>
      <c r="E3629" s="3" t="s">
        <v>1</v>
      </c>
      <c r="F3629" s="39">
        <v>6.3289999999999997</v>
      </c>
      <c r="H3629" s="13"/>
    </row>
    <row r="3630" spans="2:8" s="1" customFormat="1" ht="16.899999999999999" customHeight="1">
      <c r="B3630" s="13"/>
      <c r="C3630" s="38" t="s">
        <v>1</v>
      </c>
      <c r="D3630" s="38" t="s">
        <v>1725</v>
      </c>
      <c r="E3630" s="3" t="s">
        <v>1</v>
      </c>
      <c r="F3630" s="39">
        <v>-2.2879999999999998</v>
      </c>
      <c r="H3630" s="13"/>
    </row>
    <row r="3631" spans="2:8" s="1" customFormat="1" ht="16.899999999999999" customHeight="1">
      <c r="B3631" s="13"/>
      <c r="C3631" s="38" t="s">
        <v>1</v>
      </c>
      <c r="D3631" s="38" t="s">
        <v>1726</v>
      </c>
      <c r="E3631" s="3" t="s">
        <v>1</v>
      </c>
      <c r="F3631" s="39">
        <v>2.1890000000000001</v>
      </c>
      <c r="H3631" s="13"/>
    </row>
    <row r="3632" spans="2:8" s="1" customFormat="1" ht="16.899999999999999" customHeight="1">
      <c r="B3632" s="13"/>
      <c r="C3632" s="38" t="s">
        <v>6467</v>
      </c>
      <c r="D3632" s="38" t="s">
        <v>397</v>
      </c>
      <c r="E3632" s="3" t="s">
        <v>1</v>
      </c>
      <c r="F3632" s="39">
        <v>535.17200000000003</v>
      </c>
      <c r="H3632" s="13"/>
    </row>
    <row r="3633" spans="2:8" s="1" customFormat="1" ht="16.899999999999999" customHeight="1">
      <c r="B3633" s="13"/>
      <c r="C3633" s="34" t="s">
        <v>303</v>
      </c>
      <c r="D3633" s="35" t="s">
        <v>303</v>
      </c>
      <c r="E3633" s="36" t="s">
        <v>1</v>
      </c>
      <c r="F3633" s="37">
        <v>3.5880000000000001</v>
      </c>
      <c r="H3633" s="13"/>
    </row>
    <row r="3634" spans="2:8" s="1" customFormat="1" ht="16.899999999999999" customHeight="1">
      <c r="B3634" s="13"/>
      <c r="C3634" s="40" t="s">
        <v>10809</v>
      </c>
      <c r="H3634" s="13"/>
    </row>
    <row r="3635" spans="2:8" s="1" customFormat="1" ht="22.5">
      <c r="B3635" s="13"/>
      <c r="C3635" s="38" t="s">
        <v>4225</v>
      </c>
      <c r="D3635" s="38" t="s">
        <v>4226</v>
      </c>
      <c r="E3635" s="3" t="s">
        <v>249</v>
      </c>
      <c r="F3635" s="39">
        <v>714.78499999999997</v>
      </c>
      <c r="H3635" s="13"/>
    </row>
    <row r="3636" spans="2:8" s="1" customFormat="1" ht="16.899999999999999" customHeight="1">
      <c r="B3636" s="13"/>
      <c r="C3636" s="34" t="s">
        <v>2430</v>
      </c>
      <c r="D3636" s="35" t="s">
        <v>1</v>
      </c>
      <c r="E3636" s="36" t="s">
        <v>1</v>
      </c>
      <c r="F3636" s="37">
        <v>689.82600000000002</v>
      </c>
      <c r="H3636" s="13"/>
    </row>
    <row r="3637" spans="2:8" s="1" customFormat="1" ht="16.899999999999999" customHeight="1">
      <c r="B3637" s="13"/>
      <c r="C3637" s="38" t="s">
        <v>1</v>
      </c>
      <c r="D3637" s="38" t="s">
        <v>2370</v>
      </c>
      <c r="E3637" s="3" t="s">
        <v>1</v>
      </c>
      <c r="F3637" s="39">
        <v>0</v>
      </c>
      <c r="H3637" s="13"/>
    </row>
    <row r="3638" spans="2:8" s="1" customFormat="1" ht="16.899999999999999" customHeight="1">
      <c r="B3638" s="13"/>
      <c r="C3638" s="38" t="s">
        <v>1</v>
      </c>
      <c r="D3638" s="38" t="s">
        <v>1649</v>
      </c>
      <c r="E3638" s="3" t="s">
        <v>1</v>
      </c>
      <c r="F3638" s="39">
        <v>0</v>
      </c>
      <c r="H3638" s="13"/>
    </row>
    <row r="3639" spans="2:8" s="1" customFormat="1" ht="16.899999999999999" customHeight="1">
      <c r="B3639" s="13"/>
      <c r="C3639" s="38" t="s">
        <v>1</v>
      </c>
      <c r="D3639" s="38" t="s">
        <v>1654</v>
      </c>
      <c r="E3639" s="3" t="s">
        <v>1</v>
      </c>
      <c r="F3639" s="39">
        <v>0</v>
      </c>
      <c r="H3639" s="13"/>
    </row>
    <row r="3640" spans="2:8" s="1" customFormat="1" ht="16.899999999999999" customHeight="1">
      <c r="B3640" s="13"/>
      <c r="C3640" s="38" t="s">
        <v>1</v>
      </c>
      <c r="D3640" s="38" t="s">
        <v>2371</v>
      </c>
      <c r="E3640" s="3" t="s">
        <v>1</v>
      </c>
      <c r="F3640" s="39">
        <v>9.4700000000000006</v>
      </c>
      <c r="H3640" s="13"/>
    </row>
    <row r="3641" spans="2:8" s="1" customFormat="1" ht="16.899999999999999" customHeight="1">
      <c r="B3641" s="13"/>
      <c r="C3641" s="38" t="s">
        <v>1</v>
      </c>
      <c r="D3641" s="38" t="s">
        <v>2042</v>
      </c>
      <c r="E3641" s="3" t="s">
        <v>1</v>
      </c>
      <c r="F3641" s="39">
        <v>-2.58</v>
      </c>
      <c r="H3641" s="13"/>
    </row>
    <row r="3642" spans="2:8" s="1" customFormat="1" ht="16.899999999999999" customHeight="1">
      <c r="B3642" s="13"/>
      <c r="C3642" s="38" t="s">
        <v>1</v>
      </c>
      <c r="D3642" s="38" t="s">
        <v>2372</v>
      </c>
      <c r="E3642" s="3" t="s">
        <v>1</v>
      </c>
      <c r="F3642" s="39">
        <v>3.9049999999999998</v>
      </c>
      <c r="H3642" s="13"/>
    </row>
    <row r="3643" spans="2:8" s="1" customFormat="1" ht="16.899999999999999" customHeight="1">
      <c r="B3643" s="13"/>
      <c r="C3643" s="38" t="s">
        <v>1</v>
      </c>
      <c r="D3643" s="38" t="s">
        <v>1657</v>
      </c>
      <c r="E3643" s="3" t="s">
        <v>1</v>
      </c>
      <c r="F3643" s="39">
        <v>0</v>
      </c>
      <c r="H3643" s="13"/>
    </row>
    <row r="3644" spans="2:8" s="1" customFormat="1" ht="16.899999999999999" customHeight="1">
      <c r="B3644" s="13"/>
      <c r="C3644" s="38" t="s">
        <v>1</v>
      </c>
      <c r="D3644" s="38" t="s">
        <v>2373</v>
      </c>
      <c r="E3644" s="3" t="s">
        <v>1</v>
      </c>
      <c r="F3644" s="39">
        <v>84.875</v>
      </c>
      <c r="H3644" s="13"/>
    </row>
    <row r="3645" spans="2:8" s="1" customFormat="1" ht="16.899999999999999" customHeight="1">
      <c r="B3645" s="13"/>
      <c r="C3645" s="38" t="s">
        <v>1</v>
      </c>
      <c r="D3645" s="38" t="s">
        <v>2374</v>
      </c>
      <c r="E3645" s="3" t="s">
        <v>1</v>
      </c>
      <c r="F3645" s="39">
        <v>-34.804000000000002</v>
      </c>
      <c r="H3645" s="13"/>
    </row>
    <row r="3646" spans="2:8" s="1" customFormat="1" ht="16.899999999999999" customHeight="1">
      <c r="B3646" s="13"/>
      <c r="C3646" s="38" t="s">
        <v>1</v>
      </c>
      <c r="D3646" s="38" t="s">
        <v>2375</v>
      </c>
      <c r="E3646" s="3" t="s">
        <v>1</v>
      </c>
      <c r="F3646" s="39">
        <v>31.04</v>
      </c>
      <c r="H3646" s="13"/>
    </row>
    <row r="3647" spans="2:8" s="1" customFormat="1" ht="16.899999999999999" customHeight="1">
      <c r="B3647" s="13"/>
      <c r="C3647" s="38" t="s">
        <v>1</v>
      </c>
      <c r="D3647" s="38" t="s">
        <v>2376</v>
      </c>
      <c r="E3647" s="3" t="s">
        <v>1</v>
      </c>
      <c r="F3647" s="39">
        <v>17.655999999999999</v>
      </c>
      <c r="H3647" s="13"/>
    </row>
    <row r="3648" spans="2:8" s="1" customFormat="1" ht="16.899999999999999" customHeight="1">
      <c r="B3648" s="13"/>
      <c r="C3648" s="38" t="s">
        <v>1</v>
      </c>
      <c r="D3648" s="38" t="s">
        <v>2377</v>
      </c>
      <c r="E3648" s="3" t="s">
        <v>1</v>
      </c>
      <c r="F3648" s="39">
        <v>45.420999999999999</v>
      </c>
      <c r="H3648" s="13"/>
    </row>
    <row r="3649" spans="2:8" s="1" customFormat="1" ht="16.899999999999999" customHeight="1">
      <c r="B3649" s="13"/>
      <c r="C3649" s="38" t="s">
        <v>1</v>
      </c>
      <c r="D3649" s="38" t="s">
        <v>2378</v>
      </c>
      <c r="E3649" s="3" t="s">
        <v>1</v>
      </c>
      <c r="F3649" s="39">
        <v>-15.663</v>
      </c>
      <c r="H3649" s="13"/>
    </row>
    <row r="3650" spans="2:8" s="1" customFormat="1" ht="16.899999999999999" customHeight="1">
      <c r="B3650" s="13"/>
      <c r="C3650" s="38" t="s">
        <v>1</v>
      </c>
      <c r="D3650" s="38" t="s">
        <v>1662</v>
      </c>
      <c r="E3650" s="3" t="s">
        <v>1</v>
      </c>
      <c r="F3650" s="39">
        <v>0</v>
      </c>
      <c r="H3650" s="13"/>
    </row>
    <row r="3651" spans="2:8" s="1" customFormat="1" ht="16.899999999999999" customHeight="1">
      <c r="B3651" s="13"/>
      <c r="C3651" s="38" t="s">
        <v>1</v>
      </c>
      <c r="D3651" s="38" t="s">
        <v>2379</v>
      </c>
      <c r="E3651" s="3" t="s">
        <v>1</v>
      </c>
      <c r="F3651" s="39">
        <v>36.610999999999997</v>
      </c>
      <c r="H3651" s="13"/>
    </row>
    <row r="3652" spans="2:8" s="1" customFormat="1" ht="16.899999999999999" customHeight="1">
      <c r="B3652" s="13"/>
      <c r="C3652" s="38" t="s">
        <v>1</v>
      </c>
      <c r="D3652" s="38" t="s">
        <v>2380</v>
      </c>
      <c r="E3652" s="3" t="s">
        <v>1</v>
      </c>
      <c r="F3652" s="39">
        <v>-11.326000000000001</v>
      </c>
      <c r="H3652" s="13"/>
    </row>
    <row r="3653" spans="2:8" s="1" customFormat="1" ht="16.899999999999999" customHeight="1">
      <c r="B3653" s="13"/>
      <c r="C3653" s="38" t="s">
        <v>1</v>
      </c>
      <c r="D3653" s="38" t="s">
        <v>2381</v>
      </c>
      <c r="E3653" s="3" t="s">
        <v>1</v>
      </c>
      <c r="F3653" s="39">
        <v>3.8250000000000002</v>
      </c>
      <c r="H3653" s="13"/>
    </row>
    <row r="3654" spans="2:8" s="1" customFormat="1" ht="16.899999999999999" customHeight="1">
      <c r="B3654" s="13"/>
      <c r="C3654" s="38" t="s">
        <v>1</v>
      </c>
      <c r="D3654" s="38" t="s">
        <v>1892</v>
      </c>
      <c r="E3654" s="3" t="s">
        <v>1</v>
      </c>
      <c r="F3654" s="39">
        <v>0</v>
      </c>
      <c r="H3654" s="13"/>
    </row>
    <row r="3655" spans="2:8" s="1" customFormat="1" ht="16.899999999999999" customHeight="1">
      <c r="B3655" s="13"/>
      <c r="C3655" s="38" t="s">
        <v>1</v>
      </c>
      <c r="D3655" s="38" t="s">
        <v>2382</v>
      </c>
      <c r="E3655" s="3" t="s">
        <v>1</v>
      </c>
      <c r="F3655" s="39">
        <v>2.9279999999999999</v>
      </c>
      <c r="H3655" s="13"/>
    </row>
    <row r="3656" spans="2:8" s="1" customFormat="1" ht="16.899999999999999" customHeight="1">
      <c r="B3656" s="13"/>
      <c r="C3656" s="38" t="s">
        <v>1</v>
      </c>
      <c r="D3656" s="38" t="s">
        <v>1896</v>
      </c>
      <c r="E3656" s="3" t="s">
        <v>1</v>
      </c>
      <c r="F3656" s="39">
        <v>0</v>
      </c>
      <c r="H3656" s="13"/>
    </row>
    <row r="3657" spans="2:8" s="1" customFormat="1" ht="16.899999999999999" customHeight="1">
      <c r="B3657" s="13"/>
      <c r="C3657" s="38" t="s">
        <v>1</v>
      </c>
      <c r="D3657" s="38" t="s">
        <v>2383</v>
      </c>
      <c r="E3657" s="3" t="s">
        <v>1</v>
      </c>
      <c r="F3657" s="39">
        <v>2.3490000000000002</v>
      </c>
      <c r="H3657" s="13"/>
    </row>
    <row r="3658" spans="2:8" s="1" customFormat="1" ht="16.899999999999999" customHeight="1">
      <c r="B3658" s="13"/>
      <c r="C3658" s="38" t="s">
        <v>1</v>
      </c>
      <c r="D3658" s="38" t="s">
        <v>2054</v>
      </c>
      <c r="E3658" s="3" t="s">
        <v>1</v>
      </c>
      <c r="F3658" s="39">
        <v>0</v>
      </c>
      <c r="H3658" s="13"/>
    </row>
    <row r="3659" spans="2:8" s="1" customFormat="1" ht="16.899999999999999" customHeight="1">
      <c r="B3659" s="13"/>
      <c r="C3659" s="38" t="s">
        <v>1</v>
      </c>
      <c r="D3659" s="38" t="s">
        <v>2384</v>
      </c>
      <c r="E3659" s="3" t="s">
        <v>1</v>
      </c>
      <c r="F3659" s="39">
        <v>12.563000000000001</v>
      </c>
      <c r="H3659" s="13"/>
    </row>
    <row r="3660" spans="2:8" s="1" customFormat="1" ht="16.899999999999999" customHeight="1">
      <c r="B3660" s="13"/>
      <c r="C3660" s="38" t="s">
        <v>1</v>
      </c>
      <c r="D3660" s="38" t="s">
        <v>2385</v>
      </c>
      <c r="E3660" s="3" t="s">
        <v>1</v>
      </c>
      <c r="F3660" s="39">
        <v>-5.0830000000000002</v>
      </c>
      <c r="H3660" s="13"/>
    </row>
    <row r="3661" spans="2:8" s="1" customFormat="1" ht="16.899999999999999" customHeight="1">
      <c r="B3661" s="13"/>
      <c r="C3661" s="38" t="s">
        <v>1</v>
      </c>
      <c r="D3661" s="38" t="s">
        <v>2386</v>
      </c>
      <c r="E3661" s="3" t="s">
        <v>1</v>
      </c>
      <c r="F3661" s="39">
        <v>2.76</v>
      </c>
      <c r="H3661" s="13"/>
    </row>
    <row r="3662" spans="2:8" s="1" customFormat="1" ht="16.899999999999999" customHeight="1">
      <c r="B3662" s="13"/>
      <c r="C3662" s="38" t="s">
        <v>1</v>
      </c>
      <c r="D3662" s="38" t="s">
        <v>1668</v>
      </c>
      <c r="E3662" s="3" t="s">
        <v>1</v>
      </c>
      <c r="F3662" s="39">
        <v>0</v>
      </c>
      <c r="H3662" s="13"/>
    </row>
    <row r="3663" spans="2:8" s="1" customFormat="1" ht="16.899999999999999" customHeight="1">
      <c r="B3663" s="13"/>
      <c r="C3663" s="38" t="s">
        <v>1</v>
      </c>
      <c r="D3663" s="38" t="s">
        <v>2387</v>
      </c>
      <c r="E3663" s="3" t="s">
        <v>1</v>
      </c>
      <c r="F3663" s="39">
        <v>14.071</v>
      </c>
      <c r="H3663" s="13"/>
    </row>
    <row r="3664" spans="2:8" s="1" customFormat="1" ht="16.899999999999999" customHeight="1">
      <c r="B3664" s="13"/>
      <c r="C3664" s="38" t="s">
        <v>1</v>
      </c>
      <c r="D3664" s="38" t="s">
        <v>2388</v>
      </c>
      <c r="E3664" s="3" t="s">
        <v>1</v>
      </c>
      <c r="F3664" s="39">
        <v>-4.9790000000000001</v>
      </c>
      <c r="H3664" s="13"/>
    </row>
    <row r="3665" spans="2:8" s="1" customFormat="1" ht="16.899999999999999" customHeight="1">
      <c r="B3665" s="13"/>
      <c r="C3665" s="38" t="s">
        <v>1</v>
      </c>
      <c r="D3665" s="38" t="s">
        <v>1899</v>
      </c>
      <c r="E3665" s="3" t="s">
        <v>1</v>
      </c>
      <c r="F3665" s="39">
        <v>0</v>
      </c>
      <c r="H3665" s="13"/>
    </row>
    <row r="3666" spans="2:8" s="1" customFormat="1" ht="16.899999999999999" customHeight="1">
      <c r="B3666" s="13"/>
      <c r="C3666" s="38" t="s">
        <v>1</v>
      </c>
      <c r="D3666" s="38" t="s">
        <v>2389</v>
      </c>
      <c r="E3666" s="3" t="s">
        <v>1</v>
      </c>
      <c r="F3666" s="39">
        <v>8.8130000000000006</v>
      </c>
      <c r="H3666" s="13"/>
    </row>
    <row r="3667" spans="2:8" s="1" customFormat="1" ht="16.899999999999999" customHeight="1">
      <c r="B3667" s="13"/>
      <c r="C3667" s="38" t="s">
        <v>1</v>
      </c>
      <c r="D3667" s="38" t="s">
        <v>2051</v>
      </c>
      <c r="E3667" s="3" t="s">
        <v>1</v>
      </c>
      <c r="F3667" s="39">
        <v>-0.495</v>
      </c>
      <c r="H3667" s="13"/>
    </row>
    <row r="3668" spans="2:8" s="1" customFormat="1" ht="16.899999999999999" customHeight="1">
      <c r="B3668" s="13"/>
      <c r="C3668" s="38" t="s">
        <v>1</v>
      </c>
      <c r="D3668" s="38" t="s">
        <v>2390</v>
      </c>
      <c r="E3668" s="3" t="s">
        <v>1</v>
      </c>
      <c r="F3668" s="39">
        <v>0.97899999999999998</v>
      </c>
      <c r="H3668" s="13"/>
    </row>
    <row r="3669" spans="2:8" s="1" customFormat="1" ht="16.899999999999999" customHeight="1">
      <c r="B3669" s="13"/>
      <c r="C3669" s="38" t="s">
        <v>1</v>
      </c>
      <c r="D3669" s="38" t="s">
        <v>1670</v>
      </c>
      <c r="E3669" s="3" t="s">
        <v>1</v>
      </c>
      <c r="F3669" s="39">
        <v>0</v>
      </c>
      <c r="H3669" s="13"/>
    </row>
    <row r="3670" spans="2:8" s="1" customFormat="1" ht="16.899999999999999" customHeight="1">
      <c r="B3670" s="13"/>
      <c r="C3670" s="38" t="s">
        <v>1</v>
      </c>
      <c r="D3670" s="38" t="s">
        <v>2391</v>
      </c>
      <c r="E3670" s="3" t="s">
        <v>1</v>
      </c>
      <c r="F3670" s="39">
        <v>7.5979999999999999</v>
      </c>
      <c r="H3670" s="13"/>
    </row>
    <row r="3671" spans="2:8" s="1" customFormat="1" ht="16.899999999999999" customHeight="1">
      <c r="B3671" s="13"/>
      <c r="C3671" s="38" t="s">
        <v>1</v>
      </c>
      <c r="D3671" s="38" t="s">
        <v>2392</v>
      </c>
      <c r="E3671" s="3" t="s">
        <v>1</v>
      </c>
      <c r="F3671" s="39">
        <v>-3.375</v>
      </c>
      <c r="H3671" s="13"/>
    </row>
    <row r="3672" spans="2:8" s="1" customFormat="1" ht="16.899999999999999" customHeight="1">
      <c r="B3672" s="13"/>
      <c r="C3672" s="38" t="s">
        <v>1</v>
      </c>
      <c r="D3672" s="38" t="s">
        <v>2393</v>
      </c>
      <c r="E3672" s="3" t="s">
        <v>1</v>
      </c>
      <c r="F3672" s="39">
        <v>1.526</v>
      </c>
      <c r="H3672" s="13"/>
    </row>
    <row r="3673" spans="2:8" s="1" customFormat="1" ht="16.899999999999999" customHeight="1">
      <c r="B3673" s="13"/>
      <c r="C3673" s="38" t="s">
        <v>1</v>
      </c>
      <c r="D3673" s="38" t="s">
        <v>2394</v>
      </c>
      <c r="E3673" s="3" t="s">
        <v>1</v>
      </c>
      <c r="F3673" s="39">
        <v>0</v>
      </c>
      <c r="H3673" s="13"/>
    </row>
    <row r="3674" spans="2:8" s="1" customFormat="1" ht="16.899999999999999" customHeight="1">
      <c r="B3674" s="13"/>
      <c r="C3674" s="38" t="s">
        <v>1</v>
      </c>
      <c r="D3674" s="38" t="s">
        <v>2395</v>
      </c>
      <c r="E3674" s="3" t="s">
        <v>1</v>
      </c>
      <c r="F3674" s="39">
        <v>6.2320000000000002</v>
      </c>
      <c r="H3674" s="13"/>
    </row>
    <row r="3675" spans="2:8" s="1" customFormat="1" ht="16.899999999999999" customHeight="1">
      <c r="B3675" s="13"/>
      <c r="C3675" s="38" t="s">
        <v>1</v>
      </c>
      <c r="D3675" s="38" t="s">
        <v>2396</v>
      </c>
      <c r="E3675" s="3" t="s">
        <v>1</v>
      </c>
      <c r="F3675" s="39">
        <v>3.6139999999999999</v>
      </c>
      <c r="H3675" s="13"/>
    </row>
    <row r="3676" spans="2:8" s="1" customFormat="1" ht="16.899999999999999" customHeight="1">
      <c r="B3676" s="13"/>
      <c r="C3676" s="38" t="s">
        <v>1</v>
      </c>
      <c r="D3676" s="38" t="s">
        <v>2062</v>
      </c>
      <c r="E3676" s="3" t="s">
        <v>1</v>
      </c>
      <c r="F3676" s="39">
        <v>0</v>
      </c>
      <c r="H3676" s="13"/>
    </row>
    <row r="3677" spans="2:8" s="1" customFormat="1" ht="16.899999999999999" customHeight="1">
      <c r="B3677" s="13"/>
      <c r="C3677" s="38" t="s">
        <v>1</v>
      </c>
      <c r="D3677" s="38" t="s">
        <v>2397</v>
      </c>
      <c r="E3677" s="3" t="s">
        <v>1</v>
      </c>
      <c r="F3677" s="39">
        <v>39.552999999999997</v>
      </c>
      <c r="H3677" s="13"/>
    </row>
    <row r="3678" spans="2:8" s="1" customFormat="1" ht="16.899999999999999" customHeight="1">
      <c r="B3678" s="13"/>
      <c r="C3678" s="38" t="s">
        <v>1</v>
      </c>
      <c r="D3678" s="38" t="s">
        <v>2398</v>
      </c>
      <c r="E3678" s="3" t="s">
        <v>1</v>
      </c>
      <c r="F3678" s="39">
        <v>-3.3650000000000002</v>
      </c>
      <c r="H3678" s="13"/>
    </row>
    <row r="3679" spans="2:8" s="1" customFormat="1" ht="16.899999999999999" customHeight="1">
      <c r="B3679" s="13"/>
      <c r="C3679" s="38" t="s">
        <v>1</v>
      </c>
      <c r="D3679" s="38" t="s">
        <v>2399</v>
      </c>
      <c r="E3679" s="3" t="s">
        <v>1</v>
      </c>
      <c r="F3679" s="39">
        <v>5.0149999999999997</v>
      </c>
      <c r="H3679" s="13"/>
    </row>
    <row r="3680" spans="2:8" s="1" customFormat="1" ht="16.899999999999999" customHeight="1">
      <c r="B3680" s="13"/>
      <c r="C3680" s="38" t="s">
        <v>1</v>
      </c>
      <c r="D3680" s="38" t="s">
        <v>1674</v>
      </c>
      <c r="E3680" s="3" t="s">
        <v>1</v>
      </c>
      <c r="F3680" s="39">
        <v>0</v>
      </c>
      <c r="H3680" s="13"/>
    </row>
    <row r="3681" spans="2:8" s="1" customFormat="1" ht="16.899999999999999" customHeight="1">
      <c r="B3681" s="13"/>
      <c r="C3681" s="38" t="s">
        <v>1</v>
      </c>
      <c r="D3681" s="38" t="s">
        <v>2400</v>
      </c>
      <c r="E3681" s="3" t="s">
        <v>1</v>
      </c>
      <c r="F3681" s="39">
        <v>15.38</v>
      </c>
      <c r="H3681" s="13"/>
    </row>
    <row r="3682" spans="2:8" s="1" customFormat="1" ht="16.899999999999999" customHeight="1">
      <c r="B3682" s="13"/>
      <c r="C3682" s="38" t="s">
        <v>1</v>
      </c>
      <c r="D3682" s="38" t="s">
        <v>2401</v>
      </c>
      <c r="E3682" s="3" t="s">
        <v>1</v>
      </c>
      <c r="F3682" s="39">
        <v>-7.57</v>
      </c>
      <c r="H3682" s="13"/>
    </row>
    <row r="3683" spans="2:8" s="1" customFormat="1" ht="16.899999999999999" customHeight="1">
      <c r="B3683" s="13"/>
      <c r="C3683" s="38" t="s">
        <v>1</v>
      </c>
      <c r="D3683" s="38" t="s">
        <v>2402</v>
      </c>
      <c r="E3683" s="3" t="s">
        <v>1</v>
      </c>
      <c r="F3683" s="39">
        <v>7.8760000000000003</v>
      </c>
      <c r="H3683" s="13"/>
    </row>
    <row r="3684" spans="2:8" s="1" customFormat="1" ht="16.899999999999999" customHeight="1">
      <c r="B3684" s="13"/>
      <c r="C3684" s="38" t="s">
        <v>1</v>
      </c>
      <c r="D3684" s="38" t="s">
        <v>1676</v>
      </c>
      <c r="E3684" s="3" t="s">
        <v>1</v>
      </c>
      <c r="F3684" s="39">
        <v>0</v>
      </c>
      <c r="H3684" s="13"/>
    </row>
    <row r="3685" spans="2:8" s="1" customFormat="1" ht="16.899999999999999" customHeight="1">
      <c r="B3685" s="13"/>
      <c r="C3685" s="38" t="s">
        <v>1</v>
      </c>
      <c r="D3685" s="38" t="s">
        <v>2403</v>
      </c>
      <c r="E3685" s="3" t="s">
        <v>1</v>
      </c>
      <c r="F3685" s="39">
        <v>30.896000000000001</v>
      </c>
      <c r="H3685" s="13"/>
    </row>
    <row r="3686" spans="2:8" s="1" customFormat="1" ht="16.899999999999999" customHeight="1">
      <c r="B3686" s="13"/>
      <c r="C3686" s="38" t="s">
        <v>1</v>
      </c>
      <c r="D3686" s="38" t="s">
        <v>2067</v>
      </c>
      <c r="E3686" s="3" t="s">
        <v>1</v>
      </c>
      <c r="F3686" s="39">
        <v>0</v>
      </c>
      <c r="H3686" s="13"/>
    </row>
    <row r="3687" spans="2:8" s="1" customFormat="1" ht="16.899999999999999" customHeight="1">
      <c r="B3687" s="13"/>
      <c r="C3687" s="38" t="s">
        <v>1</v>
      </c>
      <c r="D3687" s="38" t="s">
        <v>2404</v>
      </c>
      <c r="E3687" s="3" t="s">
        <v>1</v>
      </c>
      <c r="F3687" s="39">
        <v>21.835000000000001</v>
      </c>
      <c r="H3687" s="13"/>
    </row>
    <row r="3688" spans="2:8" s="1" customFormat="1" ht="16.899999999999999" customHeight="1">
      <c r="B3688" s="13"/>
      <c r="C3688" s="38" t="s">
        <v>1</v>
      </c>
      <c r="D3688" s="38" t="s">
        <v>2405</v>
      </c>
      <c r="E3688" s="3" t="s">
        <v>1</v>
      </c>
      <c r="F3688" s="39">
        <v>-1.5029999999999999</v>
      </c>
      <c r="H3688" s="13"/>
    </row>
    <row r="3689" spans="2:8" s="1" customFormat="1" ht="16.899999999999999" customHeight="1">
      <c r="B3689" s="13"/>
      <c r="C3689" s="38" t="s">
        <v>1</v>
      </c>
      <c r="D3689" s="38" t="s">
        <v>2406</v>
      </c>
      <c r="E3689" s="3" t="s">
        <v>1</v>
      </c>
      <c r="F3689" s="39">
        <v>2.0009999999999999</v>
      </c>
      <c r="H3689" s="13"/>
    </row>
    <row r="3690" spans="2:8" s="1" customFormat="1" ht="16.899999999999999" customHeight="1">
      <c r="B3690" s="13"/>
      <c r="C3690" s="38" t="s">
        <v>1</v>
      </c>
      <c r="D3690" s="38" t="s">
        <v>1680</v>
      </c>
      <c r="E3690" s="3" t="s">
        <v>1</v>
      </c>
      <c r="F3690" s="39">
        <v>0</v>
      </c>
      <c r="H3690" s="13"/>
    </row>
    <row r="3691" spans="2:8" s="1" customFormat="1" ht="16.899999999999999" customHeight="1">
      <c r="B3691" s="13"/>
      <c r="C3691" s="38" t="s">
        <v>1</v>
      </c>
      <c r="D3691" s="38" t="s">
        <v>2407</v>
      </c>
      <c r="E3691" s="3" t="s">
        <v>1</v>
      </c>
      <c r="F3691" s="39">
        <v>5.8390000000000004</v>
      </c>
      <c r="H3691" s="13"/>
    </row>
    <row r="3692" spans="2:8" s="1" customFormat="1" ht="16.899999999999999" customHeight="1">
      <c r="B3692" s="13"/>
      <c r="C3692" s="38" t="s">
        <v>1</v>
      </c>
      <c r="D3692" s="38" t="s">
        <v>1682</v>
      </c>
      <c r="E3692" s="3" t="s">
        <v>1</v>
      </c>
      <c r="F3692" s="39">
        <v>0</v>
      </c>
      <c r="H3692" s="13"/>
    </row>
    <row r="3693" spans="2:8" s="1" customFormat="1" ht="16.899999999999999" customHeight="1">
      <c r="B3693" s="13"/>
      <c r="C3693" s="38" t="s">
        <v>1</v>
      </c>
      <c r="D3693" s="38" t="s">
        <v>1683</v>
      </c>
      <c r="E3693" s="3" t="s">
        <v>1</v>
      </c>
      <c r="F3693" s="39">
        <v>52.325000000000003</v>
      </c>
      <c r="H3693" s="13"/>
    </row>
    <row r="3694" spans="2:8" s="1" customFormat="1" ht="16.899999999999999" customHeight="1">
      <c r="B3694" s="13"/>
      <c r="C3694" s="38" t="s">
        <v>1</v>
      </c>
      <c r="D3694" s="38" t="s">
        <v>2408</v>
      </c>
      <c r="E3694" s="3" t="s">
        <v>1</v>
      </c>
      <c r="F3694" s="39">
        <v>-6.6109999999999998</v>
      </c>
      <c r="H3694" s="13"/>
    </row>
    <row r="3695" spans="2:8" s="1" customFormat="1" ht="16.899999999999999" customHeight="1">
      <c r="B3695" s="13"/>
      <c r="C3695" s="38" t="s">
        <v>1</v>
      </c>
      <c r="D3695" s="38" t="s">
        <v>2409</v>
      </c>
      <c r="E3695" s="3" t="s">
        <v>1</v>
      </c>
      <c r="F3695" s="39">
        <v>2.6</v>
      </c>
      <c r="H3695" s="13"/>
    </row>
    <row r="3696" spans="2:8" s="1" customFormat="1" ht="16.899999999999999" customHeight="1">
      <c r="B3696" s="13"/>
      <c r="C3696" s="38" t="s">
        <v>1</v>
      </c>
      <c r="D3696" s="38" t="s">
        <v>1686</v>
      </c>
      <c r="E3696" s="3" t="s">
        <v>1</v>
      </c>
      <c r="F3696" s="39">
        <v>0</v>
      </c>
      <c r="H3696" s="13"/>
    </row>
    <row r="3697" spans="2:8" s="1" customFormat="1" ht="16.899999999999999" customHeight="1">
      <c r="B3697" s="13"/>
      <c r="C3697" s="38" t="s">
        <v>1</v>
      </c>
      <c r="D3697" s="38" t="s">
        <v>2410</v>
      </c>
      <c r="E3697" s="3" t="s">
        <v>1</v>
      </c>
      <c r="F3697" s="39">
        <v>7.0140000000000002</v>
      </c>
      <c r="H3697" s="13"/>
    </row>
    <row r="3698" spans="2:8" s="1" customFormat="1" ht="16.899999999999999" customHeight="1">
      <c r="B3698" s="13"/>
      <c r="C3698" s="38" t="s">
        <v>1</v>
      </c>
      <c r="D3698" s="38" t="s">
        <v>1716</v>
      </c>
      <c r="E3698" s="3" t="s">
        <v>1</v>
      </c>
      <c r="F3698" s="39">
        <v>-1.9350000000000001</v>
      </c>
      <c r="H3698" s="13"/>
    </row>
    <row r="3699" spans="2:8" s="1" customFormat="1" ht="16.899999999999999" customHeight="1">
      <c r="B3699" s="13"/>
      <c r="C3699" s="38" t="s">
        <v>1</v>
      </c>
      <c r="D3699" s="38" t="s">
        <v>1690</v>
      </c>
      <c r="E3699" s="3" t="s">
        <v>1</v>
      </c>
      <c r="F3699" s="39">
        <v>0</v>
      </c>
      <c r="H3699" s="13"/>
    </row>
    <row r="3700" spans="2:8" s="1" customFormat="1" ht="16.899999999999999" customHeight="1">
      <c r="B3700" s="13"/>
      <c r="C3700" s="38" t="s">
        <v>1</v>
      </c>
      <c r="D3700" s="38" t="s">
        <v>2411</v>
      </c>
      <c r="E3700" s="3" t="s">
        <v>1</v>
      </c>
      <c r="F3700" s="39">
        <v>8.9600000000000009</v>
      </c>
      <c r="H3700" s="13"/>
    </row>
    <row r="3701" spans="2:8" s="1" customFormat="1" ht="16.899999999999999" customHeight="1">
      <c r="B3701" s="13"/>
      <c r="C3701" s="38" t="s">
        <v>1</v>
      </c>
      <c r="D3701" s="38" t="s">
        <v>2042</v>
      </c>
      <c r="E3701" s="3" t="s">
        <v>1</v>
      </c>
      <c r="F3701" s="39">
        <v>-2.58</v>
      </c>
      <c r="H3701" s="13"/>
    </row>
    <row r="3702" spans="2:8" s="1" customFormat="1" ht="16.899999999999999" customHeight="1">
      <c r="B3702" s="13"/>
      <c r="C3702" s="38" t="s">
        <v>1</v>
      </c>
      <c r="D3702" s="38" t="s">
        <v>1694</v>
      </c>
      <c r="E3702" s="3" t="s">
        <v>1</v>
      </c>
      <c r="F3702" s="39">
        <v>0</v>
      </c>
      <c r="H3702" s="13"/>
    </row>
    <row r="3703" spans="2:8" s="1" customFormat="1" ht="16.899999999999999" customHeight="1">
      <c r="B3703" s="13"/>
      <c r="C3703" s="38" t="s">
        <v>1</v>
      </c>
      <c r="D3703" s="38" t="s">
        <v>2412</v>
      </c>
      <c r="E3703" s="3" t="s">
        <v>1</v>
      </c>
      <c r="F3703" s="39">
        <v>13.81</v>
      </c>
      <c r="H3703" s="13"/>
    </row>
    <row r="3704" spans="2:8" s="1" customFormat="1" ht="16.899999999999999" customHeight="1">
      <c r="B3704" s="13"/>
      <c r="C3704" s="38" t="s">
        <v>1</v>
      </c>
      <c r="D3704" s="38" t="s">
        <v>2042</v>
      </c>
      <c r="E3704" s="3" t="s">
        <v>1</v>
      </c>
      <c r="F3704" s="39">
        <v>-2.58</v>
      </c>
      <c r="H3704" s="13"/>
    </row>
    <row r="3705" spans="2:8" s="1" customFormat="1" ht="16.899999999999999" customHeight="1">
      <c r="B3705" s="13"/>
      <c r="C3705" s="38" t="s">
        <v>1</v>
      </c>
      <c r="D3705" s="38" t="s">
        <v>1699</v>
      </c>
      <c r="E3705" s="3" t="s">
        <v>1</v>
      </c>
      <c r="F3705" s="39">
        <v>0</v>
      </c>
      <c r="H3705" s="13"/>
    </row>
    <row r="3706" spans="2:8" s="1" customFormat="1" ht="16.899999999999999" customHeight="1">
      <c r="B3706" s="13"/>
      <c r="C3706" s="38" t="s">
        <v>1</v>
      </c>
      <c r="D3706" s="38" t="s">
        <v>2413</v>
      </c>
      <c r="E3706" s="3" t="s">
        <v>1</v>
      </c>
      <c r="F3706" s="39">
        <v>7.2359999999999998</v>
      </c>
      <c r="H3706" s="13"/>
    </row>
    <row r="3707" spans="2:8" s="1" customFormat="1" ht="16.899999999999999" customHeight="1">
      <c r="B3707" s="13"/>
      <c r="C3707" s="38" t="s">
        <v>1</v>
      </c>
      <c r="D3707" s="38" t="s">
        <v>1701</v>
      </c>
      <c r="E3707" s="3" t="s">
        <v>1</v>
      </c>
      <c r="F3707" s="39">
        <v>0</v>
      </c>
      <c r="H3707" s="13"/>
    </row>
    <row r="3708" spans="2:8" s="1" customFormat="1" ht="16.899999999999999" customHeight="1">
      <c r="B3708" s="13"/>
      <c r="C3708" s="38" t="s">
        <v>1</v>
      </c>
      <c r="D3708" s="38" t="s">
        <v>2414</v>
      </c>
      <c r="E3708" s="3" t="s">
        <v>1</v>
      </c>
      <c r="F3708" s="39">
        <v>13.997</v>
      </c>
      <c r="H3708" s="13"/>
    </row>
    <row r="3709" spans="2:8" s="1" customFormat="1" ht="16.899999999999999" customHeight="1">
      <c r="B3709" s="13"/>
      <c r="C3709" s="38" t="s">
        <v>1</v>
      </c>
      <c r="D3709" s="38" t="s">
        <v>1706</v>
      </c>
      <c r="E3709" s="3" t="s">
        <v>1</v>
      </c>
      <c r="F3709" s="39">
        <v>-2.15</v>
      </c>
      <c r="H3709" s="13"/>
    </row>
    <row r="3710" spans="2:8" s="1" customFormat="1" ht="16.899999999999999" customHeight="1">
      <c r="B3710" s="13"/>
      <c r="C3710" s="38" t="s">
        <v>1</v>
      </c>
      <c r="D3710" s="38" t="s">
        <v>1710</v>
      </c>
      <c r="E3710" s="3" t="s">
        <v>1</v>
      </c>
      <c r="F3710" s="39">
        <v>0</v>
      </c>
      <c r="H3710" s="13"/>
    </row>
    <row r="3711" spans="2:8" s="1" customFormat="1" ht="16.899999999999999" customHeight="1">
      <c r="B3711" s="13"/>
      <c r="C3711" s="38" t="s">
        <v>1</v>
      </c>
      <c r="D3711" s="38" t="s">
        <v>2415</v>
      </c>
      <c r="E3711" s="3" t="s">
        <v>1</v>
      </c>
      <c r="F3711" s="39">
        <v>8.3059999999999992</v>
      </c>
      <c r="H3711" s="13"/>
    </row>
    <row r="3712" spans="2:8" s="1" customFormat="1" ht="16.899999999999999" customHeight="1">
      <c r="B3712" s="13"/>
      <c r="C3712" s="38" t="s">
        <v>1</v>
      </c>
      <c r="D3712" s="38" t="s">
        <v>2416</v>
      </c>
      <c r="E3712" s="3" t="s">
        <v>1</v>
      </c>
      <c r="F3712" s="39">
        <v>-3.87</v>
      </c>
      <c r="H3712" s="13"/>
    </row>
    <row r="3713" spans="2:8" s="1" customFormat="1" ht="16.899999999999999" customHeight="1">
      <c r="B3713" s="13"/>
      <c r="C3713" s="38" t="s">
        <v>1</v>
      </c>
      <c r="D3713" s="38" t="s">
        <v>2417</v>
      </c>
      <c r="E3713" s="3" t="s">
        <v>1</v>
      </c>
      <c r="F3713" s="39">
        <v>0</v>
      </c>
      <c r="H3713" s="13"/>
    </row>
    <row r="3714" spans="2:8" s="1" customFormat="1" ht="16.899999999999999" customHeight="1">
      <c r="B3714" s="13"/>
      <c r="C3714" s="38" t="s">
        <v>1</v>
      </c>
      <c r="D3714" s="38" t="s">
        <v>2418</v>
      </c>
      <c r="E3714" s="3" t="s">
        <v>1</v>
      </c>
      <c r="F3714" s="39">
        <v>32.548999999999999</v>
      </c>
      <c r="H3714" s="13"/>
    </row>
    <row r="3715" spans="2:8" s="1" customFormat="1" ht="16.899999999999999" customHeight="1">
      <c r="B3715" s="13"/>
      <c r="C3715" s="38" t="s">
        <v>1</v>
      </c>
      <c r="D3715" s="38" t="s">
        <v>2419</v>
      </c>
      <c r="E3715" s="3" t="s">
        <v>1</v>
      </c>
      <c r="F3715" s="39">
        <v>2.6360000000000001</v>
      </c>
      <c r="H3715" s="13"/>
    </row>
    <row r="3716" spans="2:8" s="1" customFormat="1" ht="16.899999999999999" customHeight="1">
      <c r="B3716" s="13"/>
      <c r="C3716" s="38" t="s">
        <v>1</v>
      </c>
      <c r="D3716" s="38" t="s">
        <v>1723</v>
      </c>
      <c r="E3716" s="3" t="s">
        <v>1</v>
      </c>
      <c r="F3716" s="39">
        <v>0</v>
      </c>
      <c r="H3716" s="13"/>
    </row>
    <row r="3717" spans="2:8" s="1" customFormat="1" ht="16.899999999999999" customHeight="1">
      <c r="B3717" s="13"/>
      <c r="C3717" s="38" t="s">
        <v>1</v>
      </c>
      <c r="D3717" s="38" t="s">
        <v>1724</v>
      </c>
      <c r="E3717" s="3" t="s">
        <v>1</v>
      </c>
      <c r="F3717" s="39">
        <v>6.64</v>
      </c>
      <c r="H3717" s="13"/>
    </row>
    <row r="3718" spans="2:8" s="1" customFormat="1" ht="16.899999999999999" customHeight="1">
      <c r="B3718" s="13"/>
      <c r="C3718" s="38" t="s">
        <v>1</v>
      </c>
      <c r="D3718" s="38" t="s">
        <v>2042</v>
      </c>
      <c r="E3718" s="3" t="s">
        <v>1</v>
      </c>
      <c r="F3718" s="39">
        <v>-2.58</v>
      </c>
      <c r="H3718" s="13"/>
    </row>
    <row r="3719" spans="2:8" s="1" customFormat="1" ht="16.899999999999999" customHeight="1">
      <c r="B3719" s="13"/>
      <c r="C3719" s="38" t="s">
        <v>1</v>
      </c>
      <c r="D3719" s="38" t="s">
        <v>1965</v>
      </c>
      <c r="E3719" s="3" t="s">
        <v>1</v>
      </c>
      <c r="F3719" s="39">
        <v>0</v>
      </c>
      <c r="H3719" s="13"/>
    </row>
    <row r="3720" spans="2:8" s="1" customFormat="1" ht="16.899999999999999" customHeight="1">
      <c r="B3720" s="13"/>
      <c r="C3720" s="38" t="s">
        <v>1</v>
      </c>
      <c r="D3720" s="38" t="s">
        <v>2420</v>
      </c>
      <c r="E3720" s="3" t="s">
        <v>1</v>
      </c>
      <c r="F3720" s="39">
        <v>36.173999999999999</v>
      </c>
      <c r="H3720" s="13"/>
    </row>
    <row r="3721" spans="2:8" s="1" customFormat="1" ht="16.899999999999999" customHeight="1">
      <c r="B3721" s="13"/>
      <c r="C3721" s="38" t="s">
        <v>1</v>
      </c>
      <c r="D3721" s="38" t="s">
        <v>2421</v>
      </c>
      <c r="E3721" s="3" t="s">
        <v>1</v>
      </c>
      <c r="F3721" s="39">
        <v>-14.406000000000001</v>
      </c>
      <c r="H3721" s="13"/>
    </row>
    <row r="3722" spans="2:8" s="1" customFormat="1" ht="16.899999999999999" customHeight="1">
      <c r="B3722" s="13"/>
      <c r="C3722" s="38" t="s">
        <v>1</v>
      </c>
      <c r="D3722" s="38" t="s">
        <v>2422</v>
      </c>
      <c r="E3722" s="3" t="s">
        <v>1</v>
      </c>
      <c r="F3722" s="39">
        <v>1.5429999999999999</v>
      </c>
      <c r="H3722" s="13"/>
    </row>
    <row r="3723" spans="2:8" s="1" customFormat="1" ht="16.899999999999999" customHeight="1">
      <c r="B3723" s="13"/>
      <c r="C3723" s="38" t="s">
        <v>1</v>
      </c>
      <c r="D3723" s="38" t="s">
        <v>1718</v>
      </c>
      <c r="E3723" s="3" t="s">
        <v>1</v>
      </c>
      <c r="F3723" s="39">
        <v>0</v>
      </c>
      <c r="H3723" s="13"/>
    </row>
    <row r="3724" spans="2:8" s="1" customFormat="1" ht="16.899999999999999" customHeight="1">
      <c r="B3724" s="13"/>
      <c r="C3724" s="38" t="s">
        <v>1</v>
      </c>
      <c r="D3724" s="38" t="s">
        <v>2423</v>
      </c>
      <c r="E3724" s="3" t="s">
        <v>1</v>
      </c>
      <c r="F3724" s="39">
        <v>16.925999999999998</v>
      </c>
      <c r="H3724" s="13"/>
    </row>
    <row r="3725" spans="2:8" s="1" customFormat="1" ht="16.899999999999999" customHeight="1">
      <c r="B3725" s="13"/>
      <c r="C3725" s="38" t="s">
        <v>1</v>
      </c>
      <c r="D3725" s="38" t="s">
        <v>2424</v>
      </c>
      <c r="E3725" s="3" t="s">
        <v>1</v>
      </c>
      <c r="F3725" s="39">
        <v>-6.0069999999999997</v>
      </c>
      <c r="H3725" s="13"/>
    </row>
    <row r="3726" spans="2:8" s="1" customFormat="1" ht="16.899999999999999" customHeight="1">
      <c r="B3726" s="13"/>
      <c r="C3726" s="38" t="s">
        <v>1</v>
      </c>
      <c r="D3726" s="38" t="s">
        <v>2425</v>
      </c>
      <c r="E3726" s="3" t="s">
        <v>1</v>
      </c>
      <c r="F3726" s="39">
        <v>3.532</v>
      </c>
      <c r="H3726" s="13"/>
    </row>
    <row r="3727" spans="2:8" s="1" customFormat="1" ht="16.899999999999999" customHeight="1">
      <c r="B3727" s="13"/>
      <c r="C3727" s="38" t="s">
        <v>1</v>
      </c>
      <c r="D3727" s="38" t="s">
        <v>2426</v>
      </c>
      <c r="E3727" s="3" t="s">
        <v>1</v>
      </c>
      <c r="F3727" s="39">
        <v>0</v>
      </c>
      <c r="H3727" s="13"/>
    </row>
    <row r="3728" spans="2:8" s="1" customFormat="1" ht="16.899999999999999" customHeight="1">
      <c r="B3728" s="13"/>
      <c r="C3728" s="38" t="s">
        <v>1</v>
      </c>
      <c r="D3728" s="38" t="s">
        <v>1593</v>
      </c>
      <c r="E3728" s="3" t="s">
        <v>1</v>
      </c>
      <c r="F3728" s="39">
        <v>0</v>
      </c>
      <c r="H3728" s="13"/>
    </row>
    <row r="3729" spans="2:8" s="1" customFormat="1" ht="16.899999999999999" customHeight="1">
      <c r="B3729" s="13"/>
      <c r="C3729" s="38" t="s">
        <v>1</v>
      </c>
      <c r="D3729" s="38" t="s">
        <v>1750</v>
      </c>
      <c r="E3729" s="3" t="s">
        <v>1</v>
      </c>
      <c r="F3729" s="39">
        <v>0</v>
      </c>
      <c r="H3729" s="13"/>
    </row>
    <row r="3730" spans="2:8" s="1" customFormat="1" ht="16.899999999999999" customHeight="1">
      <c r="B3730" s="13"/>
      <c r="C3730" s="38" t="s">
        <v>1</v>
      </c>
      <c r="D3730" s="38" t="s">
        <v>2427</v>
      </c>
      <c r="E3730" s="3" t="s">
        <v>1</v>
      </c>
      <c r="F3730" s="39">
        <v>36.087000000000003</v>
      </c>
      <c r="H3730" s="13"/>
    </row>
    <row r="3731" spans="2:8" s="1" customFormat="1" ht="16.899999999999999" customHeight="1">
      <c r="B3731" s="13"/>
      <c r="C3731" s="38" t="s">
        <v>1</v>
      </c>
      <c r="D3731" s="38" t="s">
        <v>1866</v>
      </c>
      <c r="E3731" s="3" t="s">
        <v>1</v>
      </c>
      <c r="F3731" s="39">
        <v>-12.346</v>
      </c>
      <c r="H3731" s="13"/>
    </row>
    <row r="3732" spans="2:8" s="1" customFormat="1" ht="16.899999999999999" customHeight="1">
      <c r="B3732" s="13"/>
      <c r="C3732" s="38" t="s">
        <v>1</v>
      </c>
      <c r="D3732" s="38" t="s">
        <v>1867</v>
      </c>
      <c r="E3732" s="3" t="s">
        <v>1</v>
      </c>
      <c r="F3732" s="39">
        <v>6.18</v>
      </c>
      <c r="H3732" s="13"/>
    </row>
    <row r="3733" spans="2:8" s="1" customFormat="1" ht="16.899999999999999" customHeight="1">
      <c r="B3733" s="13"/>
      <c r="C3733" s="38" t="s">
        <v>1</v>
      </c>
      <c r="D3733" s="38" t="s">
        <v>1871</v>
      </c>
      <c r="E3733" s="3" t="s">
        <v>1</v>
      </c>
      <c r="F3733" s="39">
        <v>0</v>
      </c>
      <c r="H3733" s="13"/>
    </row>
    <row r="3734" spans="2:8" s="1" customFormat="1" ht="16.899999999999999" customHeight="1">
      <c r="B3734" s="13"/>
      <c r="C3734" s="38" t="s">
        <v>1</v>
      </c>
      <c r="D3734" s="38" t="s">
        <v>1872</v>
      </c>
      <c r="E3734" s="3" t="s">
        <v>1</v>
      </c>
      <c r="F3734" s="39">
        <v>23.039000000000001</v>
      </c>
      <c r="H3734" s="13"/>
    </row>
    <row r="3735" spans="2:8" s="1" customFormat="1" ht="16.899999999999999" customHeight="1">
      <c r="B3735" s="13"/>
      <c r="C3735" s="38" t="s">
        <v>1</v>
      </c>
      <c r="D3735" s="38" t="s">
        <v>1873</v>
      </c>
      <c r="E3735" s="3" t="s">
        <v>1</v>
      </c>
      <c r="F3735" s="39">
        <v>-7.0330000000000004</v>
      </c>
      <c r="H3735" s="13"/>
    </row>
    <row r="3736" spans="2:8" s="1" customFormat="1" ht="16.899999999999999" customHeight="1">
      <c r="B3736" s="13"/>
      <c r="C3736" s="38" t="s">
        <v>1</v>
      </c>
      <c r="D3736" s="38" t="s">
        <v>1874</v>
      </c>
      <c r="E3736" s="3" t="s">
        <v>1</v>
      </c>
      <c r="F3736" s="39">
        <v>1.929</v>
      </c>
      <c r="H3736" s="13"/>
    </row>
    <row r="3737" spans="2:8" s="1" customFormat="1" ht="16.899999999999999" customHeight="1">
      <c r="B3737" s="13"/>
      <c r="C3737" s="38" t="s">
        <v>1</v>
      </c>
      <c r="D3737" s="38" t="s">
        <v>1875</v>
      </c>
      <c r="E3737" s="3" t="s">
        <v>1</v>
      </c>
      <c r="F3737" s="39">
        <v>0</v>
      </c>
      <c r="H3737" s="13"/>
    </row>
    <row r="3738" spans="2:8" s="1" customFormat="1" ht="16.899999999999999" customHeight="1">
      <c r="B3738" s="13"/>
      <c r="C3738" s="38" t="s">
        <v>1</v>
      </c>
      <c r="D3738" s="38" t="s">
        <v>1876</v>
      </c>
      <c r="E3738" s="3" t="s">
        <v>1</v>
      </c>
      <c r="F3738" s="39">
        <v>11.488</v>
      </c>
      <c r="H3738" s="13"/>
    </row>
    <row r="3739" spans="2:8" s="1" customFormat="1" ht="16.899999999999999" customHeight="1">
      <c r="B3739" s="13"/>
      <c r="C3739" s="38" t="s">
        <v>1</v>
      </c>
      <c r="D3739" s="38" t="s">
        <v>1877</v>
      </c>
      <c r="E3739" s="3" t="s">
        <v>1</v>
      </c>
      <c r="F3739" s="39">
        <v>-3.0870000000000002</v>
      </c>
      <c r="H3739" s="13"/>
    </row>
    <row r="3740" spans="2:8" s="1" customFormat="1" ht="16.899999999999999" customHeight="1">
      <c r="B3740" s="13"/>
      <c r="C3740" s="38" t="s">
        <v>1</v>
      </c>
      <c r="D3740" s="38" t="s">
        <v>1878</v>
      </c>
      <c r="E3740" s="3" t="s">
        <v>1</v>
      </c>
      <c r="F3740" s="39">
        <v>1.5449999999999999</v>
      </c>
      <c r="H3740" s="13"/>
    </row>
    <row r="3741" spans="2:8" s="1" customFormat="1" ht="16.899999999999999" customHeight="1">
      <c r="B3741" s="13"/>
      <c r="C3741" s="38" t="s">
        <v>1</v>
      </c>
      <c r="D3741" s="38" t="s">
        <v>1752</v>
      </c>
      <c r="E3741" s="3" t="s">
        <v>1</v>
      </c>
      <c r="F3741" s="39">
        <v>0</v>
      </c>
      <c r="H3741" s="13"/>
    </row>
    <row r="3742" spans="2:8" s="1" customFormat="1" ht="16.899999999999999" customHeight="1">
      <c r="B3742" s="13"/>
      <c r="C3742" s="38" t="s">
        <v>1</v>
      </c>
      <c r="D3742" s="38" t="s">
        <v>1879</v>
      </c>
      <c r="E3742" s="3" t="s">
        <v>1</v>
      </c>
      <c r="F3742" s="39">
        <v>8.34</v>
      </c>
      <c r="H3742" s="13"/>
    </row>
    <row r="3743" spans="2:8" s="1" customFormat="1" ht="16.899999999999999" customHeight="1">
      <c r="B3743" s="13"/>
      <c r="C3743" s="38" t="s">
        <v>1</v>
      </c>
      <c r="D3743" s="38" t="s">
        <v>1877</v>
      </c>
      <c r="E3743" s="3" t="s">
        <v>1</v>
      </c>
      <c r="F3743" s="39">
        <v>-3.0870000000000002</v>
      </c>
      <c r="H3743" s="13"/>
    </row>
    <row r="3744" spans="2:8" s="1" customFormat="1" ht="16.899999999999999" customHeight="1">
      <c r="B3744" s="13"/>
      <c r="C3744" s="38" t="s">
        <v>1</v>
      </c>
      <c r="D3744" s="38" t="s">
        <v>1878</v>
      </c>
      <c r="E3744" s="3" t="s">
        <v>1</v>
      </c>
      <c r="F3744" s="39">
        <v>1.5449999999999999</v>
      </c>
      <c r="H3744" s="13"/>
    </row>
    <row r="3745" spans="2:8" s="1" customFormat="1" ht="16.899999999999999" customHeight="1">
      <c r="B3745" s="13"/>
      <c r="C3745" s="38" t="s">
        <v>1</v>
      </c>
      <c r="D3745" s="38" t="s">
        <v>1880</v>
      </c>
      <c r="E3745" s="3" t="s">
        <v>1</v>
      </c>
      <c r="F3745" s="39">
        <v>0</v>
      </c>
      <c r="H3745" s="13"/>
    </row>
    <row r="3746" spans="2:8" s="1" customFormat="1" ht="16.899999999999999" customHeight="1">
      <c r="B3746" s="13"/>
      <c r="C3746" s="38" t="s">
        <v>1</v>
      </c>
      <c r="D3746" s="38" t="s">
        <v>1881</v>
      </c>
      <c r="E3746" s="3" t="s">
        <v>1</v>
      </c>
      <c r="F3746" s="39">
        <v>8.7360000000000007</v>
      </c>
      <c r="H3746" s="13"/>
    </row>
    <row r="3747" spans="2:8" s="1" customFormat="1" ht="16.899999999999999" customHeight="1">
      <c r="B3747" s="13"/>
      <c r="C3747" s="38" t="s">
        <v>1</v>
      </c>
      <c r="D3747" s="38" t="s">
        <v>1882</v>
      </c>
      <c r="E3747" s="3" t="s">
        <v>1</v>
      </c>
      <c r="F3747" s="39">
        <v>-2.9649999999999999</v>
      </c>
      <c r="H3747" s="13"/>
    </row>
    <row r="3748" spans="2:8" s="1" customFormat="1" ht="16.899999999999999" customHeight="1">
      <c r="B3748" s="13"/>
      <c r="C3748" s="38" t="s">
        <v>1</v>
      </c>
      <c r="D3748" s="38" t="s">
        <v>1883</v>
      </c>
      <c r="E3748" s="3" t="s">
        <v>1</v>
      </c>
      <c r="F3748" s="39">
        <v>2.9430000000000001</v>
      </c>
      <c r="H3748" s="13"/>
    </row>
    <row r="3749" spans="2:8" s="1" customFormat="1" ht="16.899999999999999" customHeight="1">
      <c r="B3749" s="13"/>
      <c r="C3749" s="38" t="s">
        <v>1</v>
      </c>
      <c r="D3749" s="38" t="s">
        <v>1597</v>
      </c>
      <c r="E3749" s="3" t="s">
        <v>1</v>
      </c>
      <c r="F3749" s="39">
        <v>0</v>
      </c>
      <c r="H3749" s="13"/>
    </row>
    <row r="3750" spans="2:8" s="1" customFormat="1" ht="16.899999999999999" customHeight="1">
      <c r="B3750" s="13"/>
      <c r="C3750" s="38" t="s">
        <v>1</v>
      </c>
      <c r="D3750" s="38" t="s">
        <v>1768</v>
      </c>
      <c r="E3750" s="3" t="s">
        <v>1</v>
      </c>
      <c r="F3750" s="39">
        <v>0</v>
      </c>
      <c r="H3750" s="13"/>
    </row>
    <row r="3751" spans="2:8" s="1" customFormat="1" ht="16.899999999999999" customHeight="1">
      <c r="B3751" s="13"/>
      <c r="C3751" s="38" t="s">
        <v>1</v>
      </c>
      <c r="D3751" s="38" t="s">
        <v>2428</v>
      </c>
      <c r="E3751" s="3" t="s">
        <v>1</v>
      </c>
      <c r="F3751" s="39">
        <v>19.802</v>
      </c>
      <c r="H3751" s="13"/>
    </row>
    <row r="3752" spans="2:8" s="1" customFormat="1" ht="16.899999999999999" customHeight="1">
      <c r="B3752" s="13"/>
      <c r="C3752" s="38" t="s">
        <v>1</v>
      </c>
      <c r="D3752" s="38" t="s">
        <v>1851</v>
      </c>
      <c r="E3752" s="3" t="s">
        <v>1</v>
      </c>
      <c r="F3752" s="39">
        <v>-6.7060000000000004</v>
      </c>
      <c r="H3752" s="13"/>
    </row>
    <row r="3753" spans="2:8" s="1" customFormat="1" ht="16.899999999999999" customHeight="1">
      <c r="B3753" s="13"/>
      <c r="C3753" s="38" t="s">
        <v>1</v>
      </c>
      <c r="D3753" s="38" t="s">
        <v>1852</v>
      </c>
      <c r="E3753" s="3" t="s">
        <v>1</v>
      </c>
      <c r="F3753" s="39">
        <v>1.415</v>
      </c>
      <c r="H3753" s="13"/>
    </row>
    <row r="3754" spans="2:8" s="1" customFormat="1" ht="16.899999999999999" customHeight="1">
      <c r="B3754" s="13"/>
      <c r="C3754" s="38" t="s">
        <v>1</v>
      </c>
      <c r="D3754" s="38" t="s">
        <v>1770</v>
      </c>
      <c r="E3754" s="3" t="s">
        <v>1</v>
      </c>
      <c r="F3754" s="39">
        <v>0</v>
      </c>
      <c r="H3754" s="13"/>
    </row>
    <row r="3755" spans="2:8" s="1" customFormat="1" ht="16.899999999999999" customHeight="1">
      <c r="B3755" s="13"/>
      <c r="C3755" s="38" t="s">
        <v>1</v>
      </c>
      <c r="D3755" s="38" t="s">
        <v>1856</v>
      </c>
      <c r="E3755" s="3" t="s">
        <v>1</v>
      </c>
      <c r="F3755" s="39">
        <v>19.04</v>
      </c>
      <c r="H3755" s="13"/>
    </row>
    <row r="3756" spans="2:8" s="1" customFormat="1" ht="16.899999999999999" customHeight="1">
      <c r="B3756" s="13"/>
      <c r="C3756" s="38" t="s">
        <v>1</v>
      </c>
      <c r="D3756" s="38" t="s">
        <v>1851</v>
      </c>
      <c r="E3756" s="3" t="s">
        <v>1</v>
      </c>
      <c r="F3756" s="39">
        <v>-6.7060000000000004</v>
      </c>
      <c r="H3756" s="13"/>
    </row>
    <row r="3757" spans="2:8" s="1" customFormat="1" ht="16.899999999999999" customHeight="1">
      <c r="B3757" s="13"/>
      <c r="C3757" s="38" t="s">
        <v>1</v>
      </c>
      <c r="D3757" s="38" t="s">
        <v>1852</v>
      </c>
      <c r="E3757" s="3" t="s">
        <v>1</v>
      </c>
      <c r="F3757" s="39">
        <v>1.415</v>
      </c>
      <c r="H3757" s="13"/>
    </row>
    <row r="3758" spans="2:8" s="1" customFormat="1" ht="16.899999999999999" customHeight="1">
      <c r="B3758" s="13"/>
      <c r="C3758" s="38" t="s">
        <v>1</v>
      </c>
      <c r="D3758" s="38" t="s">
        <v>1772</v>
      </c>
      <c r="E3758" s="3" t="s">
        <v>1</v>
      </c>
      <c r="F3758" s="39">
        <v>0</v>
      </c>
      <c r="H3758" s="13"/>
    </row>
    <row r="3759" spans="2:8" s="1" customFormat="1" ht="16.899999999999999" customHeight="1">
      <c r="B3759" s="13"/>
      <c r="C3759" s="38" t="s">
        <v>1</v>
      </c>
      <c r="D3759" s="38" t="s">
        <v>1857</v>
      </c>
      <c r="E3759" s="3" t="s">
        <v>1</v>
      </c>
      <c r="F3759" s="39">
        <v>18.928000000000001</v>
      </c>
      <c r="H3759" s="13"/>
    </row>
    <row r="3760" spans="2:8" s="1" customFormat="1" ht="16.899999999999999" customHeight="1">
      <c r="B3760" s="13"/>
      <c r="C3760" s="38" t="s">
        <v>1</v>
      </c>
      <c r="D3760" s="38" t="s">
        <v>1858</v>
      </c>
      <c r="E3760" s="3" t="s">
        <v>1</v>
      </c>
      <c r="F3760" s="39">
        <v>-6.5789999999999997</v>
      </c>
      <c r="H3760" s="13"/>
    </row>
    <row r="3761" spans="2:8" s="1" customFormat="1" ht="16.899999999999999" customHeight="1">
      <c r="B3761" s="13"/>
      <c r="C3761" s="38" t="s">
        <v>1</v>
      </c>
      <c r="D3761" s="38" t="s">
        <v>1859</v>
      </c>
      <c r="E3761" s="3" t="s">
        <v>1</v>
      </c>
      <c r="F3761" s="39">
        <v>1.41</v>
      </c>
      <c r="H3761" s="13"/>
    </row>
    <row r="3762" spans="2:8" s="1" customFormat="1" ht="16.899999999999999" customHeight="1">
      <c r="B3762" s="13"/>
      <c r="C3762" s="38" t="s">
        <v>1</v>
      </c>
      <c r="D3762" s="38" t="s">
        <v>1860</v>
      </c>
      <c r="E3762" s="3" t="s">
        <v>1</v>
      </c>
      <c r="F3762" s="39">
        <v>0</v>
      </c>
      <c r="H3762" s="13"/>
    </row>
    <row r="3763" spans="2:8" s="1" customFormat="1" ht="16.899999999999999" customHeight="1">
      <c r="B3763" s="13"/>
      <c r="C3763" s="38" t="s">
        <v>1</v>
      </c>
      <c r="D3763" s="38" t="s">
        <v>1861</v>
      </c>
      <c r="E3763" s="3" t="s">
        <v>1</v>
      </c>
      <c r="F3763" s="39">
        <v>17.986999999999998</v>
      </c>
      <c r="H3763" s="13"/>
    </row>
    <row r="3764" spans="2:8" s="1" customFormat="1" ht="16.899999999999999" customHeight="1">
      <c r="B3764" s="13"/>
      <c r="C3764" s="38" t="s">
        <v>1</v>
      </c>
      <c r="D3764" s="38" t="s">
        <v>1858</v>
      </c>
      <c r="E3764" s="3" t="s">
        <v>1</v>
      </c>
      <c r="F3764" s="39">
        <v>-6.5789999999999997</v>
      </c>
      <c r="H3764" s="13"/>
    </row>
    <row r="3765" spans="2:8" s="1" customFormat="1" ht="16.899999999999999" customHeight="1">
      <c r="B3765" s="13"/>
      <c r="C3765" s="38" t="s">
        <v>1</v>
      </c>
      <c r="D3765" s="38" t="s">
        <v>1859</v>
      </c>
      <c r="E3765" s="3" t="s">
        <v>1</v>
      </c>
      <c r="F3765" s="39">
        <v>1.41</v>
      </c>
      <c r="H3765" s="13"/>
    </row>
    <row r="3766" spans="2:8" s="1" customFormat="1" ht="16.899999999999999" customHeight="1">
      <c r="B3766" s="13"/>
      <c r="C3766" s="38" t="s">
        <v>1</v>
      </c>
      <c r="D3766" s="38" t="s">
        <v>1779</v>
      </c>
      <c r="E3766" s="3" t="s">
        <v>1</v>
      </c>
      <c r="F3766" s="39">
        <v>0</v>
      </c>
      <c r="H3766" s="13"/>
    </row>
    <row r="3767" spans="2:8" s="1" customFormat="1" ht="16.899999999999999" customHeight="1">
      <c r="B3767" s="13"/>
      <c r="C3767" s="38" t="s">
        <v>1</v>
      </c>
      <c r="D3767" s="38" t="s">
        <v>1862</v>
      </c>
      <c r="E3767" s="3" t="s">
        <v>1</v>
      </c>
      <c r="F3767" s="39">
        <v>10.237</v>
      </c>
      <c r="H3767" s="13"/>
    </row>
    <row r="3768" spans="2:8" s="1" customFormat="1" ht="16.899999999999999" customHeight="1">
      <c r="B3768" s="13"/>
      <c r="C3768" s="38" t="s">
        <v>1</v>
      </c>
      <c r="D3768" s="38" t="s">
        <v>1863</v>
      </c>
      <c r="E3768" s="3" t="s">
        <v>1</v>
      </c>
      <c r="F3768" s="39">
        <v>-3.3530000000000002</v>
      </c>
      <c r="H3768" s="13"/>
    </row>
    <row r="3769" spans="2:8" s="1" customFormat="1" ht="16.899999999999999" customHeight="1">
      <c r="B3769" s="13"/>
      <c r="C3769" s="38" t="s">
        <v>1</v>
      </c>
      <c r="D3769" s="38" t="s">
        <v>1864</v>
      </c>
      <c r="E3769" s="3" t="s">
        <v>1</v>
      </c>
      <c r="F3769" s="39">
        <v>0.76100000000000001</v>
      </c>
      <c r="H3769" s="13"/>
    </row>
    <row r="3770" spans="2:8" s="1" customFormat="1" ht="16.899999999999999" customHeight="1">
      <c r="B3770" s="13"/>
      <c r="C3770" s="38" t="s">
        <v>1</v>
      </c>
      <c r="D3770" s="38" t="s">
        <v>1600</v>
      </c>
      <c r="E3770" s="3" t="s">
        <v>1</v>
      </c>
      <c r="F3770" s="39">
        <v>0</v>
      </c>
      <c r="H3770" s="13"/>
    </row>
    <row r="3771" spans="2:8" s="1" customFormat="1" ht="16.899999999999999" customHeight="1">
      <c r="B3771" s="13"/>
      <c r="C3771" s="38" t="s">
        <v>1</v>
      </c>
      <c r="D3771" s="38" t="s">
        <v>1791</v>
      </c>
      <c r="E3771" s="3" t="s">
        <v>1</v>
      </c>
      <c r="F3771" s="39">
        <v>0</v>
      </c>
      <c r="H3771" s="13"/>
    </row>
    <row r="3772" spans="2:8" s="1" customFormat="1" ht="16.899999999999999" customHeight="1">
      <c r="B3772" s="13"/>
      <c r="C3772" s="38" t="s">
        <v>1</v>
      </c>
      <c r="D3772" s="38" t="s">
        <v>2429</v>
      </c>
      <c r="E3772" s="3" t="s">
        <v>1</v>
      </c>
      <c r="F3772" s="39">
        <v>7.9939999999999998</v>
      </c>
      <c r="H3772" s="13"/>
    </row>
    <row r="3773" spans="2:8" s="1" customFormat="1" ht="16.899999999999999" customHeight="1">
      <c r="B3773" s="13"/>
      <c r="C3773" s="38" t="s">
        <v>1</v>
      </c>
      <c r="D3773" s="38" t="s">
        <v>1837</v>
      </c>
      <c r="E3773" s="3" t="s">
        <v>1</v>
      </c>
      <c r="F3773" s="39">
        <v>-2.8250000000000002</v>
      </c>
      <c r="H3773" s="13"/>
    </row>
    <row r="3774" spans="2:8" s="1" customFormat="1" ht="16.899999999999999" customHeight="1">
      <c r="B3774" s="13"/>
      <c r="C3774" s="38" t="s">
        <v>1</v>
      </c>
      <c r="D3774" s="38" t="s">
        <v>1838</v>
      </c>
      <c r="E3774" s="3" t="s">
        <v>1</v>
      </c>
      <c r="F3774" s="39">
        <v>0.69</v>
      </c>
      <c r="H3774" s="13"/>
    </row>
    <row r="3775" spans="2:8" s="1" customFormat="1" ht="16.899999999999999" customHeight="1">
      <c r="B3775" s="13"/>
      <c r="C3775" s="38" t="s">
        <v>1</v>
      </c>
      <c r="D3775" s="38" t="s">
        <v>1793</v>
      </c>
      <c r="E3775" s="3" t="s">
        <v>1</v>
      </c>
      <c r="F3775" s="39">
        <v>0</v>
      </c>
      <c r="H3775" s="13"/>
    </row>
    <row r="3776" spans="2:8" s="1" customFormat="1" ht="16.899999999999999" customHeight="1">
      <c r="B3776" s="13"/>
      <c r="C3776" s="38" t="s">
        <v>1</v>
      </c>
      <c r="D3776" s="38" t="s">
        <v>1839</v>
      </c>
      <c r="E3776" s="3" t="s">
        <v>1</v>
      </c>
      <c r="F3776" s="39">
        <v>14.782999999999999</v>
      </c>
      <c r="H3776" s="13"/>
    </row>
    <row r="3777" spans="2:8" s="1" customFormat="1" ht="16.899999999999999" customHeight="1">
      <c r="B3777" s="13"/>
      <c r="C3777" s="38" t="s">
        <v>1</v>
      </c>
      <c r="D3777" s="38" t="s">
        <v>1840</v>
      </c>
      <c r="E3777" s="3" t="s">
        <v>1</v>
      </c>
      <c r="F3777" s="39">
        <v>-5.74</v>
      </c>
      <c r="H3777" s="13"/>
    </row>
    <row r="3778" spans="2:8" s="1" customFormat="1" ht="16.899999999999999" customHeight="1">
      <c r="B3778" s="13"/>
      <c r="C3778" s="38" t="s">
        <v>1</v>
      </c>
      <c r="D3778" s="38" t="s">
        <v>1841</v>
      </c>
      <c r="E3778" s="3" t="s">
        <v>1</v>
      </c>
      <c r="F3778" s="39">
        <v>1.383</v>
      </c>
      <c r="H3778" s="13"/>
    </row>
    <row r="3779" spans="2:8" s="1" customFormat="1" ht="16.899999999999999" customHeight="1">
      <c r="B3779" s="13"/>
      <c r="C3779" s="38" t="s">
        <v>1</v>
      </c>
      <c r="D3779" s="38" t="s">
        <v>1795</v>
      </c>
      <c r="E3779" s="3" t="s">
        <v>1</v>
      </c>
      <c r="F3779" s="39">
        <v>0</v>
      </c>
      <c r="H3779" s="13"/>
    </row>
    <row r="3780" spans="2:8" s="1" customFormat="1" ht="16.899999999999999" customHeight="1">
      <c r="B3780" s="13"/>
      <c r="C3780" s="38" t="s">
        <v>1</v>
      </c>
      <c r="D3780" s="38" t="s">
        <v>1842</v>
      </c>
      <c r="E3780" s="3" t="s">
        <v>1</v>
      </c>
      <c r="F3780" s="39">
        <v>8.1579999999999995</v>
      </c>
      <c r="H3780" s="13"/>
    </row>
    <row r="3781" spans="2:8" s="1" customFormat="1" ht="16.899999999999999" customHeight="1">
      <c r="B3781" s="13"/>
      <c r="C3781" s="38" t="s">
        <v>1</v>
      </c>
      <c r="D3781" s="38" t="s">
        <v>1837</v>
      </c>
      <c r="E3781" s="3" t="s">
        <v>1</v>
      </c>
      <c r="F3781" s="39">
        <v>-2.8250000000000002</v>
      </c>
      <c r="H3781" s="13"/>
    </row>
    <row r="3782" spans="2:8" s="1" customFormat="1" ht="16.899999999999999" customHeight="1">
      <c r="B3782" s="13"/>
      <c r="C3782" s="38" t="s">
        <v>1</v>
      </c>
      <c r="D3782" s="38" t="s">
        <v>1838</v>
      </c>
      <c r="E3782" s="3" t="s">
        <v>1</v>
      </c>
      <c r="F3782" s="39">
        <v>0.69</v>
      </c>
      <c r="H3782" s="13"/>
    </row>
    <row r="3783" spans="2:8" s="1" customFormat="1" ht="16.899999999999999" customHeight="1">
      <c r="B3783" s="13"/>
      <c r="C3783" s="38" t="s">
        <v>1</v>
      </c>
      <c r="D3783" s="38" t="s">
        <v>1797</v>
      </c>
      <c r="E3783" s="3" t="s">
        <v>1</v>
      </c>
      <c r="F3783" s="39">
        <v>0</v>
      </c>
      <c r="H3783" s="13"/>
    </row>
    <row r="3784" spans="2:8" s="1" customFormat="1" ht="16.899999999999999" customHeight="1">
      <c r="B3784" s="13"/>
      <c r="C3784" s="38" t="s">
        <v>1</v>
      </c>
      <c r="D3784" s="38" t="s">
        <v>1843</v>
      </c>
      <c r="E3784" s="3" t="s">
        <v>1</v>
      </c>
      <c r="F3784" s="39">
        <v>15.513</v>
      </c>
      <c r="H3784" s="13"/>
    </row>
    <row r="3785" spans="2:8" s="1" customFormat="1" ht="16.899999999999999" customHeight="1">
      <c r="B3785" s="13"/>
      <c r="C3785" s="38" t="s">
        <v>1</v>
      </c>
      <c r="D3785" s="38" t="s">
        <v>1844</v>
      </c>
      <c r="E3785" s="3" t="s">
        <v>1</v>
      </c>
      <c r="F3785" s="39">
        <v>-6.7119999999999997</v>
      </c>
      <c r="H3785" s="13"/>
    </row>
    <row r="3786" spans="2:8" s="1" customFormat="1" ht="16.899999999999999" customHeight="1">
      <c r="B3786" s="13"/>
      <c r="C3786" s="38" t="s">
        <v>1</v>
      </c>
      <c r="D3786" s="38" t="s">
        <v>1845</v>
      </c>
      <c r="E3786" s="3" t="s">
        <v>1</v>
      </c>
      <c r="F3786" s="39">
        <v>1.425</v>
      </c>
      <c r="H3786" s="13"/>
    </row>
    <row r="3787" spans="2:8" s="1" customFormat="1" ht="16.899999999999999" customHeight="1">
      <c r="B3787" s="13"/>
      <c r="C3787" s="38" t="s">
        <v>1</v>
      </c>
      <c r="D3787" s="38" t="s">
        <v>1799</v>
      </c>
      <c r="E3787" s="3" t="s">
        <v>1</v>
      </c>
      <c r="F3787" s="39">
        <v>0</v>
      </c>
      <c r="H3787" s="13"/>
    </row>
    <row r="3788" spans="2:8" s="1" customFormat="1" ht="16.899999999999999" customHeight="1">
      <c r="B3788" s="13"/>
      <c r="C3788" s="38" t="s">
        <v>1</v>
      </c>
      <c r="D3788" s="38" t="s">
        <v>1846</v>
      </c>
      <c r="E3788" s="3" t="s">
        <v>1</v>
      </c>
      <c r="F3788" s="39">
        <v>14.436</v>
      </c>
      <c r="H3788" s="13"/>
    </row>
    <row r="3789" spans="2:8" s="1" customFormat="1" ht="16.899999999999999" customHeight="1">
      <c r="B3789" s="13"/>
      <c r="C3789" s="38" t="s">
        <v>1</v>
      </c>
      <c r="D3789" s="38" t="s">
        <v>1840</v>
      </c>
      <c r="E3789" s="3" t="s">
        <v>1</v>
      </c>
      <c r="F3789" s="39">
        <v>-5.74</v>
      </c>
      <c r="H3789" s="13"/>
    </row>
    <row r="3790" spans="2:8" s="1" customFormat="1" ht="16.899999999999999" customHeight="1">
      <c r="B3790" s="13"/>
      <c r="C3790" s="38" t="s">
        <v>1</v>
      </c>
      <c r="D3790" s="38" t="s">
        <v>1847</v>
      </c>
      <c r="E3790" s="3" t="s">
        <v>1</v>
      </c>
      <c r="F3790" s="39">
        <v>1.123</v>
      </c>
      <c r="H3790" s="13"/>
    </row>
    <row r="3791" spans="2:8" s="1" customFormat="1" ht="16.899999999999999" customHeight="1">
      <c r="B3791" s="13"/>
      <c r="C3791" s="38" t="s">
        <v>1</v>
      </c>
      <c r="D3791" s="38" t="s">
        <v>1848</v>
      </c>
      <c r="E3791" s="3" t="s">
        <v>1</v>
      </c>
      <c r="F3791" s="39">
        <v>0</v>
      </c>
      <c r="H3791" s="13"/>
    </row>
    <row r="3792" spans="2:8" s="1" customFormat="1" ht="16.899999999999999" customHeight="1">
      <c r="B3792" s="13"/>
      <c r="C3792" s="38" t="s">
        <v>1</v>
      </c>
      <c r="D3792" s="38" t="s">
        <v>1849</v>
      </c>
      <c r="E3792" s="3" t="s">
        <v>1</v>
      </c>
      <c r="F3792" s="39">
        <v>8.3949999999999996</v>
      </c>
      <c r="H3792" s="13"/>
    </row>
    <row r="3793" spans="2:8" s="1" customFormat="1" ht="16.899999999999999" customHeight="1">
      <c r="B3793" s="13"/>
      <c r="C3793" s="38" t="s">
        <v>1</v>
      </c>
      <c r="D3793" s="38" t="s">
        <v>1837</v>
      </c>
      <c r="E3793" s="3" t="s">
        <v>1</v>
      </c>
      <c r="F3793" s="39">
        <v>-2.8250000000000002</v>
      </c>
      <c r="H3793" s="13"/>
    </row>
    <row r="3794" spans="2:8" s="1" customFormat="1" ht="16.899999999999999" customHeight="1">
      <c r="B3794" s="13"/>
      <c r="C3794" s="38" t="s">
        <v>1</v>
      </c>
      <c r="D3794" s="38" t="s">
        <v>1838</v>
      </c>
      <c r="E3794" s="3" t="s">
        <v>1</v>
      </c>
      <c r="F3794" s="39">
        <v>0.69</v>
      </c>
      <c r="H3794" s="13"/>
    </row>
    <row r="3795" spans="2:8" s="1" customFormat="1" ht="16.899999999999999" customHeight="1">
      <c r="B3795" s="13"/>
      <c r="C3795" s="38" t="s">
        <v>2430</v>
      </c>
      <c r="D3795" s="38" t="s">
        <v>397</v>
      </c>
      <c r="E3795" s="3" t="s">
        <v>1</v>
      </c>
      <c r="F3795" s="39">
        <v>689.82600000000002</v>
      </c>
      <c r="H3795" s="13"/>
    </row>
    <row r="3796" spans="2:8" s="1" customFormat="1" ht="16.899999999999999" customHeight="1">
      <c r="B3796" s="13"/>
      <c r="C3796" s="34" t="s">
        <v>6486</v>
      </c>
      <c r="D3796" s="35" t="s">
        <v>6486</v>
      </c>
      <c r="E3796" s="36" t="s">
        <v>1</v>
      </c>
      <c r="F3796" s="37">
        <v>479.56400000000002</v>
      </c>
      <c r="H3796" s="13"/>
    </row>
    <row r="3797" spans="2:8" s="1" customFormat="1" ht="16.899999999999999" customHeight="1">
      <c r="B3797" s="13"/>
      <c r="C3797" s="38" t="s">
        <v>1</v>
      </c>
      <c r="D3797" s="38" t="s">
        <v>3815</v>
      </c>
      <c r="E3797" s="3" t="s">
        <v>1</v>
      </c>
      <c r="F3797" s="39">
        <v>0</v>
      </c>
      <c r="H3797" s="13"/>
    </row>
    <row r="3798" spans="2:8" s="1" customFormat="1" ht="16.899999999999999" customHeight="1">
      <c r="B3798" s="13"/>
      <c r="C3798" s="38" t="s">
        <v>1</v>
      </c>
      <c r="D3798" s="38" t="s">
        <v>1649</v>
      </c>
      <c r="E3798" s="3" t="s">
        <v>1</v>
      </c>
      <c r="F3798" s="39">
        <v>0</v>
      </c>
      <c r="H3798" s="13"/>
    </row>
    <row r="3799" spans="2:8" s="1" customFormat="1" ht="16.899999999999999" customHeight="1">
      <c r="B3799" s="13"/>
      <c r="C3799" s="38" t="s">
        <v>1</v>
      </c>
      <c r="D3799" s="38" t="s">
        <v>1654</v>
      </c>
      <c r="E3799" s="3" t="s">
        <v>1</v>
      </c>
      <c r="F3799" s="39">
        <v>0</v>
      </c>
      <c r="H3799" s="13"/>
    </row>
    <row r="3800" spans="2:8" s="1" customFormat="1" ht="16.899999999999999" customHeight="1">
      <c r="B3800" s="13"/>
      <c r="C3800" s="38" t="s">
        <v>1</v>
      </c>
      <c r="D3800" s="38" t="s">
        <v>6468</v>
      </c>
      <c r="E3800" s="3" t="s">
        <v>1</v>
      </c>
      <c r="F3800" s="39">
        <v>9.0359999999999996</v>
      </c>
      <c r="H3800" s="13"/>
    </row>
    <row r="3801" spans="2:8" s="1" customFormat="1" ht="16.899999999999999" customHeight="1">
      <c r="B3801" s="13"/>
      <c r="C3801" s="38" t="s">
        <v>1</v>
      </c>
      <c r="D3801" s="38" t="s">
        <v>2042</v>
      </c>
      <c r="E3801" s="3" t="s">
        <v>1</v>
      </c>
      <c r="F3801" s="39">
        <v>-2.58</v>
      </c>
      <c r="H3801" s="13"/>
    </row>
    <row r="3802" spans="2:8" s="1" customFormat="1" ht="16.899999999999999" customHeight="1">
      <c r="B3802" s="13"/>
      <c r="C3802" s="38" t="s">
        <v>1</v>
      </c>
      <c r="D3802" s="38" t="s">
        <v>2372</v>
      </c>
      <c r="E3802" s="3" t="s">
        <v>1</v>
      </c>
      <c r="F3802" s="39">
        <v>3.9049999999999998</v>
      </c>
      <c r="H3802" s="13"/>
    </row>
    <row r="3803" spans="2:8" s="1" customFormat="1" ht="16.899999999999999" customHeight="1">
      <c r="B3803" s="13"/>
      <c r="C3803" s="38" t="s">
        <v>1</v>
      </c>
      <c r="D3803" s="38" t="s">
        <v>1657</v>
      </c>
      <c r="E3803" s="3" t="s">
        <v>1</v>
      </c>
      <c r="F3803" s="39">
        <v>0</v>
      </c>
      <c r="H3803" s="13"/>
    </row>
    <row r="3804" spans="2:8" s="1" customFormat="1" ht="16.899999999999999" customHeight="1">
      <c r="B3804" s="13"/>
      <c r="C3804" s="38" t="s">
        <v>1</v>
      </c>
      <c r="D3804" s="38" t="s">
        <v>6469</v>
      </c>
      <c r="E3804" s="3" t="s">
        <v>1</v>
      </c>
      <c r="F3804" s="39">
        <v>80.781999999999996</v>
      </c>
      <c r="H3804" s="13"/>
    </row>
    <row r="3805" spans="2:8" s="1" customFormat="1" ht="16.899999999999999" customHeight="1">
      <c r="B3805" s="13"/>
      <c r="C3805" s="38" t="s">
        <v>1</v>
      </c>
      <c r="D3805" s="38" t="s">
        <v>2374</v>
      </c>
      <c r="E3805" s="3" t="s">
        <v>1</v>
      </c>
      <c r="F3805" s="39">
        <v>-34.804000000000002</v>
      </c>
      <c r="H3805" s="13"/>
    </row>
    <row r="3806" spans="2:8" s="1" customFormat="1" ht="16.899999999999999" customHeight="1">
      <c r="B3806" s="13"/>
      <c r="C3806" s="38" t="s">
        <v>1</v>
      </c>
      <c r="D3806" s="38" t="s">
        <v>2375</v>
      </c>
      <c r="E3806" s="3" t="s">
        <v>1</v>
      </c>
      <c r="F3806" s="39">
        <v>31.04</v>
      </c>
      <c r="H3806" s="13"/>
    </row>
    <row r="3807" spans="2:8" s="1" customFormat="1" ht="16.899999999999999" customHeight="1">
      <c r="B3807" s="13"/>
      <c r="C3807" s="38" t="s">
        <v>1</v>
      </c>
      <c r="D3807" s="38" t="s">
        <v>2376</v>
      </c>
      <c r="E3807" s="3" t="s">
        <v>1</v>
      </c>
      <c r="F3807" s="39">
        <v>17.655999999999999</v>
      </c>
      <c r="H3807" s="13"/>
    </row>
    <row r="3808" spans="2:8" s="1" customFormat="1" ht="16.899999999999999" customHeight="1">
      <c r="B3808" s="13"/>
      <c r="C3808" s="38" t="s">
        <v>1</v>
      </c>
      <c r="D3808" s="38" t="s">
        <v>6470</v>
      </c>
      <c r="E3808" s="3" t="s">
        <v>1</v>
      </c>
      <c r="F3808" s="39">
        <v>43.249000000000002</v>
      </c>
      <c r="H3808" s="13"/>
    </row>
    <row r="3809" spans="2:8" s="1" customFormat="1" ht="16.899999999999999" customHeight="1">
      <c r="B3809" s="13"/>
      <c r="C3809" s="38" t="s">
        <v>1</v>
      </c>
      <c r="D3809" s="38" t="s">
        <v>2378</v>
      </c>
      <c r="E3809" s="3" t="s">
        <v>1</v>
      </c>
      <c r="F3809" s="39">
        <v>-15.663</v>
      </c>
      <c r="H3809" s="13"/>
    </row>
    <row r="3810" spans="2:8" s="1" customFormat="1" ht="16.899999999999999" customHeight="1">
      <c r="B3810" s="13"/>
      <c r="C3810" s="38" t="s">
        <v>1</v>
      </c>
      <c r="D3810" s="38" t="s">
        <v>1662</v>
      </c>
      <c r="E3810" s="3" t="s">
        <v>1</v>
      </c>
      <c r="F3810" s="39">
        <v>0</v>
      </c>
      <c r="H3810" s="13"/>
    </row>
    <row r="3811" spans="2:8" s="1" customFormat="1" ht="16.899999999999999" customHeight="1">
      <c r="B3811" s="13"/>
      <c r="C3811" s="38" t="s">
        <v>1</v>
      </c>
      <c r="D3811" s="38" t="s">
        <v>6471</v>
      </c>
      <c r="E3811" s="3" t="s">
        <v>1</v>
      </c>
      <c r="F3811" s="39">
        <v>34.869999999999997</v>
      </c>
      <c r="H3811" s="13"/>
    </row>
    <row r="3812" spans="2:8" s="1" customFormat="1" ht="16.899999999999999" customHeight="1">
      <c r="B3812" s="13"/>
      <c r="C3812" s="38" t="s">
        <v>1</v>
      </c>
      <c r="D3812" s="38" t="s">
        <v>2380</v>
      </c>
      <c r="E3812" s="3" t="s">
        <v>1</v>
      </c>
      <c r="F3812" s="39">
        <v>-11.326000000000001</v>
      </c>
      <c r="H3812" s="13"/>
    </row>
    <row r="3813" spans="2:8" s="1" customFormat="1" ht="16.899999999999999" customHeight="1">
      <c r="B3813" s="13"/>
      <c r="C3813" s="38" t="s">
        <v>1</v>
      </c>
      <c r="D3813" s="38" t="s">
        <v>2381</v>
      </c>
      <c r="E3813" s="3" t="s">
        <v>1</v>
      </c>
      <c r="F3813" s="39">
        <v>3.8250000000000002</v>
      </c>
      <c r="H3813" s="13"/>
    </row>
    <row r="3814" spans="2:8" s="1" customFormat="1" ht="16.899999999999999" customHeight="1">
      <c r="B3814" s="13"/>
      <c r="C3814" s="38" t="s">
        <v>1</v>
      </c>
      <c r="D3814" s="38" t="s">
        <v>1892</v>
      </c>
      <c r="E3814" s="3" t="s">
        <v>1</v>
      </c>
      <c r="F3814" s="39">
        <v>0</v>
      </c>
      <c r="H3814" s="13"/>
    </row>
    <row r="3815" spans="2:8" s="1" customFormat="1" ht="16.899999999999999" customHeight="1">
      <c r="B3815" s="13"/>
      <c r="C3815" s="38" t="s">
        <v>1</v>
      </c>
      <c r="D3815" s="38" t="s">
        <v>2382</v>
      </c>
      <c r="E3815" s="3" t="s">
        <v>1</v>
      </c>
      <c r="F3815" s="39">
        <v>2.9279999999999999</v>
      </c>
      <c r="H3815" s="13"/>
    </row>
    <row r="3816" spans="2:8" s="1" customFormat="1" ht="16.899999999999999" customHeight="1">
      <c r="B3816" s="13"/>
      <c r="C3816" s="38" t="s">
        <v>1</v>
      </c>
      <c r="D3816" s="38" t="s">
        <v>1896</v>
      </c>
      <c r="E3816" s="3" t="s">
        <v>1</v>
      </c>
      <c r="F3816" s="39">
        <v>0</v>
      </c>
      <c r="H3816" s="13"/>
    </row>
    <row r="3817" spans="2:8" s="1" customFormat="1" ht="16.899999999999999" customHeight="1">
      <c r="B3817" s="13"/>
      <c r="C3817" s="38" t="s">
        <v>1</v>
      </c>
      <c r="D3817" s="38" t="s">
        <v>2383</v>
      </c>
      <c r="E3817" s="3" t="s">
        <v>1</v>
      </c>
      <c r="F3817" s="39">
        <v>2.3490000000000002</v>
      </c>
      <c r="H3817" s="13"/>
    </row>
    <row r="3818" spans="2:8" s="1" customFormat="1" ht="16.899999999999999" customHeight="1">
      <c r="B3818" s="13"/>
      <c r="C3818" s="38" t="s">
        <v>1</v>
      </c>
      <c r="D3818" s="38" t="s">
        <v>2054</v>
      </c>
      <c r="E3818" s="3" t="s">
        <v>1</v>
      </c>
      <c r="F3818" s="39">
        <v>0</v>
      </c>
      <c r="H3818" s="13"/>
    </row>
    <row r="3819" spans="2:8" s="1" customFormat="1" ht="16.899999999999999" customHeight="1">
      <c r="B3819" s="13"/>
      <c r="C3819" s="38" t="s">
        <v>1</v>
      </c>
      <c r="D3819" s="38" t="s">
        <v>6472</v>
      </c>
      <c r="E3819" s="3" t="s">
        <v>1</v>
      </c>
      <c r="F3819" s="39">
        <v>11.974</v>
      </c>
      <c r="H3819" s="13"/>
    </row>
    <row r="3820" spans="2:8" s="1" customFormat="1" ht="16.899999999999999" customHeight="1">
      <c r="B3820" s="13"/>
      <c r="C3820" s="38" t="s">
        <v>1</v>
      </c>
      <c r="D3820" s="38" t="s">
        <v>2385</v>
      </c>
      <c r="E3820" s="3" t="s">
        <v>1</v>
      </c>
      <c r="F3820" s="39">
        <v>-5.0830000000000002</v>
      </c>
      <c r="H3820" s="13"/>
    </row>
    <row r="3821" spans="2:8" s="1" customFormat="1" ht="16.899999999999999" customHeight="1">
      <c r="B3821" s="13"/>
      <c r="C3821" s="38" t="s">
        <v>1</v>
      </c>
      <c r="D3821" s="38" t="s">
        <v>2386</v>
      </c>
      <c r="E3821" s="3" t="s">
        <v>1</v>
      </c>
      <c r="F3821" s="39">
        <v>2.76</v>
      </c>
      <c r="H3821" s="13"/>
    </row>
    <row r="3822" spans="2:8" s="1" customFormat="1" ht="16.899999999999999" customHeight="1">
      <c r="B3822" s="13"/>
      <c r="C3822" s="38" t="s">
        <v>1</v>
      </c>
      <c r="D3822" s="38" t="s">
        <v>1668</v>
      </c>
      <c r="E3822" s="3" t="s">
        <v>1</v>
      </c>
      <c r="F3822" s="39">
        <v>0</v>
      </c>
      <c r="H3822" s="13"/>
    </row>
    <row r="3823" spans="2:8" s="1" customFormat="1" ht="16.899999999999999" customHeight="1">
      <c r="B3823" s="13"/>
      <c r="C3823" s="38" t="s">
        <v>1</v>
      </c>
      <c r="D3823" s="38" t="s">
        <v>6473</v>
      </c>
      <c r="E3823" s="3" t="s">
        <v>1</v>
      </c>
      <c r="F3823" s="39">
        <v>13.43</v>
      </c>
      <c r="H3823" s="13"/>
    </row>
    <row r="3824" spans="2:8" s="1" customFormat="1" ht="16.899999999999999" customHeight="1">
      <c r="B3824" s="13"/>
      <c r="C3824" s="38" t="s">
        <v>1</v>
      </c>
      <c r="D3824" s="38" t="s">
        <v>2388</v>
      </c>
      <c r="E3824" s="3" t="s">
        <v>1</v>
      </c>
      <c r="F3824" s="39">
        <v>-4.9790000000000001</v>
      </c>
      <c r="H3824" s="13"/>
    </row>
    <row r="3825" spans="2:8" s="1" customFormat="1" ht="16.899999999999999" customHeight="1">
      <c r="B3825" s="13"/>
      <c r="C3825" s="38" t="s">
        <v>1</v>
      </c>
      <c r="D3825" s="38" t="s">
        <v>1899</v>
      </c>
      <c r="E3825" s="3" t="s">
        <v>1</v>
      </c>
      <c r="F3825" s="39">
        <v>0</v>
      </c>
      <c r="H3825" s="13"/>
    </row>
    <row r="3826" spans="2:8" s="1" customFormat="1" ht="16.899999999999999" customHeight="1">
      <c r="B3826" s="13"/>
      <c r="C3826" s="38" t="s">
        <v>1</v>
      </c>
      <c r="D3826" s="38" t="s">
        <v>2389</v>
      </c>
      <c r="E3826" s="3" t="s">
        <v>1</v>
      </c>
      <c r="F3826" s="39">
        <v>8.8130000000000006</v>
      </c>
      <c r="H3826" s="13"/>
    </row>
    <row r="3827" spans="2:8" s="1" customFormat="1" ht="16.899999999999999" customHeight="1">
      <c r="B3827" s="13"/>
      <c r="C3827" s="38" t="s">
        <v>1</v>
      </c>
      <c r="D3827" s="38" t="s">
        <v>2051</v>
      </c>
      <c r="E3827" s="3" t="s">
        <v>1</v>
      </c>
      <c r="F3827" s="39">
        <v>-0.495</v>
      </c>
      <c r="H3827" s="13"/>
    </row>
    <row r="3828" spans="2:8" s="1" customFormat="1" ht="16.899999999999999" customHeight="1">
      <c r="B3828" s="13"/>
      <c r="C3828" s="38" t="s">
        <v>1</v>
      </c>
      <c r="D3828" s="38" t="s">
        <v>2390</v>
      </c>
      <c r="E3828" s="3" t="s">
        <v>1</v>
      </c>
      <c r="F3828" s="39">
        <v>0.97899999999999998</v>
      </c>
      <c r="H3828" s="13"/>
    </row>
    <row r="3829" spans="2:8" s="1" customFormat="1" ht="16.899999999999999" customHeight="1">
      <c r="B3829" s="13"/>
      <c r="C3829" s="38" t="s">
        <v>1</v>
      </c>
      <c r="D3829" s="38" t="s">
        <v>1670</v>
      </c>
      <c r="E3829" s="3" t="s">
        <v>1</v>
      </c>
      <c r="F3829" s="39">
        <v>0</v>
      </c>
      <c r="H3829" s="13"/>
    </row>
    <row r="3830" spans="2:8" s="1" customFormat="1" ht="16.899999999999999" customHeight="1">
      <c r="B3830" s="13"/>
      <c r="C3830" s="38" t="s">
        <v>1</v>
      </c>
      <c r="D3830" s="38" t="s">
        <v>6474</v>
      </c>
      <c r="E3830" s="3" t="s">
        <v>1</v>
      </c>
      <c r="F3830" s="39">
        <v>7.5</v>
      </c>
      <c r="H3830" s="13"/>
    </row>
    <row r="3831" spans="2:8" s="1" customFormat="1" ht="16.899999999999999" customHeight="1">
      <c r="B3831" s="13"/>
      <c r="C3831" s="38" t="s">
        <v>1</v>
      </c>
      <c r="D3831" s="38" t="s">
        <v>2392</v>
      </c>
      <c r="E3831" s="3" t="s">
        <v>1</v>
      </c>
      <c r="F3831" s="39">
        <v>-3.375</v>
      </c>
      <c r="H3831" s="13"/>
    </row>
    <row r="3832" spans="2:8" s="1" customFormat="1" ht="16.899999999999999" customHeight="1">
      <c r="B3832" s="13"/>
      <c r="C3832" s="38" t="s">
        <v>1</v>
      </c>
      <c r="D3832" s="38" t="s">
        <v>2393</v>
      </c>
      <c r="E3832" s="3" t="s">
        <v>1</v>
      </c>
      <c r="F3832" s="39">
        <v>1.526</v>
      </c>
      <c r="H3832" s="13"/>
    </row>
    <row r="3833" spans="2:8" s="1" customFormat="1" ht="16.899999999999999" customHeight="1">
      <c r="B3833" s="13"/>
      <c r="C3833" s="38" t="s">
        <v>1</v>
      </c>
      <c r="D3833" s="38" t="s">
        <v>2394</v>
      </c>
      <c r="E3833" s="3" t="s">
        <v>1</v>
      </c>
      <c r="F3833" s="39">
        <v>0</v>
      </c>
      <c r="H3833" s="13"/>
    </row>
    <row r="3834" spans="2:8" s="1" customFormat="1" ht="16.899999999999999" customHeight="1">
      <c r="B3834" s="13"/>
      <c r="C3834" s="38" t="s">
        <v>1</v>
      </c>
      <c r="D3834" s="38" t="s">
        <v>2395</v>
      </c>
      <c r="E3834" s="3" t="s">
        <v>1</v>
      </c>
      <c r="F3834" s="39">
        <v>6.2320000000000002</v>
      </c>
      <c r="H3834" s="13"/>
    </row>
    <row r="3835" spans="2:8" s="1" customFormat="1" ht="16.899999999999999" customHeight="1">
      <c r="B3835" s="13"/>
      <c r="C3835" s="38" t="s">
        <v>1</v>
      </c>
      <c r="D3835" s="38" t="s">
        <v>2396</v>
      </c>
      <c r="E3835" s="3" t="s">
        <v>1</v>
      </c>
      <c r="F3835" s="39">
        <v>3.6139999999999999</v>
      </c>
      <c r="H3835" s="13"/>
    </row>
    <row r="3836" spans="2:8" s="1" customFormat="1" ht="16.899999999999999" customHeight="1">
      <c r="B3836" s="13"/>
      <c r="C3836" s="38" t="s">
        <v>1</v>
      </c>
      <c r="D3836" s="38" t="s">
        <v>2062</v>
      </c>
      <c r="E3836" s="3" t="s">
        <v>1</v>
      </c>
      <c r="F3836" s="39">
        <v>0</v>
      </c>
      <c r="H3836" s="13"/>
    </row>
    <row r="3837" spans="2:8" s="1" customFormat="1" ht="16.899999999999999" customHeight="1">
      <c r="B3837" s="13"/>
      <c r="C3837" s="38" t="s">
        <v>1</v>
      </c>
      <c r="D3837" s="38" t="s">
        <v>6475</v>
      </c>
      <c r="E3837" s="3" t="s">
        <v>1</v>
      </c>
      <c r="F3837" s="39">
        <v>36.64</v>
      </c>
      <c r="H3837" s="13"/>
    </row>
    <row r="3838" spans="2:8" s="1" customFormat="1" ht="16.899999999999999" customHeight="1">
      <c r="B3838" s="13"/>
      <c r="C3838" s="38" t="s">
        <v>1</v>
      </c>
      <c r="D3838" s="38" t="s">
        <v>2398</v>
      </c>
      <c r="E3838" s="3" t="s">
        <v>1</v>
      </c>
      <c r="F3838" s="39">
        <v>-3.3650000000000002</v>
      </c>
      <c r="H3838" s="13"/>
    </row>
    <row r="3839" spans="2:8" s="1" customFormat="1" ht="16.899999999999999" customHeight="1">
      <c r="B3839" s="13"/>
      <c r="C3839" s="38" t="s">
        <v>1</v>
      </c>
      <c r="D3839" s="38" t="s">
        <v>2399</v>
      </c>
      <c r="E3839" s="3" t="s">
        <v>1</v>
      </c>
      <c r="F3839" s="39">
        <v>5.0149999999999997</v>
      </c>
      <c r="H3839" s="13"/>
    </row>
    <row r="3840" spans="2:8" s="1" customFormat="1" ht="16.899999999999999" customHeight="1">
      <c r="B3840" s="13"/>
      <c r="C3840" s="38" t="s">
        <v>1</v>
      </c>
      <c r="D3840" s="38" t="s">
        <v>1674</v>
      </c>
      <c r="E3840" s="3" t="s">
        <v>1</v>
      </c>
      <c r="F3840" s="39">
        <v>0</v>
      </c>
      <c r="H3840" s="13"/>
    </row>
    <row r="3841" spans="2:8" s="1" customFormat="1" ht="16.899999999999999" customHeight="1">
      <c r="B3841" s="13"/>
      <c r="C3841" s="38" t="s">
        <v>1</v>
      </c>
      <c r="D3841" s="38" t="s">
        <v>6476</v>
      </c>
      <c r="E3841" s="3" t="s">
        <v>1</v>
      </c>
      <c r="F3841" s="39">
        <v>14.635</v>
      </c>
      <c r="H3841" s="13"/>
    </row>
    <row r="3842" spans="2:8" s="1" customFormat="1" ht="16.899999999999999" customHeight="1">
      <c r="B3842" s="13"/>
      <c r="C3842" s="38" t="s">
        <v>1</v>
      </c>
      <c r="D3842" s="38" t="s">
        <v>2401</v>
      </c>
      <c r="E3842" s="3" t="s">
        <v>1</v>
      </c>
      <c r="F3842" s="39">
        <v>-7.57</v>
      </c>
      <c r="H3842" s="13"/>
    </row>
    <row r="3843" spans="2:8" s="1" customFormat="1" ht="16.899999999999999" customHeight="1">
      <c r="B3843" s="13"/>
      <c r="C3843" s="38" t="s">
        <v>1</v>
      </c>
      <c r="D3843" s="38" t="s">
        <v>2402</v>
      </c>
      <c r="E3843" s="3" t="s">
        <v>1</v>
      </c>
      <c r="F3843" s="39">
        <v>7.8760000000000003</v>
      </c>
      <c r="H3843" s="13"/>
    </row>
    <row r="3844" spans="2:8" s="1" customFormat="1" ht="16.899999999999999" customHeight="1">
      <c r="B3844" s="13"/>
      <c r="C3844" s="38" t="s">
        <v>1</v>
      </c>
      <c r="D3844" s="38" t="s">
        <v>1676</v>
      </c>
      <c r="E3844" s="3" t="s">
        <v>1</v>
      </c>
      <c r="F3844" s="39">
        <v>0</v>
      </c>
      <c r="H3844" s="13"/>
    </row>
    <row r="3845" spans="2:8" s="1" customFormat="1" ht="16.899999999999999" customHeight="1">
      <c r="B3845" s="13"/>
      <c r="C3845" s="38" t="s">
        <v>1</v>
      </c>
      <c r="D3845" s="38" t="s">
        <v>6477</v>
      </c>
      <c r="E3845" s="3" t="s">
        <v>1</v>
      </c>
      <c r="F3845" s="39">
        <v>28.881</v>
      </c>
      <c r="H3845" s="13"/>
    </row>
    <row r="3846" spans="2:8" s="1" customFormat="1" ht="16.899999999999999" customHeight="1">
      <c r="B3846" s="13"/>
      <c r="C3846" s="38" t="s">
        <v>1</v>
      </c>
      <c r="D3846" s="38" t="s">
        <v>2067</v>
      </c>
      <c r="E3846" s="3" t="s">
        <v>1</v>
      </c>
      <c r="F3846" s="39">
        <v>0</v>
      </c>
      <c r="H3846" s="13"/>
    </row>
    <row r="3847" spans="2:8" s="1" customFormat="1" ht="16.899999999999999" customHeight="1">
      <c r="B3847" s="13"/>
      <c r="C3847" s="38" t="s">
        <v>1</v>
      </c>
      <c r="D3847" s="38" t="s">
        <v>6478</v>
      </c>
      <c r="E3847" s="3" t="s">
        <v>1</v>
      </c>
      <c r="F3847" s="39">
        <v>20.300999999999998</v>
      </c>
      <c r="H3847" s="13"/>
    </row>
    <row r="3848" spans="2:8" s="1" customFormat="1" ht="16.899999999999999" customHeight="1">
      <c r="B3848" s="13"/>
      <c r="C3848" s="38" t="s">
        <v>1</v>
      </c>
      <c r="D3848" s="38" t="s">
        <v>2405</v>
      </c>
      <c r="E3848" s="3" t="s">
        <v>1</v>
      </c>
      <c r="F3848" s="39">
        <v>-1.5029999999999999</v>
      </c>
      <c r="H3848" s="13"/>
    </row>
    <row r="3849" spans="2:8" s="1" customFormat="1" ht="16.899999999999999" customHeight="1">
      <c r="B3849" s="13"/>
      <c r="C3849" s="38" t="s">
        <v>1</v>
      </c>
      <c r="D3849" s="38" t="s">
        <v>2406</v>
      </c>
      <c r="E3849" s="3" t="s">
        <v>1</v>
      </c>
      <c r="F3849" s="39">
        <v>2.0009999999999999</v>
      </c>
      <c r="H3849" s="13"/>
    </row>
    <row r="3850" spans="2:8" s="1" customFormat="1" ht="16.899999999999999" customHeight="1">
      <c r="B3850" s="13"/>
      <c r="C3850" s="38" t="s">
        <v>1</v>
      </c>
      <c r="D3850" s="38" t="s">
        <v>1680</v>
      </c>
      <c r="E3850" s="3" t="s">
        <v>1</v>
      </c>
      <c r="F3850" s="39">
        <v>0</v>
      </c>
      <c r="H3850" s="13"/>
    </row>
    <row r="3851" spans="2:8" s="1" customFormat="1" ht="16.899999999999999" customHeight="1">
      <c r="B3851" s="13"/>
      <c r="C3851" s="38" t="s">
        <v>1</v>
      </c>
      <c r="D3851" s="38" t="s">
        <v>6479</v>
      </c>
      <c r="E3851" s="3" t="s">
        <v>1</v>
      </c>
      <c r="F3851" s="39">
        <v>5.4290000000000003</v>
      </c>
      <c r="H3851" s="13"/>
    </row>
    <row r="3852" spans="2:8" s="1" customFormat="1" ht="16.899999999999999" customHeight="1">
      <c r="B3852" s="13"/>
      <c r="C3852" s="38" t="s">
        <v>1</v>
      </c>
      <c r="D3852" s="38" t="s">
        <v>1682</v>
      </c>
      <c r="E3852" s="3" t="s">
        <v>1</v>
      </c>
      <c r="F3852" s="39">
        <v>0</v>
      </c>
      <c r="H3852" s="13"/>
    </row>
    <row r="3853" spans="2:8" s="1" customFormat="1" ht="16.899999999999999" customHeight="1">
      <c r="B3853" s="13"/>
      <c r="C3853" s="38" t="s">
        <v>1</v>
      </c>
      <c r="D3853" s="38" t="s">
        <v>6456</v>
      </c>
      <c r="E3853" s="3" t="s">
        <v>1</v>
      </c>
      <c r="F3853" s="39">
        <v>48.566000000000003</v>
      </c>
      <c r="H3853" s="13"/>
    </row>
    <row r="3854" spans="2:8" s="1" customFormat="1" ht="16.899999999999999" customHeight="1">
      <c r="B3854" s="13"/>
      <c r="C3854" s="38" t="s">
        <v>1</v>
      </c>
      <c r="D3854" s="38" t="s">
        <v>2408</v>
      </c>
      <c r="E3854" s="3" t="s">
        <v>1</v>
      </c>
      <c r="F3854" s="39">
        <v>-6.6109999999999998</v>
      </c>
      <c r="H3854" s="13"/>
    </row>
    <row r="3855" spans="2:8" s="1" customFormat="1" ht="16.899999999999999" customHeight="1">
      <c r="B3855" s="13"/>
      <c r="C3855" s="38" t="s">
        <v>1</v>
      </c>
      <c r="D3855" s="38" t="s">
        <v>2409</v>
      </c>
      <c r="E3855" s="3" t="s">
        <v>1</v>
      </c>
      <c r="F3855" s="39">
        <v>2.6</v>
      </c>
      <c r="H3855" s="13"/>
    </row>
    <row r="3856" spans="2:8" s="1" customFormat="1" ht="16.899999999999999" customHeight="1">
      <c r="B3856" s="13"/>
      <c r="C3856" s="38" t="s">
        <v>1</v>
      </c>
      <c r="D3856" s="38" t="s">
        <v>1686</v>
      </c>
      <c r="E3856" s="3" t="s">
        <v>1</v>
      </c>
      <c r="F3856" s="39">
        <v>0</v>
      </c>
      <c r="H3856" s="13"/>
    </row>
    <row r="3857" spans="2:8" s="1" customFormat="1" ht="16.899999999999999" customHeight="1">
      <c r="B3857" s="13"/>
      <c r="C3857" s="38" t="s">
        <v>1</v>
      </c>
      <c r="D3857" s="38" t="s">
        <v>6480</v>
      </c>
      <c r="E3857" s="3" t="s">
        <v>1</v>
      </c>
      <c r="F3857" s="39">
        <v>6.6859999999999999</v>
      </c>
      <c r="H3857" s="13"/>
    </row>
    <row r="3858" spans="2:8" s="1" customFormat="1" ht="16.899999999999999" customHeight="1">
      <c r="B3858" s="13"/>
      <c r="C3858" s="38" t="s">
        <v>1</v>
      </c>
      <c r="D3858" s="38" t="s">
        <v>1716</v>
      </c>
      <c r="E3858" s="3" t="s">
        <v>1</v>
      </c>
      <c r="F3858" s="39">
        <v>-1.9350000000000001</v>
      </c>
      <c r="H3858" s="13"/>
    </row>
    <row r="3859" spans="2:8" s="1" customFormat="1" ht="16.899999999999999" customHeight="1">
      <c r="B3859" s="13"/>
      <c r="C3859" s="38" t="s">
        <v>1</v>
      </c>
      <c r="D3859" s="38" t="s">
        <v>1690</v>
      </c>
      <c r="E3859" s="3" t="s">
        <v>1</v>
      </c>
      <c r="F3859" s="39">
        <v>0</v>
      </c>
      <c r="H3859" s="13"/>
    </row>
    <row r="3860" spans="2:8" s="1" customFormat="1" ht="16.899999999999999" customHeight="1">
      <c r="B3860" s="13"/>
      <c r="C3860" s="38" t="s">
        <v>1</v>
      </c>
      <c r="D3860" s="38" t="s">
        <v>6481</v>
      </c>
      <c r="E3860" s="3" t="s">
        <v>1</v>
      </c>
      <c r="F3860" s="39">
        <v>8.5399999999999991</v>
      </c>
      <c r="H3860" s="13"/>
    </row>
    <row r="3861" spans="2:8" s="1" customFormat="1" ht="16.899999999999999" customHeight="1">
      <c r="B3861" s="13"/>
      <c r="C3861" s="38" t="s">
        <v>1</v>
      </c>
      <c r="D3861" s="38" t="s">
        <v>2042</v>
      </c>
      <c r="E3861" s="3" t="s">
        <v>1</v>
      </c>
      <c r="F3861" s="39">
        <v>-2.58</v>
      </c>
      <c r="H3861" s="13"/>
    </row>
    <row r="3862" spans="2:8" s="1" customFormat="1" ht="16.899999999999999" customHeight="1">
      <c r="B3862" s="13"/>
      <c r="C3862" s="38" t="s">
        <v>1</v>
      </c>
      <c r="D3862" s="38" t="s">
        <v>1694</v>
      </c>
      <c r="E3862" s="3" t="s">
        <v>1</v>
      </c>
      <c r="F3862" s="39">
        <v>0</v>
      </c>
      <c r="H3862" s="13"/>
    </row>
    <row r="3863" spans="2:8" s="1" customFormat="1" ht="16.899999999999999" customHeight="1">
      <c r="B3863" s="13"/>
      <c r="C3863" s="38" t="s">
        <v>1</v>
      </c>
      <c r="D3863" s="38" t="s">
        <v>6482</v>
      </c>
      <c r="E3863" s="3" t="s">
        <v>1</v>
      </c>
      <c r="F3863" s="39">
        <v>13.278</v>
      </c>
      <c r="H3863" s="13"/>
    </row>
    <row r="3864" spans="2:8" s="1" customFormat="1" ht="16.899999999999999" customHeight="1">
      <c r="B3864" s="13"/>
      <c r="C3864" s="38" t="s">
        <v>1</v>
      </c>
      <c r="D3864" s="38" t="s">
        <v>2042</v>
      </c>
      <c r="E3864" s="3" t="s">
        <v>1</v>
      </c>
      <c r="F3864" s="39">
        <v>-2.58</v>
      </c>
      <c r="H3864" s="13"/>
    </row>
    <row r="3865" spans="2:8" s="1" customFormat="1" ht="16.899999999999999" customHeight="1">
      <c r="B3865" s="13"/>
      <c r="C3865" s="38" t="s">
        <v>1</v>
      </c>
      <c r="D3865" s="38" t="s">
        <v>1699</v>
      </c>
      <c r="E3865" s="3" t="s">
        <v>1</v>
      </c>
      <c r="F3865" s="39">
        <v>0</v>
      </c>
      <c r="H3865" s="13"/>
    </row>
    <row r="3866" spans="2:8" s="1" customFormat="1" ht="16.899999999999999" customHeight="1">
      <c r="B3866" s="13"/>
      <c r="C3866" s="38" t="s">
        <v>1</v>
      </c>
      <c r="D3866" s="38" t="s">
        <v>6483</v>
      </c>
      <c r="E3866" s="3" t="s">
        <v>1</v>
      </c>
      <c r="F3866" s="39">
        <v>6.9429999999999996</v>
      </c>
      <c r="H3866" s="13"/>
    </row>
    <row r="3867" spans="2:8" s="1" customFormat="1" ht="16.899999999999999" customHeight="1">
      <c r="B3867" s="13"/>
      <c r="C3867" s="38" t="s">
        <v>1</v>
      </c>
      <c r="D3867" s="38" t="s">
        <v>1701</v>
      </c>
      <c r="E3867" s="3" t="s">
        <v>1</v>
      </c>
      <c r="F3867" s="39">
        <v>0</v>
      </c>
      <c r="H3867" s="13"/>
    </row>
    <row r="3868" spans="2:8" s="1" customFormat="1" ht="16.899999999999999" customHeight="1">
      <c r="B3868" s="13"/>
      <c r="C3868" s="38" t="s">
        <v>1</v>
      </c>
      <c r="D3868" s="38" t="s">
        <v>2414</v>
      </c>
      <c r="E3868" s="3" t="s">
        <v>1</v>
      </c>
      <c r="F3868" s="39">
        <v>13.997</v>
      </c>
      <c r="H3868" s="13"/>
    </row>
    <row r="3869" spans="2:8" s="1" customFormat="1" ht="16.899999999999999" customHeight="1">
      <c r="B3869" s="13"/>
      <c r="C3869" s="38" t="s">
        <v>1</v>
      </c>
      <c r="D3869" s="38" t="s">
        <v>1706</v>
      </c>
      <c r="E3869" s="3" t="s">
        <v>1</v>
      </c>
      <c r="F3869" s="39">
        <v>-2.15</v>
      </c>
      <c r="H3869" s="13"/>
    </row>
    <row r="3870" spans="2:8" s="1" customFormat="1" ht="16.899999999999999" customHeight="1">
      <c r="B3870" s="13"/>
      <c r="C3870" s="38" t="s">
        <v>1</v>
      </c>
      <c r="D3870" s="38" t="s">
        <v>1710</v>
      </c>
      <c r="E3870" s="3" t="s">
        <v>1</v>
      </c>
      <c r="F3870" s="39">
        <v>0</v>
      </c>
      <c r="H3870" s="13"/>
    </row>
    <row r="3871" spans="2:8" s="1" customFormat="1" ht="16.899999999999999" customHeight="1">
      <c r="B3871" s="13"/>
      <c r="C3871" s="38" t="s">
        <v>1</v>
      </c>
      <c r="D3871" s="38" t="s">
        <v>2415</v>
      </c>
      <c r="E3871" s="3" t="s">
        <v>1</v>
      </c>
      <c r="F3871" s="39">
        <v>8.3059999999999992</v>
      </c>
      <c r="H3871" s="13"/>
    </row>
    <row r="3872" spans="2:8" s="1" customFormat="1" ht="16.899999999999999" customHeight="1">
      <c r="B3872" s="13"/>
      <c r="C3872" s="38" t="s">
        <v>1</v>
      </c>
      <c r="D3872" s="38" t="s">
        <v>2416</v>
      </c>
      <c r="E3872" s="3" t="s">
        <v>1</v>
      </c>
      <c r="F3872" s="39">
        <v>-3.87</v>
      </c>
      <c r="H3872" s="13"/>
    </row>
    <row r="3873" spans="2:8" s="1" customFormat="1" ht="16.899999999999999" customHeight="1">
      <c r="B3873" s="13"/>
      <c r="C3873" s="38" t="s">
        <v>1</v>
      </c>
      <c r="D3873" s="38" t="s">
        <v>2417</v>
      </c>
      <c r="E3873" s="3" t="s">
        <v>1</v>
      </c>
      <c r="F3873" s="39">
        <v>0</v>
      </c>
      <c r="H3873" s="13"/>
    </row>
    <row r="3874" spans="2:8" s="1" customFormat="1" ht="16.899999999999999" customHeight="1">
      <c r="B3874" s="13"/>
      <c r="C3874" s="38" t="s">
        <v>1</v>
      </c>
      <c r="D3874" s="38" t="s">
        <v>2418</v>
      </c>
      <c r="E3874" s="3" t="s">
        <v>1</v>
      </c>
      <c r="F3874" s="39">
        <v>32.548999999999999</v>
      </c>
      <c r="H3874" s="13"/>
    </row>
    <row r="3875" spans="2:8" s="1" customFormat="1" ht="16.899999999999999" customHeight="1">
      <c r="B3875" s="13"/>
      <c r="C3875" s="38" t="s">
        <v>1</v>
      </c>
      <c r="D3875" s="38" t="s">
        <v>2419</v>
      </c>
      <c r="E3875" s="3" t="s">
        <v>1</v>
      </c>
      <c r="F3875" s="39">
        <v>2.6360000000000001</v>
      </c>
      <c r="H3875" s="13"/>
    </row>
    <row r="3876" spans="2:8" s="1" customFormat="1" ht="16.899999999999999" customHeight="1">
      <c r="B3876" s="13"/>
      <c r="C3876" s="38" t="s">
        <v>1</v>
      </c>
      <c r="D3876" s="38" t="s">
        <v>1723</v>
      </c>
      <c r="E3876" s="3" t="s">
        <v>1</v>
      </c>
      <c r="F3876" s="39">
        <v>0</v>
      </c>
      <c r="H3876" s="13"/>
    </row>
    <row r="3877" spans="2:8" s="1" customFormat="1" ht="16.899999999999999" customHeight="1">
      <c r="B3877" s="13"/>
      <c r="C3877" s="38" t="s">
        <v>1</v>
      </c>
      <c r="D3877" s="38" t="s">
        <v>6466</v>
      </c>
      <c r="E3877" s="3" t="s">
        <v>1</v>
      </c>
      <c r="F3877" s="39">
        <v>6.3289999999999997</v>
      </c>
      <c r="H3877" s="13"/>
    </row>
    <row r="3878" spans="2:8" s="1" customFormat="1" ht="16.899999999999999" customHeight="1">
      <c r="B3878" s="13"/>
      <c r="C3878" s="38" t="s">
        <v>1</v>
      </c>
      <c r="D3878" s="38" t="s">
        <v>2042</v>
      </c>
      <c r="E3878" s="3" t="s">
        <v>1</v>
      </c>
      <c r="F3878" s="39">
        <v>-2.58</v>
      </c>
      <c r="H3878" s="13"/>
    </row>
    <row r="3879" spans="2:8" s="1" customFormat="1" ht="16.899999999999999" customHeight="1">
      <c r="B3879" s="13"/>
      <c r="C3879" s="38" t="s">
        <v>1</v>
      </c>
      <c r="D3879" s="38" t="s">
        <v>1965</v>
      </c>
      <c r="E3879" s="3" t="s">
        <v>1</v>
      </c>
      <c r="F3879" s="39">
        <v>0</v>
      </c>
      <c r="H3879" s="13"/>
    </row>
    <row r="3880" spans="2:8" s="1" customFormat="1" ht="16.899999999999999" customHeight="1">
      <c r="B3880" s="13"/>
      <c r="C3880" s="38" t="s">
        <v>1</v>
      </c>
      <c r="D3880" s="38" t="s">
        <v>6484</v>
      </c>
      <c r="E3880" s="3" t="s">
        <v>1</v>
      </c>
      <c r="F3880" s="39">
        <v>34.146000000000001</v>
      </c>
      <c r="H3880" s="13"/>
    </row>
    <row r="3881" spans="2:8" s="1" customFormat="1" ht="16.899999999999999" customHeight="1">
      <c r="B3881" s="13"/>
      <c r="C3881" s="38" t="s">
        <v>1</v>
      </c>
      <c r="D3881" s="38" t="s">
        <v>2421</v>
      </c>
      <c r="E3881" s="3" t="s">
        <v>1</v>
      </c>
      <c r="F3881" s="39">
        <v>-14.406000000000001</v>
      </c>
      <c r="H3881" s="13"/>
    </row>
    <row r="3882" spans="2:8" s="1" customFormat="1" ht="16.899999999999999" customHeight="1">
      <c r="B3882" s="13"/>
      <c r="C3882" s="38" t="s">
        <v>1</v>
      </c>
      <c r="D3882" s="38" t="s">
        <v>2422</v>
      </c>
      <c r="E3882" s="3" t="s">
        <v>1</v>
      </c>
      <c r="F3882" s="39">
        <v>1.5429999999999999</v>
      </c>
      <c r="H3882" s="13"/>
    </row>
    <row r="3883" spans="2:8" s="1" customFormat="1" ht="16.899999999999999" customHeight="1">
      <c r="B3883" s="13"/>
      <c r="C3883" s="38" t="s">
        <v>1</v>
      </c>
      <c r="D3883" s="38" t="s">
        <v>1718</v>
      </c>
      <c r="E3883" s="3" t="s">
        <v>1</v>
      </c>
      <c r="F3883" s="39">
        <v>0</v>
      </c>
      <c r="H3883" s="13"/>
    </row>
    <row r="3884" spans="2:8" s="1" customFormat="1" ht="16.899999999999999" customHeight="1">
      <c r="B3884" s="13"/>
      <c r="C3884" s="38" t="s">
        <v>1</v>
      </c>
      <c r="D3884" s="38" t="s">
        <v>6485</v>
      </c>
      <c r="E3884" s="3" t="s">
        <v>1</v>
      </c>
      <c r="F3884" s="39">
        <v>16.129000000000001</v>
      </c>
      <c r="H3884" s="13"/>
    </row>
    <row r="3885" spans="2:8" s="1" customFormat="1" ht="16.899999999999999" customHeight="1">
      <c r="B3885" s="13"/>
      <c r="C3885" s="38" t="s">
        <v>1</v>
      </c>
      <c r="D3885" s="38" t="s">
        <v>2424</v>
      </c>
      <c r="E3885" s="3" t="s">
        <v>1</v>
      </c>
      <c r="F3885" s="39">
        <v>-6.0069999999999997</v>
      </c>
      <c r="H3885" s="13"/>
    </row>
    <row r="3886" spans="2:8" s="1" customFormat="1" ht="16.899999999999999" customHeight="1">
      <c r="B3886" s="13"/>
      <c r="C3886" s="38" t="s">
        <v>1</v>
      </c>
      <c r="D3886" s="38" t="s">
        <v>2425</v>
      </c>
      <c r="E3886" s="3" t="s">
        <v>1</v>
      </c>
      <c r="F3886" s="39">
        <v>3.532</v>
      </c>
      <c r="H3886" s="13"/>
    </row>
    <row r="3887" spans="2:8" s="1" customFormat="1" ht="16.899999999999999" customHeight="1">
      <c r="B3887" s="13"/>
      <c r="C3887" s="38" t="s">
        <v>6486</v>
      </c>
      <c r="D3887" s="38" t="s">
        <v>397</v>
      </c>
      <c r="E3887" s="3" t="s">
        <v>1</v>
      </c>
      <c r="F3887" s="39">
        <v>479.56400000000002</v>
      </c>
      <c r="H3887" s="13"/>
    </row>
    <row r="3888" spans="2:8" s="1" customFormat="1" ht="26.45" customHeight="1">
      <c r="B3888" s="13"/>
      <c r="C3888" s="33" t="s">
        <v>11068</v>
      </c>
      <c r="D3888" s="33" t="s">
        <v>88</v>
      </c>
      <c r="H3888" s="13"/>
    </row>
    <row r="3889" spans="2:8" s="1" customFormat="1" ht="16.899999999999999" customHeight="1">
      <c r="B3889" s="13"/>
      <c r="C3889" s="34" t="s">
        <v>9698</v>
      </c>
      <c r="D3889" s="35" t="s">
        <v>122</v>
      </c>
      <c r="E3889" s="36" t="s">
        <v>1</v>
      </c>
      <c r="F3889" s="37">
        <v>138.78</v>
      </c>
      <c r="H3889" s="13"/>
    </row>
    <row r="3890" spans="2:8" s="1" customFormat="1" ht="16.899999999999999" customHeight="1">
      <c r="B3890" s="13"/>
      <c r="C3890" s="38" t="s">
        <v>1</v>
      </c>
      <c r="D3890" s="38" t="s">
        <v>412</v>
      </c>
      <c r="E3890" s="3" t="s">
        <v>1</v>
      </c>
      <c r="F3890" s="39">
        <v>0</v>
      </c>
      <c r="H3890" s="13"/>
    </row>
    <row r="3891" spans="2:8" s="1" customFormat="1" ht="16.899999999999999" customHeight="1">
      <c r="B3891" s="13"/>
      <c r="C3891" s="38" t="s">
        <v>1</v>
      </c>
      <c r="D3891" s="38" t="s">
        <v>11069</v>
      </c>
      <c r="E3891" s="3" t="s">
        <v>1</v>
      </c>
      <c r="F3891" s="39">
        <v>138.78</v>
      </c>
      <c r="H3891" s="13"/>
    </row>
    <row r="3892" spans="2:8" s="1" customFormat="1" ht="16.899999999999999" customHeight="1">
      <c r="B3892" s="13"/>
      <c r="C3892" s="38" t="s">
        <v>1</v>
      </c>
      <c r="D3892" s="38" t="s">
        <v>378</v>
      </c>
      <c r="E3892" s="3" t="s">
        <v>1</v>
      </c>
      <c r="F3892" s="39">
        <v>138.78</v>
      </c>
      <c r="H3892" s="13"/>
    </row>
    <row r="3893" spans="2:8" s="1" customFormat="1" ht="16.899999999999999" customHeight="1">
      <c r="B3893" s="13"/>
      <c r="C3893" s="40" t="s">
        <v>10809</v>
      </c>
      <c r="H3893" s="13"/>
    </row>
    <row r="3894" spans="2:8" s="1" customFormat="1" ht="16.899999999999999" customHeight="1">
      <c r="B3894" s="13"/>
      <c r="C3894" s="38" t="s">
        <v>2867</v>
      </c>
      <c r="D3894" s="38" t="s">
        <v>2868</v>
      </c>
      <c r="E3894" s="3" t="s">
        <v>249</v>
      </c>
      <c r="F3894" s="39">
        <v>138.78</v>
      </c>
      <c r="H3894" s="13"/>
    </row>
    <row r="3895" spans="2:8" s="1" customFormat="1" ht="16.899999999999999" customHeight="1">
      <c r="B3895" s="13"/>
      <c r="C3895" s="38" t="s">
        <v>2871</v>
      </c>
      <c r="D3895" s="38" t="s">
        <v>2872</v>
      </c>
      <c r="E3895" s="3" t="s">
        <v>249</v>
      </c>
      <c r="F3895" s="39">
        <v>138.78</v>
      </c>
      <c r="H3895" s="13"/>
    </row>
    <row r="3896" spans="2:8" s="1" customFormat="1" ht="16.899999999999999" customHeight="1">
      <c r="B3896" s="13"/>
      <c r="C3896" s="38" t="s">
        <v>2904</v>
      </c>
      <c r="D3896" s="38" t="s">
        <v>2905</v>
      </c>
      <c r="E3896" s="3" t="s">
        <v>249</v>
      </c>
      <c r="F3896" s="39">
        <v>111.97</v>
      </c>
      <c r="H3896" s="13"/>
    </row>
    <row r="3897" spans="2:8" s="1" customFormat="1" ht="16.899999999999999" customHeight="1">
      <c r="B3897" s="13"/>
      <c r="C3897" s="34" t="s">
        <v>9700</v>
      </c>
      <c r="D3897" s="35" t="s">
        <v>1</v>
      </c>
      <c r="E3897" s="36" t="s">
        <v>1</v>
      </c>
      <c r="F3897" s="37">
        <v>98.56</v>
      </c>
      <c r="H3897" s="13"/>
    </row>
    <row r="3898" spans="2:8" s="1" customFormat="1" ht="16.899999999999999" customHeight="1">
      <c r="B3898" s="13"/>
      <c r="C3898" s="38" t="s">
        <v>1</v>
      </c>
      <c r="D3898" s="38" t="s">
        <v>9701</v>
      </c>
      <c r="E3898" s="3" t="s">
        <v>1</v>
      </c>
      <c r="F3898" s="39">
        <v>98.56</v>
      </c>
      <c r="H3898" s="13"/>
    </row>
    <row r="3899" spans="2:8" s="1" customFormat="1" ht="16.899999999999999" customHeight="1">
      <c r="B3899" s="13"/>
      <c r="C3899" s="40" t="s">
        <v>10809</v>
      </c>
      <c r="H3899" s="13"/>
    </row>
    <row r="3900" spans="2:8" s="1" customFormat="1" ht="16.899999999999999" customHeight="1">
      <c r="B3900" s="13"/>
      <c r="C3900" s="38" t="s">
        <v>2755</v>
      </c>
      <c r="D3900" s="38" t="s">
        <v>2756</v>
      </c>
      <c r="E3900" s="3" t="s">
        <v>249</v>
      </c>
      <c r="F3900" s="39">
        <v>118.60299999999999</v>
      </c>
      <c r="H3900" s="13"/>
    </row>
    <row r="3901" spans="2:8" s="1" customFormat="1" ht="22.5">
      <c r="B3901" s="13"/>
      <c r="C3901" s="38" t="s">
        <v>10099</v>
      </c>
      <c r="D3901" s="38" t="s">
        <v>10100</v>
      </c>
      <c r="E3901" s="3" t="s">
        <v>249</v>
      </c>
      <c r="F3901" s="39">
        <v>98.56</v>
      </c>
      <c r="H3901" s="13"/>
    </row>
    <row r="3902" spans="2:8" s="1" customFormat="1" ht="16.899999999999999" customHeight="1">
      <c r="B3902" s="13"/>
      <c r="C3902" s="38" t="s">
        <v>4186</v>
      </c>
      <c r="D3902" s="38" t="s">
        <v>4187</v>
      </c>
      <c r="E3902" s="3" t="s">
        <v>249</v>
      </c>
      <c r="F3902" s="39">
        <v>111.97</v>
      </c>
      <c r="H3902" s="13"/>
    </row>
    <row r="3903" spans="2:8" s="1" customFormat="1" ht="16.899999999999999" customHeight="1">
      <c r="B3903" s="13"/>
      <c r="C3903" s="38" t="s">
        <v>10246</v>
      </c>
      <c r="D3903" s="38" t="s">
        <v>10247</v>
      </c>
      <c r="E3903" s="3" t="s">
        <v>249</v>
      </c>
      <c r="F3903" s="39">
        <v>105.193</v>
      </c>
      <c r="H3903" s="13"/>
    </row>
    <row r="3904" spans="2:8" s="1" customFormat="1" ht="22.5">
      <c r="B3904" s="13"/>
      <c r="C3904" s="38" t="s">
        <v>10253</v>
      </c>
      <c r="D3904" s="38" t="s">
        <v>10254</v>
      </c>
      <c r="E3904" s="3" t="s">
        <v>249</v>
      </c>
      <c r="F3904" s="39">
        <v>98.56</v>
      </c>
      <c r="H3904" s="13"/>
    </row>
    <row r="3905" spans="2:8" s="1" customFormat="1" ht="16.899999999999999" customHeight="1">
      <c r="B3905" s="13"/>
      <c r="C3905" s="38" t="s">
        <v>4339</v>
      </c>
      <c r="D3905" s="38" t="s">
        <v>4340</v>
      </c>
      <c r="E3905" s="3" t="s">
        <v>249</v>
      </c>
      <c r="F3905" s="39">
        <v>118.60299999999999</v>
      </c>
      <c r="H3905" s="13"/>
    </row>
    <row r="3906" spans="2:8" s="1" customFormat="1" ht="16.899999999999999" customHeight="1">
      <c r="B3906" s="13"/>
      <c r="C3906" s="38" t="s">
        <v>3212</v>
      </c>
      <c r="D3906" s="38" t="s">
        <v>3213</v>
      </c>
      <c r="E3906" s="3" t="s">
        <v>249</v>
      </c>
      <c r="F3906" s="39">
        <v>118.60299999999999</v>
      </c>
      <c r="H3906" s="13"/>
    </row>
    <row r="3907" spans="2:8" s="1" customFormat="1" ht="16.899999999999999" customHeight="1">
      <c r="B3907" s="13"/>
      <c r="C3907" s="38" t="s">
        <v>10264</v>
      </c>
      <c r="D3907" s="38" t="s">
        <v>10265</v>
      </c>
      <c r="E3907" s="3" t="s">
        <v>249</v>
      </c>
      <c r="F3907" s="39">
        <v>107.297</v>
      </c>
      <c r="H3907" s="13"/>
    </row>
    <row r="3908" spans="2:8" s="1" customFormat="1" ht="16.899999999999999" customHeight="1">
      <c r="B3908" s="13"/>
      <c r="C3908" s="38" t="s">
        <v>10250</v>
      </c>
      <c r="D3908" s="38" t="s">
        <v>10251</v>
      </c>
      <c r="E3908" s="3" t="s">
        <v>249</v>
      </c>
      <c r="F3908" s="39">
        <v>105.193</v>
      </c>
      <c r="H3908" s="13"/>
    </row>
    <row r="3909" spans="2:8" s="1" customFormat="1" ht="16.899999999999999" customHeight="1">
      <c r="B3909" s="13"/>
      <c r="C3909" s="34" t="s">
        <v>11070</v>
      </c>
      <c r="D3909" s="35" t="s">
        <v>11071</v>
      </c>
      <c r="E3909" s="36" t="s">
        <v>1</v>
      </c>
      <c r="F3909" s="37">
        <v>9.4559999999999995</v>
      </c>
      <c r="H3909" s="13"/>
    </row>
    <row r="3910" spans="2:8" s="1" customFormat="1" ht="16.899999999999999" customHeight="1">
      <c r="B3910" s="13"/>
      <c r="C3910" s="38" t="s">
        <v>1</v>
      </c>
      <c r="D3910" s="38" t="s">
        <v>11072</v>
      </c>
      <c r="E3910" s="3" t="s">
        <v>1</v>
      </c>
      <c r="F3910" s="39">
        <v>9.4559999999999995</v>
      </c>
      <c r="H3910" s="13"/>
    </row>
    <row r="3911" spans="2:8" s="1" customFormat="1" ht="16.899999999999999" customHeight="1">
      <c r="B3911" s="13"/>
      <c r="C3911" s="34" t="s">
        <v>9702</v>
      </c>
      <c r="D3911" s="35" t="s">
        <v>1</v>
      </c>
      <c r="E3911" s="36" t="s">
        <v>1</v>
      </c>
      <c r="F3911" s="37">
        <v>13.41</v>
      </c>
      <c r="H3911" s="13"/>
    </row>
    <row r="3912" spans="2:8" s="1" customFormat="1" ht="16.899999999999999" customHeight="1">
      <c r="B3912" s="13"/>
      <c r="C3912" s="38" t="s">
        <v>1</v>
      </c>
      <c r="D3912" s="38" t="s">
        <v>11073</v>
      </c>
      <c r="E3912" s="3" t="s">
        <v>1</v>
      </c>
      <c r="F3912" s="39">
        <v>13.41</v>
      </c>
      <c r="H3912" s="13"/>
    </row>
    <row r="3913" spans="2:8" s="1" customFormat="1" ht="16.899999999999999" customHeight="1">
      <c r="B3913" s="13"/>
      <c r="C3913" s="38" t="s">
        <v>1</v>
      </c>
      <c r="D3913" s="38" t="s">
        <v>378</v>
      </c>
      <c r="E3913" s="3" t="s">
        <v>1</v>
      </c>
      <c r="F3913" s="39">
        <v>13.41</v>
      </c>
      <c r="H3913" s="13"/>
    </row>
    <row r="3914" spans="2:8" s="1" customFormat="1" ht="16.899999999999999" customHeight="1">
      <c r="B3914" s="13"/>
      <c r="C3914" s="40" t="s">
        <v>10809</v>
      </c>
      <c r="H3914" s="13"/>
    </row>
    <row r="3915" spans="2:8" s="1" customFormat="1" ht="16.899999999999999" customHeight="1">
      <c r="B3915" s="13"/>
      <c r="C3915" s="38" t="s">
        <v>2755</v>
      </c>
      <c r="D3915" s="38" t="s">
        <v>2756</v>
      </c>
      <c r="E3915" s="3" t="s">
        <v>249</v>
      </c>
      <c r="F3915" s="39">
        <v>118.60299999999999</v>
      </c>
      <c r="H3915" s="13"/>
    </row>
    <row r="3916" spans="2:8" s="1" customFormat="1" ht="16.899999999999999" customHeight="1">
      <c r="B3916" s="13"/>
      <c r="C3916" s="38" t="s">
        <v>10095</v>
      </c>
      <c r="D3916" s="38" t="s">
        <v>10096</v>
      </c>
      <c r="E3916" s="3" t="s">
        <v>249</v>
      </c>
      <c r="F3916" s="39">
        <v>13.41</v>
      </c>
      <c r="H3916" s="13"/>
    </row>
    <row r="3917" spans="2:8" s="1" customFormat="1" ht="16.899999999999999" customHeight="1">
      <c r="B3917" s="13"/>
      <c r="C3917" s="38" t="s">
        <v>4186</v>
      </c>
      <c r="D3917" s="38" t="s">
        <v>4187</v>
      </c>
      <c r="E3917" s="3" t="s">
        <v>249</v>
      </c>
      <c r="F3917" s="39">
        <v>111.97</v>
      </c>
      <c r="H3917" s="13"/>
    </row>
    <row r="3918" spans="2:8" s="1" customFormat="1" ht="16.899999999999999" customHeight="1">
      <c r="B3918" s="13"/>
      <c r="C3918" s="38" t="s">
        <v>4339</v>
      </c>
      <c r="D3918" s="38" t="s">
        <v>4340</v>
      </c>
      <c r="E3918" s="3" t="s">
        <v>249</v>
      </c>
      <c r="F3918" s="39">
        <v>118.60299999999999</v>
      </c>
      <c r="H3918" s="13"/>
    </row>
    <row r="3919" spans="2:8" s="1" customFormat="1" ht="16.899999999999999" customHeight="1">
      <c r="B3919" s="13"/>
      <c r="C3919" s="38" t="s">
        <v>3212</v>
      </c>
      <c r="D3919" s="38" t="s">
        <v>3213</v>
      </c>
      <c r="E3919" s="3" t="s">
        <v>249</v>
      </c>
      <c r="F3919" s="39">
        <v>118.60299999999999</v>
      </c>
      <c r="H3919" s="13"/>
    </row>
    <row r="3920" spans="2:8" s="1" customFormat="1" ht="16.899999999999999" customHeight="1">
      <c r="B3920" s="13"/>
      <c r="C3920" s="38" t="s">
        <v>10268</v>
      </c>
      <c r="D3920" s="38" t="s">
        <v>10269</v>
      </c>
      <c r="E3920" s="3" t="s">
        <v>249</v>
      </c>
      <c r="F3920" s="39">
        <v>14.750999999999999</v>
      </c>
      <c r="H3920" s="13"/>
    </row>
    <row r="3921" spans="2:8" s="1" customFormat="1" ht="16.899999999999999" customHeight="1">
      <c r="B3921" s="13"/>
      <c r="C3921" s="34" t="s">
        <v>11074</v>
      </c>
      <c r="D3921" s="35" t="s">
        <v>11075</v>
      </c>
      <c r="E3921" s="36" t="s">
        <v>1</v>
      </c>
      <c r="F3921" s="37">
        <v>0.8</v>
      </c>
      <c r="H3921" s="13"/>
    </row>
    <row r="3922" spans="2:8" s="1" customFormat="1" ht="16.899999999999999" customHeight="1">
      <c r="B3922" s="13"/>
      <c r="C3922" s="38" t="s">
        <v>1</v>
      </c>
      <c r="D3922" s="38" t="s">
        <v>11076</v>
      </c>
      <c r="E3922" s="3" t="s">
        <v>1</v>
      </c>
      <c r="F3922" s="39">
        <v>0.36</v>
      </c>
      <c r="H3922" s="13"/>
    </row>
    <row r="3923" spans="2:8" s="1" customFormat="1" ht="16.899999999999999" customHeight="1">
      <c r="B3923" s="13"/>
      <c r="C3923" s="38" t="s">
        <v>1</v>
      </c>
      <c r="D3923" s="38" t="s">
        <v>11077</v>
      </c>
      <c r="E3923" s="3" t="s">
        <v>1</v>
      </c>
      <c r="F3923" s="39">
        <v>0.44</v>
      </c>
      <c r="H3923" s="13"/>
    </row>
    <row r="3924" spans="2:8" s="1" customFormat="1" ht="16.899999999999999" customHeight="1">
      <c r="B3924" s="13"/>
      <c r="C3924" s="38" t="s">
        <v>1</v>
      </c>
      <c r="D3924" s="38" t="s">
        <v>378</v>
      </c>
      <c r="E3924" s="3" t="s">
        <v>1</v>
      </c>
      <c r="F3924" s="39">
        <v>0.8</v>
      </c>
      <c r="H3924" s="13"/>
    </row>
    <row r="3925" spans="2:8" s="1" customFormat="1" ht="16.899999999999999" customHeight="1">
      <c r="B3925" s="13"/>
      <c r="C3925" s="34" t="s">
        <v>9704</v>
      </c>
      <c r="D3925" s="35" t="s">
        <v>1</v>
      </c>
      <c r="E3925" s="36" t="s">
        <v>1</v>
      </c>
      <c r="F3925" s="37">
        <v>6.633</v>
      </c>
      <c r="H3925" s="13"/>
    </row>
    <row r="3926" spans="2:8" s="1" customFormat="1" ht="16.899999999999999" customHeight="1">
      <c r="B3926" s="13"/>
      <c r="C3926" s="38" t="s">
        <v>1</v>
      </c>
      <c r="D3926" s="38" t="s">
        <v>11078</v>
      </c>
      <c r="E3926" s="3" t="s">
        <v>1</v>
      </c>
      <c r="F3926" s="39">
        <v>0</v>
      </c>
      <c r="H3926" s="13"/>
    </row>
    <row r="3927" spans="2:8" s="1" customFormat="1" ht="16.899999999999999" customHeight="1">
      <c r="B3927" s="13"/>
      <c r="C3927" s="38" t="s">
        <v>1</v>
      </c>
      <c r="D3927" s="38" t="s">
        <v>11079</v>
      </c>
      <c r="E3927" s="3" t="s">
        <v>1</v>
      </c>
      <c r="F3927" s="39">
        <v>2.25</v>
      </c>
      <c r="H3927" s="13"/>
    </row>
    <row r="3928" spans="2:8" s="1" customFormat="1" ht="16.899999999999999" customHeight="1">
      <c r="B3928" s="13"/>
      <c r="C3928" s="38" t="s">
        <v>1</v>
      </c>
      <c r="D3928" s="38" t="s">
        <v>11080</v>
      </c>
      <c r="E3928" s="3" t="s">
        <v>1</v>
      </c>
      <c r="F3928" s="39">
        <v>0</v>
      </c>
      <c r="H3928" s="13"/>
    </row>
    <row r="3929" spans="2:8" s="1" customFormat="1" ht="16.899999999999999" customHeight="1">
      <c r="B3929" s="13"/>
      <c r="C3929" s="38" t="s">
        <v>1</v>
      </c>
      <c r="D3929" s="38" t="s">
        <v>11081</v>
      </c>
      <c r="E3929" s="3" t="s">
        <v>1</v>
      </c>
      <c r="F3929" s="39">
        <v>4.383</v>
      </c>
      <c r="H3929" s="13"/>
    </row>
    <row r="3930" spans="2:8" s="1" customFormat="1" ht="16.899999999999999" customHeight="1">
      <c r="B3930" s="13"/>
      <c r="C3930" s="38" t="s">
        <v>1</v>
      </c>
      <c r="D3930" s="38" t="s">
        <v>378</v>
      </c>
      <c r="E3930" s="3" t="s">
        <v>1</v>
      </c>
      <c r="F3930" s="39">
        <v>6.633</v>
      </c>
      <c r="H3930" s="13"/>
    </row>
    <row r="3931" spans="2:8" s="1" customFormat="1" ht="16.899999999999999" customHeight="1">
      <c r="B3931" s="13"/>
      <c r="C3931" s="40" t="s">
        <v>10809</v>
      </c>
      <c r="H3931" s="13"/>
    </row>
    <row r="3932" spans="2:8" s="1" customFormat="1" ht="16.899999999999999" customHeight="1">
      <c r="B3932" s="13"/>
      <c r="C3932" s="38" t="s">
        <v>2755</v>
      </c>
      <c r="D3932" s="38" t="s">
        <v>2756</v>
      </c>
      <c r="E3932" s="3" t="s">
        <v>249</v>
      </c>
      <c r="F3932" s="39">
        <v>118.60299999999999</v>
      </c>
      <c r="H3932" s="13"/>
    </row>
    <row r="3933" spans="2:8" s="1" customFormat="1" ht="16.899999999999999" customHeight="1">
      <c r="B3933" s="13"/>
      <c r="C3933" s="38" t="s">
        <v>2771</v>
      </c>
      <c r="D3933" s="38" t="s">
        <v>10091</v>
      </c>
      <c r="E3933" s="3" t="s">
        <v>249</v>
      </c>
      <c r="F3933" s="39">
        <v>6.633</v>
      </c>
      <c r="H3933" s="13"/>
    </row>
    <row r="3934" spans="2:8" s="1" customFormat="1" ht="16.899999999999999" customHeight="1">
      <c r="B3934" s="13"/>
      <c r="C3934" s="38" t="s">
        <v>10102</v>
      </c>
      <c r="D3934" s="38" t="s">
        <v>10103</v>
      </c>
      <c r="E3934" s="3" t="s">
        <v>249</v>
      </c>
      <c r="F3934" s="39">
        <v>6.633</v>
      </c>
      <c r="H3934" s="13"/>
    </row>
    <row r="3935" spans="2:8" s="1" customFormat="1" ht="16.899999999999999" customHeight="1">
      <c r="B3935" s="13"/>
      <c r="C3935" s="38" t="s">
        <v>10246</v>
      </c>
      <c r="D3935" s="38" t="s">
        <v>10247</v>
      </c>
      <c r="E3935" s="3" t="s">
        <v>249</v>
      </c>
      <c r="F3935" s="39">
        <v>105.193</v>
      </c>
      <c r="H3935" s="13"/>
    </row>
    <row r="3936" spans="2:8" s="1" customFormat="1" ht="16.899999999999999" customHeight="1">
      <c r="B3936" s="13"/>
      <c r="C3936" s="38" t="s">
        <v>4339</v>
      </c>
      <c r="D3936" s="38" t="s">
        <v>4340</v>
      </c>
      <c r="E3936" s="3" t="s">
        <v>249</v>
      </c>
      <c r="F3936" s="39">
        <v>118.60299999999999</v>
      </c>
      <c r="H3936" s="13"/>
    </row>
    <row r="3937" spans="2:8" s="1" customFormat="1" ht="22.5">
      <c r="B3937" s="13"/>
      <c r="C3937" s="38" t="s">
        <v>10401</v>
      </c>
      <c r="D3937" s="38" t="s">
        <v>6125</v>
      </c>
      <c r="E3937" s="3" t="s">
        <v>249</v>
      </c>
      <c r="F3937" s="39">
        <v>6.633</v>
      </c>
      <c r="H3937" s="13"/>
    </row>
    <row r="3938" spans="2:8" s="1" customFormat="1" ht="16.899999999999999" customHeight="1">
      <c r="B3938" s="13"/>
      <c r="C3938" s="38" t="s">
        <v>3212</v>
      </c>
      <c r="D3938" s="38" t="s">
        <v>3213</v>
      </c>
      <c r="E3938" s="3" t="s">
        <v>249</v>
      </c>
      <c r="F3938" s="39">
        <v>118.60299999999999</v>
      </c>
      <c r="H3938" s="13"/>
    </row>
    <row r="3939" spans="2:8" s="1" customFormat="1" ht="16.899999999999999" customHeight="1">
      <c r="B3939" s="13"/>
      <c r="C3939" s="38" t="s">
        <v>10264</v>
      </c>
      <c r="D3939" s="38" t="s">
        <v>10265</v>
      </c>
      <c r="E3939" s="3" t="s">
        <v>249</v>
      </c>
      <c r="F3939" s="39">
        <v>107.297</v>
      </c>
      <c r="H3939" s="13"/>
    </row>
    <row r="3940" spans="2:8" s="1" customFormat="1" ht="16.899999999999999" customHeight="1">
      <c r="B3940" s="13"/>
      <c r="C3940" s="38" t="s">
        <v>10250</v>
      </c>
      <c r="D3940" s="38" t="s">
        <v>10251</v>
      </c>
      <c r="E3940" s="3" t="s">
        <v>249</v>
      </c>
      <c r="F3940" s="39">
        <v>105.193</v>
      </c>
      <c r="H3940" s="13"/>
    </row>
    <row r="3941" spans="2:8" s="1" customFormat="1" ht="16.899999999999999" customHeight="1">
      <c r="B3941" s="13"/>
      <c r="C3941" s="34" t="s">
        <v>9706</v>
      </c>
      <c r="D3941" s="35" t="s">
        <v>1</v>
      </c>
      <c r="E3941" s="36" t="s">
        <v>1</v>
      </c>
      <c r="F3941" s="37">
        <v>125.468</v>
      </c>
      <c r="H3941" s="13"/>
    </row>
    <row r="3942" spans="2:8" s="1" customFormat="1" ht="16.899999999999999" customHeight="1">
      <c r="B3942" s="13"/>
      <c r="C3942" s="38" t="s">
        <v>1</v>
      </c>
      <c r="D3942" s="38" t="s">
        <v>10205</v>
      </c>
      <c r="E3942" s="3" t="s">
        <v>1</v>
      </c>
      <c r="F3942" s="39">
        <v>146.69</v>
      </c>
      <c r="H3942" s="13"/>
    </row>
    <row r="3943" spans="2:8" s="1" customFormat="1" ht="16.899999999999999" customHeight="1">
      <c r="B3943" s="13"/>
      <c r="C3943" s="38" t="s">
        <v>1</v>
      </c>
      <c r="D3943" s="38" t="s">
        <v>10206</v>
      </c>
      <c r="E3943" s="3" t="s">
        <v>1</v>
      </c>
      <c r="F3943" s="39">
        <v>-20.411999999999999</v>
      </c>
      <c r="H3943" s="13"/>
    </row>
    <row r="3944" spans="2:8" s="1" customFormat="1" ht="16.899999999999999" customHeight="1">
      <c r="B3944" s="13"/>
      <c r="C3944" s="38" t="s">
        <v>1</v>
      </c>
      <c r="D3944" s="38" t="s">
        <v>2651</v>
      </c>
      <c r="E3944" s="3" t="s">
        <v>1</v>
      </c>
      <c r="F3944" s="39">
        <v>-0.81</v>
      </c>
      <c r="H3944" s="13"/>
    </row>
    <row r="3945" spans="2:8" s="1" customFormat="1" ht="16.899999999999999" customHeight="1">
      <c r="B3945" s="13"/>
      <c r="C3945" s="38" t="s">
        <v>9706</v>
      </c>
      <c r="D3945" s="38" t="s">
        <v>378</v>
      </c>
      <c r="E3945" s="3" t="s">
        <v>1</v>
      </c>
      <c r="F3945" s="39">
        <v>125.468</v>
      </c>
      <c r="H3945" s="13"/>
    </row>
    <row r="3946" spans="2:8" s="1" customFormat="1" ht="16.899999999999999" customHeight="1">
      <c r="B3946" s="13"/>
      <c r="C3946" s="40" t="s">
        <v>10809</v>
      </c>
      <c r="H3946" s="13"/>
    </row>
    <row r="3947" spans="2:8" s="1" customFormat="1" ht="22.5">
      <c r="B3947" s="13"/>
      <c r="C3947" s="38" t="s">
        <v>10229</v>
      </c>
      <c r="D3947" s="38" t="s">
        <v>10230</v>
      </c>
      <c r="E3947" s="3" t="s">
        <v>249</v>
      </c>
      <c r="F3947" s="39">
        <v>125.468</v>
      </c>
      <c r="H3947" s="13"/>
    </row>
    <row r="3948" spans="2:8" s="1" customFormat="1" ht="22.5">
      <c r="B3948" s="13"/>
      <c r="C3948" s="38" t="s">
        <v>10225</v>
      </c>
      <c r="D3948" s="38" t="s">
        <v>10226</v>
      </c>
      <c r="E3948" s="3" t="s">
        <v>249</v>
      </c>
      <c r="F3948" s="39">
        <v>171.517</v>
      </c>
      <c r="H3948" s="13"/>
    </row>
    <row r="3949" spans="2:8" s="1" customFormat="1" ht="22.5">
      <c r="B3949" s="13"/>
      <c r="C3949" s="38" t="s">
        <v>10239</v>
      </c>
      <c r="D3949" s="38" t="s">
        <v>10240</v>
      </c>
      <c r="E3949" s="3" t="s">
        <v>249</v>
      </c>
      <c r="F3949" s="39">
        <v>197.245</v>
      </c>
      <c r="H3949" s="13"/>
    </row>
    <row r="3950" spans="2:8" s="1" customFormat="1" ht="16.899999999999999" customHeight="1">
      <c r="B3950" s="13"/>
      <c r="C3950" s="34" t="s">
        <v>9708</v>
      </c>
      <c r="D3950" s="35" t="s">
        <v>1</v>
      </c>
      <c r="E3950" s="36" t="s">
        <v>1</v>
      </c>
      <c r="F3950" s="37">
        <v>46.048999999999999</v>
      </c>
      <c r="H3950" s="13"/>
    </row>
    <row r="3951" spans="2:8" s="1" customFormat="1" ht="16.899999999999999" customHeight="1">
      <c r="B3951" s="13"/>
      <c r="C3951" s="38" t="s">
        <v>1</v>
      </c>
      <c r="D3951" s="38" t="s">
        <v>10236</v>
      </c>
      <c r="E3951" s="3" t="s">
        <v>1</v>
      </c>
      <c r="F3951" s="39">
        <v>21.725000000000001</v>
      </c>
      <c r="H3951" s="13"/>
    </row>
    <row r="3952" spans="2:8" s="1" customFormat="1" ht="16.899999999999999" customHeight="1">
      <c r="B3952" s="13"/>
      <c r="C3952" s="38" t="s">
        <v>1</v>
      </c>
      <c r="D3952" s="38" t="s">
        <v>10237</v>
      </c>
      <c r="E3952" s="3" t="s">
        <v>1</v>
      </c>
      <c r="F3952" s="39">
        <v>22.271999999999998</v>
      </c>
      <c r="H3952" s="13"/>
    </row>
    <row r="3953" spans="2:8" s="1" customFormat="1" ht="16.899999999999999" customHeight="1">
      <c r="B3953" s="13"/>
      <c r="C3953" s="38" t="s">
        <v>1</v>
      </c>
      <c r="D3953" s="38" t="s">
        <v>10238</v>
      </c>
      <c r="E3953" s="3" t="s">
        <v>1</v>
      </c>
      <c r="F3953" s="39">
        <v>2.052</v>
      </c>
      <c r="H3953" s="13"/>
    </row>
    <row r="3954" spans="2:8" s="1" customFormat="1" ht="16.899999999999999" customHeight="1">
      <c r="B3954" s="13"/>
      <c r="C3954" s="38" t="s">
        <v>9708</v>
      </c>
      <c r="D3954" s="38" t="s">
        <v>378</v>
      </c>
      <c r="E3954" s="3" t="s">
        <v>1</v>
      </c>
      <c r="F3954" s="39">
        <v>46.048999999999999</v>
      </c>
      <c r="H3954" s="13"/>
    </row>
    <row r="3955" spans="2:8" s="1" customFormat="1" ht="16.899999999999999" customHeight="1">
      <c r="B3955" s="13"/>
      <c r="C3955" s="40" t="s">
        <v>10809</v>
      </c>
      <c r="H3955" s="13"/>
    </row>
    <row r="3956" spans="2:8" s="1" customFormat="1" ht="22.5">
      <c r="B3956" s="13"/>
      <c r="C3956" s="38" t="s">
        <v>10233</v>
      </c>
      <c r="D3956" s="38" t="s">
        <v>10234</v>
      </c>
      <c r="E3956" s="3" t="s">
        <v>249</v>
      </c>
      <c r="F3956" s="39">
        <v>46.048999999999999</v>
      </c>
      <c r="H3956" s="13"/>
    </row>
    <row r="3957" spans="2:8" s="1" customFormat="1" ht="22.5">
      <c r="B3957" s="13"/>
      <c r="C3957" s="38" t="s">
        <v>10225</v>
      </c>
      <c r="D3957" s="38" t="s">
        <v>10226</v>
      </c>
      <c r="E3957" s="3" t="s">
        <v>249</v>
      </c>
      <c r="F3957" s="39">
        <v>171.517</v>
      </c>
      <c r="H3957" s="13"/>
    </row>
    <row r="3958" spans="2:8" s="1" customFormat="1" ht="22.5">
      <c r="B3958" s="13"/>
      <c r="C3958" s="38" t="s">
        <v>10239</v>
      </c>
      <c r="D3958" s="38" t="s">
        <v>10240</v>
      </c>
      <c r="E3958" s="3" t="s">
        <v>249</v>
      </c>
      <c r="F3958" s="39">
        <v>197.245</v>
      </c>
      <c r="H3958" s="13"/>
    </row>
    <row r="3959" spans="2:8" s="1" customFormat="1" ht="16.899999999999999" customHeight="1">
      <c r="B3959" s="13"/>
      <c r="C3959" s="34" t="s">
        <v>267</v>
      </c>
      <c r="D3959" s="35" t="s">
        <v>1</v>
      </c>
      <c r="E3959" s="36" t="s">
        <v>1</v>
      </c>
      <c r="F3959" s="37">
        <v>870.32299999999998</v>
      </c>
      <c r="H3959" s="13"/>
    </row>
    <row r="3960" spans="2:8" s="1" customFormat="1" ht="16.899999999999999" customHeight="1">
      <c r="B3960" s="13"/>
      <c r="C3960" s="38" t="s">
        <v>1</v>
      </c>
      <c r="D3960" s="38" t="s">
        <v>9710</v>
      </c>
      <c r="E3960" s="3" t="s">
        <v>1</v>
      </c>
      <c r="F3960" s="39">
        <v>870.32299999999998</v>
      </c>
      <c r="H3960" s="13"/>
    </row>
    <row r="3961" spans="2:8" s="1" customFormat="1" ht="16.899999999999999" customHeight="1">
      <c r="B3961" s="13"/>
      <c r="C3961" s="38" t="s">
        <v>267</v>
      </c>
      <c r="D3961" s="38" t="s">
        <v>378</v>
      </c>
      <c r="E3961" s="3" t="s">
        <v>1</v>
      </c>
      <c r="F3961" s="39">
        <v>870.32299999999998</v>
      </c>
      <c r="H3961" s="13"/>
    </row>
    <row r="3962" spans="2:8" s="1" customFormat="1" ht="16.899999999999999" customHeight="1">
      <c r="B3962" s="13"/>
      <c r="C3962" s="40" t="s">
        <v>10809</v>
      </c>
      <c r="H3962" s="13"/>
    </row>
    <row r="3963" spans="2:8" s="1" customFormat="1" ht="22.5">
      <c r="B3963" s="13"/>
      <c r="C3963" s="38" t="s">
        <v>468</v>
      </c>
      <c r="D3963" s="38" t="s">
        <v>469</v>
      </c>
      <c r="E3963" s="3" t="s">
        <v>402</v>
      </c>
      <c r="F3963" s="39">
        <v>870.32299999999998</v>
      </c>
      <c r="H3963" s="13"/>
    </row>
    <row r="3964" spans="2:8" s="1" customFormat="1" ht="22.5">
      <c r="B3964" s="13"/>
      <c r="C3964" s="38" t="s">
        <v>472</v>
      </c>
      <c r="D3964" s="38" t="s">
        <v>473</v>
      </c>
      <c r="E3964" s="3" t="s">
        <v>402</v>
      </c>
      <c r="F3964" s="39">
        <v>10443.876</v>
      </c>
      <c r="H3964" s="13"/>
    </row>
    <row r="3965" spans="2:8" s="1" customFormat="1" ht="16.899999999999999" customHeight="1">
      <c r="B3965" s="13"/>
      <c r="C3965" s="38" t="s">
        <v>485</v>
      </c>
      <c r="D3965" s="38" t="s">
        <v>486</v>
      </c>
      <c r="E3965" s="3" t="s">
        <v>487</v>
      </c>
      <c r="F3965" s="39">
        <v>1566.5809999999999</v>
      </c>
      <c r="H3965" s="13"/>
    </row>
    <row r="3966" spans="2:8" s="1" customFormat="1" ht="16.899999999999999" customHeight="1">
      <c r="B3966" s="13"/>
      <c r="C3966" s="34" t="s">
        <v>9712</v>
      </c>
      <c r="D3966" s="35" t="s">
        <v>1</v>
      </c>
      <c r="E3966" s="36" t="s">
        <v>1</v>
      </c>
      <c r="F3966" s="37">
        <v>125.468</v>
      </c>
      <c r="H3966" s="13"/>
    </row>
    <row r="3967" spans="2:8" s="1" customFormat="1" ht="16.899999999999999" customHeight="1">
      <c r="B3967" s="13"/>
      <c r="C3967" s="38" t="s">
        <v>1</v>
      </c>
      <c r="D3967" s="38" t="s">
        <v>10205</v>
      </c>
      <c r="E3967" s="3" t="s">
        <v>1</v>
      </c>
      <c r="F3967" s="39">
        <v>146.69</v>
      </c>
      <c r="H3967" s="13"/>
    </row>
    <row r="3968" spans="2:8" s="1" customFormat="1" ht="16.899999999999999" customHeight="1">
      <c r="B3968" s="13"/>
      <c r="C3968" s="38" t="s">
        <v>1</v>
      </c>
      <c r="D3968" s="38" t="s">
        <v>10206</v>
      </c>
      <c r="E3968" s="3" t="s">
        <v>1</v>
      </c>
      <c r="F3968" s="39">
        <v>-20.411999999999999</v>
      </c>
      <c r="H3968" s="13"/>
    </row>
    <row r="3969" spans="2:8" s="1" customFormat="1" ht="16.899999999999999" customHeight="1">
      <c r="B3969" s="13"/>
      <c r="C3969" s="38" t="s">
        <v>1</v>
      </c>
      <c r="D3969" s="38" t="s">
        <v>2651</v>
      </c>
      <c r="E3969" s="3" t="s">
        <v>1</v>
      </c>
      <c r="F3969" s="39">
        <v>-0.81</v>
      </c>
      <c r="H3969" s="13"/>
    </row>
    <row r="3970" spans="2:8" s="1" customFormat="1" ht="16.899999999999999" customHeight="1">
      <c r="B3970" s="13"/>
      <c r="C3970" s="38" t="s">
        <v>9712</v>
      </c>
      <c r="D3970" s="38" t="s">
        <v>378</v>
      </c>
      <c r="E3970" s="3" t="s">
        <v>1</v>
      </c>
      <c r="F3970" s="39">
        <v>125.468</v>
      </c>
      <c r="H3970" s="13"/>
    </row>
    <row r="3971" spans="2:8" s="1" customFormat="1" ht="16.899999999999999" customHeight="1">
      <c r="B3971" s="13"/>
      <c r="C3971" s="40" t="s">
        <v>10809</v>
      </c>
      <c r="H3971" s="13"/>
    </row>
    <row r="3972" spans="2:8" s="1" customFormat="1" ht="16.899999999999999" customHeight="1">
      <c r="B3972" s="13"/>
      <c r="C3972" s="38" t="s">
        <v>10202</v>
      </c>
      <c r="D3972" s="38" t="s">
        <v>10203</v>
      </c>
      <c r="E3972" s="3" t="s">
        <v>249</v>
      </c>
      <c r="F3972" s="39">
        <v>125.468</v>
      </c>
      <c r="H3972" s="13"/>
    </row>
    <row r="3973" spans="2:8" s="1" customFormat="1" ht="22.5">
      <c r="B3973" s="13"/>
      <c r="C3973" s="38" t="s">
        <v>10215</v>
      </c>
      <c r="D3973" s="38" t="s">
        <v>10216</v>
      </c>
      <c r="E3973" s="3" t="s">
        <v>249</v>
      </c>
      <c r="F3973" s="39">
        <v>125.468</v>
      </c>
      <c r="H3973" s="13"/>
    </row>
    <row r="3974" spans="2:8" s="1" customFormat="1" ht="16.899999999999999" customHeight="1">
      <c r="B3974" s="13"/>
      <c r="C3974" s="38" t="s">
        <v>10155</v>
      </c>
      <c r="D3974" s="38" t="s">
        <v>10156</v>
      </c>
      <c r="E3974" s="3" t="s">
        <v>2780</v>
      </c>
      <c r="F3974" s="39">
        <v>65.563000000000002</v>
      </c>
      <c r="H3974" s="13"/>
    </row>
    <row r="3975" spans="2:8" s="1" customFormat="1" ht="16.899999999999999" customHeight="1">
      <c r="B3975" s="13"/>
      <c r="C3975" s="38" t="s">
        <v>10221</v>
      </c>
      <c r="D3975" s="38" t="s">
        <v>10222</v>
      </c>
      <c r="E3975" s="3" t="s">
        <v>249</v>
      </c>
      <c r="F3975" s="39">
        <v>215.42</v>
      </c>
      <c r="H3975" s="13"/>
    </row>
    <row r="3976" spans="2:8" s="1" customFormat="1" ht="16.899999999999999" customHeight="1">
      <c r="B3976" s="13"/>
      <c r="C3976" s="34" t="s">
        <v>9713</v>
      </c>
      <c r="D3976" s="35" t="s">
        <v>1</v>
      </c>
      <c r="E3976" s="36" t="s">
        <v>1</v>
      </c>
      <c r="F3976" s="37">
        <v>61.853999999999999</v>
      </c>
      <c r="H3976" s="13"/>
    </row>
    <row r="3977" spans="2:8" s="1" customFormat="1" ht="16.899999999999999" customHeight="1">
      <c r="B3977" s="13"/>
      <c r="C3977" s="38" t="s">
        <v>1</v>
      </c>
      <c r="D3977" s="38" t="s">
        <v>10210</v>
      </c>
      <c r="E3977" s="3" t="s">
        <v>1</v>
      </c>
      <c r="F3977" s="39">
        <v>37.241999999999997</v>
      </c>
      <c r="H3977" s="13"/>
    </row>
    <row r="3978" spans="2:8" s="1" customFormat="1" ht="16.899999999999999" customHeight="1">
      <c r="B3978" s="13"/>
      <c r="C3978" s="38" t="s">
        <v>1</v>
      </c>
      <c r="D3978" s="38" t="s">
        <v>10211</v>
      </c>
      <c r="E3978" s="3" t="s">
        <v>1</v>
      </c>
      <c r="F3978" s="39">
        <v>22.271999999999998</v>
      </c>
      <c r="H3978" s="13"/>
    </row>
    <row r="3979" spans="2:8" s="1" customFormat="1" ht="16.899999999999999" customHeight="1">
      <c r="B3979" s="13"/>
      <c r="C3979" s="38" t="s">
        <v>1</v>
      </c>
      <c r="D3979" s="38" t="s">
        <v>10212</v>
      </c>
      <c r="E3979" s="3" t="s">
        <v>1</v>
      </c>
      <c r="F3979" s="39">
        <v>2.34</v>
      </c>
      <c r="H3979" s="13"/>
    </row>
    <row r="3980" spans="2:8" s="1" customFormat="1" ht="16.899999999999999" customHeight="1">
      <c r="B3980" s="13"/>
      <c r="C3980" s="38" t="s">
        <v>9713</v>
      </c>
      <c r="D3980" s="38" t="s">
        <v>378</v>
      </c>
      <c r="E3980" s="3" t="s">
        <v>1</v>
      </c>
      <c r="F3980" s="39">
        <v>61.853999999999999</v>
      </c>
      <c r="H3980" s="13"/>
    </row>
    <row r="3981" spans="2:8" s="1" customFormat="1" ht="16.899999999999999" customHeight="1">
      <c r="B3981" s="13"/>
      <c r="C3981" s="40" t="s">
        <v>10809</v>
      </c>
      <c r="H3981" s="13"/>
    </row>
    <row r="3982" spans="2:8" s="1" customFormat="1" ht="22.5">
      <c r="B3982" s="13"/>
      <c r="C3982" s="38" t="s">
        <v>10207</v>
      </c>
      <c r="D3982" s="38" t="s">
        <v>10208</v>
      </c>
      <c r="E3982" s="3" t="s">
        <v>249</v>
      </c>
      <c r="F3982" s="39">
        <v>61.853999999999999</v>
      </c>
      <c r="H3982" s="13"/>
    </row>
    <row r="3983" spans="2:8" s="1" customFormat="1" ht="16.899999999999999" customHeight="1">
      <c r="B3983" s="13"/>
      <c r="C3983" s="38" t="s">
        <v>10218</v>
      </c>
      <c r="D3983" s="38" t="s">
        <v>10219</v>
      </c>
      <c r="E3983" s="3" t="s">
        <v>249</v>
      </c>
      <c r="F3983" s="39">
        <v>61.853999999999999</v>
      </c>
      <c r="H3983" s="13"/>
    </row>
    <row r="3984" spans="2:8" s="1" customFormat="1" ht="16.899999999999999" customHeight="1">
      <c r="B3984" s="13"/>
      <c r="C3984" s="38" t="s">
        <v>10155</v>
      </c>
      <c r="D3984" s="38" t="s">
        <v>10156</v>
      </c>
      <c r="E3984" s="3" t="s">
        <v>2780</v>
      </c>
      <c r="F3984" s="39">
        <v>65.563000000000002</v>
      </c>
      <c r="H3984" s="13"/>
    </row>
    <row r="3985" spans="2:8" s="1" customFormat="1" ht="16.899999999999999" customHeight="1">
      <c r="B3985" s="13"/>
      <c r="C3985" s="38" t="s">
        <v>10221</v>
      </c>
      <c r="D3985" s="38" t="s">
        <v>10222</v>
      </c>
      <c r="E3985" s="3" t="s">
        <v>249</v>
      </c>
      <c r="F3985" s="39">
        <v>215.42</v>
      </c>
      <c r="H3985" s="13"/>
    </row>
    <row r="3986" spans="2:8" s="1" customFormat="1" ht="16.899999999999999" customHeight="1">
      <c r="B3986" s="13"/>
      <c r="C3986" s="34" t="s">
        <v>9716</v>
      </c>
      <c r="D3986" s="35" t="s">
        <v>1</v>
      </c>
      <c r="E3986" s="36" t="s">
        <v>1</v>
      </c>
      <c r="F3986" s="37">
        <v>23.975000000000001</v>
      </c>
      <c r="H3986" s="13"/>
    </row>
    <row r="3987" spans="2:8" s="1" customFormat="1" ht="16.899999999999999" customHeight="1">
      <c r="B3987" s="13"/>
      <c r="C3987" s="38" t="s">
        <v>1</v>
      </c>
      <c r="D3987" s="38" t="s">
        <v>10152</v>
      </c>
      <c r="E3987" s="3" t="s">
        <v>1</v>
      </c>
      <c r="F3987" s="39">
        <v>0</v>
      </c>
      <c r="H3987" s="13"/>
    </row>
    <row r="3988" spans="2:8" s="1" customFormat="1" ht="16.899999999999999" customHeight="1">
      <c r="B3988" s="13"/>
      <c r="C3988" s="38" t="s">
        <v>1</v>
      </c>
      <c r="D3988" s="38" t="s">
        <v>10153</v>
      </c>
      <c r="E3988" s="3" t="s">
        <v>1</v>
      </c>
      <c r="F3988" s="39">
        <v>13.05</v>
      </c>
      <c r="H3988" s="13"/>
    </row>
    <row r="3989" spans="2:8" s="1" customFormat="1" ht="16.899999999999999" customHeight="1">
      <c r="B3989" s="13"/>
      <c r="C3989" s="38" t="s">
        <v>1</v>
      </c>
      <c r="D3989" s="38" t="s">
        <v>10154</v>
      </c>
      <c r="E3989" s="3" t="s">
        <v>1</v>
      </c>
      <c r="F3989" s="39">
        <v>10.925000000000001</v>
      </c>
      <c r="H3989" s="13"/>
    </row>
    <row r="3990" spans="2:8" s="1" customFormat="1" ht="16.899999999999999" customHeight="1">
      <c r="B3990" s="13"/>
      <c r="C3990" s="38" t="s">
        <v>9716</v>
      </c>
      <c r="D3990" s="38" t="s">
        <v>378</v>
      </c>
      <c r="E3990" s="3" t="s">
        <v>1</v>
      </c>
      <c r="F3990" s="39">
        <v>23.975000000000001</v>
      </c>
      <c r="H3990" s="13"/>
    </row>
    <row r="3991" spans="2:8" s="1" customFormat="1" ht="16.899999999999999" customHeight="1">
      <c r="B3991" s="13"/>
      <c r="C3991" s="40" t="s">
        <v>10809</v>
      </c>
      <c r="H3991" s="13"/>
    </row>
    <row r="3992" spans="2:8" s="1" customFormat="1" ht="16.899999999999999" customHeight="1">
      <c r="B3992" s="13"/>
      <c r="C3992" s="38" t="s">
        <v>10149</v>
      </c>
      <c r="D3992" s="38" t="s">
        <v>10150</v>
      </c>
      <c r="E3992" s="3" t="s">
        <v>249</v>
      </c>
      <c r="F3992" s="39">
        <v>23.975000000000001</v>
      </c>
      <c r="H3992" s="13"/>
    </row>
    <row r="3993" spans="2:8" s="1" customFormat="1" ht="16.899999999999999" customHeight="1">
      <c r="B3993" s="13"/>
      <c r="C3993" s="38" t="s">
        <v>10170</v>
      </c>
      <c r="D3993" s="38" t="s">
        <v>10171</v>
      </c>
      <c r="E3993" s="3" t="s">
        <v>249</v>
      </c>
      <c r="F3993" s="39">
        <v>23.975000000000001</v>
      </c>
      <c r="H3993" s="13"/>
    </row>
    <row r="3994" spans="2:8" s="1" customFormat="1" ht="16.899999999999999" customHeight="1">
      <c r="B3994" s="13"/>
      <c r="C3994" s="38" t="s">
        <v>10155</v>
      </c>
      <c r="D3994" s="38" t="s">
        <v>10156</v>
      </c>
      <c r="E3994" s="3" t="s">
        <v>2780</v>
      </c>
      <c r="F3994" s="39">
        <v>8.391</v>
      </c>
      <c r="H3994" s="13"/>
    </row>
    <row r="3995" spans="2:8" s="1" customFormat="1" ht="16.899999999999999" customHeight="1">
      <c r="B3995" s="13"/>
      <c r="C3995" s="38" t="s">
        <v>10173</v>
      </c>
      <c r="D3995" s="38" t="s">
        <v>10174</v>
      </c>
      <c r="E3995" s="3" t="s">
        <v>249</v>
      </c>
      <c r="F3995" s="39">
        <v>27.571000000000002</v>
      </c>
      <c r="H3995" s="13"/>
    </row>
    <row r="3996" spans="2:8" s="1" customFormat="1" ht="7.35" customHeight="1">
      <c r="B3996" s="14"/>
      <c r="C3996" s="15"/>
      <c r="D3996" s="15"/>
      <c r="E3996" s="15"/>
      <c r="F3996" s="15"/>
      <c r="G3996" s="15"/>
      <c r="H3996" s="13"/>
    </row>
    <row r="3997" spans="2:8" s="1" customFormat="1"/>
  </sheetData>
  <sheetProtection algorithmName="SHA-512" hashValue="h5/IpiHVXlnJYUDtn8UmwSWCwtkYOJHmt5g+N5LUDNTV1Snw8bsejBzxbrsOnIBOudYAClNPqaMAMSPk20jYdw==" saltValue="9qrbG0HK+VobhCSzC9js5A==" spinCount="100000" sheet="1" objects="1" scenarios="1" selectLockedCells="1"/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2:BM8248"/>
  <sheetViews>
    <sheetView showGridLines="0" topLeftCell="A4" workbookViewId="0">
      <selection activeCell="J19" sqref="J19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5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91</v>
      </c>
      <c r="AZ2" s="193" t="s">
        <v>147</v>
      </c>
      <c r="BA2" s="193" t="s">
        <v>1</v>
      </c>
      <c r="BB2" s="193" t="s">
        <v>1</v>
      </c>
      <c r="BC2" s="193" t="s">
        <v>148</v>
      </c>
      <c r="BD2" s="193" t="s">
        <v>149</v>
      </c>
    </row>
    <row r="3" spans="2:5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  <c r="AZ3" s="193" t="s">
        <v>150</v>
      </c>
      <c r="BA3" s="193" t="s">
        <v>1</v>
      </c>
      <c r="BB3" s="193" t="s">
        <v>1</v>
      </c>
      <c r="BC3" s="193" t="s">
        <v>151</v>
      </c>
      <c r="BD3" s="193" t="s">
        <v>149</v>
      </c>
    </row>
    <row r="4" spans="2:56" ht="24.95" customHeight="1">
      <c r="B4" s="56"/>
      <c r="D4" s="57" t="s">
        <v>152</v>
      </c>
      <c r="L4" s="56"/>
      <c r="M4" s="194" t="s">
        <v>9</v>
      </c>
      <c r="AT4" s="53" t="s">
        <v>3</v>
      </c>
      <c r="AZ4" s="193" t="s">
        <v>153</v>
      </c>
      <c r="BA4" s="193" t="s">
        <v>1</v>
      </c>
      <c r="BB4" s="193" t="s">
        <v>1</v>
      </c>
      <c r="BC4" s="193" t="s">
        <v>154</v>
      </c>
      <c r="BD4" s="193" t="s">
        <v>149</v>
      </c>
    </row>
    <row r="5" spans="2:56" ht="6.95" customHeight="1">
      <c r="B5" s="56"/>
      <c r="L5" s="56"/>
      <c r="AZ5" s="193" t="s">
        <v>155</v>
      </c>
      <c r="BA5" s="193" t="s">
        <v>1</v>
      </c>
      <c r="BB5" s="193" t="s">
        <v>1</v>
      </c>
      <c r="BC5" s="193" t="s">
        <v>156</v>
      </c>
      <c r="BD5" s="193" t="s">
        <v>149</v>
      </c>
    </row>
    <row r="6" spans="2:56" ht="12" customHeight="1">
      <c r="B6" s="56"/>
      <c r="D6" s="66" t="s">
        <v>15</v>
      </c>
      <c r="L6" s="56"/>
      <c r="AZ6" s="193" t="s">
        <v>157</v>
      </c>
      <c r="BA6" s="193" t="s">
        <v>1</v>
      </c>
      <c r="BB6" s="193" t="s">
        <v>1</v>
      </c>
      <c r="BC6" s="193" t="s">
        <v>158</v>
      </c>
      <c r="BD6" s="193" t="s">
        <v>90</v>
      </c>
    </row>
    <row r="7" spans="2:5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  <c r="AZ7" s="193" t="s">
        <v>159</v>
      </c>
      <c r="BA7" s="193" t="s">
        <v>1</v>
      </c>
      <c r="BB7" s="193" t="s">
        <v>1</v>
      </c>
      <c r="BC7" s="193" t="s">
        <v>160</v>
      </c>
      <c r="BD7" s="193" t="s">
        <v>149</v>
      </c>
    </row>
    <row r="8" spans="2:56" ht="12" customHeight="1">
      <c r="B8" s="56"/>
      <c r="D8" s="66" t="s">
        <v>161</v>
      </c>
      <c r="L8" s="56"/>
      <c r="AZ8" s="193" t="s">
        <v>162</v>
      </c>
      <c r="BA8" s="193" t="s">
        <v>1</v>
      </c>
      <c r="BB8" s="193" t="s">
        <v>1</v>
      </c>
      <c r="BC8" s="193" t="s">
        <v>163</v>
      </c>
      <c r="BD8" s="193" t="s">
        <v>149</v>
      </c>
    </row>
    <row r="9" spans="2:56" s="74" customFormat="1" ht="16.5" customHeight="1">
      <c r="B9" s="73"/>
      <c r="E9" s="195" t="s">
        <v>164</v>
      </c>
      <c r="F9" s="197"/>
      <c r="G9" s="197"/>
      <c r="H9" s="197"/>
      <c r="L9" s="73"/>
      <c r="AZ9" s="193" t="s">
        <v>165</v>
      </c>
      <c r="BA9" s="193" t="s">
        <v>1</v>
      </c>
      <c r="BB9" s="193" t="s">
        <v>1</v>
      </c>
      <c r="BC9" s="193" t="s">
        <v>166</v>
      </c>
      <c r="BD9" s="193" t="s">
        <v>149</v>
      </c>
    </row>
    <row r="10" spans="2:56" s="74" customFormat="1" ht="12" customHeight="1">
      <c r="B10" s="73"/>
      <c r="D10" s="66" t="s">
        <v>167</v>
      </c>
      <c r="L10" s="73"/>
      <c r="AZ10" s="193" t="s">
        <v>168</v>
      </c>
      <c r="BA10" s="193" t="s">
        <v>1</v>
      </c>
      <c r="BB10" s="193" t="s">
        <v>1</v>
      </c>
      <c r="BC10" s="193" t="s">
        <v>169</v>
      </c>
      <c r="BD10" s="193" t="s">
        <v>149</v>
      </c>
    </row>
    <row r="11" spans="2:56" s="74" customFormat="1" ht="16.5" customHeight="1">
      <c r="B11" s="73"/>
      <c r="E11" s="112" t="s">
        <v>170</v>
      </c>
      <c r="F11" s="197"/>
      <c r="G11" s="197"/>
      <c r="H11" s="197"/>
      <c r="L11" s="73"/>
      <c r="AZ11" s="193" t="s">
        <v>171</v>
      </c>
      <c r="BA11" s="193" t="s">
        <v>1</v>
      </c>
      <c r="BB11" s="193" t="s">
        <v>1</v>
      </c>
      <c r="BC11" s="193" t="s">
        <v>172</v>
      </c>
      <c r="BD11" s="193" t="s">
        <v>90</v>
      </c>
    </row>
    <row r="12" spans="2:56" s="74" customFormat="1">
      <c r="B12" s="73"/>
      <c r="L12" s="73"/>
      <c r="AZ12" s="193" t="s">
        <v>173</v>
      </c>
      <c r="BA12" s="193" t="s">
        <v>1</v>
      </c>
      <c r="BB12" s="193" t="s">
        <v>1</v>
      </c>
      <c r="BC12" s="193" t="s">
        <v>174</v>
      </c>
      <c r="BD12" s="193" t="s">
        <v>90</v>
      </c>
    </row>
    <row r="13" spans="2:5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  <c r="AZ13" s="193" t="s">
        <v>175</v>
      </c>
      <c r="BA13" s="193" t="s">
        <v>1</v>
      </c>
      <c r="BB13" s="193" t="s">
        <v>1</v>
      </c>
      <c r="BC13" s="193" t="s">
        <v>176</v>
      </c>
      <c r="BD13" s="193" t="s">
        <v>149</v>
      </c>
    </row>
    <row r="14" spans="2:5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  <c r="AZ14" s="193" t="s">
        <v>177</v>
      </c>
      <c r="BA14" s="193" t="s">
        <v>1</v>
      </c>
      <c r="BB14" s="193" t="s">
        <v>1</v>
      </c>
      <c r="BC14" s="193" t="s">
        <v>178</v>
      </c>
      <c r="BD14" s="193" t="s">
        <v>149</v>
      </c>
    </row>
    <row r="15" spans="2:56" s="74" customFormat="1" ht="10.9" customHeight="1">
      <c r="B15" s="73"/>
      <c r="L15" s="73"/>
      <c r="AZ15" s="193" t="s">
        <v>179</v>
      </c>
      <c r="BA15" s="193" t="s">
        <v>1</v>
      </c>
      <c r="BB15" s="193" t="s">
        <v>1</v>
      </c>
      <c r="BC15" s="193" t="s">
        <v>180</v>
      </c>
      <c r="BD15" s="193" t="s">
        <v>149</v>
      </c>
    </row>
    <row r="16" spans="2:5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  <c r="AZ16" s="193" t="s">
        <v>181</v>
      </c>
      <c r="BA16" s="193" t="s">
        <v>1</v>
      </c>
      <c r="BB16" s="193" t="s">
        <v>1</v>
      </c>
      <c r="BC16" s="193" t="s">
        <v>182</v>
      </c>
      <c r="BD16" s="193" t="s">
        <v>149</v>
      </c>
    </row>
    <row r="17" spans="2:56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  <c r="AZ17" s="193" t="s">
        <v>183</v>
      </c>
      <c r="BA17" s="193" t="s">
        <v>1</v>
      </c>
      <c r="BB17" s="193" t="s">
        <v>1</v>
      </c>
      <c r="BC17" s="193" t="s">
        <v>184</v>
      </c>
      <c r="BD17" s="193" t="s">
        <v>90</v>
      </c>
    </row>
    <row r="18" spans="2:56" s="74" customFormat="1" ht="6.95" customHeight="1">
      <c r="B18" s="73"/>
      <c r="L18" s="73"/>
      <c r="AZ18" s="193" t="s">
        <v>185</v>
      </c>
      <c r="BA18" s="193" t="s">
        <v>1</v>
      </c>
      <c r="BB18" s="193" t="s">
        <v>1</v>
      </c>
      <c r="BC18" s="193" t="s">
        <v>186</v>
      </c>
      <c r="BD18" s="193" t="s">
        <v>149</v>
      </c>
    </row>
    <row r="19" spans="2:56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  <c r="AZ19" s="193" t="s">
        <v>187</v>
      </c>
      <c r="BA19" s="193" t="s">
        <v>1</v>
      </c>
      <c r="BB19" s="193" t="s">
        <v>1</v>
      </c>
      <c r="BC19" s="193" t="s">
        <v>188</v>
      </c>
      <c r="BD19" s="193" t="s">
        <v>149</v>
      </c>
    </row>
    <row r="20" spans="2:56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  <c r="AZ20" s="193" t="s">
        <v>189</v>
      </c>
      <c r="BA20" s="193" t="s">
        <v>1</v>
      </c>
      <c r="BB20" s="193" t="s">
        <v>1</v>
      </c>
      <c r="BC20" s="193" t="s">
        <v>190</v>
      </c>
      <c r="BD20" s="193" t="s">
        <v>149</v>
      </c>
    </row>
    <row r="21" spans="2:56" s="74" customFormat="1" ht="6.95" customHeight="1">
      <c r="B21" s="73"/>
      <c r="L21" s="73"/>
      <c r="AZ21" s="193" t="s">
        <v>191</v>
      </c>
      <c r="BA21" s="193" t="s">
        <v>1</v>
      </c>
      <c r="BB21" s="193" t="s">
        <v>1</v>
      </c>
      <c r="BC21" s="193" t="s">
        <v>192</v>
      </c>
      <c r="BD21" s="193" t="s">
        <v>149</v>
      </c>
    </row>
    <row r="22" spans="2:56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  <c r="AZ22" s="193" t="s">
        <v>193</v>
      </c>
      <c r="BA22" s="193" t="s">
        <v>1</v>
      </c>
      <c r="BB22" s="193" t="s">
        <v>1</v>
      </c>
      <c r="BC22" s="193" t="s">
        <v>194</v>
      </c>
      <c r="BD22" s="193" t="s">
        <v>149</v>
      </c>
    </row>
    <row r="23" spans="2:56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  <c r="AZ23" s="193" t="s">
        <v>195</v>
      </c>
      <c r="BA23" s="193" t="s">
        <v>1</v>
      </c>
      <c r="BB23" s="193" t="s">
        <v>1</v>
      </c>
      <c r="BC23" s="193" t="s">
        <v>196</v>
      </c>
      <c r="BD23" s="193" t="s">
        <v>149</v>
      </c>
    </row>
    <row r="24" spans="2:56" s="74" customFormat="1" ht="6.95" customHeight="1">
      <c r="B24" s="73"/>
      <c r="L24" s="73"/>
      <c r="AZ24" s="193" t="s">
        <v>197</v>
      </c>
      <c r="BA24" s="193" t="s">
        <v>1</v>
      </c>
      <c r="BB24" s="193" t="s">
        <v>1</v>
      </c>
      <c r="BC24" s="193" t="s">
        <v>198</v>
      </c>
      <c r="BD24" s="193" t="s">
        <v>149</v>
      </c>
    </row>
    <row r="25" spans="2:56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  <c r="AZ25" s="193" t="s">
        <v>199</v>
      </c>
      <c r="BA25" s="193" t="s">
        <v>1</v>
      </c>
      <c r="BB25" s="193" t="s">
        <v>1</v>
      </c>
      <c r="BC25" s="193" t="s">
        <v>200</v>
      </c>
      <c r="BD25" s="193" t="s">
        <v>149</v>
      </c>
    </row>
    <row r="26" spans="2:56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  <c r="AZ26" s="193" t="s">
        <v>201</v>
      </c>
      <c r="BA26" s="193" t="s">
        <v>202</v>
      </c>
      <c r="BB26" s="193" t="s">
        <v>1</v>
      </c>
      <c r="BC26" s="193" t="s">
        <v>203</v>
      </c>
      <c r="BD26" s="193" t="s">
        <v>149</v>
      </c>
    </row>
    <row r="27" spans="2:56" s="74" customFormat="1" ht="6.95" customHeight="1">
      <c r="B27" s="73"/>
      <c r="L27" s="73"/>
      <c r="AZ27" s="193" t="s">
        <v>204</v>
      </c>
      <c r="BA27" s="193" t="s">
        <v>1</v>
      </c>
      <c r="BB27" s="193" t="s">
        <v>1</v>
      </c>
      <c r="BC27" s="193" t="s">
        <v>205</v>
      </c>
      <c r="BD27" s="193" t="s">
        <v>149</v>
      </c>
    </row>
    <row r="28" spans="2:56" s="74" customFormat="1" ht="12" customHeight="1">
      <c r="B28" s="73"/>
      <c r="D28" s="66" t="s">
        <v>34</v>
      </c>
      <c r="L28" s="73"/>
      <c r="AZ28" s="193" t="s">
        <v>206</v>
      </c>
      <c r="BA28" s="193" t="s">
        <v>1</v>
      </c>
      <c r="BB28" s="193" t="s">
        <v>1</v>
      </c>
      <c r="BC28" s="193" t="s">
        <v>207</v>
      </c>
      <c r="BD28" s="193" t="s">
        <v>149</v>
      </c>
    </row>
    <row r="29" spans="2:56" s="201" customFormat="1" ht="16.5" customHeight="1">
      <c r="B29" s="200"/>
      <c r="E29" s="69" t="s">
        <v>1</v>
      </c>
      <c r="F29" s="69"/>
      <c r="G29" s="69"/>
      <c r="H29" s="69"/>
      <c r="L29" s="200"/>
      <c r="AZ29" s="202" t="s">
        <v>208</v>
      </c>
      <c r="BA29" s="202" t="s">
        <v>1</v>
      </c>
      <c r="BB29" s="202" t="s">
        <v>1</v>
      </c>
      <c r="BC29" s="202" t="s">
        <v>209</v>
      </c>
      <c r="BD29" s="202" t="s">
        <v>149</v>
      </c>
    </row>
    <row r="30" spans="2:56" s="74" customFormat="1" ht="6.95" customHeight="1">
      <c r="B30" s="73"/>
      <c r="L30" s="73"/>
      <c r="AZ30" s="193" t="s">
        <v>210</v>
      </c>
      <c r="BA30" s="193" t="s">
        <v>211</v>
      </c>
      <c r="BB30" s="193" t="s">
        <v>1</v>
      </c>
      <c r="BC30" s="193" t="s">
        <v>212</v>
      </c>
      <c r="BD30" s="193" t="s">
        <v>149</v>
      </c>
    </row>
    <row r="31" spans="2:56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  <c r="AZ31" s="193" t="s">
        <v>213</v>
      </c>
      <c r="BA31" s="193" t="s">
        <v>1</v>
      </c>
      <c r="BB31" s="193" t="s">
        <v>1</v>
      </c>
      <c r="BC31" s="193" t="s">
        <v>214</v>
      </c>
      <c r="BD31" s="193" t="s">
        <v>149</v>
      </c>
    </row>
    <row r="32" spans="2:56" s="74" customFormat="1" ht="14.45" customHeight="1">
      <c r="B32" s="73"/>
      <c r="D32" s="67" t="s">
        <v>215</v>
      </c>
      <c r="J32" s="203">
        <f>J98</f>
        <v>0</v>
      </c>
      <c r="L32" s="73"/>
      <c r="AZ32" s="193" t="s">
        <v>216</v>
      </c>
      <c r="BA32" s="193" t="s">
        <v>1</v>
      </c>
      <c r="BB32" s="193" t="s">
        <v>1</v>
      </c>
      <c r="BC32" s="193" t="s">
        <v>217</v>
      </c>
      <c r="BD32" s="193" t="s">
        <v>149</v>
      </c>
    </row>
    <row r="33" spans="2:56" s="74" customFormat="1" ht="14.45" customHeight="1">
      <c r="B33" s="73"/>
      <c r="D33" s="71" t="s">
        <v>141</v>
      </c>
      <c r="J33" s="203">
        <f>J134</f>
        <v>0</v>
      </c>
      <c r="L33" s="73"/>
      <c r="AZ33" s="193" t="s">
        <v>218</v>
      </c>
      <c r="BA33" s="193" t="s">
        <v>1</v>
      </c>
      <c r="BB33" s="193" t="s">
        <v>1</v>
      </c>
      <c r="BC33" s="193" t="s">
        <v>219</v>
      </c>
      <c r="BD33" s="193" t="s">
        <v>149</v>
      </c>
    </row>
    <row r="34" spans="2:56" s="74" customFormat="1" ht="25.35" customHeight="1">
      <c r="B34" s="73"/>
      <c r="D34" s="204" t="s">
        <v>37</v>
      </c>
      <c r="J34" s="205">
        <f>ROUND(J32 + J33, 2)</f>
        <v>0</v>
      </c>
      <c r="L34" s="73"/>
      <c r="AZ34" s="193" t="s">
        <v>220</v>
      </c>
      <c r="BA34" s="193" t="s">
        <v>1</v>
      </c>
      <c r="BB34" s="193" t="s">
        <v>1</v>
      </c>
      <c r="BC34" s="193" t="s">
        <v>221</v>
      </c>
      <c r="BD34" s="193" t="s">
        <v>149</v>
      </c>
    </row>
    <row r="35" spans="2:56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  <c r="AZ35" s="193" t="s">
        <v>222</v>
      </c>
      <c r="BA35" s="193" t="s">
        <v>1</v>
      </c>
      <c r="BB35" s="193" t="s">
        <v>1</v>
      </c>
      <c r="BC35" s="193" t="s">
        <v>223</v>
      </c>
      <c r="BD35" s="193" t="s">
        <v>149</v>
      </c>
    </row>
    <row r="36" spans="2:56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  <c r="AZ36" s="193" t="s">
        <v>224</v>
      </c>
      <c r="BA36" s="193" t="s">
        <v>1</v>
      </c>
      <c r="BB36" s="193" t="s">
        <v>1</v>
      </c>
      <c r="BC36" s="193" t="s">
        <v>225</v>
      </c>
      <c r="BD36" s="193" t="s">
        <v>149</v>
      </c>
    </row>
    <row r="37" spans="2:56" s="74" customFormat="1" ht="14.45" customHeight="1">
      <c r="B37" s="73"/>
      <c r="D37" s="207" t="s">
        <v>41</v>
      </c>
      <c r="E37" s="82" t="s">
        <v>42</v>
      </c>
      <c r="F37" s="208">
        <f>ROUND((SUM(BE134:BE141) + SUM(BE163:BE8247)),  2)</f>
        <v>0</v>
      </c>
      <c r="G37" s="209"/>
      <c r="H37" s="209"/>
      <c r="I37" s="210">
        <v>0.2</v>
      </c>
      <c r="J37" s="208">
        <f>ROUND(((SUM(BE134:BE141) + SUM(BE163:BE8247))*I37),  2)</f>
        <v>0</v>
      </c>
      <c r="L37" s="73"/>
      <c r="AZ37" s="193" t="s">
        <v>226</v>
      </c>
      <c r="BA37" s="193" t="s">
        <v>1</v>
      </c>
      <c r="BB37" s="193" t="s">
        <v>1</v>
      </c>
      <c r="BC37" s="193" t="s">
        <v>227</v>
      </c>
      <c r="BD37" s="193" t="s">
        <v>149</v>
      </c>
    </row>
    <row r="38" spans="2:56" s="74" customFormat="1" ht="14.45" customHeight="1">
      <c r="B38" s="73"/>
      <c r="E38" s="82" t="s">
        <v>43</v>
      </c>
      <c r="F38" s="208">
        <f>ROUND((SUM(BF134:BF141) + SUM(BF163:BF8247)),  2)</f>
        <v>0</v>
      </c>
      <c r="G38" s="209"/>
      <c r="H38" s="209"/>
      <c r="I38" s="210">
        <v>0.2</v>
      </c>
      <c r="J38" s="208">
        <f>ROUND(((SUM(BF134:BF141) + SUM(BF163:BF8247))*I38),  2)</f>
        <v>0</v>
      </c>
      <c r="L38" s="73"/>
      <c r="AZ38" s="193" t="s">
        <v>228</v>
      </c>
      <c r="BA38" s="193" t="s">
        <v>1</v>
      </c>
      <c r="BB38" s="193" t="s">
        <v>1</v>
      </c>
      <c r="BC38" s="193" t="s">
        <v>229</v>
      </c>
      <c r="BD38" s="193" t="s">
        <v>149</v>
      </c>
    </row>
    <row r="39" spans="2:56" s="74" customFormat="1" ht="14.45" hidden="1" customHeight="1">
      <c r="B39" s="73"/>
      <c r="E39" s="66" t="s">
        <v>44</v>
      </c>
      <c r="F39" s="170">
        <f>ROUND((SUM(BG134:BG141) + SUM(BG163:BG8247)),  2)</f>
        <v>0</v>
      </c>
      <c r="I39" s="211">
        <v>0.2</v>
      </c>
      <c r="J39" s="170">
        <f>0</f>
        <v>0</v>
      </c>
      <c r="L39" s="73"/>
      <c r="AZ39" s="193" t="s">
        <v>230</v>
      </c>
      <c r="BA39" s="193" t="s">
        <v>231</v>
      </c>
      <c r="BB39" s="193" t="s">
        <v>1</v>
      </c>
      <c r="BC39" s="193" t="s">
        <v>232</v>
      </c>
      <c r="BD39" s="193" t="s">
        <v>90</v>
      </c>
    </row>
    <row r="40" spans="2:56" s="74" customFormat="1" ht="14.45" hidden="1" customHeight="1">
      <c r="B40" s="73"/>
      <c r="E40" s="66" t="s">
        <v>45</v>
      </c>
      <c r="F40" s="170">
        <f>ROUND((SUM(BH134:BH141) + SUM(BH163:BH8247)),  2)</f>
        <v>0</v>
      </c>
      <c r="I40" s="211">
        <v>0.2</v>
      </c>
      <c r="J40" s="170">
        <f>0</f>
        <v>0</v>
      </c>
      <c r="L40" s="73"/>
      <c r="AZ40" s="193" t="s">
        <v>233</v>
      </c>
      <c r="BA40" s="193" t="s">
        <v>1</v>
      </c>
      <c r="BB40" s="193" t="s">
        <v>1</v>
      </c>
      <c r="BC40" s="193" t="s">
        <v>234</v>
      </c>
      <c r="BD40" s="193" t="s">
        <v>149</v>
      </c>
    </row>
    <row r="41" spans="2:56" s="74" customFormat="1" ht="14.45" hidden="1" customHeight="1">
      <c r="B41" s="73"/>
      <c r="E41" s="82" t="s">
        <v>46</v>
      </c>
      <c r="F41" s="208">
        <f>ROUND((SUM(BI134:BI141) + SUM(BI163:BI8247)),  2)</f>
        <v>0</v>
      </c>
      <c r="G41" s="209"/>
      <c r="H41" s="209"/>
      <c r="I41" s="210">
        <v>0</v>
      </c>
      <c r="J41" s="208">
        <f>0</f>
        <v>0</v>
      </c>
      <c r="L41" s="73"/>
      <c r="AZ41" s="193" t="s">
        <v>235</v>
      </c>
      <c r="BA41" s="193" t="s">
        <v>1</v>
      </c>
      <c r="BB41" s="193" t="s">
        <v>1</v>
      </c>
      <c r="BC41" s="193" t="s">
        <v>236</v>
      </c>
      <c r="BD41" s="193" t="s">
        <v>149</v>
      </c>
    </row>
    <row r="42" spans="2:56" s="74" customFormat="1" ht="6.95" customHeight="1">
      <c r="B42" s="73"/>
      <c r="L42" s="73"/>
      <c r="AZ42" s="193" t="s">
        <v>237</v>
      </c>
      <c r="BA42" s="193" t="s">
        <v>237</v>
      </c>
      <c r="BB42" s="193" t="s">
        <v>1</v>
      </c>
      <c r="BC42" s="193" t="s">
        <v>238</v>
      </c>
      <c r="BD42" s="193" t="s">
        <v>90</v>
      </c>
    </row>
    <row r="43" spans="2:56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  <c r="AZ43" s="193" t="s">
        <v>239</v>
      </c>
      <c r="BA43" s="193" t="s">
        <v>1</v>
      </c>
      <c r="BB43" s="193" t="s">
        <v>1</v>
      </c>
      <c r="BC43" s="193" t="s">
        <v>240</v>
      </c>
      <c r="BD43" s="193" t="s">
        <v>90</v>
      </c>
    </row>
    <row r="44" spans="2:56" s="74" customFormat="1" ht="14.45" customHeight="1">
      <c r="B44" s="73"/>
      <c r="L44" s="73"/>
      <c r="AZ44" s="193" t="s">
        <v>241</v>
      </c>
      <c r="BA44" s="193" t="s">
        <v>1</v>
      </c>
      <c r="BB44" s="193" t="s">
        <v>1</v>
      </c>
      <c r="BC44" s="193" t="s">
        <v>242</v>
      </c>
      <c r="BD44" s="193" t="s">
        <v>90</v>
      </c>
    </row>
    <row r="45" spans="2:56" ht="14.45" customHeight="1">
      <c r="B45" s="56"/>
      <c r="L45" s="56"/>
      <c r="AZ45" s="193" t="s">
        <v>243</v>
      </c>
      <c r="BA45" s="193" t="s">
        <v>1</v>
      </c>
      <c r="BB45" s="193" t="s">
        <v>1</v>
      </c>
      <c r="BC45" s="193" t="s">
        <v>244</v>
      </c>
      <c r="BD45" s="193" t="s">
        <v>90</v>
      </c>
    </row>
    <row r="46" spans="2:56" ht="14.45" customHeight="1">
      <c r="B46" s="56"/>
      <c r="L46" s="56"/>
      <c r="AZ46" s="193" t="s">
        <v>245</v>
      </c>
      <c r="BA46" s="193" t="s">
        <v>1</v>
      </c>
      <c r="BB46" s="193" t="s">
        <v>1</v>
      </c>
      <c r="BC46" s="193" t="s">
        <v>246</v>
      </c>
      <c r="BD46" s="193" t="s">
        <v>90</v>
      </c>
    </row>
    <row r="47" spans="2:56" ht="14.45" customHeight="1">
      <c r="B47" s="56"/>
      <c r="L47" s="56"/>
      <c r="AZ47" s="193" t="s">
        <v>247</v>
      </c>
      <c r="BA47" s="193" t="s">
        <v>248</v>
      </c>
      <c r="BB47" s="193" t="s">
        <v>249</v>
      </c>
      <c r="BC47" s="193" t="s">
        <v>250</v>
      </c>
      <c r="BD47" s="193" t="s">
        <v>149</v>
      </c>
    </row>
    <row r="48" spans="2:56" ht="14.45" customHeight="1">
      <c r="B48" s="56"/>
      <c r="L48" s="56"/>
      <c r="AZ48" s="193" t="s">
        <v>251</v>
      </c>
      <c r="BA48" s="193" t="s">
        <v>252</v>
      </c>
      <c r="BB48" s="193" t="s">
        <v>249</v>
      </c>
      <c r="BC48" s="193" t="s">
        <v>253</v>
      </c>
      <c r="BD48" s="193" t="s">
        <v>149</v>
      </c>
    </row>
    <row r="49" spans="2:56" ht="14.45" customHeight="1">
      <c r="B49" s="56"/>
      <c r="L49" s="56"/>
      <c r="AZ49" s="193" t="s">
        <v>254</v>
      </c>
      <c r="BA49" s="193" t="s">
        <v>255</v>
      </c>
      <c r="BB49" s="193" t="s">
        <v>249</v>
      </c>
      <c r="BC49" s="193" t="s">
        <v>256</v>
      </c>
      <c r="BD49" s="193" t="s">
        <v>149</v>
      </c>
    </row>
    <row r="50" spans="2:56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  <c r="AZ50" s="193" t="s">
        <v>257</v>
      </c>
      <c r="BA50" s="193" t="s">
        <v>258</v>
      </c>
      <c r="BB50" s="193" t="s">
        <v>1</v>
      </c>
      <c r="BC50" s="193" t="s">
        <v>259</v>
      </c>
      <c r="BD50" s="193" t="s">
        <v>149</v>
      </c>
    </row>
    <row r="51" spans="2:56">
      <c r="B51" s="56"/>
      <c r="L51" s="56"/>
      <c r="AZ51" s="193" t="s">
        <v>260</v>
      </c>
      <c r="BA51" s="193" t="s">
        <v>261</v>
      </c>
      <c r="BB51" s="193" t="s">
        <v>1</v>
      </c>
      <c r="BC51" s="193" t="s">
        <v>262</v>
      </c>
      <c r="BD51" s="193" t="s">
        <v>149</v>
      </c>
    </row>
    <row r="52" spans="2:56">
      <c r="B52" s="56"/>
      <c r="L52" s="56"/>
      <c r="AZ52" s="193" t="s">
        <v>263</v>
      </c>
      <c r="BA52" s="193" t="s">
        <v>264</v>
      </c>
      <c r="BB52" s="193" t="s">
        <v>265</v>
      </c>
      <c r="BC52" s="193" t="s">
        <v>266</v>
      </c>
      <c r="BD52" s="193" t="s">
        <v>149</v>
      </c>
    </row>
    <row r="53" spans="2:56">
      <c r="B53" s="56"/>
      <c r="L53" s="56"/>
      <c r="AZ53" s="193" t="s">
        <v>267</v>
      </c>
      <c r="BA53" s="193" t="s">
        <v>1</v>
      </c>
      <c r="BB53" s="193" t="s">
        <v>1</v>
      </c>
      <c r="BC53" s="193" t="s">
        <v>268</v>
      </c>
      <c r="BD53" s="193" t="s">
        <v>90</v>
      </c>
    </row>
    <row r="54" spans="2:56">
      <c r="B54" s="56"/>
      <c r="L54" s="56"/>
      <c r="AZ54" s="193" t="s">
        <v>269</v>
      </c>
      <c r="BA54" s="193" t="s">
        <v>270</v>
      </c>
      <c r="BB54" s="193" t="s">
        <v>1</v>
      </c>
      <c r="BC54" s="193" t="s">
        <v>271</v>
      </c>
      <c r="BD54" s="193" t="s">
        <v>90</v>
      </c>
    </row>
    <row r="55" spans="2:56">
      <c r="B55" s="56"/>
      <c r="L55" s="56"/>
      <c r="AZ55" s="193" t="s">
        <v>272</v>
      </c>
      <c r="BA55" s="193" t="s">
        <v>273</v>
      </c>
      <c r="BB55" s="193" t="s">
        <v>1</v>
      </c>
      <c r="BC55" s="193" t="s">
        <v>274</v>
      </c>
      <c r="BD55" s="193" t="s">
        <v>90</v>
      </c>
    </row>
    <row r="56" spans="2:56">
      <c r="B56" s="56"/>
      <c r="L56" s="56"/>
      <c r="AZ56" s="193" t="s">
        <v>275</v>
      </c>
      <c r="BA56" s="193" t="s">
        <v>276</v>
      </c>
      <c r="BB56" s="193" t="s">
        <v>1</v>
      </c>
      <c r="BC56" s="193" t="s">
        <v>277</v>
      </c>
      <c r="BD56" s="193" t="s">
        <v>90</v>
      </c>
    </row>
    <row r="57" spans="2:56">
      <c r="B57" s="56"/>
      <c r="L57" s="56"/>
      <c r="AZ57" s="193" t="s">
        <v>278</v>
      </c>
      <c r="BA57" s="193" t="s">
        <v>279</v>
      </c>
      <c r="BB57" s="193" t="s">
        <v>1</v>
      </c>
      <c r="BC57" s="193" t="s">
        <v>280</v>
      </c>
      <c r="BD57" s="193" t="s">
        <v>90</v>
      </c>
    </row>
    <row r="58" spans="2:56">
      <c r="B58" s="56"/>
      <c r="L58" s="56"/>
      <c r="AZ58" s="193" t="s">
        <v>281</v>
      </c>
      <c r="BA58" s="193" t="s">
        <v>1</v>
      </c>
      <c r="BB58" s="193" t="s">
        <v>1</v>
      </c>
      <c r="BC58" s="193" t="s">
        <v>282</v>
      </c>
      <c r="BD58" s="193" t="s">
        <v>90</v>
      </c>
    </row>
    <row r="59" spans="2:56">
      <c r="B59" s="56"/>
      <c r="L59" s="56"/>
      <c r="AZ59" s="193" t="s">
        <v>283</v>
      </c>
      <c r="BA59" s="193" t="s">
        <v>1</v>
      </c>
      <c r="BB59" s="193" t="s">
        <v>1</v>
      </c>
      <c r="BC59" s="193" t="s">
        <v>284</v>
      </c>
      <c r="BD59" s="193" t="s">
        <v>90</v>
      </c>
    </row>
    <row r="60" spans="2:56">
      <c r="B60" s="56"/>
      <c r="L60" s="56"/>
      <c r="AZ60" s="193" t="s">
        <v>285</v>
      </c>
      <c r="BA60" s="193" t="s">
        <v>1</v>
      </c>
      <c r="BB60" s="193" t="s">
        <v>1</v>
      </c>
      <c r="BC60" s="193" t="s">
        <v>286</v>
      </c>
      <c r="BD60" s="193" t="s">
        <v>90</v>
      </c>
    </row>
    <row r="61" spans="2:56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  <c r="AZ61" s="193" t="s">
        <v>287</v>
      </c>
      <c r="BA61" s="193" t="s">
        <v>1</v>
      </c>
      <c r="BB61" s="193" t="s">
        <v>1</v>
      </c>
      <c r="BC61" s="193" t="s">
        <v>288</v>
      </c>
      <c r="BD61" s="193" t="s">
        <v>90</v>
      </c>
    </row>
    <row r="62" spans="2:56">
      <c r="B62" s="56"/>
      <c r="L62" s="56"/>
      <c r="AZ62" s="193" t="s">
        <v>289</v>
      </c>
      <c r="BA62" s="193" t="s">
        <v>1</v>
      </c>
      <c r="BB62" s="193" t="s">
        <v>1</v>
      </c>
      <c r="BC62" s="193" t="s">
        <v>290</v>
      </c>
      <c r="BD62" s="193" t="s">
        <v>90</v>
      </c>
    </row>
    <row r="63" spans="2:56">
      <c r="B63" s="56"/>
      <c r="L63" s="56"/>
      <c r="AZ63" s="193" t="s">
        <v>291</v>
      </c>
      <c r="BA63" s="193" t="s">
        <v>1</v>
      </c>
      <c r="BB63" s="193" t="s">
        <v>1</v>
      </c>
      <c r="BC63" s="193" t="s">
        <v>292</v>
      </c>
      <c r="BD63" s="193" t="s">
        <v>90</v>
      </c>
    </row>
    <row r="64" spans="2:56">
      <c r="B64" s="56"/>
      <c r="L64" s="56"/>
      <c r="AZ64" s="193" t="s">
        <v>293</v>
      </c>
      <c r="BA64" s="193" t="s">
        <v>1</v>
      </c>
      <c r="BB64" s="193" t="s">
        <v>1</v>
      </c>
      <c r="BC64" s="193" t="s">
        <v>294</v>
      </c>
      <c r="BD64" s="193" t="s">
        <v>90</v>
      </c>
    </row>
    <row r="65" spans="2:56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  <c r="AZ65" s="193" t="s">
        <v>295</v>
      </c>
      <c r="BA65" s="193" t="s">
        <v>1</v>
      </c>
      <c r="BB65" s="193" t="s">
        <v>1</v>
      </c>
      <c r="BC65" s="193" t="s">
        <v>296</v>
      </c>
      <c r="BD65" s="193" t="s">
        <v>90</v>
      </c>
    </row>
    <row r="66" spans="2:56">
      <c r="B66" s="56"/>
      <c r="L66" s="56"/>
      <c r="AZ66" s="193" t="s">
        <v>297</v>
      </c>
      <c r="BA66" s="193" t="s">
        <v>297</v>
      </c>
      <c r="BB66" s="193" t="s">
        <v>1</v>
      </c>
      <c r="BC66" s="193" t="s">
        <v>298</v>
      </c>
      <c r="BD66" s="193" t="s">
        <v>90</v>
      </c>
    </row>
    <row r="67" spans="2:56">
      <c r="B67" s="56"/>
      <c r="L67" s="56"/>
      <c r="AZ67" s="193" t="s">
        <v>299</v>
      </c>
      <c r="BA67" s="193" t="s">
        <v>299</v>
      </c>
      <c r="BB67" s="193" t="s">
        <v>1</v>
      </c>
      <c r="BC67" s="193" t="s">
        <v>300</v>
      </c>
      <c r="BD67" s="193" t="s">
        <v>90</v>
      </c>
    </row>
    <row r="68" spans="2:56">
      <c r="B68" s="56"/>
      <c r="L68" s="56"/>
      <c r="AZ68" s="193" t="s">
        <v>301</v>
      </c>
      <c r="BA68" s="193" t="s">
        <v>301</v>
      </c>
      <c r="BB68" s="193" t="s">
        <v>1</v>
      </c>
      <c r="BC68" s="193" t="s">
        <v>302</v>
      </c>
      <c r="BD68" s="193" t="s">
        <v>90</v>
      </c>
    </row>
    <row r="69" spans="2:56">
      <c r="B69" s="56"/>
      <c r="L69" s="56"/>
      <c r="AZ69" s="193" t="s">
        <v>303</v>
      </c>
      <c r="BA69" s="193" t="s">
        <v>303</v>
      </c>
      <c r="BB69" s="193" t="s">
        <v>1</v>
      </c>
      <c r="BC69" s="193" t="s">
        <v>304</v>
      </c>
      <c r="BD69" s="193" t="s">
        <v>149</v>
      </c>
    </row>
    <row r="70" spans="2:56">
      <c r="B70" s="56"/>
      <c r="L70" s="56"/>
    </row>
    <row r="71" spans="2:56">
      <c r="B71" s="56"/>
      <c r="L71" s="56"/>
    </row>
    <row r="72" spans="2:56">
      <c r="B72" s="56"/>
      <c r="L72" s="56"/>
    </row>
    <row r="73" spans="2:56">
      <c r="B73" s="56"/>
      <c r="L73" s="56"/>
    </row>
    <row r="74" spans="2:56">
      <c r="B74" s="56"/>
      <c r="L74" s="56"/>
    </row>
    <row r="75" spans="2:56">
      <c r="B75" s="56"/>
      <c r="L75" s="56"/>
    </row>
    <row r="76" spans="2:56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56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164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E01 - Stavebná časť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47" s="74" customFormat="1" ht="10.35" customHeight="1">
      <c r="B97" s="73"/>
      <c r="L97" s="73"/>
    </row>
    <row r="98" spans="2:47" s="74" customFormat="1" ht="22.9" customHeight="1">
      <c r="B98" s="73"/>
      <c r="C98" s="222" t="s">
        <v>308</v>
      </c>
      <c r="J98" s="205">
        <f>J163</f>
        <v>0</v>
      </c>
      <c r="L98" s="73"/>
      <c r="AU98" s="53" t="s">
        <v>309</v>
      </c>
    </row>
    <row r="99" spans="2:47" s="224" customFormat="1" ht="24.95" customHeight="1">
      <c r="B99" s="223"/>
      <c r="D99" s="225" t="s">
        <v>310</v>
      </c>
      <c r="E99" s="226"/>
      <c r="F99" s="226"/>
      <c r="G99" s="226"/>
      <c r="H99" s="226"/>
      <c r="I99" s="226"/>
      <c r="J99" s="227">
        <f>J164</f>
        <v>0</v>
      </c>
      <c r="L99" s="223"/>
    </row>
    <row r="100" spans="2:47" s="164" customFormat="1" ht="19.899999999999999" customHeight="1">
      <c r="B100" s="228"/>
      <c r="D100" s="229" t="s">
        <v>311</v>
      </c>
      <c r="E100" s="230"/>
      <c r="F100" s="230"/>
      <c r="G100" s="230"/>
      <c r="H100" s="230"/>
      <c r="I100" s="230"/>
      <c r="J100" s="231">
        <f>J165</f>
        <v>0</v>
      </c>
      <c r="L100" s="228"/>
    </row>
    <row r="101" spans="2:47" s="164" customFormat="1" ht="19.899999999999999" customHeight="1">
      <c r="B101" s="228"/>
      <c r="D101" s="229" t="s">
        <v>312</v>
      </c>
      <c r="E101" s="230"/>
      <c r="F101" s="230"/>
      <c r="G101" s="230"/>
      <c r="H101" s="230"/>
      <c r="I101" s="230"/>
      <c r="J101" s="231">
        <f>J273</f>
        <v>0</v>
      </c>
      <c r="L101" s="228"/>
    </row>
    <row r="102" spans="2:47" s="164" customFormat="1" ht="19.899999999999999" customHeight="1">
      <c r="B102" s="228"/>
      <c r="D102" s="229" t="s">
        <v>313</v>
      </c>
      <c r="E102" s="230"/>
      <c r="F102" s="230"/>
      <c r="G102" s="230"/>
      <c r="H102" s="230"/>
      <c r="I102" s="230"/>
      <c r="J102" s="231">
        <f>J381</f>
        <v>0</v>
      </c>
      <c r="L102" s="228"/>
    </row>
    <row r="103" spans="2:47" s="164" customFormat="1" ht="19.899999999999999" customHeight="1">
      <c r="B103" s="228"/>
      <c r="D103" s="229" t="s">
        <v>314</v>
      </c>
      <c r="E103" s="230"/>
      <c r="F103" s="230"/>
      <c r="G103" s="230"/>
      <c r="H103" s="230"/>
      <c r="I103" s="230"/>
      <c r="J103" s="231">
        <f>J960</f>
        <v>0</v>
      </c>
      <c r="L103" s="228"/>
    </row>
    <row r="104" spans="2:47" s="164" customFormat="1" ht="19.899999999999999" customHeight="1">
      <c r="B104" s="228"/>
      <c r="D104" s="229" t="s">
        <v>315</v>
      </c>
      <c r="E104" s="230"/>
      <c r="F104" s="230"/>
      <c r="G104" s="230"/>
      <c r="H104" s="230"/>
      <c r="I104" s="230"/>
      <c r="J104" s="231">
        <f>J1656</f>
        <v>0</v>
      </c>
      <c r="L104" s="228"/>
    </row>
    <row r="105" spans="2:47" s="164" customFormat="1" ht="19.899999999999999" customHeight="1">
      <c r="B105" s="228"/>
      <c r="D105" s="229" t="s">
        <v>316</v>
      </c>
      <c r="E105" s="230"/>
      <c r="F105" s="230"/>
      <c r="G105" s="230"/>
      <c r="H105" s="230"/>
      <c r="I105" s="230"/>
      <c r="J105" s="231">
        <f>J1681</f>
        <v>0</v>
      </c>
      <c r="L105" s="228"/>
    </row>
    <row r="106" spans="2:47" s="164" customFormat="1" ht="19.899999999999999" customHeight="1">
      <c r="B106" s="228"/>
      <c r="D106" s="229" t="s">
        <v>317</v>
      </c>
      <c r="E106" s="230"/>
      <c r="F106" s="230"/>
      <c r="G106" s="230"/>
      <c r="H106" s="230"/>
      <c r="I106" s="230"/>
      <c r="J106" s="231">
        <f>J3615</f>
        <v>0</v>
      </c>
      <c r="L106" s="228"/>
    </row>
    <row r="107" spans="2:47" s="164" customFormat="1" ht="19.899999999999999" customHeight="1">
      <c r="B107" s="228"/>
      <c r="D107" s="229" t="s">
        <v>318</v>
      </c>
      <c r="E107" s="230"/>
      <c r="F107" s="230"/>
      <c r="G107" s="230"/>
      <c r="H107" s="230"/>
      <c r="I107" s="230"/>
      <c r="J107" s="231">
        <f>J5328</f>
        <v>0</v>
      </c>
      <c r="L107" s="228"/>
    </row>
    <row r="108" spans="2:47" s="224" customFormat="1" ht="24.95" customHeight="1">
      <c r="B108" s="223"/>
      <c r="D108" s="225" t="s">
        <v>319</v>
      </c>
      <c r="E108" s="226"/>
      <c r="F108" s="226"/>
      <c r="G108" s="226"/>
      <c r="H108" s="226"/>
      <c r="I108" s="226"/>
      <c r="J108" s="227">
        <f>J5330</f>
        <v>0</v>
      </c>
      <c r="L108" s="223"/>
    </row>
    <row r="109" spans="2:47" s="164" customFormat="1" ht="19.899999999999999" customHeight="1">
      <c r="B109" s="228"/>
      <c r="D109" s="229" t="s">
        <v>320</v>
      </c>
      <c r="E109" s="230"/>
      <c r="F109" s="230"/>
      <c r="G109" s="230"/>
      <c r="H109" s="230"/>
      <c r="I109" s="230"/>
      <c r="J109" s="231">
        <f>J5331</f>
        <v>0</v>
      </c>
      <c r="L109" s="228"/>
    </row>
    <row r="110" spans="2:47" s="164" customFormat="1" ht="19.899999999999999" customHeight="1">
      <c r="B110" s="228"/>
      <c r="D110" s="229" t="s">
        <v>321</v>
      </c>
      <c r="E110" s="230"/>
      <c r="F110" s="230"/>
      <c r="G110" s="230"/>
      <c r="H110" s="230"/>
      <c r="I110" s="230"/>
      <c r="J110" s="231">
        <f>J5464</f>
        <v>0</v>
      </c>
      <c r="L110" s="228"/>
    </row>
    <row r="111" spans="2:47" s="164" customFormat="1" ht="19.899999999999999" customHeight="1">
      <c r="B111" s="228"/>
      <c r="D111" s="229" t="s">
        <v>322</v>
      </c>
      <c r="E111" s="230"/>
      <c r="F111" s="230"/>
      <c r="G111" s="230"/>
      <c r="H111" s="230"/>
      <c r="I111" s="230"/>
      <c r="J111" s="231">
        <f>J5490</f>
        <v>0</v>
      </c>
      <c r="L111" s="228"/>
    </row>
    <row r="112" spans="2:47" s="164" customFormat="1" ht="19.899999999999999" customHeight="1">
      <c r="B112" s="228"/>
      <c r="D112" s="229" t="s">
        <v>323</v>
      </c>
      <c r="E112" s="230"/>
      <c r="F112" s="230"/>
      <c r="G112" s="230"/>
      <c r="H112" s="230"/>
      <c r="I112" s="230"/>
      <c r="J112" s="231">
        <f>J5539</f>
        <v>0</v>
      </c>
      <c r="L112" s="228"/>
    </row>
    <row r="113" spans="2:12" s="164" customFormat="1" ht="19.899999999999999" customHeight="1">
      <c r="B113" s="228"/>
      <c r="D113" s="229" t="s">
        <v>324</v>
      </c>
      <c r="E113" s="230"/>
      <c r="F113" s="230"/>
      <c r="G113" s="230"/>
      <c r="H113" s="230"/>
      <c r="I113" s="230"/>
      <c r="J113" s="231">
        <f>J5616</f>
        <v>0</v>
      </c>
      <c r="L113" s="228"/>
    </row>
    <row r="114" spans="2:12" s="164" customFormat="1" ht="19.899999999999999" customHeight="1">
      <c r="B114" s="228"/>
      <c r="D114" s="229" t="s">
        <v>325</v>
      </c>
      <c r="E114" s="230"/>
      <c r="F114" s="230"/>
      <c r="G114" s="230"/>
      <c r="H114" s="230"/>
      <c r="I114" s="230"/>
      <c r="J114" s="231">
        <f>J5627</f>
        <v>0</v>
      </c>
      <c r="L114" s="228"/>
    </row>
    <row r="115" spans="2:12" s="164" customFormat="1" ht="19.899999999999999" customHeight="1">
      <c r="B115" s="228"/>
      <c r="D115" s="229" t="s">
        <v>326</v>
      </c>
      <c r="E115" s="230"/>
      <c r="F115" s="230"/>
      <c r="G115" s="230"/>
      <c r="H115" s="230"/>
      <c r="I115" s="230"/>
      <c r="J115" s="231">
        <f>J5657</f>
        <v>0</v>
      </c>
      <c r="L115" s="228"/>
    </row>
    <row r="116" spans="2:12" s="164" customFormat="1" ht="19.899999999999999" customHeight="1">
      <c r="B116" s="228"/>
      <c r="D116" s="229" t="s">
        <v>327</v>
      </c>
      <c r="E116" s="230"/>
      <c r="F116" s="230"/>
      <c r="G116" s="230"/>
      <c r="H116" s="230"/>
      <c r="I116" s="230"/>
      <c r="J116" s="231">
        <f>J5689</f>
        <v>0</v>
      </c>
      <c r="L116" s="228"/>
    </row>
    <row r="117" spans="2:12" s="164" customFormat="1" ht="19.899999999999999" customHeight="1">
      <c r="B117" s="228"/>
      <c r="D117" s="229" t="s">
        <v>328</v>
      </c>
      <c r="E117" s="230"/>
      <c r="F117" s="230"/>
      <c r="G117" s="230"/>
      <c r="H117" s="230"/>
      <c r="I117" s="230"/>
      <c r="J117" s="231">
        <f>J6001</f>
        <v>0</v>
      </c>
      <c r="L117" s="228"/>
    </row>
    <row r="118" spans="2:12" s="164" customFormat="1" ht="19.899999999999999" customHeight="1">
      <c r="B118" s="228"/>
      <c r="D118" s="229" t="s">
        <v>329</v>
      </c>
      <c r="E118" s="230"/>
      <c r="F118" s="230"/>
      <c r="G118" s="230"/>
      <c r="H118" s="230"/>
      <c r="I118" s="230"/>
      <c r="J118" s="231">
        <f>J6124</f>
        <v>0</v>
      </c>
      <c r="L118" s="228"/>
    </row>
    <row r="119" spans="2:12" s="164" customFormat="1" ht="19.899999999999999" customHeight="1">
      <c r="B119" s="228"/>
      <c r="D119" s="229" t="s">
        <v>330</v>
      </c>
      <c r="E119" s="230"/>
      <c r="F119" s="230"/>
      <c r="G119" s="230"/>
      <c r="H119" s="230"/>
      <c r="I119" s="230"/>
      <c r="J119" s="231">
        <f>J6602</f>
        <v>0</v>
      </c>
      <c r="L119" s="228"/>
    </row>
    <row r="120" spans="2:12" s="164" customFormat="1" ht="19.899999999999999" customHeight="1">
      <c r="B120" s="228"/>
      <c r="D120" s="229" t="s">
        <v>331</v>
      </c>
      <c r="E120" s="230"/>
      <c r="F120" s="230"/>
      <c r="G120" s="230"/>
      <c r="H120" s="230"/>
      <c r="I120" s="230"/>
      <c r="J120" s="231">
        <f>J6847</f>
        <v>0</v>
      </c>
      <c r="L120" s="228"/>
    </row>
    <row r="121" spans="2:12" s="164" customFormat="1" ht="19.899999999999999" customHeight="1">
      <c r="B121" s="228"/>
      <c r="D121" s="229" t="s">
        <v>332</v>
      </c>
      <c r="E121" s="230"/>
      <c r="F121" s="230"/>
      <c r="G121" s="230"/>
      <c r="H121" s="230"/>
      <c r="I121" s="230"/>
      <c r="J121" s="231">
        <f>J6976</f>
        <v>0</v>
      </c>
      <c r="L121" s="228"/>
    </row>
    <row r="122" spans="2:12" s="164" customFormat="1" ht="19.899999999999999" customHeight="1">
      <c r="B122" s="228"/>
      <c r="D122" s="229" t="s">
        <v>333</v>
      </c>
      <c r="E122" s="230"/>
      <c r="F122" s="230"/>
      <c r="G122" s="230"/>
      <c r="H122" s="230"/>
      <c r="I122" s="230"/>
      <c r="J122" s="231">
        <f>J7071</f>
        <v>0</v>
      </c>
      <c r="L122" s="228"/>
    </row>
    <row r="123" spans="2:12" s="164" customFormat="1" ht="19.899999999999999" customHeight="1">
      <c r="B123" s="228"/>
      <c r="D123" s="229" t="s">
        <v>334</v>
      </c>
      <c r="E123" s="230"/>
      <c r="F123" s="230"/>
      <c r="G123" s="230"/>
      <c r="H123" s="230"/>
      <c r="I123" s="230"/>
      <c r="J123" s="231">
        <f>J7103</f>
        <v>0</v>
      </c>
      <c r="L123" s="228"/>
    </row>
    <row r="124" spans="2:12" s="164" customFormat="1" ht="19.899999999999999" customHeight="1">
      <c r="B124" s="228"/>
      <c r="D124" s="229" t="s">
        <v>335</v>
      </c>
      <c r="E124" s="230"/>
      <c r="F124" s="230"/>
      <c r="G124" s="230"/>
      <c r="H124" s="230"/>
      <c r="I124" s="230"/>
      <c r="J124" s="231">
        <f>J7117</f>
        <v>0</v>
      </c>
      <c r="L124" s="228"/>
    </row>
    <row r="125" spans="2:12" s="164" customFormat="1" ht="19.899999999999999" customHeight="1">
      <c r="B125" s="228"/>
      <c r="D125" s="229" t="s">
        <v>336</v>
      </c>
      <c r="E125" s="230"/>
      <c r="F125" s="230"/>
      <c r="G125" s="230"/>
      <c r="H125" s="230"/>
      <c r="I125" s="230"/>
      <c r="J125" s="231">
        <f>J7258</f>
        <v>0</v>
      </c>
      <c r="L125" s="228"/>
    </row>
    <row r="126" spans="2:12" s="164" customFormat="1" ht="19.899999999999999" customHeight="1">
      <c r="B126" s="228"/>
      <c r="D126" s="229" t="s">
        <v>337</v>
      </c>
      <c r="E126" s="230"/>
      <c r="F126" s="230"/>
      <c r="G126" s="230"/>
      <c r="H126" s="230"/>
      <c r="I126" s="230"/>
      <c r="J126" s="231">
        <f>J7275</f>
        <v>0</v>
      </c>
      <c r="L126" s="228"/>
    </row>
    <row r="127" spans="2:12" s="224" customFormat="1" ht="24.95" customHeight="1">
      <c r="B127" s="223"/>
      <c r="D127" s="225" t="s">
        <v>338</v>
      </c>
      <c r="E127" s="226"/>
      <c r="F127" s="226"/>
      <c r="G127" s="226"/>
      <c r="H127" s="226"/>
      <c r="I127" s="226"/>
      <c r="J127" s="227">
        <f>J8175</f>
        <v>0</v>
      </c>
      <c r="L127" s="223"/>
    </row>
    <row r="128" spans="2:12" s="164" customFormat="1" ht="19.899999999999999" customHeight="1">
      <c r="B128" s="228"/>
      <c r="D128" s="229" t="s">
        <v>339</v>
      </c>
      <c r="E128" s="230"/>
      <c r="F128" s="230"/>
      <c r="G128" s="230"/>
      <c r="H128" s="230"/>
      <c r="I128" s="230"/>
      <c r="J128" s="231">
        <f>J8176</f>
        <v>0</v>
      </c>
      <c r="L128" s="228"/>
    </row>
    <row r="129" spans="2:62" s="164" customFormat="1" ht="19.899999999999999" customHeight="1">
      <c r="B129" s="228"/>
      <c r="D129" s="229" t="s">
        <v>340</v>
      </c>
      <c r="E129" s="230"/>
      <c r="F129" s="230"/>
      <c r="G129" s="230"/>
      <c r="H129" s="230"/>
      <c r="I129" s="230"/>
      <c r="J129" s="231">
        <f>J8186</f>
        <v>0</v>
      </c>
      <c r="L129" s="228"/>
    </row>
    <row r="130" spans="2:62" s="224" customFormat="1" ht="24.95" customHeight="1">
      <c r="B130" s="223"/>
      <c r="D130" s="225" t="s">
        <v>341</v>
      </c>
      <c r="E130" s="226"/>
      <c r="F130" s="226"/>
      <c r="G130" s="226"/>
      <c r="H130" s="226"/>
      <c r="I130" s="226"/>
      <c r="J130" s="227">
        <f>J8191</f>
        <v>0</v>
      </c>
      <c r="L130" s="223"/>
    </row>
    <row r="131" spans="2:62" s="164" customFormat="1" ht="19.899999999999999" customHeight="1">
      <c r="B131" s="228"/>
      <c r="D131" s="229" t="s">
        <v>342</v>
      </c>
      <c r="E131" s="230"/>
      <c r="F131" s="230"/>
      <c r="G131" s="230"/>
      <c r="H131" s="230"/>
      <c r="I131" s="230"/>
      <c r="J131" s="231">
        <f>J8192</f>
        <v>0</v>
      </c>
      <c r="L131" s="228"/>
    </row>
    <row r="132" spans="2:62" s="74" customFormat="1" ht="21.75" customHeight="1">
      <c r="B132" s="73"/>
      <c r="L132" s="73"/>
    </row>
    <row r="133" spans="2:62" s="74" customFormat="1" ht="6.95" customHeight="1">
      <c r="B133" s="73"/>
      <c r="L133" s="73"/>
    </row>
    <row r="134" spans="2:62" s="74" customFormat="1" ht="29.25" customHeight="1">
      <c r="B134" s="73"/>
      <c r="C134" s="222" t="s">
        <v>343</v>
      </c>
      <c r="J134" s="232">
        <f>ROUND(J135 + J136 + J137 + J138 + J139 + J140,2)</f>
        <v>0</v>
      </c>
      <c r="L134" s="73"/>
      <c r="N134" s="233" t="s">
        <v>41</v>
      </c>
    </row>
    <row r="135" spans="2:62" s="74" customFormat="1" ht="18" customHeight="1">
      <c r="B135" s="73"/>
      <c r="D135" s="41" t="s">
        <v>344</v>
      </c>
      <c r="E135" s="48"/>
      <c r="F135" s="48"/>
      <c r="J135" s="17">
        <v>0</v>
      </c>
      <c r="L135" s="73"/>
      <c r="N135" s="235" t="s">
        <v>43</v>
      </c>
      <c r="AY135" s="53" t="s">
        <v>345</v>
      </c>
      <c r="BE135" s="179">
        <f t="shared" ref="BE135:BE140" si="0">IF(N135="základná",J135,0)</f>
        <v>0</v>
      </c>
      <c r="BF135" s="179">
        <f t="shared" ref="BF135:BF140" si="1">IF(N135="znížená",J135,0)</f>
        <v>0</v>
      </c>
      <c r="BG135" s="179">
        <f t="shared" ref="BG135:BG140" si="2">IF(N135="zákl. prenesená",J135,0)</f>
        <v>0</v>
      </c>
      <c r="BH135" s="179">
        <f t="shared" ref="BH135:BH140" si="3">IF(N135="zníž. prenesená",J135,0)</f>
        <v>0</v>
      </c>
      <c r="BI135" s="179">
        <f t="shared" ref="BI135:BI140" si="4">IF(N135="nulová",J135,0)</f>
        <v>0</v>
      </c>
      <c r="BJ135" s="53" t="s">
        <v>90</v>
      </c>
    </row>
    <row r="136" spans="2:62" s="74" customFormat="1" ht="18" customHeight="1">
      <c r="B136" s="73"/>
      <c r="D136" s="41" t="s">
        <v>346</v>
      </c>
      <c r="E136" s="48"/>
      <c r="F136" s="48"/>
      <c r="J136" s="17">
        <v>0</v>
      </c>
      <c r="L136" s="73"/>
      <c r="N136" s="235" t="s">
        <v>43</v>
      </c>
      <c r="AY136" s="53" t="s">
        <v>345</v>
      </c>
      <c r="BE136" s="179">
        <f t="shared" si="0"/>
        <v>0</v>
      </c>
      <c r="BF136" s="179">
        <f t="shared" si="1"/>
        <v>0</v>
      </c>
      <c r="BG136" s="179">
        <f t="shared" si="2"/>
        <v>0</v>
      </c>
      <c r="BH136" s="179">
        <f t="shared" si="3"/>
        <v>0</v>
      </c>
      <c r="BI136" s="179">
        <f t="shared" si="4"/>
        <v>0</v>
      </c>
      <c r="BJ136" s="53" t="s">
        <v>90</v>
      </c>
    </row>
    <row r="137" spans="2:62" s="74" customFormat="1" ht="18" customHeight="1">
      <c r="B137" s="73"/>
      <c r="D137" s="41" t="s">
        <v>347</v>
      </c>
      <c r="E137" s="48"/>
      <c r="F137" s="48"/>
      <c r="J137" s="17">
        <v>0</v>
      </c>
      <c r="L137" s="73"/>
      <c r="N137" s="235" t="s">
        <v>43</v>
      </c>
      <c r="AY137" s="53" t="s">
        <v>345</v>
      </c>
      <c r="BE137" s="179">
        <f t="shared" si="0"/>
        <v>0</v>
      </c>
      <c r="BF137" s="179">
        <f t="shared" si="1"/>
        <v>0</v>
      </c>
      <c r="BG137" s="179">
        <f t="shared" si="2"/>
        <v>0</v>
      </c>
      <c r="BH137" s="179">
        <f t="shared" si="3"/>
        <v>0</v>
      </c>
      <c r="BI137" s="179">
        <f t="shared" si="4"/>
        <v>0</v>
      </c>
      <c r="BJ137" s="53" t="s">
        <v>90</v>
      </c>
    </row>
    <row r="138" spans="2:62" s="74" customFormat="1" ht="18" customHeight="1">
      <c r="B138" s="73"/>
      <c r="D138" s="41" t="s">
        <v>348</v>
      </c>
      <c r="E138" s="48"/>
      <c r="F138" s="48"/>
      <c r="J138" s="17">
        <v>0</v>
      </c>
      <c r="L138" s="73"/>
      <c r="N138" s="235" t="s">
        <v>43</v>
      </c>
      <c r="AY138" s="53" t="s">
        <v>345</v>
      </c>
      <c r="BE138" s="179">
        <f t="shared" si="0"/>
        <v>0</v>
      </c>
      <c r="BF138" s="179">
        <f t="shared" si="1"/>
        <v>0</v>
      </c>
      <c r="BG138" s="179">
        <f t="shared" si="2"/>
        <v>0</v>
      </c>
      <c r="BH138" s="179">
        <f t="shared" si="3"/>
        <v>0</v>
      </c>
      <c r="BI138" s="179">
        <f t="shared" si="4"/>
        <v>0</v>
      </c>
      <c r="BJ138" s="53" t="s">
        <v>90</v>
      </c>
    </row>
    <row r="139" spans="2:62" s="74" customFormat="1" ht="18" customHeight="1">
      <c r="B139" s="73"/>
      <c r="D139" s="41" t="s">
        <v>349</v>
      </c>
      <c r="E139" s="48"/>
      <c r="F139" s="48"/>
      <c r="J139" s="17">
        <v>0</v>
      </c>
      <c r="L139" s="73"/>
      <c r="N139" s="235" t="s">
        <v>43</v>
      </c>
      <c r="AY139" s="53" t="s">
        <v>345</v>
      </c>
      <c r="BE139" s="179">
        <f t="shared" si="0"/>
        <v>0</v>
      </c>
      <c r="BF139" s="179">
        <f t="shared" si="1"/>
        <v>0</v>
      </c>
      <c r="BG139" s="179">
        <f t="shared" si="2"/>
        <v>0</v>
      </c>
      <c r="BH139" s="179">
        <f t="shared" si="3"/>
        <v>0</v>
      </c>
      <c r="BI139" s="179">
        <f t="shared" si="4"/>
        <v>0</v>
      </c>
      <c r="BJ139" s="53" t="s">
        <v>90</v>
      </c>
    </row>
    <row r="140" spans="2:62" s="74" customFormat="1" ht="18" customHeight="1">
      <c r="B140" s="73"/>
      <c r="D140" s="236" t="s">
        <v>350</v>
      </c>
      <c r="J140" s="17">
        <f>ROUND(J32*T140,2)</f>
        <v>0</v>
      </c>
      <c r="L140" s="73"/>
      <c r="N140" s="235" t="s">
        <v>43</v>
      </c>
      <c r="AY140" s="53" t="s">
        <v>351</v>
      </c>
      <c r="BE140" s="179">
        <f t="shared" si="0"/>
        <v>0</v>
      </c>
      <c r="BF140" s="179">
        <f t="shared" si="1"/>
        <v>0</v>
      </c>
      <c r="BG140" s="179">
        <f t="shared" si="2"/>
        <v>0</v>
      </c>
      <c r="BH140" s="179">
        <f t="shared" si="3"/>
        <v>0</v>
      </c>
      <c r="BI140" s="179">
        <f t="shared" si="4"/>
        <v>0</v>
      </c>
      <c r="BJ140" s="53" t="s">
        <v>90</v>
      </c>
    </row>
    <row r="141" spans="2:62" s="74" customFormat="1">
      <c r="B141" s="73"/>
      <c r="L141" s="73"/>
    </row>
    <row r="142" spans="2:62" s="74" customFormat="1" ht="29.25" customHeight="1">
      <c r="B142" s="73"/>
      <c r="C142" s="181" t="s">
        <v>146</v>
      </c>
      <c r="D142" s="182"/>
      <c r="E142" s="182"/>
      <c r="F142" s="182"/>
      <c r="G142" s="182"/>
      <c r="H142" s="182"/>
      <c r="I142" s="182"/>
      <c r="J142" s="237">
        <f>ROUND(J98+J134,2)</f>
        <v>0</v>
      </c>
      <c r="K142" s="182"/>
      <c r="L142" s="73"/>
    </row>
    <row r="143" spans="2:62" s="74" customFormat="1" ht="6.95" customHeight="1">
      <c r="B143" s="103"/>
      <c r="C143" s="104"/>
      <c r="D143" s="104"/>
      <c r="E143" s="104"/>
      <c r="F143" s="104"/>
      <c r="G143" s="104"/>
      <c r="H143" s="104"/>
      <c r="I143" s="104"/>
      <c r="J143" s="104"/>
      <c r="K143" s="104"/>
      <c r="L143" s="73"/>
    </row>
    <row r="147" spans="2:12" s="74" customFormat="1" ht="6.95" customHeight="1">
      <c r="B147" s="105"/>
      <c r="C147" s="106"/>
      <c r="D147" s="106"/>
      <c r="E147" s="106"/>
      <c r="F147" s="106"/>
      <c r="G147" s="106"/>
      <c r="H147" s="106"/>
      <c r="I147" s="106"/>
      <c r="J147" s="106"/>
      <c r="K147" s="106"/>
      <c r="L147" s="73"/>
    </row>
    <row r="148" spans="2:12" s="74" customFormat="1" ht="24.95" customHeight="1">
      <c r="B148" s="73"/>
      <c r="C148" s="57" t="s">
        <v>352</v>
      </c>
      <c r="L148" s="73"/>
    </row>
    <row r="149" spans="2:12" s="74" customFormat="1" ht="6.95" customHeight="1">
      <c r="B149" s="73"/>
      <c r="L149" s="73"/>
    </row>
    <row r="150" spans="2:12" s="74" customFormat="1" ht="12" customHeight="1">
      <c r="B150" s="73"/>
      <c r="C150" s="66" t="s">
        <v>15</v>
      </c>
      <c r="L150" s="73"/>
    </row>
    <row r="151" spans="2:12" s="74" customFormat="1" ht="39.75" customHeight="1">
      <c r="B151" s="73"/>
      <c r="E151" s="195" t="str">
        <f>E7</f>
        <v>REKONŠTRUKCIA OBJEKTU NA VAJANSKÉHO NÁBREŽÍ 10, BRATISLAVA, ADAPTÁCIA OBJEKTU PRE POTREBY VÝUČBY UK</v>
      </c>
      <c r="F151" s="196"/>
      <c r="G151" s="196"/>
      <c r="H151" s="196"/>
      <c r="L151" s="73"/>
    </row>
    <row r="152" spans="2:12" ht="12" customHeight="1">
      <c r="B152" s="56"/>
      <c r="C152" s="66" t="s">
        <v>161</v>
      </c>
      <c r="L152" s="56"/>
    </row>
    <row r="153" spans="2:12" s="74" customFormat="1" ht="16.5" customHeight="1">
      <c r="B153" s="73"/>
      <c r="E153" s="195" t="s">
        <v>164</v>
      </c>
      <c r="F153" s="197"/>
      <c r="G153" s="197"/>
      <c r="H153" s="197"/>
      <c r="L153" s="73"/>
    </row>
    <row r="154" spans="2:12" s="74" customFormat="1" ht="12" customHeight="1">
      <c r="B154" s="73"/>
      <c r="C154" s="66" t="s">
        <v>167</v>
      </c>
      <c r="L154" s="73"/>
    </row>
    <row r="155" spans="2:12" s="74" customFormat="1" ht="16.5" customHeight="1">
      <c r="B155" s="73"/>
      <c r="E155" s="112" t="str">
        <f>E11</f>
        <v>E01 - Stavebná časť</v>
      </c>
      <c r="F155" s="197"/>
      <c r="G155" s="197"/>
      <c r="H155" s="197"/>
      <c r="L155" s="73"/>
    </row>
    <row r="156" spans="2:12" s="74" customFormat="1" ht="6.95" customHeight="1">
      <c r="B156" s="73"/>
      <c r="L156" s="73"/>
    </row>
    <row r="157" spans="2:12" s="74" customFormat="1" ht="12" customHeight="1">
      <c r="B157" s="73"/>
      <c r="C157" s="66" t="s">
        <v>19</v>
      </c>
      <c r="F157" s="67" t="str">
        <f>F14</f>
        <v xml:space="preserve">Vajanského nábrežie 56/10 </v>
      </c>
      <c r="I157" s="66" t="s">
        <v>21</v>
      </c>
      <c r="J157" s="198" t="str">
        <f>IF(J14="","",J14)</f>
        <v>30. 5. 2024</v>
      </c>
      <c r="L157" s="73"/>
    </row>
    <row r="158" spans="2:12" s="74" customFormat="1" ht="6.95" customHeight="1">
      <c r="B158" s="73"/>
      <c r="L158" s="73"/>
    </row>
    <row r="159" spans="2:12" s="74" customFormat="1" ht="15.2" customHeight="1">
      <c r="B159" s="73"/>
      <c r="C159" s="66" t="s">
        <v>23</v>
      </c>
      <c r="F159" s="67" t="str">
        <f>E17</f>
        <v>Univerzita Komenského v Bratislave</v>
      </c>
      <c r="I159" s="66" t="s">
        <v>29</v>
      </c>
      <c r="J159" s="219" t="str">
        <f>E23</f>
        <v xml:space="preserve"> </v>
      </c>
      <c r="L159" s="73"/>
    </row>
    <row r="160" spans="2:12" s="74" customFormat="1" ht="15.2" customHeight="1">
      <c r="B160" s="73"/>
      <c r="C160" s="66" t="s">
        <v>27</v>
      </c>
      <c r="F160" s="67" t="str">
        <f>IF(E20="","",E20)</f>
        <v>Vyplň údaj</v>
      </c>
      <c r="I160" s="66" t="s">
        <v>32</v>
      </c>
      <c r="J160" s="219" t="str">
        <f>E26</f>
        <v>precenil Rosoft,s.r.o.</v>
      </c>
      <c r="L160" s="73"/>
    </row>
    <row r="161" spans="2:65" s="74" customFormat="1" ht="10.35" customHeight="1">
      <c r="B161" s="73"/>
      <c r="L161" s="73"/>
    </row>
    <row r="162" spans="2:65" s="243" customFormat="1" ht="29.25" customHeight="1">
      <c r="B162" s="238"/>
      <c r="C162" s="239" t="s">
        <v>353</v>
      </c>
      <c r="D162" s="240" t="s">
        <v>62</v>
      </c>
      <c r="E162" s="240" t="s">
        <v>58</v>
      </c>
      <c r="F162" s="240" t="s">
        <v>59</v>
      </c>
      <c r="G162" s="240" t="s">
        <v>354</v>
      </c>
      <c r="H162" s="240" t="s">
        <v>355</v>
      </c>
      <c r="I162" s="240" t="s">
        <v>356</v>
      </c>
      <c r="J162" s="241" t="s">
        <v>307</v>
      </c>
      <c r="K162" s="242" t="s">
        <v>357</v>
      </c>
      <c r="L162" s="238"/>
      <c r="M162" s="132" t="s">
        <v>1</v>
      </c>
      <c r="N162" s="133" t="s">
        <v>41</v>
      </c>
      <c r="O162" s="133" t="s">
        <v>358</v>
      </c>
      <c r="P162" s="133" t="s">
        <v>359</v>
      </c>
      <c r="Q162" s="133" t="s">
        <v>360</v>
      </c>
      <c r="R162" s="133" t="s">
        <v>361</v>
      </c>
      <c r="S162" s="133" t="s">
        <v>362</v>
      </c>
      <c r="T162" s="134" t="s">
        <v>363</v>
      </c>
    </row>
    <row r="163" spans="2:65" s="74" customFormat="1" ht="22.9" customHeight="1">
      <c r="B163" s="73"/>
      <c r="C163" s="138" t="s">
        <v>215</v>
      </c>
      <c r="J163" s="244">
        <f>BK163</f>
        <v>0</v>
      </c>
      <c r="L163" s="73"/>
      <c r="M163" s="135"/>
      <c r="N163" s="120"/>
      <c r="O163" s="120"/>
      <c r="P163" s="245">
        <f>P164+P5330+P8175+P8191</f>
        <v>0</v>
      </c>
      <c r="Q163" s="120"/>
      <c r="R163" s="245">
        <f>R164+R5330+R8175+R8191</f>
        <v>2462.0674668223401</v>
      </c>
      <c r="S163" s="120"/>
      <c r="T163" s="246">
        <f>T164+T5330+T8175+T8191</f>
        <v>3100.1742089400009</v>
      </c>
      <c r="AT163" s="53" t="s">
        <v>76</v>
      </c>
      <c r="AU163" s="53" t="s">
        <v>309</v>
      </c>
      <c r="BK163" s="247">
        <f>BK164+BK5330+BK8175+BK8191</f>
        <v>0</v>
      </c>
    </row>
    <row r="164" spans="2:65" s="249" customFormat="1" ht="25.9" customHeight="1">
      <c r="B164" s="248"/>
      <c r="D164" s="250" t="s">
        <v>76</v>
      </c>
      <c r="E164" s="251" t="s">
        <v>364</v>
      </c>
      <c r="F164" s="251" t="s">
        <v>365</v>
      </c>
      <c r="J164" s="252">
        <f>BK164</f>
        <v>0</v>
      </c>
      <c r="L164" s="248"/>
      <c r="M164" s="253"/>
      <c r="P164" s="254">
        <f>P165+P273+P381+P960+P1656+P1681+P3615+P5328</f>
        <v>0</v>
      </c>
      <c r="R164" s="254">
        <f>R165+R273+R381+R960+R1656+R1681+R3615+R5328</f>
        <v>2275.4810141541802</v>
      </c>
      <c r="T164" s="255">
        <f>T165+T273+T381+T960+T1656+T1681+T3615+T5328</f>
        <v>3024.0225537600008</v>
      </c>
      <c r="AR164" s="250" t="s">
        <v>84</v>
      </c>
      <c r="AT164" s="256" t="s">
        <v>76</v>
      </c>
      <c r="AU164" s="256" t="s">
        <v>77</v>
      </c>
      <c r="AY164" s="250" t="s">
        <v>366</v>
      </c>
      <c r="BK164" s="257">
        <f>BK165+BK273+BK381+BK960+BK1656+BK1681+BK3615+BK5328</f>
        <v>0</v>
      </c>
    </row>
    <row r="165" spans="2:65" s="249" customFormat="1" ht="22.9" customHeight="1">
      <c r="B165" s="248"/>
      <c r="D165" s="250" t="s">
        <v>76</v>
      </c>
      <c r="E165" s="258" t="s">
        <v>84</v>
      </c>
      <c r="F165" s="258" t="s">
        <v>367</v>
      </c>
      <c r="J165" s="259">
        <f>BK165</f>
        <v>0</v>
      </c>
      <c r="L165" s="248"/>
      <c r="M165" s="253"/>
      <c r="P165" s="254">
        <f>SUM(P166:P272)</f>
        <v>0</v>
      </c>
      <c r="R165" s="254">
        <f>SUM(R166:R272)</f>
        <v>0</v>
      </c>
      <c r="T165" s="255">
        <f>SUM(T166:T272)</f>
        <v>82.883295000000004</v>
      </c>
      <c r="AR165" s="250" t="s">
        <v>84</v>
      </c>
      <c r="AT165" s="256" t="s">
        <v>76</v>
      </c>
      <c r="AU165" s="256" t="s">
        <v>84</v>
      </c>
      <c r="AY165" s="250" t="s">
        <v>366</v>
      </c>
      <c r="BK165" s="257">
        <f>SUM(BK166:BK272)</f>
        <v>0</v>
      </c>
    </row>
    <row r="166" spans="2:65" s="74" customFormat="1" ht="24.2" customHeight="1">
      <c r="B166" s="73"/>
      <c r="C166" s="260" t="s">
        <v>84</v>
      </c>
      <c r="D166" s="260" t="s">
        <v>368</v>
      </c>
      <c r="E166" s="261" t="s">
        <v>369</v>
      </c>
      <c r="F166" s="262" t="s">
        <v>370</v>
      </c>
      <c r="G166" s="263" t="s">
        <v>249</v>
      </c>
      <c r="H166" s="264">
        <v>18.364999999999998</v>
      </c>
      <c r="I166" s="26"/>
      <c r="J166" s="266">
        <f>ROUND(I166*H166,2)</f>
        <v>0</v>
      </c>
      <c r="K166" s="267"/>
      <c r="L166" s="73"/>
      <c r="M166" s="27" t="s">
        <v>1</v>
      </c>
      <c r="N166" s="233" t="s">
        <v>43</v>
      </c>
      <c r="P166" s="269">
        <f>O166*H166</f>
        <v>0</v>
      </c>
      <c r="Q166" s="269">
        <v>0</v>
      </c>
      <c r="R166" s="269">
        <f>Q166*H166</f>
        <v>0</v>
      </c>
      <c r="S166" s="269">
        <v>0.13800000000000001</v>
      </c>
      <c r="T166" s="270">
        <f>S166*H166</f>
        <v>2.53437</v>
      </c>
      <c r="AR166" s="271" t="s">
        <v>371</v>
      </c>
      <c r="AT166" s="271" t="s">
        <v>368</v>
      </c>
      <c r="AU166" s="271" t="s">
        <v>90</v>
      </c>
      <c r="AY166" s="53" t="s">
        <v>366</v>
      </c>
      <c r="BE166" s="179">
        <f>IF(N166="základná",J166,0)</f>
        <v>0</v>
      </c>
      <c r="BF166" s="179">
        <f>IF(N166="znížená",J166,0)</f>
        <v>0</v>
      </c>
      <c r="BG166" s="179">
        <f>IF(N166="zákl. prenesená",J166,0)</f>
        <v>0</v>
      </c>
      <c r="BH166" s="179">
        <f>IF(N166="zníž. prenesená",J166,0)</f>
        <v>0</v>
      </c>
      <c r="BI166" s="179">
        <f>IF(N166="nulová",J166,0)</f>
        <v>0</v>
      </c>
      <c r="BJ166" s="53" t="s">
        <v>90</v>
      </c>
      <c r="BK166" s="179">
        <f>ROUND(I166*H166,2)</f>
        <v>0</v>
      </c>
      <c r="BL166" s="53" t="s">
        <v>371</v>
      </c>
      <c r="BM166" s="271" t="s">
        <v>372</v>
      </c>
    </row>
    <row r="167" spans="2:65" s="273" customFormat="1">
      <c r="B167" s="272"/>
      <c r="D167" s="274" t="s">
        <v>373</v>
      </c>
      <c r="E167" s="275" t="s">
        <v>1</v>
      </c>
      <c r="F167" s="276" t="s">
        <v>374</v>
      </c>
      <c r="H167" s="275" t="s">
        <v>1</v>
      </c>
      <c r="L167" s="272"/>
      <c r="M167" s="277"/>
      <c r="T167" s="278"/>
      <c r="AT167" s="275" t="s">
        <v>373</v>
      </c>
      <c r="AU167" s="275" t="s">
        <v>90</v>
      </c>
      <c r="AV167" s="273" t="s">
        <v>84</v>
      </c>
      <c r="AW167" s="273" t="s">
        <v>31</v>
      </c>
      <c r="AX167" s="273" t="s">
        <v>77</v>
      </c>
      <c r="AY167" s="275" t="s">
        <v>366</v>
      </c>
    </row>
    <row r="168" spans="2:65" s="280" customFormat="1">
      <c r="B168" s="279"/>
      <c r="D168" s="274" t="s">
        <v>373</v>
      </c>
      <c r="E168" s="281" t="s">
        <v>1</v>
      </c>
      <c r="F168" s="282" t="s">
        <v>375</v>
      </c>
      <c r="H168" s="283">
        <v>5.3650000000000002</v>
      </c>
      <c r="L168" s="279"/>
      <c r="M168" s="284"/>
      <c r="T168" s="285"/>
      <c r="AT168" s="281" t="s">
        <v>373</v>
      </c>
      <c r="AU168" s="281" t="s">
        <v>90</v>
      </c>
      <c r="AV168" s="280" t="s">
        <v>90</v>
      </c>
      <c r="AW168" s="280" t="s">
        <v>31</v>
      </c>
      <c r="AX168" s="280" t="s">
        <v>77</v>
      </c>
      <c r="AY168" s="281" t="s">
        <v>366</v>
      </c>
    </row>
    <row r="169" spans="2:65" s="273" customFormat="1">
      <c r="B169" s="272"/>
      <c r="D169" s="274" t="s">
        <v>373</v>
      </c>
      <c r="E169" s="275" t="s">
        <v>1</v>
      </c>
      <c r="F169" s="276" t="s">
        <v>376</v>
      </c>
      <c r="H169" s="275" t="s">
        <v>1</v>
      </c>
      <c r="L169" s="272"/>
      <c r="M169" s="277"/>
      <c r="T169" s="278"/>
      <c r="AT169" s="275" t="s">
        <v>373</v>
      </c>
      <c r="AU169" s="275" t="s">
        <v>90</v>
      </c>
      <c r="AV169" s="273" t="s">
        <v>84</v>
      </c>
      <c r="AW169" s="273" t="s">
        <v>31</v>
      </c>
      <c r="AX169" s="273" t="s">
        <v>77</v>
      </c>
      <c r="AY169" s="275" t="s">
        <v>366</v>
      </c>
    </row>
    <row r="170" spans="2:65" s="280" customFormat="1">
      <c r="B170" s="279"/>
      <c r="D170" s="274" t="s">
        <v>373</v>
      </c>
      <c r="E170" s="281" t="s">
        <v>1</v>
      </c>
      <c r="F170" s="282" t="s">
        <v>377</v>
      </c>
      <c r="H170" s="283">
        <v>13</v>
      </c>
      <c r="L170" s="279"/>
      <c r="M170" s="284"/>
      <c r="T170" s="285"/>
      <c r="AT170" s="281" t="s">
        <v>373</v>
      </c>
      <c r="AU170" s="281" t="s">
        <v>90</v>
      </c>
      <c r="AV170" s="280" t="s">
        <v>90</v>
      </c>
      <c r="AW170" s="280" t="s">
        <v>31</v>
      </c>
      <c r="AX170" s="280" t="s">
        <v>77</v>
      </c>
      <c r="AY170" s="281" t="s">
        <v>366</v>
      </c>
    </row>
    <row r="171" spans="2:65" s="287" customFormat="1">
      <c r="B171" s="286"/>
      <c r="D171" s="274" t="s">
        <v>373</v>
      </c>
      <c r="E171" s="288" t="s">
        <v>1</v>
      </c>
      <c r="F171" s="289" t="s">
        <v>378</v>
      </c>
      <c r="H171" s="290">
        <v>18.364999999999998</v>
      </c>
      <c r="L171" s="286"/>
      <c r="M171" s="291"/>
      <c r="T171" s="292"/>
      <c r="AT171" s="288" t="s">
        <v>373</v>
      </c>
      <c r="AU171" s="288" t="s">
        <v>90</v>
      </c>
      <c r="AV171" s="287" t="s">
        <v>371</v>
      </c>
      <c r="AW171" s="287" t="s">
        <v>31</v>
      </c>
      <c r="AX171" s="287" t="s">
        <v>84</v>
      </c>
      <c r="AY171" s="288" t="s">
        <v>366</v>
      </c>
    </row>
    <row r="172" spans="2:65" s="74" customFormat="1" ht="33" customHeight="1">
      <c r="B172" s="73"/>
      <c r="C172" s="260" t="s">
        <v>90</v>
      </c>
      <c r="D172" s="260" t="s">
        <v>368</v>
      </c>
      <c r="E172" s="261" t="s">
        <v>379</v>
      </c>
      <c r="F172" s="262" t="s">
        <v>380</v>
      </c>
      <c r="G172" s="263" t="s">
        <v>249</v>
      </c>
      <c r="H172" s="264">
        <v>62.598999999999997</v>
      </c>
      <c r="I172" s="26"/>
      <c r="J172" s="266">
        <f>ROUND(I172*H172,2)</f>
        <v>0</v>
      </c>
      <c r="K172" s="267"/>
      <c r="L172" s="73"/>
      <c r="M172" s="27" t="s">
        <v>1</v>
      </c>
      <c r="N172" s="233" t="s">
        <v>43</v>
      </c>
      <c r="P172" s="269">
        <f>O172*H172</f>
        <v>0</v>
      </c>
      <c r="Q172" s="269">
        <v>0</v>
      </c>
      <c r="R172" s="269">
        <f>Q172*H172</f>
        <v>0</v>
      </c>
      <c r="S172" s="269">
        <v>0.22500000000000001</v>
      </c>
      <c r="T172" s="270">
        <f>S172*H172</f>
        <v>14.084774999999999</v>
      </c>
      <c r="AR172" s="271" t="s">
        <v>371</v>
      </c>
      <c r="AT172" s="271" t="s">
        <v>368</v>
      </c>
      <c r="AU172" s="271" t="s">
        <v>90</v>
      </c>
      <c r="AY172" s="53" t="s">
        <v>366</v>
      </c>
      <c r="BE172" s="179">
        <f>IF(N172="základná",J172,0)</f>
        <v>0</v>
      </c>
      <c r="BF172" s="179">
        <f>IF(N172="znížená",J172,0)</f>
        <v>0</v>
      </c>
      <c r="BG172" s="179">
        <f>IF(N172="zákl. prenesená",J172,0)</f>
        <v>0</v>
      </c>
      <c r="BH172" s="179">
        <f>IF(N172="zníž. prenesená",J172,0)</f>
        <v>0</v>
      </c>
      <c r="BI172" s="179">
        <f>IF(N172="nulová",J172,0)</f>
        <v>0</v>
      </c>
      <c r="BJ172" s="53" t="s">
        <v>90</v>
      </c>
      <c r="BK172" s="179">
        <f>ROUND(I172*H172,2)</f>
        <v>0</v>
      </c>
      <c r="BL172" s="53" t="s">
        <v>371</v>
      </c>
      <c r="BM172" s="271" t="s">
        <v>381</v>
      </c>
    </row>
    <row r="173" spans="2:65" s="273" customFormat="1">
      <c r="B173" s="272"/>
      <c r="D173" s="274" t="s">
        <v>373</v>
      </c>
      <c r="E173" s="275" t="s">
        <v>1</v>
      </c>
      <c r="F173" s="276" t="s">
        <v>382</v>
      </c>
      <c r="H173" s="275" t="s">
        <v>1</v>
      </c>
      <c r="L173" s="272"/>
      <c r="M173" s="277"/>
      <c r="T173" s="278"/>
      <c r="AT173" s="275" t="s">
        <v>373</v>
      </c>
      <c r="AU173" s="275" t="s">
        <v>90</v>
      </c>
      <c r="AV173" s="273" t="s">
        <v>84</v>
      </c>
      <c r="AW173" s="273" t="s">
        <v>31</v>
      </c>
      <c r="AX173" s="273" t="s">
        <v>77</v>
      </c>
      <c r="AY173" s="275" t="s">
        <v>366</v>
      </c>
    </row>
    <row r="174" spans="2:65" s="280" customFormat="1">
      <c r="B174" s="279"/>
      <c r="D174" s="274" t="s">
        <v>373</v>
      </c>
      <c r="E174" s="281" t="s">
        <v>1</v>
      </c>
      <c r="F174" s="282" t="s">
        <v>383</v>
      </c>
      <c r="H174" s="283">
        <v>78.456000000000003</v>
      </c>
      <c r="L174" s="279"/>
      <c r="M174" s="284"/>
      <c r="T174" s="285"/>
      <c r="AT174" s="281" t="s">
        <v>373</v>
      </c>
      <c r="AU174" s="281" t="s">
        <v>90</v>
      </c>
      <c r="AV174" s="280" t="s">
        <v>90</v>
      </c>
      <c r="AW174" s="280" t="s">
        <v>31</v>
      </c>
      <c r="AX174" s="280" t="s">
        <v>77</v>
      </c>
      <c r="AY174" s="281" t="s">
        <v>366</v>
      </c>
    </row>
    <row r="175" spans="2:65" s="273" customFormat="1">
      <c r="B175" s="272"/>
      <c r="D175" s="274" t="s">
        <v>373</v>
      </c>
      <c r="E175" s="275" t="s">
        <v>1</v>
      </c>
      <c r="F175" s="276" t="s">
        <v>384</v>
      </c>
      <c r="H175" s="275" t="s">
        <v>1</v>
      </c>
      <c r="L175" s="272"/>
      <c r="M175" s="277"/>
      <c r="T175" s="278"/>
      <c r="AT175" s="275" t="s">
        <v>373</v>
      </c>
      <c r="AU175" s="275" t="s">
        <v>90</v>
      </c>
      <c r="AV175" s="273" t="s">
        <v>84</v>
      </c>
      <c r="AW175" s="273" t="s">
        <v>31</v>
      </c>
      <c r="AX175" s="273" t="s">
        <v>77</v>
      </c>
      <c r="AY175" s="275" t="s">
        <v>366</v>
      </c>
    </row>
    <row r="176" spans="2:65" s="280" customFormat="1">
      <c r="B176" s="279"/>
      <c r="D176" s="274" t="s">
        <v>373</v>
      </c>
      <c r="E176" s="281" t="s">
        <v>1</v>
      </c>
      <c r="F176" s="282" t="s">
        <v>385</v>
      </c>
      <c r="H176" s="283">
        <v>-15.856999999999999</v>
      </c>
      <c r="L176" s="279"/>
      <c r="M176" s="284"/>
      <c r="T176" s="285"/>
      <c r="AT176" s="281" t="s">
        <v>373</v>
      </c>
      <c r="AU176" s="281" t="s">
        <v>90</v>
      </c>
      <c r="AV176" s="280" t="s">
        <v>90</v>
      </c>
      <c r="AW176" s="280" t="s">
        <v>31</v>
      </c>
      <c r="AX176" s="280" t="s">
        <v>77</v>
      </c>
      <c r="AY176" s="281" t="s">
        <v>366</v>
      </c>
    </row>
    <row r="177" spans="2:65" s="287" customFormat="1">
      <c r="B177" s="286"/>
      <c r="D177" s="274" t="s">
        <v>373</v>
      </c>
      <c r="E177" s="288" t="s">
        <v>1</v>
      </c>
      <c r="F177" s="289" t="s">
        <v>378</v>
      </c>
      <c r="H177" s="290">
        <v>62.598999999999997</v>
      </c>
      <c r="L177" s="286"/>
      <c r="M177" s="291"/>
      <c r="T177" s="292"/>
      <c r="AT177" s="288" t="s">
        <v>373</v>
      </c>
      <c r="AU177" s="288" t="s">
        <v>90</v>
      </c>
      <c r="AV177" s="287" t="s">
        <v>371</v>
      </c>
      <c r="AW177" s="287" t="s">
        <v>31</v>
      </c>
      <c r="AX177" s="287" t="s">
        <v>84</v>
      </c>
      <c r="AY177" s="288" t="s">
        <v>366</v>
      </c>
    </row>
    <row r="178" spans="2:65" s="74" customFormat="1" ht="24.2" customHeight="1">
      <c r="B178" s="73"/>
      <c r="C178" s="260" t="s">
        <v>149</v>
      </c>
      <c r="D178" s="260" t="s">
        <v>368</v>
      </c>
      <c r="E178" s="261" t="s">
        <v>386</v>
      </c>
      <c r="F178" s="262" t="s">
        <v>387</v>
      </c>
      <c r="G178" s="263" t="s">
        <v>249</v>
      </c>
      <c r="H178" s="264">
        <v>102.176</v>
      </c>
      <c r="I178" s="26"/>
      <c r="J178" s="266">
        <f>ROUND(I178*H178,2)</f>
        <v>0</v>
      </c>
      <c r="K178" s="267"/>
      <c r="L178" s="73"/>
      <c r="M178" s="27" t="s">
        <v>1</v>
      </c>
      <c r="N178" s="233" t="s">
        <v>43</v>
      </c>
      <c r="P178" s="269">
        <f>O178*H178</f>
        <v>0</v>
      </c>
      <c r="Q178" s="269">
        <v>0</v>
      </c>
      <c r="R178" s="269">
        <f>Q178*H178</f>
        <v>0</v>
      </c>
      <c r="S178" s="269">
        <v>0.375</v>
      </c>
      <c r="T178" s="270">
        <f>S178*H178</f>
        <v>38.316000000000003</v>
      </c>
      <c r="AR178" s="271" t="s">
        <v>371</v>
      </c>
      <c r="AT178" s="271" t="s">
        <v>368</v>
      </c>
      <c r="AU178" s="271" t="s">
        <v>90</v>
      </c>
      <c r="AY178" s="53" t="s">
        <v>366</v>
      </c>
      <c r="BE178" s="179">
        <f>IF(N178="základná",J178,0)</f>
        <v>0</v>
      </c>
      <c r="BF178" s="179">
        <f>IF(N178="znížená",J178,0)</f>
        <v>0</v>
      </c>
      <c r="BG178" s="179">
        <f>IF(N178="zákl. prenesená",J178,0)</f>
        <v>0</v>
      </c>
      <c r="BH178" s="179">
        <f>IF(N178="zníž. prenesená",J178,0)</f>
        <v>0</v>
      </c>
      <c r="BI178" s="179">
        <f>IF(N178="nulová",J178,0)</f>
        <v>0</v>
      </c>
      <c r="BJ178" s="53" t="s">
        <v>90</v>
      </c>
      <c r="BK178" s="179">
        <f>ROUND(I178*H178,2)</f>
        <v>0</v>
      </c>
      <c r="BL178" s="53" t="s">
        <v>371</v>
      </c>
      <c r="BM178" s="271" t="s">
        <v>388</v>
      </c>
    </row>
    <row r="179" spans="2:65" s="273" customFormat="1">
      <c r="B179" s="272"/>
      <c r="D179" s="274" t="s">
        <v>373</v>
      </c>
      <c r="E179" s="275" t="s">
        <v>1</v>
      </c>
      <c r="F179" s="276" t="s">
        <v>382</v>
      </c>
      <c r="H179" s="275" t="s">
        <v>1</v>
      </c>
      <c r="L179" s="272"/>
      <c r="M179" s="277"/>
      <c r="T179" s="278"/>
      <c r="AT179" s="275" t="s">
        <v>373</v>
      </c>
      <c r="AU179" s="275" t="s">
        <v>90</v>
      </c>
      <c r="AV179" s="273" t="s">
        <v>84</v>
      </c>
      <c r="AW179" s="273" t="s">
        <v>31</v>
      </c>
      <c r="AX179" s="273" t="s">
        <v>77</v>
      </c>
      <c r="AY179" s="275" t="s">
        <v>366</v>
      </c>
    </row>
    <row r="180" spans="2:65" s="280" customFormat="1">
      <c r="B180" s="279"/>
      <c r="D180" s="274" t="s">
        <v>373</v>
      </c>
      <c r="E180" s="281" t="s">
        <v>1</v>
      </c>
      <c r="F180" s="282" t="s">
        <v>389</v>
      </c>
      <c r="H180" s="283">
        <v>89.3</v>
      </c>
      <c r="L180" s="279"/>
      <c r="M180" s="284"/>
      <c r="T180" s="285"/>
      <c r="AT180" s="281" t="s">
        <v>373</v>
      </c>
      <c r="AU180" s="281" t="s">
        <v>90</v>
      </c>
      <c r="AV180" s="280" t="s">
        <v>90</v>
      </c>
      <c r="AW180" s="280" t="s">
        <v>31</v>
      </c>
      <c r="AX180" s="280" t="s">
        <v>77</v>
      </c>
      <c r="AY180" s="281" t="s">
        <v>366</v>
      </c>
    </row>
    <row r="181" spans="2:65" s="273" customFormat="1">
      <c r="B181" s="272"/>
      <c r="D181" s="274" t="s">
        <v>373</v>
      </c>
      <c r="E181" s="275" t="s">
        <v>1</v>
      </c>
      <c r="F181" s="276" t="s">
        <v>374</v>
      </c>
      <c r="H181" s="275" t="s">
        <v>1</v>
      </c>
      <c r="L181" s="272"/>
      <c r="M181" s="277"/>
      <c r="T181" s="278"/>
      <c r="AT181" s="275" t="s">
        <v>373</v>
      </c>
      <c r="AU181" s="275" t="s">
        <v>90</v>
      </c>
      <c r="AV181" s="273" t="s">
        <v>84</v>
      </c>
      <c r="AW181" s="273" t="s">
        <v>31</v>
      </c>
      <c r="AX181" s="273" t="s">
        <v>77</v>
      </c>
      <c r="AY181" s="275" t="s">
        <v>366</v>
      </c>
    </row>
    <row r="182" spans="2:65" s="280" customFormat="1">
      <c r="B182" s="279"/>
      <c r="D182" s="274" t="s">
        <v>373</v>
      </c>
      <c r="E182" s="281" t="s">
        <v>1</v>
      </c>
      <c r="F182" s="282" t="s">
        <v>390</v>
      </c>
      <c r="H182" s="283">
        <v>12.875999999999999</v>
      </c>
      <c r="L182" s="279"/>
      <c r="M182" s="284"/>
      <c r="T182" s="285"/>
      <c r="AT182" s="281" t="s">
        <v>373</v>
      </c>
      <c r="AU182" s="281" t="s">
        <v>90</v>
      </c>
      <c r="AV182" s="280" t="s">
        <v>90</v>
      </c>
      <c r="AW182" s="280" t="s">
        <v>31</v>
      </c>
      <c r="AX182" s="280" t="s">
        <v>77</v>
      </c>
      <c r="AY182" s="281" t="s">
        <v>366</v>
      </c>
    </row>
    <row r="183" spans="2:65" s="287" customFormat="1">
      <c r="B183" s="286"/>
      <c r="D183" s="274" t="s">
        <v>373</v>
      </c>
      <c r="E183" s="288" t="s">
        <v>1</v>
      </c>
      <c r="F183" s="289" t="s">
        <v>378</v>
      </c>
      <c r="H183" s="290">
        <v>102.176</v>
      </c>
      <c r="L183" s="286"/>
      <c r="M183" s="291"/>
      <c r="T183" s="292"/>
      <c r="AT183" s="288" t="s">
        <v>373</v>
      </c>
      <c r="AU183" s="288" t="s">
        <v>90</v>
      </c>
      <c r="AV183" s="287" t="s">
        <v>371</v>
      </c>
      <c r="AW183" s="287" t="s">
        <v>31</v>
      </c>
      <c r="AX183" s="287" t="s">
        <v>84</v>
      </c>
      <c r="AY183" s="288" t="s">
        <v>366</v>
      </c>
    </row>
    <row r="184" spans="2:65" s="74" customFormat="1" ht="33" customHeight="1">
      <c r="B184" s="73"/>
      <c r="C184" s="260" t="s">
        <v>371</v>
      </c>
      <c r="D184" s="260" t="s">
        <v>368</v>
      </c>
      <c r="E184" s="261" t="s">
        <v>391</v>
      </c>
      <c r="F184" s="262" t="s">
        <v>392</v>
      </c>
      <c r="G184" s="263" t="s">
        <v>249</v>
      </c>
      <c r="H184" s="264">
        <v>124.214</v>
      </c>
      <c r="I184" s="26"/>
      <c r="J184" s="266">
        <f>ROUND(I184*H184,2)</f>
        <v>0</v>
      </c>
      <c r="K184" s="267"/>
      <c r="L184" s="73"/>
      <c r="M184" s="27" t="s">
        <v>1</v>
      </c>
      <c r="N184" s="233" t="s">
        <v>43</v>
      </c>
      <c r="P184" s="269">
        <f>O184*H184</f>
        <v>0</v>
      </c>
      <c r="Q184" s="269">
        <v>0</v>
      </c>
      <c r="R184" s="269">
        <f>Q184*H184</f>
        <v>0</v>
      </c>
      <c r="S184" s="269">
        <v>0.22500000000000001</v>
      </c>
      <c r="T184" s="270">
        <f>S184*H184</f>
        <v>27.948150000000002</v>
      </c>
      <c r="AR184" s="271" t="s">
        <v>371</v>
      </c>
      <c r="AT184" s="271" t="s">
        <v>368</v>
      </c>
      <c r="AU184" s="271" t="s">
        <v>90</v>
      </c>
      <c r="AY184" s="53" t="s">
        <v>366</v>
      </c>
      <c r="BE184" s="179">
        <f>IF(N184="základná",J184,0)</f>
        <v>0</v>
      </c>
      <c r="BF184" s="179">
        <f>IF(N184="znížená",J184,0)</f>
        <v>0</v>
      </c>
      <c r="BG184" s="179">
        <f>IF(N184="zákl. prenesená",J184,0)</f>
        <v>0</v>
      </c>
      <c r="BH184" s="179">
        <f>IF(N184="zníž. prenesená",J184,0)</f>
        <v>0</v>
      </c>
      <c r="BI184" s="179">
        <f>IF(N184="nulová",J184,0)</f>
        <v>0</v>
      </c>
      <c r="BJ184" s="53" t="s">
        <v>90</v>
      </c>
      <c r="BK184" s="179">
        <f>ROUND(I184*H184,2)</f>
        <v>0</v>
      </c>
      <c r="BL184" s="53" t="s">
        <v>371</v>
      </c>
      <c r="BM184" s="271" t="s">
        <v>393</v>
      </c>
    </row>
    <row r="185" spans="2:65" s="273" customFormat="1">
      <c r="B185" s="272"/>
      <c r="D185" s="274" t="s">
        <v>373</v>
      </c>
      <c r="E185" s="275" t="s">
        <v>1</v>
      </c>
      <c r="F185" s="276" t="s">
        <v>394</v>
      </c>
      <c r="H185" s="275" t="s">
        <v>1</v>
      </c>
      <c r="L185" s="272"/>
      <c r="M185" s="277"/>
      <c r="T185" s="278"/>
      <c r="AT185" s="275" t="s">
        <v>373</v>
      </c>
      <c r="AU185" s="275" t="s">
        <v>90</v>
      </c>
      <c r="AV185" s="273" t="s">
        <v>84</v>
      </c>
      <c r="AW185" s="273" t="s">
        <v>31</v>
      </c>
      <c r="AX185" s="273" t="s">
        <v>77</v>
      </c>
      <c r="AY185" s="275" t="s">
        <v>366</v>
      </c>
    </row>
    <row r="186" spans="2:65" s="273" customFormat="1">
      <c r="B186" s="272"/>
      <c r="D186" s="274" t="s">
        <v>373</v>
      </c>
      <c r="E186" s="275" t="s">
        <v>1</v>
      </c>
      <c r="F186" s="276" t="s">
        <v>374</v>
      </c>
      <c r="H186" s="275" t="s">
        <v>1</v>
      </c>
      <c r="L186" s="272"/>
      <c r="M186" s="277"/>
      <c r="T186" s="278"/>
      <c r="AT186" s="275" t="s">
        <v>373</v>
      </c>
      <c r="AU186" s="275" t="s">
        <v>90</v>
      </c>
      <c r="AV186" s="273" t="s">
        <v>84</v>
      </c>
      <c r="AW186" s="273" t="s">
        <v>31</v>
      </c>
      <c r="AX186" s="273" t="s">
        <v>77</v>
      </c>
      <c r="AY186" s="275" t="s">
        <v>366</v>
      </c>
    </row>
    <row r="187" spans="2:65" s="280" customFormat="1">
      <c r="B187" s="279"/>
      <c r="D187" s="274" t="s">
        <v>373</v>
      </c>
      <c r="E187" s="281" t="s">
        <v>1</v>
      </c>
      <c r="F187" s="282" t="s">
        <v>395</v>
      </c>
      <c r="H187" s="283">
        <v>6.4379999999999997</v>
      </c>
      <c r="L187" s="279"/>
      <c r="M187" s="284"/>
      <c r="T187" s="285"/>
      <c r="AT187" s="281" t="s">
        <v>373</v>
      </c>
      <c r="AU187" s="281" t="s">
        <v>90</v>
      </c>
      <c r="AV187" s="280" t="s">
        <v>90</v>
      </c>
      <c r="AW187" s="280" t="s">
        <v>31</v>
      </c>
      <c r="AX187" s="280" t="s">
        <v>77</v>
      </c>
      <c r="AY187" s="281" t="s">
        <v>366</v>
      </c>
    </row>
    <row r="188" spans="2:65" s="273" customFormat="1">
      <c r="B188" s="272"/>
      <c r="D188" s="274" t="s">
        <v>373</v>
      </c>
      <c r="E188" s="275" t="s">
        <v>1</v>
      </c>
      <c r="F188" s="276" t="s">
        <v>376</v>
      </c>
      <c r="H188" s="275" t="s">
        <v>1</v>
      </c>
      <c r="L188" s="272"/>
      <c r="M188" s="277"/>
      <c r="T188" s="278"/>
      <c r="AT188" s="275" t="s">
        <v>373</v>
      </c>
      <c r="AU188" s="275" t="s">
        <v>90</v>
      </c>
      <c r="AV188" s="273" t="s">
        <v>84</v>
      </c>
      <c r="AW188" s="273" t="s">
        <v>31</v>
      </c>
      <c r="AX188" s="273" t="s">
        <v>77</v>
      </c>
      <c r="AY188" s="275" t="s">
        <v>366</v>
      </c>
    </row>
    <row r="189" spans="2:65" s="280" customFormat="1">
      <c r="B189" s="279"/>
      <c r="D189" s="274" t="s">
        <v>373</v>
      </c>
      <c r="E189" s="281" t="s">
        <v>1</v>
      </c>
      <c r="F189" s="282" t="s">
        <v>396</v>
      </c>
      <c r="H189" s="283">
        <v>15.6</v>
      </c>
      <c r="L189" s="279"/>
      <c r="M189" s="284"/>
      <c r="T189" s="285"/>
      <c r="AT189" s="281" t="s">
        <v>373</v>
      </c>
      <c r="AU189" s="281" t="s">
        <v>90</v>
      </c>
      <c r="AV189" s="280" t="s">
        <v>90</v>
      </c>
      <c r="AW189" s="280" t="s">
        <v>31</v>
      </c>
      <c r="AX189" s="280" t="s">
        <v>77</v>
      </c>
      <c r="AY189" s="281" t="s">
        <v>366</v>
      </c>
    </row>
    <row r="190" spans="2:65" s="294" customFormat="1">
      <c r="B190" s="293"/>
      <c r="D190" s="274" t="s">
        <v>373</v>
      </c>
      <c r="E190" s="295" t="s">
        <v>1</v>
      </c>
      <c r="F190" s="296" t="s">
        <v>397</v>
      </c>
      <c r="H190" s="297">
        <v>22.038</v>
      </c>
      <c r="L190" s="293"/>
      <c r="M190" s="298"/>
      <c r="T190" s="299"/>
      <c r="AT190" s="295" t="s">
        <v>373</v>
      </c>
      <c r="AU190" s="295" t="s">
        <v>90</v>
      </c>
      <c r="AV190" s="294" t="s">
        <v>149</v>
      </c>
      <c r="AW190" s="294" t="s">
        <v>31</v>
      </c>
      <c r="AX190" s="294" t="s">
        <v>77</v>
      </c>
      <c r="AY190" s="295" t="s">
        <v>366</v>
      </c>
    </row>
    <row r="191" spans="2:65" s="273" customFormat="1">
      <c r="B191" s="272"/>
      <c r="D191" s="274" t="s">
        <v>373</v>
      </c>
      <c r="E191" s="275" t="s">
        <v>1</v>
      </c>
      <c r="F191" s="276" t="s">
        <v>398</v>
      </c>
      <c r="H191" s="275" t="s">
        <v>1</v>
      </c>
      <c r="L191" s="272"/>
      <c r="M191" s="277"/>
      <c r="T191" s="278"/>
      <c r="AT191" s="275" t="s">
        <v>373</v>
      </c>
      <c r="AU191" s="275" t="s">
        <v>90</v>
      </c>
      <c r="AV191" s="273" t="s">
        <v>84</v>
      </c>
      <c r="AW191" s="273" t="s">
        <v>31</v>
      </c>
      <c r="AX191" s="273" t="s">
        <v>77</v>
      </c>
      <c r="AY191" s="275" t="s">
        <v>366</v>
      </c>
    </row>
    <row r="192" spans="2:65" s="273" customFormat="1">
      <c r="B192" s="272"/>
      <c r="D192" s="274" t="s">
        <v>373</v>
      </c>
      <c r="E192" s="275" t="s">
        <v>1</v>
      </c>
      <c r="F192" s="276" t="s">
        <v>382</v>
      </c>
      <c r="H192" s="275" t="s">
        <v>1</v>
      </c>
      <c r="L192" s="272"/>
      <c r="M192" s="277"/>
      <c r="T192" s="278"/>
      <c r="AT192" s="275" t="s">
        <v>373</v>
      </c>
      <c r="AU192" s="275" t="s">
        <v>90</v>
      </c>
      <c r="AV192" s="273" t="s">
        <v>84</v>
      </c>
      <c r="AW192" s="273" t="s">
        <v>31</v>
      </c>
      <c r="AX192" s="273" t="s">
        <v>77</v>
      </c>
      <c r="AY192" s="275" t="s">
        <v>366</v>
      </c>
    </row>
    <row r="193" spans="2:65" s="280" customFormat="1">
      <c r="B193" s="279"/>
      <c r="D193" s="274" t="s">
        <v>373</v>
      </c>
      <c r="E193" s="281" t="s">
        <v>1</v>
      </c>
      <c r="F193" s="282" t="s">
        <v>389</v>
      </c>
      <c r="H193" s="283">
        <v>89.3</v>
      </c>
      <c r="L193" s="279"/>
      <c r="M193" s="284"/>
      <c r="T193" s="285"/>
      <c r="AT193" s="281" t="s">
        <v>373</v>
      </c>
      <c r="AU193" s="281" t="s">
        <v>90</v>
      </c>
      <c r="AV193" s="280" t="s">
        <v>90</v>
      </c>
      <c r="AW193" s="280" t="s">
        <v>31</v>
      </c>
      <c r="AX193" s="280" t="s">
        <v>77</v>
      </c>
      <c r="AY193" s="281" t="s">
        <v>366</v>
      </c>
    </row>
    <row r="194" spans="2:65" s="273" customFormat="1">
      <c r="B194" s="272"/>
      <c r="D194" s="274" t="s">
        <v>373</v>
      </c>
      <c r="E194" s="275" t="s">
        <v>1</v>
      </c>
      <c r="F194" s="276" t="s">
        <v>374</v>
      </c>
      <c r="H194" s="275" t="s">
        <v>1</v>
      </c>
      <c r="L194" s="272"/>
      <c r="M194" s="277"/>
      <c r="T194" s="278"/>
      <c r="AT194" s="275" t="s">
        <v>373</v>
      </c>
      <c r="AU194" s="275" t="s">
        <v>90</v>
      </c>
      <c r="AV194" s="273" t="s">
        <v>84</v>
      </c>
      <c r="AW194" s="273" t="s">
        <v>31</v>
      </c>
      <c r="AX194" s="273" t="s">
        <v>77</v>
      </c>
      <c r="AY194" s="275" t="s">
        <v>366</v>
      </c>
    </row>
    <row r="195" spans="2:65" s="280" customFormat="1">
      <c r="B195" s="279"/>
      <c r="D195" s="274" t="s">
        <v>373</v>
      </c>
      <c r="E195" s="281" t="s">
        <v>1</v>
      </c>
      <c r="F195" s="282" t="s">
        <v>390</v>
      </c>
      <c r="H195" s="283">
        <v>12.875999999999999</v>
      </c>
      <c r="L195" s="279"/>
      <c r="M195" s="284"/>
      <c r="T195" s="285"/>
      <c r="AT195" s="281" t="s">
        <v>373</v>
      </c>
      <c r="AU195" s="281" t="s">
        <v>90</v>
      </c>
      <c r="AV195" s="280" t="s">
        <v>90</v>
      </c>
      <c r="AW195" s="280" t="s">
        <v>31</v>
      </c>
      <c r="AX195" s="280" t="s">
        <v>77</v>
      </c>
      <c r="AY195" s="281" t="s">
        <v>366</v>
      </c>
    </row>
    <row r="196" spans="2:65" s="294" customFormat="1">
      <c r="B196" s="293"/>
      <c r="D196" s="274" t="s">
        <v>373</v>
      </c>
      <c r="E196" s="295" t="s">
        <v>1</v>
      </c>
      <c r="F196" s="296" t="s">
        <v>397</v>
      </c>
      <c r="H196" s="297">
        <v>102.176</v>
      </c>
      <c r="L196" s="293"/>
      <c r="M196" s="298"/>
      <c r="T196" s="299"/>
      <c r="AT196" s="295" t="s">
        <v>373</v>
      </c>
      <c r="AU196" s="295" t="s">
        <v>90</v>
      </c>
      <c r="AV196" s="294" t="s">
        <v>149</v>
      </c>
      <c r="AW196" s="294" t="s">
        <v>31</v>
      </c>
      <c r="AX196" s="294" t="s">
        <v>77</v>
      </c>
      <c r="AY196" s="295" t="s">
        <v>366</v>
      </c>
    </row>
    <row r="197" spans="2:65" s="287" customFormat="1">
      <c r="B197" s="286"/>
      <c r="D197" s="274" t="s">
        <v>373</v>
      </c>
      <c r="E197" s="288" t="s">
        <v>1</v>
      </c>
      <c r="F197" s="289" t="s">
        <v>378</v>
      </c>
      <c r="H197" s="290">
        <v>124.214</v>
      </c>
      <c r="L197" s="286"/>
      <c r="M197" s="291"/>
      <c r="T197" s="292"/>
      <c r="AT197" s="288" t="s">
        <v>373</v>
      </c>
      <c r="AU197" s="288" t="s">
        <v>90</v>
      </c>
      <c r="AV197" s="287" t="s">
        <v>371</v>
      </c>
      <c r="AW197" s="287" t="s">
        <v>31</v>
      </c>
      <c r="AX197" s="287" t="s">
        <v>84</v>
      </c>
      <c r="AY197" s="288" t="s">
        <v>366</v>
      </c>
    </row>
    <row r="198" spans="2:65" s="74" customFormat="1" ht="24.2" customHeight="1">
      <c r="B198" s="73"/>
      <c r="C198" s="260" t="s">
        <v>399</v>
      </c>
      <c r="D198" s="260" t="s">
        <v>368</v>
      </c>
      <c r="E198" s="261" t="s">
        <v>400</v>
      </c>
      <c r="F198" s="262" t="s">
        <v>401</v>
      </c>
      <c r="G198" s="263" t="s">
        <v>402</v>
      </c>
      <c r="H198" s="264">
        <v>10.189</v>
      </c>
      <c r="I198" s="26"/>
      <c r="J198" s="266">
        <f>ROUND(I198*H198,2)</f>
        <v>0</v>
      </c>
      <c r="K198" s="267"/>
      <c r="L198" s="73"/>
      <c r="M198" s="27" t="s">
        <v>1</v>
      </c>
      <c r="N198" s="233" t="s">
        <v>43</v>
      </c>
      <c r="P198" s="269">
        <f>O198*H198</f>
        <v>0</v>
      </c>
      <c r="Q198" s="269">
        <v>0</v>
      </c>
      <c r="R198" s="269">
        <f>Q198*H198</f>
        <v>0</v>
      </c>
      <c r="S198" s="269">
        <v>0</v>
      </c>
      <c r="T198" s="270">
        <f>S198*H198</f>
        <v>0</v>
      </c>
      <c r="AR198" s="271" t="s">
        <v>371</v>
      </c>
      <c r="AT198" s="271" t="s">
        <v>368</v>
      </c>
      <c r="AU198" s="271" t="s">
        <v>90</v>
      </c>
      <c r="AY198" s="53" t="s">
        <v>366</v>
      </c>
      <c r="BE198" s="179">
        <f>IF(N198="základná",J198,0)</f>
        <v>0</v>
      </c>
      <c r="BF198" s="179">
        <f>IF(N198="znížená",J198,0)</f>
        <v>0</v>
      </c>
      <c r="BG198" s="179">
        <f>IF(N198="zákl. prenesená",J198,0)</f>
        <v>0</v>
      </c>
      <c r="BH198" s="179">
        <f>IF(N198="zníž. prenesená",J198,0)</f>
        <v>0</v>
      </c>
      <c r="BI198" s="179">
        <f>IF(N198="nulová",J198,0)</f>
        <v>0</v>
      </c>
      <c r="BJ198" s="53" t="s">
        <v>90</v>
      </c>
      <c r="BK198" s="179">
        <f>ROUND(I198*H198,2)</f>
        <v>0</v>
      </c>
      <c r="BL198" s="53" t="s">
        <v>371</v>
      </c>
      <c r="BM198" s="271" t="s">
        <v>403</v>
      </c>
    </row>
    <row r="199" spans="2:65" s="273" customFormat="1">
      <c r="B199" s="272"/>
      <c r="D199" s="274" t="s">
        <v>373</v>
      </c>
      <c r="E199" s="275" t="s">
        <v>1</v>
      </c>
      <c r="F199" s="276" t="s">
        <v>404</v>
      </c>
      <c r="H199" s="275" t="s">
        <v>1</v>
      </c>
      <c r="L199" s="272"/>
      <c r="M199" s="277"/>
      <c r="T199" s="278"/>
      <c r="AT199" s="275" t="s">
        <v>373</v>
      </c>
      <c r="AU199" s="275" t="s">
        <v>90</v>
      </c>
      <c r="AV199" s="273" t="s">
        <v>84</v>
      </c>
      <c r="AW199" s="273" t="s">
        <v>31</v>
      </c>
      <c r="AX199" s="273" t="s">
        <v>77</v>
      </c>
      <c r="AY199" s="275" t="s">
        <v>366</v>
      </c>
    </row>
    <row r="200" spans="2:65" s="280" customFormat="1">
      <c r="B200" s="279"/>
      <c r="D200" s="274" t="s">
        <v>373</v>
      </c>
      <c r="E200" s="281" t="s">
        <v>1</v>
      </c>
      <c r="F200" s="282" t="s">
        <v>405</v>
      </c>
      <c r="H200" s="283">
        <v>2.7040000000000002</v>
      </c>
      <c r="L200" s="279"/>
      <c r="M200" s="284"/>
      <c r="T200" s="285"/>
      <c r="AT200" s="281" t="s">
        <v>373</v>
      </c>
      <c r="AU200" s="281" t="s">
        <v>90</v>
      </c>
      <c r="AV200" s="280" t="s">
        <v>90</v>
      </c>
      <c r="AW200" s="280" t="s">
        <v>31</v>
      </c>
      <c r="AX200" s="280" t="s">
        <v>77</v>
      </c>
      <c r="AY200" s="281" t="s">
        <v>366</v>
      </c>
    </row>
    <row r="201" spans="2:65" s="280" customFormat="1">
      <c r="B201" s="279"/>
      <c r="D201" s="274" t="s">
        <v>373</v>
      </c>
      <c r="E201" s="281" t="s">
        <v>1</v>
      </c>
      <c r="F201" s="282" t="s">
        <v>406</v>
      </c>
      <c r="H201" s="283">
        <v>2.9609999999999999</v>
      </c>
      <c r="L201" s="279"/>
      <c r="M201" s="284"/>
      <c r="T201" s="285"/>
      <c r="AT201" s="281" t="s">
        <v>373</v>
      </c>
      <c r="AU201" s="281" t="s">
        <v>90</v>
      </c>
      <c r="AV201" s="280" t="s">
        <v>90</v>
      </c>
      <c r="AW201" s="280" t="s">
        <v>31</v>
      </c>
      <c r="AX201" s="280" t="s">
        <v>77</v>
      </c>
      <c r="AY201" s="281" t="s">
        <v>366</v>
      </c>
    </row>
    <row r="202" spans="2:65" s="273" customFormat="1">
      <c r="B202" s="272"/>
      <c r="D202" s="274" t="s">
        <v>373</v>
      </c>
      <c r="E202" s="275" t="s">
        <v>1</v>
      </c>
      <c r="F202" s="276" t="s">
        <v>376</v>
      </c>
      <c r="H202" s="275" t="s">
        <v>1</v>
      </c>
      <c r="L202" s="272"/>
      <c r="M202" s="277"/>
      <c r="T202" s="278"/>
      <c r="AT202" s="275" t="s">
        <v>373</v>
      </c>
      <c r="AU202" s="275" t="s">
        <v>90</v>
      </c>
      <c r="AV202" s="273" t="s">
        <v>84</v>
      </c>
      <c r="AW202" s="273" t="s">
        <v>31</v>
      </c>
      <c r="AX202" s="273" t="s">
        <v>77</v>
      </c>
      <c r="AY202" s="275" t="s">
        <v>366</v>
      </c>
    </row>
    <row r="203" spans="2:65" s="280" customFormat="1">
      <c r="B203" s="279"/>
      <c r="D203" s="274" t="s">
        <v>373</v>
      </c>
      <c r="E203" s="281" t="s">
        <v>1</v>
      </c>
      <c r="F203" s="282" t="s">
        <v>407</v>
      </c>
      <c r="H203" s="283">
        <v>4.524</v>
      </c>
      <c r="L203" s="279"/>
      <c r="M203" s="284"/>
      <c r="T203" s="285"/>
      <c r="AT203" s="281" t="s">
        <v>373</v>
      </c>
      <c r="AU203" s="281" t="s">
        <v>90</v>
      </c>
      <c r="AV203" s="280" t="s">
        <v>90</v>
      </c>
      <c r="AW203" s="280" t="s">
        <v>31</v>
      </c>
      <c r="AX203" s="280" t="s">
        <v>77</v>
      </c>
      <c r="AY203" s="281" t="s">
        <v>366</v>
      </c>
    </row>
    <row r="204" spans="2:65" s="287" customFormat="1">
      <c r="B204" s="286"/>
      <c r="D204" s="274" t="s">
        <v>373</v>
      </c>
      <c r="E204" s="288" t="s">
        <v>1</v>
      </c>
      <c r="F204" s="289" t="s">
        <v>378</v>
      </c>
      <c r="H204" s="290">
        <v>10.189</v>
      </c>
      <c r="L204" s="286"/>
      <c r="M204" s="291"/>
      <c r="T204" s="292"/>
      <c r="AT204" s="288" t="s">
        <v>373</v>
      </c>
      <c r="AU204" s="288" t="s">
        <v>90</v>
      </c>
      <c r="AV204" s="287" t="s">
        <v>371</v>
      </c>
      <c r="AW204" s="287" t="s">
        <v>31</v>
      </c>
      <c r="AX204" s="287" t="s">
        <v>84</v>
      </c>
      <c r="AY204" s="288" t="s">
        <v>366</v>
      </c>
    </row>
    <row r="205" spans="2:65" s="74" customFormat="1" ht="33" customHeight="1">
      <c r="B205" s="73"/>
      <c r="C205" s="260" t="s">
        <v>408</v>
      </c>
      <c r="D205" s="260" t="s">
        <v>368</v>
      </c>
      <c r="E205" s="261" t="s">
        <v>409</v>
      </c>
      <c r="F205" s="262" t="s">
        <v>410</v>
      </c>
      <c r="G205" s="263" t="s">
        <v>402</v>
      </c>
      <c r="H205" s="264">
        <v>217.34899999999999</v>
      </c>
      <c r="I205" s="26"/>
      <c r="J205" s="266">
        <f>ROUND(I205*H205,2)</f>
        <v>0</v>
      </c>
      <c r="K205" s="267"/>
      <c r="L205" s="73"/>
      <c r="M205" s="27" t="s">
        <v>1</v>
      </c>
      <c r="N205" s="233" t="s">
        <v>43</v>
      </c>
      <c r="P205" s="269">
        <f>O205*H205</f>
        <v>0</v>
      </c>
      <c r="Q205" s="269">
        <v>0</v>
      </c>
      <c r="R205" s="269">
        <f>Q205*H205</f>
        <v>0</v>
      </c>
      <c r="S205" s="269">
        <v>0</v>
      </c>
      <c r="T205" s="270">
        <f>S205*H205</f>
        <v>0</v>
      </c>
      <c r="AR205" s="271" t="s">
        <v>371</v>
      </c>
      <c r="AT205" s="271" t="s">
        <v>368</v>
      </c>
      <c r="AU205" s="271" t="s">
        <v>90</v>
      </c>
      <c r="AY205" s="53" t="s">
        <v>366</v>
      </c>
      <c r="BE205" s="179">
        <f>IF(N205="základná",J205,0)</f>
        <v>0</v>
      </c>
      <c r="BF205" s="179">
        <f>IF(N205="znížená",J205,0)</f>
        <v>0</v>
      </c>
      <c r="BG205" s="179">
        <f>IF(N205="zákl. prenesená",J205,0)</f>
        <v>0</v>
      </c>
      <c r="BH205" s="179">
        <f>IF(N205="zníž. prenesená",J205,0)</f>
        <v>0</v>
      </c>
      <c r="BI205" s="179">
        <f>IF(N205="nulová",J205,0)</f>
        <v>0</v>
      </c>
      <c r="BJ205" s="53" t="s">
        <v>90</v>
      </c>
      <c r="BK205" s="179">
        <f>ROUND(I205*H205,2)</f>
        <v>0</v>
      </c>
      <c r="BL205" s="53" t="s">
        <v>371</v>
      </c>
      <c r="BM205" s="271" t="s">
        <v>411</v>
      </c>
    </row>
    <row r="206" spans="2:65" s="273" customFormat="1">
      <c r="B206" s="272"/>
      <c r="D206" s="274" t="s">
        <v>373</v>
      </c>
      <c r="E206" s="275" t="s">
        <v>1</v>
      </c>
      <c r="F206" s="276" t="s">
        <v>412</v>
      </c>
      <c r="H206" s="275" t="s">
        <v>1</v>
      </c>
      <c r="L206" s="272"/>
      <c r="M206" s="277"/>
      <c r="T206" s="278"/>
      <c r="AT206" s="275" t="s">
        <v>373</v>
      </c>
      <c r="AU206" s="275" t="s">
        <v>90</v>
      </c>
      <c r="AV206" s="273" t="s">
        <v>84</v>
      </c>
      <c r="AW206" s="273" t="s">
        <v>31</v>
      </c>
      <c r="AX206" s="273" t="s">
        <v>77</v>
      </c>
      <c r="AY206" s="275" t="s">
        <v>366</v>
      </c>
    </row>
    <row r="207" spans="2:65" s="280" customFormat="1" ht="33.75">
      <c r="B207" s="279"/>
      <c r="D207" s="274" t="s">
        <v>373</v>
      </c>
      <c r="E207" s="281" t="s">
        <v>1</v>
      </c>
      <c r="F207" s="282" t="s">
        <v>413</v>
      </c>
      <c r="H207" s="283">
        <v>100.605</v>
      </c>
      <c r="L207" s="279"/>
      <c r="M207" s="284"/>
      <c r="T207" s="285"/>
      <c r="AT207" s="281" t="s">
        <v>373</v>
      </c>
      <c r="AU207" s="281" t="s">
        <v>90</v>
      </c>
      <c r="AV207" s="280" t="s">
        <v>90</v>
      </c>
      <c r="AW207" s="280" t="s">
        <v>31</v>
      </c>
      <c r="AX207" s="280" t="s">
        <v>77</v>
      </c>
      <c r="AY207" s="281" t="s">
        <v>366</v>
      </c>
    </row>
    <row r="208" spans="2:65" s="273" customFormat="1">
      <c r="B208" s="272"/>
      <c r="D208" s="274" t="s">
        <v>373</v>
      </c>
      <c r="E208" s="275" t="s">
        <v>1</v>
      </c>
      <c r="F208" s="276" t="s">
        <v>414</v>
      </c>
      <c r="H208" s="275" t="s">
        <v>1</v>
      </c>
      <c r="L208" s="272"/>
      <c r="M208" s="277"/>
      <c r="T208" s="278"/>
      <c r="AT208" s="275" t="s">
        <v>373</v>
      </c>
      <c r="AU208" s="275" t="s">
        <v>90</v>
      </c>
      <c r="AV208" s="273" t="s">
        <v>84</v>
      </c>
      <c r="AW208" s="273" t="s">
        <v>31</v>
      </c>
      <c r="AX208" s="273" t="s">
        <v>77</v>
      </c>
      <c r="AY208" s="275" t="s">
        <v>366</v>
      </c>
    </row>
    <row r="209" spans="2:51" s="280" customFormat="1">
      <c r="B209" s="279"/>
      <c r="D209" s="274" t="s">
        <v>373</v>
      </c>
      <c r="E209" s="281" t="s">
        <v>1</v>
      </c>
      <c r="F209" s="282" t="s">
        <v>415</v>
      </c>
      <c r="H209" s="283">
        <v>0.75</v>
      </c>
      <c r="L209" s="279"/>
      <c r="M209" s="284"/>
      <c r="T209" s="285"/>
      <c r="AT209" s="281" t="s">
        <v>373</v>
      </c>
      <c r="AU209" s="281" t="s">
        <v>90</v>
      </c>
      <c r="AV209" s="280" t="s">
        <v>90</v>
      </c>
      <c r="AW209" s="280" t="s">
        <v>31</v>
      </c>
      <c r="AX209" s="280" t="s">
        <v>77</v>
      </c>
      <c r="AY209" s="281" t="s">
        <v>366</v>
      </c>
    </row>
    <row r="210" spans="2:51" s="273" customFormat="1">
      <c r="B210" s="272"/>
      <c r="D210" s="274" t="s">
        <v>373</v>
      </c>
      <c r="E210" s="275" t="s">
        <v>1</v>
      </c>
      <c r="F210" s="276" t="s">
        <v>416</v>
      </c>
      <c r="H210" s="275" t="s">
        <v>1</v>
      </c>
      <c r="L210" s="272"/>
      <c r="M210" s="277"/>
      <c r="T210" s="278"/>
      <c r="AT210" s="275" t="s">
        <v>373</v>
      </c>
      <c r="AU210" s="275" t="s">
        <v>90</v>
      </c>
      <c r="AV210" s="273" t="s">
        <v>84</v>
      </c>
      <c r="AW210" s="273" t="s">
        <v>31</v>
      </c>
      <c r="AX210" s="273" t="s">
        <v>77</v>
      </c>
      <c r="AY210" s="275" t="s">
        <v>366</v>
      </c>
    </row>
    <row r="211" spans="2:51" s="280" customFormat="1">
      <c r="B211" s="279"/>
      <c r="D211" s="274" t="s">
        <v>373</v>
      </c>
      <c r="E211" s="281" t="s">
        <v>1</v>
      </c>
      <c r="F211" s="282" t="s">
        <v>417</v>
      </c>
      <c r="H211" s="283">
        <v>4.0510000000000002</v>
      </c>
      <c r="L211" s="279"/>
      <c r="M211" s="284"/>
      <c r="T211" s="285"/>
      <c r="AT211" s="281" t="s">
        <v>373</v>
      </c>
      <c r="AU211" s="281" t="s">
        <v>90</v>
      </c>
      <c r="AV211" s="280" t="s">
        <v>90</v>
      </c>
      <c r="AW211" s="280" t="s">
        <v>31</v>
      </c>
      <c r="AX211" s="280" t="s">
        <v>77</v>
      </c>
      <c r="AY211" s="281" t="s">
        <v>366</v>
      </c>
    </row>
    <row r="212" spans="2:51" s="273" customFormat="1">
      <c r="B212" s="272"/>
      <c r="D212" s="274" t="s">
        <v>373</v>
      </c>
      <c r="E212" s="275" t="s">
        <v>1</v>
      </c>
      <c r="F212" s="276" t="s">
        <v>418</v>
      </c>
      <c r="H212" s="275" t="s">
        <v>1</v>
      </c>
      <c r="L212" s="272"/>
      <c r="M212" s="277"/>
      <c r="T212" s="278"/>
      <c r="AT212" s="275" t="s">
        <v>373</v>
      </c>
      <c r="AU212" s="275" t="s">
        <v>90</v>
      </c>
      <c r="AV212" s="273" t="s">
        <v>84</v>
      </c>
      <c r="AW212" s="273" t="s">
        <v>31</v>
      </c>
      <c r="AX212" s="273" t="s">
        <v>77</v>
      </c>
      <c r="AY212" s="275" t="s">
        <v>366</v>
      </c>
    </row>
    <row r="213" spans="2:51" s="280" customFormat="1">
      <c r="B213" s="279"/>
      <c r="D213" s="274" t="s">
        <v>373</v>
      </c>
      <c r="E213" s="281" t="s">
        <v>1</v>
      </c>
      <c r="F213" s="282" t="s">
        <v>419</v>
      </c>
      <c r="H213" s="283">
        <v>4.6970000000000001</v>
      </c>
      <c r="L213" s="279"/>
      <c r="M213" s="284"/>
      <c r="T213" s="285"/>
      <c r="AT213" s="281" t="s">
        <v>373</v>
      </c>
      <c r="AU213" s="281" t="s">
        <v>90</v>
      </c>
      <c r="AV213" s="280" t="s">
        <v>90</v>
      </c>
      <c r="AW213" s="280" t="s">
        <v>31</v>
      </c>
      <c r="AX213" s="280" t="s">
        <v>77</v>
      </c>
      <c r="AY213" s="281" t="s">
        <v>366</v>
      </c>
    </row>
    <row r="214" spans="2:51" s="273" customFormat="1">
      <c r="B214" s="272"/>
      <c r="D214" s="274" t="s">
        <v>373</v>
      </c>
      <c r="E214" s="275" t="s">
        <v>1</v>
      </c>
      <c r="F214" s="276" t="s">
        <v>420</v>
      </c>
      <c r="H214" s="275" t="s">
        <v>1</v>
      </c>
      <c r="L214" s="272"/>
      <c r="M214" s="277"/>
      <c r="T214" s="278"/>
      <c r="AT214" s="275" t="s">
        <v>373</v>
      </c>
      <c r="AU214" s="275" t="s">
        <v>90</v>
      </c>
      <c r="AV214" s="273" t="s">
        <v>84</v>
      </c>
      <c r="AW214" s="273" t="s">
        <v>31</v>
      </c>
      <c r="AX214" s="273" t="s">
        <v>77</v>
      </c>
      <c r="AY214" s="275" t="s">
        <v>366</v>
      </c>
    </row>
    <row r="215" spans="2:51" s="280" customFormat="1">
      <c r="B215" s="279"/>
      <c r="D215" s="274" t="s">
        <v>373</v>
      </c>
      <c r="E215" s="281" t="s">
        <v>1</v>
      </c>
      <c r="F215" s="282" t="s">
        <v>421</v>
      </c>
      <c r="H215" s="283">
        <v>22.346</v>
      </c>
      <c r="L215" s="279"/>
      <c r="M215" s="284"/>
      <c r="T215" s="285"/>
      <c r="AT215" s="281" t="s">
        <v>373</v>
      </c>
      <c r="AU215" s="281" t="s">
        <v>90</v>
      </c>
      <c r="AV215" s="280" t="s">
        <v>90</v>
      </c>
      <c r="AW215" s="280" t="s">
        <v>31</v>
      </c>
      <c r="AX215" s="280" t="s">
        <v>77</v>
      </c>
      <c r="AY215" s="281" t="s">
        <v>366</v>
      </c>
    </row>
    <row r="216" spans="2:51" s="273" customFormat="1">
      <c r="B216" s="272"/>
      <c r="D216" s="274" t="s">
        <v>373</v>
      </c>
      <c r="E216" s="275" t="s">
        <v>1</v>
      </c>
      <c r="F216" s="276" t="s">
        <v>422</v>
      </c>
      <c r="H216" s="275" t="s">
        <v>1</v>
      </c>
      <c r="L216" s="272"/>
      <c r="M216" s="277"/>
      <c r="T216" s="278"/>
      <c r="AT216" s="275" t="s">
        <v>373</v>
      </c>
      <c r="AU216" s="275" t="s">
        <v>90</v>
      </c>
      <c r="AV216" s="273" t="s">
        <v>84</v>
      </c>
      <c r="AW216" s="273" t="s">
        <v>31</v>
      </c>
      <c r="AX216" s="273" t="s">
        <v>77</v>
      </c>
      <c r="AY216" s="275" t="s">
        <v>366</v>
      </c>
    </row>
    <row r="217" spans="2:51" s="280" customFormat="1">
      <c r="B217" s="279"/>
      <c r="D217" s="274" t="s">
        <v>373</v>
      </c>
      <c r="E217" s="281" t="s">
        <v>1</v>
      </c>
      <c r="F217" s="282" t="s">
        <v>423</v>
      </c>
      <c r="H217" s="283">
        <v>9.7680000000000007</v>
      </c>
      <c r="L217" s="279"/>
      <c r="M217" s="284"/>
      <c r="T217" s="285"/>
      <c r="AT217" s="281" t="s">
        <v>373</v>
      </c>
      <c r="AU217" s="281" t="s">
        <v>90</v>
      </c>
      <c r="AV217" s="280" t="s">
        <v>90</v>
      </c>
      <c r="AW217" s="280" t="s">
        <v>31</v>
      </c>
      <c r="AX217" s="280" t="s">
        <v>77</v>
      </c>
      <c r="AY217" s="281" t="s">
        <v>366</v>
      </c>
    </row>
    <row r="218" spans="2:51" s="273" customFormat="1">
      <c r="B218" s="272"/>
      <c r="D218" s="274" t="s">
        <v>373</v>
      </c>
      <c r="E218" s="275" t="s">
        <v>1</v>
      </c>
      <c r="F218" s="276" t="s">
        <v>424</v>
      </c>
      <c r="H218" s="275" t="s">
        <v>1</v>
      </c>
      <c r="L218" s="272"/>
      <c r="M218" s="277"/>
      <c r="T218" s="278"/>
      <c r="AT218" s="275" t="s">
        <v>373</v>
      </c>
      <c r="AU218" s="275" t="s">
        <v>90</v>
      </c>
      <c r="AV218" s="273" t="s">
        <v>84</v>
      </c>
      <c r="AW218" s="273" t="s">
        <v>31</v>
      </c>
      <c r="AX218" s="273" t="s">
        <v>77</v>
      </c>
      <c r="AY218" s="275" t="s">
        <v>366</v>
      </c>
    </row>
    <row r="219" spans="2:51" s="280" customFormat="1">
      <c r="B219" s="279"/>
      <c r="D219" s="274" t="s">
        <v>373</v>
      </c>
      <c r="E219" s="281" t="s">
        <v>1</v>
      </c>
      <c r="F219" s="282" t="s">
        <v>425</v>
      </c>
      <c r="H219" s="283">
        <v>2.903</v>
      </c>
      <c r="L219" s="279"/>
      <c r="M219" s="284"/>
      <c r="T219" s="285"/>
      <c r="AT219" s="281" t="s">
        <v>373</v>
      </c>
      <c r="AU219" s="281" t="s">
        <v>90</v>
      </c>
      <c r="AV219" s="280" t="s">
        <v>90</v>
      </c>
      <c r="AW219" s="280" t="s">
        <v>31</v>
      </c>
      <c r="AX219" s="280" t="s">
        <v>77</v>
      </c>
      <c r="AY219" s="281" t="s">
        <v>366</v>
      </c>
    </row>
    <row r="220" spans="2:51" s="273" customFormat="1">
      <c r="B220" s="272"/>
      <c r="D220" s="274" t="s">
        <v>373</v>
      </c>
      <c r="E220" s="275" t="s">
        <v>1</v>
      </c>
      <c r="F220" s="276" t="s">
        <v>426</v>
      </c>
      <c r="H220" s="275" t="s">
        <v>1</v>
      </c>
      <c r="L220" s="272"/>
      <c r="M220" s="277"/>
      <c r="T220" s="278"/>
      <c r="AT220" s="275" t="s">
        <v>373</v>
      </c>
      <c r="AU220" s="275" t="s">
        <v>90</v>
      </c>
      <c r="AV220" s="273" t="s">
        <v>84</v>
      </c>
      <c r="AW220" s="273" t="s">
        <v>31</v>
      </c>
      <c r="AX220" s="273" t="s">
        <v>77</v>
      </c>
      <c r="AY220" s="275" t="s">
        <v>366</v>
      </c>
    </row>
    <row r="221" spans="2:51" s="280" customFormat="1">
      <c r="B221" s="279"/>
      <c r="D221" s="274" t="s">
        <v>373</v>
      </c>
      <c r="E221" s="281" t="s">
        <v>1</v>
      </c>
      <c r="F221" s="282" t="s">
        <v>427</v>
      </c>
      <c r="H221" s="283">
        <v>6.3620000000000001</v>
      </c>
      <c r="L221" s="279"/>
      <c r="M221" s="284"/>
      <c r="T221" s="285"/>
      <c r="AT221" s="281" t="s">
        <v>373</v>
      </c>
      <c r="AU221" s="281" t="s">
        <v>90</v>
      </c>
      <c r="AV221" s="280" t="s">
        <v>90</v>
      </c>
      <c r="AW221" s="280" t="s">
        <v>31</v>
      </c>
      <c r="AX221" s="280" t="s">
        <v>77</v>
      </c>
      <c r="AY221" s="281" t="s">
        <v>366</v>
      </c>
    </row>
    <row r="222" spans="2:51" s="273" customFormat="1">
      <c r="B222" s="272"/>
      <c r="D222" s="274" t="s">
        <v>373</v>
      </c>
      <c r="E222" s="275" t="s">
        <v>1</v>
      </c>
      <c r="F222" s="276" t="s">
        <v>428</v>
      </c>
      <c r="H222" s="275" t="s">
        <v>1</v>
      </c>
      <c r="L222" s="272"/>
      <c r="M222" s="277"/>
      <c r="T222" s="278"/>
      <c r="AT222" s="275" t="s">
        <v>373</v>
      </c>
      <c r="AU222" s="275" t="s">
        <v>90</v>
      </c>
      <c r="AV222" s="273" t="s">
        <v>84</v>
      </c>
      <c r="AW222" s="273" t="s">
        <v>31</v>
      </c>
      <c r="AX222" s="273" t="s">
        <v>77</v>
      </c>
      <c r="AY222" s="275" t="s">
        <v>366</v>
      </c>
    </row>
    <row r="223" spans="2:51" s="280" customFormat="1">
      <c r="B223" s="279"/>
      <c r="D223" s="274" t="s">
        <v>373</v>
      </c>
      <c r="E223" s="281" t="s">
        <v>1</v>
      </c>
      <c r="F223" s="282" t="s">
        <v>429</v>
      </c>
      <c r="H223" s="283">
        <v>2.1869999999999998</v>
      </c>
      <c r="L223" s="279"/>
      <c r="M223" s="284"/>
      <c r="T223" s="285"/>
      <c r="AT223" s="281" t="s">
        <v>373</v>
      </c>
      <c r="AU223" s="281" t="s">
        <v>90</v>
      </c>
      <c r="AV223" s="280" t="s">
        <v>90</v>
      </c>
      <c r="AW223" s="280" t="s">
        <v>31</v>
      </c>
      <c r="AX223" s="280" t="s">
        <v>77</v>
      </c>
      <c r="AY223" s="281" t="s">
        <v>366</v>
      </c>
    </row>
    <row r="224" spans="2:51" s="273" customFormat="1">
      <c r="B224" s="272"/>
      <c r="D224" s="274" t="s">
        <v>373</v>
      </c>
      <c r="E224" s="275" t="s">
        <v>1</v>
      </c>
      <c r="F224" s="276" t="s">
        <v>430</v>
      </c>
      <c r="H224" s="275" t="s">
        <v>1</v>
      </c>
      <c r="L224" s="272"/>
      <c r="M224" s="277"/>
      <c r="T224" s="278"/>
      <c r="AT224" s="275" t="s">
        <v>373</v>
      </c>
      <c r="AU224" s="275" t="s">
        <v>90</v>
      </c>
      <c r="AV224" s="273" t="s">
        <v>84</v>
      </c>
      <c r="AW224" s="273" t="s">
        <v>31</v>
      </c>
      <c r="AX224" s="273" t="s">
        <v>77</v>
      </c>
      <c r="AY224" s="275" t="s">
        <v>366</v>
      </c>
    </row>
    <row r="225" spans="2:51" s="280" customFormat="1">
      <c r="B225" s="279"/>
      <c r="D225" s="274" t="s">
        <v>373</v>
      </c>
      <c r="E225" s="281" t="s">
        <v>1</v>
      </c>
      <c r="F225" s="282" t="s">
        <v>431</v>
      </c>
      <c r="H225" s="283">
        <v>2.0059999999999998</v>
      </c>
      <c r="L225" s="279"/>
      <c r="M225" s="284"/>
      <c r="T225" s="285"/>
      <c r="AT225" s="281" t="s">
        <v>373</v>
      </c>
      <c r="AU225" s="281" t="s">
        <v>90</v>
      </c>
      <c r="AV225" s="280" t="s">
        <v>90</v>
      </c>
      <c r="AW225" s="280" t="s">
        <v>31</v>
      </c>
      <c r="AX225" s="280" t="s">
        <v>77</v>
      </c>
      <c r="AY225" s="281" t="s">
        <v>366</v>
      </c>
    </row>
    <row r="226" spans="2:51" s="294" customFormat="1">
      <c r="B226" s="293"/>
      <c r="D226" s="274" t="s">
        <v>373</v>
      </c>
      <c r="E226" s="295" t="s">
        <v>1</v>
      </c>
      <c r="F226" s="296" t="s">
        <v>397</v>
      </c>
      <c r="H226" s="297">
        <v>155.67500000000001</v>
      </c>
      <c r="L226" s="293"/>
      <c r="M226" s="298"/>
      <c r="T226" s="299"/>
      <c r="AT226" s="295" t="s">
        <v>373</v>
      </c>
      <c r="AU226" s="295" t="s">
        <v>90</v>
      </c>
      <c r="AV226" s="294" t="s">
        <v>149</v>
      </c>
      <c r="AW226" s="294" t="s">
        <v>31</v>
      </c>
      <c r="AX226" s="294" t="s">
        <v>77</v>
      </c>
      <c r="AY226" s="295" t="s">
        <v>366</v>
      </c>
    </row>
    <row r="227" spans="2:51" s="273" customFormat="1">
      <c r="B227" s="272"/>
      <c r="D227" s="274" t="s">
        <v>373</v>
      </c>
      <c r="E227" s="275" t="s">
        <v>1</v>
      </c>
      <c r="F227" s="276" t="s">
        <v>432</v>
      </c>
      <c r="H227" s="275" t="s">
        <v>1</v>
      </c>
      <c r="L227" s="272"/>
      <c r="M227" s="277"/>
      <c r="T227" s="278"/>
      <c r="AT227" s="275" t="s">
        <v>373</v>
      </c>
      <c r="AU227" s="275" t="s">
        <v>90</v>
      </c>
      <c r="AV227" s="273" t="s">
        <v>84</v>
      </c>
      <c r="AW227" s="273" t="s">
        <v>31</v>
      </c>
      <c r="AX227" s="273" t="s">
        <v>77</v>
      </c>
      <c r="AY227" s="275" t="s">
        <v>366</v>
      </c>
    </row>
    <row r="228" spans="2:51" s="280" customFormat="1">
      <c r="B228" s="279"/>
      <c r="D228" s="274" t="s">
        <v>373</v>
      </c>
      <c r="E228" s="281" t="s">
        <v>1</v>
      </c>
      <c r="F228" s="282" t="s">
        <v>433</v>
      </c>
      <c r="H228" s="283">
        <v>0.17499999999999999</v>
      </c>
      <c r="L228" s="279"/>
      <c r="M228" s="284"/>
      <c r="T228" s="285"/>
      <c r="AT228" s="281" t="s">
        <v>373</v>
      </c>
      <c r="AU228" s="281" t="s">
        <v>90</v>
      </c>
      <c r="AV228" s="280" t="s">
        <v>90</v>
      </c>
      <c r="AW228" s="280" t="s">
        <v>31</v>
      </c>
      <c r="AX228" s="280" t="s">
        <v>77</v>
      </c>
      <c r="AY228" s="281" t="s">
        <v>366</v>
      </c>
    </row>
    <row r="229" spans="2:51" s="273" customFormat="1">
      <c r="B229" s="272"/>
      <c r="D229" s="274" t="s">
        <v>373</v>
      </c>
      <c r="E229" s="275" t="s">
        <v>1</v>
      </c>
      <c r="F229" s="276" t="s">
        <v>434</v>
      </c>
      <c r="H229" s="275" t="s">
        <v>1</v>
      </c>
      <c r="L229" s="272"/>
      <c r="M229" s="277"/>
      <c r="T229" s="278"/>
      <c r="AT229" s="275" t="s">
        <v>373</v>
      </c>
      <c r="AU229" s="275" t="s">
        <v>90</v>
      </c>
      <c r="AV229" s="273" t="s">
        <v>84</v>
      </c>
      <c r="AW229" s="273" t="s">
        <v>31</v>
      </c>
      <c r="AX229" s="273" t="s">
        <v>77</v>
      </c>
      <c r="AY229" s="275" t="s">
        <v>366</v>
      </c>
    </row>
    <row r="230" spans="2:51" s="280" customFormat="1">
      <c r="B230" s="279"/>
      <c r="D230" s="274" t="s">
        <v>373</v>
      </c>
      <c r="E230" s="281" t="s">
        <v>1</v>
      </c>
      <c r="F230" s="282" t="s">
        <v>435</v>
      </c>
      <c r="H230" s="283">
        <v>6.0750000000000002</v>
      </c>
      <c r="L230" s="279"/>
      <c r="M230" s="284"/>
      <c r="T230" s="285"/>
      <c r="AT230" s="281" t="s">
        <v>373</v>
      </c>
      <c r="AU230" s="281" t="s">
        <v>90</v>
      </c>
      <c r="AV230" s="280" t="s">
        <v>90</v>
      </c>
      <c r="AW230" s="280" t="s">
        <v>31</v>
      </c>
      <c r="AX230" s="280" t="s">
        <v>77</v>
      </c>
      <c r="AY230" s="281" t="s">
        <v>366</v>
      </c>
    </row>
    <row r="231" spans="2:51" s="280" customFormat="1">
      <c r="B231" s="279"/>
      <c r="D231" s="274" t="s">
        <v>373</v>
      </c>
      <c r="E231" s="281" t="s">
        <v>1</v>
      </c>
      <c r="F231" s="282" t="s">
        <v>436</v>
      </c>
      <c r="H231" s="283">
        <v>1.2649999999999999</v>
      </c>
      <c r="L231" s="279"/>
      <c r="M231" s="284"/>
      <c r="T231" s="285"/>
      <c r="AT231" s="281" t="s">
        <v>373</v>
      </c>
      <c r="AU231" s="281" t="s">
        <v>90</v>
      </c>
      <c r="AV231" s="280" t="s">
        <v>90</v>
      </c>
      <c r="AW231" s="280" t="s">
        <v>31</v>
      </c>
      <c r="AX231" s="280" t="s">
        <v>77</v>
      </c>
      <c r="AY231" s="281" t="s">
        <v>366</v>
      </c>
    </row>
    <row r="232" spans="2:51" s="273" customFormat="1">
      <c r="B232" s="272"/>
      <c r="D232" s="274" t="s">
        <v>373</v>
      </c>
      <c r="E232" s="275" t="s">
        <v>1</v>
      </c>
      <c r="F232" s="276" t="s">
        <v>437</v>
      </c>
      <c r="H232" s="275" t="s">
        <v>1</v>
      </c>
      <c r="L232" s="272"/>
      <c r="M232" s="277"/>
      <c r="T232" s="278"/>
      <c r="AT232" s="275" t="s">
        <v>373</v>
      </c>
      <c r="AU232" s="275" t="s">
        <v>90</v>
      </c>
      <c r="AV232" s="273" t="s">
        <v>84</v>
      </c>
      <c r="AW232" s="273" t="s">
        <v>31</v>
      </c>
      <c r="AX232" s="273" t="s">
        <v>77</v>
      </c>
      <c r="AY232" s="275" t="s">
        <v>366</v>
      </c>
    </row>
    <row r="233" spans="2:51" s="280" customFormat="1">
      <c r="B233" s="279"/>
      <c r="D233" s="274" t="s">
        <v>373</v>
      </c>
      <c r="E233" s="281" t="s">
        <v>1</v>
      </c>
      <c r="F233" s="282" t="s">
        <v>438</v>
      </c>
      <c r="H233" s="283">
        <v>8.7999999999999995E-2</v>
      </c>
      <c r="L233" s="279"/>
      <c r="M233" s="284"/>
      <c r="T233" s="285"/>
      <c r="AT233" s="281" t="s">
        <v>373</v>
      </c>
      <c r="AU233" s="281" t="s">
        <v>90</v>
      </c>
      <c r="AV233" s="280" t="s">
        <v>90</v>
      </c>
      <c r="AW233" s="280" t="s">
        <v>31</v>
      </c>
      <c r="AX233" s="280" t="s">
        <v>77</v>
      </c>
      <c r="AY233" s="281" t="s">
        <v>366</v>
      </c>
    </row>
    <row r="234" spans="2:51" s="280" customFormat="1">
      <c r="B234" s="279"/>
      <c r="D234" s="274" t="s">
        <v>373</v>
      </c>
      <c r="E234" s="281" t="s">
        <v>1</v>
      </c>
      <c r="F234" s="282" t="s">
        <v>439</v>
      </c>
      <c r="H234" s="283">
        <v>1.19</v>
      </c>
      <c r="L234" s="279"/>
      <c r="M234" s="284"/>
      <c r="T234" s="285"/>
      <c r="AT234" s="281" t="s">
        <v>373</v>
      </c>
      <c r="AU234" s="281" t="s">
        <v>90</v>
      </c>
      <c r="AV234" s="280" t="s">
        <v>90</v>
      </c>
      <c r="AW234" s="280" t="s">
        <v>31</v>
      </c>
      <c r="AX234" s="280" t="s">
        <v>77</v>
      </c>
      <c r="AY234" s="281" t="s">
        <v>366</v>
      </c>
    </row>
    <row r="235" spans="2:51" s="273" customFormat="1">
      <c r="B235" s="272"/>
      <c r="D235" s="274" t="s">
        <v>373</v>
      </c>
      <c r="E235" s="275" t="s">
        <v>1</v>
      </c>
      <c r="F235" s="276" t="s">
        <v>440</v>
      </c>
      <c r="H235" s="275" t="s">
        <v>1</v>
      </c>
      <c r="L235" s="272"/>
      <c r="M235" s="277"/>
      <c r="T235" s="278"/>
      <c r="AT235" s="275" t="s">
        <v>373</v>
      </c>
      <c r="AU235" s="275" t="s">
        <v>90</v>
      </c>
      <c r="AV235" s="273" t="s">
        <v>84</v>
      </c>
      <c r="AW235" s="273" t="s">
        <v>31</v>
      </c>
      <c r="AX235" s="273" t="s">
        <v>77</v>
      </c>
      <c r="AY235" s="275" t="s">
        <v>366</v>
      </c>
    </row>
    <row r="236" spans="2:51" s="280" customFormat="1">
      <c r="B236" s="279"/>
      <c r="D236" s="274" t="s">
        <v>373</v>
      </c>
      <c r="E236" s="281" t="s">
        <v>1</v>
      </c>
      <c r="F236" s="282" t="s">
        <v>441</v>
      </c>
      <c r="H236" s="283">
        <v>0.51100000000000001</v>
      </c>
      <c r="L236" s="279"/>
      <c r="M236" s="284"/>
      <c r="T236" s="285"/>
      <c r="AT236" s="281" t="s">
        <v>373</v>
      </c>
      <c r="AU236" s="281" t="s">
        <v>90</v>
      </c>
      <c r="AV236" s="280" t="s">
        <v>90</v>
      </c>
      <c r="AW236" s="280" t="s">
        <v>31</v>
      </c>
      <c r="AX236" s="280" t="s">
        <v>77</v>
      </c>
      <c r="AY236" s="281" t="s">
        <v>366</v>
      </c>
    </row>
    <row r="237" spans="2:51" s="273" customFormat="1">
      <c r="B237" s="272"/>
      <c r="D237" s="274" t="s">
        <v>373</v>
      </c>
      <c r="E237" s="275" t="s">
        <v>1</v>
      </c>
      <c r="F237" s="276" t="s">
        <v>442</v>
      </c>
      <c r="H237" s="275" t="s">
        <v>1</v>
      </c>
      <c r="L237" s="272"/>
      <c r="M237" s="277"/>
      <c r="T237" s="278"/>
      <c r="AT237" s="275" t="s">
        <v>373</v>
      </c>
      <c r="AU237" s="275" t="s">
        <v>90</v>
      </c>
      <c r="AV237" s="273" t="s">
        <v>84</v>
      </c>
      <c r="AW237" s="273" t="s">
        <v>31</v>
      </c>
      <c r="AX237" s="273" t="s">
        <v>77</v>
      </c>
      <c r="AY237" s="275" t="s">
        <v>366</v>
      </c>
    </row>
    <row r="238" spans="2:51" s="280" customFormat="1">
      <c r="B238" s="279"/>
      <c r="D238" s="274" t="s">
        <v>373</v>
      </c>
      <c r="E238" s="281" t="s">
        <v>1</v>
      </c>
      <c r="F238" s="282" t="s">
        <v>443</v>
      </c>
      <c r="H238" s="283">
        <v>4.5750000000000002</v>
      </c>
      <c r="L238" s="279"/>
      <c r="M238" s="284"/>
      <c r="T238" s="285"/>
      <c r="AT238" s="281" t="s">
        <v>373</v>
      </c>
      <c r="AU238" s="281" t="s">
        <v>90</v>
      </c>
      <c r="AV238" s="280" t="s">
        <v>90</v>
      </c>
      <c r="AW238" s="280" t="s">
        <v>31</v>
      </c>
      <c r="AX238" s="280" t="s">
        <v>77</v>
      </c>
      <c r="AY238" s="281" t="s">
        <v>366</v>
      </c>
    </row>
    <row r="239" spans="2:51" s="273" customFormat="1">
      <c r="B239" s="272"/>
      <c r="D239" s="274" t="s">
        <v>373</v>
      </c>
      <c r="E239" s="275" t="s">
        <v>1</v>
      </c>
      <c r="F239" s="276" t="s">
        <v>444</v>
      </c>
      <c r="H239" s="275" t="s">
        <v>1</v>
      </c>
      <c r="L239" s="272"/>
      <c r="M239" s="277"/>
      <c r="T239" s="278"/>
      <c r="AT239" s="275" t="s">
        <v>373</v>
      </c>
      <c r="AU239" s="275" t="s">
        <v>90</v>
      </c>
      <c r="AV239" s="273" t="s">
        <v>84</v>
      </c>
      <c r="AW239" s="273" t="s">
        <v>31</v>
      </c>
      <c r="AX239" s="273" t="s">
        <v>77</v>
      </c>
      <c r="AY239" s="275" t="s">
        <v>366</v>
      </c>
    </row>
    <row r="240" spans="2:51" s="280" customFormat="1">
      <c r="B240" s="279"/>
      <c r="D240" s="274" t="s">
        <v>373</v>
      </c>
      <c r="E240" s="281" t="s">
        <v>1</v>
      </c>
      <c r="F240" s="282" t="s">
        <v>445</v>
      </c>
      <c r="H240" s="283">
        <v>12.15</v>
      </c>
      <c r="L240" s="279"/>
      <c r="M240" s="284"/>
      <c r="T240" s="285"/>
      <c r="AT240" s="281" t="s">
        <v>373</v>
      </c>
      <c r="AU240" s="281" t="s">
        <v>90</v>
      </c>
      <c r="AV240" s="280" t="s">
        <v>90</v>
      </c>
      <c r="AW240" s="280" t="s">
        <v>31</v>
      </c>
      <c r="AX240" s="280" t="s">
        <v>77</v>
      </c>
      <c r="AY240" s="281" t="s">
        <v>366</v>
      </c>
    </row>
    <row r="241" spans="2:65" s="273" customFormat="1">
      <c r="B241" s="272"/>
      <c r="D241" s="274" t="s">
        <v>373</v>
      </c>
      <c r="E241" s="275" t="s">
        <v>1</v>
      </c>
      <c r="F241" s="276" t="s">
        <v>446</v>
      </c>
      <c r="H241" s="275" t="s">
        <v>1</v>
      </c>
      <c r="L241" s="272"/>
      <c r="M241" s="277"/>
      <c r="T241" s="278"/>
      <c r="AT241" s="275" t="s">
        <v>373</v>
      </c>
      <c r="AU241" s="275" t="s">
        <v>90</v>
      </c>
      <c r="AV241" s="273" t="s">
        <v>84</v>
      </c>
      <c r="AW241" s="273" t="s">
        <v>31</v>
      </c>
      <c r="AX241" s="273" t="s">
        <v>77</v>
      </c>
      <c r="AY241" s="275" t="s">
        <v>366</v>
      </c>
    </row>
    <row r="242" spans="2:65" s="280" customFormat="1">
      <c r="B242" s="279"/>
      <c r="D242" s="274" t="s">
        <v>373</v>
      </c>
      <c r="E242" s="281" t="s">
        <v>1</v>
      </c>
      <c r="F242" s="282" t="s">
        <v>447</v>
      </c>
      <c r="H242" s="283">
        <v>21.928999999999998</v>
      </c>
      <c r="L242" s="279"/>
      <c r="M242" s="284"/>
      <c r="T242" s="285"/>
      <c r="AT242" s="281" t="s">
        <v>373</v>
      </c>
      <c r="AU242" s="281" t="s">
        <v>90</v>
      </c>
      <c r="AV242" s="280" t="s">
        <v>90</v>
      </c>
      <c r="AW242" s="280" t="s">
        <v>31</v>
      </c>
      <c r="AX242" s="280" t="s">
        <v>77</v>
      </c>
      <c r="AY242" s="281" t="s">
        <v>366</v>
      </c>
    </row>
    <row r="243" spans="2:65" s="280" customFormat="1">
      <c r="B243" s="279"/>
      <c r="D243" s="274" t="s">
        <v>373</v>
      </c>
      <c r="E243" s="281" t="s">
        <v>1</v>
      </c>
      <c r="F243" s="282" t="s">
        <v>448</v>
      </c>
      <c r="H243" s="283">
        <v>13.715999999999999</v>
      </c>
      <c r="L243" s="279"/>
      <c r="M243" s="284"/>
      <c r="T243" s="285"/>
      <c r="AT243" s="281" t="s">
        <v>373</v>
      </c>
      <c r="AU243" s="281" t="s">
        <v>90</v>
      </c>
      <c r="AV243" s="280" t="s">
        <v>90</v>
      </c>
      <c r="AW243" s="280" t="s">
        <v>31</v>
      </c>
      <c r="AX243" s="280" t="s">
        <v>77</v>
      </c>
      <c r="AY243" s="281" t="s">
        <v>366</v>
      </c>
    </row>
    <row r="244" spans="2:65" s="294" customFormat="1">
      <c r="B244" s="293"/>
      <c r="D244" s="274" t="s">
        <v>373</v>
      </c>
      <c r="E244" s="295" t="s">
        <v>1</v>
      </c>
      <c r="F244" s="296" t="s">
        <v>397</v>
      </c>
      <c r="H244" s="297">
        <v>61.673999999999999</v>
      </c>
      <c r="L244" s="293"/>
      <c r="M244" s="298"/>
      <c r="T244" s="299"/>
      <c r="AT244" s="295" t="s">
        <v>373</v>
      </c>
      <c r="AU244" s="295" t="s">
        <v>90</v>
      </c>
      <c r="AV244" s="294" t="s">
        <v>149</v>
      </c>
      <c r="AW244" s="294" t="s">
        <v>31</v>
      </c>
      <c r="AX244" s="294" t="s">
        <v>77</v>
      </c>
      <c r="AY244" s="295" t="s">
        <v>366</v>
      </c>
    </row>
    <row r="245" spans="2:65" s="287" customFormat="1">
      <c r="B245" s="286"/>
      <c r="D245" s="274" t="s">
        <v>373</v>
      </c>
      <c r="E245" s="288" t="s">
        <v>1</v>
      </c>
      <c r="F245" s="289" t="s">
        <v>378</v>
      </c>
      <c r="H245" s="290">
        <v>217.34899999999999</v>
      </c>
      <c r="L245" s="286"/>
      <c r="M245" s="291"/>
      <c r="T245" s="292"/>
      <c r="AT245" s="288" t="s">
        <v>373</v>
      </c>
      <c r="AU245" s="288" t="s">
        <v>90</v>
      </c>
      <c r="AV245" s="287" t="s">
        <v>371</v>
      </c>
      <c r="AW245" s="287" t="s">
        <v>31</v>
      </c>
      <c r="AX245" s="287" t="s">
        <v>84</v>
      </c>
      <c r="AY245" s="288" t="s">
        <v>366</v>
      </c>
    </row>
    <row r="246" spans="2:65" s="74" customFormat="1" ht="24.2" customHeight="1">
      <c r="B246" s="73"/>
      <c r="C246" s="260" t="s">
        <v>449</v>
      </c>
      <c r="D246" s="260" t="s">
        <v>368</v>
      </c>
      <c r="E246" s="261" t="s">
        <v>450</v>
      </c>
      <c r="F246" s="262" t="s">
        <v>451</v>
      </c>
      <c r="G246" s="263" t="s">
        <v>402</v>
      </c>
      <c r="H246" s="264">
        <v>217.34899999999999</v>
      </c>
      <c r="I246" s="26"/>
      <c r="J246" s="266">
        <f>ROUND(I246*H246,2)</f>
        <v>0</v>
      </c>
      <c r="K246" s="267"/>
      <c r="L246" s="73"/>
      <c r="M246" s="27" t="s">
        <v>1</v>
      </c>
      <c r="N246" s="233" t="s">
        <v>43</v>
      </c>
      <c r="P246" s="269">
        <f>O246*H246</f>
        <v>0</v>
      </c>
      <c r="Q246" s="269">
        <v>0</v>
      </c>
      <c r="R246" s="269">
        <f>Q246*H246</f>
        <v>0</v>
      </c>
      <c r="S246" s="269">
        <v>0</v>
      </c>
      <c r="T246" s="270">
        <f>S246*H246</f>
        <v>0</v>
      </c>
      <c r="AR246" s="271" t="s">
        <v>371</v>
      </c>
      <c r="AT246" s="271" t="s">
        <v>368</v>
      </c>
      <c r="AU246" s="271" t="s">
        <v>90</v>
      </c>
      <c r="AY246" s="53" t="s">
        <v>366</v>
      </c>
      <c r="BE246" s="179">
        <f>IF(N246="základná",J246,0)</f>
        <v>0</v>
      </c>
      <c r="BF246" s="179">
        <f>IF(N246="znížená",J246,0)</f>
        <v>0</v>
      </c>
      <c r="BG246" s="179">
        <f>IF(N246="zákl. prenesená",J246,0)</f>
        <v>0</v>
      </c>
      <c r="BH246" s="179">
        <f>IF(N246="zníž. prenesená",J246,0)</f>
        <v>0</v>
      </c>
      <c r="BI246" s="179">
        <f>IF(N246="nulová",J246,0)</f>
        <v>0</v>
      </c>
      <c r="BJ246" s="53" t="s">
        <v>90</v>
      </c>
      <c r="BK246" s="179">
        <f>ROUND(I246*H246,2)</f>
        <v>0</v>
      </c>
      <c r="BL246" s="53" t="s">
        <v>371</v>
      </c>
      <c r="BM246" s="271" t="s">
        <v>452</v>
      </c>
    </row>
    <row r="247" spans="2:65" s="280" customFormat="1">
      <c r="B247" s="279"/>
      <c r="D247" s="274" t="s">
        <v>373</v>
      </c>
      <c r="E247" s="281" t="s">
        <v>1</v>
      </c>
      <c r="F247" s="282" t="s">
        <v>268</v>
      </c>
      <c r="H247" s="283">
        <v>217.34899999999999</v>
      </c>
      <c r="L247" s="279"/>
      <c r="M247" s="284"/>
      <c r="T247" s="285"/>
      <c r="AT247" s="281" t="s">
        <v>373</v>
      </c>
      <c r="AU247" s="281" t="s">
        <v>90</v>
      </c>
      <c r="AV247" s="280" t="s">
        <v>90</v>
      </c>
      <c r="AW247" s="280" t="s">
        <v>31</v>
      </c>
      <c r="AX247" s="280" t="s">
        <v>84</v>
      </c>
      <c r="AY247" s="281" t="s">
        <v>366</v>
      </c>
    </row>
    <row r="248" spans="2:65" s="273" customFormat="1" ht="33.75">
      <c r="B248" s="272"/>
      <c r="D248" s="274" t="s">
        <v>373</v>
      </c>
      <c r="E248" s="275" t="s">
        <v>1</v>
      </c>
      <c r="F248" s="276" t="s">
        <v>453</v>
      </c>
      <c r="H248" s="275" t="s">
        <v>1</v>
      </c>
      <c r="L248" s="272"/>
      <c r="M248" s="277"/>
      <c r="T248" s="278"/>
      <c r="AT248" s="275" t="s">
        <v>373</v>
      </c>
      <c r="AU248" s="275" t="s">
        <v>90</v>
      </c>
      <c r="AV248" s="273" t="s">
        <v>84</v>
      </c>
      <c r="AW248" s="273" t="s">
        <v>31</v>
      </c>
      <c r="AX248" s="273" t="s">
        <v>77</v>
      </c>
      <c r="AY248" s="275" t="s">
        <v>366</v>
      </c>
    </row>
    <row r="249" spans="2:65" s="74" customFormat="1" ht="24.2" customHeight="1">
      <c r="B249" s="73"/>
      <c r="C249" s="260" t="s">
        <v>454</v>
      </c>
      <c r="D249" s="260" t="s">
        <v>368</v>
      </c>
      <c r="E249" s="261" t="s">
        <v>455</v>
      </c>
      <c r="F249" s="262" t="s">
        <v>456</v>
      </c>
      <c r="G249" s="263" t="s">
        <v>402</v>
      </c>
      <c r="H249" s="264">
        <v>237.727</v>
      </c>
      <c r="I249" s="26"/>
      <c r="J249" s="266">
        <f>ROUND(I249*H249,2)</f>
        <v>0</v>
      </c>
      <c r="K249" s="267"/>
      <c r="L249" s="73"/>
      <c r="M249" s="27" t="s">
        <v>1</v>
      </c>
      <c r="N249" s="233" t="s">
        <v>43</v>
      </c>
      <c r="P249" s="269">
        <f>O249*H249</f>
        <v>0</v>
      </c>
      <c r="Q249" s="269">
        <v>0</v>
      </c>
      <c r="R249" s="269">
        <f>Q249*H249</f>
        <v>0</v>
      </c>
      <c r="S249" s="269">
        <v>0</v>
      </c>
      <c r="T249" s="270">
        <f>S249*H249</f>
        <v>0</v>
      </c>
      <c r="AR249" s="271" t="s">
        <v>371</v>
      </c>
      <c r="AT249" s="271" t="s">
        <v>368</v>
      </c>
      <c r="AU249" s="271" t="s">
        <v>90</v>
      </c>
      <c r="AY249" s="53" t="s">
        <v>366</v>
      </c>
      <c r="BE249" s="179">
        <f>IF(N249="základná",J249,0)</f>
        <v>0</v>
      </c>
      <c r="BF249" s="179">
        <f>IF(N249="znížená",J249,0)</f>
        <v>0</v>
      </c>
      <c r="BG249" s="179">
        <f>IF(N249="zákl. prenesená",J249,0)</f>
        <v>0</v>
      </c>
      <c r="BH249" s="179">
        <f>IF(N249="zníž. prenesená",J249,0)</f>
        <v>0</v>
      </c>
      <c r="BI249" s="179">
        <f>IF(N249="nulová",J249,0)</f>
        <v>0</v>
      </c>
      <c r="BJ249" s="53" t="s">
        <v>90</v>
      </c>
      <c r="BK249" s="179">
        <f>ROUND(I249*H249,2)</f>
        <v>0</v>
      </c>
      <c r="BL249" s="53" t="s">
        <v>371</v>
      </c>
      <c r="BM249" s="271" t="s">
        <v>457</v>
      </c>
    </row>
    <row r="250" spans="2:65" s="280" customFormat="1">
      <c r="B250" s="279"/>
      <c r="D250" s="274" t="s">
        <v>373</v>
      </c>
      <c r="E250" s="281" t="s">
        <v>1</v>
      </c>
      <c r="F250" s="282" t="s">
        <v>458</v>
      </c>
      <c r="H250" s="283">
        <v>227.53800000000001</v>
      </c>
      <c r="L250" s="279"/>
      <c r="M250" s="284"/>
      <c r="T250" s="285"/>
      <c r="AT250" s="281" t="s">
        <v>373</v>
      </c>
      <c r="AU250" s="281" t="s">
        <v>90</v>
      </c>
      <c r="AV250" s="280" t="s">
        <v>90</v>
      </c>
      <c r="AW250" s="280" t="s">
        <v>31</v>
      </c>
      <c r="AX250" s="280" t="s">
        <v>77</v>
      </c>
      <c r="AY250" s="281" t="s">
        <v>366</v>
      </c>
    </row>
    <row r="251" spans="2:65" s="280" customFormat="1">
      <c r="B251" s="279"/>
      <c r="D251" s="274" t="s">
        <v>373</v>
      </c>
      <c r="E251" s="281" t="s">
        <v>1</v>
      </c>
      <c r="F251" s="282" t="s">
        <v>459</v>
      </c>
      <c r="H251" s="283">
        <v>10.189</v>
      </c>
      <c r="L251" s="279"/>
      <c r="M251" s="284"/>
      <c r="T251" s="285"/>
      <c r="AT251" s="281" t="s">
        <v>373</v>
      </c>
      <c r="AU251" s="281" t="s">
        <v>90</v>
      </c>
      <c r="AV251" s="280" t="s">
        <v>90</v>
      </c>
      <c r="AW251" s="280" t="s">
        <v>31</v>
      </c>
      <c r="AX251" s="280" t="s">
        <v>77</v>
      </c>
      <c r="AY251" s="281" t="s">
        <v>366</v>
      </c>
    </row>
    <row r="252" spans="2:65" s="287" customFormat="1">
      <c r="B252" s="286"/>
      <c r="D252" s="274" t="s">
        <v>373</v>
      </c>
      <c r="E252" s="288" t="s">
        <v>1</v>
      </c>
      <c r="F252" s="289" t="s">
        <v>378</v>
      </c>
      <c r="H252" s="290">
        <v>237.727</v>
      </c>
      <c r="L252" s="286"/>
      <c r="M252" s="291"/>
      <c r="T252" s="292"/>
      <c r="AT252" s="288" t="s">
        <v>373</v>
      </c>
      <c r="AU252" s="288" t="s">
        <v>90</v>
      </c>
      <c r="AV252" s="287" t="s">
        <v>371</v>
      </c>
      <c r="AW252" s="287" t="s">
        <v>31</v>
      </c>
      <c r="AX252" s="287" t="s">
        <v>84</v>
      </c>
      <c r="AY252" s="288" t="s">
        <v>366</v>
      </c>
    </row>
    <row r="253" spans="2:65" s="273" customFormat="1" ht="33.75">
      <c r="B253" s="272"/>
      <c r="D253" s="274" t="s">
        <v>373</v>
      </c>
      <c r="E253" s="275" t="s">
        <v>1</v>
      </c>
      <c r="F253" s="276" t="s">
        <v>460</v>
      </c>
      <c r="H253" s="275" t="s">
        <v>1</v>
      </c>
      <c r="L253" s="272"/>
      <c r="M253" s="277"/>
      <c r="T253" s="278"/>
      <c r="AT253" s="275" t="s">
        <v>373</v>
      </c>
      <c r="AU253" s="275" t="s">
        <v>90</v>
      </c>
      <c r="AV253" s="273" t="s">
        <v>84</v>
      </c>
      <c r="AW253" s="273" t="s">
        <v>31</v>
      </c>
      <c r="AX253" s="273" t="s">
        <v>77</v>
      </c>
      <c r="AY253" s="275" t="s">
        <v>366</v>
      </c>
    </row>
    <row r="254" spans="2:65" s="273" customFormat="1" ht="22.5">
      <c r="B254" s="272"/>
      <c r="D254" s="274" t="s">
        <v>373</v>
      </c>
      <c r="E254" s="275" t="s">
        <v>1</v>
      </c>
      <c r="F254" s="276" t="s">
        <v>461</v>
      </c>
      <c r="H254" s="275" t="s">
        <v>1</v>
      </c>
      <c r="L254" s="272"/>
      <c r="M254" s="277"/>
      <c r="T254" s="278"/>
      <c r="AT254" s="275" t="s">
        <v>373</v>
      </c>
      <c r="AU254" s="275" t="s">
        <v>90</v>
      </c>
      <c r="AV254" s="273" t="s">
        <v>84</v>
      </c>
      <c r="AW254" s="273" t="s">
        <v>31</v>
      </c>
      <c r="AX254" s="273" t="s">
        <v>77</v>
      </c>
      <c r="AY254" s="275" t="s">
        <v>366</v>
      </c>
    </row>
    <row r="255" spans="2:65" s="74" customFormat="1" ht="37.9" customHeight="1">
      <c r="B255" s="73"/>
      <c r="C255" s="260" t="s">
        <v>462</v>
      </c>
      <c r="D255" s="260" t="s">
        <v>368</v>
      </c>
      <c r="E255" s="261" t="s">
        <v>463</v>
      </c>
      <c r="F255" s="262" t="s">
        <v>464</v>
      </c>
      <c r="G255" s="263" t="s">
        <v>402</v>
      </c>
      <c r="H255" s="264">
        <v>468.66199999999998</v>
      </c>
      <c r="I255" s="26"/>
      <c r="J255" s="266">
        <f>ROUND(I255*H255,2)</f>
        <v>0</v>
      </c>
      <c r="K255" s="267"/>
      <c r="L255" s="73"/>
      <c r="M255" s="27" t="s">
        <v>1</v>
      </c>
      <c r="N255" s="233" t="s">
        <v>43</v>
      </c>
      <c r="P255" s="269">
        <f>O255*H255</f>
        <v>0</v>
      </c>
      <c r="Q255" s="269">
        <v>0</v>
      </c>
      <c r="R255" s="269">
        <f>Q255*H255</f>
        <v>0</v>
      </c>
      <c r="S255" s="269">
        <v>0</v>
      </c>
      <c r="T255" s="270">
        <f>S255*H255</f>
        <v>0</v>
      </c>
      <c r="AR255" s="271" t="s">
        <v>371</v>
      </c>
      <c r="AT255" s="271" t="s">
        <v>368</v>
      </c>
      <c r="AU255" s="271" t="s">
        <v>90</v>
      </c>
      <c r="AY255" s="53" t="s">
        <v>366</v>
      </c>
      <c r="BE255" s="179">
        <f>IF(N255="základná",J255,0)</f>
        <v>0</v>
      </c>
      <c r="BF255" s="179">
        <f>IF(N255="znížená",J255,0)</f>
        <v>0</v>
      </c>
      <c r="BG255" s="179">
        <f>IF(N255="zákl. prenesená",J255,0)</f>
        <v>0</v>
      </c>
      <c r="BH255" s="179">
        <f>IF(N255="zníž. prenesená",J255,0)</f>
        <v>0</v>
      </c>
      <c r="BI255" s="179">
        <f>IF(N255="nulová",J255,0)</f>
        <v>0</v>
      </c>
      <c r="BJ255" s="53" t="s">
        <v>90</v>
      </c>
      <c r="BK255" s="179">
        <f>ROUND(I255*H255,2)</f>
        <v>0</v>
      </c>
      <c r="BL255" s="53" t="s">
        <v>371</v>
      </c>
      <c r="BM255" s="271" t="s">
        <v>465</v>
      </c>
    </row>
    <row r="256" spans="2:65" s="280" customFormat="1">
      <c r="B256" s="279"/>
      <c r="D256" s="274" t="s">
        <v>373</v>
      </c>
      <c r="E256" s="281" t="s">
        <v>1</v>
      </c>
      <c r="F256" s="282" t="s">
        <v>466</v>
      </c>
      <c r="H256" s="283">
        <v>468.66199999999998</v>
      </c>
      <c r="L256" s="279"/>
      <c r="M256" s="284"/>
      <c r="T256" s="285"/>
      <c r="AT256" s="281" t="s">
        <v>373</v>
      </c>
      <c r="AU256" s="281" t="s">
        <v>90</v>
      </c>
      <c r="AV256" s="280" t="s">
        <v>90</v>
      </c>
      <c r="AW256" s="280" t="s">
        <v>31</v>
      </c>
      <c r="AX256" s="280" t="s">
        <v>84</v>
      </c>
      <c r="AY256" s="281" t="s">
        <v>366</v>
      </c>
    </row>
    <row r="257" spans="2:65" s="74" customFormat="1" ht="37.9" customHeight="1">
      <c r="B257" s="73"/>
      <c r="C257" s="260" t="s">
        <v>467</v>
      </c>
      <c r="D257" s="260" t="s">
        <v>368</v>
      </c>
      <c r="E257" s="261" t="s">
        <v>468</v>
      </c>
      <c r="F257" s="262" t="s">
        <v>469</v>
      </c>
      <c r="G257" s="263" t="s">
        <v>402</v>
      </c>
      <c r="H257" s="264">
        <v>217.34899999999999</v>
      </c>
      <c r="I257" s="26"/>
      <c r="J257" s="266">
        <f>ROUND(I257*H257,2)</f>
        <v>0</v>
      </c>
      <c r="K257" s="267"/>
      <c r="L257" s="73"/>
      <c r="M257" s="27" t="s">
        <v>1</v>
      </c>
      <c r="N257" s="233" t="s">
        <v>43</v>
      </c>
      <c r="P257" s="269">
        <f>O257*H257</f>
        <v>0</v>
      </c>
      <c r="Q257" s="269">
        <v>0</v>
      </c>
      <c r="R257" s="269">
        <f>Q257*H257</f>
        <v>0</v>
      </c>
      <c r="S257" s="269">
        <v>0</v>
      </c>
      <c r="T257" s="270">
        <f>S257*H257</f>
        <v>0</v>
      </c>
      <c r="AR257" s="271" t="s">
        <v>371</v>
      </c>
      <c r="AT257" s="271" t="s">
        <v>368</v>
      </c>
      <c r="AU257" s="271" t="s">
        <v>90</v>
      </c>
      <c r="AY257" s="53" t="s">
        <v>366</v>
      </c>
      <c r="BE257" s="179">
        <f>IF(N257="základná",J257,0)</f>
        <v>0</v>
      </c>
      <c r="BF257" s="179">
        <f>IF(N257="znížená",J257,0)</f>
        <v>0</v>
      </c>
      <c r="BG257" s="179">
        <f>IF(N257="zákl. prenesená",J257,0)</f>
        <v>0</v>
      </c>
      <c r="BH257" s="179">
        <f>IF(N257="zníž. prenesená",J257,0)</f>
        <v>0</v>
      </c>
      <c r="BI257" s="179">
        <f>IF(N257="nulová",J257,0)</f>
        <v>0</v>
      </c>
      <c r="BJ257" s="53" t="s">
        <v>90</v>
      </c>
      <c r="BK257" s="179">
        <f>ROUND(I257*H257,2)</f>
        <v>0</v>
      </c>
      <c r="BL257" s="53" t="s">
        <v>371</v>
      </c>
      <c r="BM257" s="271" t="s">
        <v>470</v>
      </c>
    </row>
    <row r="258" spans="2:65" s="280" customFormat="1">
      <c r="B258" s="279"/>
      <c r="D258" s="274" t="s">
        <v>373</v>
      </c>
      <c r="E258" s="281" t="s">
        <v>1</v>
      </c>
      <c r="F258" s="282" t="s">
        <v>268</v>
      </c>
      <c r="H258" s="283">
        <v>217.34899999999999</v>
      </c>
      <c r="L258" s="279"/>
      <c r="M258" s="284"/>
      <c r="T258" s="285"/>
      <c r="AT258" s="281" t="s">
        <v>373</v>
      </c>
      <c r="AU258" s="281" t="s">
        <v>90</v>
      </c>
      <c r="AV258" s="280" t="s">
        <v>90</v>
      </c>
      <c r="AW258" s="280" t="s">
        <v>31</v>
      </c>
      <c r="AX258" s="280" t="s">
        <v>77</v>
      </c>
      <c r="AY258" s="281" t="s">
        <v>366</v>
      </c>
    </row>
    <row r="259" spans="2:65" s="287" customFormat="1">
      <c r="B259" s="286"/>
      <c r="D259" s="274" t="s">
        <v>373</v>
      </c>
      <c r="E259" s="288" t="s">
        <v>267</v>
      </c>
      <c r="F259" s="289" t="s">
        <v>378</v>
      </c>
      <c r="H259" s="290">
        <v>217.34899999999999</v>
      </c>
      <c r="L259" s="286"/>
      <c r="M259" s="291"/>
      <c r="T259" s="292"/>
      <c r="AT259" s="288" t="s">
        <v>373</v>
      </c>
      <c r="AU259" s="288" t="s">
        <v>90</v>
      </c>
      <c r="AV259" s="287" t="s">
        <v>371</v>
      </c>
      <c r="AW259" s="287" t="s">
        <v>31</v>
      </c>
      <c r="AX259" s="287" t="s">
        <v>84</v>
      </c>
      <c r="AY259" s="288" t="s">
        <v>366</v>
      </c>
    </row>
    <row r="260" spans="2:65" s="74" customFormat="1" ht="44.25" customHeight="1">
      <c r="B260" s="73"/>
      <c r="C260" s="260" t="s">
        <v>471</v>
      </c>
      <c r="D260" s="260" t="s">
        <v>368</v>
      </c>
      <c r="E260" s="261" t="s">
        <v>472</v>
      </c>
      <c r="F260" s="262" t="s">
        <v>473</v>
      </c>
      <c r="G260" s="263" t="s">
        <v>402</v>
      </c>
      <c r="H260" s="264">
        <v>2608.1880000000001</v>
      </c>
      <c r="I260" s="26"/>
      <c r="J260" s="266">
        <f>ROUND(I260*H260,2)</f>
        <v>0</v>
      </c>
      <c r="K260" s="267"/>
      <c r="L260" s="73"/>
      <c r="M260" s="27" t="s">
        <v>1</v>
      </c>
      <c r="N260" s="233" t="s">
        <v>43</v>
      </c>
      <c r="P260" s="269">
        <f>O260*H260</f>
        <v>0</v>
      </c>
      <c r="Q260" s="269">
        <v>0</v>
      </c>
      <c r="R260" s="269">
        <f>Q260*H260</f>
        <v>0</v>
      </c>
      <c r="S260" s="269">
        <v>0</v>
      </c>
      <c r="T260" s="270">
        <f>S260*H260</f>
        <v>0</v>
      </c>
      <c r="AR260" s="271" t="s">
        <v>371</v>
      </c>
      <c r="AT260" s="271" t="s">
        <v>368</v>
      </c>
      <c r="AU260" s="271" t="s">
        <v>90</v>
      </c>
      <c r="AY260" s="53" t="s">
        <v>366</v>
      </c>
      <c r="BE260" s="179">
        <f>IF(N260="základná",J260,0)</f>
        <v>0</v>
      </c>
      <c r="BF260" s="179">
        <f>IF(N260="znížená",J260,0)</f>
        <v>0</v>
      </c>
      <c r="BG260" s="179">
        <f>IF(N260="zákl. prenesená",J260,0)</f>
        <v>0</v>
      </c>
      <c r="BH260" s="179">
        <f>IF(N260="zníž. prenesená",J260,0)</f>
        <v>0</v>
      </c>
      <c r="BI260" s="179">
        <f>IF(N260="nulová",J260,0)</f>
        <v>0</v>
      </c>
      <c r="BJ260" s="53" t="s">
        <v>90</v>
      </c>
      <c r="BK260" s="179">
        <f>ROUND(I260*H260,2)</f>
        <v>0</v>
      </c>
      <c r="BL260" s="53" t="s">
        <v>371</v>
      </c>
      <c r="BM260" s="271" t="s">
        <v>474</v>
      </c>
    </row>
    <row r="261" spans="2:65" s="280" customFormat="1">
      <c r="B261" s="279"/>
      <c r="D261" s="274" t="s">
        <v>373</v>
      </c>
      <c r="E261" s="281" t="s">
        <v>1</v>
      </c>
      <c r="F261" s="282" t="s">
        <v>475</v>
      </c>
      <c r="H261" s="283">
        <v>2608.1880000000001</v>
      </c>
      <c r="L261" s="279"/>
      <c r="M261" s="284"/>
      <c r="T261" s="285"/>
      <c r="AT261" s="281" t="s">
        <v>373</v>
      </c>
      <c r="AU261" s="281" t="s">
        <v>90</v>
      </c>
      <c r="AV261" s="280" t="s">
        <v>90</v>
      </c>
      <c r="AW261" s="280" t="s">
        <v>31</v>
      </c>
      <c r="AX261" s="280" t="s">
        <v>84</v>
      </c>
      <c r="AY261" s="281" t="s">
        <v>366</v>
      </c>
    </row>
    <row r="262" spans="2:65" s="74" customFormat="1" ht="24.2" customHeight="1">
      <c r="B262" s="73"/>
      <c r="C262" s="260" t="s">
        <v>476</v>
      </c>
      <c r="D262" s="260" t="s">
        <v>368</v>
      </c>
      <c r="E262" s="261" t="s">
        <v>477</v>
      </c>
      <c r="F262" s="262" t="s">
        <v>478</v>
      </c>
      <c r="G262" s="263" t="s">
        <v>402</v>
      </c>
      <c r="H262" s="264">
        <v>10.189</v>
      </c>
      <c r="I262" s="26"/>
      <c r="J262" s="266">
        <f>ROUND(I262*H262,2)</f>
        <v>0</v>
      </c>
      <c r="K262" s="267"/>
      <c r="L262" s="73"/>
      <c r="M262" s="27" t="s">
        <v>1</v>
      </c>
      <c r="N262" s="233" t="s">
        <v>43</v>
      </c>
      <c r="P262" s="269">
        <f>O262*H262</f>
        <v>0</v>
      </c>
      <c r="Q262" s="269">
        <v>0</v>
      </c>
      <c r="R262" s="269">
        <f>Q262*H262</f>
        <v>0</v>
      </c>
      <c r="S262" s="269">
        <v>0</v>
      </c>
      <c r="T262" s="270">
        <f>S262*H262</f>
        <v>0</v>
      </c>
      <c r="AR262" s="271" t="s">
        <v>371</v>
      </c>
      <c r="AT262" s="271" t="s">
        <v>368</v>
      </c>
      <c r="AU262" s="271" t="s">
        <v>90</v>
      </c>
      <c r="AY262" s="53" t="s">
        <v>366</v>
      </c>
      <c r="BE262" s="179">
        <f>IF(N262="základná",J262,0)</f>
        <v>0</v>
      </c>
      <c r="BF262" s="179">
        <f>IF(N262="znížená",J262,0)</f>
        <v>0</v>
      </c>
      <c r="BG262" s="179">
        <f>IF(N262="zákl. prenesená",J262,0)</f>
        <v>0</v>
      </c>
      <c r="BH262" s="179">
        <f>IF(N262="zníž. prenesená",J262,0)</f>
        <v>0</v>
      </c>
      <c r="BI262" s="179">
        <f>IF(N262="nulová",J262,0)</f>
        <v>0</v>
      </c>
      <c r="BJ262" s="53" t="s">
        <v>90</v>
      </c>
      <c r="BK262" s="179">
        <f>ROUND(I262*H262,2)</f>
        <v>0</v>
      </c>
      <c r="BL262" s="53" t="s">
        <v>371</v>
      </c>
      <c r="BM262" s="271" t="s">
        <v>479</v>
      </c>
    </row>
    <row r="263" spans="2:65" s="74" customFormat="1" ht="33" customHeight="1">
      <c r="B263" s="73"/>
      <c r="C263" s="260" t="s">
        <v>480</v>
      </c>
      <c r="D263" s="260" t="s">
        <v>368</v>
      </c>
      <c r="E263" s="261" t="s">
        <v>481</v>
      </c>
      <c r="F263" s="262" t="s">
        <v>482</v>
      </c>
      <c r="G263" s="263" t="s">
        <v>402</v>
      </c>
      <c r="H263" s="264">
        <v>10.189</v>
      </c>
      <c r="I263" s="26"/>
      <c r="J263" s="266">
        <f>ROUND(I263*H263,2)</f>
        <v>0</v>
      </c>
      <c r="K263" s="267"/>
      <c r="L263" s="73"/>
      <c r="M263" s="27" t="s">
        <v>1</v>
      </c>
      <c r="N263" s="233" t="s">
        <v>43</v>
      </c>
      <c r="P263" s="269">
        <f>O263*H263</f>
        <v>0</v>
      </c>
      <c r="Q263" s="269">
        <v>0</v>
      </c>
      <c r="R263" s="269">
        <f>Q263*H263</f>
        <v>0</v>
      </c>
      <c r="S263" s="269">
        <v>0</v>
      </c>
      <c r="T263" s="270">
        <f>S263*H263</f>
        <v>0</v>
      </c>
      <c r="AR263" s="271" t="s">
        <v>371</v>
      </c>
      <c r="AT263" s="271" t="s">
        <v>368</v>
      </c>
      <c r="AU263" s="271" t="s">
        <v>90</v>
      </c>
      <c r="AY263" s="53" t="s">
        <v>366</v>
      </c>
      <c r="BE263" s="179">
        <f>IF(N263="základná",J263,0)</f>
        <v>0</v>
      </c>
      <c r="BF263" s="179">
        <f>IF(N263="znížená",J263,0)</f>
        <v>0</v>
      </c>
      <c r="BG263" s="179">
        <f>IF(N263="zákl. prenesená",J263,0)</f>
        <v>0</v>
      </c>
      <c r="BH263" s="179">
        <f>IF(N263="zníž. prenesená",J263,0)</f>
        <v>0</v>
      </c>
      <c r="BI263" s="179">
        <f>IF(N263="nulová",J263,0)</f>
        <v>0</v>
      </c>
      <c r="BJ263" s="53" t="s">
        <v>90</v>
      </c>
      <c r="BK263" s="179">
        <f>ROUND(I263*H263,2)</f>
        <v>0</v>
      </c>
      <c r="BL263" s="53" t="s">
        <v>371</v>
      </c>
      <c r="BM263" s="271" t="s">
        <v>483</v>
      </c>
    </row>
    <row r="264" spans="2:65" s="74" customFormat="1" ht="24.2" customHeight="1">
      <c r="B264" s="73"/>
      <c r="C264" s="260" t="s">
        <v>484</v>
      </c>
      <c r="D264" s="260" t="s">
        <v>368</v>
      </c>
      <c r="E264" s="261" t="s">
        <v>485</v>
      </c>
      <c r="F264" s="262" t="s">
        <v>486</v>
      </c>
      <c r="G264" s="263" t="s">
        <v>487</v>
      </c>
      <c r="H264" s="264">
        <v>391.22800000000001</v>
      </c>
      <c r="I264" s="26"/>
      <c r="J264" s="266">
        <f>ROUND(I264*H264,2)</f>
        <v>0</v>
      </c>
      <c r="K264" s="267"/>
      <c r="L264" s="73"/>
      <c r="M264" s="27" t="s">
        <v>1</v>
      </c>
      <c r="N264" s="233" t="s">
        <v>43</v>
      </c>
      <c r="P264" s="269">
        <f>O264*H264</f>
        <v>0</v>
      </c>
      <c r="Q264" s="269">
        <v>0</v>
      </c>
      <c r="R264" s="269">
        <f>Q264*H264</f>
        <v>0</v>
      </c>
      <c r="S264" s="269">
        <v>0</v>
      </c>
      <c r="T264" s="270">
        <f>S264*H264</f>
        <v>0</v>
      </c>
      <c r="AR264" s="271" t="s">
        <v>371</v>
      </c>
      <c r="AT264" s="271" t="s">
        <v>368</v>
      </c>
      <c r="AU264" s="271" t="s">
        <v>90</v>
      </c>
      <c r="AY264" s="53" t="s">
        <v>366</v>
      </c>
      <c r="BE264" s="179">
        <f>IF(N264="základná",J264,0)</f>
        <v>0</v>
      </c>
      <c r="BF264" s="179">
        <f>IF(N264="znížená",J264,0)</f>
        <v>0</v>
      </c>
      <c r="BG264" s="179">
        <f>IF(N264="zákl. prenesená",J264,0)</f>
        <v>0</v>
      </c>
      <c r="BH264" s="179">
        <f>IF(N264="zníž. prenesená",J264,0)</f>
        <v>0</v>
      </c>
      <c r="BI264" s="179">
        <f>IF(N264="nulová",J264,0)</f>
        <v>0</v>
      </c>
      <c r="BJ264" s="53" t="s">
        <v>90</v>
      </c>
      <c r="BK264" s="179">
        <f>ROUND(I264*H264,2)</f>
        <v>0</v>
      </c>
      <c r="BL264" s="53" t="s">
        <v>371</v>
      </c>
      <c r="BM264" s="271" t="s">
        <v>488</v>
      </c>
    </row>
    <row r="265" spans="2:65" s="280" customFormat="1">
      <c r="B265" s="279"/>
      <c r="D265" s="274" t="s">
        <v>373</v>
      </c>
      <c r="E265" s="281" t="s">
        <v>1</v>
      </c>
      <c r="F265" s="282" t="s">
        <v>489</v>
      </c>
      <c r="H265" s="283">
        <v>391.22800000000001</v>
      </c>
      <c r="L265" s="279"/>
      <c r="M265" s="284"/>
      <c r="T265" s="285"/>
      <c r="AT265" s="281" t="s">
        <v>373</v>
      </c>
      <c r="AU265" s="281" t="s">
        <v>90</v>
      </c>
      <c r="AV265" s="280" t="s">
        <v>90</v>
      </c>
      <c r="AW265" s="280" t="s">
        <v>31</v>
      </c>
      <c r="AX265" s="280" t="s">
        <v>84</v>
      </c>
      <c r="AY265" s="281" t="s">
        <v>366</v>
      </c>
    </row>
    <row r="266" spans="2:65" s="74" customFormat="1" ht="24.2" customHeight="1">
      <c r="B266" s="73"/>
      <c r="C266" s="260" t="s">
        <v>490</v>
      </c>
      <c r="D266" s="260" t="s">
        <v>368</v>
      </c>
      <c r="E266" s="261" t="s">
        <v>491</v>
      </c>
      <c r="F266" s="262" t="s">
        <v>492</v>
      </c>
      <c r="G266" s="263" t="s">
        <v>402</v>
      </c>
      <c r="H266" s="264">
        <v>10.189</v>
      </c>
      <c r="I266" s="26"/>
      <c r="J266" s="266">
        <f>ROUND(I266*H266,2)</f>
        <v>0</v>
      </c>
      <c r="K266" s="267"/>
      <c r="L266" s="73"/>
      <c r="M266" s="27" t="s">
        <v>1</v>
      </c>
      <c r="N266" s="233" t="s">
        <v>43</v>
      </c>
      <c r="P266" s="269">
        <f>O266*H266</f>
        <v>0</v>
      </c>
      <c r="Q266" s="269">
        <v>0</v>
      </c>
      <c r="R266" s="269">
        <f>Q266*H266</f>
        <v>0</v>
      </c>
      <c r="S266" s="269">
        <v>0</v>
      </c>
      <c r="T266" s="270">
        <f>S266*H266</f>
        <v>0</v>
      </c>
      <c r="AR266" s="271" t="s">
        <v>371</v>
      </c>
      <c r="AT266" s="271" t="s">
        <v>368</v>
      </c>
      <c r="AU266" s="271" t="s">
        <v>90</v>
      </c>
      <c r="AY266" s="53" t="s">
        <v>366</v>
      </c>
      <c r="BE266" s="179">
        <f>IF(N266="základná",J266,0)</f>
        <v>0</v>
      </c>
      <c r="BF266" s="179">
        <f>IF(N266="znížená",J266,0)</f>
        <v>0</v>
      </c>
      <c r="BG266" s="179">
        <f>IF(N266="zákl. prenesená",J266,0)</f>
        <v>0</v>
      </c>
      <c r="BH266" s="179">
        <f>IF(N266="zníž. prenesená",J266,0)</f>
        <v>0</v>
      </c>
      <c r="BI266" s="179">
        <f>IF(N266="nulová",J266,0)</f>
        <v>0</v>
      </c>
      <c r="BJ266" s="53" t="s">
        <v>90</v>
      </c>
      <c r="BK266" s="179">
        <f>ROUND(I266*H266,2)</f>
        <v>0</v>
      </c>
      <c r="BL266" s="53" t="s">
        <v>371</v>
      </c>
      <c r="BM266" s="271" t="s">
        <v>493</v>
      </c>
    </row>
    <row r="267" spans="2:65" s="273" customFormat="1">
      <c r="B267" s="272"/>
      <c r="D267" s="274" t="s">
        <v>373</v>
      </c>
      <c r="E267" s="275" t="s">
        <v>1</v>
      </c>
      <c r="F267" s="276" t="s">
        <v>404</v>
      </c>
      <c r="H267" s="275" t="s">
        <v>1</v>
      </c>
      <c r="L267" s="272"/>
      <c r="M267" s="277"/>
      <c r="T267" s="278"/>
      <c r="AT267" s="275" t="s">
        <v>373</v>
      </c>
      <c r="AU267" s="275" t="s">
        <v>90</v>
      </c>
      <c r="AV267" s="273" t="s">
        <v>84</v>
      </c>
      <c r="AW267" s="273" t="s">
        <v>31</v>
      </c>
      <c r="AX267" s="273" t="s">
        <v>77</v>
      </c>
      <c r="AY267" s="275" t="s">
        <v>366</v>
      </c>
    </row>
    <row r="268" spans="2:65" s="280" customFormat="1">
      <c r="B268" s="279"/>
      <c r="D268" s="274" t="s">
        <v>373</v>
      </c>
      <c r="E268" s="281" t="s">
        <v>1</v>
      </c>
      <c r="F268" s="282" t="s">
        <v>405</v>
      </c>
      <c r="H268" s="283">
        <v>2.7040000000000002</v>
      </c>
      <c r="L268" s="279"/>
      <c r="M268" s="284"/>
      <c r="T268" s="285"/>
      <c r="AT268" s="281" t="s">
        <v>373</v>
      </c>
      <c r="AU268" s="281" t="s">
        <v>90</v>
      </c>
      <c r="AV268" s="280" t="s">
        <v>90</v>
      </c>
      <c r="AW268" s="280" t="s">
        <v>31</v>
      </c>
      <c r="AX268" s="280" t="s">
        <v>77</v>
      </c>
      <c r="AY268" s="281" t="s">
        <v>366</v>
      </c>
    </row>
    <row r="269" spans="2:65" s="280" customFormat="1">
      <c r="B269" s="279"/>
      <c r="D269" s="274" t="s">
        <v>373</v>
      </c>
      <c r="E269" s="281" t="s">
        <v>1</v>
      </c>
      <c r="F269" s="282" t="s">
        <v>406</v>
      </c>
      <c r="H269" s="283">
        <v>2.9609999999999999</v>
      </c>
      <c r="L269" s="279"/>
      <c r="M269" s="284"/>
      <c r="T269" s="285"/>
      <c r="AT269" s="281" t="s">
        <v>373</v>
      </c>
      <c r="AU269" s="281" t="s">
        <v>90</v>
      </c>
      <c r="AV269" s="280" t="s">
        <v>90</v>
      </c>
      <c r="AW269" s="280" t="s">
        <v>31</v>
      </c>
      <c r="AX269" s="280" t="s">
        <v>77</v>
      </c>
      <c r="AY269" s="281" t="s">
        <v>366</v>
      </c>
    </row>
    <row r="270" spans="2:65" s="273" customFormat="1">
      <c r="B270" s="272"/>
      <c r="D270" s="274" t="s">
        <v>373</v>
      </c>
      <c r="E270" s="275" t="s">
        <v>1</v>
      </c>
      <c r="F270" s="276" t="s">
        <v>376</v>
      </c>
      <c r="H270" s="275" t="s">
        <v>1</v>
      </c>
      <c r="L270" s="272"/>
      <c r="M270" s="277"/>
      <c r="T270" s="278"/>
      <c r="AT270" s="275" t="s">
        <v>373</v>
      </c>
      <c r="AU270" s="275" t="s">
        <v>90</v>
      </c>
      <c r="AV270" s="273" t="s">
        <v>84</v>
      </c>
      <c r="AW270" s="273" t="s">
        <v>31</v>
      </c>
      <c r="AX270" s="273" t="s">
        <v>77</v>
      </c>
      <c r="AY270" s="275" t="s">
        <v>366</v>
      </c>
    </row>
    <row r="271" spans="2:65" s="280" customFormat="1">
      <c r="B271" s="279"/>
      <c r="D271" s="274" t="s">
        <v>373</v>
      </c>
      <c r="E271" s="281" t="s">
        <v>1</v>
      </c>
      <c r="F271" s="282" t="s">
        <v>407</v>
      </c>
      <c r="H271" s="283">
        <v>4.524</v>
      </c>
      <c r="L271" s="279"/>
      <c r="M271" s="284"/>
      <c r="T271" s="285"/>
      <c r="AT271" s="281" t="s">
        <v>373</v>
      </c>
      <c r="AU271" s="281" t="s">
        <v>90</v>
      </c>
      <c r="AV271" s="280" t="s">
        <v>90</v>
      </c>
      <c r="AW271" s="280" t="s">
        <v>31</v>
      </c>
      <c r="AX271" s="280" t="s">
        <v>77</v>
      </c>
      <c r="AY271" s="281" t="s">
        <v>366</v>
      </c>
    </row>
    <row r="272" spans="2:65" s="287" customFormat="1">
      <c r="B272" s="286"/>
      <c r="D272" s="274" t="s">
        <v>373</v>
      </c>
      <c r="E272" s="288" t="s">
        <v>1</v>
      </c>
      <c r="F272" s="289" t="s">
        <v>378</v>
      </c>
      <c r="H272" s="290">
        <v>10.189</v>
      </c>
      <c r="L272" s="286"/>
      <c r="M272" s="291"/>
      <c r="T272" s="292"/>
      <c r="AT272" s="288" t="s">
        <v>373</v>
      </c>
      <c r="AU272" s="288" t="s">
        <v>90</v>
      </c>
      <c r="AV272" s="287" t="s">
        <v>371</v>
      </c>
      <c r="AW272" s="287" t="s">
        <v>31</v>
      </c>
      <c r="AX272" s="287" t="s">
        <v>84</v>
      </c>
      <c r="AY272" s="288" t="s">
        <v>366</v>
      </c>
    </row>
    <row r="273" spans="2:65" s="249" customFormat="1" ht="22.9" customHeight="1">
      <c r="B273" s="248"/>
      <c r="D273" s="250" t="s">
        <v>76</v>
      </c>
      <c r="E273" s="258" t="s">
        <v>90</v>
      </c>
      <c r="F273" s="258" t="s">
        <v>494</v>
      </c>
      <c r="J273" s="259">
        <f>BK273</f>
        <v>0</v>
      </c>
      <c r="L273" s="248"/>
      <c r="M273" s="253"/>
      <c r="P273" s="254">
        <f>SUM(P274:P380)</f>
        <v>0</v>
      </c>
      <c r="R273" s="254">
        <f>SUM(R274:R380)</f>
        <v>172.16778433999997</v>
      </c>
      <c r="T273" s="255">
        <f>SUM(T274:T380)</f>
        <v>0</v>
      </c>
      <c r="AR273" s="250" t="s">
        <v>84</v>
      </c>
      <c r="AT273" s="256" t="s">
        <v>76</v>
      </c>
      <c r="AU273" s="256" t="s">
        <v>84</v>
      </c>
      <c r="AY273" s="250" t="s">
        <v>366</v>
      </c>
      <c r="BK273" s="257">
        <f>SUM(BK274:BK380)</f>
        <v>0</v>
      </c>
    </row>
    <row r="274" spans="2:65" s="74" customFormat="1" ht="21.75" customHeight="1">
      <c r="B274" s="73"/>
      <c r="C274" s="260" t="s">
        <v>495</v>
      </c>
      <c r="D274" s="260" t="s">
        <v>368</v>
      </c>
      <c r="E274" s="261" t="s">
        <v>496</v>
      </c>
      <c r="F274" s="262" t="s">
        <v>497</v>
      </c>
      <c r="G274" s="263" t="s">
        <v>249</v>
      </c>
      <c r="H274" s="264">
        <v>568.54600000000005</v>
      </c>
      <c r="I274" s="26"/>
      <c r="J274" s="266">
        <f>ROUND(I274*H274,2)</f>
        <v>0</v>
      </c>
      <c r="K274" s="267"/>
      <c r="L274" s="73"/>
      <c r="M274" s="27" t="s">
        <v>1</v>
      </c>
      <c r="N274" s="233" t="s">
        <v>43</v>
      </c>
      <c r="P274" s="269">
        <f>O274*H274</f>
        <v>0</v>
      </c>
      <c r="Q274" s="269">
        <v>0</v>
      </c>
      <c r="R274" s="269">
        <f>Q274*H274</f>
        <v>0</v>
      </c>
      <c r="S274" s="269">
        <v>0</v>
      </c>
      <c r="T274" s="270">
        <f>S274*H274</f>
        <v>0</v>
      </c>
      <c r="AR274" s="271" t="s">
        <v>371</v>
      </c>
      <c r="AT274" s="271" t="s">
        <v>368</v>
      </c>
      <c r="AU274" s="271" t="s">
        <v>90</v>
      </c>
      <c r="AY274" s="53" t="s">
        <v>366</v>
      </c>
      <c r="BE274" s="179">
        <f>IF(N274="základná",J274,0)</f>
        <v>0</v>
      </c>
      <c r="BF274" s="179">
        <f>IF(N274="znížená",J274,0)</f>
        <v>0</v>
      </c>
      <c r="BG274" s="179">
        <f>IF(N274="zákl. prenesená",J274,0)</f>
        <v>0</v>
      </c>
      <c r="BH274" s="179">
        <f>IF(N274="zníž. prenesená",J274,0)</f>
        <v>0</v>
      </c>
      <c r="BI274" s="179">
        <f>IF(N274="nulová",J274,0)</f>
        <v>0</v>
      </c>
      <c r="BJ274" s="53" t="s">
        <v>90</v>
      </c>
      <c r="BK274" s="179">
        <f>ROUND(I274*H274,2)</f>
        <v>0</v>
      </c>
      <c r="BL274" s="53" t="s">
        <v>371</v>
      </c>
      <c r="BM274" s="271" t="s">
        <v>498</v>
      </c>
    </row>
    <row r="275" spans="2:65" s="273" customFormat="1">
      <c r="B275" s="272"/>
      <c r="D275" s="274" t="s">
        <v>373</v>
      </c>
      <c r="E275" s="275" t="s">
        <v>1</v>
      </c>
      <c r="F275" s="276" t="s">
        <v>499</v>
      </c>
      <c r="H275" s="275" t="s">
        <v>1</v>
      </c>
      <c r="L275" s="272"/>
      <c r="M275" s="277"/>
      <c r="T275" s="278"/>
      <c r="AT275" s="275" t="s">
        <v>373</v>
      </c>
      <c r="AU275" s="275" t="s">
        <v>90</v>
      </c>
      <c r="AV275" s="273" t="s">
        <v>84</v>
      </c>
      <c r="AW275" s="273" t="s">
        <v>31</v>
      </c>
      <c r="AX275" s="273" t="s">
        <v>77</v>
      </c>
      <c r="AY275" s="275" t="s">
        <v>366</v>
      </c>
    </row>
    <row r="276" spans="2:65" s="280" customFormat="1" ht="22.5">
      <c r="B276" s="279"/>
      <c r="D276" s="274" t="s">
        <v>373</v>
      </c>
      <c r="E276" s="281" t="s">
        <v>1</v>
      </c>
      <c r="F276" s="282" t="s">
        <v>500</v>
      </c>
      <c r="H276" s="283">
        <v>568.54600000000005</v>
      </c>
      <c r="L276" s="279"/>
      <c r="M276" s="284"/>
      <c r="T276" s="285"/>
      <c r="AT276" s="281" t="s">
        <v>373</v>
      </c>
      <c r="AU276" s="281" t="s">
        <v>90</v>
      </c>
      <c r="AV276" s="280" t="s">
        <v>90</v>
      </c>
      <c r="AW276" s="280" t="s">
        <v>31</v>
      </c>
      <c r="AX276" s="280" t="s">
        <v>84</v>
      </c>
      <c r="AY276" s="281" t="s">
        <v>366</v>
      </c>
    </row>
    <row r="277" spans="2:65" s="273" customFormat="1" ht="22.5">
      <c r="B277" s="272"/>
      <c r="D277" s="274" t="s">
        <v>373</v>
      </c>
      <c r="E277" s="275" t="s">
        <v>1</v>
      </c>
      <c r="F277" s="276" t="s">
        <v>501</v>
      </c>
      <c r="H277" s="275" t="s">
        <v>1</v>
      </c>
      <c r="L277" s="272"/>
      <c r="M277" s="277"/>
      <c r="T277" s="278"/>
      <c r="AT277" s="275" t="s">
        <v>373</v>
      </c>
      <c r="AU277" s="275" t="s">
        <v>90</v>
      </c>
      <c r="AV277" s="273" t="s">
        <v>84</v>
      </c>
      <c r="AW277" s="273" t="s">
        <v>31</v>
      </c>
      <c r="AX277" s="273" t="s">
        <v>77</v>
      </c>
      <c r="AY277" s="275" t="s">
        <v>366</v>
      </c>
    </row>
    <row r="278" spans="2:65" s="74" customFormat="1" ht="33" customHeight="1">
      <c r="B278" s="73"/>
      <c r="C278" s="260" t="s">
        <v>502</v>
      </c>
      <c r="D278" s="260" t="s">
        <v>368</v>
      </c>
      <c r="E278" s="261" t="s">
        <v>503</v>
      </c>
      <c r="F278" s="262" t="s">
        <v>504</v>
      </c>
      <c r="G278" s="263" t="s">
        <v>249</v>
      </c>
      <c r="H278" s="264">
        <v>17.57</v>
      </c>
      <c r="I278" s="26"/>
      <c r="J278" s="266">
        <f>ROUND(I278*H278,2)</f>
        <v>0</v>
      </c>
      <c r="K278" s="267"/>
      <c r="L278" s="73"/>
      <c r="M278" s="27" t="s">
        <v>1</v>
      </c>
      <c r="N278" s="233" t="s">
        <v>43</v>
      </c>
      <c r="P278" s="269">
        <f>O278*H278</f>
        <v>0</v>
      </c>
      <c r="Q278" s="269">
        <v>0</v>
      </c>
      <c r="R278" s="269">
        <f>Q278*H278</f>
        <v>0</v>
      </c>
      <c r="S278" s="269">
        <v>0</v>
      </c>
      <c r="T278" s="270">
        <f>S278*H278</f>
        <v>0</v>
      </c>
      <c r="AR278" s="271" t="s">
        <v>371</v>
      </c>
      <c r="AT278" s="271" t="s">
        <v>368</v>
      </c>
      <c r="AU278" s="271" t="s">
        <v>90</v>
      </c>
      <c r="AY278" s="53" t="s">
        <v>366</v>
      </c>
      <c r="BE278" s="179">
        <f>IF(N278="základná",J278,0)</f>
        <v>0</v>
      </c>
      <c r="BF278" s="179">
        <f>IF(N278="znížená",J278,0)</f>
        <v>0</v>
      </c>
      <c r="BG278" s="179">
        <f>IF(N278="zákl. prenesená",J278,0)</f>
        <v>0</v>
      </c>
      <c r="BH278" s="179">
        <f>IF(N278="zníž. prenesená",J278,0)</f>
        <v>0</v>
      </c>
      <c r="BI278" s="179">
        <f>IF(N278="nulová",J278,0)</f>
        <v>0</v>
      </c>
      <c r="BJ278" s="53" t="s">
        <v>90</v>
      </c>
      <c r="BK278" s="179">
        <f>ROUND(I278*H278,2)</f>
        <v>0</v>
      </c>
      <c r="BL278" s="53" t="s">
        <v>371</v>
      </c>
      <c r="BM278" s="271" t="s">
        <v>505</v>
      </c>
    </row>
    <row r="279" spans="2:65" s="273" customFormat="1">
      <c r="B279" s="272"/>
      <c r="D279" s="274" t="s">
        <v>373</v>
      </c>
      <c r="E279" s="275" t="s">
        <v>1</v>
      </c>
      <c r="F279" s="276" t="s">
        <v>412</v>
      </c>
      <c r="H279" s="275" t="s">
        <v>1</v>
      </c>
      <c r="L279" s="272"/>
      <c r="M279" s="277"/>
      <c r="T279" s="278"/>
      <c r="AT279" s="275" t="s">
        <v>373</v>
      </c>
      <c r="AU279" s="275" t="s">
        <v>90</v>
      </c>
      <c r="AV279" s="273" t="s">
        <v>84</v>
      </c>
      <c r="AW279" s="273" t="s">
        <v>31</v>
      </c>
      <c r="AX279" s="273" t="s">
        <v>77</v>
      </c>
      <c r="AY279" s="275" t="s">
        <v>366</v>
      </c>
    </row>
    <row r="280" spans="2:65" s="280" customFormat="1">
      <c r="B280" s="279"/>
      <c r="D280" s="274" t="s">
        <v>373</v>
      </c>
      <c r="E280" s="281" t="s">
        <v>1</v>
      </c>
      <c r="F280" s="282" t="s">
        <v>228</v>
      </c>
      <c r="H280" s="283">
        <v>17.57</v>
      </c>
      <c r="L280" s="279"/>
      <c r="M280" s="284"/>
      <c r="T280" s="285"/>
      <c r="AT280" s="281" t="s">
        <v>373</v>
      </c>
      <c r="AU280" s="281" t="s">
        <v>90</v>
      </c>
      <c r="AV280" s="280" t="s">
        <v>90</v>
      </c>
      <c r="AW280" s="280" t="s">
        <v>31</v>
      </c>
      <c r="AX280" s="280" t="s">
        <v>77</v>
      </c>
      <c r="AY280" s="281" t="s">
        <v>366</v>
      </c>
    </row>
    <row r="281" spans="2:65" s="294" customFormat="1">
      <c r="B281" s="293"/>
      <c r="D281" s="274" t="s">
        <v>373</v>
      </c>
      <c r="E281" s="295" t="s">
        <v>1</v>
      </c>
      <c r="F281" s="296" t="s">
        <v>397</v>
      </c>
      <c r="H281" s="297">
        <v>17.57</v>
      </c>
      <c r="L281" s="293"/>
      <c r="M281" s="298"/>
      <c r="T281" s="299"/>
      <c r="AT281" s="295" t="s">
        <v>373</v>
      </c>
      <c r="AU281" s="295" t="s">
        <v>90</v>
      </c>
      <c r="AV281" s="294" t="s">
        <v>149</v>
      </c>
      <c r="AW281" s="294" t="s">
        <v>31</v>
      </c>
      <c r="AX281" s="294" t="s">
        <v>77</v>
      </c>
      <c r="AY281" s="295" t="s">
        <v>366</v>
      </c>
    </row>
    <row r="282" spans="2:65" s="287" customFormat="1">
      <c r="B282" s="286"/>
      <c r="D282" s="274" t="s">
        <v>373</v>
      </c>
      <c r="E282" s="288" t="s">
        <v>1</v>
      </c>
      <c r="F282" s="289" t="s">
        <v>378</v>
      </c>
      <c r="H282" s="290">
        <v>17.57</v>
      </c>
      <c r="L282" s="286"/>
      <c r="M282" s="291"/>
      <c r="T282" s="292"/>
      <c r="AT282" s="288" t="s">
        <v>373</v>
      </c>
      <c r="AU282" s="288" t="s">
        <v>90</v>
      </c>
      <c r="AV282" s="287" t="s">
        <v>371</v>
      </c>
      <c r="AW282" s="287" t="s">
        <v>31</v>
      </c>
      <c r="AX282" s="287" t="s">
        <v>84</v>
      </c>
      <c r="AY282" s="288" t="s">
        <v>366</v>
      </c>
    </row>
    <row r="283" spans="2:65" s="74" customFormat="1" ht="24.2" customHeight="1">
      <c r="B283" s="73"/>
      <c r="C283" s="260" t="s">
        <v>506</v>
      </c>
      <c r="D283" s="260" t="s">
        <v>368</v>
      </c>
      <c r="E283" s="261" t="s">
        <v>507</v>
      </c>
      <c r="F283" s="262" t="s">
        <v>508</v>
      </c>
      <c r="G283" s="263" t="s">
        <v>402</v>
      </c>
      <c r="H283" s="264">
        <v>58.808</v>
      </c>
      <c r="I283" s="26"/>
      <c r="J283" s="266">
        <f>ROUND(I283*H283,2)</f>
        <v>0</v>
      </c>
      <c r="K283" s="267"/>
      <c r="L283" s="73"/>
      <c r="M283" s="27" t="s">
        <v>1</v>
      </c>
      <c r="N283" s="233" t="s">
        <v>43</v>
      </c>
      <c r="P283" s="269">
        <f>O283*H283</f>
        <v>0</v>
      </c>
      <c r="Q283" s="269">
        <v>2.0659999999999998</v>
      </c>
      <c r="R283" s="269">
        <f>Q283*H283</f>
        <v>121.497328</v>
      </c>
      <c r="S283" s="269">
        <v>0</v>
      </c>
      <c r="T283" s="270">
        <f>S283*H283</f>
        <v>0</v>
      </c>
      <c r="AR283" s="271" t="s">
        <v>371</v>
      </c>
      <c r="AT283" s="271" t="s">
        <v>368</v>
      </c>
      <c r="AU283" s="271" t="s">
        <v>90</v>
      </c>
      <c r="AY283" s="53" t="s">
        <v>366</v>
      </c>
      <c r="BE283" s="179">
        <f>IF(N283="základná",J283,0)</f>
        <v>0</v>
      </c>
      <c r="BF283" s="179">
        <f>IF(N283="znížená",J283,0)</f>
        <v>0</v>
      </c>
      <c r="BG283" s="179">
        <f>IF(N283="zákl. prenesená",J283,0)</f>
        <v>0</v>
      </c>
      <c r="BH283" s="179">
        <f>IF(N283="zníž. prenesená",J283,0)</f>
        <v>0</v>
      </c>
      <c r="BI283" s="179">
        <f>IF(N283="nulová",J283,0)</f>
        <v>0</v>
      </c>
      <c r="BJ283" s="53" t="s">
        <v>90</v>
      </c>
      <c r="BK283" s="179">
        <f>ROUND(I283*H283,2)</f>
        <v>0</v>
      </c>
      <c r="BL283" s="53" t="s">
        <v>371</v>
      </c>
      <c r="BM283" s="271" t="s">
        <v>509</v>
      </c>
    </row>
    <row r="284" spans="2:65" s="273" customFormat="1">
      <c r="B284" s="272"/>
      <c r="D284" s="274" t="s">
        <v>373</v>
      </c>
      <c r="E284" s="275" t="s">
        <v>1</v>
      </c>
      <c r="F284" s="276" t="s">
        <v>510</v>
      </c>
      <c r="H284" s="275" t="s">
        <v>1</v>
      </c>
      <c r="L284" s="272"/>
      <c r="M284" s="277"/>
      <c r="T284" s="278"/>
      <c r="AT284" s="275" t="s">
        <v>373</v>
      </c>
      <c r="AU284" s="275" t="s">
        <v>90</v>
      </c>
      <c r="AV284" s="273" t="s">
        <v>84</v>
      </c>
      <c r="AW284" s="273" t="s">
        <v>31</v>
      </c>
      <c r="AX284" s="273" t="s">
        <v>77</v>
      </c>
      <c r="AY284" s="275" t="s">
        <v>366</v>
      </c>
    </row>
    <row r="285" spans="2:65" s="273" customFormat="1">
      <c r="B285" s="272"/>
      <c r="D285" s="274" t="s">
        <v>373</v>
      </c>
      <c r="E285" s="275" t="s">
        <v>1</v>
      </c>
      <c r="F285" s="276" t="s">
        <v>511</v>
      </c>
      <c r="H285" s="275" t="s">
        <v>1</v>
      </c>
      <c r="L285" s="272"/>
      <c r="M285" s="277"/>
      <c r="T285" s="278"/>
      <c r="AT285" s="275" t="s">
        <v>373</v>
      </c>
      <c r="AU285" s="275" t="s">
        <v>90</v>
      </c>
      <c r="AV285" s="273" t="s">
        <v>84</v>
      </c>
      <c r="AW285" s="273" t="s">
        <v>31</v>
      </c>
      <c r="AX285" s="273" t="s">
        <v>77</v>
      </c>
      <c r="AY285" s="275" t="s">
        <v>366</v>
      </c>
    </row>
    <row r="286" spans="2:65" s="280" customFormat="1" ht="22.5">
      <c r="B286" s="279"/>
      <c r="D286" s="274" t="s">
        <v>373</v>
      </c>
      <c r="E286" s="281" t="s">
        <v>1</v>
      </c>
      <c r="F286" s="282" t="s">
        <v>512</v>
      </c>
      <c r="H286" s="283">
        <v>56.854999999999997</v>
      </c>
      <c r="L286" s="279"/>
      <c r="M286" s="284"/>
      <c r="T286" s="285"/>
      <c r="AT286" s="281" t="s">
        <v>373</v>
      </c>
      <c r="AU286" s="281" t="s">
        <v>90</v>
      </c>
      <c r="AV286" s="280" t="s">
        <v>90</v>
      </c>
      <c r="AW286" s="280" t="s">
        <v>31</v>
      </c>
      <c r="AX286" s="280" t="s">
        <v>77</v>
      </c>
      <c r="AY286" s="281" t="s">
        <v>366</v>
      </c>
    </row>
    <row r="287" spans="2:65" s="280" customFormat="1">
      <c r="B287" s="279"/>
      <c r="D287" s="274" t="s">
        <v>373</v>
      </c>
      <c r="E287" s="281" t="s">
        <v>1</v>
      </c>
      <c r="F287" s="282" t="s">
        <v>513</v>
      </c>
      <c r="H287" s="283">
        <v>1.9530000000000001</v>
      </c>
      <c r="L287" s="279"/>
      <c r="M287" s="284"/>
      <c r="T287" s="285"/>
      <c r="AT287" s="281" t="s">
        <v>373</v>
      </c>
      <c r="AU287" s="281" t="s">
        <v>90</v>
      </c>
      <c r="AV287" s="280" t="s">
        <v>90</v>
      </c>
      <c r="AW287" s="280" t="s">
        <v>31</v>
      </c>
      <c r="AX287" s="280" t="s">
        <v>77</v>
      </c>
      <c r="AY287" s="281" t="s">
        <v>366</v>
      </c>
    </row>
    <row r="288" spans="2:65" s="287" customFormat="1">
      <c r="B288" s="286"/>
      <c r="D288" s="274" t="s">
        <v>373</v>
      </c>
      <c r="E288" s="288" t="s">
        <v>1</v>
      </c>
      <c r="F288" s="289" t="s">
        <v>378</v>
      </c>
      <c r="H288" s="290">
        <v>58.808</v>
      </c>
      <c r="L288" s="286"/>
      <c r="M288" s="291"/>
      <c r="T288" s="292"/>
      <c r="AT288" s="288" t="s">
        <v>373</v>
      </c>
      <c r="AU288" s="288" t="s">
        <v>90</v>
      </c>
      <c r="AV288" s="287" t="s">
        <v>371</v>
      </c>
      <c r="AW288" s="287" t="s">
        <v>31</v>
      </c>
      <c r="AX288" s="287" t="s">
        <v>84</v>
      </c>
      <c r="AY288" s="288" t="s">
        <v>366</v>
      </c>
    </row>
    <row r="289" spans="2:65" s="74" customFormat="1" ht="16.5" customHeight="1">
      <c r="B289" s="73"/>
      <c r="C289" s="260" t="s">
        <v>514</v>
      </c>
      <c r="D289" s="260" t="s">
        <v>368</v>
      </c>
      <c r="E289" s="261" t="s">
        <v>515</v>
      </c>
      <c r="F289" s="262" t="s">
        <v>516</v>
      </c>
      <c r="G289" s="263" t="s">
        <v>402</v>
      </c>
      <c r="H289" s="264">
        <v>0.95699999999999996</v>
      </c>
      <c r="I289" s="26"/>
      <c r="J289" s="266">
        <f>ROUND(I289*H289,2)</f>
        <v>0</v>
      </c>
      <c r="K289" s="267"/>
      <c r="L289" s="73"/>
      <c r="M289" s="27" t="s">
        <v>1</v>
      </c>
      <c r="N289" s="233" t="s">
        <v>43</v>
      </c>
      <c r="P289" s="269">
        <f>O289*H289</f>
        <v>0</v>
      </c>
      <c r="Q289" s="269">
        <v>2.2354400000000001</v>
      </c>
      <c r="R289" s="269">
        <f>Q289*H289</f>
        <v>2.13931608</v>
      </c>
      <c r="S289" s="269">
        <v>0</v>
      </c>
      <c r="T289" s="270">
        <f>S289*H289</f>
        <v>0</v>
      </c>
      <c r="AR289" s="271" t="s">
        <v>371</v>
      </c>
      <c r="AT289" s="271" t="s">
        <v>368</v>
      </c>
      <c r="AU289" s="271" t="s">
        <v>90</v>
      </c>
      <c r="AY289" s="53" t="s">
        <v>366</v>
      </c>
      <c r="BE289" s="179">
        <f>IF(N289="základná",J289,0)</f>
        <v>0</v>
      </c>
      <c r="BF289" s="179">
        <f>IF(N289="znížená",J289,0)</f>
        <v>0</v>
      </c>
      <c r="BG289" s="179">
        <f>IF(N289="zákl. prenesená",J289,0)</f>
        <v>0</v>
      </c>
      <c r="BH289" s="179">
        <f>IF(N289="zníž. prenesená",J289,0)</f>
        <v>0</v>
      </c>
      <c r="BI289" s="179">
        <f>IF(N289="nulová",J289,0)</f>
        <v>0</v>
      </c>
      <c r="BJ289" s="53" t="s">
        <v>90</v>
      </c>
      <c r="BK289" s="179">
        <f>ROUND(I289*H289,2)</f>
        <v>0</v>
      </c>
      <c r="BL289" s="53" t="s">
        <v>371</v>
      </c>
      <c r="BM289" s="271" t="s">
        <v>517</v>
      </c>
    </row>
    <row r="290" spans="2:65" s="273" customFormat="1">
      <c r="B290" s="272"/>
      <c r="D290" s="274" t="s">
        <v>373</v>
      </c>
      <c r="E290" s="275" t="s">
        <v>1</v>
      </c>
      <c r="F290" s="276" t="s">
        <v>518</v>
      </c>
      <c r="H290" s="275" t="s">
        <v>1</v>
      </c>
      <c r="L290" s="272"/>
      <c r="M290" s="277"/>
      <c r="T290" s="278"/>
      <c r="AT290" s="275" t="s">
        <v>373</v>
      </c>
      <c r="AU290" s="275" t="s">
        <v>90</v>
      </c>
      <c r="AV290" s="273" t="s">
        <v>84</v>
      </c>
      <c r="AW290" s="273" t="s">
        <v>31</v>
      </c>
      <c r="AX290" s="273" t="s">
        <v>77</v>
      </c>
      <c r="AY290" s="275" t="s">
        <v>366</v>
      </c>
    </row>
    <row r="291" spans="2:65" s="280" customFormat="1">
      <c r="B291" s="279"/>
      <c r="D291" s="274" t="s">
        <v>373</v>
      </c>
      <c r="E291" s="281" t="s">
        <v>1</v>
      </c>
      <c r="F291" s="282" t="s">
        <v>519</v>
      </c>
      <c r="H291" s="283">
        <v>0.373</v>
      </c>
      <c r="L291" s="279"/>
      <c r="M291" s="284"/>
      <c r="T291" s="285"/>
      <c r="AT291" s="281" t="s">
        <v>373</v>
      </c>
      <c r="AU291" s="281" t="s">
        <v>90</v>
      </c>
      <c r="AV291" s="280" t="s">
        <v>90</v>
      </c>
      <c r="AW291" s="280" t="s">
        <v>31</v>
      </c>
      <c r="AX291" s="280" t="s">
        <v>77</v>
      </c>
      <c r="AY291" s="281" t="s">
        <v>366</v>
      </c>
    </row>
    <row r="292" spans="2:65" s="273" customFormat="1">
      <c r="B292" s="272"/>
      <c r="D292" s="274" t="s">
        <v>373</v>
      </c>
      <c r="E292" s="275" t="s">
        <v>1</v>
      </c>
      <c r="F292" s="276" t="s">
        <v>520</v>
      </c>
      <c r="H292" s="275" t="s">
        <v>1</v>
      </c>
      <c r="L292" s="272"/>
      <c r="M292" s="277"/>
      <c r="T292" s="278"/>
      <c r="AT292" s="275" t="s">
        <v>373</v>
      </c>
      <c r="AU292" s="275" t="s">
        <v>90</v>
      </c>
      <c r="AV292" s="273" t="s">
        <v>84</v>
      </c>
      <c r="AW292" s="273" t="s">
        <v>31</v>
      </c>
      <c r="AX292" s="273" t="s">
        <v>77</v>
      </c>
      <c r="AY292" s="275" t="s">
        <v>366</v>
      </c>
    </row>
    <row r="293" spans="2:65" s="280" customFormat="1">
      <c r="B293" s="279"/>
      <c r="D293" s="274" t="s">
        <v>373</v>
      </c>
      <c r="E293" s="281" t="s">
        <v>1</v>
      </c>
      <c r="F293" s="282" t="s">
        <v>521</v>
      </c>
      <c r="H293" s="283">
        <v>0.58399999999999996</v>
      </c>
      <c r="L293" s="279"/>
      <c r="M293" s="284"/>
      <c r="T293" s="285"/>
      <c r="AT293" s="281" t="s">
        <v>373</v>
      </c>
      <c r="AU293" s="281" t="s">
        <v>90</v>
      </c>
      <c r="AV293" s="280" t="s">
        <v>90</v>
      </c>
      <c r="AW293" s="280" t="s">
        <v>31</v>
      </c>
      <c r="AX293" s="280" t="s">
        <v>77</v>
      </c>
      <c r="AY293" s="281" t="s">
        <v>366</v>
      </c>
    </row>
    <row r="294" spans="2:65" s="287" customFormat="1">
      <c r="B294" s="286"/>
      <c r="D294" s="274" t="s">
        <v>373</v>
      </c>
      <c r="E294" s="288" t="s">
        <v>1</v>
      </c>
      <c r="F294" s="289" t="s">
        <v>378</v>
      </c>
      <c r="H294" s="290">
        <v>0.95699999999999996</v>
      </c>
      <c r="L294" s="286"/>
      <c r="M294" s="291"/>
      <c r="T294" s="292"/>
      <c r="AT294" s="288" t="s">
        <v>373</v>
      </c>
      <c r="AU294" s="288" t="s">
        <v>90</v>
      </c>
      <c r="AV294" s="287" t="s">
        <v>371</v>
      </c>
      <c r="AW294" s="287" t="s">
        <v>31</v>
      </c>
      <c r="AX294" s="287" t="s">
        <v>84</v>
      </c>
      <c r="AY294" s="288" t="s">
        <v>366</v>
      </c>
    </row>
    <row r="295" spans="2:65" s="273" customFormat="1">
      <c r="B295" s="272"/>
      <c r="D295" s="274" t="s">
        <v>373</v>
      </c>
      <c r="E295" s="275" t="s">
        <v>1</v>
      </c>
      <c r="F295" s="276" t="s">
        <v>522</v>
      </c>
      <c r="H295" s="275" t="s">
        <v>1</v>
      </c>
      <c r="L295" s="272"/>
      <c r="M295" s="277"/>
      <c r="T295" s="278"/>
      <c r="AT295" s="275" t="s">
        <v>373</v>
      </c>
      <c r="AU295" s="275" t="s">
        <v>90</v>
      </c>
      <c r="AV295" s="273" t="s">
        <v>84</v>
      </c>
      <c r="AW295" s="273" t="s">
        <v>31</v>
      </c>
      <c r="AX295" s="273" t="s">
        <v>77</v>
      </c>
      <c r="AY295" s="275" t="s">
        <v>366</v>
      </c>
    </row>
    <row r="296" spans="2:65" s="74" customFormat="1" ht="24.2" customHeight="1">
      <c r="B296" s="73"/>
      <c r="C296" s="260" t="s">
        <v>7</v>
      </c>
      <c r="D296" s="260" t="s">
        <v>368</v>
      </c>
      <c r="E296" s="261" t="s">
        <v>523</v>
      </c>
      <c r="F296" s="262" t="s">
        <v>524</v>
      </c>
      <c r="G296" s="263" t="s">
        <v>402</v>
      </c>
      <c r="H296" s="264">
        <v>2.492</v>
      </c>
      <c r="I296" s="26"/>
      <c r="J296" s="266">
        <f>ROUND(I296*H296,2)</f>
        <v>0</v>
      </c>
      <c r="K296" s="267"/>
      <c r="L296" s="73"/>
      <c r="M296" s="27" t="s">
        <v>1</v>
      </c>
      <c r="N296" s="233" t="s">
        <v>43</v>
      </c>
      <c r="P296" s="269">
        <f>O296*H296</f>
        <v>0</v>
      </c>
      <c r="Q296" s="269">
        <v>2.3453400000000002</v>
      </c>
      <c r="R296" s="269">
        <f>Q296*H296</f>
        <v>5.8445872800000007</v>
      </c>
      <c r="S296" s="269">
        <v>0</v>
      </c>
      <c r="T296" s="270">
        <f>S296*H296</f>
        <v>0</v>
      </c>
      <c r="AR296" s="271" t="s">
        <v>371</v>
      </c>
      <c r="AT296" s="271" t="s">
        <v>368</v>
      </c>
      <c r="AU296" s="271" t="s">
        <v>90</v>
      </c>
      <c r="AY296" s="53" t="s">
        <v>366</v>
      </c>
      <c r="BE296" s="179">
        <f>IF(N296="základná",J296,0)</f>
        <v>0</v>
      </c>
      <c r="BF296" s="179">
        <f>IF(N296="znížená",J296,0)</f>
        <v>0</v>
      </c>
      <c r="BG296" s="179">
        <f>IF(N296="zákl. prenesená",J296,0)</f>
        <v>0</v>
      </c>
      <c r="BH296" s="179">
        <f>IF(N296="zníž. prenesená",J296,0)</f>
        <v>0</v>
      </c>
      <c r="BI296" s="179">
        <f>IF(N296="nulová",J296,0)</f>
        <v>0</v>
      </c>
      <c r="BJ296" s="53" t="s">
        <v>90</v>
      </c>
      <c r="BK296" s="179">
        <f>ROUND(I296*H296,2)</f>
        <v>0</v>
      </c>
      <c r="BL296" s="53" t="s">
        <v>371</v>
      </c>
      <c r="BM296" s="271" t="s">
        <v>525</v>
      </c>
    </row>
    <row r="297" spans="2:65" s="273" customFormat="1">
      <c r="B297" s="272"/>
      <c r="D297" s="274" t="s">
        <v>373</v>
      </c>
      <c r="E297" s="275" t="s">
        <v>1</v>
      </c>
      <c r="F297" s="276" t="s">
        <v>526</v>
      </c>
      <c r="H297" s="275" t="s">
        <v>1</v>
      </c>
      <c r="L297" s="272"/>
      <c r="M297" s="277"/>
      <c r="T297" s="278"/>
      <c r="AT297" s="275" t="s">
        <v>373</v>
      </c>
      <c r="AU297" s="275" t="s">
        <v>90</v>
      </c>
      <c r="AV297" s="273" t="s">
        <v>84</v>
      </c>
      <c r="AW297" s="273" t="s">
        <v>31</v>
      </c>
      <c r="AX297" s="273" t="s">
        <v>77</v>
      </c>
      <c r="AY297" s="275" t="s">
        <v>366</v>
      </c>
    </row>
    <row r="298" spans="2:65" s="280" customFormat="1">
      <c r="B298" s="279"/>
      <c r="D298" s="274" t="s">
        <v>373</v>
      </c>
      <c r="E298" s="281" t="s">
        <v>1</v>
      </c>
      <c r="F298" s="282" t="s">
        <v>527</v>
      </c>
      <c r="H298" s="283">
        <v>1.284</v>
      </c>
      <c r="L298" s="279"/>
      <c r="M298" s="284"/>
      <c r="T298" s="285"/>
      <c r="AT298" s="281" t="s">
        <v>373</v>
      </c>
      <c r="AU298" s="281" t="s">
        <v>90</v>
      </c>
      <c r="AV298" s="280" t="s">
        <v>90</v>
      </c>
      <c r="AW298" s="280" t="s">
        <v>31</v>
      </c>
      <c r="AX298" s="280" t="s">
        <v>77</v>
      </c>
      <c r="AY298" s="281" t="s">
        <v>366</v>
      </c>
    </row>
    <row r="299" spans="2:65" s="273" customFormat="1">
      <c r="B299" s="272"/>
      <c r="D299" s="274" t="s">
        <v>373</v>
      </c>
      <c r="E299" s="275" t="s">
        <v>1</v>
      </c>
      <c r="F299" s="276" t="s">
        <v>520</v>
      </c>
      <c r="H299" s="275" t="s">
        <v>1</v>
      </c>
      <c r="L299" s="272"/>
      <c r="M299" s="277"/>
      <c r="T299" s="278"/>
      <c r="AT299" s="275" t="s">
        <v>373</v>
      </c>
      <c r="AU299" s="275" t="s">
        <v>90</v>
      </c>
      <c r="AV299" s="273" t="s">
        <v>84</v>
      </c>
      <c r="AW299" s="273" t="s">
        <v>31</v>
      </c>
      <c r="AX299" s="273" t="s">
        <v>77</v>
      </c>
      <c r="AY299" s="275" t="s">
        <v>366</v>
      </c>
    </row>
    <row r="300" spans="2:65" s="280" customFormat="1">
      <c r="B300" s="279"/>
      <c r="D300" s="274" t="s">
        <v>373</v>
      </c>
      <c r="E300" s="281" t="s">
        <v>1</v>
      </c>
      <c r="F300" s="282" t="s">
        <v>528</v>
      </c>
      <c r="H300" s="283">
        <v>1.208</v>
      </c>
      <c r="L300" s="279"/>
      <c r="M300" s="284"/>
      <c r="T300" s="285"/>
      <c r="AT300" s="281" t="s">
        <v>373</v>
      </c>
      <c r="AU300" s="281" t="s">
        <v>90</v>
      </c>
      <c r="AV300" s="280" t="s">
        <v>90</v>
      </c>
      <c r="AW300" s="280" t="s">
        <v>31</v>
      </c>
      <c r="AX300" s="280" t="s">
        <v>77</v>
      </c>
      <c r="AY300" s="281" t="s">
        <v>366</v>
      </c>
    </row>
    <row r="301" spans="2:65" s="287" customFormat="1">
      <c r="B301" s="286"/>
      <c r="D301" s="274" t="s">
        <v>373</v>
      </c>
      <c r="E301" s="288" t="s">
        <v>1</v>
      </c>
      <c r="F301" s="289" t="s">
        <v>378</v>
      </c>
      <c r="H301" s="290">
        <v>2.492</v>
      </c>
      <c r="L301" s="286"/>
      <c r="M301" s="291"/>
      <c r="T301" s="292"/>
      <c r="AT301" s="288" t="s">
        <v>373</v>
      </c>
      <c r="AU301" s="288" t="s">
        <v>90</v>
      </c>
      <c r="AV301" s="287" t="s">
        <v>371</v>
      </c>
      <c r="AW301" s="287" t="s">
        <v>31</v>
      </c>
      <c r="AX301" s="287" t="s">
        <v>84</v>
      </c>
      <c r="AY301" s="288" t="s">
        <v>366</v>
      </c>
    </row>
    <row r="302" spans="2:65" s="74" customFormat="1" ht="21.75" customHeight="1">
      <c r="B302" s="73"/>
      <c r="C302" s="260" t="s">
        <v>529</v>
      </c>
      <c r="D302" s="260" t="s">
        <v>368</v>
      </c>
      <c r="E302" s="261" t="s">
        <v>530</v>
      </c>
      <c r="F302" s="262" t="s">
        <v>531</v>
      </c>
      <c r="G302" s="263" t="s">
        <v>249</v>
      </c>
      <c r="H302" s="264">
        <v>6.7080000000000002</v>
      </c>
      <c r="I302" s="26"/>
      <c r="J302" s="266">
        <f>ROUND(I302*H302,2)</f>
        <v>0</v>
      </c>
      <c r="K302" s="267"/>
      <c r="L302" s="73"/>
      <c r="M302" s="27" t="s">
        <v>1</v>
      </c>
      <c r="N302" s="233" t="s">
        <v>43</v>
      </c>
      <c r="P302" s="269">
        <f>O302*H302</f>
        <v>0</v>
      </c>
      <c r="Q302" s="269">
        <v>1.5900000000000001E-3</v>
      </c>
      <c r="R302" s="269">
        <f>Q302*H302</f>
        <v>1.066572E-2</v>
      </c>
      <c r="S302" s="269">
        <v>0</v>
      </c>
      <c r="T302" s="270">
        <f>S302*H302</f>
        <v>0</v>
      </c>
      <c r="AR302" s="271" t="s">
        <v>371</v>
      </c>
      <c r="AT302" s="271" t="s">
        <v>368</v>
      </c>
      <c r="AU302" s="271" t="s">
        <v>90</v>
      </c>
      <c r="AY302" s="53" t="s">
        <v>366</v>
      </c>
      <c r="BE302" s="179">
        <f>IF(N302="základná",J302,0)</f>
        <v>0</v>
      </c>
      <c r="BF302" s="179">
        <f>IF(N302="znížená",J302,0)</f>
        <v>0</v>
      </c>
      <c r="BG302" s="179">
        <f>IF(N302="zákl. prenesená",J302,0)</f>
        <v>0</v>
      </c>
      <c r="BH302" s="179">
        <f>IF(N302="zníž. prenesená",J302,0)</f>
        <v>0</v>
      </c>
      <c r="BI302" s="179">
        <f>IF(N302="nulová",J302,0)</f>
        <v>0</v>
      </c>
      <c r="BJ302" s="53" t="s">
        <v>90</v>
      </c>
      <c r="BK302" s="179">
        <f>ROUND(I302*H302,2)</f>
        <v>0</v>
      </c>
      <c r="BL302" s="53" t="s">
        <v>371</v>
      </c>
      <c r="BM302" s="271" t="s">
        <v>532</v>
      </c>
    </row>
    <row r="303" spans="2:65" s="273" customFormat="1">
      <c r="B303" s="272"/>
      <c r="D303" s="274" t="s">
        <v>373</v>
      </c>
      <c r="E303" s="275" t="s">
        <v>1</v>
      </c>
      <c r="F303" s="276" t="s">
        <v>533</v>
      </c>
      <c r="H303" s="275" t="s">
        <v>1</v>
      </c>
      <c r="L303" s="272"/>
      <c r="M303" s="277"/>
      <c r="T303" s="278"/>
      <c r="AT303" s="275" t="s">
        <v>373</v>
      </c>
      <c r="AU303" s="275" t="s">
        <v>90</v>
      </c>
      <c r="AV303" s="273" t="s">
        <v>84</v>
      </c>
      <c r="AW303" s="273" t="s">
        <v>31</v>
      </c>
      <c r="AX303" s="273" t="s">
        <v>77</v>
      </c>
      <c r="AY303" s="275" t="s">
        <v>366</v>
      </c>
    </row>
    <row r="304" spans="2:65" s="273" customFormat="1">
      <c r="B304" s="272"/>
      <c r="D304" s="274" t="s">
        <v>373</v>
      </c>
      <c r="E304" s="275" t="s">
        <v>1</v>
      </c>
      <c r="F304" s="276" t="s">
        <v>526</v>
      </c>
      <c r="H304" s="275" t="s">
        <v>1</v>
      </c>
      <c r="L304" s="272"/>
      <c r="M304" s="277"/>
      <c r="T304" s="278"/>
      <c r="AT304" s="275" t="s">
        <v>373</v>
      </c>
      <c r="AU304" s="275" t="s">
        <v>90</v>
      </c>
      <c r="AV304" s="273" t="s">
        <v>84</v>
      </c>
      <c r="AW304" s="273" t="s">
        <v>31</v>
      </c>
      <c r="AX304" s="273" t="s">
        <v>77</v>
      </c>
      <c r="AY304" s="275" t="s">
        <v>366</v>
      </c>
    </row>
    <row r="305" spans="2:65" s="280" customFormat="1">
      <c r="B305" s="279"/>
      <c r="D305" s="274" t="s">
        <v>373</v>
      </c>
      <c r="E305" s="281" t="s">
        <v>1</v>
      </c>
      <c r="F305" s="282" t="s">
        <v>534</v>
      </c>
      <c r="H305" s="283">
        <v>2.484</v>
      </c>
      <c r="L305" s="279"/>
      <c r="M305" s="284"/>
      <c r="T305" s="285"/>
      <c r="AT305" s="281" t="s">
        <v>373</v>
      </c>
      <c r="AU305" s="281" t="s">
        <v>90</v>
      </c>
      <c r="AV305" s="280" t="s">
        <v>90</v>
      </c>
      <c r="AW305" s="280" t="s">
        <v>31</v>
      </c>
      <c r="AX305" s="280" t="s">
        <v>77</v>
      </c>
      <c r="AY305" s="281" t="s">
        <v>366</v>
      </c>
    </row>
    <row r="306" spans="2:65" s="280" customFormat="1">
      <c r="B306" s="279"/>
      <c r="D306" s="274" t="s">
        <v>373</v>
      </c>
      <c r="E306" s="281" t="s">
        <v>1</v>
      </c>
      <c r="F306" s="282" t="s">
        <v>535</v>
      </c>
      <c r="H306" s="283">
        <v>0.63600000000000001</v>
      </c>
      <c r="L306" s="279"/>
      <c r="M306" s="284"/>
      <c r="T306" s="285"/>
      <c r="AT306" s="281" t="s">
        <v>373</v>
      </c>
      <c r="AU306" s="281" t="s">
        <v>90</v>
      </c>
      <c r="AV306" s="280" t="s">
        <v>90</v>
      </c>
      <c r="AW306" s="280" t="s">
        <v>31</v>
      </c>
      <c r="AX306" s="280" t="s">
        <v>77</v>
      </c>
      <c r="AY306" s="281" t="s">
        <v>366</v>
      </c>
    </row>
    <row r="307" spans="2:65" s="273" customFormat="1">
      <c r="B307" s="272"/>
      <c r="D307" s="274" t="s">
        <v>373</v>
      </c>
      <c r="E307" s="275" t="s">
        <v>1</v>
      </c>
      <c r="F307" s="276" t="s">
        <v>520</v>
      </c>
      <c r="H307" s="275" t="s">
        <v>1</v>
      </c>
      <c r="L307" s="272"/>
      <c r="M307" s="277"/>
      <c r="T307" s="278"/>
      <c r="AT307" s="275" t="s">
        <v>373</v>
      </c>
      <c r="AU307" s="275" t="s">
        <v>90</v>
      </c>
      <c r="AV307" s="273" t="s">
        <v>84</v>
      </c>
      <c r="AW307" s="273" t="s">
        <v>31</v>
      </c>
      <c r="AX307" s="273" t="s">
        <v>77</v>
      </c>
      <c r="AY307" s="275" t="s">
        <v>366</v>
      </c>
    </row>
    <row r="308" spans="2:65" s="280" customFormat="1">
      <c r="B308" s="279"/>
      <c r="D308" s="274" t="s">
        <v>373</v>
      </c>
      <c r="E308" s="281" t="s">
        <v>1</v>
      </c>
      <c r="F308" s="282" t="s">
        <v>536</v>
      </c>
      <c r="H308" s="283">
        <v>3.5880000000000001</v>
      </c>
      <c r="L308" s="279"/>
      <c r="M308" s="284"/>
      <c r="T308" s="285"/>
      <c r="AT308" s="281" t="s">
        <v>373</v>
      </c>
      <c r="AU308" s="281" t="s">
        <v>90</v>
      </c>
      <c r="AV308" s="280" t="s">
        <v>90</v>
      </c>
      <c r="AW308" s="280" t="s">
        <v>31</v>
      </c>
      <c r="AX308" s="280" t="s">
        <v>77</v>
      </c>
      <c r="AY308" s="281" t="s">
        <v>366</v>
      </c>
    </row>
    <row r="309" spans="2:65" s="287" customFormat="1">
      <c r="B309" s="286"/>
      <c r="D309" s="274" t="s">
        <v>373</v>
      </c>
      <c r="E309" s="288" t="s">
        <v>1</v>
      </c>
      <c r="F309" s="289" t="s">
        <v>378</v>
      </c>
      <c r="H309" s="290">
        <v>6.7080000000000002</v>
      </c>
      <c r="L309" s="286"/>
      <c r="M309" s="291"/>
      <c r="T309" s="292"/>
      <c r="AT309" s="288" t="s">
        <v>373</v>
      </c>
      <c r="AU309" s="288" t="s">
        <v>90</v>
      </c>
      <c r="AV309" s="287" t="s">
        <v>371</v>
      </c>
      <c r="AW309" s="287" t="s">
        <v>31</v>
      </c>
      <c r="AX309" s="287" t="s">
        <v>84</v>
      </c>
      <c r="AY309" s="288" t="s">
        <v>366</v>
      </c>
    </row>
    <row r="310" spans="2:65" s="74" customFormat="1" ht="21.75" customHeight="1">
      <c r="B310" s="73"/>
      <c r="C310" s="260" t="s">
        <v>537</v>
      </c>
      <c r="D310" s="260" t="s">
        <v>368</v>
      </c>
      <c r="E310" s="261" t="s">
        <v>538</v>
      </c>
      <c r="F310" s="262" t="s">
        <v>539</v>
      </c>
      <c r="G310" s="263" t="s">
        <v>249</v>
      </c>
      <c r="H310" s="264">
        <v>6.7080000000000002</v>
      </c>
      <c r="I310" s="26"/>
      <c r="J310" s="266">
        <f>ROUND(I310*H310,2)</f>
        <v>0</v>
      </c>
      <c r="K310" s="267"/>
      <c r="L310" s="73"/>
      <c r="M310" s="27" t="s">
        <v>1</v>
      </c>
      <c r="N310" s="233" t="s">
        <v>43</v>
      </c>
      <c r="P310" s="269">
        <f>O310*H310</f>
        <v>0</v>
      </c>
      <c r="Q310" s="269">
        <v>0</v>
      </c>
      <c r="R310" s="269">
        <f>Q310*H310</f>
        <v>0</v>
      </c>
      <c r="S310" s="269">
        <v>0</v>
      </c>
      <c r="T310" s="270">
        <f>S310*H310</f>
        <v>0</v>
      </c>
      <c r="AR310" s="271" t="s">
        <v>371</v>
      </c>
      <c r="AT310" s="271" t="s">
        <v>368</v>
      </c>
      <c r="AU310" s="271" t="s">
        <v>90</v>
      </c>
      <c r="AY310" s="53" t="s">
        <v>366</v>
      </c>
      <c r="BE310" s="179">
        <f>IF(N310="základná",J310,0)</f>
        <v>0</v>
      </c>
      <c r="BF310" s="179">
        <f>IF(N310="znížená",J310,0)</f>
        <v>0</v>
      </c>
      <c r="BG310" s="179">
        <f>IF(N310="zákl. prenesená",J310,0)</f>
        <v>0</v>
      </c>
      <c r="BH310" s="179">
        <f>IF(N310="zníž. prenesená",J310,0)</f>
        <v>0</v>
      </c>
      <c r="BI310" s="179">
        <f>IF(N310="nulová",J310,0)</f>
        <v>0</v>
      </c>
      <c r="BJ310" s="53" t="s">
        <v>90</v>
      </c>
      <c r="BK310" s="179">
        <f>ROUND(I310*H310,2)</f>
        <v>0</v>
      </c>
      <c r="BL310" s="53" t="s">
        <v>371</v>
      </c>
      <c r="BM310" s="271" t="s">
        <v>540</v>
      </c>
    </row>
    <row r="311" spans="2:65" s="74" customFormat="1" ht="16.5" customHeight="1">
      <c r="B311" s="73"/>
      <c r="C311" s="260" t="s">
        <v>541</v>
      </c>
      <c r="D311" s="260" t="s">
        <v>368</v>
      </c>
      <c r="E311" s="261" t="s">
        <v>542</v>
      </c>
      <c r="F311" s="262" t="s">
        <v>543</v>
      </c>
      <c r="G311" s="263" t="s">
        <v>487</v>
      </c>
      <c r="H311" s="264">
        <v>0.59799999999999998</v>
      </c>
      <c r="I311" s="26"/>
      <c r="J311" s="266">
        <f>ROUND(I311*H311,2)</f>
        <v>0</v>
      </c>
      <c r="K311" s="267"/>
      <c r="L311" s="73"/>
      <c r="M311" s="27" t="s">
        <v>1</v>
      </c>
      <c r="N311" s="233" t="s">
        <v>43</v>
      </c>
      <c r="P311" s="269">
        <f>O311*H311</f>
        <v>0</v>
      </c>
      <c r="Q311" s="269">
        <v>1.0189600000000001</v>
      </c>
      <c r="R311" s="269">
        <f>Q311*H311</f>
        <v>0.60933808</v>
      </c>
      <c r="S311" s="269">
        <v>0</v>
      </c>
      <c r="T311" s="270">
        <f>S311*H311</f>
        <v>0</v>
      </c>
      <c r="AR311" s="271" t="s">
        <v>371</v>
      </c>
      <c r="AT311" s="271" t="s">
        <v>368</v>
      </c>
      <c r="AU311" s="271" t="s">
        <v>90</v>
      </c>
      <c r="AY311" s="53" t="s">
        <v>366</v>
      </c>
      <c r="BE311" s="179">
        <f>IF(N311="základná",J311,0)</f>
        <v>0</v>
      </c>
      <c r="BF311" s="179">
        <f>IF(N311="znížená",J311,0)</f>
        <v>0</v>
      </c>
      <c r="BG311" s="179">
        <f>IF(N311="zákl. prenesená",J311,0)</f>
        <v>0</v>
      </c>
      <c r="BH311" s="179">
        <f>IF(N311="zníž. prenesená",J311,0)</f>
        <v>0</v>
      </c>
      <c r="BI311" s="179">
        <f>IF(N311="nulová",J311,0)</f>
        <v>0</v>
      </c>
      <c r="BJ311" s="53" t="s">
        <v>90</v>
      </c>
      <c r="BK311" s="179">
        <f>ROUND(I311*H311,2)</f>
        <v>0</v>
      </c>
      <c r="BL311" s="53" t="s">
        <v>371</v>
      </c>
      <c r="BM311" s="271" t="s">
        <v>544</v>
      </c>
    </row>
    <row r="312" spans="2:65" s="273" customFormat="1">
      <c r="B312" s="272"/>
      <c r="D312" s="274" t="s">
        <v>373</v>
      </c>
      <c r="E312" s="275" t="s">
        <v>1</v>
      </c>
      <c r="F312" s="276" t="s">
        <v>533</v>
      </c>
      <c r="H312" s="275" t="s">
        <v>1</v>
      </c>
      <c r="L312" s="272"/>
      <c r="M312" s="277"/>
      <c r="T312" s="278"/>
      <c r="AT312" s="275" t="s">
        <v>373</v>
      </c>
      <c r="AU312" s="275" t="s">
        <v>90</v>
      </c>
      <c r="AV312" s="273" t="s">
        <v>84</v>
      </c>
      <c r="AW312" s="273" t="s">
        <v>31</v>
      </c>
      <c r="AX312" s="273" t="s">
        <v>77</v>
      </c>
      <c r="AY312" s="275" t="s">
        <v>366</v>
      </c>
    </row>
    <row r="313" spans="2:65" s="280" customFormat="1">
      <c r="B313" s="279"/>
      <c r="D313" s="274" t="s">
        <v>373</v>
      </c>
      <c r="E313" s="281" t="s">
        <v>1</v>
      </c>
      <c r="F313" s="282" t="s">
        <v>545</v>
      </c>
      <c r="H313" s="283">
        <v>0.20599999999999999</v>
      </c>
      <c r="L313" s="279"/>
      <c r="M313" s="284"/>
      <c r="T313" s="285"/>
      <c r="AT313" s="281" t="s">
        <v>373</v>
      </c>
      <c r="AU313" s="281" t="s">
        <v>90</v>
      </c>
      <c r="AV313" s="280" t="s">
        <v>90</v>
      </c>
      <c r="AW313" s="280" t="s">
        <v>31</v>
      </c>
      <c r="AX313" s="280" t="s">
        <v>77</v>
      </c>
      <c r="AY313" s="281" t="s">
        <v>366</v>
      </c>
    </row>
    <row r="314" spans="2:65" s="273" customFormat="1">
      <c r="B314" s="272"/>
      <c r="D314" s="274" t="s">
        <v>373</v>
      </c>
      <c r="E314" s="275" t="s">
        <v>1</v>
      </c>
      <c r="F314" s="276" t="s">
        <v>546</v>
      </c>
      <c r="H314" s="275" t="s">
        <v>1</v>
      </c>
      <c r="L314" s="272"/>
      <c r="M314" s="277"/>
      <c r="T314" s="278"/>
      <c r="AT314" s="275" t="s">
        <v>373</v>
      </c>
      <c r="AU314" s="275" t="s">
        <v>90</v>
      </c>
      <c r="AV314" s="273" t="s">
        <v>84</v>
      </c>
      <c r="AW314" s="273" t="s">
        <v>31</v>
      </c>
      <c r="AX314" s="273" t="s">
        <v>77</v>
      </c>
      <c r="AY314" s="275" t="s">
        <v>366</v>
      </c>
    </row>
    <row r="315" spans="2:65" s="280" customFormat="1">
      <c r="B315" s="279"/>
      <c r="D315" s="274" t="s">
        <v>373</v>
      </c>
      <c r="E315" s="281" t="s">
        <v>1</v>
      </c>
      <c r="F315" s="282" t="s">
        <v>547</v>
      </c>
      <c r="H315" s="283">
        <v>0.39200000000000002</v>
      </c>
      <c r="L315" s="279"/>
      <c r="M315" s="284"/>
      <c r="T315" s="285"/>
      <c r="AT315" s="281" t="s">
        <v>373</v>
      </c>
      <c r="AU315" s="281" t="s">
        <v>90</v>
      </c>
      <c r="AV315" s="280" t="s">
        <v>90</v>
      </c>
      <c r="AW315" s="280" t="s">
        <v>31</v>
      </c>
      <c r="AX315" s="280" t="s">
        <v>77</v>
      </c>
      <c r="AY315" s="281" t="s">
        <v>366</v>
      </c>
    </row>
    <row r="316" spans="2:65" s="287" customFormat="1">
      <c r="B316" s="286"/>
      <c r="D316" s="274" t="s">
        <v>373</v>
      </c>
      <c r="E316" s="288" t="s">
        <v>1</v>
      </c>
      <c r="F316" s="289" t="s">
        <v>378</v>
      </c>
      <c r="H316" s="290">
        <v>0.59799999999999998</v>
      </c>
      <c r="L316" s="286"/>
      <c r="M316" s="291"/>
      <c r="T316" s="292"/>
      <c r="AT316" s="288" t="s">
        <v>373</v>
      </c>
      <c r="AU316" s="288" t="s">
        <v>90</v>
      </c>
      <c r="AV316" s="287" t="s">
        <v>371</v>
      </c>
      <c r="AW316" s="287" t="s">
        <v>31</v>
      </c>
      <c r="AX316" s="287" t="s">
        <v>84</v>
      </c>
      <c r="AY316" s="288" t="s">
        <v>366</v>
      </c>
    </row>
    <row r="317" spans="2:65" s="74" customFormat="1" ht="24.2" customHeight="1">
      <c r="B317" s="73"/>
      <c r="C317" s="260" t="s">
        <v>548</v>
      </c>
      <c r="D317" s="260" t="s">
        <v>368</v>
      </c>
      <c r="E317" s="261" t="s">
        <v>549</v>
      </c>
      <c r="F317" s="262" t="s">
        <v>550</v>
      </c>
      <c r="G317" s="263" t="s">
        <v>402</v>
      </c>
      <c r="H317" s="264">
        <v>0.34599999999999997</v>
      </c>
      <c r="I317" s="26"/>
      <c r="J317" s="266">
        <f>ROUND(I317*H317,2)</f>
        <v>0</v>
      </c>
      <c r="K317" s="267"/>
      <c r="L317" s="73"/>
      <c r="M317" s="27" t="s">
        <v>1</v>
      </c>
      <c r="N317" s="233" t="s">
        <v>43</v>
      </c>
      <c r="P317" s="269">
        <f>O317*H317</f>
        <v>0</v>
      </c>
      <c r="Q317" s="269">
        <v>2.2354400000000001</v>
      </c>
      <c r="R317" s="269">
        <f>Q317*H317</f>
        <v>0.77346223999999997</v>
      </c>
      <c r="S317" s="269">
        <v>0</v>
      </c>
      <c r="T317" s="270">
        <f>S317*H317</f>
        <v>0</v>
      </c>
      <c r="AR317" s="271" t="s">
        <v>371</v>
      </c>
      <c r="AT317" s="271" t="s">
        <v>368</v>
      </c>
      <c r="AU317" s="271" t="s">
        <v>90</v>
      </c>
      <c r="AY317" s="53" t="s">
        <v>366</v>
      </c>
      <c r="BE317" s="179">
        <f>IF(N317="základná",J317,0)</f>
        <v>0</v>
      </c>
      <c r="BF317" s="179">
        <f>IF(N317="znížená",J317,0)</f>
        <v>0</v>
      </c>
      <c r="BG317" s="179">
        <f>IF(N317="zákl. prenesená",J317,0)</f>
        <v>0</v>
      </c>
      <c r="BH317" s="179">
        <f>IF(N317="zníž. prenesená",J317,0)</f>
        <v>0</v>
      </c>
      <c r="BI317" s="179">
        <f>IF(N317="nulová",J317,0)</f>
        <v>0</v>
      </c>
      <c r="BJ317" s="53" t="s">
        <v>90</v>
      </c>
      <c r="BK317" s="179">
        <f>ROUND(I317*H317,2)</f>
        <v>0</v>
      </c>
      <c r="BL317" s="53" t="s">
        <v>371</v>
      </c>
      <c r="BM317" s="271" t="s">
        <v>551</v>
      </c>
    </row>
    <row r="318" spans="2:65" s="273" customFormat="1">
      <c r="B318" s="272"/>
      <c r="D318" s="274" t="s">
        <v>373</v>
      </c>
      <c r="E318" s="275" t="s">
        <v>1</v>
      </c>
      <c r="F318" s="276" t="s">
        <v>552</v>
      </c>
      <c r="H318" s="275" t="s">
        <v>1</v>
      </c>
      <c r="L318" s="272"/>
      <c r="M318" s="277"/>
      <c r="T318" s="278"/>
      <c r="AT318" s="275" t="s">
        <v>373</v>
      </c>
      <c r="AU318" s="275" t="s">
        <v>90</v>
      </c>
      <c r="AV318" s="273" t="s">
        <v>84</v>
      </c>
      <c r="AW318" s="273" t="s">
        <v>31</v>
      </c>
      <c r="AX318" s="273" t="s">
        <v>77</v>
      </c>
      <c r="AY318" s="275" t="s">
        <v>366</v>
      </c>
    </row>
    <row r="319" spans="2:65" s="280" customFormat="1">
      <c r="B319" s="279"/>
      <c r="D319" s="274" t="s">
        <v>373</v>
      </c>
      <c r="E319" s="281" t="s">
        <v>1</v>
      </c>
      <c r="F319" s="282" t="s">
        <v>553</v>
      </c>
      <c r="H319" s="283">
        <v>0.33400000000000002</v>
      </c>
      <c r="L319" s="279"/>
      <c r="M319" s="284"/>
      <c r="T319" s="285"/>
      <c r="AT319" s="281" t="s">
        <v>373</v>
      </c>
      <c r="AU319" s="281" t="s">
        <v>90</v>
      </c>
      <c r="AV319" s="280" t="s">
        <v>90</v>
      </c>
      <c r="AW319" s="280" t="s">
        <v>31</v>
      </c>
      <c r="AX319" s="280" t="s">
        <v>77</v>
      </c>
      <c r="AY319" s="281" t="s">
        <v>366</v>
      </c>
    </row>
    <row r="320" spans="2:65" s="287" customFormat="1">
      <c r="B320" s="286"/>
      <c r="D320" s="274" t="s">
        <v>373</v>
      </c>
      <c r="E320" s="288" t="s">
        <v>1</v>
      </c>
      <c r="F320" s="289" t="s">
        <v>378</v>
      </c>
      <c r="H320" s="290">
        <v>0.33400000000000002</v>
      </c>
      <c r="L320" s="286"/>
      <c r="M320" s="291"/>
      <c r="T320" s="292"/>
      <c r="AT320" s="288" t="s">
        <v>373</v>
      </c>
      <c r="AU320" s="288" t="s">
        <v>90</v>
      </c>
      <c r="AV320" s="287" t="s">
        <v>371</v>
      </c>
      <c r="AW320" s="287" t="s">
        <v>31</v>
      </c>
      <c r="AX320" s="287" t="s">
        <v>77</v>
      </c>
      <c r="AY320" s="288" t="s">
        <v>366</v>
      </c>
    </row>
    <row r="321" spans="2:65" s="280" customFormat="1">
      <c r="B321" s="279"/>
      <c r="D321" s="274" t="s">
        <v>373</v>
      </c>
      <c r="E321" s="281" t="s">
        <v>1</v>
      </c>
      <c r="F321" s="282" t="s">
        <v>554</v>
      </c>
      <c r="H321" s="283">
        <v>0.34599999999999997</v>
      </c>
      <c r="L321" s="279"/>
      <c r="M321" s="284"/>
      <c r="T321" s="285"/>
      <c r="AT321" s="281" t="s">
        <v>373</v>
      </c>
      <c r="AU321" s="281" t="s">
        <v>90</v>
      </c>
      <c r="AV321" s="280" t="s">
        <v>90</v>
      </c>
      <c r="AW321" s="280" t="s">
        <v>31</v>
      </c>
      <c r="AX321" s="280" t="s">
        <v>84</v>
      </c>
      <c r="AY321" s="281" t="s">
        <v>366</v>
      </c>
    </row>
    <row r="322" spans="2:65" s="273" customFormat="1">
      <c r="B322" s="272"/>
      <c r="D322" s="274" t="s">
        <v>373</v>
      </c>
      <c r="E322" s="275" t="s">
        <v>1</v>
      </c>
      <c r="F322" s="276" t="s">
        <v>522</v>
      </c>
      <c r="H322" s="275" t="s">
        <v>1</v>
      </c>
      <c r="L322" s="272"/>
      <c r="M322" s="277"/>
      <c r="T322" s="278"/>
      <c r="AT322" s="275" t="s">
        <v>373</v>
      </c>
      <c r="AU322" s="275" t="s">
        <v>90</v>
      </c>
      <c r="AV322" s="273" t="s">
        <v>84</v>
      </c>
      <c r="AW322" s="273" t="s">
        <v>31</v>
      </c>
      <c r="AX322" s="273" t="s">
        <v>77</v>
      </c>
      <c r="AY322" s="275" t="s">
        <v>366</v>
      </c>
    </row>
    <row r="323" spans="2:65" s="74" customFormat="1" ht="24.2" customHeight="1">
      <c r="B323" s="73"/>
      <c r="C323" s="260" t="s">
        <v>555</v>
      </c>
      <c r="D323" s="260" t="s">
        <v>368</v>
      </c>
      <c r="E323" s="261" t="s">
        <v>556</v>
      </c>
      <c r="F323" s="262" t="s">
        <v>557</v>
      </c>
      <c r="G323" s="263" t="s">
        <v>402</v>
      </c>
      <c r="H323" s="264">
        <v>10.949</v>
      </c>
      <c r="I323" s="26"/>
      <c r="J323" s="266">
        <f>ROUND(I323*H323,2)</f>
        <v>0</v>
      </c>
      <c r="K323" s="267"/>
      <c r="L323" s="73"/>
      <c r="M323" s="27" t="s">
        <v>1</v>
      </c>
      <c r="N323" s="233" t="s">
        <v>43</v>
      </c>
      <c r="P323" s="269">
        <f>O323*H323</f>
        <v>0</v>
      </c>
      <c r="Q323" s="269">
        <v>2.3223500000000001</v>
      </c>
      <c r="R323" s="269">
        <f>Q323*H323</f>
        <v>25.42741015</v>
      </c>
      <c r="S323" s="269">
        <v>0</v>
      </c>
      <c r="T323" s="270">
        <f>S323*H323</f>
        <v>0</v>
      </c>
      <c r="AR323" s="271" t="s">
        <v>371</v>
      </c>
      <c r="AT323" s="271" t="s">
        <v>368</v>
      </c>
      <c r="AU323" s="271" t="s">
        <v>90</v>
      </c>
      <c r="AY323" s="53" t="s">
        <v>366</v>
      </c>
      <c r="BE323" s="179">
        <f>IF(N323="základná",J323,0)</f>
        <v>0</v>
      </c>
      <c r="BF323" s="179">
        <f>IF(N323="znížená",J323,0)</f>
        <v>0</v>
      </c>
      <c r="BG323" s="179">
        <f>IF(N323="zákl. prenesená",J323,0)</f>
        <v>0</v>
      </c>
      <c r="BH323" s="179">
        <f>IF(N323="zníž. prenesená",J323,0)</f>
        <v>0</v>
      </c>
      <c r="BI323" s="179">
        <f>IF(N323="nulová",J323,0)</f>
        <v>0</v>
      </c>
      <c r="BJ323" s="53" t="s">
        <v>90</v>
      </c>
      <c r="BK323" s="179">
        <f>ROUND(I323*H323,2)</f>
        <v>0</v>
      </c>
      <c r="BL323" s="53" t="s">
        <v>371</v>
      </c>
      <c r="BM323" s="271" t="s">
        <v>558</v>
      </c>
    </row>
    <row r="324" spans="2:65" s="273" customFormat="1">
      <c r="B324" s="272"/>
      <c r="D324" s="274" t="s">
        <v>373</v>
      </c>
      <c r="E324" s="275" t="s">
        <v>1</v>
      </c>
      <c r="F324" s="276" t="s">
        <v>559</v>
      </c>
      <c r="H324" s="275" t="s">
        <v>1</v>
      </c>
      <c r="L324" s="272"/>
      <c r="M324" s="277"/>
      <c r="T324" s="278"/>
      <c r="AT324" s="275" t="s">
        <v>373</v>
      </c>
      <c r="AU324" s="275" t="s">
        <v>90</v>
      </c>
      <c r="AV324" s="273" t="s">
        <v>84</v>
      </c>
      <c r="AW324" s="273" t="s">
        <v>31</v>
      </c>
      <c r="AX324" s="273" t="s">
        <v>77</v>
      </c>
      <c r="AY324" s="275" t="s">
        <v>366</v>
      </c>
    </row>
    <row r="325" spans="2:65" s="280" customFormat="1">
      <c r="B325" s="279"/>
      <c r="D325" s="274" t="s">
        <v>373</v>
      </c>
      <c r="E325" s="281" t="s">
        <v>1</v>
      </c>
      <c r="F325" s="282" t="s">
        <v>560</v>
      </c>
      <c r="H325" s="283">
        <v>0.17499999999999999</v>
      </c>
      <c r="L325" s="279"/>
      <c r="M325" s="284"/>
      <c r="T325" s="285"/>
      <c r="AT325" s="281" t="s">
        <v>373</v>
      </c>
      <c r="AU325" s="281" t="s">
        <v>90</v>
      </c>
      <c r="AV325" s="280" t="s">
        <v>90</v>
      </c>
      <c r="AW325" s="280" t="s">
        <v>31</v>
      </c>
      <c r="AX325" s="280" t="s">
        <v>77</v>
      </c>
      <c r="AY325" s="281" t="s">
        <v>366</v>
      </c>
    </row>
    <row r="326" spans="2:65" s="273" customFormat="1">
      <c r="B326" s="272"/>
      <c r="D326" s="274" t="s">
        <v>373</v>
      </c>
      <c r="E326" s="275" t="s">
        <v>1</v>
      </c>
      <c r="F326" s="276" t="s">
        <v>561</v>
      </c>
      <c r="H326" s="275" t="s">
        <v>1</v>
      </c>
      <c r="L326" s="272"/>
      <c r="M326" s="277"/>
      <c r="T326" s="278"/>
      <c r="AT326" s="275" t="s">
        <v>373</v>
      </c>
      <c r="AU326" s="275" t="s">
        <v>90</v>
      </c>
      <c r="AV326" s="273" t="s">
        <v>84</v>
      </c>
      <c r="AW326" s="273" t="s">
        <v>31</v>
      </c>
      <c r="AX326" s="273" t="s">
        <v>77</v>
      </c>
      <c r="AY326" s="275" t="s">
        <v>366</v>
      </c>
    </row>
    <row r="327" spans="2:65" s="280" customFormat="1">
      <c r="B327" s="279"/>
      <c r="D327" s="274" t="s">
        <v>373</v>
      </c>
      <c r="E327" s="281" t="s">
        <v>1</v>
      </c>
      <c r="F327" s="282" t="s">
        <v>562</v>
      </c>
      <c r="H327" s="283">
        <v>0.89</v>
      </c>
      <c r="L327" s="279"/>
      <c r="M327" s="284"/>
      <c r="T327" s="285"/>
      <c r="AT327" s="281" t="s">
        <v>373</v>
      </c>
      <c r="AU327" s="281" t="s">
        <v>90</v>
      </c>
      <c r="AV327" s="280" t="s">
        <v>90</v>
      </c>
      <c r="AW327" s="280" t="s">
        <v>31</v>
      </c>
      <c r="AX327" s="280" t="s">
        <v>77</v>
      </c>
      <c r="AY327" s="281" t="s">
        <v>366</v>
      </c>
    </row>
    <row r="328" spans="2:65" s="273" customFormat="1">
      <c r="B328" s="272"/>
      <c r="D328" s="274" t="s">
        <v>373</v>
      </c>
      <c r="E328" s="275" t="s">
        <v>1</v>
      </c>
      <c r="F328" s="276" t="s">
        <v>563</v>
      </c>
      <c r="H328" s="275" t="s">
        <v>1</v>
      </c>
      <c r="L328" s="272"/>
      <c r="M328" s="277"/>
      <c r="T328" s="278"/>
      <c r="AT328" s="275" t="s">
        <v>373</v>
      </c>
      <c r="AU328" s="275" t="s">
        <v>90</v>
      </c>
      <c r="AV328" s="273" t="s">
        <v>84</v>
      </c>
      <c r="AW328" s="273" t="s">
        <v>31</v>
      </c>
      <c r="AX328" s="273" t="s">
        <v>77</v>
      </c>
      <c r="AY328" s="275" t="s">
        <v>366</v>
      </c>
    </row>
    <row r="329" spans="2:65" s="280" customFormat="1">
      <c r="B329" s="279"/>
      <c r="D329" s="274" t="s">
        <v>373</v>
      </c>
      <c r="E329" s="281" t="s">
        <v>1</v>
      </c>
      <c r="F329" s="282" t="s">
        <v>564</v>
      </c>
      <c r="H329" s="283">
        <v>1.4039999999999999</v>
      </c>
      <c r="L329" s="279"/>
      <c r="M329" s="284"/>
      <c r="T329" s="285"/>
      <c r="AT329" s="281" t="s">
        <v>373</v>
      </c>
      <c r="AU329" s="281" t="s">
        <v>90</v>
      </c>
      <c r="AV329" s="280" t="s">
        <v>90</v>
      </c>
      <c r="AW329" s="280" t="s">
        <v>31</v>
      </c>
      <c r="AX329" s="280" t="s">
        <v>77</v>
      </c>
      <c r="AY329" s="281" t="s">
        <v>366</v>
      </c>
    </row>
    <row r="330" spans="2:65" s="280" customFormat="1">
      <c r="B330" s="279"/>
      <c r="D330" s="274" t="s">
        <v>373</v>
      </c>
      <c r="E330" s="281" t="s">
        <v>1</v>
      </c>
      <c r="F330" s="282" t="s">
        <v>565</v>
      </c>
      <c r="H330" s="283">
        <v>2.9380000000000002</v>
      </c>
      <c r="L330" s="279"/>
      <c r="M330" s="284"/>
      <c r="T330" s="285"/>
      <c r="AT330" s="281" t="s">
        <v>373</v>
      </c>
      <c r="AU330" s="281" t="s">
        <v>90</v>
      </c>
      <c r="AV330" s="280" t="s">
        <v>90</v>
      </c>
      <c r="AW330" s="280" t="s">
        <v>31</v>
      </c>
      <c r="AX330" s="280" t="s">
        <v>77</v>
      </c>
      <c r="AY330" s="281" t="s">
        <v>366</v>
      </c>
    </row>
    <row r="331" spans="2:65" s="280" customFormat="1">
      <c r="B331" s="279"/>
      <c r="D331" s="274" t="s">
        <v>373</v>
      </c>
      <c r="E331" s="281" t="s">
        <v>1</v>
      </c>
      <c r="F331" s="282" t="s">
        <v>566</v>
      </c>
      <c r="H331" s="283">
        <v>0.56399999999999995</v>
      </c>
      <c r="L331" s="279"/>
      <c r="M331" s="284"/>
      <c r="T331" s="285"/>
      <c r="AT331" s="281" t="s">
        <v>373</v>
      </c>
      <c r="AU331" s="281" t="s">
        <v>90</v>
      </c>
      <c r="AV331" s="280" t="s">
        <v>90</v>
      </c>
      <c r="AW331" s="280" t="s">
        <v>31</v>
      </c>
      <c r="AX331" s="280" t="s">
        <v>77</v>
      </c>
      <c r="AY331" s="281" t="s">
        <v>366</v>
      </c>
    </row>
    <row r="332" spans="2:65" s="280" customFormat="1">
      <c r="B332" s="279"/>
      <c r="D332" s="274" t="s">
        <v>373</v>
      </c>
      <c r="E332" s="281" t="s">
        <v>1</v>
      </c>
      <c r="F332" s="282" t="s">
        <v>567</v>
      </c>
      <c r="H332" s="283">
        <v>0.96599999999999997</v>
      </c>
      <c r="L332" s="279"/>
      <c r="M332" s="284"/>
      <c r="T332" s="285"/>
      <c r="AT332" s="281" t="s">
        <v>373</v>
      </c>
      <c r="AU332" s="281" t="s">
        <v>90</v>
      </c>
      <c r="AV332" s="280" t="s">
        <v>90</v>
      </c>
      <c r="AW332" s="280" t="s">
        <v>31</v>
      </c>
      <c r="AX332" s="280" t="s">
        <v>77</v>
      </c>
      <c r="AY332" s="281" t="s">
        <v>366</v>
      </c>
    </row>
    <row r="333" spans="2:65" s="280" customFormat="1">
      <c r="B333" s="279"/>
      <c r="D333" s="274" t="s">
        <v>373</v>
      </c>
      <c r="E333" s="281" t="s">
        <v>1</v>
      </c>
      <c r="F333" s="282" t="s">
        <v>568</v>
      </c>
      <c r="H333" s="283">
        <v>0.17599999999999999</v>
      </c>
      <c r="L333" s="279"/>
      <c r="M333" s="284"/>
      <c r="T333" s="285"/>
      <c r="AT333" s="281" t="s">
        <v>373</v>
      </c>
      <c r="AU333" s="281" t="s">
        <v>90</v>
      </c>
      <c r="AV333" s="280" t="s">
        <v>90</v>
      </c>
      <c r="AW333" s="280" t="s">
        <v>31</v>
      </c>
      <c r="AX333" s="280" t="s">
        <v>77</v>
      </c>
      <c r="AY333" s="281" t="s">
        <v>366</v>
      </c>
    </row>
    <row r="334" spans="2:65" s="280" customFormat="1">
      <c r="B334" s="279"/>
      <c r="D334" s="274" t="s">
        <v>373</v>
      </c>
      <c r="E334" s="281" t="s">
        <v>1</v>
      </c>
      <c r="F334" s="282" t="s">
        <v>569</v>
      </c>
      <c r="H334" s="283">
        <v>0.53800000000000003</v>
      </c>
      <c r="L334" s="279"/>
      <c r="M334" s="284"/>
      <c r="T334" s="285"/>
      <c r="AT334" s="281" t="s">
        <v>373</v>
      </c>
      <c r="AU334" s="281" t="s">
        <v>90</v>
      </c>
      <c r="AV334" s="280" t="s">
        <v>90</v>
      </c>
      <c r="AW334" s="280" t="s">
        <v>31</v>
      </c>
      <c r="AX334" s="280" t="s">
        <v>77</v>
      </c>
      <c r="AY334" s="281" t="s">
        <v>366</v>
      </c>
    </row>
    <row r="335" spans="2:65" s="280" customFormat="1">
      <c r="B335" s="279"/>
      <c r="D335" s="274" t="s">
        <v>373</v>
      </c>
      <c r="E335" s="281" t="s">
        <v>1</v>
      </c>
      <c r="F335" s="282" t="s">
        <v>570</v>
      </c>
      <c r="H335" s="283">
        <v>2.0459999999999998</v>
      </c>
      <c r="L335" s="279"/>
      <c r="M335" s="284"/>
      <c r="T335" s="285"/>
      <c r="AT335" s="281" t="s">
        <v>373</v>
      </c>
      <c r="AU335" s="281" t="s">
        <v>90</v>
      </c>
      <c r="AV335" s="280" t="s">
        <v>90</v>
      </c>
      <c r="AW335" s="280" t="s">
        <v>31</v>
      </c>
      <c r="AX335" s="280" t="s">
        <v>77</v>
      </c>
      <c r="AY335" s="281" t="s">
        <v>366</v>
      </c>
    </row>
    <row r="336" spans="2:65" s="280" customFormat="1">
      <c r="B336" s="279"/>
      <c r="D336" s="274" t="s">
        <v>373</v>
      </c>
      <c r="E336" s="281" t="s">
        <v>1</v>
      </c>
      <c r="F336" s="282" t="s">
        <v>571</v>
      </c>
      <c r="H336" s="283">
        <v>0.88200000000000001</v>
      </c>
      <c r="L336" s="279"/>
      <c r="M336" s="284"/>
      <c r="T336" s="285"/>
      <c r="AT336" s="281" t="s">
        <v>373</v>
      </c>
      <c r="AU336" s="281" t="s">
        <v>90</v>
      </c>
      <c r="AV336" s="280" t="s">
        <v>90</v>
      </c>
      <c r="AW336" s="280" t="s">
        <v>31</v>
      </c>
      <c r="AX336" s="280" t="s">
        <v>77</v>
      </c>
      <c r="AY336" s="281" t="s">
        <v>366</v>
      </c>
    </row>
    <row r="337" spans="2:65" s="294" customFormat="1">
      <c r="B337" s="293"/>
      <c r="D337" s="274" t="s">
        <v>373</v>
      </c>
      <c r="E337" s="295" t="s">
        <v>1</v>
      </c>
      <c r="F337" s="296" t="s">
        <v>397</v>
      </c>
      <c r="H337" s="297">
        <v>10.579000000000001</v>
      </c>
      <c r="L337" s="293"/>
      <c r="M337" s="298"/>
      <c r="T337" s="299"/>
      <c r="AT337" s="295" t="s">
        <v>373</v>
      </c>
      <c r="AU337" s="295" t="s">
        <v>90</v>
      </c>
      <c r="AV337" s="294" t="s">
        <v>149</v>
      </c>
      <c r="AW337" s="294" t="s">
        <v>31</v>
      </c>
      <c r="AX337" s="294" t="s">
        <v>77</v>
      </c>
      <c r="AY337" s="295" t="s">
        <v>366</v>
      </c>
    </row>
    <row r="338" spans="2:65" s="280" customFormat="1">
      <c r="B338" s="279"/>
      <c r="D338" s="274" t="s">
        <v>373</v>
      </c>
      <c r="E338" s="281" t="s">
        <v>1</v>
      </c>
      <c r="F338" s="282" t="s">
        <v>572</v>
      </c>
      <c r="H338" s="283">
        <v>0.37</v>
      </c>
      <c r="L338" s="279"/>
      <c r="M338" s="284"/>
      <c r="T338" s="285"/>
      <c r="AT338" s="281" t="s">
        <v>373</v>
      </c>
      <c r="AU338" s="281" t="s">
        <v>90</v>
      </c>
      <c r="AV338" s="280" t="s">
        <v>90</v>
      </c>
      <c r="AW338" s="280" t="s">
        <v>31</v>
      </c>
      <c r="AX338" s="280" t="s">
        <v>77</v>
      </c>
      <c r="AY338" s="281" t="s">
        <v>366</v>
      </c>
    </row>
    <row r="339" spans="2:65" s="273" customFormat="1">
      <c r="B339" s="272"/>
      <c r="D339" s="274" t="s">
        <v>373</v>
      </c>
      <c r="E339" s="275" t="s">
        <v>1</v>
      </c>
      <c r="F339" s="276" t="s">
        <v>522</v>
      </c>
      <c r="H339" s="275" t="s">
        <v>1</v>
      </c>
      <c r="L339" s="272"/>
      <c r="M339" s="277"/>
      <c r="T339" s="278"/>
      <c r="AT339" s="275" t="s">
        <v>373</v>
      </c>
      <c r="AU339" s="275" t="s">
        <v>90</v>
      </c>
      <c r="AV339" s="273" t="s">
        <v>84</v>
      </c>
      <c r="AW339" s="273" t="s">
        <v>31</v>
      </c>
      <c r="AX339" s="273" t="s">
        <v>77</v>
      </c>
      <c r="AY339" s="275" t="s">
        <v>366</v>
      </c>
    </row>
    <row r="340" spans="2:65" s="287" customFormat="1">
      <c r="B340" s="286"/>
      <c r="D340" s="274" t="s">
        <v>373</v>
      </c>
      <c r="E340" s="288" t="s">
        <v>1</v>
      </c>
      <c r="F340" s="289" t="s">
        <v>378</v>
      </c>
      <c r="H340" s="290">
        <v>10.949</v>
      </c>
      <c r="L340" s="286"/>
      <c r="M340" s="291"/>
      <c r="T340" s="292"/>
      <c r="AT340" s="288" t="s">
        <v>373</v>
      </c>
      <c r="AU340" s="288" t="s">
        <v>90</v>
      </c>
      <c r="AV340" s="287" t="s">
        <v>371</v>
      </c>
      <c r="AW340" s="287" t="s">
        <v>31</v>
      </c>
      <c r="AX340" s="287" t="s">
        <v>84</v>
      </c>
      <c r="AY340" s="288" t="s">
        <v>366</v>
      </c>
    </row>
    <row r="341" spans="2:65" s="74" customFormat="1" ht="21.75" customHeight="1">
      <c r="B341" s="73"/>
      <c r="C341" s="260" t="s">
        <v>573</v>
      </c>
      <c r="D341" s="260" t="s">
        <v>368</v>
      </c>
      <c r="E341" s="261" t="s">
        <v>574</v>
      </c>
      <c r="F341" s="262" t="s">
        <v>575</v>
      </c>
      <c r="G341" s="263" t="s">
        <v>249</v>
      </c>
      <c r="H341" s="264">
        <v>32.470999999999997</v>
      </c>
      <c r="I341" s="26"/>
      <c r="J341" s="266">
        <f>ROUND(I341*H341,2)</f>
        <v>0</v>
      </c>
      <c r="K341" s="267"/>
      <c r="L341" s="73"/>
      <c r="M341" s="27" t="s">
        <v>1</v>
      </c>
      <c r="N341" s="233" t="s">
        <v>43</v>
      </c>
      <c r="P341" s="269">
        <f>O341*H341</f>
        <v>0</v>
      </c>
      <c r="Q341" s="269">
        <v>1.5900000000000001E-3</v>
      </c>
      <c r="R341" s="269">
        <f>Q341*H341</f>
        <v>5.1628889999999997E-2</v>
      </c>
      <c r="S341" s="269">
        <v>0</v>
      </c>
      <c r="T341" s="270">
        <f>S341*H341</f>
        <v>0</v>
      </c>
      <c r="AR341" s="271" t="s">
        <v>371</v>
      </c>
      <c r="AT341" s="271" t="s">
        <v>368</v>
      </c>
      <c r="AU341" s="271" t="s">
        <v>90</v>
      </c>
      <c r="AY341" s="53" t="s">
        <v>366</v>
      </c>
      <c r="BE341" s="179">
        <f>IF(N341="základná",J341,0)</f>
        <v>0</v>
      </c>
      <c r="BF341" s="179">
        <f>IF(N341="znížená",J341,0)</f>
        <v>0</v>
      </c>
      <c r="BG341" s="179">
        <f>IF(N341="zákl. prenesená",J341,0)</f>
        <v>0</v>
      </c>
      <c r="BH341" s="179">
        <f>IF(N341="zníž. prenesená",J341,0)</f>
        <v>0</v>
      </c>
      <c r="BI341" s="179">
        <f>IF(N341="nulová",J341,0)</f>
        <v>0</v>
      </c>
      <c r="BJ341" s="53" t="s">
        <v>90</v>
      </c>
      <c r="BK341" s="179">
        <f>ROUND(I341*H341,2)</f>
        <v>0</v>
      </c>
      <c r="BL341" s="53" t="s">
        <v>371</v>
      </c>
      <c r="BM341" s="271" t="s">
        <v>576</v>
      </c>
    </row>
    <row r="342" spans="2:65" s="273" customFormat="1">
      <c r="B342" s="272"/>
      <c r="D342" s="274" t="s">
        <v>373</v>
      </c>
      <c r="E342" s="275" t="s">
        <v>1</v>
      </c>
      <c r="F342" s="276" t="s">
        <v>559</v>
      </c>
      <c r="H342" s="275" t="s">
        <v>1</v>
      </c>
      <c r="L342" s="272"/>
      <c r="M342" s="277"/>
      <c r="T342" s="278"/>
      <c r="AT342" s="275" t="s">
        <v>373</v>
      </c>
      <c r="AU342" s="275" t="s">
        <v>90</v>
      </c>
      <c r="AV342" s="273" t="s">
        <v>84</v>
      </c>
      <c r="AW342" s="273" t="s">
        <v>31</v>
      </c>
      <c r="AX342" s="273" t="s">
        <v>77</v>
      </c>
      <c r="AY342" s="275" t="s">
        <v>366</v>
      </c>
    </row>
    <row r="343" spans="2:65" s="280" customFormat="1">
      <c r="B343" s="279"/>
      <c r="D343" s="274" t="s">
        <v>373</v>
      </c>
      <c r="E343" s="281" t="s">
        <v>1</v>
      </c>
      <c r="F343" s="282" t="s">
        <v>577</v>
      </c>
      <c r="H343" s="283">
        <v>1.4079999999999999</v>
      </c>
      <c r="L343" s="279"/>
      <c r="M343" s="284"/>
      <c r="T343" s="285"/>
      <c r="AT343" s="281" t="s">
        <v>373</v>
      </c>
      <c r="AU343" s="281" t="s">
        <v>90</v>
      </c>
      <c r="AV343" s="280" t="s">
        <v>90</v>
      </c>
      <c r="AW343" s="280" t="s">
        <v>31</v>
      </c>
      <c r="AX343" s="280" t="s">
        <v>77</v>
      </c>
      <c r="AY343" s="281" t="s">
        <v>366</v>
      </c>
    </row>
    <row r="344" spans="2:65" s="273" customFormat="1">
      <c r="B344" s="272"/>
      <c r="D344" s="274" t="s">
        <v>373</v>
      </c>
      <c r="E344" s="275" t="s">
        <v>1</v>
      </c>
      <c r="F344" s="276" t="s">
        <v>561</v>
      </c>
      <c r="H344" s="275" t="s">
        <v>1</v>
      </c>
      <c r="L344" s="272"/>
      <c r="M344" s="277"/>
      <c r="T344" s="278"/>
      <c r="AT344" s="275" t="s">
        <v>373</v>
      </c>
      <c r="AU344" s="275" t="s">
        <v>90</v>
      </c>
      <c r="AV344" s="273" t="s">
        <v>84</v>
      </c>
      <c r="AW344" s="273" t="s">
        <v>31</v>
      </c>
      <c r="AX344" s="273" t="s">
        <v>77</v>
      </c>
      <c r="AY344" s="275" t="s">
        <v>366</v>
      </c>
    </row>
    <row r="345" spans="2:65" s="280" customFormat="1">
      <c r="B345" s="279"/>
      <c r="D345" s="274" t="s">
        <v>373</v>
      </c>
      <c r="E345" s="281" t="s">
        <v>1</v>
      </c>
      <c r="F345" s="282" t="s">
        <v>578</v>
      </c>
      <c r="H345" s="283">
        <v>5.56</v>
      </c>
      <c r="L345" s="279"/>
      <c r="M345" s="284"/>
      <c r="T345" s="285"/>
      <c r="AT345" s="281" t="s">
        <v>373</v>
      </c>
      <c r="AU345" s="281" t="s">
        <v>90</v>
      </c>
      <c r="AV345" s="280" t="s">
        <v>90</v>
      </c>
      <c r="AW345" s="280" t="s">
        <v>31</v>
      </c>
      <c r="AX345" s="280" t="s">
        <v>77</v>
      </c>
      <c r="AY345" s="281" t="s">
        <v>366</v>
      </c>
    </row>
    <row r="346" spans="2:65" s="273" customFormat="1">
      <c r="B346" s="272"/>
      <c r="D346" s="274" t="s">
        <v>373</v>
      </c>
      <c r="E346" s="275" t="s">
        <v>1</v>
      </c>
      <c r="F346" s="276" t="s">
        <v>563</v>
      </c>
      <c r="H346" s="275" t="s">
        <v>1</v>
      </c>
      <c r="L346" s="272"/>
      <c r="M346" s="277"/>
      <c r="T346" s="278"/>
      <c r="AT346" s="275" t="s">
        <v>373</v>
      </c>
      <c r="AU346" s="275" t="s">
        <v>90</v>
      </c>
      <c r="AV346" s="273" t="s">
        <v>84</v>
      </c>
      <c r="AW346" s="273" t="s">
        <v>31</v>
      </c>
      <c r="AX346" s="273" t="s">
        <v>77</v>
      </c>
      <c r="AY346" s="275" t="s">
        <v>366</v>
      </c>
    </row>
    <row r="347" spans="2:65" s="280" customFormat="1">
      <c r="B347" s="279"/>
      <c r="D347" s="274" t="s">
        <v>373</v>
      </c>
      <c r="E347" s="281" t="s">
        <v>1</v>
      </c>
      <c r="F347" s="282" t="s">
        <v>579</v>
      </c>
      <c r="H347" s="283">
        <v>25.503</v>
      </c>
      <c r="L347" s="279"/>
      <c r="M347" s="284"/>
      <c r="T347" s="285"/>
      <c r="AT347" s="281" t="s">
        <v>373</v>
      </c>
      <c r="AU347" s="281" t="s">
        <v>90</v>
      </c>
      <c r="AV347" s="280" t="s">
        <v>90</v>
      </c>
      <c r="AW347" s="280" t="s">
        <v>31</v>
      </c>
      <c r="AX347" s="280" t="s">
        <v>77</v>
      </c>
      <c r="AY347" s="281" t="s">
        <v>366</v>
      </c>
    </row>
    <row r="348" spans="2:65" s="287" customFormat="1">
      <c r="B348" s="286"/>
      <c r="D348" s="274" t="s">
        <v>373</v>
      </c>
      <c r="E348" s="288" t="s">
        <v>1</v>
      </c>
      <c r="F348" s="289" t="s">
        <v>378</v>
      </c>
      <c r="H348" s="290">
        <v>32.470999999999997</v>
      </c>
      <c r="L348" s="286"/>
      <c r="M348" s="291"/>
      <c r="T348" s="292"/>
      <c r="AT348" s="288" t="s">
        <v>373</v>
      </c>
      <c r="AU348" s="288" t="s">
        <v>90</v>
      </c>
      <c r="AV348" s="287" t="s">
        <v>371</v>
      </c>
      <c r="AW348" s="287" t="s">
        <v>31</v>
      </c>
      <c r="AX348" s="287" t="s">
        <v>84</v>
      </c>
      <c r="AY348" s="288" t="s">
        <v>366</v>
      </c>
    </row>
    <row r="349" spans="2:65" s="74" customFormat="1" ht="21.75" customHeight="1">
      <c r="B349" s="73"/>
      <c r="C349" s="260" t="s">
        <v>580</v>
      </c>
      <c r="D349" s="260" t="s">
        <v>368</v>
      </c>
      <c r="E349" s="261" t="s">
        <v>581</v>
      </c>
      <c r="F349" s="262" t="s">
        <v>582</v>
      </c>
      <c r="G349" s="263" t="s">
        <v>249</v>
      </c>
      <c r="H349" s="264">
        <v>32.470999999999997</v>
      </c>
      <c r="I349" s="26"/>
      <c r="J349" s="266">
        <f>ROUND(I349*H349,2)</f>
        <v>0</v>
      </c>
      <c r="K349" s="267"/>
      <c r="L349" s="73"/>
      <c r="M349" s="27" t="s">
        <v>1</v>
      </c>
      <c r="N349" s="233" t="s">
        <v>43</v>
      </c>
      <c r="P349" s="269">
        <f>O349*H349</f>
        <v>0</v>
      </c>
      <c r="Q349" s="269">
        <v>0</v>
      </c>
      <c r="R349" s="269">
        <f>Q349*H349</f>
        <v>0</v>
      </c>
      <c r="S349" s="269">
        <v>0</v>
      </c>
      <c r="T349" s="270">
        <f>S349*H349</f>
        <v>0</v>
      </c>
      <c r="AR349" s="271" t="s">
        <v>371</v>
      </c>
      <c r="AT349" s="271" t="s">
        <v>368</v>
      </c>
      <c r="AU349" s="271" t="s">
        <v>90</v>
      </c>
      <c r="AY349" s="53" t="s">
        <v>366</v>
      </c>
      <c r="BE349" s="179">
        <f>IF(N349="základná",J349,0)</f>
        <v>0</v>
      </c>
      <c r="BF349" s="179">
        <f>IF(N349="znížená",J349,0)</f>
        <v>0</v>
      </c>
      <c r="BG349" s="179">
        <f>IF(N349="zákl. prenesená",J349,0)</f>
        <v>0</v>
      </c>
      <c r="BH349" s="179">
        <f>IF(N349="zníž. prenesená",J349,0)</f>
        <v>0</v>
      </c>
      <c r="BI349" s="179">
        <f>IF(N349="nulová",J349,0)</f>
        <v>0</v>
      </c>
      <c r="BJ349" s="53" t="s">
        <v>90</v>
      </c>
      <c r="BK349" s="179">
        <f>ROUND(I349*H349,2)</f>
        <v>0</v>
      </c>
      <c r="BL349" s="53" t="s">
        <v>371</v>
      </c>
      <c r="BM349" s="271" t="s">
        <v>583</v>
      </c>
    </row>
    <row r="350" spans="2:65" s="74" customFormat="1" ht="16.5" customHeight="1">
      <c r="B350" s="73"/>
      <c r="C350" s="260" t="s">
        <v>584</v>
      </c>
      <c r="D350" s="260" t="s">
        <v>368</v>
      </c>
      <c r="E350" s="261" t="s">
        <v>585</v>
      </c>
      <c r="F350" s="262" t="s">
        <v>586</v>
      </c>
      <c r="G350" s="263" t="s">
        <v>487</v>
      </c>
      <c r="H350" s="264">
        <v>0.14599999999999999</v>
      </c>
      <c r="I350" s="26"/>
      <c r="J350" s="266">
        <f>ROUND(I350*H350,2)</f>
        <v>0</v>
      </c>
      <c r="K350" s="267"/>
      <c r="L350" s="73"/>
      <c r="M350" s="27" t="s">
        <v>1</v>
      </c>
      <c r="N350" s="233" t="s">
        <v>43</v>
      </c>
      <c r="P350" s="269">
        <f>O350*H350</f>
        <v>0</v>
      </c>
      <c r="Q350" s="269">
        <v>1.0189600000000001</v>
      </c>
      <c r="R350" s="269">
        <f>Q350*H350</f>
        <v>0.14876816000000001</v>
      </c>
      <c r="S350" s="269">
        <v>0</v>
      </c>
      <c r="T350" s="270">
        <f>S350*H350</f>
        <v>0</v>
      </c>
      <c r="AR350" s="271" t="s">
        <v>371</v>
      </c>
      <c r="AT350" s="271" t="s">
        <v>368</v>
      </c>
      <c r="AU350" s="271" t="s">
        <v>90</v>
      </c>
      <c r="AY350" s="53" t="s">
        <v>366</v>
      </c>
      <c r="BE350" s="179">
        <f>IF(N350="základná",J350,0)</f>
        <v>0</v>
      </c>
      <c r="BF350" s="179">
        <f>IF(N350="znížená",J350,0)</f>
        <v>0</v>
      </c>
      <c r="BG350" s="179">
        <f>IF(N350="zákl. prenesená",J350,0)</f>
        <v>0</v>
      </c>
      <c r="BH350" s="179">
        <f>IF(N350="zníž. prenesená",J350,0)</f>
        <v>0</v>
      </c>
      <c r="BI350" s="179">
        <f>IF(N350="nulová",J350,0)</f>
        <v>0</v>
      </c>
      <c r="BJ350" s="53" t="s">
        <v>90</v>
      </c>
      <c r="BK350" s="179">
        <f>ROUND(I350*H350,2)</f>
        <v>0</v>
      </c>
      <c r="BL350" s="53" t="s">
        <v>371</v>
      </c>
      <c r="BM350" s="271" t="s">
        <v>587</v>
      </c>
    </row>
    <row r="351" spans="2:65" s="273" customFormat="1">
      <c r="B351" s="272"/>
      <c r="D351" s="274" t="s">
        <v>373</v>
      </c>
      <c r="E351" s="275" t="s">
        <v>1</v>
      </c>
      <c r="F351" s="276" t="s">
        <v>588</v>
      </c>
      <c r="H351" s="275" t="s">
        <v>1</v>
      </c>
      <c r="L351" s="272"/>
      <c r="M351" s="277"/>
      <c r="T351" s="278"/>
      <c r="AT351" s="275" t="s">
        <v>373</v>
      </c>
      <c r="AU351" s="275" t="s">
        <v>90</v>
      </c>
      <c r="AV351" s="273" t="s">
        <v>84</v>
      </c>
      <c r="AW351" s="273" t="s">
        <v>31</v>
      </c>
      <c r="AX351" s="273" t="s">
        <v>77</v>
      </c>
      <c r="AY351" s="275" t="s">
        <v>366</v>
      </c>
    </row>
    <row r="352" spans="2:65" s="280" customFormat="1">
      <c r="B352" s="279"/>
      <c r="D352" s="274" t="s">
        <v>373</v>
      </c>
      <c r="E352" s="281" t="s">
        <v>1</v>
      </c>
      <c r="F352" s="282" t="s">
        <v>589</v>
      </c>
      <c r="H352" s="283">
        <v>0.14599999999999999</v>
      </c>
      <c r="L352" s="279"/>
      <c r="M352" s="284"/>
      <c r="T352" s="285"/>
      <c r="AT352" s="281" t="s">
        <v>373</v>
      </c>
      <c r="AU352" s="281" t="s">
        <v>90</v>
      </c>
      <c r="AV352" s="280" t="s">
        <v>90</v>
      </c>
      <c r="AW352" s="280" t="s">
        <v>31</v>
      </c>
      <c r="AX352" s="280" t="s">
        <v>77</v>
      </c>
      <c r="AY352" s="281" t="s">
        <v>366</v>
      </c>
    </row>
    <row r="353" spans="2:65" s="273" customFormat="1">
      <c r="B353" s="272"/>
      <c r="D353" s="274" t="s">
        <v>373</v>
      </c>
      <c r="E353" s="275" t="s">
        <v>1</v>
      </c>
      <c r="F353" s="276" t="s">
        <v>590</v>
      </c>
      <c r="H353" s="275" t="s">
        <v>1</v>
      </c>
      <c r="L353" s="272"/>
      <c r="M353" s="277"/>
      <c r="T353" s="278"/>
      <c r="AT353" s="275" t="s">
        <v>373</v>
      </c>
      <c r="AU353" s="275" t="s">
        <v>90</v>
      </c>
      <c r="AV353" s="273" t="s">
        <v>84</v>
      </c>
      <c r="AW353" s="273" t="s">
        <v>31</v>
      </c>
      <c r="AX353" s="273" t="s">
        <v>77</v>
      </c>
      <c r="AY353" s="275" t="s">
        <v>366</v>
      </c>
    </row>
    <row r="354" spans="2:65" s="287" customFormat="1">
      <c r="B354" s="286"/>
      <c r="D354" s="274" t="s">
        <v>373</v>
      </c>
      <c r="E354" s="288" t="s">
        <v>1</v>
      </c>
      <c r="F354" s="289" t="s">
        <v>378</v>
      </c>
      <c r="H354" s="290">
        <v>0.14599999999999999</v>
      </c>
      <c r="L354" s="286"/>
      <c r="M354" s="291"/>
      <c r="T354" s="292"/>
      <c r="AT354" s="288" t="s">
        <v>373</v>
      </c>
      <c r="AU354" s="288" t="s">
        <v>90</v>
      </c>
      <c r="AV354" s="287" t="s">
        <v>371</v>
      </c>
      <c r="AW354" s="287" t="s">
        <v>31</v>
      </c>
      <c r="AX354" s="287" t="s">
        <v>84</v>
      </c>
      <c r="AY354" s="288" t="s">
        <v>366</v>
      </c>
    </row>
    <row r="355" spans="2:65" s="74" customFormat="1" ht="16.5" customHeight="1">
      <c r="B355" s="73"/>
      <c r="C355" s="260" t="s">
        <v>591</v>
      </c>
      <c r="D355" s="260" t="s">
        <v>368</v>
      </c>
      <c r="E355" s="261" t="s">
        <v>592</v>
      </c>
      <c r="F355" s="262" t="s">
        <v>593</v>
      </c>
      <c r="G355" s="263" t="s">
        <v>487</v>
      </c>
      <c r="H355" s="264">
        <v>1.1419999999999999</v>
      </c>
      <c r="I355" s="26"/>
      <c r="J355" s="266">
        <f>ROUND(I355*H355,2)</f>
        <v>0</v>
      </c>
      <c r="K355" s="267"/>
      <c r="L355" s="73"/>
      <c r="M355" s="27" t="s">
        <v>1</v>
      </c>
      <c r="N355" s="233" t="s">
        <v>43</v>
      </c>
      <c r="P355" s="269">
        <f>O355*H355</f>
        <v>0</v>
      </c>
      <c r="Q355" s="269">
        <v>1.20296</v>
      </c>
      <c r="R355" s="269">
        <f>Q355*H355</f>
        <v>1.3737803199999998</v>
      </c>
      <c r="S355" s="269">
        <v>0</v>
      </c>
      <c r="T355" s="270">
        <f>S355*H355</f>
        <v>0</v>
      </c>
      <c r="AR355" s="271" t="s">
        <v>371</v>
      </c>
      <c r="AT355" s="271" t="s">
        <v>368</v>
      </c>
      <c r="AU355" s="271" t="s">
        <v>90</v>
      </c>
      <c r="AY355" s="53" t="s">
        <v>366</v>
      </c>
      <c r="BE355" s="179">
        <f>IF(N355="základná",J355,0)</f>
        <v>0</v>
      </c>
      <c r="BF355" s="179">
        <f>IF(N355="znížená",J355,0)</f>
        <v>0</v>
      </c>
      <c r="BG355" s="179">
        <f>IF(N355="zákl. prenesená",J355,0)</f>
        <v>0</v>
      </c>
      <c r="BH355" s="179">
        <f>IF(N355="zníž. prenesená",J355,0)</f>
        <v>0</v>
      </c>
      <c r="BI355" s="179">
        <f>IF(N355="nulová",J355,0)</f>
        <v>0</v>
      </c>
      <c r="BJ355" s="53" t="s">
        <v>90</v>
      </c>
      <c r="BK355" s="179">
        <f>ROUND(I355*H355,2)</f>
        <v>0</v>
      </c>
      <c r="BL355" s="53" t="s">
        <v>371</v>
      </c>
      <c r="BM355" s="271" t="s">
        <v>594</v>
      </c>
    </row>
    <row r="356" spans="2:65" s="273" customFormat="1">
      <c r="B356" s="272"/>
      <c r="D356" s="274" t="s">
        <v>373</v>
      </c>
      <c r="E356" s="275" t="s">
        <v>1</v>
      </c>
      <c r="F356" s="276" t="s">
        <v>595</v>
      </c>
      <c r="H356" s="275" t="s">
        <v>1</v>
      </c>
      <c r="L356" s="272"/>
      <c r="M356" s="277"/>
      <c r="T356" s="278"/>
      <c r="AT356" s="275" t="s">
        <v>373</v>
      </c>
      <c r="AU356" s="275" t="s">
        <v>90</v>
      </c>
      <c r="AV356" s="273" t="s">
        <v>84</v>
      </c>
      <c r="AW356" s="273" t="s">
        <v>31</v>
      </c>
      <c r="AX356" s="273" t="s">
        <v>77</v>
      </c>
      <c r="AY356" s="275" t="s">
        <v>366</v>
      </c>
    </row>
    <row r="357" spans="2:65" s="280" customFormat="1">
      <c r="B357" s="279"/>
      <c r="D357" s="274" t="s">
        <v>373</v>
      </c>
      <c r="E357" s="281" t="s">
        <v>1</v>
      </c>
      <c r="F357" s="282" t="s">
        <v>596</v>
      </c>
      <c r="H357" s="283">
        <v>1.1419999999999999</v>
      </c>
      <c r="L357" s="279"/>
      <c r="M357" s="284"/>
      <c r="T357" s="285"/>
      <c r="AT357" s="281" t="s">
        <v>373</v>
      </c>
      <c r="AU357" s="281" t="s">
        <v>90</v>
      </c>
      <c r="AV357" s="280" t="s">
        <v>90</v>
      </c>
      <c r="AW357" s="280" t="s">
        <v>31</v>
      </c>
      <c r="AX357" s="280" t="s">
        <v>84</v>
      </c>
      <c r="AY357" s="281" t="s">
        <v>366</v>
      </c>
    </row>
    <row r="358" spans="2:65" s="74" customFormat="1" ht="24.2" customHeight="1">
      <c r="B358" s="73"/>
      <c r="C358" s="260" t="s">
        <v>597</v>
      </c>
      <c r="D358" s="260" t="s">
        <v>368</v>
      </c>
      <c r="E358" s="261" t="s">
        <v>598</v>
      </c>
      <c r="F358" s="262" t="s">
        <v>599</v>
      </c>
      <c r="G358" s="263" t="s">
        <v>249</v>
      </c>
      <c r="H358" s="264">
        <v>12.336</v>
      </c>
      <c r="I358" s="26"/>
      <c r="J358" s="266">
        <f>ROUND(I358*H358,2)</f>
        <v>0</v>
      </c>
      <c r="K358" s="267"/>
      <c r="L358" s="73"/>
      <c r="M358" s="27" t="s">
        <v>1</v>
      </c>
      <c r="N358" s="233" t="s">
        <v>43</v>
      </c>
      <c r="P358" s="269">
        <f>O358*H358</f>
        <v>0</v>
      </c>
      <c r="Q358" s="269">
        <v>2.8000000000000001E-2</v>
      </c>
      <c r="R358" s="269">
        <f>Q358*H358</f>
        <v>0.34540799999999999</v>
      </c>
      <c r="S358" s="269">
        <v>0</v>
      </c>
      <c r="T358" s="270">
        <f>S358*H358</f>
        <v>0</v>
      </c>
      <c r="AR358" s="271" t="s">
        <v>371</v>
      </c>
      <c r="AT358" s="271" t="s">
        <v>368</v>
      </c>
      <c r="AU358" s="271" t="s">
        <v>90</v>
      </c>
      <c r="AY358" s="53" t="s">
        <v>366</v>
      </c>
      <c r="BE358" s="179">
        <f>IF(N358="základná",J358,0)</f>
        <v>0</v>
      </c>
      <c r="BF358" s="179">
        <f>IF(N358="znížená",J358,0)</f>
        <v>0</v>
      </c>
      <c r="BG358" s="179">
        <f>IF(N358="zákl. prenesená",J358,0)</f>
        <v>0</v>
      </c>
      <c r="BH358" s="179">
        <f>IF(N358="zníž. prenesená",J358,0)</f>
        <v>0</v>
      </c>
      <c r="BI358" s="179">
        <f>IF(N358="nulová",J358,0)</f>
        <v>0</v>
      </c>
      <c r="BJ358" s="53" t="s">
        <v>90</v>
      </c>
      <c r="BK358" s="179">
        <f>ROUND(I358*H358,2)</f>
        <v>0</v>
      </c>
      <c r="BL358" s="53" t="s">
        <v>371</v>
      </c>
      <c r="BM358" s="271" t="s">
        <v>600</v>
      </c>
    </row>
    <row r="359" spans="2:65" s="273" customFormat="1">
      <c r="B359" s="272"/>
      <c r="D359" s="274" t="s">
        <v>373</v>
      </c>
      <c r="E359" s="275" t="s">
        <v>1</v>
      </c>
      <c r="F359" s="276" t="s">
        <v>526</v>
      </c>
      <c r="H359" s="275" t="s">
        <v>1</v>
      </c>
      <c r="L359" s="272"/>
      <c r="M359" s="277"/>
      <c r="T359" s="278"/>
      <c r="AT359" s="275" t="s">
        <v>373</v>
      </c>
      <c r="AU359" s="275" t="s">
        <v>90</v>
      </c>
      <c r="AV359" s="273" t="s">
        <v>84</v>
      </c>
      <c r="AW359" s="273" t="s">
        <v>31</v>
      </c>
      <c r="AX359" s="273" t="s">
        <v>77</v>
      </c>
      <c r="AY359" s="275" t="s">
        <v>366</v>
      </c>
    </row>
    <row r="360" spans="2:65" s="280" customFormat="1">
      <c r="B360" s="279"/>
      <c r="D360" s="274" t="s">
        <v>373</v>
      </c>
      <c r="E360" s="281" t="s">
        <v>1</v>
      </c>
      <c r="F360" s="282" t="s">
        <v>601</v>
      </c>
      <c r="H360" s="283">
        <v>4.28</v>
      </c>
      <c r="L360" s="279"/>
      <c r="M360" s="284"/>
      <c r="T360" s="285"/>
      <c r="AT360" s="281" t="s">
        <v>373</v>
      </c>
      <c r="AU360" s="281" t="s">
        <v>90</v>
      </c>
      <c r="AV360" s="280" t="s">
        <v>90</v>
      </c>
      <c r="AW360" s="280" t="s">
        <v>31</v>
      </c>
      <c r="AX360" s="280" t="s">
        <v>77</v>
      </c>
      <c r="AY360" s="281" t="s">
        <v>366</v>
      </c>
    </row>
    <row r="361" spans="2:65" s="273" customFormat="1">
      <c r="B361" s="272"/>
      <c r="D361" s="274" t="s">
        <v>373</v>
      </c>
      <c r="E361" s="275" t="s">
        <v>1</v>
      </c>
      <c r="F361" s="276" t="s">
        <v>520</v>
      </c>
      <c r="H361" s="275" t="s">
        <v>1</v>
      </c>
      <c r="L361" s="272"/>
      <c r="M361" s="277"/>
      <c r="T361" s="278"/>
      <c r="AT361" s="275" t="s">
        <v>373</v>
      </c>
      <c r="AU361" s="275" t="s">
        <v>90</v>
      </c>
      <c r="AV361" s="273" t="s">
        <v>84</v>
      </c>
      <c r="AW361" s="273" t="s">
        <v>31</v>
      </c>
      <c r="AX361" s="273" t="s">
        <v>77</v>
      </c>
      <c r="AY361" s="275" t="s">
        <v>366</v>
      </c>
    </row>
    <row r="362" spans="2:65" s="280" customFormat="1">
      <c r="B362" s="279"/>
      <c r="D362" s="274" t="s">
        <v>373</v>
      </c>
      <c r="E362" s="281" t="s">
        <v>1</v>
      </c>
      <c r="F362" s="282" t="s">
        <v>602</v>
      </c>
      <c r="H362" s="283">
        <v>8.0559999999999992</v>
      </c>
      <c r="L362" s="279"/>
      <c r="M362" s="284"/>
      <c r="T362" s="285"/>
      <c r="AT362" s="281" t="s">
        <v>373</v>
      </c>
      <c r="AU362" s="281" t="s">
        <v>90</v>
      </c>
      <c r="AV362" s="280" t="s">
        <v>90</v>
      </c>
      <c r="AW362" s="280" t="s">
        <v>31</v>
      </c>
      <c r="AX362" s="280" t="s">
        <v>77</v>
      </c>
      <c r="AY362" s="281" t="s">
        <v>366</v>
      </c>
    </row>
    <row r="363" spans="2:65" s="287" customFormat="1">
      <c r="B363" s="286"/>
      <c r="D363" s="274" t="s">
        <v>373</v>
      </c>
      <c r="E363" s="288" t="s">
        <v>1</v>
      </c>
      <c r="F363" s="289" t="s">
        <v>378</v>
      </c>
      <c r="H363" s="290">
        <v>12.336</v>
      </c>
      <c r="L363" s="286"/>
      <c r="M363" s="291"/>
      <c r="T363" s="292"/>
      <c r="AT363" s="288" t="s">
        <v>373</v>
      </c>
      <c r="AU363" s="288" t="s">
        <v>90</v>
      </c>
      <c r="AV363" s="287" t="s">
        <v>371</v>
      </c>
      <c r="AW363" s="287" t="s">
        <v>31</v>
      </c>
      <c r="AX363" s="287" t="s">
        <v>84</v>
      </c>
      <c r="AY363" s="288" t="s">
        <v>366</v>
      </c>
    </row>
    <row r="364" spans="2:65" s="273" customFormat="1" ht="22.5">
      <c r="B364" s="272"/>
      <c r="D364" s="274" t="s">
        <v>373</v>
      </c>
      <c r="E364" s="275" t="s">
        <v>1</v>
      </c>
      <c r="F364" s="276" t="s">
        <v>603</v>
      </c>
      <c r="H364" s="275" t="s">
        <v>1</v>
      </c>
      <c r="L364" s="272"/>
      <c r="M364" s="277"/>
      <c r="T364" s="278"/>
      <c r="AT364" s="275" t="s">
        <v>373</v>
      </c>
      <c r="AU364" s="275" t="s">
        <v>90</v>
      </c>
      <c r="AV364" s="273" t="s">
        <v>84</v>
      </c>
      <c r="AW364" s="273" t="s">
        <v>31</v>
      </c>
      <c r="AX364" s="273" t="s">
        <v>77</v>
      </c>
      <c r="AY364" s="275" t="s">
        <v>366</v>
      </c>
    </row>
    <row r="365" spans="2:65" s="74" customFormat="1" ht="16.5" customHeight="1">
      <c r="B365" s="73"/>
      <c r="C365" s="260" t="s">
        <v>604</v>
      </c>
      <c r="D365" s="260" t="s">
        <v>368</v>
      </c>
      <c r="E365" s="261" t="s">
        <v>605</v>
      </c>
      <c r="F365" s="262" t="s">
        <v>606</v>
      </c>
      <c r="G365" s="263" t="s">
        <v>249</v>
      </c>
      <c r="H365" s="264">
        <v>12.336</v>
      </c>
      <c r="I365" s="26"/>
      <c r="J365" s="266">
        <f>ROUND(I365*H365,2)</f>
        <v>0</v>
      </c>
      <c r="K365" s="267"/>
      <c r="L365" s="73"/>
      <c r="M365" s="27" t="s">
        <v>1</v>
      </c>
      <c r="N365" s="233" t="s">
        <v>43</v>
      </c>
      <c r="P365" s="269">
        <f>O365*H365</f>
        <v>0</v>
      </c>
      <c r="Q365" s="269">
        <v>6.4000000000000005E-4</v>
      </c>
      <c r="R365" s="269">
        <f>Q365*H365</f>
        <v>7.8950400000000007E-3</v>
      </c>
      <c r="S365" s="269">
        <v>0</v>
      </c>
      <c r="T365" s="270">
        <f>S365*H365</f>
        <v>0</v>
      </c>
      <c r="AR365" s="271" t="s">
        <v>371</v>
      </c>
      <c r="AT365" s="271" t="s">
        <v>368</v>
      </c>
      <c r="AU365" s="271" t="s">
        <v>90</v>
      </c>
      <c r="AY365" s="53" t="s">
        <v>366</v>
      </c>
      <c r="BE365" s="179">
        <f>IF(N365="základná",J365,0)</f>
        <v>0</v>
      </c>
      <c r="BF365" s="179">
        <f>IF(N365="znížená",J365,0)</f>
        <v>0</v>
      </c>
      <c r="BG365" s="179">
        <f>IF(N365="zákl. prenesená",J365,0)</f>
        <v>0</v>
      </c>
      <c r="BH365" s="179">
        <f>IF(N365="zníž. prenesená",J365,0)</f>
        <v>0</v>
      </c>
      <c r="BI365" s="179">
        <f>IF(N365="nulová",J365,0)</f>
        <v>0</v>
      </c>
      <c r="BJ365" s="53" t="s">
        <v>90</v>
      </c>
      <c r="BK365" s="179">
        <f>ROUND(I365*H365,2)</f>
        <v>0</v>
      </c>
      <c r="BL365" s="53" t="s">
        <v>371</v>
      </c>
      <c r="BM365" s="271" t="s">
        <v>607</v>
      </c>
    </row>
    <row r="366" spans="2:65" s="273" customFormat="1">
      <c r="B366" s="272"/>
      <c r="D366" s="274" t="s">
        <v>373</v>
      </c>
      <c r="E366" s="275" t="s">
        <v>1</v>
      </c>
      <c r="F366" s="276" t="s">
        <v>526</v>
      </c>
      <c r="H366" s="275" t="s">
        <v>1</v>
      </c>
      <c r="L366" s="272"/>
      <c r="M366" s="277"/>
      <c r="T366" s="278"/>
      <c r="AT366" s="275" t="s">
        <v>373</v>
      </c>
      <c r="AU366" s="275" t="s">
        <v>90</v>
      </c>
      <c r="AV366" s="273" t="s">
        <v>84</v>
      </c>
      <c r="AW366" s="273" t="s">
        <v>31</v>
      </c>
      <c r="AX366" s="273" t="s">
        <v>77</v>
      </c>
      <c r="AY366" s="275" t="s">
        <v>366</v>
      </c>
    </row>
    <row r="367" spans="2:65" s="280" customFormat="1">
      <c r="B367" s="279"/>
      <c r="D367" s="274" t="s">
        <v>373</v>
      </c>
      <c r="E367" s="281" t="s">
        <v>1</v>
      </c>
      <c r="F367" s="282" t="s">
        <v>601</v>
      </c>
      <c r="H367" s="283">
        <v>4.28</v>
      </c>
      <c r="L367" s="279"/>
      <c r="M367" s="284"/>
      <c r="T367" s="285"/>
      <c r="AT367" s="281" t="s">
        <v>373</v>
      </c>
      <c r="AU367" s="281" t="s">
        <v>90</v>
      </c>
      <c r="AV367" s="280" t="s">
        <v>90</v>
      </c>
      <c r="AW367" s="280" t="s">
        <v>31</v>
      </c>
      <c r="AX367" s="280" t="s">
        <v>77</v>
      </c>
      <c r="AY367" s="281" t="s">
        <v>366</v>
      </c>
    </row>
    <row r="368" spans="2:65" s="273" customFormat="1">
      <c r="B368" s="272"/>
      <c r="D368" s="274" t="s">
        <v>373</v>
      </c>
      <c r="E368" s="275" t="s">
        <v>1</v>
      </c>
      <c r="F368" s="276" t="s">
        <v>520</v>
      </c>
      <c r="H368" s="275" t="s">
        <v>1</v>
      </c>
      <c r="L368" s="272"/>
      <c r="M368" s="277"/>
      <c r="T368" s="278"/>
      <c r="AT368" s="275" t="s">
        <v>373</v>
      </c>
      <c r="AU368" s="275" t="s">
        <v>90</v>
      </c>
      <c r="AV368" s="273" t="s">
        <v>84</v>
      </c>
      <c r="AW368" s="273" t="s">
        <v>31</v>
      </c>
      <c r="AX368" s="273" t="s">
        <v>77</v>
      </c>
      <c r="AY368" s="275" t="s">
        <v>366</v>
      </c>
    </row>
    <row r="369" spans="2:65" s="280" customFormat="1">
      <c r="B369" s="279"/>
      <c r="D369" s="274" t="s">
        <v>373</v>
      </c>
      <c r="E369" s="281" t="s">
        <v>1</v>
      </c>
      <c r="F369" s="282" t="s">
        <v>602</v>
      </c>
      <c r="H369" s="283">
        <v>8.0559999999999992</v>
      </c>
      <c r="L369" s="279"/>
      <c r="M369" s="284"/>
      <c r="T369" s="285"/>
      <c r="AT369" s="281" t="s">
        <v>373</v>
      </c>
      <c r="AU369" s="281" t="s">
        <v>90</v>
      </c>
      <c r="AV369" s="280" t="s">
        <v>90</v>
      </c>
      <c r="AW369" s="280" t="s">
        <v>31</v>
      </c>
      <c r="AX369" s="280" t="s">
        <v>77</v>
      </c>
      <c r="AY369" s="281" t="s">
        <v>366</v>
      </c>
    </row>
    <row r="370" spans="2:65" s="287" customFormat="1">
      <c r="B370" s="286"/>
      <c r="D370" s="274" t="s">
        <v>373</v>
      </c>
      <c r="E370" s="288" t="s">
        <v>1</v>
      </c>
      <c r="F370" s="289" t="s">
        <v>378</v>
      </c>
      <c r="H370" s="290">
        <v>12.336</v>
      </c>
      <c r="L370" s="286"/>
      <c r="M370" s="291"/>
      <c r="T370" s="292"/>
      <c r="AT370" s="288" t="s">
        <v>373</v>
      </c>
      <c r="AU370" s="288" t="s">
        <v>90</v>
      </c>
      <c r="AV370" s="287" t="s">
        <v>371</v>
      </c>
      <c r="AW370" s="287" t="s">
        <v>31</v>
      </c>
      <c r="AX370" s="287" t="s">
        <v>84</v>
      </c>
      <c r="AY370" s="288" t="s">
        <v>366</v>
      </c>
    </row>
    <row r="371" spans="2:65" s="74" customFormat="1" ht="37.9" customHeight="1">
      <c r="B371" s="73"/>
      <c r="C371" s="260" t="s">
        <v>608</v>
      </c>
      <c r="D371" s="260" t="s">
        <v>368</v>
      </c>
      <c r="E371" s="261" t="s">
        <v>609</v>
      </c>
      <c r="F371" s="262" t="s">
        <v>610</v>
      </c>
      <c r="G371" s="263" t="s">
        <v>402</v>
      </c>
      <c r="H371" s="264">
        <v>5.08</v>
      </c>
      <c r="I371" s="26"/>
      <c r="J371" s="266">
        <f>ROUND(I371*H371,2)</f>
        <v>0</v>
      </c>
      <c r="K371" s="267"/>
      <c r="L371" s="73"/>
      <c r="M371" s="27" t="s">
        <v>1</v>
      </c>
      <c r="N371" s="233" t="s">
        <v>43</v>
      </c>
      <c r="P371" s="269">
        <f>O371*H371</f>
        <v>0</v>
      </c>
      <c r="Q371" s="269">
        <v>2.7017699999999998</v>
      </c>
      <c r="R371" s="269">
        <f>Q371*H371</f>
        <v>13.724991599999999</v>
      </c>
      <c r="S371" s="269">
        <v>0</v>
      </c>
      <c r="T371" s="270">
        <f>S371*H371</f>
        <v>0</v>
      </c>
      <c r="AR371" s="271" t="s">
        <v>371</v>
      </c>
      <c r="AT371" s="271" t="s">
        <v>368</v>
      </c>
      <c r="AU371" s="271" t="s">
        <v>90</v>
      </c>
      <c r="AY371" s="53" t="s">
        <v>366</v>
      </c>
      <c r="BE371" s="179">
        <f>IF(N371="základná",J371,0)</f>
        <v>0</v>
      </c>
      <c r="BF371" s="179">
        <f>IF(N371="znížená",J371,0)</f>
        <v>0</v>
      </c>
      <c r="BG371" s="179">
        <f>IF(N371="zákl. prenesená",J371,0)</f>
        <v>0</v>
      </c>
      <c r="BH371" s="179">
        <f>IF(N371="zníž. prenesená",J371,0)</f>
        <v>0</v>
      </c>
      <c r="BI371" s="179">
        <f>IF(N371="nulová",J371,0)</f>
        <v>0</v>
      </c>
      <c r="BJ371" s="53" t="s">
        <v>90</v>
      </c>
      <c r="BK371" s="179">
        <f>ROUND(I371*H371,2)</f>
        <v>0</v>
      </c>
      <c r="BL371" s="53" t="s">
        <v>371</v>
      </c>
      <c r="BM371" s="271" t="s">
        <v>611</v>
      </c>
    </row>
    <row r="372" spans="2:65" s="273" customFormat="1">
      <c r="B372" s="272"/>
      <c r="D372" s="274" t="s">
        <v>373</v>
      </c>
      <c r="E372" s="275" t="s">
        <v>1</v>
      </c>
      <c r="F372" s="276" t="s">
        <v>412</v>
      </c>
      <c r="H372" s="275" t="s">
        <v>1</v>
      </c>
      <c r="L372" s="272"/>
      <c r="M372" s="277"/>
      <c r="T372" s="278"/>
      <c r="AT372" s="275" t="s">
        <v>373</v>
      </c>
      <c r="AU372" s="275" t="s">
        <v>90</v>
      </c>
      <c r="AV372" s="273" t="s">
        <v>84</v>
      </c>
      <c r="AW372" s="273" t="s">
        <v>31</v>
      </c>
      <c r="AX372" s="273" t="s">
        <v>77</v>
      </c>
      <c r="AY372" s="275" t="s">
        <v>366</v>
      </c>
    </row>
    <row r="373" spans="2:65" s="280" customFormat="1">
      <c r="B373" s="279"/>
      <c r="D373" s="274" t="s">
        <v>373</v>
      </c>
      <c r="E373" s="281" t="s">
        <v>1</v>
      </c>
      <c r="F373" s="282" t="s">
        <v>612</v>
      </c>
      <c r="H373" s="283">
        <v>0.67200000000000004</v>
      </c>
      <c r="L373" s="279"/>
      <c r="M373" s="284"/>
      <c r="T373" s="285"/>
      <c r="AT373" s="281" t="s">
        <v>373</v>
      </c>
      <c r="AU373" s="281" t="s">
        <v>90</v>
      </c>
      <c r="AV373" s="280" t="s">
        <v>90</v>
      </c>
      <c r="AW373" s="280" t="s">
        <v>31</v>
      </c>
      <c r="AX373" s="280" t="s">
        <v>77</v>
      </c>
      <c r="AY373" s="281" t="s">
        <v>366</v>
      </c>
    </row>
    <row r="374" spans="2:65" s="280" customFormat="1">
      <c r="B374" s="279"/>
      <c r="D374" s="274" t="s">
        <v>373</v>
      </c>
      <c r="E374" s="281" t="s">
        <v>1</v>
      </c>
      <c r="F374" s="282" t="s">
        <v>613</v>
      </c>
      <c r="H374" s="283">
        <v>3.3140000000000001</v>
      </c>
      <c r="L374" s="279"/>
      <c r="M374" s="284"/>
      <c r="T374" s="285"/>
      <c r="AT374" s="281" t="s">
        <v>373</v>
      </c>
      <c r="AU374" s="281" t="s">
        <v>90</v>
      </c>
      <c r="AV374" s="280" t="s">
        <v>90</v>
      </c>
      <c r="AW374" s="280" t="s">
        <v>31</v>
      </c>
      <c r="AX374" s="280" t="s">
        <v>77</v>
      </c>
      <c r="AY374" s="281" t="s">
        <v>366</v>
      </c>
    </row>
    <row r="375" spans="2:65" s="280" customFormat="1">
      <c r="B375" s="279"/>
      <c r="D375" s="274" t="s">
        <v>373</v>
      </c>
      <c r="E375" s="281" t="s">
        <v>1</v>
      </c>
      <c r="F375" s="282" t="s">
        <v>614</v>
      </c>
      <c r="H375" s="283">
        <v>1.0940000000000001</v>
      </c>
      <c r="L375" s="279"/>
      <c r="M375" s="284"/>
      <c r="T375" s="285"/>
      <c r="AT375" s="281" t="s">
        <v>373</v>
      </c>
      <c r="AU375" s="281" t="s">
        <v>90</v>
      </c>
      <c r="AV375" s="280" t="s">
        <v>90</v>
      </c>
      <c r="AW375" s="280" t="s">
        <v>31</v>
      </c>
      <c r="AX375" s="280" t="s">
        <v>77</v>
      </c>
      <c r="AY375" s="281" t="s">
        <v>366</v>
      </c>
    </row>
    <row r="376" spans="2:65" s="287" customFormat="1">
      <c r="B376" s="286"/>
      <c r="D376" s="274" t="s">
        <v>373</v>
      </c>
      <c r="E376" s="288" t="s">
        <v>1</v>
      </c>
      <c r="F376" s="289" t="s">
        <v>378</v>
      </c>
      <c r="H376" s="290">
        <v>5.08</v>
      </c>
      <c r="L376" s="286"/>
      <c r="M376" s="291"/>
      <c r="T376" s="292"/>
      <c r="AT376" s="288" t="s">
        <v>373</v>
      </c>
      <c r="AU376" s="288" t="s">
        <v>90</v>
      </c>
      <c r="AV376" s="287" t="s">
        <v>371</v>
      </c>
      <c r="AW376" s="287" t="s">
        <v>31</v>
      </c>
      <c r="AX376" s="287" t="s">
        <v>84</v>
      </c>
      <c r="AY376" s="288" t="s">
        <v>366</v>
      </c>
    </row>
    <row r="377" spans="2:65" s="74" customFormat="1" ht="21.75" customHeight="1">
      <c r="B377" s="73"/>
      <c r="C377" s="260" t="s">
        <v>615</v>
      </c>
      <c r="D377" s="260" t="s">
        <v>368</v>
      </c>
      <c r="E377" s="261" t="s">
        <v>616</v>
      </c>
      <c r="F377" s="262" t="s">
        <v>617</v>
      </c>
      <c r="G377" s="263" t="s">
        <v>249</v>
      </c>
      <c r="H377" s="264">
        <v>568.54600000000005</v>
      </c>
      <c r="I377" s="26"/>
      <c r="J377" s="266">
        <f>ROUND(I377*H377,2)</f>
        <v>0</v>
      </c>
      <c r="K377" s="267"/>
      <c r="L377" s="73"/>
      <c r="M377" s="27" t="s">
        <v>1</v>
      </c>
      <c r="N377" s="233" t="s">
        <v>43</v>
      </c>
      <c r="P377" s="269">
        <f>O377*H377</f>
        <v>0</v>
      </c>
      <c r="Q377" s="269">
        <v>3.0000000000000001E-5</v>
      </c>
      <c r="R377" s="269">
        <f>Q377*H377</f>
        <v>1.7056380000000003E-2</v>
      </c>
      <c r="S377" s="269">
        <v>0</v>
      </c>
      <c r="T377" s="270">
        <f>S377*H377</f>
        <v>0</v>
      </c>
      <c r="AR377" s="271" t="s">
        <v>371</v>
      </c>
      <c r="AT377" s="271" t="s">
        <v>368</v>
      </c>
      <c r="AU377" s="271" t="s">
        <v>90</v>
      </c>
      <c r="AY377" s="53" t="s">
        <v>366</v>
      </c>
      <c r="BE377" s="179">
        <f>IF(N377="základná",J377,0)</f>
        <v>0</v>
      </c>
      <c r="BF377" s="179">
        <f>IF(N377="znížená",J377,0)</f>
        <v>0</v>
      </c>
      <c r="BG377" s="179">
        <f>IF(N377="zákl. prenesená",J377,0)</f>
        <v>0</v>
      </c>
      <c r="BH377" s="179">
        <f>IF(N377="zníž. prenesená",J377,0)</f>
        <v>0</v>
      </c>
      <c r="BI377" s="179">
        <f>IF(N377="nulová",J377,0)</f>
        <v>0</v>
      </c>
      <c r="BJ377" s="53" t="s">
        <v>90</v>
      </c>
      <c r="BK377" s="179">
        <f>ROUND(I377*H377,2)</f>
        <v>0</v>
      </c>
      <c r="BL377" s="53" t="s">
        <v>371</v>
      </c>
      <c r="BM377" s="271" t="s">
        <v>618</v>
      </c>
    </row>
    <row r="378" spans="2:65" s="280" customFormat="1">
      <c r="B378" s="279"/>
      <c r="D378" s="274" t="s">
        <v>373</v>
      </c>
      <c r="E378" s="281" t="s">
        <v>1</v>
      </c>
      <c r="F378" s="282" t="s">
        <v>619</v>
      </c>
      <c r="H378" s="283">
        <v>568.54600000000005</v>
      </c>
      <c r="L378" s="279"/>
      <c r="M378" s="284"/>
      <c r="T378" s="285"/>
      <c r="AT378" s="281" t="s">
        <v>373</v>
      </c>
      <c r="AU378" s="281" t="s">
        <v>90</v>
      </c>
      <c r="AV378" s="280" t="s">
        <v>90</v>
      </c>
      <c r="AW378" s="280" t="s">
        <v>31</v>
      </c>
      <c r="AX378" s="280" t="s">
        <v>84</v>
      </c>
      <c r="AY378" s="281" t="s">
        <v>366</v>
      </c>
    </row>
    <row r="379" spans="2:65" s="74" customFormat="1" ht="16.5" customHeight="1">
      <c r="B379" s="73"/>
      <c r="C379" s="300" t="s">
        <v>620</v>
      </c>
      <c r="D379" s="300" t="s">
        <v>621</v>
      </c>
      <c r="E379" s="301" t="s">
        <v>622</v>
      </c>
      <c r="F379" s="302" t="s">
        <v>623</v>
      </c>
      <c r="G379" s="303" t="s">
        <v>249</v>
      </c>
      <c r="H379" s="304">
        <v>653.82799999999997</v>
      </c>
      <c r="I379" s="28"/>
      <c r="J379" s="306">
        <f>ROUND(I379*H379,2)</f>
        <v>0</v>
      </c>
      <c r="K379" s="307"/>
      <c r="L379" s="308"/>
      <c r="M379" s="29" t="s">
        <v>1</v>
      </c>
      <c r="N379" s="310" t="s">
        <v>43</v>
      </c>
      <c r="P379" s="269">
        <f>O379*H379</f>
        <v>0</v>
      </c>
      <c r="Q379" s="269">
        <v>2.9999999999999997E-4</v>
      </c>
      <c r="R379" s="269">
        <f>Q379*H379</f>
        <v>0.19614839999999997</v>
      </c>
      <c r="S379" s="269">
        <v>0</v>
      </c>
      <c r="T379" s="270">
        <f>S379*H379</f>
        <v>0</v>
      </c>
      <c r="AR379" s="271" t="s">
        <v>454</v>
      </c>
      <c r="AT379" s="271" t="s">
        <v>621</v>
      </c>
      <c r="AU379" s="271" t="s">
        <v>90</v>
      </c>
      <c r="AY379" s="53" t="s">
        <v>366</v>
      </c>
      <c r="BE379" s="179">
        <f>IF(N379="základná",J379,0)</f>
        <v>0</v>
      </c>
      <c r="BF379" s="179">
        <f>IF(N379="znížená",J379,0)</f>
        <v>0</v>
      </c>
      <c r="BG379" s="179">
        <f>IF(N379="zákl. prenesená",J379,0)</f>
        <v>0</v>
      </c>
      <c r="BH379" s="179">
        <f>IF(N379="zníž. prenesená",J379,0)</f>
        <v>0</v>
      </c>
      <c r="BI379" s="179">
        <f>IF(N379="nulová",J379,0)</f>
        <v>0</v>
      </c>
      <c r="BJ379" s="53" t="s">
        <v>90</v>
      </c>
      <c r="BK379" s="179">
        <f>ROUND(I379*H379,2)</f>
        <v>0</v>
      </c>
      <c r="BL379" s="53" t="s">
        <v>371</v>
      </c>
      <c r="BM379" s="271" t="s">
        <v>624</v>
      </c>
    </row>
    <row r="380" spans="2:65" s="280" customFormat="1">
      <c r="B380" s="279"/>
      <c r="D380" s="274" t="s">
        <v>373</v>
      </c>
      <c r="E380" s="281" t="s">
        <v>1</v>
      </c>
      <c r="F380" s="282" t="s">
        <v>625</v>
      </c>
      <c r="H380" s="283">
        <v>653.82799999999997</v>
      </c>
      <c r="L380" s="279"/>
      <c r="M380" s="284"/>
      <c r="T380" s="285"/>
      <c r="AT380" s="281" t="s">
        <v>373</v>
      </c>
      <c r="AU380" s="281" t="s">
        <v>90</v>
      </c>
      <c r="AV380" s="280" t="s">
        <v>90</v>
      </c>
      <c r="AW380" s="280" t="s">
        <v>31</v>
      </c>
      <c r="AX380" s="280" t="s">
        <v>84</v>
      </c>
      <c r="AY380" s="281" t="s">
        <v>366</v>
      </c>
    </row>
    <row r="381" spans="2:65" s="249" customFormat="1" ht="22.9" customHeight="1">
      <c r="B381" s="248"/>
      <c r="D381" s="250" t="s">
        <v>76</v>
      </c>
      <c r="E381" s="258" t="s">
        <v>149</v>
      </c>
      <c r="F381" s="258" t="s">
        <v>626</v>
      </c>
      <c r="J381" s="259">
        <f>BK381</f>
        <v>0</v>
      </c>
      <c r="L381" s="248"/>
      <c r="M381" s="253"/>
      <c r="P381" s="254">
        <f>SUM(P382:P959)</f>
        <v>0</v>
      </c>
      <c r="R381" s="254">
        <f>SUM(R382:R959)</f>
        <v>287.98923556031997</v>
      </c>
      <c r="T381" s="255">
        <f>SUM(T382:T959)</f>
        <v>0</v>
      </c>
      <c r="AR381" s="250" t="s">
        <v>84</v>
      </c>
      <c r="AT381" s="256" t="s">
        <v>76</v>
      </c>
      <c r="AU381" s="256" t="s">
        <v>84</v>
      </c>
      <c r="AY381" s="250" t="s">
        <v>366</v>
      </c>
      <c r="BK381" s="257">
        <f>SUM(BK382:BK959)</f>
        <v>0</v>
      </c>
    </row>
    <row r="382" spans="2:65" s="74" customFormat="1" ht="44.25" customHeight="1">
      <c r="B382" s="73"/>
      <c r="C382" s="260" t="s">
        <v>627</v>
      </c>
      <c r="D382" s="260" t="s">
        <v>368</v>
      </c>
      <c r="E382" s="261" t="s">
        <v>628</v>
      </c>
      <c r="F382" s="262" t="s">
        <v>629</v>
      </c>
      <c r="G382" s="263" t="s">
        <v>630</v>
      </c>
      <c r="H382" s="264">
        <v>30</v>
      </c>
      <c r="I382" s="26"/>
      <c r="J382" s="266">
        <f>ROUND(I382*H382,2)</f>
        <v>0</v>
      </c>
      <c r="K382" s="267"/>
      <c r="L382" s="73"/>
      <c r="M382" s="27" t="s">
        <v>1</v>
      </c>
      <c r="N382" s="233" t="s">
        <v>43</v>
      </c>
      <c r="P382" s="269">
        <f>O382*H382</f>
        <v>0</v>
      </c>
      <c r="Q382" s="269">
        <v>0.10599</v>
      </c>
      <c r="R382" s="269">
        <f>Q382*H382</f>
        <v>3.1797</v>
      </c>
      <c r="S382" s="269">
        <v>0</v>
      </c>
      <c r="T382" s="270">
        <f>S382*H382</f>
        <v>0</v>
      </c>
      <c r="AR382" s="271" t="s">
        <v>371</v>
      </c>
      <c r="AT382" s="271" t="s">
        <v>368</v>
      </c>
      <c r="AU382" s="271" t="s">
        <v>90</v>
      </c>
      <c r="AY382" s="53" t="s">
        <v>366</v>
      </c>
      <c r="BE382" s="179">
        <f>IF(N382="základná",J382,0)</f>
        <v>0</v>
      </c>
      <c r="BF382" s="179">
        <f>IF(N382="znížená",J382,0)</f>
        <v>0</v>
      </c>
      <c r="BG382" s="179">
        <f>IF(N382="zákl. prenesená",J382,0)</f>
        <v>0</v>
      </c>
      <c r="BH382" s="179">
        <f>IF(N382="zníž. prenesená",J382,0)</f>
        <v>0</v>
      </c>
      <c r="BI382" s="179">
        <f>IF(N382="nulová",J382,0)</f>
        <v>0</v>
      </c>
      <c r="BJ382" s="53" t="s">
        <v>90</v>
      </c>
      <c r="BK382" s="179">
        <f>ROUND(I382*H382,2)</f>
        <v>0</v>
      </c>
      <c r="BL382" s="53" t="s">
        <v>371</v>
      </c>
      <c r="BM382" s="271" t="s">
        <v>631</v>
      </c>
    </row>
    <row r="383" spans="2:65" s="273" customFormat="1">
      <c r="B383" s="272"/>
      <c r="D383" s="274" t="s">
        <v>373</v>
      </c>
      <c r="E383" s="275" t="s">
        <v>1</v>
      </c>
      <c r="F383" s="276" t="s">
        <v>632</v>
      </c>
      <c r="H383" s="275" t="s">
        <v>1</v>
      </c>
      <c r="L383" s="272"/>
      <c r="M383" s="277"/>
      <c r="T383" s="278"/>
      <c r="AT383" s="275" t="s">
        <v>373</v>
      </c>
      <c r="AU383" s="275" t="s">
        <v>90</v>
      </c>
      <c r="AV383" s="273" t="s">
        <v>84</v>
      </c>
      <c r="AW383" s="273" t="s">
        <v>31</v>
      </c>
      <c r="AX383" s="273" t="s">
        <v>77</v>
      </c>
      <c r="AY383" s="275" t="s">
        <v>366</v>
      </c>
    </row>
    <row r="384" spans="2:65" s="273" customFormat="1">
      <c r="B384" s="272"/>
      <c r="D384" s="274" t="s">
        <v>373</v>
      </c>
      <c r="E384" s="275" t="s">
        <v>1</v>
      </c>
      <c r="F384" s="276" t="s">
        <v>633</v>
      </c>
      <c r="H384" s="275" t="s">
        <v>1</v>
      </c>
      <c r="L384" s="272"/>
      <c r="M384" s="277"/>
      <c r="T384" s="278"/>
      <c r="AT384" s="275" t="s">
        <v>373</v>
      </c>
      <c r="AU384" s="275" t="s">
        <v>90</v>
      </c>
      <c r="AV384" s="273" t="s">
        <v>84</v>
      </c>
      <c r="AW384" s="273" t="s">
        <v>31</v>
      </c>
      <c r="AX384" s="273" t="s">
        <v>77</v>
      </c>
      <c r="AY384" s="275" t="s">
        <v>366</v>
      </c>
    </row>
    <row r="385" spans="2:65" s="280" customFormat="1">
      <c r="B385" s="279"/>
      <c r="D385" s="274" t="s">
        <v>373</v>
      </c>
      <c r="E385" s="281" t="s">
        <v>1</v>
      </c>
      <c r="F385" s="282" t="s">
        <v>480</v>
      </c>
      <c r="H385" s="283">
        <v>13</v>
      </c>
      <c r="L385" s="279"/>
      <c r="M385" s="284"/>
      <c r="T385" s="285"/>
      <c r="AT385" s="281" t="s">
        <v>373</v>
      </c>
      <c r="AU385" s="281" t="s">
        <v>90</v>
      </c>
      <c r="AV385" s="280" t="s">
        <v>90</v>
      </c>
      <c r="AW385" s="280" t="s">
        <v>31</v>
      </c>
      <c r="AX385" s="280" t="s">
        <v>77</v>
      </c>
      <c r="AY385" s="281" t="s">
        <v>366</v>
      </c>
    </row>
    <row r="386" spans="2:65" s="294" customFormat="1">
      <c r="B386" s="293"/>
      <c r="D386" s="274" t="s">
        <v>373</v>
      </c>
      <c r="E386" s="295" t="s">
        <v>1</v>
      </c>
      <c r="F386" s="296" t="s">
        <v>397</v>
      </c>
      <c r="H386" s="297">
        <v>13</v>
      </c>
      <c r="L386" s="293"/>
      <c r="M386" s="298"/>
      <c r="T386" s="299"/>
      <c r="AT386" s="295" t="s">
        <v>373</v>
      </c>
      <c r="AU386" s="295" t="s">
        <v>90</v>
      </c>
      <c r="AV386" s="294" t="s">
        <v>149</v>
      </c>
      <c r="AW386" s="294" t="s">
        <v>31</v>
      </c>
      <c r="AX386" s="294" t="s">
        <v>77</v>
      </c>
      <c r="AY386" s="295" t="s">
        <v>366</v>
      </c>
    </row>
    <row r="387" spans="2:65" s="273" customFormat="1">
      <c r="B387" s="272"/>
      <c r="D387" s="274" t="s">
        <v>373</v>
      </c>
      <c r="E387" s="275" t="s">
        <v>1</v>
      </c>
      <c r="F387" s="276" t="s">
        <v>634</v>
      </c>
      <c r="H387" s="275" t="s">
        <v>1</v>
      </c>
      <c r="L387" s="272"/>
      <c r="M387" s="277"/>
      <c r="T387" s="278"/>
      <c r="AT387" s="275" t="s">
        <v>373</v>
      </c>
      <c r="AU387" s="275" t="s">
        <v>90</v>
      </c>
      <c r="AV387" s="273" t="s">
        <v>84</v>
      </c>
      <c r="AW387" s="273" t="s">
        <v>31</v>
      </c>
      <c r="AX387" s="273" t="s">
        <v>77</v>
      </c>
      <c r="AY387" s="275" t="s">
        <v>366</v>
      </c>
    </row>
    <row r="388" spans="2:65" s="273" customFormat="1">
      <c r="B388" s="272"/>
      <c r="D388" s="274" t="s">
        <v>373</v>
      </c>
      <c r="E388" s="275" t="s">
        <v>1</v>
      </c>
      <c r="F388" s="276" t="s">
        <v>633</v>
      </c>
      <c r="H388" s="275" t="s">
        <v>1</v>
      </c>
      <c r="L388" s="272"/>
      <c r="M388" s="277"/>
      <c r="T388" s="278"/>
      <c r="AT388" s="275" t="s">
        <v>373</v>
      </c>
      <c r="AU388" s="275" t="s">
        <v>90</v>
      </c>
      <c r="AV388" s="273" t="s">
        <v>84</v>
      </c>
      <c r="AW388" s="273" t="s">
        <v>31</v>
      </c>
      <c r="AX388" s="273" t="s">
        <v>77</v>
      </c>
      <c r="AY388" s="275" t="s">
        <v>366</v>
      </c>
    </row>
    <row r="389" spans="2:65" s="280" customFormat="1">
      <c r="B389" s="279"/>
      <c r="D389" s="274" t="s">
        <v>373</v>
      </c>
      <c r="E389" s="281" t="s">
        <v>1</v>
      </c>
      <c r="F389" s="282" t="s">
        <v>502</v>
      </c>
      <c r="H389" s="283">
        <v>17</v>
      </c>
      <c r="L389" s="279"/>
      <c r="M389" s="284"/>
      <c r="T389" s="285"/>
      <c r="AT389" s="281" t="s">
        <v>373</v>
      </c>
      <c r="AU389" s="281" t="s">
        <v>90</v>
      </c>
      <c r="AV389" s="280" t="s">
        <v>90</v>
      </c>
      <c r="AW389" s="280" t="s">
        <v>31</v>
      </c>
      <c r="AX389" s="280" t="s">
        <v>77</v>
      </c>
      <c r="AY389" s="281" t="s">
        <v>366</v>
      </c>
    </row>
    <row r="390" spans="2:65" s="294" customFormat="1">
      <c r="B390" s="293"/>
      <c r="D390" s="274" t="s">
        <v>373</v>
      </c>
      <c r="E390" s="295" t="s">
        <v>1</v>
      </c>
      <c r="F390" s="296" t="s">
        <v>397</v>
      </c>
      <c r="H390" s="297">
        <v>17</v>
      </c>
      <c r="L390" s="293"/>
      <c r="M390" s="298"/>
      <c r="T390" s="299"/>
      <c r="AT390" s="295" t="s">
        <v>373</v>
      </c>
      <c r="AU390" s="295" t="s">
        <v>90</v>
      </c>
      <c r="AV390" s="294" t="s">
        <v>149</v>
      </c>
      <c r="AW390" s="294" t="s">
        <v>31</v>
      </c>
      <c r="AX390" s="294" t="s">
        <v>77</v>
      </c>
      <c r="AY390" s="295" t="s">
        <v>366</v>
      </c>
    </row>
    <row r="391" spans="2:65" s="287" customFormat="1">
      <c r="B391" s="286"/>
      <c r="D391" s="274" t="s">
        <v>373</v>
      </c>
      <c r="E391" s="288" t="s">
        <v>1</v>
      </c>
      <c r="F391" s="289" t="s">
        <v>378</v>
      </c>
      <c r="H391" s="290">
        <v>30</v>
      </c>
      <c r="L391" s="286"/>
      <c r="M391" s="291"/>
      <c r="T391" s="292"/>
      <c r="AT391" s="288" t="s">
        <v>373</v>
      </c>
      <c r="AU391" s="288" t="s">
        <v>90</v>
      </c>
      <c r="AV391" s="287" t="s">
        <v>371</v>
      </c>
      <c r="AW391" s="287" t="s">
        <v>31</v>
      </c>
      <c r="AX391" s="287" t="s">
        <v>84</v>
      </c>
      <c r="AY391" s="288" t="s">
        <v>366</v>
      </c>
    </row>
    <row r="392" spans="2:65" s="74" customFormat="1" ht="33" customHeight="1">
      <c r="B392" s="73"/>
      <c r="C392" s="260" t="s">
        <v>635</v>
      </c>
      <c r="D392" s="260" t="s">
        <v>368</v>
      </c>
      <c r="E392" s="261" t="s">
        <v>636</v>
      </c>
      <c r="F392" s="262" t="s">
        <v>637</v>
      </c>
      <c r="G392" s="263" t="s">
        <v>402</v>
      </c>
      <c r="H392" s="264">
        <v>8.2449999999999992</v>
      </c>
      <c r="I392" s="26"/>
      <c r="J392" s="266">
        <f>ROUND(I392*H392,2)</f>
        <v>0</v>
      </c>
      <c r="K392" s="267"/>
      <c r="L392" s="73"/>
      <c r="M392" s="27" t="s">
        <v>1</v>
      </c>
      <c r="N392" s="233" t="s">
        <v>43</v>
      </c>
      <c r="P392" s="269">
        <f>O392*H392</f>
        <v>0</v>
      </c>
      <c r="Q392" s="269">
        <v>1.92736</v>
      </c>
      <c r="R392" s="269">
        <f>Q392*H392</f>
        <v>15.891083199999999</v>
      </c>
      <c r="S392" s="269">
        <v>0</v>
      </c>
      <c r="T392" s="270">
        <f>S392*H392</f>
        <v>0</v>
      </c>
      <c r="AR392" s="271" t="s">
        <v>371</v>
      </c>
      <c r="AT392" s="271" t="s">
        <v>368</v>
      </c>
      <c r="AU392" s="271" t="s">
        <v>90</v>
      </c>
      <c r="AY392" s="53" t="s">
        <v>366</v>
      </c>
      <c r="BE392" s="179">
        <f>IF(N392="základná",J392,0)</f>
        <v>0</v>
      </c>
      <c r="BF392" s="179">
        <f>IF(N392="znížená",J392,0)</f>
        <v>0</v>
      </c>
      <c r="BG392" s="179">
        <f>IF(N392="zákl. prenesená",J392,0)</f>
        <v>0</v>
      </c>
      <c r="BH392" s="179">
        <f>IF(N392="zníž. prenesená",J392,0)</f>
        <v>0</v>
      </c>
      <c r="BI392" s="179">
        <f>IF(N392="nulová",J392,0)</f>
        <v>0</v>
      </c>
      <c r="BJ392" s="53" t="s">
        <v>90</v>
      </c>
      <c r="BK392" s="179">
        <f>ROUND(I392*H392,2)</f>
        <v>0</v>
      </c>
      <c r="BL392" s="53" t="s">
        <v>371</v>
      </c>
      <c r="BM392" s="271" t="s">
        <v>638</v>
      </c>
    </row>
    <row r="393" spans="2:65" s="273" customFormat="1">
      <c r="B393" s="272"/>
      <c r="D393" s="274" t="s">
        <v>373</v>
      </c>
      <c r="E393" s="275" t="s">
        <v>1</v>
      </c>
      <c r="F393" s="276" t="s">
        <v>639</v>
      </c>
      <c r="H393" s="275" t="s">
        <v>1</v>
      </c>
      <c r="L393" s="272"/>
      <c r="M393" s="277"/>
      <c r="T393" s="278"/>
      <c r="AT393" s="275" t="s">
        <v>373</v>
      </c>
      <c r="AU393" s="275" t="s">
        <v>90</v>
      </c>
      <c r="AV393" s="273" t="s">
        <v>84</v>
      </c>
      <c r="AW393" s="273" t="s">
        <v>31</v>
      </c>
      <c r="AX393" s="273" t="s">
        <v>77</v>
      </c>
      <c r="AY393" s="275" t="s">
        <v>366</v>
      </c>
    </row>
    <row r="394" spans="2:65" s="280" customFormat="1">
      <c r="B394" s="279"/>
      <c r="D394" s="274" t="s">
        <v>373</v>
      </c>
      <c r="E394" s="281" t="s">
        <v>1</v>
      </c>
      <c r="F394" s="282" t="s">
        <v>640</v>
      </c>
      <c r="H394" s="283">
        <v>1.046</v>
      </c>
      <c r="L394" s="279"/>
      <c r="M394" s="284"/>
      <c r="T394" s="285"/>
      <c r="AT394" s="281" t="s">
        <v>373</v>
      </c>
      <c r="AU394" s="281" t="s">
        <v>90</v>
      </c>
      <c r="AV394" s="280" t="s">
        <v>90</v>
      </c>
      <c r="AW394" s="280" t="s">
        <v>31</v>
      </c>
      <c r="AX394" s="280" t="s">
        <v>77</v>
      </c>
      <c r="AY394" s="281" t="s">
        <v>366</v>
      </c>
    </row>
    <row r="395" spans="2:65" s="294" customFormat="1">
      <c r="B395" s="293"/>
      <c r="D395" s="274" t="s">
        <v>373</v>
      </c>
      <c r="E395" s="295" t="s">
        <v>1</v>
      </c>
      <c r="F395" s="296" t="s">
        <v>397</v>
      </c>
      <c r="H395" s="297">
        <v>1.046</v>
      </c>
      <c r="L395" s="293"/>
      <c r="M395" s="298"/>
      <c r="T395" s="299"/>
      <c r="AT395" s="295" t="s">
        <v>373</v>
      </c>
      <c r="AU395" s="295" t="s">
        <v>90</v>
      </c>
      <c r="AV395" s="294" t="s">
        <v>149</v>
      </c>
      <c r="AW395" s="294" t="s">
        <v>31</v>
      </c>
      <c r="AX395" s="294" t="s">
        <v>77</v>
      </c>
      <c r="AY395" s="295" t="s">
        <v>366</v>
      </c>
    </row>
    <row r="396" spans="2:65" s="273" customFormat="1">
      <c r="B396" s="272"/>
      <c r="D396" s="274" t="s">
        <v>373</v>
      </c>
      <c r="E396" s="275" t="s">
        <v>1</v>
      </c>
      <c r="F396" s="276" t="s">
        <v>641</v>
      </c>
      <c r="H396" s="275" t="s">
        <v>1</v>
      </c>
      <c r="L396" s="272"/>
      <c r="M396" s="277"/>
      <c r="T396" s="278"/>
      <c r="AT396" s="275" t="s">
        <v>373</v>
      </c>
      <c r="AU396" s="275" t="s">
        <v>90</v>
      </c>
      <c r="AV396" s="273" t="s">
        <v>84</v>
      </c>
      <c r="AW396" s="273" t="s">
        <v>31</v>
      </c>
      <c r="AX396" s="273" t="s">
        <v>77</v>
      </c>
      <c r="AY396" s="275" t="s">
        <v>366</v>
      </c>
    </row>
    <row r="397" spans="2:65" s="273" customFormat="1">
      <c r="B397" s="272"/>
      <c r="D397" s="274" t="s">
        <v>373</v>
      </c>
      <c r="E397" s="275" t="s">
        <v>1</v>
      </c>
      <c r="F397" s="276" t="s">
        <v>642</v>
      </c>
      <c r="H397" s="275" t="s">
        <v>1</v>
      </c>
      <c r="L397" s="272"/>
      <c r="M397" s="277"/>
      <c r="T397" s="278"/>
      <c r="AT397" s="275" t="s">
        <v>373</v>
      </c>
      <c r="AU397" s="275" t="s">
        <v>90</v>
      </c>
      <c r="AV397" s="273" t="s">
        <v>84</v>
      </c>
      <c r="AW397" s="273" t="s">
        <v>31</v>
      </c>
      <c r="AX397" s="273" t="s">
        <v>77</v>
      </c>
      <c r="AY397" s="275" t="s">
        <v>366</v>
      </c>
    </row>
    <row r="398" spans="2:65" s="280" customFormat="1">
      <c r="B398" s="279"/>
      <c r="D398" s="274" t="s">
        <v>373</v>
      </c>
      <c r="E398" s="281" t="s">
        <v>1</v>
      </c>
      <c r="F398" s="282" t="s">
        <v>643</v>
      </c>
      <c r="H398" s="283">
        <v>0.29499999999999998</v>
      </c>
      <c r="L398" s="279"/>
      <c r="M398" s="284"/>
      <c r="T398" s="285"/>
      <c r="AT398" s="281" t="s">
        <v>373</v>
      </c>
      <c r="AU398" s="281" t="s">
        <v>90</v>
      </c>
      <c r="AV398" s="280" t="s">
        <v>90</v>
      </c>
      <c r="AW398" s="280" t="s">
        <v>31</v>
      </c>
      <c r="AX398" s="280" t="s">
        <v>77</v>
      </c>
      <c r="AY398" s="281" t="s">
        <v>366</v>
      </c>
    </row>
    <row r="399" spans="2:65" s="280" customFormat="1">
      <c r="B399" s="279"/>
      <c r="D399" s="274" t="s">
        <v>373</v>
      </c>
      <c r="E399" s="281" t="s">
        <v>1</v>
      </c>
      <c r="F399" s="282" t="s">
        <v>644</v>
      </c>
      <c r="H399" s="283">
        <v>0.27300000000000002</v>
      </c>
      <c r="L399" s="279"/>
      <c r="M399" s="284"/>
      <c r="T399" s="285"/>
      <c r="AT399" s="281" t="s">
        <v>373</v>
      </c>
      <c r="AU399" s="281" t="s">
        <v>90</v>
      </c>
      <c r="AV399" s="280" t="s">
        <v>90</v>
      </c>
      <c r="AW399" s="280" t="s">
        <v>31</v>
      </c>
      <c r="AX399" s="280" t="s">
        <v>77</v>
      </c>
      <c r="AY399" s="281" t="s">
        <v>366</v>
      </c>
    </row>
    <row r="400" spans="2:65" s="280" customFormat="1">
      <c r="B400" s="279"/>
      <c r="D400" s="274" t="s">
        <v>373</v>
      </c>
      <c r="E400" s="281" t="s">
        <v>1</v>
      </c>
      <c r="F400" s="282" t="s">
        <v>645</v>
      </c>
      <c r="H400" s="283">
        <v>0.56299999999999994</v>
      </c>
      <c r="L400" s="279"/>
      <c r="M400" s="284"/>
      <c r="T400" s="285"/>
      <c r="AT400" s="281" t="s">
        <v>373</v>
      </c>
      <c r="AU400" s="281" t="s">
        <v>90</v>
      </c>
      <c r="AV400" s="280" t="s">
        <v>90</v>
      </c>
      <c r="AW400" s="280" t="s">
        <v>31</v>
      </c>
      <c r="AX400" s="280" t="s">
        <v>77</v>
      </c>
      <c r="AY400" s="281" t="s">
        <v>366</v>
      </c>
    </row>
    <row r="401" spans="2:51" s="273" customFormat="1">
      <c r="B401" s="272"/>
      <c r="D401" s="274" t="s">
        <v>373</v>
      </c>
      <c r="E401" s="275" t="s">
        <v>1</v>
      </c>
      <c r="F401" s="276" t="s">
        <v>646</v>
      </c>
      <c r="H401" s="275" t="s">
        <v>1</v>
      </c>
      <c r="L401" s="272"/>
      <c r="M401" s="277"/>
      <c r="T401" s="278"/>
      <c r="AT401" s="275" t="s">
        <v>373</v>
      </c>
      <c r="AU401" s="275" t="s">
        <v>90</v>
      </c>
      <c r="AV401" s="273" t="s">
        <v>84</v>
      </c>
      <c r="AW401" s="273" t="s">
        <v>31</v>
      </c>
      <c r="AX401" s="273" t="s">
        <v>77</v>
      </c>
      <c r="AY401" s="275" t="s">
        <v>366</v>
      </c>
    </row>
    <row r="402" spans="2:51" s="280" customFormat="1">
      <c r="B402" s="279"/>
      <c r="D402" s="274" t="s">
        <v>373</v>
      </c>
      <c r="E402" s="281" t="s">
        <v>1</v>
      </c>
      <c r="F402" s="282" t="s">
        <v>647</v>
      </c>
      <c r="H402" s="283">
        <v>1.8120000000000001</v>
      </c>
      <c r="L402" s="279"/>
      <c r="M402" s="284"/>
      <c r="T402" s="285"/>
      <c r="AT402" s="281" t="s">
        <v>373</v>
      </c>
      <c r="AU402" s="281" t="s">
        <v>90</v>
      </c>
      <c r="AV402" s="280" t="s">
        <v>90</v>
      </c>
      <c r="AW402" s="280" t="s">
        <v>31</v>
      </c>
      <c r="AX402" s="280" t="s">
        <v>77</v>
      </c>
      <c r="AY402" s="281" t="s">
        <v>366</v>
      </c>
    </row>
    <row r="403" spans="2:51" s="280" customFormat="1" ht="22.5">
      <c r="B403" s="279"/>
      <c r="D403" s="274" t="s">
        <v>373</v>
      </c>
      <c r="E403" s="281" t="s">
        <v>1</v>
      </c>
      <c r="F403" s="282" t="s">
        <v>648</v>
      </c>
      <c r="H403" s="283">
        <v>1.101</v>
      </c>
      <c r="L403" s="279"/>
      <c r="M403" s="284"/>
      <c r="T403" s="285"/>
      <c r="AT403" s="281" t="s">
        <v>373</v>
      </c>
      <c r="AU403" s="281" t="s">
        <v>90</v>
      </c>
      <c r="AV403" s="280" t="s">
        <v>90</v>
      </c>
      <c r="AW403" s="280" t="s">
        <v>31</v>
      </c>
      <c r="AX403" s="280" t="s">
        <v>77</v>
      </c>
      <c r="AY403" s="281" t="s">
        <v>366</v>
      </c>
    </row>
    <row r="404" spans="2:51" s="280" customFormat="1">
      <c r="B404" s="279"/>
      <c r="D404" s="274" t="s">
        <v>373</v>
      </c>
      <c r="E404" s="281" t="s">
        <v>1</v>
      </c>
      <c r="F404" s="282" t="s">
        <v>649</v>
      </c>
      <c r="H404" s="283">
        <v>0.44900000000000001</v>
      </c>
      <c r="L404" s="279"/>
      <c r="M404" s="284"/>
      <c r="T404" s="285"/>
      <c r="AT404" s="281" t="s">
        <v>373</v>
      </c>
      <c r="AU404" s="281" t="s">
        <v>90</v>
      </c>
      <c r="AV404" s="280" t="s">
        <v>90</v>
      </c>
      <c r="AW404" s="280" t="s">
        <v>31</v>
      </c>
      <c r="AX404" s="280" t="s">
        <v>77</v>
      </c>
      <c r="AY404" s="281" t="s">
        <v>366</v>
      </c>
    </row>
    <row r="405" spans="2:51" s="280" customFormat="1">
      <c r="B405" s="279"/>
      <c r="D405" s="274" t="s">
        <v>373</v>
      </c>
      <c r="E405" s="281" t="s">
        <v>1</v>
      </c>
      <c r="F405" s="282" t="s">
        <v>650</v>
      </c>
      <c r="H405" s="283">
        <v>0.57599999999999996</v>
      </c>
      <c r="L405" s="279"/>
      <c r="M405" s="284"/>
      <c r="T405" s="285"/>
      <c r="AT405" s="281" t="s">
        <v>373</v>
      </c>
      <c r="AU405" s="281" t="s">
        <v>90</v>
      </c>
      <c r="AV405" s="280" t="s">
        <v>90</v>
      </c>
      <c r="AW405" s="280" t="s">
        <v>31</v>
      </c>
      <c r="AX405" s="280" t="s">
        <v>77</v>
      </c>
      <c r="AY405" s="281" t="s">
        <v>366</v>
      </c>
    </row>
    <row r="406" spans="2:51" s="273" customFormat="1">
      <c r="B406" s="272"/>
      <c r="D406" s="274" t="s">
        <v>373</v>
      </c>
      <c r="E406" s="275" t="s">
        <v>1</v>
      </c>
      <c r="F406" s="276" t="s">
        <v>651</v>
      </c>
      <c r="H406" s="275" t="s">
        <v>1</v>
      </c>
      <c r="L406" s="272"/>
      <c r="M406" s="277"/>
      <c r="T406" s="278"/>
      <c r="AT406" s="275" t="s">
        <v>373</v>
      </c>
      <c r="AU406" s="275" t="s">
        <v>90</v>
      </c>
      <c r="AV406" s="273" t="s">
        <v>84</v>
      </c>
      <c r="AW406" s="273" t="s">
        <v>31</v>
      </c>
      <c r="AX406" s="273" t="s">
        <v>77</v>
      </c>
      <c r="AY406" s="275" t="s">
        <v>366</v>
      </c>
    </row>
    <row r="407" spans="2:51" s="273" customFormat="1">
      <c r="B407" s="272"/>
      <c r="D407" s="274" t="s">
        <v>373</v>
      </c>
      <c r="E407" s="275" t="s">
        <v>1</v>
      </c>
      <c r="F407" s="276" t="s">
        <v>652</v>
      </c>
      <c r="H407" s="275" t="s">
        <v>1</v>
      </c>
      <c r="L407" s="272"/>
      <c r="M407" s="277"/>
      <c r="T407" s="278"/>
      <c r="AT407" s="275" t="s">
        <v>373</v>
      </c>
      <c r="AU407" s="275" t="s">
        <v>90</v>
      </c>
      <c r="AV407" s="273" t="s">
        <v>84</v>
      </c>
      <c r="AW407" s="273" t="s">
        <v>31</v>
      </c>
      <c r="AX407" s="273" t="s">
        <v>77</v>
      </c>
      <c r="AY407" s="275" t="s">
        <v>366</v>
      </c>
    </row>
    <row r="408" spans="2:51" s="280" customFormat="1">
      <c r="B408" s="279"/>
      <c r="D408" s="274" t="s">
        <v>373</v>
      </c>
      <c r="E408" s="281" t="s">
        <v>1</v>
      </c>
      <c r="F408" s="282" t="s">
        <v>653</v>
      </c>
      <c r="H408" s="283">
        <v>0.41799999999999998</v>
      </c>
      <c r="L408" s="279"/>
      <c r="M408" s="284"/>
      <c r="T408" s="285"/>
      <c r="AT408" s="281" t="s">
        <v>373</v>
      </c>
      <c r="AU408" s="281" t="s">
        <v>90</v>
      </c>
      <c r="AV408" s="280" t="s">
        <v>90</v>
      </c>
      <c r="AW408" s="280" t="s">
        <v>31</v>
      </c>
      <c r="AX408" s="280" t="s">
        <v>77</v>
      </c>
      <c r="AY408" s="281" t="s">
        <v>366</v>
      </c>
    </row>
    <row r="409" spans="2:51" s="273" customFormat="1">
      <c r="B409" s="272"/>
      <c r="D409" s="274" t="s">
        <v>373</v>
      </c>
      <c r="E409" s="275" t="s">
        <v>1</v>
      </c>
      <c r="F409" s="276" t="s">
        <v>654</v>
      </c>
      <c r="H409" s="275" t="s">
        <v>1</v>
      </c>
      <c r="L409" s="272"/>
      <c r="M409" s="277"/>
      <c r="T409" s="278"/>
      <c r="AT409" s="275" t="s">
        <v>373</v>
      </c>
      <c r="AU409" s="275" t="s">
        <v>90</v>
      </c>
      <c r="AV409" s="273" t="s">
        <v>84</v>
      </c>
      <c r="AW409" s="273" t="s">
        <v>31</v>
      </c>
      <c r="AX409" s="273" t="s">
        <v>77</v>
      </c>
      <c r="AY409" s="275" t="s">
        <v>366</v>
      </c>
    </row>
    <row r="410" spans="2:51" s="280" customFormat="1">
      <c r="B410" s="279"/>
      <c r="D410" s="274" t="s">
        <v>373</v>
      </c>
      <c r="E410" s="281" t="s">
        <v>1</v>
      </c>
      <c r="F410" s="282" t="s">
        <v>655</v>
      </c>
      <c r="H410" s="283">
        <v>0.25800000000000001</v>
      </c>
      <c r="L410" s="279"/>
      <c r="M410" s="284"/>
      <c r="T410" s="285"/>
      <c r="AT410" s="281" t="s">
        <v>373</v>
      </c>
      <c r="AU410" s="281" t="s">
        <v>90</v>
      </c>
      <c r="AV410" s="280" t="s">
        <v>90</v>
      </c>
      <c r="AW410" s="280" t="s">
        <v>31</v>
      </c>
      <c r="AX410" s="280" t="s">
        <v>77</v>
      </c>
      <c r="AY410" s="281" t="s">
        <v>366</v>
      </c>
    </row>
    <row r="411" spans="2:51" s="280" customFormat="1">
      <c r="B411" s="279"/>
      <c r="D411" s="274" t="s">
        <v>373</v>
      </c>
      <c r="E411" s="281" t="s">
        <v>1</v>
      </c>
      <c r="F411" s="282" t="s">
        <v>656</v>
      </c>
      <c r="H411" s="283">
        <v>0.20100000000000001</v>
      </c>
      <c r="L411" s="279"/>
      <c r="M411" s="284"/>
      <c r="T411" s="285"/>
      <c r="AT411" s="281" t="s">
        <v>373</v>
      </c>
      <c r="AU411" s="281" t="s">
        <v>90</v>
      </c>
      <c r="AV411" s="280" t="s">
        <v>90</v>
      </c>
      <c r="AW411" s="280" t="s">
        <v>31</v>
      </c>
      <c r="AX411" s="280" t="s">
        <v>77</v>
      </c>
      <c r="AY411" s="281" t="s">
        <v>366</v>
      </c>
    </row>
    <row r="412" spans="2:51" s="273" customFormat="1" ht="22.5">
      <c r="B412" s="272"/>
      <c r="D412" s="274" t="s">
        <v>373</v>
      </c>
      <c r="E412" s="275" t="s">
        <v>1</v>
      </c>
      <c r="F412" s="276" t="s">
        <v>657</v>
      </c>
      <c r="H412" s="275" t="s">
        <v>1</v>
      </c>
      <c r="L412" s="272"/>
      <c r="M412" s="277"/>
      <c r="T412" s="278"/>
      <c r="AT412" s="275" t="s">
        <v>373</v>
      </c>
      <c r="AU412" s="275" t="s">
        <v>90</v>
      </c>
      <c r="AV412" s="273" t="s">
        <v>84</v>
      </c>
      <c r="AW412" s="273" t="s">
        <v>31</v>
      </c>
      <c r="AX412" s="273" t="s">
        <v>77</v>
      </c>
      <c r="AY412" s="275" t="s">
        <v>366</v>
      </c>
    </row>
    <row r="413" spans="2:51" s="280" customFormat="1">
      <c r="B413" s="279"/>
      <c r="D413" s="274" t="s">
        <v>373</v>
      </c>
      <c r="E413" s="281" t="s">
        <v>1</v>
      </c>
      <c r="F413" s="282" t="s">
        <v>658</v>
      </c>
      <c r="H413" s="283">
        <v>0.15</v>
      </c>
      <c r="L413" s="279"/>
      <c r="M413" s="284"/>
      <c r="T413" s="285"/>
      <c r="AT413" s="281" t="s">
        <v>373</v>
      </c>
      <c r="AU413" s="281" t="s">
        <v>90</v>
      </c>
      <c r="AV413" s="280" t="s">
        <v>90</v>
      </c>
      <c r="AW413" s="280" t="s">
        <v>31</v>
      </c>
      <c r="AX413" s="280" t="s">
        <v>77</v>
      </c>
      <c r="AY413" s="281" t="s">
        <v>366</v>
      </c>
    </row>
    <row r="414" spans="2:51" s="294" customFormat="1">
      <c r="B414" s="293"/>
      <c r="D414" s="274" t="s">
        <v>373</v>
      </c>
      <c r="E414" s="295" t="s">
        <v>1</v>
      </c>
      <c r="F414" s="296" t="s">
        <v>397</v>
      </c>
      <c r="H414" s="297">
        <v>6.0960000000000001</v>
      </c>
      <c r="L414" s="293"/>
      <c r="M414" s="298"/>
      <c r="T414" s="299"/>
      <c r="AT414" s="295" t="s">
        <v>373</v>
      </c>
      <c r="AU414" s="295" t="s">
        <v>90</v>
      </c>
      <c r="AV414" s="294" t="s">
        <v>149</v>
      </c>
      <c r="AW414" s="294" t="s">
        <v>31</v>
      </c>
      <c r="AX414" s="294" t="s">
        <v>77</v>
      </c>
      <c r="AY414" s="295" t="s">
        <v>366</v>
      </c>
    </row>
    <row r="415" spans="2:51" s="273" customFormat="1">
      <c r="B415" s="272"/>
      <c r="D415" s="274" t="s">
        <v>373</v>
      </c>
      <c r="E415" s="275" t="s">
        <v>1</v>
      </c>
      <c r="F415" s="276" t="s">
        <v>659</v>
      </c>
      <c r="H415" s="275" t="s">
        <v>1</v>
      </c>
      <c r="L415" s="272"/>
      <c r="M415" s="277"/>
      <c r="T415" s="278"/>
      <c r="AT415" s="275" t="s">
        <v>373</v>
      </c>
      <c r="AU415" s="275" t="s">
        <v>90</v>
      </c>
      <c r="AV415" s="273" t="s">
        <v>84</v>
      </c>
      <c r="AW415" s="273" t="s">
        <v>31</v>
      </c>
      <c r="AX415" s="273" t="s">
        <v>77</v>
      </c>
      <c r="AY415" s="275" t="s">
        <v>366</v>
      </c>
    </row>
    <row r="416" spans="2:51" s="273" customFormat="1">
      <c r="B416" s="272"/>
      <c r="D416" s="274" t="s">
        <v>373</v>
      </c>
      <c r="E416" s="275" t="s">
        <v>1</v>
      </c>
      <c r="F416" s="276" t="s">
        <v>660</v>
      </c>
      <c r="H416" s="275" t="s">
        <v>1</v>
      </c>
      <c r="L416" s="272"/>
      <c r="M416" s="277"/>
      <c r="T416" s="278"/>
      <c r="AT416" s="275" t="s">
        <v>373</v>
      </c>
      <c r="AU416" s="275" t="s">
        <v>90</v>
      </c>
      <c r="AV416" s="273" t="s">
        <v>84</v>
      </c>
      <c r="AW416" s="273" t="s">
        <v>31</v>
      </c>
      <c r="AX416" s="273" t="s">
        <v>77</v>
      </c>
      <c r="AY416" s="275" t="s">
        <v>366</v>
      </c>
    </row>
    <row r="417" spans="2:65" s="280" customFormat="1">
      <c r="B417" s="279"/>
      <c r="D417" s="274" t="s">
        <v>373</v>
      </c>
      <c r="E417" s="281" t="s">
        <v>1</v>
      </c>
      <c r="F417" s="282" t="s">
        <v>655</v>
      </c>
      <c r="H417" s="283">
        <v>0.25800000000000001</v>
      </c>
      <c r="L417" s="279"/>
      <c r="M417" s="284"/>
      <c r="T417" s="285"/>
      <c r="AT417" s="281" t="s">
        <v>373</v>
      </c>
      <c r="AU417" s="281" t="s">
        <v>90</v>
      </c>
      <c r="AV417" s="280" t="s">
        <v>90</v>
      </c>
      <c r="AW417" s="280" t="s">
        <v>31</v>
      </c>
      <c r="AX417" s="280" t="s">
        <v>77</v>
      </c>
      <c r="AY417" s="281" t="s">
        <v>366</v>
      </c>
    </row>
    <row r="418" spans="2:65" s="280" customFormat="1">
      <c r="B418" s="279"/>
      <c r="D418" s="274" t="s">
        <v>373</v>
      </c>
      <c r="E418" s="281" t="s">
        <v>1</v>
      </c>
      <c r="F418" s="282" t="s">
        <v>661</v>
      </c>
      <c r="H418" s="283">
        <v>0.27300000000000002</v>
      </c>
      <c r="L418" s="279"/>
      <c r="M418" s="284"/>
      <c r="T418" s="285"/>
      <c r="AT418" s="281" t="s">
        <v>373</v>
      </c>
      <c r="AU418" s="281" t="s">
        <v>90</v>
      </c>
      <c r="AV418" s="280" t="s">
        <v>90</v>
      </c>
      <c r="AW418" s="280" t="s">
        <v>31</v>
      </c>
      <c r="AX418" s="280" t="s">
        <v>77</v>
      </c>
      <c r="AY418" s="281" t="s">
        <v>366</v>
      </c>
    </row>
    <row r="419" spans="2:65" s="294" customFormat="1">
      <c r="B419" s="293"/>
      <c r="D419" s="274" t="s">
        <v>373</v>
      </c>
      <c r="E419" s="295" t="s">
        <v>1</v>
      </c>
      <c r="F419" s="296" t="s">
        <v>397</v>
      </c>
      <c r="H419" s="297">
        <v>0.53100000000000003</v>
      </c>
      <c r="L419" s="293"/>
      <c r="M419" s="298"/>
      <c r="T419" s="299"/>
      <c r="AT419" s="295" t="s">
        <v>373</v>
      </c>
      <c r="AU419" s="295" t="s">
        <v>90</v>
      </c>
      <c r="AV419" s="294" t="s">
        <v>149</v>
      </c>
      <c r="AW419" s="294" t="s">
        <v>31</v>
      </c>
      <c r="AX419" s="294" t="s">
        <v>77</v>
      </c>
      <c r="AY419" s="295" t="s">
        <v>366</v>
      </c>
    </row>
    <row r="420" spans="2:65" s="273" customFormat="1">
      <c r="B420" s="272"/>
      <c r="D420" s="274" t="s">
        <v>373</v>
      </c>
      <c r="E420" s="275" t="s">
        <v>1</v>
      </c>
      <c r="F420" s="276" t="s">
        <v>662</v>
      </c>
      <c r="H420" s="275" t="s">
        <v>1</v>
      </c>
      <c r="L420" s="272"/>
      <c r="M420" s="277"/>
      <c r="T420" s="278"/>
      <c r="AT420" s="275" t="s">
        <v>373</v>
      </c>
      <c r="AU420" s="275" t="s">
        <v>90</v>
      </c>
      <c r="AV420" s="273" t="s">
        <v>84</v>
      </c>
      <c r="AW420" s="273" t="s">
        <v>31</v>
      </c>
      <c r="AX420" s="273" t="s">
        <v>77</v>
      </c>
      <c r="AY420" s="275" t="s">
        <v>366</v>
      </c>
    </row>
    <row r="421" spans="2:65" s="273" customFormat="1">
      <c r="B421" s="272"/>
      <c r="D421" s="274" t="s">
        <v>373</v>
      </c>
      <c r="E421" s="275" t="s">
        <v>1</v>
      </c>
      <c r="F421" s="276" t="s">
        <v>663</v>
      </c>
      <c r="H421" s="275" t="s">
        <v>1</v>
      </c>
      <c r="L421" s="272"/>
      <c r="M421" s="277"/>
      <c r="T421" s="278"/>
      <c r="AT421" s="275" t="s">
        <v>373</v>
      </c>
      <c r="AU421" s="275" t="s">
        <v>90</v>
      </c>
      <c r="AV421" s="273" t="s">
        <v>84</v>
      </c>
      <c r="AW421" s="273" t="s">
        <v>31</v>
      </c>
      <c r="AX421" s="273" t="s">
        <v>77</v>
      </c>
      <c r="AY421" s="275" t="s">
        <v>366</v>
      </c>
    </row>
    <row r="422" spans="2:65" s="280" customFormat="1">
      <c r="B422" s="279"/>
      <c r="D422" s="274" t="s">
        <v>373</v>
      </c>
      <c r="E422" s="281" t="s">
        <v>1</v>
      </c>
      <c r="F422" s="282" t="s">
        <v>664</v>
      </c>
      <c r="H422" s="283">
        <v>0.27400000000000002</v>
      </c>
      <c r="L422" s="279"/>
      <c r="M422" s="284"/>
      <c r="T422" s="285"/>
      <c r="AT422" s="281" t="s">
        <v>373</v>
      </c>
      <c r="AU422" s="281" t="s">
        <v>90</v>
      </c>
      <c r="AV422" s="280" t="s">
        <v>90</v>
      </c>
      <c r="AW422" s="280" t="s">
        <v>31</v>
      </c>
      <c r="AX422" s="280" t="s">
        <v>77</v>
      </c>
      <c r="AY422" s="281" t="s">
        <v>366</v>
      </c>
    </row>
    <row r="423" spans="2:65" s="280" customFormat="1">
      <c r="B423" s="279"/>
      <c r="D423" s="274" t="s">
        <v>373</v>
      </c>
      <c r="E423" s="281" t="s">
        <v>1</v>
      </c>
      <c r="F423" s="282" t="s">
        <v>665</v>
      </c>
      <c r="H423" s="283">
        <v>0.29799999999999999</v>
      </c>
      <c r="L423" s="279"/>
      <c r="M423" s="284"/>
      <c r="T423" s="285"/>
      <c r="AT423" s="281" t="s">
        <v>373</v>
      </c>
      <c r="AU423" s="281" t="s">
        <v>90</v>
      </c>
      <c r="AV423" s="280" t="s">
        <v>90</v>
      </c>
      <c r="AW423" s="280" t="s">
        <v>31</v>
      </c>
      <c r="AX423" s="280" t="s">
        <v>77</v>
      </c>
      <c r="AY423" s="281" t="s">
        <v>366</v>
      </c>
    </row>
    <row r="424" spans="2:65" s="294" customFormat="1">
      <c r="B424" s="293"/>
      <c r="D424" s="274" t="s">
        <v>373</v>
      </c>
      <c r="E424" s="295" t="s">
        <v>1</v>
      </c>
      <c r="F424" s="296" t="s">
        <v>397</v>
      </c>
      <c r="H424" s="297">
        <v>0.57199999999999995</v>
      </c>
      <c r="L424" s="293"/>
      <c r="M424" s="298"/>
      <c r="T424" s="299"/>
      <c r="AT424" s="295" t="s">
        <v>373</v>
      </c>
      <c r="AU424" s="295" t="s">
        <v>90</v>
      </c>
      <c r="AV424" s="294" t="s">
        <v>149</v>
      </c>
      <c r="AW424" s="294" t="s">
        <v>31</v>
      </c>
      <c r="AX424" s="294" t="s">
        <v>77</v>
      </c>
      <c r="AY424" s="295" t="s">
        <v>366</v>
      </c>
    </row>
    <row r="425" spans="2:65" s="287" customFormat="1">
      <c r="B425" s="286"/>
      <c r="D425" s="274" t="s">
        <v>373</v>
      </c>
      <c r="E425" s="288" t="s">
        <v>1</v>
      </c>
      <c r="F425" s="289" t="s">
        <v>378</v>
      </c>
      <c r="H425" s="290">
        <v>8.2449999999999992</v>
      </c>
      <c r="L425" s="286"/>
      <c r="M425" s="291"/>
      <c r="T425" s="292"/>
      <c r="AT425" s="288" t="s">
        <v>373</v>
      </c>
      <c r="AU425" s="288" t="s">
        <v>90</v>
      </c>
      <c r="AV425" s="287" t="s">
        <v>371</v>
      </c>
      <c r="AW425" s="287" t="s">
        <v>31</v>
      </c>
      <c r="AX425" s="287" t="s">
        <v>84</v>
      </c>
      <c r="AY425" s="288" t="s">
        <v>366</v>
      </c>
    </row>
    <row r="426" spans="2:65" s="74" customFormat="1" ht="49.15" customHeight="1">
      <c r="B426" s="73"/>
      <c r="C426" s="260" t="s">
        <v>666</v>
      </c>
      <c r="D426" s="260" t="s">
        <v>368</v>
      </c>
      <c r="E426" s="261" t="s">
        <v>667</v>
      </c>
      <c r="F426" s="262" t="s">
        <v>668</v>
      </c>
      <c r="G426" s="263" t="s">
        <v>402</v>
      </c>
      <c r="H426" s="264">
        <v>0.56999999999999995</v>
      </c>
      <c r="I426" s="26"/>
      <c r="J426" s="266">
        <f>ROUND(I426*H426,2)</f>
        <v>0</v>
      </c>
      <c r="K426" s="267"/>
      <c r="L426" s="73"/>
      <c r="M426" s="27" t="s">
        <v>1</v>
      </c>
      <c r="N426" s="233" t="s">
        <v>43</v>
      </c>
      <c r="P426" s="269">
        <f>O426*H426</f>
        <v>0</v>
      </c>
      <c r="Q426" s="269">
        <v>0.54235999999999995</v>
      </c>
      <c r="R426" s="269">
        <f>Q426*H426</f>
        <v>0.30914519999999995</v>
      </c>
      <c r="S426" s="269">
        <v>0</v>
      </c>
      <c r="T426" s="270">
        <f>S426*H426</f>
        <v>0</v>
      </c>
      <c r="AR426" s="271" t="s">
        <v>371</v>
      </c>
      <c r="AT426" s="271" t="s">
        <v>368</v>
      </c>
      <c r="AU426" s="271" t="s">
        <v>90</v>
      </c>
      <c r="AY426" s="53" t="s">
        <v>366</v>
      </c>
      <c r="BE426" s="179">
        <f>IF(N426="základná",J426,0)</f>
        <v>0</v>
      </c>
      <c r="BF426" s="179">
        <f>IF(N426="znížená",J426,0)</f>
        <v>0</v>
      </c>
      <c r="BG426" s="179">
        <f>IF(N426="zákl. prenesená",J426,0)</f>
        <v>0</v>
      </c>
      <c r="BH426" s="179">
        <f>IF(N426="zníž. prenesená",J426,0)</f>
        <v>0</v>
      </c>
      <c r="BI426" s="179">
        <f>IF(N426="nulová",J426,0)</f>
        <v>0</v>
      </c>
      <c r="BJ426" s="53" t="s">
        <v>90</v>
      </c>
      <c r="BK426" s="179">
        <f>ROUND(I426*H426,2)</f>
        <v>0</v>
      </c>
      <c r="BL426" s="53" t="s">
        <v>371</v>
      </c>
      <c r="BM426" s="271" t="s">
        <v>669</v>
      </c>
    </row>
    <row r="427" spans="2:65" s="273" customFormat="1">
      <c r="B427" s="272"/>
      <c r="D427" s="274" t="s">
        <v>373</v>
      </c>
      <c r="E427" s="275" t="s">
        <v>1</v>
      </c>
      <c r="F427" s="276" t="s">
        <v>670</v>
      </c>
      <c r="H427" s="275" t="s">
        <v>1</v>
      </c>
      <c r="L427" s="272"/>
      <c r="M427" s="277"/>
      <c r="T427" s="278"/>
      <c r="AT427" s="275" t="s">
        <v>373</v>
      </c>
      <c r="AU427" s="275" t="s">
        <v>90</v>
      </c>
      <c r="AV427" s="273" t="s">
        <v>84</v>
      </c>
      <c r="AW427" s="273" t="s">
        <v>31</v>
      </c>
      <c r="AX427" s="273" t="s">
        <v>77</v>
      </c>
      <c r="AY427" s="275" t="s">
        <v>366</v>
      </c>
    </row>
    <row r="428" spans="2:65" s="273" customFormat="1">
      <c r="B428" s="272"/>
      <c r="D428" s="274" t="s">
        <v>373</v>
      </c>
      <c r="E428" s="275" t="s">
        <v>1</v>
      </c>
      <c r="F428" s="276" t="s">
        <v>641</v>
      </c>
      <c r="H428" s="275" t="s">
        <v>1</v>
      </c>
      <c r="L428" s="272"/>
      <c r="M428" s="277"/>
      <c r="T428" s="278"/>
      <c r="AT428" s="275" t="s">
        <v>373</v>
      </c>
      <c r="AU428" s="275" t="s">
        <v>90</v>
      </c>
      <c r="AV428" s="273" t="s">
        <v>84</v>
      </c>
      <c r="AW428" s="273" t="s">
        <v>31</v>
      </c>
      <c r="AX428" s="273" t="s">
        <v>77</v>
      </c>
      <c r="AY428" s="275" t="s">
        <v>366</v>
      </c>
    </row>
    <row r="429" spans="2:65" s="273" customFormat="1">
      <c r="B429" s="272"/>
      <c r="D429" s="274" t="s">
        <v>373</v>
      </c>
      <c r="E429" s="275" t="s">
        <v>1</v>
      </c>
      <c r="F429" s="276" t="s">
        <v>671</v>
      </c>
      <c r="H429" s="275" t="s">
        <v>1</v>
      </c>
      <c r="L429" s="272"/>
      <c r="M429" s="277"/>
      <c r="T429" s="278"/>
      <c r="AT429" s="275" t="s">
        <v>373</v>
      </c>
      <c r="AU429" s="275" t="s">
        <v>90</v>
      </c>
      <c r="AV429" s="273" t="s">
        <v>84</v>
      </c>
      <c r="AW429" s="273" t="s">
        <v>31</v>
      </c>
      <c r="AX429" s="273" t="s">
        <v>77</v>
      </c>
      <c r="AY429" s="275" t="s">
        <v>366</v>
      </c>
    </row>
    <row r="430" spans="2:65" s="280" customFormat="1">
      <c r="B430" s="279"/>
      <c r="D430" s="274" t="s">
        <v>373</v>
      </c>
      <c r="E430" s="281" t="s">
        <v>1</v>
      </c>
      <c r="F430" s="282" t="s">
        <v>672</v>
      </c>
      <c r="H430" s="283">
        <v>0.56999999999999995</v>
      </c>
      <c r="L430" s="279"/>
      <c r="M430" s="284"/>
      <c r="T430" s="285"/>
      <c r="AT430" s="281" t="s">
        <v>373</v>
      </c>
      <c r="AU430" s="281" t="s">
        <v>90</v>
      </c>
      <c r="AV430" s="280" t="s">
        <v>90</v>
      </c>
      <c r="AW430" s="280" t="s">
        <v>31</v>
      </c>
      <c r="AX430" s="280" t="s">
        <v>77</v>
      </c>
      <c r="AY430" s="281" t="s">
        <v>366</v>
      </c>
    </row>
    <row r="431" spans="2:65" s="287" customFormat="1">
      <c r="B431" s="286"/>
      <c r="D431" s="274" t="s">
        <v>373</v>
      </c>
      <c r="E431" s="288" t="s">
        <v>1</v>
      </c>
      <c r="F431" s="289" t="s">
        <v>378</v>
      </c>
      <c r="H431" s="290">
        <v>0.56999999999999995</v>
      </c>
      <c r="L431" s="286"/>
      <c r="M431" s="291"/>
      <c r="T431" s="292"/>
      <c r="AT431" s="288" t="s">
        <v>373</v>
      </c>
      <c r="AU431" s="288" t="s">
        <v>90</v>
      </c>
      <c r="AV431" s="287" t="s">
        <v>371</v>
      </c>
      <c r="AW431" s="287" t="s">
        <v>31</v>
      </c>
      <c r="AX431" s="287" t="s">
        <v>84</v>
      </c>
      <c r="AY431" s="288" t="s">
        <v>366</v>
      </c>
    </row>
    <row r="432" spans="2:65" s="74" customFormat="1" ht="37.9" customHeight="1">
      <c r="B432" s="73"/>
      <c r="C432" s="260" t="s">
        <v>673</v>
      </c>
      <c r="D432" s="260" t="s">
        <v>368</v>
      </c>
      <c r="E432" s="261" t="s">
        <v>674</v>
      </c>
      <c r="F432" s="262" t="s">
        <v>675</v>
      </c>
      <c r="G432" s="263" t="s">
        <v>265</v>
      </c>
      <c r="H432" s="264">
        <v>9.3219999999999992</v>
      </c>
      <c r="I432" s="26"/>
      <c r="J432" s="266">
        <f>ROUND(I432*H432,2)</f>
        <v>0</v>
      </c>
      <c r="K432" s="267"/>
      <c r="L432" s="73"/>
      <c r="M432" s="27" t="s">
        <v>1</v>
      </c>
      <c r="N432" s="233" t="s">
        <v>43</v>
      </c>
      <c r="P432" s="269">
        <f>O432*H432</f>
        <v>0</v>
      </c>
      <c r="Q432" s="269">
        <v>0</v>
      </c>
      <c r="R432" s="269">
        <f>Q432*H432</f>
        <v>0</v>
      </c>
      <c r="S432" s="269">
        <v>0</v>
      </c>
      <c r="T432" s="270">
        <f>S432*H432</f>
        <v>0</v>
      </c>
      <c r="AR432" s="271" t="s">
        <v>371</v>
      </c>
      <c r="AT432" s="271" t="s">
        <v>368</v>
      </c>
      <c r="AU432" s="271" t="s">
        <v>90</v>
      </c>
      <c r="AY432" s="53" t="s">
        <v>366</v>
      </c>
      <c r="BE432" s="179">
        <f>IF(N432="základná",J432,0)</f>
        <v>0</v>
      </c>
      <c r="BF432" s="179">
        <f>IF(N432="znížená",J432,0)</f>
        <v>0</v>
      </c>
      <c r="BG432" s="179">
        <f>IF(N432="zákl. prenesená",J432,0)</f>
        <v>0</v>
      </c>
      <c r="BH432" s="179">
        <f>IF(N432="zníž. prenesená",J432,0)</f>
        <v>0</v>
      </c>
      <c r="BI432" s="179">
        <f>IF(N432="nulová",J432,0)</f>
        <v>0</v>
      </c>
      <c r="BJ432" s="53" t="s">
        <v>90</v>
      </c>
      <c r="BK432" s="179">
        <f>ROUND(I432*H432,2)</f>
        <v>0</v>
      </c>
      <c r="BL432" s="53" t="s">
        <v>371</v>
      </c>
      <c r="BM432" s="271" t="s">
        <v>676</v>
      </c>
    </row>
    <row r="433" spans="2:65" s="273" customFormat="1">
      <c r="B433" s="272"/>
      <c r="D433" s="274" t="s">
        <v>373</v>
      </c>
      <c r="E433" s="275" t="s">
        <v>1</v>
      </c>
      <c r="F433" s="276" t="s">
        <v>642</v>
      </c>
      <c r="H433" s="275" t="s">
        <v>1</v>
      </c>
      <c r="L433" s="272"/>
      <c r="M433" s="277"/>
      <c r="T433" s="278"/>
      <c r="AT433" s="275" t="s">
        <v>373</v>
      </c>
      <c r="AU433" s="275" t="s">
        <v>90</v>
      </c>
      <c r="AV433" s="273" t="s">
        <v>84</v>
      </c>
      <c r="AW433" s="273" t="s">
        <v>31</v>
      </c>
      <c r="AX433" s="273" t="s">
        <v>77</v>
      </c>
      <c r="AY433" s="275" t="s">
        <v>366</v>
      </c>
    </row>
    <row r="434" spans="2:65" s="280" customFormat="1">
      <c r="B434" s="279"/>
      <c r="D434" s="274" t="s">
        <v>373</v>
      </c>
      <c r="E434" s="281" t="s">
        <v>1</v>
      </c>
      <c r="F434" s="282" t="s">
        <v>677</v>
      </c>
      <c r="H434" s="283">
        <v>5.5919999999999996</v>
      </c>
      <c r="L434" s="279"/>
      <c r="M434" s="284"/>
      <c r="T434" s="285"/>
      <c r="AT434" s="281" t="s">
        <v>373</v>
      </c>
      <c r="AU434" s="281" t="s">
        <v>90</v>
      </c>
      <c r="AV434" s="280" t="s">
        <v>90</v>
      </c>
      <c r="AW434" s="280" t="s">
        <v>31</v>
      </c>
      <c r="AX434" s="280" t="s">
        <v>77</v>
      </c>
      <c r="AY434" s="281" t="s">
        <v>366</v>
      </c>
    </row>
    <row r="435" spans="2:65" s="273" customFormat="1">
      <c r="B435" s="272"/>
      <c r="D435" s="274" t="s">
        <v>373</v>
      </c>
      <c r="E435" s="275" t="s">
        <v>1</v>
      </c>
      <c r="F435" s="276" t="s">
        <v>678</v>
      </c>
      <c r="H435" s="275" t="s">
        <v>1</v>
      </c>
      <c r="L435" s="272"/>
      <c r="M435" s="277"/>
      <c r="T435" s="278"/>
      <c r="AT435" s="275" t="s">
        <v>373</v>
      </c>
      <c r="AU435" s="275" t="s">
        <v>90</v>
      </c>
      <c r="AV435" s="273" t="s">
        <v>84</v>
      </c>
      <c r="AW435" s="273" t="s">
        <v>31</v>
      </c>
      <c r="AX435" s="273" t="s">
        <v>77</v>
      </c>
      <c r="AY435" s="275" t="s">
        <v>366</v>
      </c>
    </row>
    <row r="436" spans="2:65" s="280" customFormat="1">
      <c r="B436" s="279"/>
      <c r="D436" s="274" t="s">
        <v>373</v>
      </c>
      <c r="E436" s="281" t="s">
        <v>1</v>
      </c>
      <c r="F436" s="282" t="s">
        <v>679</v>
      </c>
      <c r="H436" s="283">
        <v>3.73</v>
      </c>
      <c r="L436" s="279"/>
      <c r="M436" s="284"/>
      <c r="T436" s="285"/>
      <c r="AT436" s="281" t="s">
        <v>373</v>
      </c>
      <c r="AU436" s="281" t="s">
        <v>90</v>
      </c>
      <c r="AV436" s="280" t="s">
        <v>90</v>
      </c>
      <c r="AW436" s="280" t="s">
        <v>31</v>
      </c>
      <c r="AX436" s="280" t="s">
        <v>77</v>
      </c>
      <c r="AY436" s="281" t="s">
        <v>366</v>
      </c>
    </row>
    <row r="437" spans="2:65" s="287" customFormat="1">
      <c r="B437" s="286"/>
      <c r="D437" s="274" t="s">
        <v>373</v>
      </c>
      <c r="E437" s="288" t="s">
        <v>1</v>
      </c>
      <c r="F437" s="289" t="s">
        <v>378</v>
      </c>
      <c r="H437" s="290">
        <v>9.3219999999999992</v>
      </c>
      <c r="L437" s="286"/>
      <c r="M437" s="291"/>
      <c r="T437" s="292"/>
      <c r="AT437" s="288" t="s">
        <v>373</v>
      </c>
      <c r="AU437" s="288" t="s">
        <v>90</v>
      </c>
      <c r="AV437" s="287" t="s">
        <v>371</v>
      </c>
      <c r="AW437" s="287" t="s">
        <v>31</v>
      </c>
      <c r="AX437" s="287" t="s">
        <v>84</v>
      </c>
      <c r="AY437" s="288" t="s">
        <v>366</v>
      </c>
    </row>
    <row r="438" spans="2:65" s="74" customFormat="1" ht="37.9" customHeight="1">
      <c r="B438" s="73"/>
      <c r="C438" s="260" t="s">
        <v>680</v>
      </c>
      <c r="D438" s="260" t="s">
        <v>368</v>
      </c>
      <c r="E438" s="261" t="s">
        <v>681</v>
      </c>
      <c r="F438" s="262" t="s">
        <v>682</v>
      </c>
      <c r="G438" s="263" t="s">
        <v>265</v>
      </c>
      <c r="H438" s="264">
        <v>21.105</v>
      </c>
      <c r="I438" s="26"/>
      <c r="J438" s="266">
        <f>ROUND(I438*H438,2)</f>
        <v>0</v>
      </c>
      <c r="K438" s="267"/>
      <c r="L438" s="73"/>
      <c r="M438" s="27" t="s">
        <v>1</v>
      </c>
      <c r="N438" s="233" t="s">
        <v>43</v>
      </c>
      <c r="P438" s="269">
        <f>O438*H438</f>
        <v>0</v>
      </c>
      <c r="Q438" s="269">
        <v>0</v>
      </c>
      <c r="R438" s="269">
        <f>Q438*H438</f>
        <v>0</v>
      </c>
      <c r="S438" s="269">
        <v>0</v>
      </c>
      <c r="T438" s="270">
        <f>S438*H438</f>
        <v>0</v>
      </c>
      <c r="AR438" s="271" t="s">
        <v>371</v>
      </c>
      <c r="AT438" s="271" t="s">
        <v>368</v>
      </c>
      <c r="AU438" s="271" t="s">
        <v>90</v>
      </c>
      <c r="AY438" s="53" t="s">
        <v>366</v>
      </c>
      <c r="BE438" s="179">
        <f>IF(N438="základná",J438,0)</f>
        <v>0</v>
      </c>
      <c r="BF438" s="179">
        <f>IF(N438="znížená",J438,0)</f>
        <v>0</v>
      </c>
      <c r="BG438" s="179">
        <f>IF(N438="zákl. prenesená",J438,0)</f>
        <v>0</v>
      </c>
      <c r="BH438" s="179">
        <f>IF(N438="zníž. prenesená",J438,0)</f>
        <v>0</v>
      </c>
      <c r="BI438" s="179">
        <f>IF(N438="nulová",J438,0)</f>
        <v>0</v>
      </c>
      <c r="BJ438" s="53" t="s">
        <v>90</v>
      </c>
      <c r="BK438" s="179">
        <f>ROUND(I438*H438,2)</f>
        <v>0</v>
      </c>
      <c r="BL438" s="53" t="s">
        <v>371</v>
      </c>
      <c r="BM438" s="271" t="s">
        <v>683</v>
      </c>
    </row>
    <row r="439" spans="2:65" s="273" customFormat="1">
      <c r="B439" s="272"/>
      <c r="D439" s="274" t="s">
        <v>373</v>
      </c>
      <c r="E439" s="275" t="s">
        <v>1</v>
      </c>
      <c r="F439" s="276" t="s">
        <v>684</v>
      </c>
      <c r="H439" s="275" t="s">
        <v>1</v>
      </c>
      <c r="L439" s="272"/>
      <c r="M439" s="277"/>
      <c r="T439" s="278"/>
      <c r="AT439" s="275" t="s">
        <v>373</v>
      </c>
      <c r="AU439" s="275" t="s">
        <v>90</v>
      </c>
      <c r="AV439" s="273" t="s">
        <v>84</v>
      </c>
      <c r="AW439" s="273" t="s">
        <v>31</v>
      </c>
      <c r="AX439" s="273" t="s">
        <v>77</v>
      </c>
      <c r="AY439" s="275" t="s">
        <v>366</v>
      </c>
    </row>
    <row r="440" spans="2:65" s="280" customFormat="1">
      <c r="B440" s="279"/>
      <c r="D440" s="274" t="s">
        <v>373</v>
      </c>
      <c r="E440" s="281" t="s">
        <v>1</v>
      </c>
      <c r="F440" s="282" t="s">
        <v>685</v>
      </c>
      <c r="H440" s="283">
        <v>1.53</v>
      </c>
      <c r="L440" s="279"/>
      <c r="M440" s="284"/>
      <c r="T440" s="285"/>
      <c r="AT440" s="281" t="s">
        <v>373</v>
      </c>
      <c r="AU440" s="281" t="s">
        <v>90</v>
      </c>
      <c r="AV440" s="280" t="s">
        <v>90</v>
      </c>
      <c r="AW440" s="280" t="s">
        <v>31</v>
      </c>
      <c r="AX440" s="280" t="s">
        <v>77</v>
      </c>
      <c r="AY440" s="281" t="s">
        <v>366</v>
      </c>
    </row>
    <row r="441" spans="2:65" s="273" customFormat="1">
      <c r="B441" s="272"/>
      <c r="D441" s="274" t="s">
        <v>373</v>
      </c>
      <c r="E441" s="275" t="s">
        <v>1</v>
      </c>
      <c r="F441" s="276" t="s">
        <v>678</v>
      </c>
      <c r="H441" s="275" t="s">
        <v>1</v>
      </c>
      <c r="L441" s="272"/>
      <c r="M441" s="277"/>
      <c r="T441" s="278"/>
      <c r="AT441" s="275" t="s">
        <v>373</v>
      </c>
      <c r="AU441" s="275" t="s">
        <v>90</v>
      </c>
      <c r="AV441" s="273" t="s">
        <v>84</v>
      </c>
      <c r="AW441" s="273" t="s">
        <v>31</v>
      </c>
      <c r="AX441" s="273" t="s">
        <v>77</v>
      </c>
      <c r="AY441" s="275" t="s">
        <v>366</v>
      </c>
    </row>
    <row r="442" spans="2:65" s="280" customFormat="1">
      <c r="B442" s="279"/>
      <c r="D442" s="274" t="s">
        <v>373</v>
      </c>
      <c r="E442" s="281" t="s">
        <v>1</v>
      </c>
      <c r="F442" s="282" t="s">
        <v>686</v>
      </c>
      <c r="H442" s="283">
        <v>4.0449999999999999</v>
      </c>
      <c r="L442" s="279"/>
      <c r="M442" s="284"/>
      <c r="T442" s="285"/>
      <c r="AT442" s="281" t="s">
        <v>373</v>
      </c>
      <c r="AU442" s="281" t="s">
        <v>90</v>
      </c>
      <c r="AV442" s="280" t="s">
        <v>90</v>
      </c>
      <c r="AW442" s="280" t="s">
        <v>31</v>
      </c>
      <c r="AX442" s="280" t="s">
        <v>77</v>
      </c>
      <c r="AY442" s="281" t="s">
        <v>366</v>
      </c>
    </row>
    <row r="443" spans="2:65" s="273" customFormat="1">
      <c r="B443" s="272"/>
      <c r="D443" s="274" t="s">
        <v>373</v>
      </c>
      <c r="E443" s="275" t="s">
        <v>1</v>
      </c>
      <c r="F443" s="276" t="s">
        <v>687</v>
      </c>
      <c r="H443" s="275" t="s">
        <v>1</v>
      </c>
      <c r="L443" s="272"/>
      <c r="M443" s="277"/>
      <c r="T443" s="278"/>
      <c r="AT443" s="275" t="s">
        <v>373</v>
      </c>
      <c r="AU443" s="275" t="s">
        <v>90</v>
      </c>
      <c r="AV443" s="273" t="s">
        <v>84</v>
      </c>
      <c r="AW443" s="273" t="s">
        <v>31</v>
      </c>
      <c r="AX443" s="273" t="s">
        <v>77</v>
      </c>
      <c r="AY443" s="275" t="s">
        <v>366</v>
      </c>
    </row>
    <row r="444" spans="2:65" s="280" customFormat="1">
      <c r="B444" s="279"/>
      <c r="D444" s="274" t="s">
        <v>373</v>
      </c>
      <c r="E444" s="281" t="s">
        <v>1</v>
      </c>
      <c r="F444" s="282" t="s">
        <v>688</v>
      </c>
      <c r="H444" s="283">
        <v>15.53</v>
      </c>
      <c r="L444" s="279"/>
      <c r="M444" s="284"/>
      <c r="T444" s="285"/>
      <c r="AT444" s="281" t="s">
        <v>373</v>
      </c>
      <c r="AU444" s="281" t="s">
        <v>90</v>
      </c>
      <c r="AV444" s="280" t="s">
        <v>90</v>
      </c>
      <c r="AW444" s="280" t="s">
        <v>31</v>
      </c>
      <c r="AX444" s="280" t="s">
        <v>77</v>
      </c>
      <c r="AY444" s="281" t="s">
        <v>366</v>
      </c>
    </row>
    <row r="445" spans="2:65" s="287" customFormat="1">
      <c r="B445" s="286"/>
      <c r="D445" s="274" t="s">
        <v>373</v>
      </c>
      <c r="E445" s="288" t="s">
        <v>1</v>
      </c>
      <c r="F445" s="289" t="s">
        <v>378</v>
      </c>
      <c r="H445" s="290">
        <v>21.105</v>
      </c>
      <c r="L445" s="286"/>
      <c r="M445" s="291"/>
      <c r="T445" s="292"/>
      <c r="AT445" s="288" t="s">
        <v>373</v>
      </c>
      <c r="AU445" s="288" t="s">
        <v>90</v>
      </c>
      <c r="AV445" s="287" t="s">
        <v>371</v>
      </c>
      <c r="AW445" s="287" t="s">
        <v>31</v>
      </c>
      <c r="AX445" s="287" t="s">
        <v>84</v>
      </c>
      <c r="AY445" s="288" t="s">
        <v>366</v>
      </c>
    </row>
    <row r="446" spans="2:65" s="74" customFormat="1" ht="37.9" customHeight="1">
      <c r="B446" s="73"/>
      <c r="C446" s="260" t="s">
        <v>689</v>
      </c>
      <c r="D446" s="260" t="s">
        <v>368</v>
      </c>
      <c r="E446" s="261" t="s">
        <v>690</v>
      </c>
      <c r="F446" s="262" t="s">
        <v>691</v>
      </c>
      <c r="G446" s="263" t="s">
        <v>265</v>
      </c>
      <c r="H446" s="264">
        <v>7.5049999999999999</v>
      </c>
      <c r="I446" s="26"/>
      <c r="J446" s="266">
        <f>ROUND(I446*H446,2)</f>
        <v>0</v>
      </c>
      <c r="K446" s="267"/>
      <c r="L446" s="73"/>
      <c r="M446" s="27" t="s">
        <v>1</v>
      </c>
      <c r="N446" s="233" t="s">
        <v>43</v>
      </c>
      <c r="P446" s="269">
        <f>O446*H446</f>
        <v>0</v>
      </c>
      <c r="Q446" s="269">
        <v>0</v>
      </c>
      <c r="R446" s="269">
        <f>Q446*H446</f>
        <v>0</v>
      </c>
      <c r="S446" s="269">
        <v>0</v>
      </c>
      <c r="T446" s="270">
        <f>S446*H446</f>
        <v>0</v>
      </c>
      <c r="AR446" s="271" t="s">
        <v>371</v>
      </c>
      <c r="AT446" s="271" t="s">
        <v>368</v>
      </c>
      <c r="AU446" s="271" t="s">
        <v>90</v>
      </c>
      <c r="AY446" s="53" t="s">
        <v>366</v>
      </c>
      <c r="BE446" s="179">
        <f>IF(N446="základná",J446,0)</f>
        <v>0</v>
      </c>
      <c r="BF446" s="179">
        <f>IF(N446="znížená",J446,0)</f>
        <v>0</v>
      </c>
      <c r="BG446" s="179">
        <f>IF(N446="zákl. prenesená",J446,0)</f>
        <v>0</v>
      </c>
      <c r="BH446" s="179">
        <f>IF(N446="zníž. prenesená",J446,0)</f>
        <v>0</v>
      </c>
      <c r="BI446" s="179">
        <f>IF(N446="nulová",J446,0)</f>
        <v>0</v>
      </c>
      <c r="BJ446" s="53" t="s">
        <v>90</v>
      </c>
      <c r="BK446" s="179">
        <f>ROUND(I446*H446,2)</f>
        <v>0</v>
      </c>
      <c r="BL446" s="53" t="s">
        <v>371</v>
      </c>
      <c r="BM446" s="271" t="s">
        <v>692</v>
      </c>
    </row>
    <row r="447" spans="2:65" s="273" customFormat="1">
      <c r="B447" s="272"/>
      <c r="D447" s="274" t="s">
        <v>373</v>
      </c>
      <c r="E447" s="275" t="s">
        <v>1</v>
      </c>
      <c r="F447" s="276" t="s">
        <v>693</v>
      </c>
      <c r="H447" s="275" t="s">
        <v>1</v>
      </c>
      <c r="L447" s="272"/>
      <c r="M447" s="277"/>
      <c r="T447" s="278"/>
      <c r="AT447" s="275" t="s">
        <v>373</v>
      </c>
      <c r="AU447" s="275" t="s">
        <v>90</v>
      </c>
      <c r="AV447" s="273" t="s">
        <v>84</v>
      </c>
      <c r="AW447" s="273" t="s">
        <v>31</v>
      </c>
      <c r="AX447" s="273" t="s">
        <v>77</v>
      </c>
      <c r="AY447" s="275" t="s">
        <v>366</v>
      </c>
    </row>
    <row r="448" spans="2:65" s="280" customFormat="1">
      <c r="B448" s="279"/>
      <c r="D448" s="274" t="s">
        <v>373</v>
      </c>
      <c r="E448" s="281" t="s">
        <v>1</v>
      </c>
      <c r="F448" s="282" t="s">
        <v>694</v>
      </c>
      <c r="H448" s="283">
        <v>1.67</v>
      </c>
      <c r="L448" s="279"/>
      <c r="M448" s="284"/>
      <c r="T448" s="285"/>
      <c r="AT448" s="281" t="s">
        <v>373</v>
      </c>
      <c r="AU448" s="281" t="s">
        <v>90</v>
      </c>
      <c r="AV448" s="280" t="s">
        <v>90</v>
      </c>
      <c r="AW448" s="280" t="s">
        <v>31</v>
      </c>
      <c r="AX448" s="280" t="s">
        <v>77</v>
      </c>
      <c r="AY448" s="281" t="s">
        <v>366</v>
      </c>
    </row>
    <row r="449" spans="2:65" s="273" customFormat="1">
      <c r="B449" s="272"/>
      <c r="D449" s="274" t="s">
        <v>373</v>
      </c>
      <c r="E449" s="275" t="s">
        <v>1</v>
      </c>
      <c r="F449" s="276" t="s">
        <v>695</v>
      </c>
      <c r="H449" s="275" t="s">
        <v>1</v>
      </c>
      <c r="L449" s="272"/>
      <c r="M449" s="277"/>
      <c r="T449" s="278"/>
      <c r="AT449" s="275" t="s">
        <v>373</v>
      </c>
      <c r="AU449" s="275" t="s">
        <v>90</v>
      </c>
      <c r="AV449" s="273" t="s">
        <v>84</v>
      </c>
      <c r="AW449" s="273" t="s">
        <v>31</v>
      </c>
      <c r="AX449" s="273" t="s">
        <v>77</v>
      </c>
      <c r="AY449" s="275" t="s">
        <v>366</v>
      </c>
    </row>
    <row r="450" spans="2:65" s="280" customFormat="1">
      <c r="B450" s="279"/>
      <c r="D450" s="274" t="s">
        <v>373</v>
      </c>
      <c r="E450" s="281" t="s">
        <v>1</v>
      </c>
      <c r="F450" s="282" t="s">
        <v>696</v>
      </c>
      <c r="H450" s="283">
        <v>5.835</v>
      </c>
      <c r="L450" s="279"/>
      <c r="M450" s="284"/>
      <c r="T450" s="285"/>
      <c r="AT450" s="281" t="s">
        <v>373</v>
      </c>
      <c r="AU450" s="281" t="s">
        <v>90</v>
      </c>
      <c r="AV450" s="280" t="s">
        <v>90</v>
      </c>
      <c r="AW450" s="280" t="s">
        <v>31</v>
      </c>
      <c r="AX450" s="280" t="s">
        <v>77</v>
      </c>
      <c r="AY450" s="281" t="s">
        <v>366</v>
      </c>
    </row>
    <row r="451" spans="2:65" s="287" customFormat="1">
      <c r="B451" s="286"/>
      <c r="D451" s="274" t="s">
        <v>373</v>
      </c>
      <c r="E451" s="288" t="s">
        <v>1</v>
      </c>
      <c r="F451" s="289" t="s">
        <v>378</v>
      </c>
      <c r="H451" s="290">
        <v>7.5049999999999999</v>
      </c>
      <c r="L451" s="286"/>
      <c r="M451" s="291"/>
      <c r="T451" s="292"/>
      <c r="AT451" s="288" t="s">
        <v>373</v>
      </c>
      <c r="AU451" s="288" t="s">
        <v>90</v>
      </c>
      <c r="AV451" s="287" t="s">
        <v>371</v>
      </c>
      <c r="AW451" s="287" t="s">
        <v>31</v>
      </c>
      <c r="AX451" s="287" t="s">
        <v>84</v>
      </c>
      <c r="AY451" s="288" t="s">
        <v>366</v>
      </c>
    </row>
    <row r="452" spans="2:65" s="74" customFormat="1" ht="37.9" customHeight="1">
      <c r="B452" s="73"/>
      <c r="C452" s="260" t="s">
        <v>697</v>
      </c>
      <c r="D452" s="260" t="s">
        <v>368</v>
      </c>
      <c r="E452" s="261" t="s">
        <v>698</v>
      </c>
      <c r="F452" s="262" t="s">
        <v>699</v>
      </c>
      <c r="G452" s="263" t="s">
        <v>265</v>
      </c>
      <c r="H452" s="264">
        <v>13.765000000000001</v>
      </c>
      <c r="I452" s="26"/>
      <c r="J452" s="266">
        <f>ROUND(I452*H452,2)</f>
        <v>0</v>
      </c>
      <c r="K452" s="267"/>
      <c r="L452" s="73"/>
      <c r="M452" s="27" t="s">
        <v>1</v>
      </c>
      <c r="N452" s="233" t="s">
        <v>43</v>
      </c>
      <c r="P452" s="269">
        <f>O452*H452</f>
        <v>0</v>
      </c>
      <c r="Q452" s="269">
        <v>0</v>
      </c>
      <c r="R452" s="269">
        <f>Q452*H452</f>
        <v>0</v>
      </c>
      <c r="S452" s="269">
        <v>0</v>
      </c>
      <c r="T452" s="270">
        <f>S452*H452</f>
        <v>0</v>
      </c>
      <c r="AR452" s="271" t="s">
        <v>371</v>
      </c>
      <c r="AT452" s="271" t="s">
        <v>368</v>
      </c>
      <c r="AU452" s="271" t="s">
        <v>90</v>
      </c>
      <c r="AY452" s="53" t="s">
        <v>366</v>
      </c>
      <c r="BE452" s="179">
        <f>IF(N452="základná",J452,0)</f>
        <v>0</v>
      </c>
      <c r="BF452" s="179">
        <f>IF(N452="znížená",J452,0)</f>
        <v>0</v>
      </c>
      <c r="BG452" s="179">
        <f>IF(N452="zákl. prenesená",J452,0)</f>
        <v>0</v>
      </c>
      <c r="BH452" s="179">
        <f>IF(N452="zníž. prenesená",J452,0)</f>
        <v>0</v>
      </c>
      <c r="BI452" s="179">
        <f>IF(N452="nulová",J452,0)</f>
        <v>0</v>
      </c>
      <c r="BJ452" s="53" t="s">
        <v>90</v>
      </c>
      <c r="BK452" s="179">
        <f>ROUND(I452*H452,2)</f>
        <v>0</v>
      </c>
      <c r="BL452" s="53" t="s">
        <v>371</v>
      </c>
      <c r="BM452" s="271" t="s">
        <v>700</v>
      </c>
    </row>
    <row r="453" spans="2:65" s="273" customFormat="1">
      <c r="B453" s="272"/>
      <c r="D453" s="274" t="s">
        <v>373</v>
      </c>
      <c r="E453" s="275" t="s">
        <v>1</v>
      </c>
      <c r="F453" s="276" t="s">
        <v>701</v>
      </c>
      <c r="H453" s="275" t="s">
        <v>1</v>
      </c>
      <c r="L453" s="272"/>
      <c r="M453" s="277"/>
      <c r="T453" s="278"/>
      <c r="AT453" s="275" t="s">
        <v>373</v>
      </c>
      <c r="AU453" s="275" t="s">
        <v>90</v>
      </c>
      <c r="AV453" s="273" t="s">
        <v>84</v>
      </c>
      <c r="AW453" s="273" t="s">
        <v>31</v>
      </c>
      <c r="AX453" s="273" t="s">
        <v>77</v>
      </c>
      <c r="AY453" s="275" t="s">
        <v>366</v>
      </c>
    </row>
    <row r="454" spans="2:65" s="280" customFormat="1">
      <c r="B454" s="279"/>
      <c r="D454" s="274" t="s">
        <v>373</v>
      </c>
      <c r="E454" s="281" t="s">
        <v>1</v>
      </c>
      <c r="F454" s="282" t="s">
        <v>702</v>
      </c>
      <c r="H454" s="283">
        <v>8.2750000000000004</v>
      </c>
      <c r="L454" s="279"/>
      <c r="M454" s="284"/>
      <c r="T454" s="285"/>
      <c r="AT454" s="281" t="s">
        <v>373</v>
      </c>
      <c r="AU454" s="281" t="s">
        <v>90</v>
      </c>
      <c r="AV454" s="280" t="s">
        <v>90</v>
      </c>
      <c r="AW454" s="280" t="s">
        <v>31</v>
      </c>
      <c r="AX454" s="280" t="s">
        <v>77</v>
      </c>
      <c r="AY454" s="281" t="s">
        <v>366</v>
      </c>
    </row>
    <row r="455" spans="2:65" s="273" customFormat="1">
      <c r="B455" s="272"/>
      <c r="D455" s="274" t="s">
        <v>373</v>
      </c>
      <c r="E455" s="275" t="s">
        <v>1</v>
      </c>
      <c r="F455" s="276" t="s">
        <v>703</v>
      </c>
      <c r="H455" s="275" t="s">
        <v>1</v>
      </c>
      <c r="L455" s="272"/>
      <c r="M455" s="277"/>
      <c r="T455" s="278"/>
      <c r="AT455" s="275" t="s">
        <v>373</v>
      </c>
      <c r="AU455" s="275" t="s">
        <v>90</v>
      </c>
      <c r="AV455" s="273" t="s">
        <v>84</v>
      </c>
      <c r="AW455" s="273" t="s">
        <v>31</v>
      </c>
      <c r="AX455" s="273" t="s">
        <v>77</v>
      </c>
      <c r="AY455" s="275" t="s">
        <v>366</v>
      </c>
    </row>
    <row r="456" spans="2:65" s="280" customFormat="1">
      <c r="B456" s="279"/>
      <c r="D456" s="274" t="s">
        <v>373</v>
      </c>
      <c r="E456" s="281" t="s">
        <v>1</v>
      </c>
      <c r="F456" s="282" t="s">
        <v>704</v>
      </c>
      <c r="H456" s="283">
        <v>2.19</v>
      </c>
      <c r="L456" s="279"/>
      <c r="M456" s="284"/>
      <c r="T456" s="285"/>
      <c r="AT456" s="281" t="s">
        <v>373</v>
      </c>
      <c r="AU456" s="281" t="s">
        <v>90</v>
      </c>
      <c r="AV456" s="280" t="s">
        <v>90</v>
      </c>
      <c r="AW456" s="280" t="s">
        <v>31</v>
      </c>
      <c r="AX456" s="280" t="s">
        <v>77</v>
      </c>
      <c r="AY456" s="281" t="s">
        <v>366</v>
      </c>
    </row>
    <row r="457" spans="2:65" s="273" customFormat="1">
      <c r="B457" s="272"/>
      <c r="D457" s="274" t="s">
        <v>373</v>
      </c>
      <c r="E457" s="275" t="s">
        <v>1</v>
      </c>
      <c r="F457" s="276" t="s">
        <v>705</v>
      </c>
      <c r="H457" s="275" t="s">
        <v>1</v>
      </c>
      <c r="L457" s="272"/>
      <c r="M457" s="277"/>
      <c r="T457" s="278"/>
      <c r="AT457" s="275" t="s">
        <v>373</v>
      </c>
      <c r="AU457" s="275" t="s">
        <v>90</v>
      </c>
      <c r="AV457" s="273" t="s">
        <v>84</v>
      </c>
      <c r="AW457" s="273" t="s">
        <v>31</v>
      </c>
      <c r="AX457" s="273" t="s">
        <v>77</v>
      </c>
      <c r="AY457" s="275" t="s">
        <v>366</v>
      </c>
    </row>
    <row r="458" spans="2:65" s="280" customFormat="1">
      <c r="B458" s="279"/>
      <c r="D458" s="274" t="s">
        <v>373</v>
      </c>
      <c r="E458" s="281" t="s">
        <v>1</v>
      </c>
      <c r="F458" s="282" t="s">
        <v>706</v>
      </c>
      <c r="H458" s="283">
        <v>3.3</v>
      </c>
      <c r="L458" s="279"/>
      <c r="M458" s="284"/>
      <c r="T458" s="285"/>
      <c r="AT458" s="281" t="s">
        <v>373</v>
      </c>
      <c r="AU458" s="281" t="s">
        <v>90</v>
      </c>
      <c r="AV458" s="280" t="s">
        <v>90</v>
      </c>
      <c r="AW458" s="280" t="s">
        <v>31</v>
      </c>
      <c r="AX458" s="280" t="s">
        <v>77</v>
      </c>
      <c r="AY458" s="281" t="s">
        <v>366</v>
      </c>
    </row>
    <row r="459" spans="2:65" s="287" customFormat="1">
      <c r="B459" s="286"/>
      <c r="D459" s="274" t="s">
        <v>373</v>
      </c>
      <c r="E459" s="288" t="s">
        <v>1</v>
      </c>
      <c r="F459" s="289" t="s">
        <v>378</v>
      </c>
      <c r="H459" s="290">
        <v>13.765000000000001</v>
      </c>
      <c r="L459" s="286"/>
      <c r="M459" s="291"/>
      <c r="T459" s="292"/>
      <c r="AT459" s="288" t="s">
        <v>373</v>
      </c>
      <c r="AU459" s="288" t="s">
        <v>90</v>
      </c>
      <c r="AV459" s="287" t="s">
        <v>371</v>
      </c>
      <c r="AW459" s="287" t="s">
        <v>31</v>
      </c>
      <c r="AX459" s="287" t="s">
        <v>84</v>
      </c>
      <c r="AY459" s="288" t="s">
        <v>366</v>
      </c>
    </row>
    <row r="460" spans="2:65" s="74" customFormat="1" ht="37.9" customHeight="1">
      <c r="B460" s="73"/>
      <c r="C460" s="260" t="s">
        <v>707</v>
      </c>
      <c r="D460" s="260" t="s">
        <v>368</v>
      </c>
      <c r="E460" s="261" t="s">
        <v>708</v>
      </c>
      <c r="F460" s="262" t="s">
        <v>709</v>
      </c>
      <c r="G460" s="263" t="s">
        <v>265</v>
      </c>
      <c r="H460" s="264">
        <v>22.29</v>
      </c>
      <c r="I460" s="26"/>
      <c r="J460" s="266">
        <f>ROUND(I460*H460,2)</f>
        <v>0</v>
      </c>
      <c r="K460" s="267"/>
      <c r="L460" s="73"/>
      <c r="M460" s="27" t="s">
        <v>1</v>
      </c>
      <c r="N460" s="233" t="s">
        <v>43</v>
      </c>
      <c r="P460" s="269">
        <f>O460*H460</f>
        <v>0</v>
      </c>
      <c r="Q460" s="269">
        <v>0</v>
      </c>
      <c r="R460" s="269">
        <f>Q460*H460</f>
        <v>0</v>
      </c>
      <c r="S460" s="269">
        <v>0</v>
      </c>
      <c r="T460" s="270">
        <f>S460*H460</f>
        <v>0</v>
      </c>
      <c r="AR460" s="271" t="s">
        <v>371</v>
      </c>
      <c r="AT460" s="271" t="s">
        <v>368</v>
      </c>
      <c r="AU460" s="271" t="s">
        <v>90</v>
      </c>
      <c r="AY460" s="53" t="s">
        <v>366</v>
      </c>
      <c r="BE460" s="179">
        <f>IF(N460="základná",J460,0)</f>
        <v>0</v>
      </c>
      <c r="BF460" s="179">
        <f>IF(N460="znížená",J460,0)</f>
        <v>0</v>
      </c>
      <c r="BG460" s="179">
        <f>IF(N460="zákl. prenesená",J460,0)</f>
        <v>0</v>
      </c>
      <c r="BH460" s="179">
        <f>IF(N460="zníž. prenesená",J460,0)</f>
        <v>0</v>
      </c>
      <c r="BI460" s="179">
        <f>IF(N460="nulová",J460,0)</f>
        <v>0</v>
      </c>
      <c r="BJ460" s="53" t="s">
        <v>90</v>
      </c>
      <c r="BK460" s="179">
        <f>ROUND(I460*H460,2)</f>
        <v>0</v>
      </c>
      <c r="BL460" s="53" t="s">
        <v>371</v>
      </c>
      <c r="BM460" s="271" t="s">
        <v>710</v>
      </c>
    </row>
    <row r="461" spans="2:65" s="280" customFormat="1">
      <c r="B461" s="279"/>
      <c r="D461" s="274" t="s">
        <v>373</v>
      </c>
      <c r="E461" s="281" t="s">
        <v>1</v>
      </c>
      <c r="F461" s="282" t="s">
        <v>711</v>
      </c>
      <c r="H461" s="283">
        <v>2.94</v>
      </c>
      <c r="L461" s="279"/>
      <c r="M461" s="284"/>
      <c r="T461" s="285"/>
      <c r="AT461" s="281" t="s">
        <v>373</v>
      </c>
      <c r="AU461" s="281" t="s">
        <v>90</v>
      </c>
      <c r="AV461" s="280" t="s">
        <v>90</v>
      </c>
      <c r="AW461" s="280" t="s">
        <v>31</v>
      </c>
      <c r="AX461" s="280" t="s">
        <v>77</v>
      </c>
      <c r="AY461" s="281" t="s">
        <v>366</v>
      </c>
    </row>
    <row r="462" spans="2:65" s="280" customFormat="1">
      <c r="B462" s="279"/>
      <c r="D462" s="274" t="s">
        <v>373</v>
      </c>
      <c r="E462" s="281" t="s">
        <v>1</v>
      </c>
      <c r="F462" s="282" t="s">
        <v>712</v>
      </c>
      <c r="H462" s="283">
        <v>12.96</v>
      </c>
      <c r="L462" s="279"/>
      <c r="M462" s="284"/>
      <c r="T462" s="285"/>
      <c r="AT462" s="281" t="s">
        <v>373</v>
      </c>
      <c r="AU462" s="281" t="s">
        <v>90</v>
      </c>
      <c r="AV462" s="280" t="s">
        <v>90</v>
      </c>
      <c r="AW462" s="280" t="s">
        <v>31</v>
      </c>
      <c r="AX462" s="280" t="s">
        <v>77</v>
      </c>
      <c r="AY462" s="281" t="s">
        <v>366</v>
      </c>
    </row>
    <row r="463" spans="2:65" s="273" customFormat="1">
      <c r="B463" s="272"/>
      <c r="D463" s="274" t="s">
        <v>373</v>
      </c>
      <c r="E463" s="275" t="s">
        <v>1</v>
      </c>
      <c r="F463" s="276" t="s">
        <v>713</v>
      </c>
      <c r="H463" s="275" t="s">
        <v>1</v>
      </c>
      <c r="L463" s="272"/>
      <c r="M463" s="277"/>
      <c r="T463" s="278"/>
      <c r="AT463" s="275" t="s">
        <v>373</v>
      </c>
      <c r="AU463" s="275" t="s">
        <v>90</v>
      </c>
      <c r="AV463" s="273" t="s">
        <v>84</v>
      </c>
      <c r="AW463" s="273" t="s">
        <v>31</v>
      </c>
      <c r="AX463" s="273" t="s">
        <v>77</v>
      </c>
      <c r="AY463" s="275" t="s">
        <v>366</v>
      </c>
    </row>
    <row r="464" spans="2:65" s="280" customFormat="1">
      <c r="B464" s="279"/>
      <c r="D464" s="274" t="s">
        <v>373</v>
      </c>
      <c r="E464" s="281" t="s">
        <v>1</v>
      </c>
      <c r="F464" s="282" t="s">
        <v>714</v>
      </c>
      <c r="H464" s="283">
        <v>2.9049999999999998</v>
      </c>
      <c r="L464" s="279"/>
      <c r="M464" s="284"/>
      <c r="T464" s="285"/>
      <c r="AT464" s="281" t="s">
        <v>373</v>
      </c>
      <c r="AU464" s="281" t="s">
        <v>90</v>
      </c>
      <c r="AV464" s="280" t="s">
        <v>90</v>
      </c>
      <c r="AW464" s="280" t="s">
        <v>31</v>
      </c>
      <c r="AX464" s="280" t="s">
        <v>77</v>
      </c>
      <c r="AY464" s="281" t="s">
        <v>366</v>
      </c>
    </row>
    <row r="465" spans="2:65" s="273" customFormat="1">
      <c r="B465" s="272"/>
      <c r="D465" s="274" t="s">
        <v>373</v>
      </c>
      <c r="E465" s="275" t="s">
        <v>1</v>
      </c>
      <c r="F465" s="276" t="s">
        <v>703</v>
      </c>
      <c r="H465" s="275" t="s">
        <v>1</v>
      </c>
      <c r="L465" s="272"/>
      <c r="M465" s="277"/>
      <c r="T465" s="278"/>
      <c r="AT465" s="275" t="s">
        <v>373</v>
      </c>
      <c r="AU465" s="275" t="s">
        <v>90</v>
      </c>
      <c r="AV465" s="273" t="s">
        <v>84</v>
      </c>
      <c r="AW465" s="273" t="s">
        <v>31</v>
      </c>
      <c r="AX465" s="273" t="s">
        <v>77</v>
      </c>
      <c r="AY465" s="275" t="s">
        <v>366</v>
      </c>
    </row>
    <row r="466" spans="2:65" s="280" customFormat="1">
      <c r="B466" s="279"/>
      <c r="D466" s="274" t="s">
        <v>373</v>
      </c>
      <c r="E466" s="281" t="s">
        <v>1</v>
      </c>
      <c r="F466" s="282" t="s">
        <v>715</v>
      </c>
      <c r="H466" s="283">
        <v>3.4849999999999999</v>
      </c>
      <c r="L466" s="279"/>
      <c r="M466" s="284"/>
      <c r="T466" s="285"/>
      <c r="AT466" s="281" t="s">
        <v>373</v>
      </c>
      <c r="AU466" s="281" t="s">
        <v>90</v>
      </c>
      <c r="AV466" s="280" t="s">
        <v>90</v>
      </c>
      <c r="AW466" s="280" t="s">
        <v>31</v>
      </c>
      <c r="AX466" s="280" t="s">
        <v>77</v>
      </c>
      <c r="AY466" s="281" t="s">
        <v>366</v>
      </c>
    </row>
    <row r="467" spans="2:65" s="287" customFormat="1">
      <c r="B467" s="286"/>
      <c r="D467" s="274" t="s">
        <v>373</v>
      </c>
      <c r="E467" s="288" t="s">
        <v>1</v>
      </c>
      <c r="F467" s="289" t="s">
        <v>378</v>
      </c>
      <c r="H467" s="290">
        <v>22.29</v>
      </c>
      <c r="L467" s="286"/>
      <c r="M467" s="291"/>
      <c r="T467" s="292"/>
      <c r="AT467" s="288" t="s">
        <v>373</v>
      </c>
      <c r="AU467" s="288" t="s">
        <v>90</v>
      </c>
      <c r="AV467" s="287" t="s">
        <v>371</v>
      </c>
      <c r="AW467" s="287" t="s">
        <v>31</v>
      </c>
      <c r="AX467" s="287" t="s">
        <v>84</v>
      </c>
      <c r="AY467" s="288" t="s">
        <v>366</v>
      </c>
    </row>
    <row r="468" spans="2:65" s="74" customFormat="1" ht="37.9" customHeight="1">
      <c r="B468" s="73"/>
      <c r="C468" s="260" t="s">
        <v>716</v>
      </c>
      <c r="D468" s="260" t="s">
        <v>368</v>
      </c>
      <c r="E468" s="261" t="s">
        <v>717</v>
      </c>
      <c r="F468" s="262" t="s">
        <v>718</v>
      </c>
      <c r="G468" s="263" t="s">
        <v>265</v>
      </c>
      <c r="H468" s="264">
        <v>179.18299999999999</v>
      </c>
      <c r="I468" s="26"/>
      <c r="J468" s="266">
        <f>ROUND(I468*H468,2)</f>
        <v>0</v>
      </c>
      <c r="K468" s="267"/>
      <c r="L468" s="73"/>
      <c r="M468" s="27" t="s">
        <v>1</v>
      </c>
      <c r="N468" s="233" t="s">
        <v>43</v>
      </c>
      <c r="P468" s="269">
        <f>O468*H468</f>
        <v>0</v>
      </c>
      <c r="Q468" s="269">
        <v>0</v>
      </c>
      <c r="R468" s="269">
        <f>Q468*H468</f>
        <v>0</v>
      </c>
      <c r="S468" s="269">
        <v>0</v>
      </c>
      <c r="T468" s="270">
        <f>S468*H468</f>
        <v>0</v>
      </c>
      <c r="AR468" s="271" t="s">
        <v>371</v>
      </c>
      <c r="AT468" s="271" t="s">
        <v>368</v>
      </c>
      <c r="AU468" s="271" t="s">
        <v>90</v>
      </c>
      <c r="AY468" s="53" t="s">
        <v>366</v>
      </c>
      <c r="BE468" s="179">
        <f>IF(N468="základná",J468,0)</f>
        <v>0</v>
      </c>
      <c r="BF468" s="179">
        <f>IF(N468="znížená",J468,0)</f>
        <v>0</v>
      </c>
      <c r="BG468" s="179">
        <f>IF(N468="zákl. prenesená",J468,0)</f>
        <v>0</v>
      </c>
      <c r="BH468" s="179">
        <f>IF(N468="zníž. prenesená",J468,0)</f>
        <v>0</v>
      </c>
      <c r="BI468" s="179">
        <f>IF(N468="nulová",J468,0)</f>
        <v>0</v>
      </c>
      <c r="BJ468" s="53" t="s">
        <v>90</v>
      </c>
      <c r="BK468" s="179">
        <f>ROUND(I468*H468,2)</f>
        <v>0</v>
      </c>
      <c r="BL468" s="53" t="s">
        <v>371</v>
      </c>
      <c r="BM468" s="271" t="s">
        <v>719</v>
      </c>
    </row>
    <row r="469" spans="2:65" s="273" customFormat="1">
      <c r="B469" s="272"/>
      <c r="D469" s="274" t="s">
        <v>373</v>
      </c>
      <c r="E469" s="275" t="s">
        <v>1</v>
      </c>
      <c r="F469" s="276" t="s">
        <v>720</v>
      </c>
      <c r="H469" s="275" t="s">
        <v>1</v>
      </c>
      <c r="L469" s="272"/>
      <c r="M469" s="277"/>
      <c r="T469" s="278"/>
      <c r="AT469" s="275" t="s">
        <v>373</v>
      </c>
      <c r="AU469" s="275" t="s">
        <v>90</v>
      </c>
      <c r="AV469" s="273" t="s">
        <v>84</v>
      </c>
      <c r="AW469" s="273" t="s">
        <v>31</v>
      </c>
      <c r="AX469" s="273" t="s">
        <v>77</v>
      </c>
      <c r="AY469" s="275" t="s">
        <v>366</v>
      </c>
    </row>
    <row r="470" spans="2:65" s="280" customFormat="1" ht="22.5">
      <c r="B470" s="279"/>
      <c r="D470" s="274" t="s">
        <v>373</v>
      </c>
      <c r="E470" s="281" t="s">
        <v>1</v>
      </c>
      <c r="F470" s="282" t="s">
        <v>721</v>
      </c>
      <c r="H470" s="283">
        <v>111.429</v>
      </c>
      <c r="L470" s="279"/>
      <c r="M470" s="284"/>
      <c r="T470" s="285"/>
      <c r="AT470" s="281" t="s">
        <v>373</v>
      </c>
      <c r="AU470" s="281" t="s">
        <v>90</v>
      </c>
      <c r="AV470" s="280" t="s">
        <v>90</v>
      </c>
      <c r="AW470" s="280" t="s">
        <v>31</v>
      </c>
      <c r="AX470" s="280" t="s">
        <v>77</v>
      </c>
      <c r="AY470" s="281" t="s">
        <v>366</v>
      </c>
    </row>
    <row r="471" spans="2:65" s="273" customFormat="1">
      <c r="B471" s="272"/>
      <c r="D471" s="274" t="s">
        <v>373</v>
      </c>
      <c r="E471" s="275" t="s">
        <v>1</v>
      </c>
      <c r="F471" s="276" t="s">
        <v>722</v>
      </c>
      <c r="H471" s="275" t="s">
        <v>1</v>
      </c>
      <c r="L471" s="272"/>
      <c r="M471" s="277"/>
      <c r="T471" s="278"/>
      <c r="AT471" s="275" t="s">
        <v>373</v>
      </c>
      <c r="AU471" s="275" t="s">
        <v>90</v>
      </c>
      <c r="AV471" s="273" t="s">
        <v>84</v>
      </c>
      <c r="AW471" s="273" t="s">
        <v>31</v>
      </c>
      <c r="AX471" s="273" t="s">
        <v>77</v>
      </c>
      <c r="AY471" s="275" t="s">
        <v>366</v>
      </c>
    </row>
    <row r="472" spans="2:65" s="280" customFormat="1">
      <c r="B472" s="279"/>
      <c r="D472" s="274" t="s">
        <v>373</v>
      </c>
      <c r="E472" s="281" t="s">
        <v>1</v>
      </c>
      <c r="F472" s="282" t="s">
        <v>723</v>
      </c>
      <c r="H472" s="283">
        <v>13.215</v>
      </c>
      <c r="L472" s="279"/>
      <c r="M472" s="284"/>
      <c r="T472" s="285"/>
      <c r="AT472" s="281" t="s">
        <v>373</v>
      </c>
      <c r="AU472" s="281" t="s">
        <v>90</v>
      </c>
      <c r="AV472" s="280" t="s">
        <v>90</v>
      </c>
      <c r="AW472" s="280" t="s">
        <v>31</v>
      </c>
      <c r="AX472" s="280" t="s">
        <v>77</v>
      </c>
      <c r="AY472" s="281" t="s">
        <v>366</v>
      </c>
    </row>
    <row r="473" spans="2:65" s="273" customFormat="1">
      <c r="B473" s="272"/>
      <c r="D473" s="274" t="s">
        <v>373</v>
      </c>
      <c r="E473" s="275" t="s">
        <v>1</v>
      </c>
      <c r="F473" s="276" t="s">
        <v>724</v>
      </c>
      <c r="H473" s="275" t="s">
        <v>1</v>
      </c>
      <c r="L473" s="272"/>
      <c r="M473" s="277"/>
      <c r="T473" s="278"/>
      <c r="AT473" s="275" t="s">
        <v>373</v>
      </c>
      <c r="AU473" s="275" t="s">
        <v>90</v>
      </c>
      <c r="AV473" s="273" t="s">
        <v>84</v>
      </c>
      <c r="AW473" s="273" t="s">
        <v>31</v>
      </c>
      <c r="AX473" s="273" t="s">
        <v>77</v>
      </c>
      <c r="AY473" s="275" t="s">
        <v>366</v>
      </c>
    </row>
    <row r="474" spans="2:65" s="280" customFormat="1">
      <c r="B474" s="279"/>
      <c r="D474" s="274" t="s">
        <v>373</v>
      </c>
      <c r="E474" s="281" t="s">
        <v>1</v>
      </c>
      <c r="F474" s="282" t="s">
        <v>725</v>
      </c>
      <c r="H474" s="283">
        <v>6.06</v>
      </c>
      <c r="L474" s="279"/>
      <c r="M474" s="284"/>
      <c r="T474" s="285"/>
      <c r="AT474" s="281" t="s">
        <v>373</v>
      </c>
      <c r="AU474" s="281" t="s">
        <v>90</v>
      </c>
      <c r="AV474" s="280" t="s">
        <v>90</v>
      </c>
      <c r="AW474" s="280" t="s">
        <v>31</v>
      </c>
      <c r="AX474" s="280" t="s">
        <v>77</v>
      </c>
      <c r="AY474" s="281" t="s">
        <v>366</v>
      </c>
    </row>
    <row r="475" spans="2:65" s="273" customFormat="1">
      <c r="B475" s="272"/>
      <c r="D475" s="274" t="s">
        <v>373</v>
      </c>
      <c r="E475" s="275" t="s">
        <v>1</v>
      </c>
      <c r="F475" s="276" t="s">
        <v>726</v>
      </c>
      <c r="H475" s="275" t="s">
        <v>1</v>
      </c>
      <c r="L475" s="272"/>
      <c r="M475" s="277"/>
      <c r="T475" s="278"/>
      <c r="AT475" s="275" t="s">
        <v>373</v>
      </c>
      <c r="AU475" s="275" t="s">
        <v>90</v>
      </c>
      <c r="AV475" s="273" t="s">
        <v>84</v>
      </c>
      <c r="AW475" s="273" t="s">
        <v>31</v>
      </c>
      <c r="AX475" s="273" t="s">
        <v>77</v>
      </c>
      <c r="AY475" s="275" t="s">
        <v>366</v>
      </c>
    </row>
    <row r="476" spans="2:65" s="280" customFormat="1">
      <c r="B476" s="279"/>
      <c r="D476" s="274" t="s">
        <v>373</v>
      </c>
      <c r="E476" s="281" t="s">
        <v>1</v>
      </c>
      <c r="F476" s="282" t="s">
        <v>727</v>
      </c>
      <c r="H476" s="283">
        <v>14.654999999999999</v>
      </c>
      <c r="L476" s="279"/>
      <c r="M476" s="284"/>
      <c r="T476" s="285"/>
      <c r="AT476" s="281" t="s">
        <v>373</v>
      </c>
      <c r="AU476" s="281" t="s">
        <v>90</v>
      </c>
      <c r="AV476" s="280" t="s">
        <v>90</v>
      </c>
      <c r="AW476" s="280" t="s">
        <v>31</v>
      </c>
      <c r="AX476" s="280" t="s">
        <v>77</v>
      </c>
      <c r="AY476" s="281" t="s">
        <v>366</v>
      </c>
    </row>
    <row r="477" spans="2:65" s="280" customFormat="1">
      <c r="B477" s="279"/>
      <c r="D477" s="274" t="s">
        <v>373</v>
      </c>
      <c r="E477" s="281" t="s">
        <v>1</v>
      </c>
      <c r="F477" s="282" t="s">
        <v>728</v>
      </c>
      <c r="H477" s="283">
        <v>0.65</v>
      </c>
      <c r="L477" s="279"/>
      <c r="M477" s="284"/>
      <c r="T477" s="285"/>
      <c r="AT477" s="281" t="s">
        <v>373</v>
      </c>
      <c r="AU477" s="281" t="s">
        <v>90</v>
      </c>
      <c r="AV477" s="280" t="s">
        <v>90</v>
      </c>
      <c r="AW477" s="280" t="s">
        <v>31</v>
      </c>
      <c r="AX477" s="280" t="s">
        <v>77</v>
      </c>
      <c r="AY477" s="281" t="s">
        <v>366</v>
      </c>
    </row>
    <row r="478" spans="2:65" s="273" customFormat="1">
      <c r="B478" s="272"/>
      <c r="D478" s="274" t="s">
        <v>373</v>
      </c>
      <c r="E478" s="275" t="s">
        <v>1</v>
      </c>
      <c r="F478" s="276" t="s">
        <v>729</v>
      </c>
      <c r="H478" s="275" t="s">
        <v>1</v>
      </c>
      <c r="L478" s="272"/>
      <c r="M478" s="277"/>
      <c r="T478" s="278"/>
      <c r="AT478" s="275" t="s">
        <v>373</v>
      </c>
      <c r="AU478" s="275" t="s">
        <v>90</v>
      </c>
      <c r="AV478" s="273" t="s">
        <v>84</v>
      </c>
      <c r="AW478" s="273" t="s">
        <v>31</v>
      </c>
      <c r="AX478" s="273" t="s">
        <v>77</v>
      </c>
      <c r="AY478" s="275" t="s">
        <v>366</v>
      </c>
    </row>
    <row r="479" spans="2:65" s="280" customFormat="1">
      <c r="B479" s="279"/>
      <c r="D479" s="274" t="s">
        <v>373</v>
      </c>
      <c r="E479" s="281" t="s">
        <v>1</v>
      </c>
      <c r="F479" s="282" t="s">
        <v>730</v>
      </c>
      <c r="H479" s="283">
        <v>5.7140000000000004</v>
      </c>
      <c r="L479" s="279"/>
      <c r="M479" s="284"/>
      <c r="T479" s="285"/>
      <c r="AT479" s="281" t="s">
        <v>373</v>
      </c>
      <c r="AU479" s="281" t="s">
        <v>90</v>
      </c>
      <c r="AV479" s="280" t="s">
        <v>90</v>
      </c>
      <c r="AW479" s="280" t="s">
        <v>31</v>
      </c>
      <c r="AX479" s="280" t="s">
        <v>77</v>
      </c>
      <c r="AY479" s="281" t="s">
        <v>366</v>
      </c>
    </row>
    <row r="480" spans="2:65" s="273" customFormat="1">
      <c r="B480" s="272"/>
      <c r="D480" s="274" t="s">
        <v>373</v>
      </c>
      <c r="E480" s="275" t="s">
        <v>1</v>
      </c>
      <c r="F480" s="276" t="s">
        <v>731</v>
      </c>
      <c r="H480" s="275" t="s">
        <v>1</v>
      </c>
      <c r="L480" s="272"/>
      <c r="M480" s="277"/>
      <c r="T480" s="278"/>
      <c r="AT480" s="275" t="s">
        <v>373</v>
      </c>
      <c r="AU480" s="275" t="s">
        <v>90</v>
      </c>
      <c r="AV480" s="273" t="s">
        <v>84</v>
      </c>
      <c r="AW480" s="273" t="s">
        <v>31</v>
      </c>
      <c r="AX480" s="273" t="s">
        <v>77</v>
      </c>
      <c r="AY480" s="275" t="s">
        <v>366</v>
      </c>
    </row>
    <row r="481" spans="2:65" s="280" customFormat="1">
      <c r="B481" s="279"/>
      <c r="D481" s="274" t="s">
        <v>373</v>
      </c>
      <c r="E481" s="281" t="s">
        <v>1</v>
      </c>
      <c r="F481" s="282" t="s">
        <v>732</v>
      </c>
      <c r="H481" s="283">
        <v>7.28</v>
      </c>
      <c r="L481" s="279"/>
      <c r="M481" s="284"/>
      <c r="T481" s="285"/>
      <c r="AT481" s="281" t="s">
        <v>373</v>
      </c>
      <c r="AU481" s="281" t="s">
        <v>90</v>
      </c>
      <c r="AV481" s="280" t="s">
        <v>90</v>
      </c>
      <c r="AW481" s="280" t="s">
        <v>31</v>
      </c>
      <c r="AX481" s="280" t="s">
        <v>77</v>
      </c>
      <c r="AY481" s="281" t="s">
        <v>366</v>
      </c>
    </row>
    <row r="482" spans="2:65" s="273" customFormat="1">
      <c r="B482" s="272"/>
      <c r="D482" s="274" t="s">
        <v>373</v>
      </c>
      <c r="E482" s="275" t="s">
        <v>1</v>
      </c>
      <c r="F482" s="276" t="s">
        <v>733</v>
      </c>
      <c r="H482" s="275" t="s">
        <v>1</v>
      </c>
      <c r="L482" s="272"/>
      <c r="M482" s="277"/>
      <c r="T482" s="278"/>
      <c r="AT482" s="275" t="s">
        <v>373</v>
      </c>
      <c r="AU482" s="275" t="s">
        <v>90</v>
      </c>
      <c r="AV482" s="273" t="s">
        <v>84</v>
      </c>
      <c r="AW482" s="273" t="s">
        <v>31</v>
      </c>
      <c r="AX482" s="273" t="s">
        <v>77</v>
      </c>
      <c r="AY482" s="275" t="s">
        <v>366</v>
      </c>
    </row>
    <row r="483" spans="2:65" s="280" customFormat="1">
      <c r="B483" s="279"/>
      <c r="D483" s="274" t="s">
        <v>373</v>
      </c>
      <c r="E483" s="281" t="s">
        <v>1</v>
      </c>
      <c r="F483" s="282" t="s">
        <v>734</v>
      </c>
      <c r="H483" s="283">
        <v>20.18</v>
      </c>
      <c r="L483" s="279"/>
      <c r="M483" s="284"/>
      <c r="T483" s="285"/>
      <c r="AT483" s="281" t="s">
        <v>373</v>
      </c>
      <c r="AU483" s="281" t="s">
        <v>90</v>
      </c>
      <c r="AV483" s="280" t="s">
        <v>90</v>
      </c>
      <c r="AW483" s="280" t="s">
        <v>31</v>
      </c>
      <c r="AX483" s="280" t="s">
        <v>77</v>
      </c>
      <c r="AY483" s="281" t="s">
        <v>366</v>
      </c>
    </row>
    <row r="484" spans="2:65" s="287" customFormat="1">
      <c r="B484" s="286"/>
      <c r="D484" s="274" t="s">
        <v>373</v>
      </c>
      <c r="E484" s="288" t="s">
        <v>1</v>
      </c>
      <c r="F484" s="289" t="s">
        <v>378</v>
      </c>
      <c r="H484" s="290">
        <v>179.18299999999999</v>
      </c>
      <c r="L484" s="286"/>
      <c r="M484" s="291"/>
      <c r="T484" s="292"/>
      <c r="AT484" s="288" t="s">
        <v>373</v>
      </c>
      <c r="AU484" s="288" t="s">
        <v>90</v>
      </c>
      <c r="AV484" s="287" t="s">
        <v>371</v>
      </c>
      <c r="AW484" s="287" t="s">
        <v>31</v>
      </c>
      <c r="AX484" s="287" t="s">
        <v>84</v>
      </c>
      <c r="AY484" s="288" t="s">
        <v>366</v>
      </c>
    </row>
    <row r="485" spans="2:65" s="74" customFormat="1" ht="24.2" customHeight="1">
      <c r="B485" s="73"/>
      <c r="C485" s="260" t="s">
        <v>735</v>
      </c>
      <c r="D485" s="260" t="s">
        <v>368</v>
      </c>
      <c r="E485" s="261" t="s">
        <v>736</v>
      </c>
      <c r="F485" s="262" t="s">
        <v>737</v>
      </c>
      <c r="G485" s="263" t="s">
        <v>402</v>
      </c>
      <c r="H485" s="264">
        <v>3.5009999999999999</v>
      </c>
      <c r="I485" s="26"/>
      <c r="J485" s="266">
        <f>ROUND(I485*H485,2)</f>
        <v>0</v>
      </c>
      <c r="K485" s="267"/>
      <c r="L485" s="73"/>
      <c r="M485" s="27" t="s">
        <v>1</v>
      </c>
      <c r="N485" s="233" t="s">
        <v>43</v>
      </c>
      <c r="P485" s="269">
        <f>O485*H485</f>
        <v>0</v>
      </c>
      <c r="Q485" s="269">
        <v>1.90703</v>
      </c>
      <c r="R485" s="269">
        <f>Q485*H485</f>
        <v>6.6765120299999996</v>
      </c>
      <c r="S485" s="269">
        <v>0</v>
      </c>
      <c r="T485" s="270">
        <f>S485*H485</f>
        <v>0</v>
      </c>
      <c r="AR485" s="271" t="s">
        <v>371</v>
      </c>
      <c r="AT485" s="271" t="s">
        <v>368</v>
      </c>
      <c r="AU485" s="271" t="s">
        <v>90</v>
      </c>
      <c r="AY485" s="53" t="s">
        <v>366</v>
      </c>
      <c r="BE485" s="179">
        <f>IF(N485="základná",J485,0)</f>
        <v>0</v>
      </c>
      <c r="BF485" s="179">
        <f>IF(N485="znížená",J485,0)</f>
        <v>0</v>
      </c>
      <c r="BG485" s="179">
        <f>IF(N485="zákl. prenesená",J485,0)</f>
        <v>0</v>
      </c>
      <c r="BH485" s="179">
        <f>IF(N485="zníž. prenesená",J485,0)</f>
        <v>0</v>
      </c>
      <c r="BI485" s="179">
        <f>IF(N485="nulová",J485,0)</f>
        <v>0</v>
      </c>
      <c r="BJ485" s="53" t="s">
        <v>90</v>
      </c>
      <c r="BK485" s="179">
        <f>ROUND(I485*H485,2)</f>
        <v>0</v>
      </c>
      <c r="BL485" s="53" t="s">
        <v>371</v>
      </c>
      <c r="BM485" s="271" t="s">
        <v>738</v>
      </c>
    </row>
    <row r="486" spans="2:65" s="273" customFormat="1">
      <c r="B486" s="272"/>
      <c r="D486" s="274" t="s">
        <v>373</v>
      </c>
      <c r="E486" s="275" t="s">
        <v>1</v>
      </c>
      <c r="F486" s="276" t="s">
        <v>739</v>
      </c>
      <c r="H486" s="275" t="s">
        <v>1</v>
      </c>
      <c r="L486" s="272"/>
      <c r="M486" s="277"/>
      <c r="T486" s="278"/>
      <c r="AT486" s="275" t="s">
        <v>373</v>
      </c>
      <c r="AU486" s="275" t="s">
        <v>90</v>
      </c>
      <c r="AV486" s="273" t="s">
        <v>84</v>
      </c>
      <c r="AW486" s="273" t="s">
        <v>31</v>
      </c>
      <c r="AX486" s="273" t="s">
        <v>77</v>
      </c>
      <c r="AY486" s="275" t="s">
        <v>366</v>
      </c>
    </row>
    <row r="487" spans="2:65" s="273" customFormat="1">
      <c r="B487" s="272"/>
      <c r="D487" s="274" t="s">
        <v>373</v>
      </c>
      <c r="E487" s="275" t="s">
        <v>1</v>
      </c>
      <c r="F487" s="276" t="s">
        <v>416</v>
      </c>
      <c r="H487" s="275" t="s">
        <v>1</v>
      </c>
      <c r="L487" s="272"/>
      <c r="M487" s="277"/>
      <c r="T487" s="278"/>
      <c r="AT487" s="275" t="s">
        <v>373</v>
      </c>
      <c r="AU487" s="275" t="s">
        <v>90</v>
      </c>
      <c r="AV487" s="273" t="s">
        <v>84</v>
      </c>
      <c r="AW487" s="273" t="s">
        <v>31</v>
      </c>
      <c r="AX487" s="273" t="s">
        <v>77</v>
      </c>
      <c r="AY487" s="275" t="s">
        <v>366</v>
      </c>
    </row>
    <row r="488" spans="2:65" s="280" customFormat="1">
      <c r="B488" s="279"/>
      <c r="D488" s="274" t="s">
        <v>373</v>
      </c>
      <c r="E488" s="281" t="s">
        <v>1</v>
      </c>
      <c r="F488" s="282" t="s">
        <v>740</v>
      </c>
      <c r="H488" s="283">
        <v>1.0449999999999999</v>
      </c>
      <c r="L488" s="279"/>
      <c r="M488" s="284"/>
      <c r="T488" s="285"/>
      <c r="AT488" s="281" t="s">
        <v>373</v>
      </c>
      <c r="AU488" s="281" t="s">
        <v>90</v>
      </c>
      <c r="AV488" s="280" t="s">
        <v>90</v>
      </c>
      <c r="AW488" s="280" t="s">
        <v>31</v>
      </c>
      <c r="AX488" s="280" t="s">
        <v>77</v>
      </c>
      <c r="AY488" s="281" t="s">
        <v>366</v>
      </c>
    </row>
    <row r="489" spans="2:65" s="273" customFormat="1">
      <c r="B489" s="272"/>
      <c r="D489" s="274" t="s">
        <v>373</v>
      </c>
      <c r="E489" s="275" t="s">
        <v>1</v>
      </c>
      <c r="F489" s="276" t="s">
        <v>741</v>
      </c>
      <c r="H489" s="275" t="s">
        <v>1</v>
      </c>
      <c r="L489" s="272"/>
      <c r="M489" s="277"/>
      <c r="T489" s="278"/>
      <c r="AT489" s="275" t="s">
        <v>373</v>
      </c>
      <c r="AU489" s="275" t="s">
        <v>90</v>
      </c>
      <c r="AV489" s="273" t="s">
        <v>84</v>
      </c>
      <c r="AW489" s="273" t="s">
        <v>31</v>
      </c>
      <c r="AX489" s="273" t="s">
        <v>77</v>
      </c>
      <c r="AY489" s="275" t="s">
        <v>366</v>
      </c>
    </row>
    <row r="490" spans="2:65" s="280" customFormat="1">
      <c r="B490" s="279"/>
      <c r="D490" s="274" t="s">
        <v>373</v>
      </c>
      <c r="E490" s="281" t="s">
        <v>1</v>
      </c>
      <c r="F490" s="282" t="s">
        <v>742</v>
      </c>
      <c r="H490" s="283">
        <v>0.33600000000000002</v>
      </c>
      <c r="L490" s="279"/>
      <c r="M490" s="284"/>
      <c r="T490" s="285"/>
      <c r="AT490" s="281" t="s">
        <v>373</v>
      </c>
      <c r="AU490" s="281" t="s">
        <v>90</v>
      </c>
      <c r="AV490" s="280" t="s">
        <v>90</v>
      </c>
      <c r="AW490" s="280" t="s">
        <v>31</v>
      </c>
      <c r="AX490" s="280" t="s">
        <v>77</v>
      </c>
      <c r="AY490" s="281" t="s">
        <v>366</v>
      </c>
    </row>
    <row r="491" spans="2:65" s="273" customFormat="1">
      <c r="B491" s="272"/>
      <c r="D491" s="274" t="s">
        <v>373</v>
      </c>
      <c r="E491" s="275" t="s">
        <v>1</v>
      </c>
      <c r="F491" s="276" t="s">
        <v>743</v>
      </c>
      <c r="H491" s="275" t="s">
        <v>1</v>
      </c>
      <c r="L491" s="272"/>
      <c r="M491" s="277"/>
      <c r="T491" s="278"/>
      <c r="AT491" s="275" t="s">
        <v>373</v>
      </c>
      <c r="AU491" s="275" t="s">
        <v>90</v>
      </c>
      <c r="AV491" s="273" t="s">
        <v>84</v>
      </c>
      <c r="AW491" s="273" t="s">
        <v>31</v>
      </c>
      <c r="AX491" s="273" t="s">
        <v>77</v>
      </c>
      <c r="AY491" s="275" t="s">
        <v>366</v>
      </c>
    </row>
    <row r="492" spans="2:65" s="280" customFormat="1">
      <c r="B492" s="279"/>
      <c r="D492" s="274" t="s">
        <v>373</v>
      </c>
      <c r="E492" s="281" t="s">
        <v>1</v>
      </c>
      <c r="F492" s="282" t="s">
        <v>744</v>
      </c>
      <c r="H492" s="283">
        <v>0.17299999999999999</v>
      </c>
      <c r="L492" s="279"/>
      <c r="M492" s="284"/>
      <c r="T492" s="285"/>
      <c r="AT492" s="281" t="s">
        <v>373</v>
      </c>
      <c r="AU492" s="281" t="s">
        <v>90</v>
      </c>
      <c r="AV492" s="280" t="s">
        <v>90</v>
      </c>
      <c r="AW492" s="280" t="s">
        <v>31</v>
      </c>
      <c r="AX492" s="280" t="s">
        <v>77</v>
      </c>
      <c r="AY492" s="281" t="s">
        <v>366</v>
      </c>
    </row>
    <row r="493" spans="2:65" s="294" customFormat="1">
      <c r="B493" s="293"/>
      <c r="D493" s="274" t="s">
        <v>373</v>
      </c>
      <c r="E493" s="295" t="s">
        <v>1</v>
      </c>
      <c r="F493" s="296" t="s">
        <v>745</v>
      </c>
      <c r="H493" s="297">
        <v>1.554</v>
      </c>
      <c r="L493" s="293"/>
      <c r="M493" s="298"/>
      <c r="T493" s="299"/>
      <c r="AT493" s="295" t="s">
        <v>373</v>
      </c>
      <c r="AU493" s="295" t="s">
        <v>90</v>
      </c>
      <c r="AV493" s="294" t="s">
        <v>149</v>
      </c>
      <c r="AW493" s="294" t="s">
        <v>31</v>
      </c>
      <c r="AX493" s="294" t="s">
        <v>77</v>
      </c>
      <c r="AY493" s="295" t="s">
        <v>366</v>
      </c>
    </row>
    <row r="494" spans="2:65" s="273" customFormat="1">
      <c r="B494" s="272"/>
      <c r="D494" s="274" t="s">
        <v>373</v>
      </c>
      <c r="E494" s="275" t="s">
        <v>1</v>
      </c>
      <c r="F494" s="276" t="s">
        <v>746</v>
      </c>
      <c r="H494" s="275" t="s">
        <v>1</v>
      </c>
      <c r="L494" s="272"/>
      <c r="M494" s="277"/>
      <c r="T494" s="278"/>
      <c r="AT494" s="275" t="s">
        <v>373</v>
      </c>
      <c r="AU494" s="275" t="s">
        <v>90</v>
      </c>
      <c r="AV494" s="273" t="s">
        <v>84</v>
      </c>
      <c r="AW494" s="273" t="s">
        <v>31</v>
      </c>
      <c r="AX494" s="273" t="s">
        <v>77</v>
      </c>
      <c r="AY494" s="275" t="s">
        <v>366</v>
      </c>
    </row>
    <row r="495" spans="2:65" s="273" customFormat="1">
      <c r="B495" s="272"/>
      <c r="D495" s="274" t="s">
        <v>373</v>
      </c>
      <c r="E495" s="275" t="s">
        <v>1</v>
      </c>
      <c r="F495" s="276" t="s">
        <v>747</v>
      </c>
      <c r="H495" s="275" t="s">
        <v>1</v>
      </c>
      <c r="L495" s="272"/>
      <c r="M495" s="277"/>
      <c r="T495" s="278"/>
      <c r="AT495" s="275" t="s">
        <v>373</v>
      </c>
      <c r="AU495" s="275" t="s">
        <v>90</v>
      </c>
      <c r="AV495" s="273" t="s">
        <v>84</v>
      </c>
      <c r="AW495" s="273" t="s">
        <v>31</v>
      </c>
      <c r="AX495" s="273" t="s">
        <v>77</v>
      </c>
      <c r="AY495" s="275" t="s">
        <v>366</v>
      </c>
    </row>
    <row r="496" spans="2:65" s="280" customFormat="1">
      <c r="B496" s="279"/>
      <c r="D496" s="274" t="s">
        <v>373</v>
      </c>
      <c r="E496" s="281" t="s">
        <v>1</v>
      </c>
      <c r="F496" s="282" t="s">
        <v>748</v>
      </c>
      <c r="H496" s="283">
        <v>0.88</v>
      </c>
      <c r="L496" s="279"/>
      <c r="M496" s="284"/>
      <c r="T496" s="285"/>
      <c r="AT496" s="281" t="s">
        <v>373</v>
      </c>
      <c r="AU496" s="281" t="s">
        <v>90</v>
      </c>
      <c r="AV496" s="280" t="s">
        <v>90</v>
      </c>
      <c r="AW496" s="280" t="s">
        <v>31</v>
      </c>
      <c r="AX496" s="280" t="s">
        <v>77</v>
      </c>
      <c r="AY496" s="281" t="s">
        <v>366</v>
      </c>
    </row>
    <row r="497" spans="2:65" s="294" customFormat="1">
      <c r="B497" s="293"/>
      <c r="D497" s="274" t="s">
        <v>373</v>
      </c>
      <c r="E497" s="295" t="s">
        <v>1</v>
      </c>
      <c r="F497" s="296" t="s">
        <v>745</v>
      </c>
      <c r="H497" s="297">
        <v>0.88</v>
      </c>
      <c r="L497" s="293"/>
      <c r="M497" s="298"/>
      <c r="T497" s="299"/>
      <c r="AT497" s="295" t="s">
        <v>373</v>
      </c>
      <c r="AU497" s="295" t="s">
        <v>90</v>
      </c>
      <c r="AV497" s="294" t="s">
        <v>149</v>
      </c>
      <c r="AW497" s="294" t="s">
        <v>31</v>
      </c>
      <c r="AX497" s="294" t="s">
        <v>77</v>
      </c>
      <c r="AY497" s="295" t="s">
        <v>366</v>
      </c>
    </row>
    <row r="498" spans="2:65" s="273" customFormat="1">
      <c r="B498" s="272"/>
      <c r="D498" s="274" t="s">
        <v>373</v>
      </c>
      <c r="E498" s="275" t="s">
        <v>1</v>
      </c>
      <c r="F498" s="276" t="s">
        <v>749</v>
      </c>
      <c r="H498" s="275" t="s">
        <v>1</v>
      </c>
      <c r="L498" s="272"/>
      <c r="M498" s="277"/>
      <c r="T498" s="278"/>
      <c r="AT498" s="275" t="s">
        <v>373</v>
      </c>
      <c r="AU498" s="275" t="s">
        <v>90</v>
      </c>
      <c r="AV498" s="273" t="s">
        <v>84</v>
      </c>
      <c r="AW498" s="273" t="s">
        <v>31</v>
      </c>
      <c r="AX498" s="273" t="s">
        <v>77</v>
      </c>
      <c r="AY498" s="275" t="s">
        <v>366</v>
      </c>
    </row>
    <row r="499" spans="2:65" s="273" customFormat="1">
      <c r="B499" s="272"/>
      <c r="D499" s="274" t="s">
        <v>373</v>
      </c>
      <c r="E499" s="275" t="s">
        <v>1</v>
      </c>
      <c r="F499" s="276" t="s">
        <v>750</v>
      </c>
      <c r="H499" s="275" t="s">
        <v>1</v>
      </c>
      <c r="L499" s="272"/>
      <c r="M499" s="277"/>
      <c r="T499" s="278"/>
      <c r="AT499" s="275" t="s">
        <v>373</v>
      </c>
      <c r="AU499" s="275" t="s">
        <v>90</v>
      </c>
      <c r="AV499" s="273" t="s">
        <v>84</v>
      </c>
      <c r="AW499" s="273" t="s">
        <v>31</v>
      </c>
      <c r="AX499" s="273" t="s">
        <v>77</v>
      </c>
      <c r="AY499" s="275" t="s">
        <v>366</v>
      </c>
    </row>
    <row r="500" spans="2:65" s="280" customFormat="1">
      <c r="B500" s="279"/>
      <c r="D500" s="274" t="s">
        <v>373</v>
      </c>
      <c r="E500" s="281" t="s">
        <v>1</v>
      </c>
      <c r="F500" s="282" t="s">
        <v>751</v>
      </c>
      <c r="H500" s="283">
        <v>0.65400000000000003</v>
      </c>
      <c r="L500" s="279"/>
      <c r="M500" s="284"/>
      <c r="T500" s="285"/>
      <c r="AT500" s="281" t="s">
        <v>373</v>
      </c>
      <c r="AU500" s="281" t="s">
        <v>90</v>
      </c>
      <c r="AV500" s="280" t="s">
        <v>90</v>
      </c>
      <c r="AW500" s="280" t="s">
        <v>31</v>
      </c>
      <c r="AX500" s="280" t="s">
        <v>77</v>
      </c>
      <c r="AY500" s="281" t="s">
        <v>366</v>
      </c>
    </row>
    <row r="501" spans="2:65" s="294" customFormat="1">
      <c r="B501" s="293"/>
      <c r="D501" s="274" t="s">
        <v>373</v>
      </c>
      <c r="E501" s="295" t="s">
        <v>1</v>
      </c>
      <c r="F501" s="296" t="s">
        <v>745</v>
      </c>
      <c r="H501" s="297">
        <v>0.65400000000000003</v>
      </c>
      <c r="L501" s="293"/>
      <c r="M501" s="298"/>
      <c r="T501" s="299"/>
      <c r="AT501" s="295" t="s">
        <v>373</v>
      </c>
      <c r="AU501" s="295" t="s">
        <v>90</v>
      </c>
      <c r="AV501" s="294" t="s">
        <v>149</v>
      </c>
      <c r="AW501" s="294" t="s">
        <v>31</v>
      </c>
      <c r="AX501" s="294" t="s">
        <v>77</v>
      </c>
      <c r="AY501" s="295" t="s">
        <v>366</v>
      </c>
    </row>
    <row r="502" spans="2:65" s="273" customFormat="1">
      <c r="B502" s="272"/>
      <c r="D502" s="274" t="s">
        <v>373</v>
      </c>
      <c r="E502" s="275" t="s">
        <v>1</v>
      </c>
      <c r="F502" s="276" t="s">
        <v>752</v>
      </c>
      <c r="H502" s="275" t="s">
        <v>1</v>
      </c>
      <c r="L502" s="272"/>
      <c r="M502" s="277"/>
      <c r="T502" s="278"/>
      <c r="AT502" s="275" t="s">
        <v>373</v>
      </c>
      <c r="AU502" s="275" t="s">
        <v>90</v>
      </c>
      <c r="AV502" s="273" t="s">
        <v>84</v>
      </c>
      <c r="AW502" s="273" t="s">
        <v>31</v>
      </c>
      <c r="AX502" s="273" t="s">
        <v>77</v>
      </c>
      <c r="AY502" s="275" t="s">
        <v>366</v>
      </c>
    </row>
    <row r="503" spans="2:65" s="273" customFormat="1">
      <c r="B503" s="272"/>
      <c r="D503" s="274" t="s">
        <v>373</v>
      </c>
      <c r="E503" s="275" t="s">
        <v>1</v>
      </c>
      <c r="F503" s="276" t="s">
        <v>753</v>
      </c>
      <c r="H503" s="275" t="s">
        <v>1</v>
      </c>
      <c r="L503" s="272"/>
      <c r="M503" s="277"/>
      <c r="T503" s="278"/>
      <c r="AT503" s="275" t="s">
        <v>373</v>
      </c>
      <c r="AU503" s="275" t="s">
        <v>90</v>
      </c>
      <c r="AV503" s="273" t="s">
        <v>84</v>
      </c>
      <c r="AW503" s="273" t="s">
        <v>31</v>
      </c>
      <c r="AX503" s="273" t="s">
        <v>77</v>
      </c>
      <c r="AY503" s="275" t="s">
        <v>366</v>
      </c>
    </row>
    <row r="504" spans="2:65" s="280" customFormat="1">
      <c r="B504" s="279"/>
      <c r="D504" s="274" t="s">
        <v>373</v>
      </c>
      <c r="E504" s="281" t="s">
        <v>1</v>
      </c>
      <c r="F504" s="282" t="s">
        <v>754</v>
      </c>
      <c r="H504" s="283">
        <v>0.41299999999999998</v>
      </c>
      <c r="L504" s="279"/>
      <c r="M504" s="284"/>
      <c r="T504" s="285"/>
      <c r="AT504" s="281" t="s">
        <v>373</v>
      </c>
      <c r="AU504" s="281" t="s">
        <v>90</v>
      </c>
      <c r="AV504" s="280" t="s">
        <v>90</v>
      </c>
      <c r="AW504" s="280" t="s">
        <v>31</v>
      </c>
      <c r="AX504" s="280" t="s">
        <v>77</v>
      </c>
      <c r="AY504" s="281" t="s">
        <v>366</v>
      </c>
    </row>
    <row r="505" spans="2:65" s="294" customFormat="1">
      <c r="B505" s="293"/>
      <c r="D505" s="274" t="s">
        <v>373</v>
      </c>
      <c r="E505" s="295" t="s">
        <v>1</v>
      </c>
      <c r="F505" s="296" t="s">
        <v>745</v>
      </c>
      <c r="H505" s="297">
        <v>0.41299999999999998</v>
      </c>
      <c r="L505" s="293"/>
      <c r="M505" s="298"/>
      <c r="T505" s="299"/>
      <c r="AT505" s="295" t="s">
        <v>373</v>
      </c>
      <c r="AU505" s="295" t="s">
        <v>90</v>
      </c>
      <c r="AV505" s="294" t="s">
        <v>149</v>
      </c>
      <c r="AW505" s="294" t="s">
        <v>31</v>
      </c>
      <c r="AX505" s="294" t="s">
        <v>77</v>
      </c>
      <c r="AY505" s="295" t="s">
        <v>366</v>
      </c>
    </row>
    <row r="506" spans="2:65" s="287" customFormat="1">
      <c r="B506" s="286"/>
      <c r="D506" s="274" t="s">
        <v>373</v>
      </c>
      <c r="E506" s="288" t="s">
        <v>1</v>
      </c>
      <c r="F506" s="289" t="s">
        <v>378</v>
      </c>
      <c r="H506" s="290">
        <v>3.5009999999999999</v>
      </c>
      <c r="L506" s="286"/>
      <c r="M506" s="291"/>
      <c r="T506" s="292"/>
      <c r="AT506" s="288" t="s">
        <v>373</v>
      </c>
      <c r="AU506" s="288" t="s">
        <v>90</v>
      </c>
      <c r="AV506" s="287" t="s">
        <v>371</v>
      </c>
      <c r="AW506" s="287" t="s">
        <v>31</v>
      </c>
      <c r="AX506" s="287" t="s">
        <v>84</v>
      </c>
      <c r="AY506" s="288" t="s">
        <v>366</v>
      </c>
    </row>
    <row r="507" spans="2:65" s="74" customFormat="1" ht="24.2" customHeight="1">
      <c r="B507" s="73"/>
      <c r="C507" s="260" t="s">
        <v>755</v>
      </c>
      <c r="D507" s="260" t="s">
        <v>368</v>
      </c>
      <c r="E507" s="261" t="s">
        <v>756</v>
      </c>
      <c r="F507" s="262" t="s">
        <v>757</v>
      </c>
      <c r="G507" s="263" t="s">
        <v>402</v>
      </c>
      <c r="H507" s="264">
        <v>1.877</v>
      </c>
      <c r="I507" s="26"/>
      <c r="J507" s="266">
        <f>ROUND(I507*H507,2)</f>
        <v>0</v>
      </c>
      <c r="K507" s="267"/>
      <c r="L507" s="73"/>
      <c r="M507" s="27" t="s">
        <v>1</v>
      </c>
      <c r="N507" s="233" t="s">
        <v>43</v>
      </c>
      <c r="P507" s="269">
        <f>O507*H507</f>
        <v>0</v>
      </c>
      <c r="Q507" s="269">
        <v>0.94247400000000003</v>
      </c>
      <c r="R507" s="269">
        <f>Q507*H507</f>
        <v>1.769023698</v>
      </c>
      <c r="S507" s="269">
        <v>0</v>
      </c>
      <c r="T507" s="270">
        <f>S507*H507</f>
        <v>0</v>
      </c>
      <c r="AR507" s="271" t="s">
        <v>371</v>
      </c>
      <c r="AT507" s="271" t="s">
        <v>368</v>
      </c>
      <c r="AU507" s="271" t="s">
        <v>90</v>
      </c>
      <c r="AY507" s="53" t="s">
        <v>366</v>
      </c>
      <c r="BE507" s="179">
        <f>IF(N507="základná",J507,0)</f>
        <v>0</v>
      </c>
      <c r="BF507" s="179">
        <f>IF(N507="znížená",J507,0)</f>
        <v>0</v>
      </c>
      <c r="BG507" s="179">
        <f>IF(N507="zákl. prenesená",J507,0)</f>
        <v>0</v>
      </c>
      <c r="BH507" s="179">
        <f>IF(N507="zníž. prenesená",J507,0)</f>
        <v>0</v>
      </c>
      <c r="BI507" s="179">
        <f>IF(N507="nulová",J507,0)</f>
        <v>0</v>
      </c>
      <c r="BJ507" s="53" t="s">
        <v>90</v>
      </c>
      <c r="BK507" s="179">
        <f>ROUND(I507*H507,2)</f>
        <v>0</v>
      </c>
      <c r="BL507" s="53" t="s">
        <v>371</v>
      </c>
      <c r="BM507" s="271" t="s">
        <v>758</v>
      </c>
    </row>
    <row r="508" spans="2:65" s="273" customFormat="1">
      <c r="B508" s="272"/>
      <c r="D508" s="274" t="s">
        <v>373</v>
      </c>
      <c r="E508" s="275" t="s">
        <v>1</v>
      </c>
      <c r="F508" s="276" t="s">
        <v>641</v>
      </c>
      <c r="H508" s="275" t="s">
        <v>1</v>
      </c>
      <c r="L508" s="272"/>
      <c r="M508" s="277"/>
      <c r="T508" s="278"/>
      <c r="AT508" s="275" t="s">
        <v>373</v>
      </c>
      <c r="AU508" s="275" t="s">
        <v>90</v>
      </c>
      <c r="AV508" s="273" t="s">
        <v>84</v>
      </c>
      <c r="AW508" s="273" t="s">
        <v>31</v>
      </c>
      <c r="AX508" s="273" t="s">
        <v>77</v>
      </c>
      <c r="AY508" s="275" t="s">
        <v>366</v>
      </c>
    </row>
    <row r="509" spans="2:65" s="273" customFormat="1">
      <c r="B509" s="272"/>
      <c r="D509" s="274" t="s">
        <v>373</v>
      </c>
      <c r="E509" s="275" t="s">
        <v>1</v>
      </c>
      <c r="F509" s="276" t="s">
        <v>759</v>
      </c>
      <c r="H509" s="275" t="s">
        <v>1</v>
      </c>
      <c r="L509" s="272"/>
      <c r="M509" s="277"/>
      <c r="T509" s="278"/>
      <c r="AT509" s="275" t="s">
        <v>373</v>
      </c>
      <c r="AU509" s="275" t="s">
        <v>90</v>
      </c>
      <c r="AV509" s="273" t="s">
        <v>84</v>
      </c>
      <c r="AW509" s="273" t="s">
        <v>31</v>
      </c>
      <c r="AX509" s="273" t="s">
        <v>77</v>
      </c>
      <c r="AY509" s="275" t="s">
        <v>366</v>
      </c>
    </row>
    <row r="510" spans="2:65" s="280" customFormat="1">
      <c r="B510" s="279"/>
      <c r="D510" s="274" t="s">
        <v>373</v>
      </c>
      <c r="E510" s="281" t="s">
        <v>1</v>
      </c>
      <c r="F510" s="282" t="s">
        <v>760</v>
      </c>
      <c r="H510" s="283">
        <v>1.877</v>
      </c>
      <c r="L510" s="279"/>
      <c r="M510" s="284"/>
      <c r="T510" s="285"/>
      <c r="AT510" s="281" t="s">
        <v>373</v>
      </c>
      <c r="AU510" s="281" t="s">
        <v>90</v>
      </c>
      <c r="AV510" s="280" t="s">
        <v>90</v>
      </c>
      <c r="AW510" s="280" t="s">
        <v>31</v>
      </c>
      <c r="AX510" s="280" t="s">
        <v>77</v>
      </c>
      <c r="AY510" s="281" t="s">
        <v>366</v>
      </c>
    </row>
    <row r="511" spans="2:65" s="294" customFormat="1">
      <c r="B511" s="293"/>
      <c r="D511" s="274" t="s">
        <v>373</v>
      </c>
      <c r="E511" s="295" t="s">
        <v>1</v>
      </c>
      <c r="F511" s="296" t="s">
        <v>397</v>
      </c>
      <c r="H511" s="297">
        <v>1.877</v>
      </c>
      <c r="L511" s="293"/>
      <c r="M511" s="298"/>
      <c r="T511" s="299"/>
      <c r="AT511" s="295" t="s">
        <v>373</v>
      </c>
      <c r="AU511" s="295" t="s">
        <v>90</v>
      </c>
      <c r="AV511" s="294" t="s">
        <v>149</v>
      </c>
      <c r="AW511" s="294" t="s">
        <v>31</v>
      </c>
      <c r="AX511" s="294" t="s">
        <v>77</v>
      </c>
      <c r="AY511" s="295" t="s">
        <v>366</v>
      </c>
    </row>
    <row r="512" spans="2:65" s="287" customFormat="1">
      <c r="B512" s="286"/>
      <c r="D512" s="274" t="s">
        <v>373</v>
      </c>
      <c r="E512" s="288" t="s">
        <v>1</v>
      </c>
      <c r="F512" s="289" t="s">
        <v>378</v>
      </c>
      <c r="H512" s="290">
        <v>1.877</v>
      </c>
      <c r="L512" s="286"/>
      <c r="M512" s="291"/>
      <c r="T512" s="292"/>
      <c r="AT512" s="288" t="s">
        <v>373</v>
      </c>
      <c r="AU512" s="288" t="s">
        <v>90</v>
      </c>
      <c r="AV512" s="287" t="s">
        <v>371</v>
      </c>
      <c r="AW512" s="287" t="s">
        <v>31</v>
      </c>
      <c r="AX512" s="287" t="s">
        <v>84</v>
      </c>
      <c r="AY512" s="288" t="s">
        <v>366</v>
      </c>
    </row>
    <row r="513" spans="2:65" s="74" customFormat="1" ht="33" customHeight="1">
      <c r="B513" s="73"/>
      <c r="C513" s="260" t="s">
        <v>761</v>
      </c>
      <c r="D513" s="260" t="s">
        <v>368</v>
      </c>
      <c r="E513" s="261" t="s">
        <v>762</v>
      </c>
      <c r="F513" s="262" t="s">
        <v>763</v>
      </c>
      <c r="G513" s="263" t="s">
        <v>402</v>
      </c>
      <c r="H513" s="264">
        <v>6.0670000000000002</v>
      </c>
      <c r="I513" s="26"/>
      <c r="J513" s="266">
        <f>ROUND(I513*H513,2)</f>
        <v>0</v>
      </c>
      <c r="K513" s="267"/>
      <c r="L513" s="73"/>
      <c r="M513" s="27" t="s">
        <v>1</v>
      </c>
      <c r="N513" s="233" t="s">
        <v>43</v>
      </c>
      <c r="P513" s="269">
        <f>O513*H513</f>
        <v>0</v>
      </c>
      <c r="Q513" s="269">
        <v>0.88722000000000001</v>
      </c>
      <c r="R513" s="269">
        <f>Q513*H513</f>
        <v>5.3827637400000006</v>
      </c>
      <c r="S513" s="269">
        <v>0</v>
      </c>
      <c r="T513" s="270">
        <f>S513*H513</f>
        <v>0</v>
      </c>
      <c r="AR513" s="271" t="s">
        <v>371</v>
      </c>
      <c r="AT513" s="271" t="s">
        <v>368</v>
      </c>
      <c r="AU513" s="271" t="s">
        <v>90</v>
      </c>
      <c r="AY513" s="53" t="s">
        <v>366</v>
      </c>
      <c r="BE513" s="179">
        <f>IF(N513="základná",J513,0)</f>
        <v>0</v>
      </c>
      <c r="BF513" s="179">
        <f>IF(N513="znížená",J513,0)</f>
        <v>0</v>
      </c>
      <c r="BG513" s="179">
        <f>IF(N513="zákl. prenesená",J513,0)</f>
        <v>0</v>
      </c>
      <c r="BH513" s="179">
        <f>IF(N513="zníž. prenesená",J513,0)</f>
        <v>0</v>
      </c>
      <c r="BI513" s="179">
        <f>IF(N513="nulová",J513,0)</f>
        <v>0</v>
      </c>
      <c r="BJ513" s="53" t="s">
        <v>90</v>
      </c>
      <c r="BK513" s="179">
        <f>ROUND(I513*H513,2)</f>
        <v>0</v>
      </c>
      <c r="BL513" s="53" t="s">
        <v>371</v>
      </c>
      <c r="BM513" s="271" t="s">
        <v>764</v>
      </c>
    </row>
    <row r="514" spans="2:65" s="273" customFormat="1">
      <c r="B514" s="272"/>
      <c r="D514" s="274" t="s">
        <v>373</v>
      </c>
      <c r="E514" s="275" t="s">
        <v>1</v>
      </c>
      <c r="F514" s="276" t="s">
        <v>651</v>
      </c>
      <c r="H514" s="275" t="s">
        <v>1</v>
      </c>
      <c r="L514" s="272"/>
      <c r="M514" s="277"/>
      <c r="T514" s="278"/>
      <c r="AT514" s="275" t="s">
        <v>373</v>
      </c>
      <c r="AU514" s="275" t="s">
        <v>90</v>
      </c>
      <c r="AV514" s="273" t="s">
        <v>84</v>
      </c>
      <c r="AW514" s="273" t="s">
        <v>31</v>
      </c>
      <c r="AX514" s="273" t="s">
        <v>77</v>
      </c>
      <c r="AY514" s="275" t="s">
        <v>366</v>
      </c>
    </row>
    <row r="515" spans="2:65" s="273" customFormat="1">
      <c r="B515" s="272"/>
      <c r="D515" s="274" t="s">
        <v>373</v>
      </c>
      <c r="E515" s="275" t="s">
        <v>1</v>
      </c>
      <c r="F515" s="276" t="s">
        <v>765</v>
      </c>
      <c r="H515" s="275" t="s">
        <v>1</v>
      </c>
      <c r="L515" s="272"/>
      <c r="M515" s="277"/>
      <c r="T515" s="278"/>
      <c r="AT515" s="275" t="s">
        <v>373</v>
      </c>
      <c r="AU515" s="275" t="s">
        <v>90</v>
      </c>
      <c r="AV515" s="273" t="s">
        <v>84</v>
      </c>
      <c r="AW515" s="273" t="s">
        <v>31</v>
      </c>
      <c r="AX515" s="273" t="s">
        <v>77</v>
      </c>
      <c r="AY515" s="275" t="s">
        <v>366</v>
      </c>
    </row>
    <row r="516" spans="2:65" s="280" customFormat="1">
      <c r="B516" s="279"/>
      <c r="D516" s="274" t="s">
        <v>373</v>
      </c>
      <c r="E516" s="281" t="s">
        <v>1</v>
      </c>
      <c r="F516" s="282" t="s">
        <v>766</v>
      </c>
      <c r="H516" s="283">
        <v>6.0670000000000002</v>
      </c>
      <c r="L516" s="279"/>
      <c r="M516" s="284"/>
      <c r="T516" s="285"/>
      <c r="AT516" s="281" t="s">
        <v>373</v>
      </c>
      <c r="AU516" s="281" t="s">
        <v>90</v>
      </c>
      <c r="AV516" s="280" t="s">
        <v>90</v>
      </c>
      <c r="AW516" s="280" t="s">
        <v>31</v>
      </c>
      <c r="AX516" s="280" t="s">
        <v>77</v>
      </c>
      <c r="AY516" s="281" t="s">
        <v>366</v>
      </c>
    </row>
    <row r="517" spans="2:65" s="294" customFormat="1">
      <c r="B517" s="293"/>
      <c r="D517" s="274" t="s">
        <v>373</v>
      </c>
      <c r="E517" s="295" t="s">
        <v>1</v>
      </c>
      <c r="F517" s="296" t="s">
        <v>767</v>
      </c>
      <c r="H517" s="297">
        <v>6.0670000000000002</v>
      </c>
      <c r="L517" s="293"/>
      <c r="M517" s="298"/>
      <c r="T517" s="299"/>
      <c r="AT517" s="295" t="s">
        <v>373</v>
      </c>
      <c r="AU517" s="295" t="s">
        <v>90</v>
      </c>
      <c r="AV517" s="294" t="s">
        <v>149</v>
      </c>
      <c r="AW517" s="294" t="s">
        <v>31</v>
      </c>
      <c r="AX517" s="294" t="s">
        <v>77</v>
      </c>
      <c r="AY517" s="295" t="s">
        <v>366</v>
      </c>
    </row>
    <row r="518" spans="2:65" s="287" customFormat="1">
      <c r="B518" s="286"/>
      <c r="D518" s="274" t="s">
        <v>373</v>
      </c>
      <c r="E518" s="288" t="s">
        <v>1</v>
      </c>
      <c r="F518" s="289" t="s">
        <v>378</v>
      </c>
      <c r="H518" s="290">
        <v>6.0670000000000002</v>
      </c>
      <c r="L518" s="286"/>
      <c r="M518" s="291"/>
      <c r="T518" s="292"/>
      <c r="AT518" s="288" t="s">
        <v>373</v>
      </c>
      <c r="AU518" s="288" t="s">
        <v>90</v>
      </c>
      <c r="AV518" s="287" t="s">
        <v>371</v>
      </c>
      <c r="AW518" s="287" t="s">
        <v>31</v>
      </c>
      <c r="AX518" s="287" t="s">
        <v>84</v>
      </c>
      <c r="AY518" s="288" t="s">
        <v>366</v>
      </c>
    </row>
    <row r="519" spans="2:65" s="74" customFormat="1" ht="24.2" customHeight="1">
      <c r="B519" s="73"/>
      <c r="C519" s="260" t="s">
        <v>768</v>
      </c>
      <c r="D519" s="260" t="s">
        <v>368</v>
      </c>
      <c r="E519" s="261" t="s">
        <v>769</v>
      </c>
      <c r="F519" s="262" t="s">
        <v>770</v>
      </c>
      <c r="G519" s="263" t="s">
        <v>402</v>
      </c>
      <c r="H519" s="264">
        <v>12.85</v>
      </c>
      <c r="I519" s="26"/>
      <c r="J519" s="266">
        <f>ROUND(I519*H519,2)</f>
        <v>0</v>
      </c>
      <c r="K519" s="267"/>
      <c r="L519" s="73"/>
      <c r="M519" s="27" t="s">
        <v>1</v>
      </c>
      <c r="N519" s="233" t="s">
        <v>43</v>
      </c>
      <c r="P519" s="269">
        <f>O519*H519</f>
        <v>0</v>
      </c>
      <c r="Q519" s="269">
        <v>0.88722000000000001</v>
      </c>
      <c r="R519" s="269">
        <f>Q519*H519</f>
        <v>11.400777</v>
      </c>
      <c r="S519" s="269">
        <v>0</v>
      </c>
      <c r="T519" s="270">
        <f>S519*H519</f>
        <v>0</v>
      </c>
      <c r="AR519" s="271" t="s">
        <v>371</v>
      </c>
      <c r="AT519" s="271" t="s">
        <v>368</v>
      </c>
      <c r="AU519" s="271" t="s">
        <v>90</v>
      </c>
      <c r="AY519" s="53" t="s">
        <v>366</v>
      </c>
      <c r="BE519" s="179">
        <f>IF(N519="základná",J519,0)</f>
        <v>0</v>
      </c>
      <c r="BF519" s="179">
        <f>IF(N519="znížená",J519,0)</f>
        <v>0</v>
      </c>
      <c r="BG519" s="179">
        <f>IF(N519="zákl. prenesená",J519,0)</f>
        <v>0</v>
      </c>
      <c r="BH519" s="179">
        <f>IF(N519="zníž. prenesená",J519,0)</f>
        <v>0</v>
      </c>
      <c r="BI519" s="179">
        <f>IF(N519="nulová",J519,0)</f>
        <v>0</v>
      </c>
      <c r="BJ519" s="53" t="s">
        <v>90</v>
      </c>
      <c r="BK519" s="179">
        <f>ROUND(I519*H519,2)</f>
        <v>0</v>
      </c>
      <c r="BL519" s="53" t="s">
        <v>371</v>
      </c>
      <c r="BM519" s="271" t="s">
        <v>771</v>
      </c>
    </row>
    <row r="520" spans="2:65" s="273" customFormat="1">
      <c r="B520" s="272"/>
      <c r="D520" s="274" t="s">
        <v>373</v>
      </c>
      <c r="E520" s="275" t="s">
        <v>1</v>
      </c>
      <c r="F520" s="276" t="s">
        <v>641</v>
      </c>
      <c r="H520" s="275" t="s">
        <v>1</v>
      </c>
      <c r="L520" s="272"/>
      <c r="M520" s="277"/>
      <c r="T520" s="278"/>
      <c r="AT520" s="275" t="s">
        <v>373</v>
      </c>
      <c r="AU520" s="275" t="s">
        <v>90</v>
      </c>
      <c r="AV520" s="273" t="s">
        <v>84</v>
      </c>
      <c r="AW520" s="273" t="s">
        <v>31</v>
      </c>
      <c r="AX520" s="273" t="s">
        <v>77</v>
      </c>
      <c r="AY520" s="275" t="s">
        <v>366</v>
      </c>
    </row>
    <row r="521" spans="2:65" s="273" customFormat="1">
      <c r="B521" s="272"/>
      <c r="D521" s="274" t="s">
        <v>373</v>
      </c>
      <c r="E521" s="275" t="s">
        <v>1</v>
      </c>
      <c r="F521" s="276" t="s">
        <v>772</v>
      </c>
      <c r="H521" s="275" t="s">
        <v>1</v>
      </c>
      <c r="L521" s="272"/>
      <c r="M521" s="277"/>
      <c r="T521" s="278"/>
      <c r="AT521" s="275" t="s">
        <v>373</v>
      </c>
      <c r="AU521" s="275" t="s">
        <v>90</v>
      </c>
      <c r="AV521" s="273" t="s">
        <v>84</v>
      </c>
      <c r="AW521" s="273" t="s">
        <v>31</v>
      </c>
      <c r="AX521" s="273" t="s">
        <v>77</v>
      </c>
      <c r="AY521" s="275" t="s">
        <v>366</v>
      </c>
    </row>
    <row r="522" spans="2:65" s="280" customFormat="1">
      <c r="B522" s="279"/>
      <c r="D522" s="274" t="s">
        <v>373</v>
      </c>
      <c r="E522" s="281" t="s">
        <v>1</v>
      </c>
      <c r="F522" s="282" t="s">
        <v>773</v>
      </c>
      <c r="H522" s="283">
        <v>1.776</v>
      </c>
      <c r="L522" s="279"/>
      <c r="M522" s="284"/>
      <c r="T522" s="285"/>
      <c r="AT522" s="281" t="s">
        <v>373</v>
      </c>
      <c r="AU522" s="281" t="s">
        <v>90</v>
      </c>
      <c r="AV522" s="280" t="s">
        <v>90</v>
      </c>
      <c r="AW522" s="280" t="s">
        <v>31</v>
      </c>
      <c r="AX522" s="280" t="s">
        <v>77</v>
      </c>
      <c r="AY522" s="281" t="s">
        <v>366</v>
      </c>
    </row>
    <row r="523" spans="2:65" s="273" customFormat="1">
      <c r="B523" s="272"/>
      <c r="D523" s="274" t="s">
        <v>373</v>
      </c>
      <c r="E523" s="275" t="s">
        <v>1</v>
      </c>
      <c r="F523" s="276" t="s">
        <v>774</v>
      </c>
      <c r="H523" s="275" t="s">
        <v>1</v>
      </c>
      <c r="L523" s="272"/>
      <c r="M523" s="277"/>
      <c r="T523" s="278"/>
      <c r="AT523" s="275" t="s">
        <v>373</v>
      </c>
      <c r="AU523" s="275" t="s">
        <v>90</v>
      </c>
      <c r="AV523" s="273" t="s">
        <v>84</v>
      </c>
      <c r="AW523" s="273" t="s">
        <v>31</v>
      </c>
      <c r="AX523" s="273" t="s">
        <v>77</v>
      </c>
      <c r="AY523" s="275" t="s">
        <v>366</v>
      </c>
    </row>
    <row r="524" spans="2:65" s="280" customFormat="1">
      <c r="B524" s="279"/>
      <c r="D524" s="274" t="s">
        <v>373</v>
      </c>
      <c r="E524" s="281" t="s">
        <v>1</v>
      </c>
      <c r="F524" s="282" t="s">
        <v>775</v>
      </c>
      <c r="H524" s="283">
        <v>2.794</v>
      </c>
      <c r="L524" s="279"/>
      <c r="M524" s="284"/>
      <c r="T524" s="285"/>
      <c r="AT524" s="281" t="s">
        <v>373</v>
      </c>
      <c r="AU524" s="281" t="s">
        <v>90</v>
      </c>
      <c r="AV524" s="280" t="s">
        <v>90</v>
      </c>
      <c r="AW524" s="280" t="s">
        <v>31</v>
      </c>
      <c r="AX524" s="280" t="s">
        <v>77</v>
      </c>
      <c r="AY524" s="281" t="s">
        <v>366</v>
      </c>
    </row>
    <row r="525" spans="2:65" s="273" customFormat="1">
      <c r="B525" s="272"/>
      <c r="D525" s="274" t="s">
        <v>373</v>
      </c>
      <c r="E525" s="275" t="s">
        <v>1</v>
      </c>
      <c r="F525" s="276" t="s">
        <v>776</v>
      </c>
      <c r="H525" s="275" t="s">
        <v>1</v>
      </c>
      <c r="L525" s="272"/>
      <c r="M525" s="277"/>
      <c r="T525" s="278"/>
      <c r="AT525" s="275" t="s">
        <v>373</v>
      </c>
      <c r="AU525" s="275" t="s">
        <v>90</v>
      </c>
      <c r="AV525" s="273" t="s">
        <v>84</v>
      </c>
      <c r="AW525" s="273" t="s">
        <v>31</v>
      </c>
      <c r="AX525" s="273" t="s">
        <v>77</v>
      </c>
      <c r="AY525" s="275" t="s">
        <v>366</v>
      </c>
    </row>
    <row r="526" spans="2:65" s="280" customFormat="1">
      <c r="B526" s="279"/>
      <c r="D526" s="274" t="s">
        <v>373</v>
      </c>
      <c r="E526" s="281" t="s">
        <v>1</v>
      </c>
      <c r="F526" s="282" t="s">
        <v>777</v>
      </c>
      <c r="H526" s="283">
        <v>0.97799999999999998</v>
      </c>
      <c r="L526" s="279"/>
      <c r="M526" s="284"/>
      <c r="T526" s="285"/>
      <c r="AT526" s="281" t="s">
        <v>373</v>
      </c>
      <c r="AU526" s="281" t="s">
        <v>90</v>
      </c>
      <c r="AV526" s="280" t="s">
        <v>90</v>
      </c>
      <c r="AW526" s="280" t="s">
        <v>31</v>
      </c>
      <c r="AX526" s="280" t="s">
        <v>77</v>
      </c>
      <c r="AY526" s="281" t="s">
        <v>366</v>
      </c>
    </row>
    <row r="527" spans="2:65" s="273" customFormat="1">
      <c r="B527" s="272"/>
      <c r="D527" s="274" t="s">
        <v>373</v>
      </c>
      <c r="E527" s="275" t="s">
        <v>1</v>
      </c>
      <c r="F527" s="276" t="s">
        <v>778</v>
      </c>
      <c r="H527" s="275" t="s">
        <v>1</v>
      </c>
      <c r="L527" s="272"/>
      <c r="M527" s="277"/>
      <c r="T527" s="278"/>
      <c r="AT527" s="275" t="s">
        <v>373</v>
      </c>
      <c r="AU527" s="275" t="s">
        <v>90</v>
      </c>
      <c r="AV527" s="273" t="s">
        <v>84</v>
      </c>
      <c r="AW527" s="273" t="s">
        <v>31</v>
      </c>
      <c r="AX527" s="273" t="s">
        <v>77</v>
      </c>
      <c r="AY527" s="275" t="s">
        <v>366</v>
      </c>
    </row>
    <row r="528" spans="2:65" s="280" customFormat="1">
      <c r="B528" s="279"/>
      <c r="D528" s="274" t="s">
        <v>373</v>
      </c>
      <c r="E528" s="281" t="s">
        <v>1</v>
      </c>
      <c r="F528" s="282" t="s">
        <v>779</v>
      </c>
      <c r="H528" s="283">
        <v>4.476</v>
      </c>
      <c r="L528" s="279"/>
      <c r="M528" s="284"/>
      <c r="T528" s="285"/>
      <c r="AT528" s="281" t="s">
        <v>373</v>
      </c>
      <c r="AU528" s="281" t="s">
        <v>90</v>
      </c>
      <c r="AV528" s="280" t="s">
        <v>90</v>
      </c>
      <c r="AW528" s="280" t="s">
        <v>31</v>
      </c>
      <c r="AX528" s="280" t="s">
        <v>77</v>
      </c>
      <c r="AY528" s="281" t="s">
        <v>366</v>
      </c>
    </row>
    <row r="529" spans="2:65" s="273" customFormat="1">
      <c r="B529" s="272"/>
      <c r="D529" s="274" t="s">
        <v>373</v>
      </c>
      <c r="E529" s="275" t="s">
        <v>1</v>
      </c>
      <c r="F529" s="276" t="s">
        <v>780</v>
      </c>
      <c r="H529" s="275" t="s">
        <v>1</v>
      </c>
      <c r="L529" s="272"/>
      <c r="M529" s="277"/>
      <c r="T529" s="278"/>
      <c r="AT529" s="275" t="s">
        <v>373</v>
      </c>
      <c r="AU529" s="275" t="s">
        <v>90</v>
      </c>
      <c r="AV529" s="273" t="s">
        <v>84</v>
      </c>
      <c r="AW529" s="273" t="s">
        <v>31</v>
      </c>
      <c r="AX529" s="273" t="s">
        <v>77</v>
      </c>
      <c r="AY529" s="275" t="s">
        <v>366</v>
      </c>
    </row>
    <row r="530" spans="2:65" s="280" customFormat="1">
      <c r="B530" s="279"/>
      <c r="D530" s="274" t="s">
        <v>373</v>
      </c>
      <c r="E530" s="281" t="s">
        <v>1</v>
      </c>
      <c r="F530" s="282" t="s">
        <v>781</v>
      </c>
      <c r="H530" s="283">
        <v>2.8260000000000001</v>
      </c>
      <c r="L530" s="279"/>
      <c r="M530" s="284"/>
      <c r="T530" s="285"/>
      <c r="AT530" s="281" t="s">
        <v>373</v>
      </c>
      <c r="AU530" s="281" t="s">
        <v>90</v>
      </c>
      <c r="AV530" s="280" t="s">
        <v>90</v>
      </c>
      <c r="AW530" s="280" t="s">
        <v>31</v>
      </c>
      <c r="AX530" s="280" t="s">
        <v>77</v>
      </c>
      <c r="AY530" s="281" t="s">
        <v>366</v>
      </c>
    </row>
    <row r="531" spans="2:65" s="294" customFormat="1">
      <c r="B531" s="293"/>
      <c r="D531" s="274" t="s">
        <v>373</v>
      </c>
      <c r="E531" s="295" t="s">
        <v>1</v>
      </c>
      <c r="F531" s="296" t="s">
        <v>782</v>
      </c>
      <c r="H531" s="297">
        <v>12.85</v>
      </c>
      <c r="L531" s="293"/>
      <c r="M531" s="298"/>
      <c r="T531" s="299"/>
      <c r="AT531" s="295" t="s">
        <v>373</v>
      </c>
      <c r="AU531" s="295" t="s">
        <v>90</v>
      </c>
      <c r="AV531" s="294" t="s">
        <v>149</v>
      </c>
      <c r="AW531" s="294" t="s">
        <v>31</v>
      </c>
      <c r="AX531" s="294" t="s">
        <v>77</v>
      </c>
      <c r="AY531" s="295" t="s">
        <v>366</v>
      </c>
    </row>
    <row r="532" spans="2:65" s="287" customFormat="1">
      <c r="B532" s="286"/>
      <c r="D532" s="274" t="s">
        <v>373</v>
      </c>
      <c r="E532" s="288" t="s">
        <v>1</v>
      </c>
      <c r="F532" s="289" t="s">
        <v>378</v>
      </c>
      <c r="H532" s="290">
        <v>12.85</v>
      </c>
      <c r="L532" s="286"/>
      <c r="M532" s="291"/>
      <c r="T532" s="292"/>
      <c r="AT532" s="288" t="s">
        <v>373</v>
      </c>
      <c r="AU532" s="288" t="s">
        <v>90</v>
      </c>
      <c r="AV532" s="287" t="s">
        <v>371</v>
      </c>
      <c r="AW532" s="287" t="s">
        <v>31</v>
      </c>
      <c r="AX532" s="287" t="s">
        <v>84</v>
      </c>
      <c r="AY532" s="288" t="s">
        <v>366</v>
      </c>
    </row>
    <row r="533" spans="2:65" s="74" customFormat="1" ht="24.2" customHeight="1">
      <c r="B533" s="73"/>
      <c r="C533" s="260" t="s">
        <v>783</v>
      </c>
      <c r="D533" s="260" t="s">
        <v>368</v>
      </c>
      <c r="E533" s="261" t="s">
        <v>784</v>
      </c>
      <c r="F533" s="262" t="s">
        <v>785</v>
      </c>
      <c r="G533" s="263" t="s">
        <v>402</v>
      </c>
      <c r="H533" s="264">
        <v>85.281000000000006</v>
      </c>
      <c r="I533" s="26"/>
      <c r="J533" s="266">
        <f>ROUND(I533*H533,2)</f>
        <v>0</v>
      </c>
      <c r="K533" s="267"/>
      <c r="L533" s="73"/>
      <c r="M533" s="27" t="s">
        <v>1</v>
      </c>
      <c r="N533" s="233" t="s">
        <v>43</v>
      </c>
      <c r="P533" s="269">
        <f>O533*H533</f>
        <v>0</v>
      </c>
      <c r="Q533" s="269">
        <v>2.3254800000000002</v>
      </c>
      <c r="R533" s="269">
        <f>Q533*H533</f>
        <v>198.31925988000003</v>
      </c>
      <c r="S533" s="269">
        <v>0</v>
      </c>
      <c r="T533" s="270">
        <f>S533*H533</f>
        <v>0</v>
      </c>
      <c r="AR533" s="271" t="s">
        <v>371</v>
      </c>
      <c r="AT533" s="271" t="s">
        <v>368</v>
      </c>
      <c r="AU533" s="271" t="s">
        <v>90</v>
      </c>
      <c r="AY533" s="53" t="s">
        <v>366</v>
      </c>
      <c r="BE533" s="179">
        <f>IF(N533="základná",J533,0)</f>
        <v>0</v>
      </c>
      <c r="BF533" s="179">
        <f>IF(N533="znížená",J533,0)</f>
        <v>0</v>
      </c>
      <c r="BG533" s="179">
        <f>IF(N533="zákl. prenesená",J533,0)</f>
        <v>0</v>
      </c>
      <c r="BH533" s="179">
        <f>IF(N533="zníž. prenesená",J533,0)</f>
        <v>0</v>
      </c>
      <c r="BI533" s="179">
        <f>IF(N533="nulová",J533,0)</f>
        <v>0</v>
      </c>
      <c r="BJ533" s="53" t="s">
        <v>90</v>
      </c>
      <c r="BK533" s="179">
        <f>ROUND(I533*H533,2)</f>
        <v>0</v>
      </c>
      <c r="BL533" s="53" t="s">
        <v>371</v>
      </c>
      <c r="BM533" s="271" t="s">
        <v>786</v>
      </c>
    </row>
    <row r="534" spans="2:65" s="273" customFormat="1">
      <c r="B534" s="272"/>
      <c r="D534" s="274" t="s">
        <v>373</v>
      </c>
      <c r="E534" s="275" t="s">
        <v>1</v>
      </c>
      <c r="F534" s="276" t="s">
        <v>546</v>
      </c>
      <c r="H534" s="275" t="s">
        <v>1</v>
      </c>
      <c r="L534" s="272"/>
      <c r="M534" s="277"/>
      <c r="T534" s="278"/>
      <c r="AT534" s="275" t="s">
        <v>373</v>
      </c>
      <c r="AU534" s="275" t="s">
        <v>90</v>
      </c>
      <c r="AV534" s="273" t="s">
        <v>84</v>
      </c>
      <c r="AW534" s="273" t="s">
        <v>31</v>
      </c>
      <c r="AX534" s="273" t="s">
        <v>77</v>
      </c>
      <c r="AY534" s="275" t="s">
        <v>366</v>
      </c>
    </row>
    <row r="535" spans="2:65" s="280" customFormat="1">
      <c r="B535" s="279"/>
      <c r="D535" s="274" t="s">
        <v>373</v>
      </c>
      <c r="E535" s="281" t="s">
        <v>1</v>
      </c>
      <c r="F535" s="282" t="s">
        <v>787</v>
      </c>
      <c r="H535" s="283">
        <v>1.0029999999999999</v>
      </c>
      <c r="L535" s="279"/>
      <c r="M535" s="284"/>
      <c r="T535" s="285"/>
      <c r="AT535" s="281" t="s">
        <v>373</v>
      </c>
      <c r="AU535" s="281" t="s">
        <v>90</v>
      </c>
      <c r="AV535" s="280" t="s">
        <v>90</v>
      </c>
      <c r="AW535" s="280" t="s">
        <v>31</v>
      </c>
      <c r="AX535" s="280" t="s">
        <v>77</v>
      </c>
      <c r="AY535" s="281" t="s">
        <v>366</v>
      </c>
    </row>
    <row r="536" spans="2:65" s="294" customFormat="1">
      <c r="B536" s="293"/>
      <c r="D536" s="274" t="s">
        <v>373</v>
      </c>
      <c r="E536" s="295" t="s">
        <v>1</v>
      </c>
      <c r="F536" s="296" t="s">
        <v>397</v>
      </c>
      <c r="H536" s="297">
        <v>1.0029999999999999</v>
      </c>
      <c r="L536" s="293"/>
      <c r="M536" s="298"/>
      <c r="T536" s="299"/>
      <c r="AT536" s="295" t="s">
        <v>373</v>
      </c>
      <c r="AU536" s="295" t="s">
        <v>90</v>
      </c>
      <c r="AV536" s="294" t="s">
        <v>149</v>
      </c>
      <c r="AW536" s="294" t="s">
        <v>31</v>
      </c>
      <c r="AX536" s="294" t="s">
        <v>77</v>
      </c>
      <c r="AY536" s="295" t="s">
        <v>366</v>
      </c>
    </row>
    <row r="537" spans="2:65" s="273" customFormat="1">
      <c r="B537" s="272"/>
      <c r="D537" s="274" t="s">
        <v>373</v>
      </c>
      <c r="E537" s="275" t="s">
        <v>1</v>
      </c>
      <c r="F537" s="276" t="s">
        <v>788</v>
      </c>
      <c r="H537" s="275" t="s">
        <v>1</v>
      </c>
      <c r="L537" s="272"/>
      <c r="M537" s="277"/>
      <c r="T537" s="278"/>
      <c r="AT537" s="275" t="s">
        <v>373</v>
      </c>
      <c r="AU537" s="275" t="s">
        <v>90</v>
      </c>
      <c r="AV537" s="273" t="s">
        <v>84</v>
      </c>
      <c r="AW537" s="273" t="s">
        <v>31</v>
      </c>
      <c r="AX537" s="273" t="s">
        <v>77</v>
      </c>
      <c r="AY537" s="275" t="s">
        <v>366</v>
      </c>
    </row>
    <row r="538" spans="2:65" s="280" customFormat="1">
      <c r="B538" s="279"/>
      <c r="D538" s="274" t="s">
        <v>373</v>
      </c>
      <c r="E538" s="281" t="s">
        <v>1</v>
      </c>
      <c r="F538" s="282" t="s">
        <v>789</v>
      </c>
      <c r="H538" s="283">
        <v>25.681000000000001</v>
      </c>
      <c r="L538" s="279"/>
      <c r="M538" s="284"/>
      <c r="T538" s="285"/>
      <c r="AT538" s="281" t="s">
        <v>373</v>
      </c>
      <c r="AU538" s="281" t="s">
        <v>90</v>
      </c>
      <c r="AV538" s="280" t="s">
        <v>90</v>
      </c>
      <c r="AW538" s="280" t="s">
        <v>31</v>
      </c>
      <c r="AX538" s="280" t="s">
        <v>77</v>
      </c>
      <c r="AY538" s="281" t="s">
        <v>366</v>
      </c>
    </row>
    <row r="539" spans="2:65" s="273" customFormat="1">
      <c r="B539" s="272"/>
      <c r="D539" s="274" t="s">
        <v>373</v>
      </c>
      <c r="E539" s="275" t="s">
        <v>1</v>
      </c>
      <c r="F539" s="276" t="s">
        <v>790</v>
      </c>
      <c r="H539" s="275" t="s">
        <v>1</v>
      </c>
      <c r="L539" s="272"/>
      <c r="M539" s="277"/>
      <c r="T539" s="278"/>
      <c r="AT539" s="275" t="s">
        <v>373</v>
      </c>
      <c r="AU539" s="275" t="s">
        <v>90</v>
      </c>
      <c r="AV539" s="273" t="s">
        <v>84</v>
      </c>
      <c r="AW539" s="273" t="s">
        <v>31</v>
      </c>
      <c r="AX539" s="273" t="s">
        <v>77</v>
      </c>
      <c r="AY539" s="275" t="s">
        <v>366</v>
      </c>
    </row>
    <row r="540" spans="2:65" s="280" customFormat="1">
      <c r="B540" s="279"/>
      <c r="D540" s="274" t="s">
        <v>373</v>
      </c>
      <c r="E540" s="281" t="s">
        <v>1</v>
      </c>
      <c r="F540" s="282" t="s">
        <v>791</v>
      </c>
      <c r="H540" s="283">
        <v>-2.1890000000000001</v>
      </c>
      <c r="L540" s="279"/>
      <c r="M540" s="284"/>
      <c r="T540" s="285"/>
      <c r="AT540" s="281" t="s">
        <v>373</v>
      </c>
      <c r="AU540" s="281" t="s">
        <v>90</v>
      </c>
      <c r="AV540" s="280" t="s">
        <v>90</v>
      </c>
      <c r="AW540" s="280" t="s">
        <v>31</v>
      </c>
      <c r="AX540" s="280" t="s">
        <v>77</v>
      </c>
      <c r="AY540" s="281" t="s">
        <v>366</v>
      </c>
    </row>
    <row r="541" spans="2:65" s="294" customFormat="1">
      <c r="B541" s="293"/>
      <c r="D541" s="274" t="s">
        <v>373</v>
      </c>
      <c r="E541" s="295" t="s">
        <v>1</v>
      </c>
      <c r="F541" s="296" t="s">
        <v>397</v>
      </c>
      <c r="H541" s="297">
        <v>23.492000000000001</v>
      </c>
      <c r="L541" s="293"/>
      <c r="M541" s="298"/>
      <c r="T541" s="299"/>
      <c r="AT541" s="295" t="s">
        <v>373</v>
      </c>
      <c r="AU541" s="295" t="s">
        <v>90</v>
      </c>
      <c r="AV541" s="294" t="s">
        <v>149</v>
      </c>
      <c r="AW541" s="294" t="s">
        <v>31</v>
      </c>
      <c r="AX541" s="294" t="s">
        <v>77</v>
      </c>
      <c r="AY541" s="295" t="s">
        <v>366</v>
      </c>
    </row>
    <row r="542" spans="2:65" s="273" customFormat="1">
      <c r="B542" s="272"/>
      <c r="D542" s="274" t="s">
        <v>373</v>
      </c>
      <c r="E542" s="275" t="s">
        <v>1</v>
      </c>
      <c r="F542" s="276" t="s">
        <v>792</v>
      </c>
      <c r="H542" s="275" t="s">
        <v>1</v>
      </c>
      <c r="L542" s="272"/>
      <c r="M542" s="277"/>
      <c r="T542" s="278"/>
      <c r="AT542" s="275" t="s">
        <v>373</v>
      </c>
      <c r="AU542" s="275" t="s">
        <v>90</v>
      </c>
      <c r="AV542" s="273" t="s">
        <v>84</v>
      </c>
      <c r="AW542" s="273" t="s">
        <v>31</v>
      </c>
      <c r="AX542" s="273" t="s">
        <v>77</v>
      </c>
      <c r="AY542" s="275" t="s">
        <v>366</v>
      </c>
    </row>
    <row r="543" spans="2:65" s="280" customFormat="1">
      <c r="B543" s="279"/>
      <c r="D543" s="274" t="s">
        <v>373</v>
      </c>
      <c r="E543" s="281" t="s">
        <v>1</v>
      </c>
      <c r="F543" s="282" t="s">
        <v>793</v>
      </c>
      <c r="H543" s="283">
        <v>4.9160000000000004</v>
      </c>
      <c r="L543" s="279"/>
      <c r="M543" s="284"/>
      <c r="T543" s="285"/>
      <c r="AT543" s="281" t="s">
        <v>373</v>
      </c>
      <c r="AU543" s="281" t="s">
        <v>90</v>
      </c>
      <c r="AV543" s="280" t="s">
        <v>90</v>
      </c>
      <c r="AW543" s="280" t="s">
        <v>31</v>
      </c>
      <c r="AX543" s="280" t="s">
        <v>77</v>
      </c>
      <c r="AY543" s="281" t="s">
        <v>366</v>
      </c>
    </row>
    <row r="544" spans="2:65" s="273" customFormat="1">
      <c r="B544" s="272"/>
      <c r="D544" s="274" t="s">
        <v>373</v>
      </c>
      <c r="E544" s="275" t="s">
        <v>1</v>
      </c>
      <c r="F544" s="276" t="s">
        <v>790</v>
      </c>
      <c r="H544" s="275" t="s">
        <v>1</v>
      </c>
      <c r="L544" s="272"/>
      <c r="M544" s="277"/>
      <c r="T544" s="278"/>
      <c r="AT544" s="275" t="s">
        <v>373</v>
      </c>
      <c r="AU544" s="275" t="s">
        <v>90</v>
      </c>
      <c r="AV544" s="273" t="s">
        <v>84</v>
      </c>
      <c r="AW544" s="273" t="s">
        <v>31</v>
      </c>
      <c r="AX544" s="273" t="s">
        <v>77</v>
      </c>
      <c r="AY544" s="275" t="s">
        <v>366</v>
      </c>
    </row>
    <row r="545" spans="2:51" s="280" customFormat="1">
      <c r="B545" s="279"/>
      <c r="D545" s="274" t="s">
        <v>373</v>
      </c>
      <c r="E545" s="281" t="s">
        <v>1</v>
      </c>
      <c r="F545" s="282" t="s">
        <v>794</v>
      </c>
      <c r="H545" s="283">
        <v>-0.45200000000000001</v>
      </c>
      <c r="L545" s="279"/>
      <c r="M545" s="284"/>
      <c r="T545" s="285"/>
      <c r="AT545" s="281" t="s">
        <v>373</v>
      </c>
      <c r="AU545" s="281" t="s">
        <v>90</v>
      </c>
      <c r="AV545" s="280" t="s">
        <v>90</v>
      </c>
      <c r="AW545" s="280" t="s">
        <v>31</v>
      </c>
      <c r="AX545" s="280" t="s">
        <v>77</v>
      </c>
      <c r="AY545" s="281" t="s">
        <v>366</v>
      </c>
    </row>
    <row r="546" spans="2:51" s="294" customFormat="1">
      <c r="B546" s="293"/>
      <c r="D546" s="274" t="s">
        <v>373</v>
      </c>
      <c r="E546" s="295" t="s">
        <v>1</v>
      </c>
      <c r="F546" s="296" t="s">
        <v>397</v>
      </c>
      <c r="H546" s="297">
        <v>4.4640000000000004</v>
      </c>
      <c r="L546" s="293"/>
      <c r="M546" s="298"/>
      <c r="T546" s="299"/>
      <c r="AT546" s="295" t="s">
        <v>373</v>
      </c>
      <c r="AU546" s="295" t="s">
        <v>90</v>
      </c>
      <c r="AV546" s="294" t="s">
        <v>149</v>
      </c>
      <c r="AW546" s="294" t="s">
        <v>31</v>
      </c>
      <c r="AX546" s="294" t="s">
        <v>77</v>
      </c>
      <c r="AY546" s="295" t="s">
        <v>366</v>
      </c>
    </row>
    <row r="547" spans="2:51" s="273" customFormat="1">
      <c r="B547" s="272"/>
      <c r="D547" s="274" t="s">
        <v>373</v>
      </c>
      <c r="E547" s="275" t="s">
        <v>1</v>
      </c>
      <c r="F547" s="276" t="s">
        <v>795</v>
      </c>
      <c r="H547" s="275" t="s">
        <v>1</v>
      </c>
      <c r="L547" s="272"/>
      <c r="M547" s="277"/>
      <c r="T547" s="278"/>
      <c r="AT547" s="275" t="s">
        <v>373</v>
      </c>
      <c r="AU547" s="275" t="s">
        <v>90</v>
      </c>
      <c r="AV547" s="273" t="s">
        <v>84</v>
      </c>
      <c r="AW547" s="273" t="s">
        <v>31</v>
      </c>
      <c r="AX547" s="273" t="s">
        <v>77</v>
      </c>
      <c r="AY547" s="275" t="s">
        <v>366</v>
      </c>
    </row>
    <row r="548" spans="2:51" s="280" customFormat="1" ht="22.5">
      <c r="B548" s="279"/>
      <c r="D548" s="274" t="s">
        <v>373</v>
      </c>
      <c r="E548" s="281" t="s">
        <v>1</v>
      </c>
      <c r="F548" s="282" t="s">
        <v>796</v>
      </c>
      <c r="H548" s="283">
        <v>4.9290000000000003</v>
      </c>
      <c r="L548" s="279"/>
      <c r="M548" s="284"/>
      <c r="T548" s="285"/>
      <c r="AT548" s="281" t="s">
        <v>373</v>
      </c>
      <c r="AU548" s="281" t="s">
        <v>90</v>
      </c>
      <c r="AV548" s="280" t="s">
        <v>90</v>
      </c>
      <c r="AW548" s="280" t="s">
        <v>31</v>
      </c>
      <c r="AX548" s="280" t="s">
        <v>77</v>
      </c>
      <c r="AY548" s="281" t="s">
        <v>366</v>
      </c>
    </row>
    <row r="549" spans="2:51" s="273" customFormat="1">
      <c r="B549" s="272"/>
      <c r="D549" s="274" t="s">
        <v>373</v>
      </c>
      <c r="E549" s="275" t="s">
        <v>1</v>
      </c>
      <c r="F549" s="276" t="s">
        <v>790</v>
      </c>
      <c r="H549" s="275" t="s">
        <v>1</v>
      </c>
      <c r="L549" s="272"/>
      <c r="M549" s="277"/>
      <c r="T549" s="278"/>
      <c r="AT549" s="275" t="s">
        <v>373</v>
      </c>
      <c r="AU549" s="275" t="s">
        <v>90</v>
      </c>
      <c r="AV549" s="273" t="s">
        <v>84</v>
      </c>
      <c r="AW549" s="273" t="s">
        <v>31</v>
      </c>
      <c r="AX549" s="273" t="s">
        <v>77</v>
      </c>
      <c r="AY549" s="275" t="s">
        <v>366</v>
      </c>
    </row>
    <row r="550" spans="2:51" s="280" customFormat="1">
      <c r="B550" s="279"/>
      <c r="D550" s="274" t="s">
        <v>373</v>
      </c>
      <c r="E550" s="281" t="s">
        <v>1</v>
      </c>
      <c r="F550" s="282" t="s">
        <v>797</v>
      </c>
      <c r="H550" s="283">
        <v>-1.92</v>
      </c>
      <c r="L550" s="279"/>
      <c r="M550" s="284"/>
      <c r="T550" s="285"/>
      <c r="AT550" s="281" t="s">
        <v>373</v>
      </c>
      <c r="AU550" s="281" t="s">
        <v>90</v>
      </c>
      <c r="AV550" s="280" t="s">
        <v>90</v>
      </c>
      <c r="AW550" s="280" t="s">
        <v>31</v>
      </c>
      <c r="AX550" s="280" t="s">
        <v>77</v>
      </c>
      <c r="AY550" s="281" t="s">
        <v>366</v>
      </c>
    </row>
    <row r="551" spans="2:51" s="294" customFormat="1">
      <c r="B551" s="293"/>
      <c r="D551" s="274" t="s">
        <v>373</v>
      </c>
      <c r="E551" s="295" t="s">
        <v>1</v>
      </c>
      <c r="F551" s="296" t="s">
        <v>397</v>
      </c>
      <c r="H551" s="297">
        <v>3.0089999999999999</v>
      </c>
      <c r="L551" s="293"/>
      <c r="M551" s="298"/>
      <c r="T551" s="299"/>
      <c r="AT551" s="295" t="s">
        <v>373</v>
      </c>
      <c r="AU551" s="295" t="s">
        <v>90</v>
      </c>
      <c r="AV551" s="294" t="s">
        <v>149</v>
      </c>
      <c r="AW551" s="294" t="s">
        <v>31</v>
      </c>
      <c r="AX551" s="294" t="s">
        <v>77</v>
      </c>
      <c r="AY551" s="295" t="s">
        <v>366</v>
      </c>
    </row>
    <row r="552" spans="2:51" s="273" customFormat="1">
      <c r="B552" s="272"/>
      <c r="D552" s="274" t="s">
        <v>373</v>
      </c>
      <c r="E552" s="275" t="s">
        <v>1</v>
      </c>
      <c r="F552" s="276" t="s">
        <v>798</v>
      </c>
      <c r="H552" s="275" t="s">
        <v>1</v>
      </c>
      <c r="L552" s="272"/>
      <c r="M552" s="277"/>
      <c r="T552" s="278"/>
      <c r="AT552" s="275" t="s">
        <v>373</v>
      </c>
      <c r="AU552" s="275" t="s">
        <v>90</v>
      </c>
      <c r="AV552" s="273" t="s">
        <v>84</v>
      </c>
      <c r="AW552" s="273" t="s">
        <v>31</v>
      </c>
      <c r="AX552" s="273" t="s">
        <v>77</v>
      </c>
      <c r="AY552" s="275" t="s">
        <v>366</v>
      </c>
    </row>
    <row r="553" spans="2:51" s="280" customFormat="1">
      <c r="B553" s="279"/>
      <c r="D553" s="274" t="s">
        <v>373</v>
      </c>
      <c r="E553" s="281" t="s">
        <v>1</v>
      </c>
      <c r="F553" s="282" t="s">
        <v>799</v>
      </c>
      <c r="H553" s="283">
        <v>5.5910000000000002</v>
      </c>
      <c r="L553" s="279"/>
      <c r="M553" s="284"/>
      <c r="T553" s="285"/>
      <c r="AT553" s="281" t="s">
        <v>373</v>
      </c>
      <c r="AU553" s="281" t="s">
        <v>90</v>
      </c>
      <c r="AV553" s="280" t="s">
        <v>90</v>
      </c>
      <c r="AW553" s="280" t="s">
        <v>31</v>
      </c>
      <c r="AX553" s="280" t="s">
        <v>77</v>
      </c>
      <c r="AY553" s="281" t="s">
        <v>366</v>
      </c>
    </row>
    <row r="554" spans="2:51" s="273" customFormat="1">
      <c r="B554" s="272"/>
      <c r="D554" s="274" t="s">
        <v>373</v>
      </c>
      <c r="E554" s="275" t="s">
        <v>1</v>
      </c>
      <c r="F554" s="276" t="s">
        <v>790</v>
      </c>
      <c r="H554" s="275" t="s">
        <v>1</v>
      </c>
      <c r="L554" s="272"/>
      <c r="M554" s="277"/>
      <c r="T554" s="278"/>
      <c r="AT554" s="275" t="s">
        <v>373</v>
      </c>
      <c r="AU554" s="275" t="s">
        <v>90</v>
      </c>
      <c r="AV554" s="273" t="s">
        <v>84</v>
      </c>
      <c r="AW554" s="273" t="s">
        <v>31</v>
      </c>
      <c r="AX554" s="273" t="s">
        <v>77</v>
      </c>
      <c r="AY554" s="275" t="s">
        <v>366</v>
      </c>
    </row>
    <row r="555" spans="2:51" s="280" customFormat="1">
      <c r="B555" s="279"/>
      <c r="D555" s="274" t="s">
        <v>373</v>
      </c>
      <c r="E555" s="281" t="s">
        <v>1</v>
      </c>
      <c r="F555" s="282" t="s">
        <v>800</v>
      </c>
      <c r="H555" s="283">
        <v>-0.45400000000000001</v>
      </c>
      <c r="L555" s="279"/>
      <c r="M555" s="284"/>
      <c r="T555" s="285"/>
      <c r="AT555" s="281" t="s">
        <v>373</v>
      </c>
      <c r="AU555" s="281" t="s">
        <v>90</v>
      </c>
      <c r="AV555" s="280" t="s">
        <v>90</v>
      </c>
      <c r="AW555" s="280" t="s">
        <v>31</v>
      </c>
      <c r="AX555" s="280" t="s">
        <v>77</v>
      </c>
      <c r="AY555" s="281" t="s">
        <v>366</v>
      </c>
    </row>
    <row r="556" spans="2:51" s="294" customFormat="1">
      <c r="B556" s="293"/>
      <c r="D556" s="274" t="s">
        <v>373</v>
      </c>
      <c r="E556" s="295" t="s">
        <v>1</v>
      </c>
      <c r="F556" s="296" t="s">
        <v>397</v>
      </c>
      <c r="H556" s="297">
        <v>5.1369999999999996</v>
      </c>
      <c r="L556" s="293"/>
      <c r="M556" s="298"/>
      <c r="T556" s="299"/>
      <c r="AT556" s="295" t="s">
        <v>373</v>
      </c>
      <c r="AU556" s="295" t="s">
        <v>90</v>
      </c>
      <c r="AV556" s="294" t="s">
        <v>149</v>
      </c>
      <c r="AW556" s="294" t="s">
        <v>31</v>
      </c>
      <c r="AX556" s="294" t="s">
        <v>77</v>
      </c>
      <c r="AY556" s="295" t="s">
        <v>366</v>
      </c>
    </row>
    <row r="557" spans="2:51" s="273" customFormat="1">
      <c r="B557" s="272"/>
      <c r="D557" s="274" t="s">
        <v>373</v>
      </c>
      <c r="E557" s="275" t="s">
        <v>1</v>
      </c>
      <c r="F557" s="276" t="s">
        <v>801</v>
      </c>
      <c r="H557" s="275" t="s">
        <v>1</v>
      </c>
      <c r="L557" s="272"/>
      <c r="M557" s="277"/>
      <c r="T557" s="278"/>
      <c r="AT557" s="275" t="s">
        <v>373</v>
      </c>
      <c r="AU557" s="275" t="s">
        <v>90</v>
      </c>
      <c r="AV557" s="273" t="s">
        <v>84</v>
      </c>
      <c r="AW557" s="273" t="s">
        <v>31</v>
      </c>
      <c r="AX557" s="273" t="s">
        <v>77</v>
      </c>
      <c r="AY557" s="275" t="s">
        <v>366</v>
      </c>
    </row>
    <row r="558" spans="2:51" s="280" customFormat="1">
      <c r="B558" s="279"/>
      <c r="D558" s="274" t="s">
        <v>373</v>
      </c>
      <c r="E558" s="281" t="s">
        <v>1</v>
      </c>
      <c r="F558" s="282" t="s">
        <v>802</v>
      </c>
      <c r="H558" s="283">
        <v>5.6180000000000003</v>
      </c>
      <c r="L558" s="279"/>
      <c r="M558" s="284"/>
      <c r="T558" s="285"/>
      <c r="AT558" s="281" t="s">
        <v>373</v>
      </c>
      <c r="AU558" s="281" t="s">
        <v>90</v>
      </c>
      <c r="AV558" s="280" t="s">
        <v>90</v>
      </c>
      <c r="AW558" s="280" t="s">
        <v>31</v>
      </c>
      <c r="AX558" s="280" t="s">
        <v>77</v>
      </c>
      <c r="AY558" s="281" t="s">
        <v>366</v>
      </c>
    </row>
    <row r="559" spans="2:51" s="273" customFormat="1">
      <c r="B559" s="272"/>
      <c r="D559" s="274" t="s">
        <v>373</v>
      </c>
      <c r="E559" s="275" t="s">
        <v>1</v>
      </c>
      <c r="F559" s="276" t="s">
        <v>790</v>
      </c>
      <c r="H559" s="275" t="s">
        <v>1</v>
      </c>
      <c r="L559" s="272"/>
      <c r="M559" s="277"/>
      <c r="T559" s="278"/>
      <c r="AT559" s="275" t="s">
        <v>373</v>
      </c>
      <c r="AU559" s="275" t="s">
        <v>90</v>
      </c>
      <c r="AV559" s="273" t="s">
        <v>84</v>
      </c>
      <c r="AW559" s="273" t="s">
        <v>31</v>
      </c>
      <c r="AX559" s="273" t="s">
        <v>77</v>
      </c>
      <c r="AY559" s="275" t="s">
        <v>366</v>
      </c>
    </row>
    <row r="560" spans="2:51" s="280" customFormat="1">
      <c r="B560" s="279"/>
      <c r="D560" s="274" t="s">
        <v>373</v>
      </c>
      <c r="E560" s="281" t="s">
        <v>1</v>
      </c>
      <c r="F560" s="282" t="s">
        <v>803</v>
      </c>
      <c r="H560" s="283">
        <v>-0.40400000000000003</v>
      </c>
      <c r="L560" s="279"/>
      <c r="M560" s="284"/>
      <c r="T560" s="285"/>
      <c r="AT560" s="281" t="s">
        <v>373</v>
      </c>
      <c r="AU560" s="281" t="s">
        <v>90</v>
      </c>
      <c r="AV560" s="280" t="s">
        <v>90</v>
      </c>
      <c r="AW560" s="280" t="s">
        <v>31</v>
      </c>
      <c r="AX560" s="280" t="s">
        <v>77</v>
      </c>
      <c r="AY560" s="281" t="s">
        <v>366</v>
      </c>
    </row>
    <row r="561" spans="2:51" s="294" customFormat="1">
      <c r="B561" s="293"/>
      <c r="D561" s="274" t="s">
        <v>373</v>
      </c>
      <c r="E561" s="295" t="s">
        <v>1</v>
      </c>
      <c r="F561" s="296" t="s">
        <v>397</v>
      </c>
      <c r="H561" s="297">
        <v>5.2140000000000004</v>
      </c>
      <c r="L561" s="293"/>
      <c r="M561" s="298"/>
      <c r="T561" s="299"/>
      <c r="AT561" s="295" t="s">
        <v>373</v>
      </c>
      <c r="AU561" s="295" t="s">
        <v>90</v>
      </c>
      <c r="AV561" s="294" t="s">
        <v>149</v>
      </c>
      <c r="AW561" s="294" t="s">
        <v>31</v>
      </c>
      <c r="AX561" s="294" t="s">
        <v>77</v>
      </c>
      <c r="AY561" s="295" t="s">
        <v>366</v>
      </c>
    </row>
    <row r="562" spans="2:51" s="273" customFormat="1">
      <c r="B562" s="272"/>
      <c r="D562" s="274" t="s">
        <v>373</v>
      </c>
      <c r="E562" s="275" t="s">
        <v>1</v>
      </c>
      <c r="F562" s="276" t="s">
        <v>804</v>
      </c>
      <c r="H562" s="275" t="s">
        <v>1</v>
      </c>
      <c r="L562" s="272"/>
      <c r="M562" s="277"/>
      <c r="T562" s="278"/>
      <c r="AT562" s="275" t="s">
        <v>373</v>
      </c>
      <c r="AU562" s="275" t="s">
        <v>90</v>
      </c>
      <c r="AV562" s="273" t="s">
        <v>84</v>
      </c>
      <c r="AW562" s="273" t="s">
        <v>31</v>
      </c>
      <c r="AX562" s="273" t="s">
        <v>77</v>
      </c>
      <c r="AY562" s="275" t="s">
        <v>366</v>
      </c>
    </row>
    <row r="563" spans="2:51" s="280" customFormat="1">
      <c r="B563" s="279"/>
      <c r="D563" s="274" t="s">
        <v>373</v>
      </c>
      <c r="E563" s="281" t="s">
        <v>1</v>
      </c>
      <c r="F563" s="282" t="s">
        <v>805</v>
      </c>
      <c r="H563" s="283">
        <v>6.476</v>
      </c>
      <c r="L563" s="279"/>
      <c r="M563" s="284"/>
      <c r="T563" s="285"/>
      <c r="AT563" s="281" t="s">
        <v>373</v>
      </c>
      <c r="AU563" s="281" t="s">
        <v>90</v>
      </c>
      <c r="AV563" s="280" t="s">
        <v>90</v>
      </c>
      <c r="AW563" s="280" t="s">
        <v>31</v>
      </c>
      <c r="AX563" s="280" t="s">
        <v>77</v>
      </c>
      <c r="AY563" s="281" t="s">
        <v>366</v>
      </c>
    </row>
    <row r="564" spans="2:51" s="273" customFormat="1">
      <c r="B564" s="272"/>
      <c r="D564" s="274" t="s">
        <v>373</v>
      </c>
      <c r="E564" s="275" t="s">
        <v>1</v>
      </c>
      <c r="F564" s="276" t="s">
        <v>790</v>
      </c>
      <c r="H564" s="275" t="s">
        <v>1</v>
      </c>
      <c r="L564" s="272"/>
      <c r="M564" s="277"/>
      <c r="T564" s="278"/>
      <c r="AT564" s="275" t="s">
        <v>373</v>
      </c>
      <c r="AU564" s="275" t="s">
        <v>90</v>
      </c>
      <c r="AV564" s="273" t="s">
        <v>84</v>
      </c>
      <c r="AW564" s="273" t="s">
        <v>31</v>
      </c>
      <c r="AX564" s="273" t="s">
        <v>77</v>
      </c>
      <c r="AY564" s="275" t="s">
        <v>366</v>
      </c>
    </row>
    <row r="565" spans="2:51" s="280" customFormat="1">
      <c r="B565" s="279"/>
      <c r="D565" s="274" t="s">
        <v>373</v>
      </c>
      <c r="E565" s="281" t="s">
        <v>1</v>
      </c>
      <c r="F565" s="282" t="s">
        <v>806</v>
      </c>
      <c r="H565" s="283">
        <v>-0.68899999999999995</v>
      </c>
      <c r="L565" s="279"/>
      <c r="M565" s="284"/>
      <c r="T565" s="285"/>
      <c r="AT565" s="281" t="s">
        <v>373</v>
      </c>
      <c r="AU565" s="281" t="s">
        <v>90</v>
      </c>
      <c r="AV565" s="280" t="s">
        <v>90</v>
      </c>
      <c r="AW565" s="280" t="s">
        <v>31</v>
      </c>
      <c r="AX565" s="280" t="s">
        <v>77</v>
      </c>
      <c r="AY565" s="281" t="s">
        <v>366</v>
      </c>
    </row>
    <row r="566" spans="2:51" s="294" customFormat="1">
      <c r="B566" s="293"/>
      <c r="D566" s="274" t="s">
        <v>373</v>
      </c>
      <c r="E566" s="295" t="s">
        <v>1</v>
      </c>
      <c r="F566" s="296" t="s">
        <v>397</v>
      </c>
      <c r="H566" s="297">
        <v>5.7869999999999999</v>
      </c>
      <c r="L566" s="293"/>
      <c r="M566" s="298"/>
      <c r="T566" s="299"/>
      <c r="AT566" s="295" t="s">
        <v>373</v>
      </c>
      <c r="AU566" s="295" t="s">
        <v>90</v>
      </c>
      <c r="AV566" s="294" t="s">
        <v>149</v>
      </c>
      <c r="AW566" s="294" t="s">
        <v>31</v>
      </c>
      <c r="AX566" s="294" t="s">
        <v>77</v>
      </c>
      <c r="AY566" s="295" t="s">
        <v>366</v>
      </c>
    </row>
    <row r="567" spans="2:51" s="273" customFormat="1">
      <c r="B567" s="272"/>
      <c r="D567" s="274" t="s">
        <v>373</v>
      </c>
      <c r="E567" s="275" t="s">
        <v>1</v>
      </c>
      <c r="F567" s="276" t="s">
        <v>807</v>
      </c>
      <c r="H567" s="275" t="s">
        <v>1</v>
      </c>
      <c r="L567" s="272"/>
      <c r="M567" s="277"/>
      <c r="T567" s="278"/>
      <c r="AT567" s="275" t="s">
        <v>373</v>
      </c>
      <c r="AU567" s="275" t="s">
        <v>90</v>
      </c>
      <c r="AV567" s="273" t="s">
        <v>84</v>
      </c>
      <c r="AW567" s="273" t="s">
        <v>31</v>
      </c>
      <c r="AX567" s="273" t="s">
        <v>77</v>
      </c>
      <c r="AY567" s="275" t="s">
        <v>366</v>
      </c>
    </row>
    <row r="568" spans="2:51" s="280" customFormat="1">
      <c r="B568" s="279"/>
      <c r="D568" s="274" t="s">
        <v>373</v>
      </c>
      <c r="E568" s="281" t="s">
        <v>1</v>
      </c>
      <c r="F568" s="282" t="s">
        <v>805</v>
      </c>
      <c r="H568" s="283">
        <v>6.476</v>
      </c>
      <c r="L568" s="279"/>
      <c r="M568" s="284"/>
      <c r="T568" s="285"/>
      <c r="AT568" s="281" t="s">
        <v>373</v>
      </c>
      <c r="AU568" s="281" t="s">
        <v>90</v>
      </c>
      <c r="AV568" s="280" t="s">
        <v>90</v>
      </c>
      <c r="AW568" s="280" t="s">
        <v>31</v>
      </c>
      <c r="AX568" s="280" t="s">
        <v>77</v>
      </c>
      <c r="AY568" s="281" t="s">
        <v>366</v>
      </c>
    </row>
    <row r="569" spans="2:51" s="273" customFormat="1">
      <c r="B569" s="272"/>
      <c r="D569" s="274" t="s">
        <v>373</v>
      </c>
      <c r="E569" s="275" t="s">
        <v>1</v>
      </c>
      <c r="F569" s="276" t="s">
        <v>790</v>
      </c>
      <c r="H569" s="275" t="s">
        <v>1</v>
      </c>
      <c r="L569" s="272"/>
      <c r="M569" s="277"/>
      <c r="T569" s="278"/>
      <c r="AT569" s="275" t="s">
        <v>373</v>
      </c>
      <c r="AU569" s="275" t="s">
        <v>90</v>
      </c>
      <c r="AV569" s="273" t="s">
        <v>84</v>
      </c>
      <c r="AW569" s="273" t="s">
        <v>31</v>
      </c>
      <c r="AX569" s="273" t="s">
        <v>77</v>
      </c>
      <c r="AY569" s="275" t="s">
        <v>366</v>
      </c>
    </row>
    <row r="570" spans="2:51" s="280" customFormat="1">
      <c r="B570" s="279"/>
      <c r="D570" s="274" t="s">
        <v>373</v>
      </c>
      <c r="E570" s="281" t="s">
        <v>1</v>
      </c>
      <c r="F570" s="282" t="s">
        <v>806</v>
      </c>
      <c r="H570" s="283">
        <v>-0.68899999999999995</v>
      </c>
      <c r="L570" s="279"/>
      <c r="M570" s="284"/>
      <c r="T570" s="285"/>
      <c r="AT570" s="281" t="s">
        <v>373</v>
      </c>
      <c r="AU570" s="281" t="s">
        <v>90</v>
      </c>
      <c r="AV570" s="280" t="s">
        <v>90</v>
      </c>
      <c r="AW570" s="280" t="s">
        <v>31</v>
      </c>
      <c r="AX570" s="280" t="s">
        <v>77</v>
      </c>
      <c r="AY570" s="281" t="s">
        <v>366</v>
      </c>
    </row>
    <row r="571" spans="2:51" s="294" customFormat="1">
      <c r="B571" s="293"/>
      <c r="D571" s="274" t="s">
        <v>373</v>
      </c>
      <c r="E571" s="295" t="s">
        <v>1</v>
      </c>
      <c r="F571" s="296" t="s">
        <v>397</v>
      </c>
      <c r="H571" s="297">
        <v>5.7869999999999999</v>
      </c>
      <c r="L571" s="293"/>
      <c r="M571" s="298"/>
      <c r="T571" s="299"/>
      <c r="AT571" s="295" t="s">
        <v>373</v>
      </c>
      <c r="AU571" s="295" t="s">
        <v>90</v>
      </c>
      <c r="AV571" s="294" t="s">
        <v>149</v>
      </c>
      <c r="AW571" s="294" t="s">
        <v>31</v>
      </c>
      <c r="AX571" s="294" t="s">
        <v>77</v>
      </c>
      <c r="AY571" s="295" t="s">
        <v>366</v>
      </c>
    </row>
    <row r="572" spans="2:51" s="273" customFormat="1">
      <c r="B572" s="272"/>
      <c r="D572" s="274" t="s">
        <v>373</v>
      </c>
      <c r="E572" s="275" t="s">
        <v>1</v>
      </c>
      <c r="F572" s="276" t="s">
        <v>808</v>
      </c>
      <c r="H572" s="275" t="s">
        <v>1</v>
      </c>
      <c r="L572" s="272"/>
      <c r="M572" s="277"/>
      <c r="T572" s="278"/>
      <c r="AT572" s="275" t="s">
        <v>373</v>
      </c>
      <c r="AU572" s="275" t="s">
        <v>90</v>
      </c>
      <c r="AV572" s="273" t="s">
        <v>84</v>
      </c>
      <c r="AW572" s="273" t="s">
        <v>31</v>
      </c>
      <c r="AX572" s="273" t="s">
        <v>77</v>
      </c>
      <c r="AY572" s="275" t="s">
        <v>366</v>
      </c>
    </row>
    <row r="573" spans="2:51" s="280" customFormat="1">
      <c r="B573" s="279"/>
      <c r="D573" s="274" t="s">
        <v>373</v>
      </c>
      <c r="E573" s="281" t="s">
        <v>1</v>
      </c>
      <c r="F573" s="282" t="s">
        <v>809</v>
      </c>
      <c r="H573" s="283">
        <v>3.9239999999999999</v>
      </c>
      <c r="L573" s="279"/>
      <c r="M573" s="284"/>
      <c r="T573" s="285"/>
      <c r="AT573" s="281" t="s">
        <v>373</v>
      </c>
      <c r="AU573" s="281" t="s">
        <v>90</v>
      </c>
      <c r="AV573" s="280" t="s">
        <v>90</v>
      </c>
      <c r="AW573" s="280" t="s">
        <v>31</v>
      </c>
      <c r="AX573" s="280" t="s">
        <v>77</v>
      </c>
      <c r="AY573" s="281" t="s">
        <v>366</v>
      </c>
    </row>
    <row r="574" spans="2:51" s="294" customFormat="1">
      <c r="B574" s="293"/>
      <c r="D574" s="274" t="s">
        <v>373</v>
      </c>
      <c r="E574" s="295" t="s">
        <v>1</v>
      </c>
      <c r="F574" s="296" t="s">
        <v>397</v>
      </c>
      <c r="H574" s="297">
        <v>3.9239999999999999</v>
      </c>
      <c r="L574" s="293"/>
      <c r="M574" s="298"/>
      <c r="T574" s="299"/>
      <c r="AT574" s="295" t="s">
        <v>373</v>
      </c>
      <c r="AU574" s="295" t="s">
        <v>90</v>
      </c>
      <c r="AV574" s="294" t="s">
        <v>149</v>
      </c>
      <c r="AW574" s="294" t="s">
        <v>31</v>
      </c>
      <c r="AX574" s="294" t="s">
        <v>77</v>
      </c>
      <c r="AY574" s="295" t="s">
        <v>366</v>
      </c>
    </row>
    <row r="575" spans="2:51" s="273" customFormat="1">
      <c r="B575" s="272"/>
      <c r="D575" s="274" t="s">
        <v>373</v>
      </c>
      <c r="E575" s="275" t="s">
        <v>1</v>
      </c>
      <c r="F575" s="276" t="s">
        <v>810</v>
      </c>
      <c r="H575" s="275" t="s">
        <v>1</v>
      </c>
      <c r="L575" s="272"/>
      <c r="M575" s="277"/>
      <c r="T575" s="278"/>
      <c r="AT575" s="275" t="s">
        <v>373</v>
      </c>
      <c r="AU575" s="275" t="s">
        <v>90</v>
      </c>
      <c r="AV575" s="273" t="s">
        <v>84</v>
      </c>
      <c r="AW575" s="273" t="s">
        <v>31</v>
      </c>
      <c r="AX575" s="273" t="s">
        <v>77</v>
      </c>
      <c r="AY575" s="275" t="s">
        <v>366</v>
      </c>
    </row>
    <row r="576" spans="2:51" s="280" customFormat="1">
      <c r="B576" s="279"/>
      <c r="D576" s="274" t="s">
        <v>373</v>
      </c>
      <c r="E576" s="281" t="s">
        <v>1</v>
      </c>
      <c r="F576" s="282" t="s">
        <v>811</v>
      </c>
      <c r="H576" s="283">
        <v>5.5460000000000003</v>
      </c>
      <c r="L576" s="279"/>
      <c r="M576" s="284"/>
      <c r="T576" s="285"/>
      <c r="AT576" s="281" t="s">
        <v>373</v>
      </c>
      <c r="AU576" s="281" t="s">
        <v>90</v>
      </c>
      <c r="AV576" s="280" t="s">
        <v>90</v>
      </c>
      <c r="AW576" s="280" t="s">
        <v>31</v>
      </c>
      <c r="AX576" s="280" t="s">
        <v>77</v>
      </c>
      <c r="AY576" s="281" t="s">
        <v>366</v>
      </c>
    </row>
    <row r="577" spans="2:51" s="273" customFormat="1">
      <c r="B577" s="272"/>
      <c r="D577" s="274" t="s">
        <v>373</v>
      </c>
      <c r="E577" s="275" t="s">
        <v>1</v>
      </c>
      <c r="F577" s="276" t="s">
        <v>790</v>
      </c>
      <c r="H577" s="275" t="s">
        <v>1</v>
      </c>
      <c r="L577" s="272"/>
      <c r="M577" s="277"/>
      <c r="T577" s="278"/>
      <c r="AT577" s="275" t="s">
        <v>373</v>
      </c>
      <c r="AU577" s="275" t="s">
        <v>90</v>
      </c>
      <c r="AV577" s="273" t="s">
        <v>84</v>
      </c>
      <c r="AW577" s="273" t="s">
        <v>31</v>
      </c>
      <c r="AX577" s="273" t="s">
        <v>77</v>
      </c>
      <c r="AY577" s="275" t="s">
        <v>366</v>
      </c>
    </row>
    <row r="578" spans="2:51" s="280" customFormat="1">
      <c r="B578" s="279"/>
      <c r="D578" s="274" t="s">
        <v>373</v>
      </c>
      <c r="E578" s="281" t="s">
        <v>1</v>
      </c>
      <c r="F578" s="282" t="s">
        <v>812</v>
      </c>
      <c r="H578" s="283">
        <v>-1.9059999999999999</v>
      </c>
      <c r="L578" s="279"/>
      <c r="M578" s="284"/>
      <c r="T578" s="285"/>
      <c r="AT578" s="281" t="s">
        <v>373</v>
      </c>
      <c r="AU578" s="281" t="s">
        <v>90</v>
      </c>
      <c r="AV578" s="280" t="s">
        <v>90</v>
      </c>
      <c r="AW578" s="280" t="s">
        <v>31</v>
      </c>
      <c r="AX578" s="280" t="s">
        <v>77</v>
      </c>
      <c r="AY578" s="281" t="s">
        <v>366</v>
      </c>
    </row>
    <row r="579" spans="2:51" s="294" customFormat="1">
      <c r="B579" s="293"/>
      <c r="D579" s="274" t="s">
        <v>373</v>
      </c>
      <c r="E579" s="295" t="s">
        <v>1</v>
      </c>
      <c r="F579" s="296" t="s">
        <v>397</v>
      </c>
      <c r="H579" s="297">
        <v>3.64</v>
      </c>
      <c r="L579" s="293"/>
      <c r="M579" s="298"/>
      <c r="T579" s="299"/>
      <c r="AT579" s="295" t="s">
        <v>373</v>
      </c>
      <c r="AU579" s="295" t="s">
        <v>90</v>
      </c>
      <c r="AV579" s="294" t="s">
        <v>149</v>
      </c>
      <c r="AW579" s="294" t="s">
        <v>31</v>
      </c>
      <c r="AX579" s="294" t="s">
        <v>77</v>
      </c>
      <c r="AY579" s="295" t="s">
        <v>366</v>
      </c>
    </row>
    <row r="580" spans="2:51" s="273" customFormat="1">
      <c r="B580" s="272"/>
      <c r="D580" s="274" t="s">
        <v>373</v>
      </c>
      <c r="E580" s="275" t="s">
        <v>1</v>
      </c>
      <c r="F580" s="276" t="s">
        <v>813</v>
      </c>
      <c r="H580" s="275" t="s">
        <v>1</v>
      </c>
      <c r="L580" s="272"/>
      <c r="M580" s="277"/>
      <c r="T580" s="278"/>
      <c r="AT580" s="275" t="s">
        <v>373</v>
      </c>
      <c r="AU580" s="275" t="s">
        <v>90</v>
      </c>
      <c r="AV580" s="273" t="s">
        <v>84</v>
      </c>
      <c r="AW580" s="273" t="s">
        <v>31</v>
      </c>
      <c r="AX580" s="273" t="s">
        <v>77</v>
      </c>
      <c r="AY580" s="275" t="s">
        <v>366</v>
      </c>
    </row>
    <row r="581" spans="2:51" s="280" customFormat="1">
      <c r="B581" s="279"/>
      <c r="D581" s="274" t="s">
        <v>373</v>
      </c>
      <c r="E581" s="281" t="s">
        <v>1</v>
      </c>
      <c r="F581" s="282" t="s">
        <v>814</v>
      </c>
      <c r="H581" s="283">
        <v>4.4539999999999997</v>
      </c>
      <c r="L581" s="279"/>
      <c r="M581" s="284"/>
      <c r="T581" s="285"/>
      <c r="AT581" s="281" t="s">
        <v>373</v>
      </c>
      <c r="AU581" s="281" t="s">
        <v>90</v>
      </c>
      <c r="AV581" s="280" t="s">
        <v>90</v>
      </c>
      <c r="AW581" s="280" t="s">
        <v>31</v>
      </c>
      <c r="AX581" s="280" t="s">
        <v>77</v>
      </c>
      <c r="AY581" s="281" t="s">
        <v>366</v>
      </c>
    </row>
    <row r="582" spans="2:51" s="294" customFormat="1">
      <c r="B582" s="293"/>
      <c r="D582" s="274" t="s">
        <v>373</v>
      </c>
      <c r="E582" s="295" t="s">
        <v>1</v>
      </c>
      <c r="F582" s="296" t="s">
        <v>397</v>
      </c>
      <c r="H582" s="297">
        <v>4.4539999999999997</v>
      </c>
      <c r="L582" s="293"/>
      <c r="M582" s="298"/>
      <c r="T582" s="299"/>
      <c r="AT582" s="295" t="s">
        <v>373</v>
      </c>
      <c r="AU582" s="295" t="s">
        <v>90</v>
      </c>
      <c r="AV582" s="294" t="s">
        <v>149</v>
      </c>
      <c r="AW582" s="294" t="s">
        <v>31</v>
      </c>
      <c r="AX582" s="294" t="s">
        <v>77</v>
      </c>
      <c r="AY582" s="295" t="s">
        <v>366</v>
      </c>
    </row>
    <row r="583" spans="2:51" s="273" customFormat="1">
      <c r="B583" s="272"/>
      <c r="D583" s="274" t="s">
        <v>373</v>
      </c>
      <c r="E583" s="275" t="s">
        <v>1</v>
      </c>
      <c r="F583" s="276" t="s">
        <v>815</v>
      </c>
      <c r="H583" s="275" t="s">
        <v>1</v>
      </c>
      <c r="L583" s="272"/>
      <c r="M583" s="277"/>
      <c r="T583" s="278"/>
      <c r="AT583" s="275" t="s">
        <v>373</v>
      </c>
      <c r="AU583" s="275" t="s">
        <v>90</v>
      </c>
      <c r="AV583" s="273" t="s">
        <v>84</v>
      </c>
      <c r="AW583" s="273" t="s">
        <v>31</v>
      </c>
      <c r="AX583" s="273" t="s">
        <v>77</v>
      </c>
      <c r="AY583" s="275" t="s">
        <v>366</v>
      </c>
    </row>
    <row r="584" spans="2:51" s="280" customFormat="1">
      <c r="B584" s="279"/>
      <c r="D584" s="274" t="s">
        <v>373</v>
      </c>
      <c r="E584" s="281" t="s">
        <v>1</v>
      </c>
      <c r="F584" s="282" t="s">
        <v>816</v>
      </c>
      <c r="H584" s="283">
        <v>4.468</v>
      </c>
      <c r="L584" s="279"/>
      <c r="M584" s="284"/>
      <c r="T584" s="285"/>
      <c r="AT584" s="281" t="s">
        <v>373</v>
      </c>
      <c r="AU584" s="281" t="s">
        <v>90</v>
      </c>
      <c r="AV584" s="280" t="s">
        <v>90</v>
      </c>
      <c r="AW584" s="280" t="s">
        <v>31</v>
      </c>
      <c r="AX584" s="280" t="s">
        <v>77</v>
      </c>
      <c r="AY584" s="281" t="s">
        <v>366</v>
      </c>
    </row>
    <row r="585" spans="2:51" s="294" customFormat="1">
      <c r="B585" s="293"/>
      <c r="D585" s="274" t="s">
        <v>373</v>
      </c>
      <c r="E585" s="295" t="s">
        <v>1</v>
      </c>
      <c r="F585" s="296" t="s">
        <v>397</v>
      </c>
      <c r="H585" s="297">
        <v>4.468</v>
      </c>
      <c r="L585" s="293"/>
      <c r="M585" s="298"/>
      <c r="T585" s="299"/>
      <c r="AT585" s="295" t="s">
        <v>373</v>
      </c>
      <c r="AU585" s="295" t="s">
        <v>90</v>
      </c>
      <c r="AV585" s="294" t="s">
        <v>149</v>
      </c>
      <c r="AW585" s="294" t="s">
        <v>31</v>
      </c>
      <c r="AX585" s="294" t="s">
        <v>77</v>
      </c>
      <c r="AY585" s="295" t="s">
        <v>366</v>
      </c>
    </row>
    <row r="586" spans="2:51" s="273" customFormat="1">
      <c r="B586" s="272"/>
      <c r="D586" s="274" t="s">
        <v>373</v>
      </c>
      <c r="E586" s="275" t="s">
        <v>1</v>
      </c>
      <c r="F586" s="276" t="s">
        <v>817</v>
      </c>
      <c r="H586" s="275" t="s">
        <v>1</v>
      </c>
      <c r="L586" s="272"/>
      <c r="M586" s="277"/>
      <c r="T586" s="278"/>
      <c r="AT586" s="275" t="s">
        <v>373</v>
      </c>
      <c r="AU586" s="275" t="s">
        <v>90</v>
      </c>
      <c r="AV586" s="273" t="s">
        <v>84</v>
      </c>
      <c r="AW586" s="273" t="s">
        <v>31</v>
      </c>
      <c r="AX586" s="273" t="s">
        <v>77</v>
      </c>
      <c r="AY586" s="275" t="s">
        <v>366</v>
      </c>
    </row>
    <row r="587" spans="2:51" s="280" customFormat="1">
      <c r="B587" s="279"/>
      <c r="D587" s="274" t="s">
        <v>373</v>
      </c>
      <c r="E587" s="281" t="s">
        <v>1</v>
      </c>
      <c r="F587" s="282" t="s">
        <v>818</v>
      </c>
      <c r="H587" s="283">
        <v>5.1689999999999996</v>
      </c>
      <c r="L587" s="279"/>
      <c r="M587" s="284"/>
      <c r="T587" s="285"/>
      <c r="AT587" s="281" t="s">
        <v>373</v>
      </c>
      <c r="AU587" s="281" t="s">
        <v>90</v>
      </c>
      <c r="AV587" s="280" t="s">
        <v>90</v>
      </c>
      <c r="AW587" s="280" t="s">
        <v>31</v>
      </c>
      <c r="AX587" s="280" t="s">
        <v>77</v>
      </c>
      <c r="AY587" s="281" t="s">
        <v>366</v>
      </c>
    </row>
    <row r="588" spans="2:51" s="273" customFormat="1">
      <c r="B588" s="272"/>
      <c r="D588" s="274" t="s">
        <v>373</v>
      </c>
      <c r="E588" s="275" t="s">
        <v>1</v>
      </c>
      <c r="F588" s="276" t="s">
        <v>790</v>
      </c>
      <c r="H588" s="275" t="s">
        <v>1</v>
      </c>
      <c r="L588" s="272"/>
      <c r="M588" s="277"/>
      <c r="T588" s="278"/>
      <c r="AT588" s="275" t="s">
        <v>373</v>
      </c>
      <c r="AU588" s="275" t="s">
        <v>90</v>
      </c>
      <c r="AV588" s="273" t="s">
        <v>84</v>
      </c>
      <c r="AW588" s="273" t="s">
        <v>31</v>
      </c>
      <c r="AX588" s="273" t="s">
        <v>77</v>
      </c>
      <c r="AY588" s="275" t="s">
        <v>366</v>
      </c>
    </row>
    <row r="589" spans="2:51" s="280" customFormat="1">
      <c r="B589" s="279"/>
      <c r="D589" s="274" t="s">
        <v>373</v>
      </c>
      <c r="E589" s="281" t="s">
        <v>1</v>
      </c>
      <c r="F589" s="282" t="s">
        <v>806</v>
      </c>
      <c r="H589" s="283">
        <v>-0.68899999999999995</v>
      </c>
      <c r="L589" s="279"/>
      <c r="M589" s="284"/>
      <c r="T589" s="285"/>
      <c r="AT589" s="281" t="s">
        <v>373</v>
      </c>
      <c r="AU589" s="281" t="s">
        <v>90</v>
      </c>
      <c r="AV589" s="280" t="s">
        <v>90</v>
      </c>
      <c r="AW589" s="280" t="s">
        <v>31</v>
      </c>
      <c r="AX589" s="280" t="s">
        <v>77</v>
      </c>
      <c r="AY589" s="281" t="s">
        <v>366</v>
      </c>
    </row>
    <row r="590" spans="2:51" s="294" customFormat="1">
      <c r="B590" s="293"/>
      <c r="D590" s="274" t="s">
        <v>373</v>
      </c>
      <c r="E590" s="295" t="s">
        <v>1</v>
      </c>
      <c r="F590" s="296" t="s">
        <v>397</v>
      </c>
      <c r="H590" s="297">
        <v>4.4800000000000004</v>
      </c>
      <c r="L590" s="293"/>
      <c r="M590" s="298"/>
      <c r="T590" s="299"/>
      <c r="AT590" s="295" t="s">
        <v>373</v>
      </c>
      <c r="AU590" s="295" t="s">
        <v>90</v>
      </c>
      <c r="AV590" s="294" t="s">
        <v>149</v>
      </c>
      <c r="AW590" s="294" t="s">
        <v>31</v>
      </c>
      <c r="AX590" s="294" t="s">
        <v>77</v>
      </c>
      <c r="AY590" s="295" t="s">
        <v>366</v>
      </c>
    </row>
    <row r="591" spans="2:51" s="273" customFormat="1">
      <c r="B591" s="272"/>
      <c r="D591" s="274" t="s">
        <v>373</v>
      </c>
      <c r="E591" s="275" t="s">
        <v>1</v>
      </c>
      <c r="F591" s="276" t="s">
        <v>819</v>
      </c>
      <c r="H591" s="275" t="s">
        <v>1</v>
      </c>
      <c r="L591" s="272"/>
      <c r="M591" s="277"/>
      <c r="T591" s="278"/>
      <c r="AT591" s="275" t="s">
        <v>373</v>
      </c>
      <c r="AU591" s="275" t="s">
        <v>90</v>
      </c>
      <c r="AV591" s="273" t="s">
        <v>84</v>
      </c>
      <c r="AW591" s="273" t="s">
        <v>31</v>
      </c>
      <c r="AX591" s="273" t="s">
        <v>77</v>
      </c>
      <c r="AY591" s="275" t="s">
        <v>366</v>
      </c>
    </row>
    <row r="592" spans="2:51" s="280" customFormat="1">
      <c r="B592" s="279"/>
      <c r="D592" s="274" t="s">
        <v>373</v>
      </c>
      <c r="E592" s="281" t="s">
        <v>1</v>
      </c>
      <c r="F592" s="282" t="s">
        <v>820</v>
      </c>
      <c r="H592" s="283">
        <v>5.1760000000000002</v>
      </c>
      <c r="L592" s="279"/>
      <c r="M592" s="284"/>
      <c r="T592" s="285"/>
      <c r="AT592" s="281" t="s">
        <v>373</v>
      </c>
      <c r="AU592" s="281" t="s">
        <v>90</v>
      </c>
      <c r="AV592" s="280" t="s">
        <v>90</v>
      </c>
      <c r="AW592" s="280" t="s">
        <v>31</v>
      </c>
      <c r="AX592" s="280" t="s">
        <v>77</v>
      </c>
      <c r="AY592" s="281" t="s">
        <v>366</v>
      </c>
    </row>
    <row r="593" spans="2:65" s="273" customFormat="1">
      <c r="B593" s="272"/>
      <c r="D593" s="274" t="s">
        <v>373</v>
      </c>
      <c r="E593" s="275" t="s">
        <v>1</v>
      </c>
      <c r="F593" s="276" t="s">
        <v>790</v>
      </c>
      <c r="H593" s="275" t="s">
        <v>1</v>
      </c>
      <c r="L593" s="272"/>
      <c r="M593" s="277"/>
      <c r="T593" s="278"/>
      <c r="AT593" s="275" t="s">
        <v>373</v>
      </c>
      <c r="AU593" s="275" t="s">
        <v>90</v>
      </c>
      <c r="AV593" s="273" t="s">
        <v>84</v>
      </c>
      <c r="AW593" s="273" t="s">
        <v>31</v>
      </c>
      <c r="AX593" s="273" t="s">
        <v>77</v>
      </c>
      <c r="AY593" s="275" t="s">
        <v>366</v>
      </c>
    </row>
    <row r="594" spans="2:65" s="280" customFormat="1">
      <c r="B594" s="279"/>
      <c r="D594" s="274" t="s">
        <v>373</v>
      </c>
      <c r="E594" s="281" t="s">
        <v>1</v>
      </c>
      <c r="F594" s="282" t="s">
        <v>806</v>
      </c>
      <c r="H594" s="283">
        <v>-0.68899999999999995</v>
      </c>
      <c r="L594" s="279"/>
      <c r="M594" s="284"/>
      <c r="T594" s="285"/>
      <c r="AT594" s="281" t="s">
        <v>373</v>
      </c>
      <c r="AU594" s="281" t="s">
        <v>90</v>
      </c>
      <c r="AV594" s="280" t="s">
        <v>90</v>
      </c>
      <c r="AW594" s="280" t="s">
        <v>31</v>
      </c>
      <c r="AX594" s="280" t="s">
        <v>77</v>
      </c>
      <c r="AY594" s="281" t="s">
        <v>366</v>
      </c>
    </row>
    <row r="595" spans="2:65" s="294" customFormat="1">
      <c r="B595" s="293"/>
      <c r="D595" s="274" t="s">
        <v>373</v>
      </c>
      <c r="E595" s="295" t="s">
        <v>1</v>
      </c>
      <c r="F595" s="296" t="s">
        <v>397</v>
      </c>
      <c r="H595" s="297">
        <v>4.4870000000000001</v>
      </c>
      <c r="L595" s="293"/>
      <c r="M595" s="298"/>
      <c r="T595" s="299"/>
      <c r="AT595" s="295" t="s">
        <v>373</v>
      </c>
      <c r="AU595" s="295" t="s">
        <v>90</v>
      </c>
      <c r="AV595" s="294" t="s">
        <v>149</v>
      </c>
      <c r="AW595" s="294" t="s">
        <v>31</v>
      </c>
      <c r="AX595" s="294" t="s">
        <v>77</v>
      </c>
      <c r="AY595" s="295" t="s">
        <v>366</v>
      </c>
    </row>
    <row r="596" spans="2:65" s="273" customFormat="1">
      <c r="B596" s="272"/>
      <c r="D596" s="274" t="s">
        <v>373</v>
      </c>
      <c r="E596" s="275" t="s">
        <v>1</v>
      </c>
      <c r="F596" s="276" t="s">
        <v>821</v>
      </c>
      <c r="H596" s="275" t="s">
        <v>1</v>
      </c>
      <c r="L596" s="272"/>
      <c r="M596" s="277"/>
      <c r="T596" s="278"/>
      <c r="AT596" s="275" t="s">
        <v>373</v>
      </c>
      <c r="AU596" s="275" t="s">
        <v>90</v>
      </c>
      <c r="AV596" s="273" t="s">
        <v>84</v>
      </c>
      <c r="AW596" s="273" t="s">
        <v>31</v>
      </c>
      <c r="AX596" s="273" t="s">
        <v>77</v>
      </c>
      <c r="AY596" s="275" t="s">
        <v>366</v>
      </c>
    </row>
    <row r="597" spans="2:65" s="280" customFormat="1">
      <c r="B597" s="279"/>
      <c r="D597" s="274" t="s">
        <v>373</v>
      </c>
      <c r="E597" s="281" t="s">
        <v>1</v>
      </c>
      <c r="F597" s="282" t="s">
        <v>822</v>
      </c>
      <c r="H597" s="283">
        <v>3.133</v>
      </c>
      <c r="L597" s="279"/>
      <c r="M597" s="284"/>
      <c r="T597" s="285"/>
      <c r="AT597" s="281" t="s">
        <v>373</v>
      </c>
      <c r="AU597" s="281" t="s">
        <v>90</v>
      </c>
      <c r="AV597" s="280" t="s">
        <v>90</v>
      </c>
      <c r="AW597" s="280" t="s">
        <v>31</v>
      </c>
      <c r="AX597" s="280" t="s">
        <v>77</v>
      </c>
      <c r="AY597" s="281" t="s">
        <v>366</v>
      </c>
    </row>
    <row r="598" spans="2:65" s="294" customFormat="1">
      <c r="B598" s="293"/>
      <c r="D598" s="274" t="s">
        <v>373</v>
      </c>
      <c r="E598" s="295" t="s">
        <v>1</v>
      </c>
      <c r="F598" s="296" t="s">
        <v>397</v>
      </c>
      <c r="H598" s="297">
        <v>3.133</v>
      </c>
      <c r="L598" s="293"/>
      <c r="M598" s="298"/>
      <c r="T598" s="299"/>
      <c r="AT598" s="295" t="s">
        <v>373</v>
      </c>
      <c r="AU598" s="295" t="s">
        <v>90</v>
      </c>
      <c r="AV598" s="294" t="s">
        <v>149</v>
      </c>
      <c r="AW598" s="294" t="s">
        <v>31</v>
      </c>
      <c r="AX598" s="294" t="s">
        <v>77</v>
      </c>
      <c r="AY598" s="295" t="s">
        <v>366</v>
      </c>
    </row>
    <row r="599" spans="2:65" s="273" customFormat="1">
      <c r="B599" s="272"/>
      <c r="D599" s="274" t="s">
        <v>373</v>
      </c>
      <c r="E599" s="275" t="s">
        <v>1</v>
      </c>
      <c r="F599" s="276" t="s">
        <v>823</v>
      </c>
      <c r="H599" s="275" t="s">
        <v>1</v>
      </c>
      <c r="L599" s="272"/>
      <c r="M599" s="277"/>
      <c r="T599" s="278"/>
      <c r="AT599" s="275" t="s">
        <v>373</v>
      </c>
      <c r="AU599" s="275" t="s">
        <v>90</v>
      </c>
      <c r="AV599" s="273" t="s">
        <v>84</v>
      </c>
      <c r="AW599" s="273" t="s">
        <v>31</v>
      </c>
      <c r="AX599" s="273" t="s">
        <v>77</v>
      </c>
      <c r="AY599" s="275" t="s">
        <v>366</v>
      </c>
    </row>
    <row r="600" spans="2:65" s="280" customFormat="1">
      <c r="B600" s="279"/>
      <c r="D600" s="274" t="s">
        <v>373</v>
      </c>
      <c r="E600" s="281" t="s">
        <v>1</v>
      </c>
      <c r="F600" s="282" t="s">
        <v>824</v>
      </c>
      <c r="H600" s="283">
        <v>4.4539999999999997</v>
      </c>
      <c r="L600" s="279"/>
      <c r="M600" s="284"/>
      <c r="T600" s="285"/>
      <c r="AT600" s="281" t="s">
        <v>373</v>
      </c>
      <c r="AU600" s="281" t="s">
        <v>90</v>
      </c>
      <c r="AV600" s="280" t="s">
        <v>90</v>
      </c>
      <c r="AW600" s="280" t="s">
        <v>31</v>
      </c>
      <c r="AX600" s="280" t="s">
        <v>77</v>
      </c>
      <c r="AY600" s="281" t="s">
        <v>366</v>
      </c>
    </row>
    <row r="601" spans="2:65" s="273" customFormat="1">
      <c r="B601" s="272"/>
      <c r="D601" s="274" t="s">
        <v>373</v>
      </c>
      <c r="E601" s="275" t="s">
        <v>1</v>
      </c>
      <c r="F601" s="276" t="s">
        <v>790</v>
      </c>
      <c r="H601" s="275" t="s">
        <v>1</v>
      </c>
      <c r="L601" s="272"/>
      <c r="M601" s="277"/>
      <c r="T601" s="278"/>
      <c r="AT601" s="275" t="s">
        <v>373</v>
      </c>
      <c r="AU601" s="275" t="s">
        <v>90</v>
      </c>
      <c r="AV601" s="273" t="s">
        <v>84</v>
      </c>
      <c r="AW601" s="273" t="s">
        <v>31</v>
      </c>
      <c r="AX601" s="273" t="s">
        <v>77</v>
      </c>
      <c r="AY601" s="275" t="s">
        <v>366</v>
      </c>
    </row>
    <row r="602" spans="2:65" s="280" customFormat="1">
      <c r="B602" s="279"/>
      <c r="D602" s="274" t="s">
        <v>373</v>
      </c>
      <c r="E602" s="281" t="s">
        <v>1</v>
      </c>
      <c r="F602" s="282" t="s">
        <v>825</v>
      </c>
      <c r="H602" s="283">
        <v>-1.6519999999999999</v>
      </c>
      <c r="L602" s="279"/>
      <c r="M602" s="284"/>
      <c r="T602" s="285"/>
      <c r="AT602" s="281" t="s">
        <v>373</v>
      </c>
      <c r="AU602" s="281" t="s">
        <v>90</v>
      </c>
      <c r="AV602" s="280" t="s">
        <v>90</v>
      </c>
      <c r="AW602" s="280" t="s">
        <v>31</v>
      </c>
      <c r="AX602" s="280" t="s">
        <v>77</v>
      </c>
      <c r="AY602" s="281" t="s">
        <v>366</v>
      </c>
    </row>
    <row r="603" spans="2:65" s="294" customFormat="1">
      <c r="B603" s="293"/>
      <c r="D603" s="274" t="s">
        <v>373</v>
      </c>
      <c r="E603" s="295" t="s">
        <v>1</v>
      </c>
      <c r="F603" s="296" t="s">
        <v>397</v>
      </c>
      <c r="H603" s="297">
        <v>2.802</v>
      </c>
      <c r="L603" s="293"/>
      <c r="M603" s="298"/>
      <c r="T603" s="299"/>
      <c r="AT603" s="295" t="s">
        <v>373</v>
      </c>
      <c r="AU603" s="295" t="s">
        <v>90</v>
      </c>
      <c r="AV603" s="294" t="s">
        <v>149</v>
      </c>
      <c r="AW603" s="294" t="s">
        <v>31</v>
      </c>
      <c r="AX603" s="294" t="s">
        <v>77</v>
      </c>
      <c r="AY603" s="295" t="s">
        <v>366</v>
      </c>
    </row>
    <row r="604" spans="2:65" s="287" customFormat="1">
      <c r="B604" s="286"/>
      <c r="D604" s="274" t="s">
        <v>373</v>
      </c>
      <c r="E604" s="288" t="s">
        <v>1</v>
      </c>
      <c r="F604" s="289" t="s">
        <v>378</v>
      </c>
      <c r="H604" s="290">
        <v>85.281000000000006</v>
      </c>
      <c r="L604" s="286"/>
      <c r="M604" s="291"/>
      <c r="T604" s="292"/>
      <c r="AT604" s="288" t="s">
        <v>373</v>
      </c>
      <c r="AU604" s="288" t="s">
        <v>90</v>
      </c>
      <c r="AV604" s="287" t="s">
        <v>371</v>
      </c>
      <c r="AW604" s="287" t="s">
        <v>31</v>
      </c>
      <c r="AX604" s="287" t="s">
        <v>84</v>
      </c>
      <c r="AY604" s="288" t="s">
        <v>366</v>
      </c>
    </row>
    <row r="605" spans="2:65" s="74" customFormat="1" ht="24.2" customHeight="1">
      <c r="B605" s="73"/>
      <c r="C605" s="260" t="s">
        <v>826</v>
      </c>
      <c r="D605" s="260" t="s">
        <v>368</v>
      </c>
      <c r="E605" s="261" t="s">
        <v>827</v>
      </c>
      <c r="F605" s="262" t="s">
        <v>828</v>
      </c>
      <c r="G605" s="263" t="s">
        <v>249</v>
      </c>
      <c r="H605" s="264">
        <v>852.71299999999997</v>
      </c>
      <c r="I605" s="26"/>
      <c r="J605" s="266">
        <f>ROUND(I605*H605,2)</f>
        <v>0</v>
      </c>
      <c r="K605" s="267"/>
      <c r="L605" s="73"/>
      <c r="M605" s="27" t="s">
        <v>1</v>
      </c>
      <c r="N605" s="233" t="s">
        <v>43</v>
      </c>
      <c r="P605" s="269">
        <f>O605*H605</f>
        <v>0</v>
      </c>
      <c r="Q605" s="269">
        <v>2.3E-3</v>
      </c>
      <c r="R605" s="269">
        <f>Q605*H605</f>
        <v>1.9612398999999998</v>
      </c>
      <c r="S605" s="269">
        <v>0</v>
      </c>
      <c r="T605" s="270">
        <f>S605*H605</f>
        <v>0</v>
      </c>
      <c r="AR605" s="271" t="s">
        <v>371</v>
      </c>
      <c r="AT605" s="271" t="s">
        <v>368</v>
      </c>
      <c r="AU605" s="271" t="s">
        <v>90</v>
      </c>
      <c r="AY605" s="53" t="s">
        <v>366</v>
      </c>
      <c r="BE605" s="179">
        <f>IF(N605="základná",J605,0)</f>
        <v>0</v>
      </c>
      <c r="BF605" s="179">
        <f>IF(N605="znížená",J605,0)</f>
        <v>0</v>
      </c>
      <c r="BG605" s="179">
        <f>IF(N605="zákl. prenesená",J605,0)</f>
        <v>0</v>
      </c>
      <c r="BH605" s="179">
        <f>IF(N605="zníž. prenesená",J605,0)</f>
        <v>0</v>
      </c>
      <c r="BI605" s="179">
        <f>IF(N605="nulová",J605,0)</f>
        <v>0</v>
      </c>
      <c r="BJ605" s="53" t="s">
        <v>90</v>
      </c>
      <c r="BK605" s="179">
        <f>ROUND(I605*H605,2)</f>
        <v>0</v>
      </c>
      <c r="BL605" s="53" t="s">
        <v>371</v>
      </c>
      <c r="BM605" s="271" t="s">
        <v>829</v>
      </c>
    </row>
    <row r="606" spans="2:65" s="273" customFormat="1">
      <c r="B606" s="272"/>
      <c r="D606" s="274" t="s">
        <v>373</v>
      </c>
      <c r="E606" s="275" t="s">
        <v>1</v>
      </c>
      <c r="F606" s="276" t="s">
        <v>546</v>
      </c>
      <c r="H606" s="275" t="s">
        <v>1</v>
      </c>
      <c r="L606" s="272"/>
      <c r="M606" s="277"/>
      <c r="T606" s="278"/>
      <c r="AT606" s="275" t="s">
        <v>373</v>
      </c>
      <c r="AU606" s="275" t="s">
        <v>90</v>
      </c>
      <c r="AV606" s="273" t="s">
        <v>84</v>
      </c>
      <c r="AW606" s="273" t="s">
        <v>31</v>
      </c>
      <c r="AX606" s="273" t="s">
        <v>77</v>
      </c>
      <c r="AY606" s="275" t="s">
        <v>366</v>
      </c>
    </row>
    <row r="607" spans="2:65" s="280" customFormat="1">
      <c r="B607" s="279"/>
      <c r="D607" s="274" t="s">
        <v>373</v>
      </c>
      <c r="E607" s="281" t="s">
        <v>1</v>
      </c>
      <c r="F607" s="282" t="s">
        <v>830</v>
      </c>
      <c r="H607" s="283">
        <v>13.374000000000001</v>
      </c>
      <c r="L607" s="279"/>
      <c r="M607" s="284"/>
      <c r="T607" s="285"/>
      <c r="AT607" s="281" t="s">
        <v>373</v>
      </c>
      <c r="AU607" s="281" t="s">
        <v>90</v>
      </c>
      <c r="AV607" s="280" t="s">
        <v>90</v>
      </c>
      <c r="AW607" s="280" t="s">
        <v>31</v>
      </c>
      <c r="AX607" s="280" t="s">
        <v>77</v>
      </c>
      <c r="AY607" s="281" t="s">
        <v>366</v>
      </c>
    </row>
    <row r="608" spans="2:65" s="294" customFormat="1">
      <c r="B608" s="293"/>
      <c r="D608" s="274" t="s">
        <v>373</v>
      </c>
      <c r="E608" s="295" t="s">
        <v>1</v>
      </c>
      <c r="F608" s="296" t="s">
        <v>397</v>
      </c>
      <c r="H608" s="297">
        <v>13.374000000000001</v>
      </c>
      <c r="L608" s="293"/>
      <c r="M608" s="298"/>
      <c r="T608" s="299"/>
      <c r="AT608" s="295" t="s">
        <v>373</v>
      </c>
      <c r="AU608" s="295" t="s">
        <v>90</v>
      </c>
      <c r="AV608" s="294" t="s">
        <v>149</v>
      </c>
      <c r="AW608" s="294" t="s">
        <v>31</v>
      </c>
      <c r="AX608" s="294" t="s">
        <v>77</v>
      </c>
      <c r="AY608" s="295" t="s">
        <v>366</v>
      </c>
    </row>
    <row r="609" spans="2:51" s="273" customFormat="1">
      <c r="B609" s="272"/>
      <c r="D609" s="274" t="s">
        <v>373</v>
      </c>
      <c r="E609" s="275" t="s">
        <v>1</v>
      </c>
      <c r="F609" s="276" t="s">
        <v>788</v>
      </c>
      <c r="H609" s="275" t="s">
        <v>1</v>
      </c>
      <c r="L609" s="272"/>
      <c r="M609" s="277"/>
      <c r="T609" s="278"/>
      <c r="AT609" s="275" t="s">
        <v>373</v>
      </c>
      <c r="AU609" s="275" t="s">
        <v>90</v>
      </c>
      <c r="AV609" s="273" t="s">
        <v>84</v>
      </c>
      <c r="AW609" s="273" t="s">
        <v>31</v>
      </c>
      <c r="AX609" s="273" t="s">
        <v>77</v>
      </c>
      <c r="AY609" s="275" t="s">
        <v>366</v>
      </c>
    </row>
    <row r="610" spans="2:51" s="280" customFormat="1">
      <c r="B610" s="279"/>
      <c r="D610" s="274" t="s">
        <v>373</v>
      </c>
      <c r="E610" s="281" t="s">
        <v>1</v>
      </c>
      <c r="F610" s="282" t="s">
        <v>831</v>
      </c>
      <c r="H610" s="283">
        <v>256.81299999999999</v>
      </c>
      <c r="L610" s="279"/>
      <c r="M610" s="284"/>
      <c r="T610" s="285"/>
      <c r="AT610" s="281" t="s">
        <v>373</v>
      </c>
      <c r="AU610" s="281" t="s">
        <v>90</v>
      </c>
      <c r="AV610" s="280" t="s">
        <v>90</v>
      </c>
      <c r="AW610" s="280" t="s">
        <v>31</v>
      </c>
      <c r="AX610" s="280" t="s">
        <v>77</v>
      </c>
      <c r="AY610" s="281" t="s">
        <v>366</v>
      </c>
    </row>
    <row r="611" spans="2:51" s="273" customFormat="1">
      <c r="B611" s="272"/>
      <c r="D611" s="274" t="s">
        <v>373</v>
      </c>
      <c r="E611" s="275" t="s">
        <v>1</v>
      </c>
      <c r="F611" s="276" t="s">
        <v>790</v>
      </c>
      <c r="H611" s="275" t="s">
        <v>1</v>
      </c>
      <c r="L611" s="272"/>
      <c r="M611" s="277"/>
      <c r="T611" s="278"/>
      <c r="AT611" s="275" t="s">
        <v>373</v>
      </c>
      <c r="AU611" s="275" t="s">
        <v>90</v>
      </c>
      <c r="AV611" s="273" t="s">
        <v>84</v>
      </c>
      <c r="AW611" s="273" t="s">
        <v>31</v>
      </c>
      <c r="AX611" s="273" t="s">
        <v>77</v>
      </c>
      <c r="AY611" s="275" t="s">
        <v>366</v>
      </c>
    </row>
    <row r="612" spans="2:51" s="280" customFormat="1">
      <c r="B612" s="279"/>
      <c r="D612" s="274" t="s">
        <v>373</v>
      </c>
      <c r="E612" s="281" t="s">
        <v>1</v>
      </c>
      <c r="F612" s="282" t="s">
        <v>832</v>
      </c>
      <c r="H612" s="283">
        <v>-21.888000000000002</v>
      </c>
      <c r="L612" s="279"/>
      <c r="M612" s="284"/>
      <c r="T612" s="285"/>
      <c r="AT612" s="281" t="s">
        <v>373</v>
      </c>
      <c r="AU612" s="281" t="s">
        <v>90</v>
      </c>
      <c r="AV612" s="280" t="s">
        <v>90</v>
      </c>
      <c r="AW612" s="280" t="s">
        <v>31</v>
      </c>
      <c r="AX612" s="280" t="s">
        <v>77</v>
      </c>
      <c r="AY612" s="281" t="s">
        <v>366</v>
      </c>
    </row>
    <row r="613" spans="2:51" s="273" customFormat="1">
      <c r="B613" s="272"/>
      <c r="D613" s="274" t="s">
        <v>373</v>
      </c>
      <c r="E613" s="275" t="s">
        <v>1</v>
      </c>
      <c r="F613" s="276" t="s">
        <v>833</v>
      </c>
      <c r="H613" s="275" t="s">
        <v>1</v>
      </c>
      <c r="L613" s="272"/>
      <c r="M613" s="277"/>
      <c r="T613" s="278"/>
      <c r="AT613" s="275" t="s">
        <v>373</v>
      </c>
      <c r="AU613" s="275" t="s">
        <v>90</v>
      </c>
      <c r="AV613" s="273" t="s">
        <v>84</v>
      </c>
      <c r="AW613" s="273" t="s">
        <v>31</v>
      </c>
      <c r="AX613" s="273" t="s">
        <v>77</v>
      </c>
      <c r="AY613" s="275" t="s">
        <v>366</v>
      </c>
    </row>
    <row r="614" spans="2:51" s="280" customFormat="1">
      <c r="B614" s="279"/>
      <c r="D614" s="274" t="s">
        <v>373</v>
      </c>
      <c r="E614" s="281" t="s">
        <v>1</v>
      </c>
      <c r="F614" s="282" t="s">
        <v>834</v>
      </c>
      <c r="H614" s="283">
        <v>4.8479999999999999</v>
      </c>
      <c r="L614" s="279"/>
      <c r="M614" s="284"/>
      <c r="T614" s="285"/>
      <c r="AT614" s="281" t="s">
        <v>373</v>
      </c>
      <c r="AU614" s="281" t="s">
        <v>90</v>
      </c>
      <c r="AV614" s="280" t="s">
        <v>90</v>
      </c>
      <c r="AW614" s="280" t="s">
        <v>31</v>
      </c>
      <c r="AX614" s="280" t="s">
        <v>77</v>
      </c>
      <c r="AY614" s="281" t="s">
        <v>366</v>
      </c>
    </row>
    <row r="615" spans="2:51" s="294" customFormat="1">
      <c r="B615" s="293"/>
      <c r="D615" s="274" t="s">
        <v>373</v>
      </c>
      <c r="E615" s="295" t="s">
        <v>1</v>
      </c>
      <c r="F615" s="296" t="s">
        <v>397</v>
      </c>
      <c r="H615" s="297">
        <v>239.773</v>
      </c>
      <c r="L615" s="293"/>
      <c r="M615" s="298"/>
      <c r="T615" s="299"/>
      <c r="AT615" s="295" t="s">
        <v>373</v>
      </c>
      <c r="AU615" s="295" t="s">
        <v>90</v>
      </c>
      <c r="AV615" s="294" t="s">
        <v>149</v>
      </c>
      <c r="AW615" s="294" t="s">
        <v>31</v>
      </c>
      <c r="AX615" s="294" t="s">
        <v>77</v>
      </c>
      <c r="AY615" s="295" t="s">
        <v>366</v>
      </c>
    </row>
    <row r="616" spans="2:51" s="273" customFormat="1">
      <c r="B616" s="272"/>
      <c r="D616" s="274" t="s">
        <v>373</v>
      </c>
      <c r="E616" s="275" t="s">
        <v>1</v>
      </c>
      <c r="F616" s="276" t="s">
        <v>792</v>
      </c>
      <c r="H616" s="275" t="s">
        <v>1</v>
      </c>
      <c r="L616" s="272"/>
      <c r="M616" s="277"/>
      <c r="T616" s="278"/>
      <c r="AT616" s="275" t="s">
        <v>373</v>
      </c>
      <c r="AU616" s="275" t="s">
        <v>90</v>
      </c>
      <c r="AV616" s="273" t="s">
        <v>84</v>
      </c>
      <c r="AW616" s="273" t="s">
        <v>31</v>
      </c>
      <c r="AX616" s="273" t="s">
        <v>77</v>
      </c>
      <c r="AY616" s="275" t="s">
        <v>366</v>
      </c>
    </row>
    <row r="617" spans="2:51" s="280" customFormat="1">
      <c r="B617" s="279"/>
      <c r="D617" s="274" t="s">
        <v>373</v>
      </c>
      <c r="E617" s="281" t="s">
        <v>1</v>
      </c>
      <c r="F617" s="282" t="s">
        <v>835</v>
      </c>
      <c r="H617" s="283">
        <v>46.661999999999999</v>
      </c>
      <c r="L617" s="279"/>
      <c r="M617" s="284"/>
      <c r="T617" s="285"/>
      <c r="AT617" s="281" t="s">
        <v>373</v>
      </c>
      <c r="AU617" s="281" t="s">
        <v>90</v>
      </c>
      <c r="AV617" s="280" t="s">
        <v>90</v>
      </c>
      <c r="AW617" s="280" t="s">
        <v>31</v>
      </c>
      <c r="AX617" s="280" t="s">
        <v>77</v>
      </c>
      <c r="AY617" s="281" t="s">
        <v>366</v>
      </c>
    </row>
    <row r="618" spans="2:51" s="273" customFormat="1">
      <c r="B618" s="272"/>
      <c r="D618" s="274" t="s">
        <v>373</v>
      </c>
      <c r="E618" s="275" t="s">
        <v>1</v>
      </c>
      <c r="F618" s="276" t="s">
        <v>790</v>
      </c>
      <c r="H618" s="275" t="s">
        <v>1</v>
      </c>
      <c r="L618" s="272"/>
      <c r="M618" s="277"/>
      <c r="T618" s="278"/>
      <c r="AT618" s="275" t="s">
        <v>373</v>
      </c>
      <c r="AU618" s="275" t="s">
        <v>90</v>
      </c>
      <c r="AV618" s="273" t="s">
        <v>84</v>
      </c>
      <c r="AW618" s="273" t="s">
        <v>31</v>
      </c>
      <c r="AX618" s="273" t="s">
        <v>77</v>
      </c>
      <c r="AY618" s="275" t="s">
        <v>366</v>
      </c>
    </row>
    <row r="619" spans="2:51" s="280" customFormat="1">
      <c r="B619" s="279"/>
      <c r="D619" s="274" t="s">
        <v>373</v>
      </c>
      <c r="E619" s="281" t="s">
        <v>1</v>
      </c>
      <c r="F619" s="282" t="s">
        <v>836</v>
      </c>
      <c r="H619" s="283">
        <v>-4.5149999999999997</v>
      </c>
      <c r="L619" s="279"/>
      <c r="M619" s="284"/>
      <c r="T619" s="285"/>
      <c r="AT619" s="281" t="s">
        <v>373</v>
      </c>
      <c r="AU619" s="281" t="s">
        <v>90</v>
      </c>
      <c r="AV619" s="280" t="s">
        <v>90</v>
      </c>
      <c r="AW619" s="280" t="s">
        <v>31</v>
      </c>
      <c r="AX619" s="280" t="s">
        <v>77</v>
      </c>
      <c r="AY619" s="281" t="s">
        <v>366</v>
      </c>
    </row>
    <row r="620" spans="2:51" s="273" customFormat="1">
      <c r="B620" s="272"/>
      <c r="D620" s="274" t="s">
        <v>373</v>
      </c>
      <c r="E620" s="275" t="s">
        <v>1</v>
      </c>
      <c r="F620" s="276" t="s">
        <v>833</v>
      </c>
      <c r="H620" s="275" t="s">
        <v>1</v>
      </c>
      <c r="L620" s="272"/>
      <c r="M620" s="277"/>
      <c r="T620" s="278"/>
      <c r="AT620" s="275" t="s">
        <v>373</v>
      </c>
      <c r="AU620" s="275" t="s">
        <v>90</v>
      </c>
      <c r="AV620" s="273" t="s">
        <v>84</v>
      </c>
      <c r="AW620" s="273" t="s">
        <v>31</v>
      </c>
      <c r="AX620" s="273" t="s">
        <v>77</v>
      </c>
      <c r="AY620" s="275" t="s">
        <v>366</v>
      </c>
    </row>
    <row r="621" spans="2:51" s="280" customFormat="1">
      <c r="B621" s="279"/>
      <c r="D621" s="274" t="s">
        <v>373</v>
      </c>
      <c r="E621" s="281" t="s">
        <v>1</v>
      </c>
      <c r="F621" s="282" t="s">
        <v>837</v>
      </c>
      <c r="H621" s="283">
        <v>1.2330000000000001</v>
      </c>
      <c r="L621" s="279"/>
      <c r="M621" s="284"/>
      <c r="T621" s="285"/>
      <c r="AT621" s="281" t="s">
        <v>373</v>
      </c>
      <c r="AU621" s="281" t="s">
        <v>90</v>
      </c>
      <c r="AV621" s="280" t="s">
        <v>90</v>
      </c>
      <c r="AW621" s="280" t="s">
        <v>31</v>
      </c>
      <c r="AX621" s="280" t="s">
        <v>77</v>
      </c>
      <c r="AY621" s="281" t="s">
        <v>366</v>
      </c>
    </row>
    <row r="622" spans="2:51" s="294" customFormat="1">
      <c r="B622" s="293"/>
      <c r="D622" s="274" t="s">
        <v>373</v>
      </c>
      <c r="E622" s="295" t="s">
        <v>1</v>
      </c>
      <c r="F622" s="296" t="s">
        <v>397</v>
      </c>
      <c r="H622" s="297">
        <v>43.38</v>
      </c>
      <c r="L622" s="293"/>
      <c r="M622" s="298"/>
      <c r="T622" s="299"/>
      <c r="AT622" s="295" t="s">
        <v>373</v>
      </c>
      <c r="AU622" s="295" t="s">
        <v>90</v>
      </c>
      <c r="AV622" s="294" t="s">
        <v>149</v>
      </c>
      <c r="AW622" s="294" t="s">
        <v>31</v>
      </c>
      <c r="AX622" s="294" t="s">
        <v>77</v>
      </c>
      <c r="AY622" s="295" t="s">
        <v>366</v>
      </c>
    </row>
    <row r="623" spans="2:51" s="273" customFormat="1">
      <c r="B623" s="272"/>
      <c r="D623" s="274" t="s">
        <v>373</v>
      </c>
      <c r="E623" s="275" t="s">
        <v>1</v>
      </c>
      <c r="F623" s="276" t="s">
        <v>795</v>
      </c>
      <c r="H623" s="275" t="s">
        <v>1</v>
      </c>
      <c r="L623" s="272"/>
      <c r="M623" s="277"/>
      <c r="T623" s="278"/>
      <c r="AT623" s="275" t="s">
        <v>373</v>
      </c>
      <c r="AU623" s="275" t="s">
        <v>90</v>
      </c>
      <c r="AV623" s="273" t="s">
        <v>84</v>
      </c>
      <c r="AW623" s="273" t="s">
        <v>31</v>
      </c>
      <c r="AX623" s="273" t="s">
        <v>77</v>
      </c>
      <c r="AY623" s="275" t="s">
        <v>366</v>
      </c>
    </row>
    <row r="624" spans="2:51" s="280" customFormat="1">
      <c r="B624" s="279"/>
      <c r="D624" s="274" t="s">
        <v>373</v>
      </c>
      <c r="E624" s="281" t="s">
        <v>1</v>
      </c>
      <c r="F624" s="282" t="s">
        <v>838</v>
      </c>
      <c r="H624" s="283">
        <v>46.786999999999999</v>
      </c>
      <c r="L624" s="279"/>
      <c r="M624" s="284"/>
      <c r="T624" s="285"/>
      <c r="AT624" s="281" t="s">
        <v>373</v>
      </c>
      <c r="AU624" s="281" t="s">
        <v>90</v>
      </c>
      <c r="AV624" s="280" t="s">
        <v>90</v>
      </c>
      <c r="AW624" s="280" t="s">
        <v>31</v>
      </c>
      <c r="AX624" s="280" t="s">
        <v>77</v>
      </c>
      <c r="AY624" s="281" t="s">
        <v>366</v>
      </c>
    </row>
    <row r="625" spans="2:51" s="273" customFormat="1">
      <c r="B625" s="272"/>
      <c r="D625" s="274" t="s">
        <v>373</v>
      </c>
      <c r="E625" s="275" t="s">
        <v>1</v>
      </c>
      <c r="F625" s="276" t="s">
        <v>790</v>
      </c>
      <c r="H625" s="275" t="s">
        <v>1</v>
      </c>
      <c r="L625" s="272"/>
      <c r="M625" s="277"/>
      <c r="T625" s="278"/>
      <c r="AT625" s="275" t="s">
        <v>373</v>
      </c>
      <c r="AU625" s="275" t="s">
        <v>90</v>
      </c>
      <c r="AV625" s="273" t="s">
        <v>84</v>
      </c>
      <c r="AW625" s="273" t="s">
        <v>31</v>
      </c>
      <c r="AX625" s="273" t="s">
        <v>77</v>
      </c>
      <c r="AY625" s="275" t="s">
        <v>366</v>
      </c>
    </row>
    <row r="626" spans="2:51" s="280" customFormat="1">
      <c r="B626" s="279"/>
      <c r="D626" s="274" t="s">
        <v>373</v>
      </c>
      <c r="E626" s="281" t="s">
        <v>1</v>
      </c>
      <c r="F626" s="282" t="s">
        <v>839</v>
      </c>
      <c r="H626" s="283">
        <v>-19.196000000000002</v>
      </c>
      <c r="L626" s="279"/>
      <c r="M626" s="284"/>
      <c r="T626" s="285"/>
      <c r="AT626" s="281" t="s">
        <v>373</v>
      </c>
      <c r="AU626" s="281" t="s">
        <v>90</v>
      </c>
      <c r="AV626" s="280" t="s">
        <v>90</v>
      </c>
      <c r="AW626" s="280" t="s">
        <v>31</v>
      </c>
      <c r="AX626" s="280" t="s">
        <v>77</v>
      </c>
      <c r="AY626" s="281" t="s">
        <v>366</v>
      </c>
    </row>
    <row r="627" spans="2:51" s="273" customFormat="1">
      <c r="B627" s="272"/>
      <c r="D627" s="274" t="s">
        <v>373</v>
      </c>
      <c r="E627" s="275" t="s">
        <v>1</v>
      </c>
      <c r="F627" s="276" t="s">
        <v>833</v>
      </c>
      <c r="H627" s="275" t="s">
        <v>1</v>
      </c>
      <c r="L627" s="272"/>
      <c r="M627" s="277"/>
      <c r="T627" s="278"/>
      <c r="AT627" s="275" t="s">
        <v>373</v>
      </c>
      <c r="AU627" s="275" t="s">
        <v>90</v>
      </c>
      <c r="AV627" s="273" t="s">
        <v>84</v>
      </c>
      <c r="AW627" s="273" t="s">
        <v>31</v>
      </c>
      <c r="AX627" s="273" t="s">
        <v>77</v>
      </c>
      <c r="AY627" s="275" t="s">
        <v>366</v>
      </c>
    </row>
    <row r="628" spans="2:51" s="280" customFormat="1">
      <c r="B628" s="279"/>
      <c r="D628" s="274" t="s">
        <v>373</v>
      </c>
      <c r="E628" s="281" t="s">
        <v>1</v>
      </c>
      <c r="F628" s="282" t="s">
        <v>840</v>
      </c>
      <c r="H628" s="283">
        <v>3.7989999999999999</v>
      </c>
      <c r="L628" s="279"/>
      <c r="M628" s="284"/>
      <c r="T628" s="285"/>
      <c r="AT628" s="281" t="s">
        <v>373</v>
      </c>
      <c r="AU628" s="281" t="s">
        <v>90</v>
      </c>
      <c r="AV628" s="280" t="s">
        <v>90</v>
      </c>
      <c r="AW628" s="280" t="s">
        <v>31</v>
      </c>
      <c r="AX628" s="280" t="s">
        <v>77</v>
      </c>
      <c r="AY628" s="281" t="s">
        <v>366</v>
      </c>
    </row>
    <row r="629" spans="2:51" s="294" customFormat="1">
      <c r="B629" s="293"/>
      <c r="D629" s="274" t="s">
        <v>373</v>
      </c>
      <c r="E629" s="295" t="s">
        <v>1</v>
      </c>
      <c r="F629" s="296" t="s">
        <v>397</v>
      </c>
      <c r="H629" s="297">
        <v>31.39</v>
      </c>
      <c r="L629" s="293"/>
      <c r="M629" s="298"/>
      <c r="T629" s="299"/>
      <c r="AT629" s="295" t="s">
        <v>373</v>
      </c>
      <c r="AU629" s="295" t="s">
        <v>90</v>
      </c>
      <c r="AV629" s="294" t="s">
        <v>149</v>
      </c>
      <c r="AW629" s="294" t="s">
        <v>31</v>
      </c>
      <c r="AX629" s="294" t="s">
        <v>77</v>
      </c>
      <c r="AY629" s="295" t="s">
        <v>366</v>
      </c>
    </row>
    <row r="630" spans="2:51" s="273" customFormat="1">
      <c r="B630" s="272"/>
      <c r="D630" s="274" t="s">
        <v>373</v>
      </c>
      <c r="E630" s="275" t="s">
        <v>1</v>
      </c>
      <c r="F630" s="276" t="s">
        <v>798</v>
      </c>
      <c r="H630" s="275" t="s">
        <v>1</v>
      </c>
      <c r="L630" s="272"/>
      <c r="M630" s="277"/>
      <c r="T630" s="278"/>
      <c r="AT630" s="275" t="s">
        <v>373</v>
      </c>
      <c r="AU630" s="275" t="s">
        <v>90</v>
      </c>
      <c r="AV630" s="273" t="s">
        <v>84</v>
      </c>
      <c r="AW630" s="273" t="s">
        <v>31</v>
      </c>
      <c r="AX630" s="273" t="s">
        <v>77</v>
      </c>
      <c r="AY630" s="275" t="s">
        <v>366</v>
      </c>
    </row>
    <row r="631" spans="2:51" s="280" customFormat="1">
      <c r="B631" s="279"/>
      <c r="D631" s="274" t="s">
        <v>373</v>
      </c>
      <c r="E631" s="281" t="s">
        <v>1</v>
      </c>
      <c r="F631" s="282" t="s">
        <v>841</v>
      </c>
      <c r="H631" s="283">
        <v>53.222000000000001</v>
      </c>
      <c r="L631" s="279"/>
      <c r="M631" s="284"/>
      <c r="T631" s="285"/>
      <c r="AT631" s="281" t="s">
        <v>373</v>
      </c>
      <c r="AU631" s="281" t="s">
        <v>90</v>
      </c>
      <c r="AV631" s="280" t="s">
        <v>90</v>
      </c>
      <c r="AW631" s="280" t="s">
        <v>31</v>
      </c>
      <c r="AX631" s="280" t="s">
        <v>77</v>
      </c>
      <c r="AY631" s="281" t="s">
        <v>366</v>
      </c>
    </row>
    <row r="632" spans="2:51" s="273" customFormat="1">
      <c r="B632" s="272"/>
      <c r="D632" s="274" t="s">
        <v>373</v>
      </c>
      <c r="E632" s="275" t="s">
        <v>1</v>
      </c>
      <c r="F632" s="276" t="s">
        <v>790</v>
      </c>
      <c r="H632" s="275" t="s">
        <v>1</v>
      </c>
      <c r="L632" s="272"/>
      <c r="M632" s="277"/>
      <c r="T632" s="278"/>
      <c r="AT632" s="275" t="s">
        <v>373</v>
      </c>
      <c r="AU632" s="275" t="s">
        <v>90</v>
      </c>
      <c r="AV632" s="273" t="s">
        <v>84</v>
      </c>
      <c r="AW632" s="273" t="s">
        <v>31</v>
      </c>
      <c r="AX632" s="273" t="s">
        <v>77</v>
      </c>
      <c r="AY632" s="275" t="s">
        <v>366</v>
      </c>
    </row>
    <row r="633" spans="2:51" s="280" customFormat="1">
      <c r="B633" s="279"/>
      <c r="D633" s="274" t="s">
        <v>373</v>
      </c>
      <c r="E633" s="281" t="s">
        <v>1</v>
      </c>
      <c r="F633" s="282" t="s">
        <v>842</v>
      </c>
      <c r="H633" s="283">
        <v>-4.5369999999999999</v>
      </c>
      <c r="L633" s="279"/>
      <c r="M633" s="284"/>
      <c r="T633" s="285"/>
      <c r="AT633" s="281" t="s">
        <v>373</v>
      </c>
      <c r="AU633" s="281" t="s">
        <v>90</v>
      </c>
      <c r="AV633" s="280" t="s">
        <v>90</v>
      </c>
      <c r="AW633" s="280" t="s">
        <v>31</v>
      </c>
      <c r="AX633" s="280" t="s">
        <v>77</v>
      </c>
      <c r="AY633" s="281" t="s">
        <v>366</v>
      </c>
    </row>
    <row r="634" spans="2:51" s="273" customFormat="1">
      <c r="B634" s="272"/>
      <c r="D634" s="274" t="s">
        <v>373</v>
      </c>
      <c r="E634" s="275" t="s">
        <v>1</v>
      </c>
      <c r="F634" s="276" t="s">
        <v>833</v>
      </c>
      <c r="H634" s="275" t="s">
        <v>1</v>
      </c>
      <c r="L634" s="272"/>
      <c r="M634" s="277"/>
      <c r="T634" s="278"/>
      <c r="AT634" s="275" t="s">
        <v>373</v>
      </c>
      <c r="AU634" s="275" t="s">
        <v>90</v>
      </c>
      <c r="AV634" s="273" t="s">
        <v>84</v>
      </c>
      <c r="AW634" s="273" t="s">
        <v>31</v>
      </c>
      <c r="AX634" s="273" t="s">
        <v>77</v>
      </c>
      <c r="AY634" s="275" t="s">
        <v>366</v>
      </c>
    </row>
    <row r="635" spans="2:51" s="280" customFormat="1">
      <c r="B635" s="279"/>
      <c r="D635" s="274" t="s">
        <v>373</v>
      </c>
      <c r="E635" s="281" t="s">
        <v>1</v>
      </c>
      <c r="F635" s="282" t="s">
        <v>843</v>
      </c>
      <c r="H635" s="283">
        <v>1.448</v>
      </c>
      <c r="L635" s="279"/>
      <c r="M635" s="284"/>
      <c r="T635" s="285"/>
      <c r="AT635" s="281" t="s">
        <v>373</v>
      </c>
      <c r="AU635" s="281" t="s">
        <v>90</v>
      </c>
      <c r="AV635" s="280" t="s">
        <v>90</v>
      </c>
      <c r="AW635" s="280" t="s">
        <v>31</v>
      </c>
      <c r="AX635" s="280" t="s">
        <v>77</v>
      </c>
      <c r="AY635" s="281" t="s">
        <v>366</v>
      </c>
    </row>
    <row r="636" spans="2:51" s="294" customFormat="1">
      <c r="B636" s="293"/>
      <c r="D636" s="274" t="s">
        <v>373</v>
      </c>
      <c r="E636" s="295" t="s">
        <v>1</v>
      </c>
      <c r="F636" s="296" t="s">
        <v>397</v>
      </c>
      <c r="H636" s="297">
        <v>50.133000000000003</v>
      </c>
      <c r="L636" s="293"/>
      <c r="M636" s="298"/>
      <c r="T636" s="299"/>
      <c r="AT636" s="295" t="s">
        <v>373</v>
      </c>
      <c r="AU636" s="295" t="s">
        <v>90</v>
      </c>
      <c r="AV636" s="294" t="s">
        <v>149</v>
      </c>
      <c r="AW636" s="294" t="s">
        <v>31</v>
      </c>
      <c r="AX636" s="294" t="s">
        <v>77</v>
      </c>
      <c r="AY636" s="295" t="s">
        <v>366</v>
      </c>
    </row>
    <row r="637" spans="2:51" s="273" customFormat="1">
      <c r="B637" s="272"/>
      <c r="D637" s="274" t="s">
        <v>373</v>
      </c>
      <c r="E637" s="275" t="s">
        <v>1</v>
      </c>
      <c r="F637" s="276" t="s">
        <v>801</v>
      </c>
      <c r="H637" s="275" t="s">
        <v>1</v>
      </c>
      <c r="L637" s="272"/>
      <c r="M637" s="277"/>
      <c r="T637" s="278"/>
      <c r="AT637" s="275" t="s">
        <v>373</v>
      </c>
      <c r="AU637" s="275" t="s">
        <v>90</v>
      </c>
      <c r="AV637" s="273" t="s">
        <v>84</v>
      </c>
      <c r="AW637" s="273" t="s">
        <v>31</v>
      </c>
      <c r="AX637" s="273" t="s">
        <v>77</v>
      </c>
      <c r="AY637" s="275" t="s">
        <v>366</v>
      </c>
    </row>
    <row r="638" spans="2:51" s="280" customFormat="1">
      <c r="B638" s="279"/>
      <c r="D638" s="274" t="s">
        <v>373</v>
      </c>
      <c r="E638" s="281" t="s">
        <v>1</v>
      </c>
      <c r="F638" s="282" t="s">
        <v>844</v>
      </c>
      <c r="H638" s="283">
        <v>53.491</v>
      </c>
      <c r="L638" s="279"/>
      <c r="M638" s="284"/>
      <c r="T638" s="285"/>
      <c r="AT638" s="281" t="s">
        <v>373</v>
      </c>
      <c r="AU638" s="281" t="s">
        <v>90</v>
      </c>
      <c r="AV638" s="280" t="s">
        <v>90</v>
      </c>
      <c r="AW638" s="280" t="s">
        <v>31</v>
      </c>
      <c r="AX638" s="280" t="s">
        <v>77</v>
      </c>
      <c r="AY638" s="281" t="s">
        <v>366</v>
      </c>
    </row>
    <row r="639" spans="2:51" s="273" customFormat="1">
      <c r="B639" s="272"/>
      <c r="D639" s="274" t="s">
        <v>373</v>
      </c>
      <c r="E639" s="275" t="s">
        <v>1</v>
      </c>
      <c r="F639" s="276" t="s">
        <v>790</v>
      </c>
      <c r="H639" s="275" t="s">
        <v>1</v>
      </c>
      <c r="L639" s="272"/>
      <c r="M639" s="277"/>
      <c r="T639" s="278"/>
      <c r="AT639" s="275" t="s">
        <v>373</v>
      </c>
      <c r="AU639" s="275" t="s">
        <v>90</v>
      </c>
      <c r="AV639" s="273" t="s">
        <v>84</v>
      </c>
      <c r="AW639" s="273" t="s">
        <v>31</v>
      </c>
      <c r="AX639" s="273" t="s">
        <v>77</v>
      </c>
      <c r="AY639" s="275" t="s">
        <v>366</v>
      </c>
    </row>
    <row r="640" spans="2:51" s="280" customFormat="1">
      <c r="B640" s="279"/>
      <c r="D640" s="274" t="s">
        <v>373</v>
      </c>
      <c r="E640" s="281" t="s">
        <v>1</v>
      </c>
      <c r="F640" s="282" t="s">
        <v>845</v>
      </c>
      <c r="H640" s="283">
        <v>-4.0419999999999998</v>
      </c>
      <c r="L640" s="279"/>
      <c r="M640" s="284"/>
      <c r="T640" s="285"/>
      <c r="AT640" s="281" t="s">
        <v>373</v>
      </c>
      <c r="AU640" s="281" t="s">
        <v>90</v>
      </c>
      <c r="AV640" s="280" t="s">
        <v>90</v>
      </c>
      <c r="AW640" s="280" t="s">
        <v>31</v>
      </c>
      <c r="AX640" s="280" t="s">
        <v>77</v>
      </c>
      <c r="AY640" s="281" t="s">
        <v>366</v>
      </c>
    </row>
    <row r="641" spans="2:51" s="273" customFormat="1">
      <c r="B641" s="272"/>
      <c r="D641" s="274" t="s">
        <v>373</v>
      </c>
      <c r="E641" s="275" t="s">
        <v>1</v>
      </c>
      <c r="F641" s="276" t="s">
        <v>833</v>
      </c>
      <c r="H641" s="275" t="s">
        <v>1</v>
      </c>
      <c r="L641" s="272"/>
      <c r="M641" s="277"/>
      <c r="T641" s="278"/>
      <c r="AT641" s="275" t="s">
        <v>373</v>
      </c>
      <c r="AU641" s="275" t="s">
        <v>90</v>
      </c>
      <c r="AV641" s="273" t="s">
        <v>84</v>
      </c>
      <c r="AW641" s="273" t="s">
        <v>31</v>
      </c>
      <c r="AX641" s="273" t="s">
        <v>77</v>
      </c>
      <c r="AY641" s="275" t="s">
        <v>366</v>
      </c>
    </row>
    <row r="642" spans="2:51" s="280" customFormat="1">
      <c r="B642" s="279"/>
      <c r="D642" s="274" t="s">
        <v>373</v>
      </c>
      <c r="E642" s="281" t="s">
        <v>1</v>
      </c>
      <c r="F642" s="282" t="s">
        <v>846</v>
      </c>
      <c r="H642" s="283">
        <v>1.375</v>
      </c>
      <c r="L642" s="279"/>
      <c r="M642" s="284"/>
      <c r="T642" s="285"/>
      <c r="AT642" s="281" t="s">
        <v>373</v>
      </c>
      <c r="AU642" s="281" t="s">
        <v>90</v>
      </c>
      <c r="AV642" s="280" t="s">
        <v>90</v>
      </c>
      <c r="AW642" s="280" t="s">
        <v>31</v>
      </c>
      <c r="AX642" s="280" t="s">
        <v>77</v>
      </c>
      <c r="AY642" s="281" t="s">
        <v>366</v>
      </c>
    </row>
    <row r="643" spans="2:51" s="294" customFormat="1">
      <c r="B643" s="293"/>
      <c r="D643" s="274" t="s">
        <v>373</v>
      </c>
      <c r="E643" s="295" t="s">
        <v>1</v>
      </c>
      <c r="F643" s="296" t="s">
        <v>397</v>
      </c>
      <c r="H643" s="297">
        <v>50.823999999999998</v>
      </c>
      <c r="L643" s="293"/>
      <c r="M643" s="298"/>
      <c r="T643" s="299"/>
      <c r="AT643" s="295" t="s">
        <v>373</v>
      </c>
      <c r="AU643" s="295" t="s">
        <v>90</v>
      </c>
      <c r="AV643" s="294" t="s">
        <v>149</v>
      </c>
      <c r="AW643" s="294" t="s">
        <v>31</v>
      </c>
      <c r="AX643" s="294" t="s">
        <v>77</v>
      </c>
      <c r="AY643" s="295" t="s">
        <v>366</v>
      </c>
    </row>
    <row r="644" spans="2:51" s="273" customFormat="1">
      <c r="B644" s="272"/>
      <c r="D644" s="274" t="s">
        <v>373</v>
      </c>
      <c r="E644" s="275" t="s">
        <v>1</v>
      </c>
      <c r="F644" s="276" t="s">
        <v>804</v>
      </c>
      <c r="H644" s="275" t="s">
        <v>1</v>
      </c>
      <c r="L644" s="272"/>
      <c r="M644" s="277"/>
      <c r="T644" s="278"/>
      <c r="AT644" s="275" t="s">
        <v>373</v>
      </c>
      <c r="AU644" s="275" t="s">
        <v>90</v>
      </c>
      <c r="AV644" s="273" t="s">
        <v>84</v>
      </c>
      <c r="AW644" s="273" t="s">
        <v>31</v>
      </c>
      <c r="AX644" s="273" t="s">
        <v>77</v>
      </c>
      <c r="AY644" s="275" t="s">
        <v>366</v>
      </c>
    </row>
    <row r="645" spans="2:51" s="280" customFormat="1">
      <c r="B645" s="279"/>
      <c r="D645" s="274" t="s">
        <v>373</v>
      </c>
      <c r="E645" s="281" t="s">
        <v>1</v>
      </c>
      <c r="F645" s="282" t="s">
        <v>847</v>
      </c>
      <c r="H645" s="283">
        <v>62.082999999999998</v>
      </c>
      <c r="L645" s="279"/>
      <c r="M645" s="284"/>
      <c r="T645" s="285"/>
      <c r="AT645" s="281" t="s">
        <v>373</v>
      </c>
      <c r="AU645" s="281" t="s">
        <v>90</v>
      </c>
      <c r="AV645" s="280" t="s">
        <v>90</v>
      </c>
      <c r="AW645" s="280" t="s">
        <v>31</v>
      </c>
      <c r="AX645" s="280" t="s">
        <v>77</v>
      </c>
      <c r="AY645" s="281" t="s">
        <v>366</v>
      </c>
    </row>
    <row r="646" spans="2:51" s="273" customFormat="1">
      <c r="B646" s="272"/>
      <c r="D646" s="274" t="s">
        <v>373</v>
      </c>
      <c r="E646" s="275" t="s">
        <v>1</v>
      </c>
      <c r="F646" s="276" t="s">
        <v>790</v>
      </c>
      <c r="H646" s="275" t="s">
        <v>1</v>
      </c>
      <c r="L646" s="272"/>
      <c r="M646" s="277"/>
      <c r="T646" s="278"/>
      <c r="AT646" s="275" t="s">
        <v>373</v>
      </c>
      <c r="AU646" s="275" t="s">
        <v>90</v>
      </c>
      <c r="AV646" s="273" t="s">
        <v>84</v>
      </c>
      <c r="AW646" s="273" t="s">
        <v>31</v>
      </c>
      <c r="AX646" s="273" t="s">
        <v>77</v>
      </c>
      <c r="AY646" s="275" t="s">
        <v>366</v>
      </c>
    </row>
    <row r="647" spans="2:51" s="280" customFormat="1">
      <c r="B647" s="279"/>
      <c r="D647" s="274" t="s">
        <v>373</v>
      </c>
      <c r="E647" s="281" t="s">
        <v>1</v>
      </c>
      <c r="F647" s="282" t="s">
        <v>848</v>
      </c>
      <c r="H647" s="283">
        <v>-6.8849999999999998</v>
      </c>
      <c r="L647" s="279"/>
      <c r="M647" s="284"/>
      <c r="T647" s="285"/>
      <c r="AT647" s="281" t="s">
        <v>373</v>
      </c>
      <c r="AU647" s="281" t="s">
        <v>90</v>
      </c>
      <c r="AV647" s="280" t="s">
        <v>90</v>
      </c>
      <c r="AW647" s="280" t="s">
        <v>31</v>
      </c>
      <c r="AX647" s="280" t="s">
        <v>77</v>
      </c>
      <c r="AY647" s="281" t="s">
        <v>366</v>
      </c>
    </row>
    <row r="648" spans="2:51" s="273" customFormat="1">
      <c r="B648" s="272"/>
      <c r="D648" s="274" t="s">
        <v>373</v>
      </c>
      <c r="E648" s="275" t="s">
        <v>1</v>
      </c>
      <c r="F648" s="276" t="s">
        <v>833</v>
      </c>
      <c r="H648" s="275" t="s">
        <v>1</v>
      </c>
      <c r="L648" s="272"/>
      <c r="M648" s="277"/>
      <c r="T648" s="278"/>
      <c r="AT648" s="275" t="s">
        <v>373</v>
      </c>
      <c r="AU648" s="275" t="s">
        <v>90</v>
      </c>
      <c r="AV648" s="273" t="s">
        <v>84</v>
      </c>
      <c r="AW648" s="273" t="s">
        <v>31</v>
      </c>
      <c r="AX648" s="273" t="s">
        <v>77</v>
      </c>
      <c r="AY648" s="275" t="s">
        <v>366</v>
      </c>
    </row>
    <row r="649" spans="2:51" s="280" customFormat="1">
      <c r="B649" s="279"/>
      <c r="D649" s="274" t="s">
        <v>373</v>
      </c>
      <c r="E649" s="281" t="s">
        <v>1</v>
      </c>
      <c r="F649" s="282" t="s">
        <v>849</v>
      </c>
      <c r="H649" s="283">
        <v>1.29</v>
      </c>
      <c r="L649" s="279"/>
      <c r="M649" s="284"/>
      <c r="T649" s="285"/>
      <c r="AT649" s="281" t="s">
        <v>373</v>
      </c>
      <c r="AU649" s="281" t="s">
        <v>90</v>
      </c>
      <c r="AV649" s="280" t="s">
        <v>90</v>
      </c>
      <c r="AW649" s="280" t="s">
        <v>31</v>
      </c>
      <c r="AX649" s="280" t="s">
        <v>77</v>
      </c>
      <c r="AY649" s="281" t="s">
        <v>366</v>
      </c>
    </row>
    <row r="650" spans="2:51" s="294" customFormat="1">
      <c r="B650" s="293"/>
      <c r="D650" s="274" t="s">
        <v>373</v>
      </c>
      <c r="E650" s="295" t="s">
        <v>1</v>
      </c>
      <c r="F650" s="296" t="s">
        <v>397</v>
      </c>
      <c r="H650" s="297">
        <v>56.488</v>
      </c>
      <c r="L650" s="293"/>
      <c r="M650" s="298"/>
      <c r="T650" s="299"/>
      <c r="AT650" s="295" t="s">
        <v>373</v>
      </c>
      <c r="AU650" s="295" t="s">
        <v>90</v>
      </c>
      <c r="AV650" s="294" t="s">
        <v>149</v>
      </c>
      <c r="AW650" s="294" t="s">
        <v>31</v>
      </c>
      <c r="AX650" s="294" t="s">
        <v>77</v>
      </c>
      <c r="AY650" s="295" t="s">
        <v>366</v>
      </c>
    </row>
    <row r="651" spans="2:51" s="273" customFormat="1">
      <c r="B651" s="272"/>
      <c r="D651" s="274" t="s">
        <v>373</v>
      </c>
      <c r="E651" s="275" t="s">
        <v>1</v>
      </c>
      <c r="F651" s="276" t="s">
        <v>807</v>
      </c>
      <c r="H651" s="275" t="s">
        <v>1</v>
      </c>
      <c r="L651" s="272"/>
      <c r="M651" s="277"/>
      <c r="T651" s="278"/>
      <c r="AT651" s="275" t="s">
        <v>373</v>
      </c>
      <c r="AU651" s="275" t="s">
        <v>90</v>
      </c>
      <c r="AV651" s="273" t="s">
        <v>84</v>
      </c>
      <c r="AW651" s="273" t="s">
        <v>31</v>
      </c>
      <c r="AX651" s="273" t="s">
        <v>77</v>
      </c>
      <c r="AY651" s="275" t="s">
        <v>366</v>
      </c>
    </row>
    <row r="652" spans="2:51" s="280" customFormat="1">
      <c r="B652" s="279"/>
      <c r="D652" s="274" t="s">
        <v>373</v>
      </c>
      <c r="E652" s="281" t="s">
        <v>1</v>
      </c>
      <c r="F652" s="282" t="s">
        <v>847</v>
      </c>
      <c r="H652" s="283">
        <v>62.082999999999998</v>
      </c>
      <c r="L652" s="279"/>
      <c r="M652" s="284"/>
      <c r="T652" s="285"/>
      <c r="AT652" s="281" t="s">
        <v>373</v>
      </c>
      <c r="AU652" s="281" t="s">
        <v>90</v>
      </c>
      <c r="AV652" s="280" t="s">
        <v>90</v>
      </c>
      <c r="AW652" s="280" t="s">
        <v>31</v>
      </c>
      <c r="AX652" s="280" t="s">
        <v>77</v>
      </c>
      <c r="AY652" s="281" t="s">
        <v>366</v>
      </c>
    </row>
    <row r="653" spans="2:51" s="273" customFormat="1">
      <c r="B653" s="272"/>
      <c r="D653" s="274" t="s">
        <v>373</v>
      </c>
      <c r="E653" s="275" t="s">
        <v>1</v>
      </c>
      <c r="F653" s="276" t="s">
        <v>790</v>
      </c>
      <c r="H653" s="275" t="s">
        <v>1</v>
      </c>
      <c r="L653" s="272"/>
      <c r="M653" s="277"/>
      <c r="T653" s="278"/>
      <c r="AT653" s="275" t="s">
        <v>373</v>
      </c>
      <c r="AU653" s="275" t="s">
        <v>90</v>
      </c>
      <c r="AV653" s="273" t="s">
        <v>84</v>
      </c>
      <c r="AW653" s="273" t="s">
        <v>31</v>
      </c>
      <c r="AX653" s="273" t="s">
        <v>77</v>
      </c>
      <c r="AY653" s="275" t="s">
        <v>366</v>
      </c>
    </row>
    <row r="654" spans="2:51" s="280" customFormat="1">
      <c r="B654" s="279"/>
      <c r="D654" s="274" t="s">
        <v>373</v>
      </c>
      <c r="E654" s="281" t="s">
        <v>1</v>
      </c>
      <c r="F654" s="282" t="s">
        <v>848</v>
      </c>
      <c r="H654" s="283">
        <v>-6.8849999999999998</v>
      </c>
      <c r="L654" s="279"/>
      <c r="M654" s="284"/>
      <c r="T654" s="285"/>
      <c r="AT654" s="281" t="s">
        <v>373</v>
      </c>
      <c r="AU654" s="281" t="s">
        <v>90</v>
      </c>
      <c r="AV654" s="280" t="s">
        <v>90</v>
      </c>
      <c r="AW654" s="280" t="s">
        <v>31</v>
      </c>
      <c r="AX654" s="280" t="s">
        <v>77</v>
      </c>
      <c r="AY654" s="281" t="s">
        <v>366</v>
      </c>
    </row>
    <row r="655" spans="2:51" s="273" customFormat="1">
      <c r="B655" s="272"/>
      <c r="D655" s="274" t="s">
        <v>373</v>
      </c>
      <c r="E655" s="275" t="s">
        <v>1</v>
      </c>
      <c r="F655" s="276" t="s">
        <v>833</v>
      </c>
      <c r="H655" s="275" t="s">
        <v>1</v>
      </c>
      <c r="L655" s="272"/>
      <c r="M655" s="277"/>
      <c r="T655" s="278"/>
      <c r="AT655" s="275" t="s">
        <v>373</v>
      </c>
      <c r="AU655" s="275" t="s">
        <v>90</v>
      </c>
      <c r="AV655" s="273" t="s">
        <v>84</v>
      </c>
      <c r="AW655" s="273" t="s">
        <v>31</v>
      </c>
      <c r="AX655" s="273" t="s">
        <v>77</v>
      </c>
      <c r="AY655" s="275" t="s">
        <v>366</v>
      </c>
    </row>
    <row r="656" spans="2:51" s="280" customFormat="1">
      <c r="B656" s="279"/>
      <c r="D656" s="274" t="s">
        <v>373</v>
      </c>
      <c r="E656" s="281" t="s">
        <v>1</v>
      </c>
      <c r="F656" s="282" t="s">
        <v>849</v>
      </c>
      <c r="H656" s="283">
        <v>1.29</v>
      </c>
      <c r="L656" s="279"/>
      <c r="M656" s="284"/>
      <c r="T656" s="285"/>
      <c r="AT656" s="281" t="s">
        <v>373</v>
      </c>
      <c r="AU656" s="281" t="s">
        <v>90</v>
      </c>
      <c r="AV656" s="280" t="s">
        <v>90</v>
      </c>
      <c r="AW656" s="280" t="s">
        <v>31</v>
      </c>
      <c r="AX656" s="280" t="s">
        <v>77</v>
      </c>
      <c r="AY656" s="281" t="s">
        <v>366</v>
      </c>
    </row>
    <row r="657" spans="2:51" s="294" customFormat="1">
      <c r="B657" s="293"/>
      <c r="D657" s="274" t="s">
        <v>373</v>
      </c>
      <c r="E657" s="295" t="s">
        <v>1</v>
      </c>
      <c r="F657" s="296" t="s">
        <v>397</v>
      </c>
      <c r="H657" s="297">
        <v>56.488</v>
      </c>
      <c r="L657" s="293"/>
      <c r="M657" s="298"/>
      <c r="T657" s="299"/>
      <c r="AT657" s="295" t="s">
        <v>373</v>
      </c>
      <c r="AU657" s="295" t="s">
        <v>90</v>
      </c>
      <c r="AV657" s="294" t="s">
        <v>149</v>
      </c>
      <c r="AW657" s="294" t="s">
        <v>31</v>
      </c>
      <c r="AX657" s="294" t="s">
        <v>77</v>
      </c>
      <c r="AY657" s="295" t="s">
        <v>366</v>
      </c>
    </row>
    <row r="658" spans="2:51" s="273" customFormat="1">
      <c r="B658" s="272"/>
      <c r="D658" s="274" t="s">
        <v>373</v>
      </c>
      <c r="E658" s="275" t="s">
        <v>1</v>
      </c>
      <c r="F658" s="276" t="s">
        <v>808</v>
      </c>
      <c r="H658" s="275" t="s">
        <v>1</v>
      </c>
      <c r="L658" s="272"/>
      <c r="M658" s="277"/>
      <c r="T658" s="278"/>
      <c r="AT658" s="275" t="s">
        <v>373</v>
      </c>
      <c r="AU658" s="275" t="s">
        <v>90</v>
      </c>
      <c r="AV658" s="273" t="s">
        <v>84</v>
      </c>
      <c r="AW658" s="273" t="s">
        <v>31</v>
      </c>
      <c r="AX658" s="273" t="s">
        <v>77</v>
      </c>
      <c r="AY658" s="275" t="s">
        <v>366</v>
      </c>
    </row>
    <row r="659" spans="2:51" s="280" customFormat="1">
      <c r="B659" s="279"/>
      <c r="D659" s="274" t="s">
        <v>373</v>
      </c>
      <c r="E659" s="281" t="s">
        <v>1</v>
      </c>
      <c r="F659" s="282" t="s">
        <v>850</v>
      </c>
      <c r="H659" s="283">
        <v>37.901000000000003</v>
      </c>
      <c r="L659" s="279"/>
      <c r="M659" s="284"/>
      <c r="T659" s="285"/>
      <c r="AT659" s="281" t="s">
        <v>373</v>
      </c>
      <c r="AU659" s="281" t="s">
        <v>90</v>
      </c>
      <c r="AV659" s="280" t="s">
        <v>90</v>
      </c>
      <c r="AW659" s="280" t="s">
        <v>31</v>
      </c>
      <c r="AX659" s="280" t="s">
        <v>77</v>
      </c>
      <c r="AY659" s="281" t="s">
        <v>366</v>
      </c>
    </row>
    <row r="660" spans="2:51" s="273" customFormat="1">
      <c r="B660" s="272"/>
      <c r="D660" s="274" t="s">
        <v>373</v>
      </c>
      <c r="E660" s="275" t="s">
        <v>1</v>
      </c>
      <c r="F660" s="276" t="s">
        <v>833</v>
      </c>
      <c r="H660" s="275" t="s">
        <v>1</v>
      </c>
      <c r="L660" s="272"/>
      <c r="M660" s="277"/>
      <c r="T660" s="278"/>
      <c r="AT660" s="275" t="s">
        <v>373</v>
      </c>
      <c r="AU660" s="275" t="s">
        <v>90</v>
      </c>
      <c r="AV660" s="273" t="s">
        <v>84</v>
      </c>
      <c r="AW660" s="273" t="s">
        <v>31</v>
      </c>
      <c r="AX660" s="273" t="s">
        <v>77</v>
      </c>
      <c r="AY660" s="275" t="s">
        <v>366</v>
      </c>
    </row>
    <row r="661" spans="2:51" s="280" customFormat="1">
      <c r="B661" s="279"/>
      <c r="D661" s="274" t="s">
        <v>373</v>
      </c>
      <c r="E661" s="281" t="s">
        <v>1</v>
      </c>
      <c r="F661" s="282" t="s">
        <v>851</v>
      </c>
      <c r="H661" s="283">
        <v>1.2230000000000001</v>
      </c>
      <c r="L661" s="279"/>
      <c r="M661" s="284"/>
      <c r="T661" s="285"/>
      <c r="AT661" s="281" t="s">
        <v>373</v>
      </c>
      <c r="AU661" s="281" t="s">
        <v>90</v>
      </c>
      <c r="AV661" s="280" t="s">
        <v>90</v>
      </c>
      <c r="AW661" s="280" t="s">
        <v>31</v>
      </c>
      <c r="AX661" s="280" t="s">
        <v>77</v>
      </c>
      <c r="AY661" s="281" t="s">
        <v>366</v>
      </c>
    </row>
    <row r="662" spans="2:51" s="294" customFormat="1">
      <c r="B662" s="293"/>
      <c r="D662" s="274" t="s">
        <v>373</v>
      </c>
      <c r="E662" s="295" t="s">
        <v>1</v>
      </c>
      <c r="F662" s="296" t="s">
        <v>397</v>
      </c>
      <c r="H662" s="297">
        <v>39.124000000000002</v>
      </c>
      <c r="L662" s="293"/>
      <c r="M662" s="298"/>
      <c r="T662" s="299"/>
      <c r="AT662" s="295" t="s">
        <v>373</v>
      </c>
      <c r="AU662" s="295" t="s">
        <v>90</v>
      </c>
      <c r="AV662" s="294" t="s">
        <v>149</v>
      </c>
      <c r="AW662" s="294" t="s">
        <v>31</v>
      </c>
      <c r="AX662" s="294" t="s">
        <v>77</v>
      </c>
      <c r="AY662" s="295" t="s">
        <v>366</v>
      </c>
    </row>
    <row r="663" spans="2:51" s="273" customFormat="1">
      <c r="B663" s="272"/>
      <c r="D663" s="274" t="s">
        <v>373</v>
      </c>
      <c r="E663" s="275" t="s">
        <v>1</v>
      </c>
      <c r="F663" s="276" t="s">
        <v>810</v>
      </c>
      <c r="H663" s="275" t="s">
        <v>1</v>
      </c>
      <c r="L663" s="272"/>
      <c r="M663" s="277"/>
      <c r="T663" s="278"/>
      <c r="AT663" s="275" t="s">
        <v>373</v>
      </c>
      <c r="AU663" s="275" t="s">
        <v>90</v>
      </c>
      <c r="AV663" s="273" t="s">
        <v>84</v>
      </c>
      <c r="AW663" s="273" t="s">
        <v>31</v>
      </c>
      <c r="AX663" s="273" t="s">
        <v>77</v>
      </c>
      <c r="AY663" s="275" t="s">
        <v>366</v>
      </c>
    </row>
    <row r="664" spans="2:51" s="280" customFormat="1">
      <c r="B664" s="279"/>
      <c r="D664" s="274" t="s">
        <v>373</v>
      </c>
      <c r="E664" s="281" t="s">
        <v>1</v>
      </c>
      <c r="F664" s="282" t="s">
        <v>852</v>
      </c>
      <c r="H664" s="283">
        <v>52.774000000000001</v>
      </c>
      <c r="L664" s="279"/>
      <c r="M664" s="284"/>
      <c r="T664" s="285"/>
      <c r="AT664" s="281" t="s">
        <v>373</v>
      </c>
      <c r="AU664" s="281" t="s">
        <v>90</v>
      </c>
      <c r="AV664" s="280" t="s">
        <v>90</v>
      </c>
      <c r="AW664" s="280" t="s">
        <v>31</v>
      </c>
      <c r="AX664" s="280" t="s">
        <v>77</v>
      </c>
      <c r="AY664" s="281" t="s">
        <v>366</v>
      </c>
    </row>
    <row r="665" spans="2:51" s="273" customFormat="1">
      <c r="B665" s="272"/>
      <c r="D665" s="274" t="s">
        <v>373</v>
      </c>
      <c r="E665" s="275" t="s">
        <v>1</v>
      </c>
      <c r="F665" s="276" t="s">
        <v>790</v>
      </c>
      <c r="H665" s="275" t="s">
        <v>1</v>
      </c>
      <c r="L665" s="272"/>
      <c r="M665" s="277"/>
      <c r="T665" s="278"/>
      <c r="AT665" s="275" t="s">
        <v>373</v>
      </c>
      <c r="AU665" s="275" t="s">
        <v>90</v>
      </c>
      <c r="AV665" s="273" t="s">
        <v>84</v>
      </c>
      <c r="AW665" s="273" t="s">
        <v>31</v>
      </c>
      <c r="AX665" s="273" t="s">
        <v>77</v>
      </c>
      <c r="AY665" s="275" t="s">
        <v>366</v>
      </c>
    </row>
    <row r="666" spans="2:51" s="280" customFormat="1">
      <c r="B666" s="279"/>
      <c r="D666" s="274" t="s">
        <v>373</v>
      </c>
      <c r="E666" s="281" t="s">
        <v>1</v>
      </c>
      <c r="F666" s="282" t="s">
        <v>853</v>
      </c>
      <c r="H666" s="283">
        <v>-19.056000000000001</v>
      </c>
      <c r="L666" s="279"/>
      <c r="M666" s="284"/>
      <c r="T666" s="285"/>
      <c r="AT666" s="281" t="s">
        <v>373</v>
      </c>
      <c r="AU666" s="281" t="s">
        <v>90</v>
      </c>
      <c r="AV666" s="280" t="s">
        <v>90</v>
      </c>
      <c r="AW666" s="280" t="s">
        <v>31</v>
      </c>
      <c r="AX666" s="280" t="s">
        <v>77</v>
      </c>
      <c r="AY666" s="281" t="s">
        <v>366</v>
      </c>
    </row>
    <row r="667" spans="2:51" s="273" customFormat="1">
      <c r="B667" s="272"/>
      <c r="D667" s="274" t="s">
        <v>373</v>
      </c>
      <c r="E667" s="275" t="s">
        <v>1</v>
      </c>
      <c r="F667" s="276" t="s">
        <v>833</v>
      </c>
      <c r="H667" s="275" t="s">
        <v>1</v>
      </c>
      <c r="L667" s="272"/>
      <c r="M667" s="277"/>
      <c r="T667" s="278"/>
      <c r="AT667" s="275" t="s">
        <v>373</v>
      </c>
      <c r="AU667" s="275" t="s">
        <v>90</v>
      </c>
      <c r="AV667" s="273" t="s">
        <v>84</v>
      </c>
      <c r="AW667" s="273" t="s">
        <v>31</v>
      </c>
      <c r="AX667" s="273" t="s">
        <v>77</v>
      </c>
      <c r="AY667" s="275" t="s">
        <v>366</v>
      </c>
    </row>
    <row r="668" spans="2:51" s="280" customFormat="1">
      <c r="B668" s="279"/>
      <c r="D668" s="274" t="s">
        <v>373</v>
      </c>
      <c r="E668" s="281" t="s">
        <v>1</v>
      </c>
      <c r="F668" s="282" t="s">
        <v>854</v>
      </c>
      <c r="H668" s="283">
        <v>3.78</v>
      </c>
      <c r="L668" s="279"/>
      <c r="M668" s="284"/>
      <c r="T668" s="285"/>
      <c r="AT668" s="281" t="s">
        <v>373</v>
      </c>
      <c r="AU668" s="281" t="s">
        <v>90</v>
      </c>
      <c r="AV668" s="280" t="s">
        <v>90</v>
      </c>
      <c r="AW668" s="280" t="s">
        <v>31</v>
      </c>
      <c r="AX668" s="280" t="s">
        <v>77</v>
      </c>
      <c r="AY668" s="281" t="s">
        <v>366</v>
      </c>
    </row>
    <row r="669" spans="2:51" s="294" customFormat="1">
      <c r="B669" s="293"/>
      <c r="D669" s="274" t="s">
        <v>373</v>
      </c>
      <c r="E669" s="295" t="s">
        <v>1</v>
      </c>
      <c r="F669" s="296" t="s">
        <v>397</v>
      </c>
      <c r="H669" s="297">
        <v>37.497999999999998</v>
      </c>
      <c r="L669" s="293"/>
      <c r="M669" s="298"/>
      <c r="T669" s="299"/>
      <c r="AT669" s="295" t="s">
        <v>373</v>
      </c>
      <c r="AU669" s="295" t="s">
        <v>90</v>
      </c>
      <c r="AV669" s="294" t="s">
        <v>149</v>
      </c>
      <c r="AW669" s="294" t="s">
        <v>31</v>
      </c>
      <c r="AX669" s="294" t="s">
        <v>77</v>
      </c>
      <c r="AY669" s="295" t="s">
        <v>366</v>
      </c>
    </row>
    <row r="670" spans="2:51" s="273" customFormat="1">
      <c r="B670" s="272"/>
      <c r="D670" s="274" t="s">
        <v>373</v>
      </c>
      <c r="E670" s="275" t="s">
        <v>1</v>
      </c>
      <c r="F670" s="276" t="s">
        <v>813</v>
      </c>
      <c r="H670" s="275" t="s">
        <v>1</v>
      </c>
      <c r="L670" s="272"/>
      <c r="M670" s="277"/>
      <c r="T670" s="278"/>
      <c r="AT670" s="275" t="s">
        <v>373</v>
      </c>
      <c r="AU670" s="275" t="s">
        <v>90</v>
      </c>
      <c r="AV670" s="273" t="s">
        <v>84</v>
      </c>
      <c r="AW670" s="273" t="s">
        <v>31</v>
      </c>
      <c r="AX670" s="273" t="s">
        <v>77</v>
      </c>
      <c r="AY670" s="275" t="s">
        <v>366</v>
      </c>
    </row>
    <row r="671" spans="2:51" s="280" customFormat="1">
      <c r="B671" s="279"/>
      <c r="D671" s="274" t="s">
        <v>373</v>
      </c>
      <c r="E671" s="281" t="s">
        <v>1</v>
      </c>
      <c r="F671" s="282" t="s">
        <v>855</v>
      </c>
      <c r="H671" s="283">
        <v>42.4</v>
      </c>
      <c r="L671" s="279"/>
      <c r="M671" s="284"/>
      <c r="T671" s="285"/>
      <c r="AT671" s="281" t="s">
        <v>373</v>
      </c>
      <c r="AU671" s="281" t="s">
        <v>90</v>
      </c>
      <c r="AV671" s="280" t="s">
        <v>90</v>
      </c>
      <c r="AW671" s="280" t="s">
        <v>31</v>
      </c>
      <c r="AX671" s="280" t="s">
        <v>77</v>
      </c>
      <c r="AY671" s="281" t="s">
        <v>366</v>
      </c>
    </row>
    <row r="672" spans="2:51" s="273" customFormat="1">
      <c r="B672" s="272"/>
      <c r="D672" s="274" t="s">
        <v>373</v>
      </c>
      <c r="E672" s="275" t="s">
        <v>1</v>
      </c>
      <c r="F672" s="276" t="s">
        <v>833</v>
      </c>
      <c r="H672" s="275" t="s">
        <v>1</v>
      </c>
      <c r="L672" s="272"/>
      <c r="M672" s="277"/>
      <c r="T672" s="278"/>
      <c r="AT672" s="275" t="s">
        <v>373</v>
      </c>
      <c r="AU672" s="275" t="s">
        <v>90</v>
      </c>
      <c r="AV672" s="273" t="s">
        <v>84</v>
      </c>
      <c r="AW672" s="273" t="s">
        <v>31</v>
      </c>
      <c r="AX672" s="273" t="s">
        <v>77</v>
      </c>
      <c r="AY672" s="275" t="s">
        <v>366</v>
      </c>
    </row>
    <row r="673" spans="2:51" s="280" customFormat="1">
      <c r="B673" s="279"/>
      <c r="D673" s="274" t="s">
        <v>373</v>
      </c>
      <c r="E673" s="281" t="s">
        <v>1</v>
      </c>
      <c r="F673" s="282" t="s">
        <v>856</v>
      </c>
      <c r="H673" s="283">
        <v>0.377</v>
      </c>
      <c r="L673" s="279"/>
      <c r="M673" s="284"/>
      <c r="T673" s="285"/>
      <c r="AT673" s="281" t="s">
        <v>373</v>
      </c>
      <c r="AU673" s="281" t="s">
        <v>90</v>
      </c>
      <c r="AV673" s="280" t="s">
        <v>90</v>
      </c>
      <c r="AW673" s="280" t="s">
        <v>31</v>
      </c>
      <c r="AX673" s="280" t="s">
        <v>77</v>
      </c>
      <c r="AY673" s="281" t="s">
        <v>366</v>
      </c>
    </row>
    <row r="674" spans="2:51" s="294" customFormat="1">
      <c r="B674" s="293"/>
      <c r="D674" s="274" t="s">
        <v>373</v>
      </c>
      <c r="E674" s="295" t="s">
        <v>1</v>
      </c>
      <c r="F674" s="296" t="s">
        <v>397</v>
      </c>
      <c r="H674" s="297">
        <v>42.777000000000001</v>
      </c>
      <c r="L674" s="293"/>
      <c r="M674" s="298"/>
      <c r="T674" s="299"/>
      <c r="AT674" s="295" t="s">
        <v>373</v>
      </c>
      <c r="AU674" s="295" t="s">
        <v>90</v>
      </c>
      <c r="AV674" s="294" t="s">
        <v>149</v>
      </c>
      <c r="AW674" s="294" t="s">
        <v>31</v>
      </c>
      <c r="AX674" s="294" t="s">
        <v>77</v>
      </c>
      <c r="AY674" s="295" t="s">
        <v>366</v>
      </c>
    </row>
    <row r="675" spans="2:51" s="273" customFormat="1">
      <c r="B675" s="272"/>
      <c r="D675" s="274" t="s">
        <v>373</v>
      </c>
      <c r="E675" s="275" t="s">
        <v>1</v>
      </c>
      <c r="F675" s="276" t="s">
        <v>815</v>
      </c>
      <c r="H675" s="275" t="s">
        <v>1</v>
      </c>
      <c r="L675" s="272"/>
      <c r="M675" s="277"/>
      <c r="T675" s="278"/>
      <c r="AT675" s="275" t="s">
        <v>373</v>
      </c>
      <c r="AU675" s="275" t="s">
        <v>90</v>
      </c>
      <c r="AV675" s="273" t="s">
        <v>84</v>
      </c>
      <c r="AW675" s="273" t="s">
        <v>31</v>
      </c>
      <c r="AX675" s="273" t="s">
        <v>77</v>
      </c>
      <c r="AY675" s="275" t="s">
        <v>366</v>
      </c>
    </row>
    <row r="676" spans="2:51" s="280" customFormat="1">
      <c r="B676" s="279"/>
      <c r="D676" s="274" t="s">
        <v>373</v>
      </c>
      <c r="E676" s="281" t="s">
        <v>1</v>
      </c>
      <c r="F676" s="282" t="s">
        <v>857</v>
      </c>
      <c r="H676" s="283">
        <v>42.542000000000002</v>
      </c>
      <c r="L676" s="279"/>
      <c r="M676" s="284"/>
      <c r="T676" s="285"/>
      <c r="AT676" s="281" t="s">
        <v>373</v>
      </c>
      <c r="AU676" s="281" t="s">
        <v>90</v>
      </c>
      <c r="AV676" s="280" t="s">
        <v>90</v>
      </c>
      <c r="AW676" s="280" t="s">
        <v>31</v>
      </c>
      <c r="AX676" s="280" t="s">
        <v>77</v>
      </c>
      <c r="AY676" s="281" t="s">
        <v>366</v>
      </c>
    </row>
    <row r="677" spans="2:51" s="273" customFormat="1">
      <c r="B677" s="272"/>
      <c r="D677" s="274" t="s">
        <v>373</v>
      </c>
      <c r="E677" s="275" t="s">
        <v>1</v>
      </c>
      <c r="F677" s="276" t="s">
        <v>833</v>
      </c>
      <c r="H677" s="275" t="s">
        <v>1</v>
      </c>
      <c r="L677" s="272"/>
      <c r="M677" s="277"/>
      <c r="T677" s="278"/>
      <c r="AT677" s="275" t="s">
        <v>373</v>
      </c>
      <c r="AU677" s="275" t="s">
        <v>90</v>
      </c>
      <c r="AV677" s="273" t="s">
        <v>84</v>
      </c>
      <c r="AW677" s="273" t="s">
        <v>31</v>
      </c>
      <c r="AX677" s="273" t="s">
        <v>77</v>
      </c>
      <c r="AY677" s="275" t="s">
        <v>366</v>
      </c>
    </row>
    <row r="678" spans="2:51" s="280" customFormat="1">
      <c r="B678" s="279"/>
      <c r="D678" s="274" t="s">
        <v>373</v>
      </c>
      <c r="E678" s="281" t="s">
        <v>1</v>
      </c>
      <c r="F678" s="282" t="s">
        <v>858</v>
      </c>
      <c r="H678" s="283">
        <v>0.32700000000000001</v>
      </c>
      <c r="L678" s="279"/>
      <c r="M678" s="284"/>
      <c r="T678" s="285"/>
      <c r="AT678" s="281" t="s">
        <v>373</v>
      </c>
      <c r="AU678" s="281" t="s">
        <v>90</v>
      </c>
      <c r="AV678" s="280" t="s">
        <v>90</v>
      </c>
      <c r="AW678" s="280" t="s">
        <v>31</v>
      </c>
      <c r="AX678" s="280" t="s">
        <v>77</v>
      </c>
      <c r="AY678" s="281" t="s">
        <v>366</v>
      </c>
    </row>
    <row r="679" spans="2:51" s="294" customFormat="1">
      <c r="B679" s="293"/>
      <c r="D679" s="274" t="s">
        <v>373</v>
      </c>
      <c r="E679" s="295" t="s">
        <v>1</v>
      </c>
      <c r="F679" s="296" t="s">
        <v>397</v>
      </c>
      <c r="H679" s="297">
        <v>42.869</v>
      </c>
      <c r="L679" s="293"/>
      <c r="M679" s="298"/>
      <c r="T679" s="299"/>
      <c r="AT679" s="295" t="s">
        <v>373</v>
      </c>
      <c r="AU679" s="295" t="s">
        <v>90</v>
      </c>
      <c r="AV679" s="294" t="s">
        <v>149</v>
      </c>
      <c r="AW679" s="294" t="s">
        <v>31</v>
      </c>
      <c r="AX679" s="294" t="s">
        <v>77</v>
      </c>
      <c r="AY679" s="295" t="s">
        <v>366</v>
      </c>
    </row>
    <row r="680" spans="2:51" s="273" customFormat="1">
      <c r="B680" s="272"/>
      <c r="D680" s="274" t="s">
        <v>373</v>
      </c>
      <c r="E680" s="275" t="s">
        <v>1</v>
      </c>
      <c r="F680" s="276" t="s">
        <v>817</v>
      </c>
      <c r="H680" s="275" t="s">
        <v>1</v>
      </c>
      <c r="L680" s="272"/>
      <c r="M680" s="277"/>
      <c r="T680" s="278"/>
      <c r="AT680" s="275" t="s">
        <v>373</v>
      </c>
      <c r="AU680" s="275" t="s">
        <v>90</v>
      </c>
      <c r="AV680" s="273" t="s">
        <v>84</v>
      </c>
      <c r="AW680" s="273" t="s">
        <v>31</v>
      </c>
      <c r="AX680" s="273" t="s">
        <v>77</v>
      </c>
      <c r="AY680" s="275" t="s">
        <v>366</v>
      </c>
    </row>
    <row r="681" spans="2:51" s="280" customFormat="1">
      <c r="B681" s="279"/>
      <c r="D681" s="274" t="s">
        <v>373</v>
      </c>
      <c r="E681" s="281" t="s">
        <v>1</v>
      </c>
      <c r="F681" s="282" t="s">
        <v>859</v>
      </c>
      <c r="H681" s="283">
        <v>49.555</v>
      </c>
      <c r="L681" s="279"/>
      <c r="M681" s="284"/>
      <c r="T681" s="285"/>
      <c r="AT681" s="281" t="s">
        <v>373</v>
      </c>
      <c r="AU681" s="281" t="s">
        <v>90</v>
      </c>
      <c r="AV681" s="280" t="s">
        <v>90</v>
      </c>
      <c r="AW681" s="280" t="s">
        <v>31</v>
      </c>
      <c r="AX681" s="280" t="s">
        <v>77</v>
      </c>
      <c r="AY681" s="281" t="s">
        <v>366</v>
      </c>
    </row>
    <row r="682" spans="2:51" s="273" customFormat="1">
      <c r="B682" s="272"/>
      <c r="D682" s="274" t="s">
        <v>373</v>
      </c>
      <c r="E682" s="275" t="s">
        <v>1</v>
      </c>
      <c r="F682" s="276" t="s">
        <v>790</v>
      </c>
      <c r="H682" s="275" t="s">
        <v>1</v>
      </c>
      <c r="L682" s="272"/>
      <c r="M682" s="277"/>
      <c r="T682" s="278"/>
      <c r="AT682" s="275" t="s">
        <v>373</v>
      </c>
      <c r="AU682" s="275" t="s">
        <v>90</v>
      </c>
      <c r="AV682" s="273" t="s">
        <v>84</v>
      </c>
      <c r="AW682" s="273" t="s">
        <v>31</v>
      </c>
      <c r="AX682" s="273" t="s">
        <v>77</v>
      </c>
      <c r="AY682" s="275" t="s">
        <v>366</v>
      </c>
    </row>
    <row r="683" spans="2:51" s="280" customFormat="1">
      <c r="B683" s="279"/>
      <c r="D683" s="274" t="s">
        <v>373</v>
      </c>
      <c r="E683" s="281" t="s">
        <v>1</v>
      </c>
      <c r="F683" s="282" t="s">
        <v>848</v>
      </c>
      <c r="H683" s="283">
        <v>-6.8849999999999998</v>
      </c>
      <c r="L683" s="279"/>
      <c r="M683" s="284"/>
      <c r="T683" s="285"/>
      <c r="AT683" s="281" t="s">
        <v>373</v>
      </c>
      <c r="AU683" s="281" t="s">
        <v>90</v>
      </c>
      <c r="AV683" s="280" t="s">
        <v>90</v>
      </c>
      <c r="AW683" s="280" t="s">
        <v>31</v>
      </c>
      <c r="AX683" s="280" t="s">
        <v>77</v>
      </c>
      <c r="AY683" s="281" t="s">
        <v>366</v>
      </c>
    </row>
    <row r="684" spans="2:51" s="273" customFormat="1">
      <c r="B684" s="272"/>
      <c r="D684" s="274" t="s">
        <v>373</v>
      </c>
      <c r="E684" s="275" t="s">
        <v>1</v>
      </c>
      <c r="F684" s="276" t="s">
        <v>833</v>
      </c>
      <c r="H684" s="275" t="s">
        <v>1</v>
      </c>
      <c r="L684" s="272"/>
      <c r="M684" s="277"/>
      <c r="T684" s="278"/>
      <c r="AT684" s="275" t="s">
        <v>373</v>
      </c>
      <c r="AU684" s="275" t="s">
        <v>90</v>
      </c>
      <c r="AV684" s="273" t="s">
        <v>84</v>
      </c>
      <c r="AW684" s="273" t="s">
        <v>31</v>
      </c>
      <c r="AX684" s="273" t="s">
        <v>77</v>
      </c>
      <c r="AY684" s="275" t="s">
        <v>366</v>
      </c>
    </row>
    <row r="685" spans="2:51" s="280" customFormat="1">
      <c r="B685" s="279"/>
      <c r="D685" s="274" t="s">
        <v>373</v>
      </c>
      <c r="E685" s="281" t="s">
        <v>1</v>
      </c>
      <c r="F685" s="282" t="s">
        <v>849</v>
      </c>
      <c r="H685" s="283">
        <v>1.29</v>
      </c>
      <c r="L685" s="279"/>
      <c r="M685" s="284"/>
      <c r="T685" s="285"/>
      <c r="AT685" s="281" t="s">
        <v>373</v>
      </c>
      <c r="AU685" s="281" t="s">
        <v>90</v>
      </c>
      <c r="AV685" s="280" t="s">
        <v>90</v>
      </c>
      <c r="AW685" s="280" t="s">
        <v>31</v>
      </c>
      <c r="AX685" s="280" t="s">
        <v>77</v>
      </c>
      <c r="AY685" s="281" t="s">
        <v>366</v>
      </c>
    </row>
    <row r="686" spans="2:51" s="294" customFormat="1">
      <c r="B686" s="293"/>
      <c r="D686" s="274" t="s">
        <v>373</v>
      </c>
      <c r="E686" s="295" t="s">
        <v>1</v>
      </c>
      <c r="F686" s="296" t="s">
        <v>397</v>
      </c>
      <c r="H686" s="297">
        <v>43.96</v>
      </c>
      <c r="L686" s="293"/>
      <c r="M686" s="298"/>
      <c r="T686" s="299"/>
      <c r="AT686" s="295" t="s">
        <v>373</v>
      </c>
      <c r="AU686" s="295" t="s">
        <v>90</v>
      </c>
      <c r="AV686" s="294" t="s">
        <v>149</v>
      </c>
      <c r="AW686" s="294" t="s">
        <v>31</v>
      </c>
      <c r="AX686" s="294" t="s">
        <v>77</v>
      </c>
      <c r="AY686" s="295" t="s">
        <v>366</v>
      </c>
    </row>
    <row r="687" spans="2:51" s="273" customFormat="1">
      <c r="B687" s="272"/>
      <c r="D687" s="274" t="s">
        <v>373</v>
      </c>
      <c r="E687" s="275" t="s">
        <v>1</v>
      </c>
      <c r="F687" s="276" t="s">
        <v>819</v>
      </c>
      <c r="H687" s="275" t="s">
        <v>1</v>
      </c>
      <c r="L687" s="272"/>
      <c r="M687" s="277"/>
      <c r="T687" s="278"/>
      <c r="AT687" s="275" t="s">
        <v>373</v>
      </c>
      <c r="AU687" s="275" t="s">
        <v>90</v>
      </c>
      <c r="AV687" s="273" t="s">
        <v>84</v>
      </c>
      <c r="AW687" s="273" t="s">
        <v>31</v>
      </c>
      <c r="AX687" s="273" t="s">
        <v>77</v>
      </c>
      <c r="AY687" s="275" t="s">
        <v>366</v>
      </c>
    </row>
    <row r="688" spans="2:51" s="280" customFormat="1">
      <c r="B688" s="279"/>
      <c r="D688" s="274" t="s">
        <v>373</v>
      </c>
      <c r="E688" s="281" t="s">
        <v>1</v>
      </c>
      <c r="F688" s="282" t="s">
        <v>860</v>
      </c>
      <c r="H688" s="283">
        <v>49.625999999999998</v>
      </c>
      <c r="L688" s="279"/>
      <c r="M688" s="284"/>
      <c r="T688" s="285"/>
      <c r="AT688" s="281" t="s">
        <v>373</v>
      </c>
      <c r="AU688" s="281" t="s">
        <v>90</v>
      </c>
      <c r="AV688" s="280" t="s">
        <v>90</v>
      </c>
      <c r="AW688" s="280" t="s">
        <v>31</v>
      </c>
      <c r="AX688" s="280" t="s">
        <v>77</v>
      </c>
      <c r="AY688" s="281" t="s">
        <v>366</v>
      </c>
    </row>
    <row r="689" spans="2:51" s="273" customFormat="1">
      <c r="B689" s="272"/>
      <c r="D689" s="274" t="s">
        <v>373</v>
      </c>
      <c r="E689" s="275" t="s">
        <v>1</v>
      </c>
      <c r="F689" s="276" t="s">
        <v>790</v>
      </c>
      <c r="H689" s="275" t="s">
        <v>1</v>
      </c>
      <c r="L689" s="272"/>
      <c r="M689" s="277"/>
      <c r="T689" s="278"/>
      <c r="AT689" s="275" t="s">
        <v>373</v>
      </c>
      <c r="AU689" s="275" t="s">
        <v>90</v>
      </c>
      <c r="AV689" s="273" t="s">
        <v>84</v>
      </c>
      <c r="AW689" s="273" t="s">
        <v>31</v>
      </c>
      <c r="AX689" s="273" t="s">
        <v>77</v>
      </c>
      <c r="AY689" s="275" t="s">
        <v>366</v>
      </c>
    </row>
    <row r="690" spans="2:51" s="280" customFormat="1">
      <c r="B690" s="279"/>
      <c r="D690" s="274" t="s">
        <v>373</v>
      </c>
      <c r="E690" s="281" t="s">
        <v>1</v>
      </c>
      <c r="F690" s="282" t="s">
        <v>848</v>
      </c>
      <c r="H690" s="283">
        <v>-6.8849999999999998</v>
      </c>
      <c r="L690" s="279"/>
      <c r="M690" s="284"/>
      <c r="T690" s="285"/>
      <c r="AT690" s="281" t="s">
        <v>373</v>
      </c>
      <c r="AU690" s="281" t="s">
        <v>90</v>
      </c>
      <c r="AV690" s="280" t="s">
        <v>90</v>
      </c>
      <c r="AW690" s="280" t="s">
        <v>31</v>
      </c>
      <c r="AX690" s="280" t="s">
        <v>77</v>
      </c>
      <c r="AY690" s="281" t="s">
        <v>366</v>
      </c>
    </row>
    <row r="691" spans="2:51" s="273" customFormat="1">
      <c r="B691" s="272"/>
      <c r="D691" s="274" t="s">
        <v>373</v>
      </c>
      <c r="E691" s="275" t="s">
        <v>1</v>
      </c>
      <c r="F691" s="276" t="s">
        <v>833</v>
      </c>
      <c r="H691" s="275" t="s">
        <v>1</v>
      </c>
      <c r="L691" s="272"/>
      <c r="M691" s="277"/>
      <c r="T691" s="278"/>
      <c r="AT691" s="275" t="s">
        <v>373</v>
      </c>
      <c r="AU691" s="275" t="s">
        <v>90</v>
      </c>
      <c r="AV691" s="273" t="s">
        <v>84</v>
      </c>
      <c r="AW691" s="273" t="s">
        <v>31</v>
      </c>
      <c r="AX691" s="273" t="s">
        <v>77</v>
      </c>
      <c r="AY691" s="275" t="s">
        <v>366</v>
      </c>
    </row>
    <row r="692" spans="2:51" s="280" customFormat="1">
      <c r="B692" s="279"/>
      <c r="D692" s="274" t="s">
        <v>373</v>
      </c>
      <c r="E692" s="281" t="s">
        <v>1</v>
      </c>
      <c r="F692" s="282" t="s">
        <v>849</v>
      </c>
      <c r="H692" s="283">
        <v>1.29</v>
      </c>
      <c r="L692" s="279"/>
      <c r="M692" s="284"/>
      <c r="T692" s="285"/>
      <c r="AT692" s="281" t="s">
        <v>373</v>
      </c>
      <c r="AU692" s="281" t="s">
        <v>90</v>
      </c>
      <c r="AV692" s="280" t="s">
        <v>90</v>
      </c>
      <c r="AW692" s="280" t="s">
        <v>31</v>
      </c>
      <c r="AX692" s="280" t="s">
        <v>77</v>
      </c>
      <c r="AY692" s="281" t="s">
        <v>366</v>
      </c>
    </row>
    <row r="693" spans="2:51" s="294" customFormat="1">
      <c r="B693" s="293"/>
      <c r="D693" s="274" t="s">
        <v>373</v>
      </c>
      <c r="E693" s="295" t="s">
        <v>1</v>
      </c>
      <c r="F693" s="296" t="s">
        <v>397</v>
      </c>
      <c r="H693" s="297">
        <v>44.030999999999999</v>
      </c>
      <c r="L693" s="293"/>
      <c r="M693" s="298"/>
      <c r="T693" s="299"/>
      <c r="AT693" s="295" t="s">
        <v>373</v>
      </c>
      <c r="AU693" s="295" t="s">
        <v>90</v>
      </c>
      <c r="AV693" s="294" t="s">
        <v>149</v>
      </c>
      <c r="AW693" s="294" t="s">
        <v>31</v>
      </c>
      <c r="AX693" s="294" t="s">
        <v>77</v>
      </c>
      <c r="AY693" s="295" t="s">
        <v>366</v>
      </c>
    </row>
    <row r="694" spans="2:51" s="273" customFormat="1">
      <c r="B694" s="272"/>
      <c r="D694" s="274" t="s">
        <v>373</v>
      </c>
      <c r="E694" s="275" t="s">
        <v>1</v>
      </c>
      <c r="F694" s="276" t="s">
        <v>821</v>
      </c>
      <c r="H694" s="275" t="s">
        <v>1</v>
      </c>
      <c r="L694" s="272"/>
      <c r="M694" s="277"/>
      <c r="T694" s="278"/>
      <c r="AT694" s="275" t="s">
        <v>373</v>
      </c>
      <c r="AU694" s="275" t="s">
        <v>90</v>
      </c>
      <c r="AV694" s="273" t="s">
        <v>84</v>
      </c>
      <c r="AW694" s="273" t="s">
        <v>31</v>
      </c>
      <c r="AX694" s="273" t="s">
        <v>77</v>
      </c>
      <c r="AY694" s="275" t="s">
        <v>366</v>
      </c>
    </row>
    <row r="695" spans="2:51" s="280" customFormat="1">
      <c r="B695" s="279"/>
      <c r="D695" s="274" t="s">
        <v>373</v>
      </c>
      <c r="E695" s="281" t="s">
        <v>1</v>
      </c>
      <c r="F695" s="282" t="s">
        <v>861</v>
      </c>
      <c r="H695" s="283">
        <v>30.26</v>
      </c>
      <c r="L695" s="279"/>
      <c r="M695" s="284"/>
      <c r="T695" s="285"/>
      <c r="AT695" s="281" t="s">
        <v>373</v>
      </c>
      <c r="AU695" s="281" t="s">
        <v>90</v>
      </c>
      <c r="AV695" s="280" t="s">
        <v>90</v>
      </c>
      <c r="AW695" s="280" t="s">
        <v>31</v>
      </c>
      <c r="AX695" s="280" t="s">
        <v>77</v>
      </c>
      <c r="AY695" s="281" t="s">
        <v>366</v>
      </c>
    </row>
    <row r="696" spans="2:51" s="273" customFormat="1">
      <c r="B696" s="272"/>
      <c r="D696" s="274" t="s">
        <v>373</v>
      </c>
      <c r="E696" s="275" t="s">
        <v>1</v>
      </c>
      <c r="F696" s="276" t="s">
        <v>833</v>
      </c>
      <c r="H696" s="275" t="s">
        <v>1</v>
      </c>
      <c r="L696" s="272"/>
      <c r="M696" s="277"/>
      <c r="T696" s="278"/>
      <c r="AT696" s="275" t="s">
        <v>373</v>
      </c>
      <c r="AU696" s="275" t="s">
        <v>90</v>
      </c>
      <c r="AV696" s="273" t="s">
        <v>84</v>
      </c>
      <c r="AW696" s="273" t="s">
        <v>31</v>
      </c>
      <c r="AX696" s="273" t="s">
        <v>77</v>
      </c>
      <c r="AY696" s="275" t="s">
        <v>366</v>
      </c>
    </row>
    <row r="697" spans="2:51" s="280" customFormat="1">
      <c r="B697" s="279"/>
      <c r="D697" s="274" t="s">
        <v>373</v>
      </c>
      <c r="E697" s="281" t="s">
        <v>1</v>
      </c>
      <c r="F697" s="282" t="s">
        <v>862</v>
      </c>
      <c r="H697" s="283">
        <v>1.0389999999999999</v>
      </c>
      <c r="L697" s="279"/>
      <c r="M697" s="284"/>
      <c r="T697" s="285"/>
      <c r="AT697" s="281" t="s">
        <v>373</v>
      </c>
      <c r="AU697" s="281" t="s">
        <v>90</v>
      </c>
      <c r="AV697" s="280" t="s">
        <v>90</v>
      </c>
      <c r="AW697" s="280" t="s">
        <v>31</v>
      </c>
      <c r="AX697" s="280" t="s">
        <v>77</v>
      </c>
      <c r="AY697" s="281" t="s">
        <v>366</v>
      </c>
    </row>
    <row r="698" spans="2:51" s="294" customFormat="1">
      <c r="B698" s="293"/>
      <c r="D698" s="274" t="s">
        <v>373</v>
      </c>
      <c r="E698" s="295" t="s">
        <v>1</v>
      </c>
      <c r="F698" s="296" t="s">
        <v>397</v>
      </c>
      <c r="H698" s="297">
        <v>31.298999999999999</v>
      </c>
      <c r="L698" s="293"/>
      <c r="M698" s="298"/>
      <c r="T698" s="299"/>
      <c r="AT698" s="295" t="s">
        <v>373</v>
      </c>
      <c r="AU698" s="295" t="s">
        <v>90</v>
      </c>
      <c r="AV698" s="294" t="s">
        <v>149</v>
      </c>
      <c r="AW698" s="294" t="s">
        <v>31</v>
      </c>
      <c r="AX698" s="294" t="s">
        <v>77</v>
      </c>
      <c r="AY698" s="295" t="s">
        <v>366</v>
      </c>
    </row>
    <row r="699" spans="2:51" s="273" customFormat="1">
      <c r="B699" s="272"/>
      <c r="D699" s="274" t="s">
        <v>373</v>
      </c>
      <c r="E699" s="275" t="s">
        <v>1</v>
      </c>
      <c r="F699" s="276" t="s">
        <v>823</v>
      </c>
      <c r="H699" s="275" t="s">
        <v>1</v>
      </c>
      <c r="L699" s="272"/>
      <c r="M699" s="277"/>
      <c r="T699" s="278"/>
      <c r="AT699" s="275" t="s">
        <v>373</v>
      </c>
      <c r="AU699" s="275" t="s">
        <v>90</v>
      </c>
      <c r="AV699" s="273" t="s">
        <v>84</v>
      </c>
      <c r="AW699" s="273" t="s">
        <v>31</v>
      </c>
      <c r="AX699" s="273" t="s">
        <v>77</v>
      </c>
      <c r="AY699" s="275" t="s">
        <v>366</v>
      </c>
    </row>
    <row r="700" spans="2:51" s="280" customFormat="1">
      <c r="B700" s="279"/>
      <c r="D700" s="274" t="s">
        <v>373</v>
      </c>
      <c r="E700" s="281" t="s">
        <v>1</v>
      </c>
      <c r="F700" s="282" t="s">
        <v>863</v>
      </c>
      <c r="H700" s="283">
        <v>42.4</v>
      </c>
      <c r="L700" s="279"/>
      <c r="M700" s="284"/>
      <c r="T700" s="285"/>
      <c r="AT700" s="281" t="s">
        <v>373</v>
      </c>
      <c r="AU700" s="281" t="s">
        <v>90</v>
      </c>
      <c r="AV700" s="280" t="s">
        <v>90</v>
      </c>
      <c r="AW700" s="280" t="s">
        <v>31</v>
      </c>
      <c r="AX700" s="280" t="s">
        <v>77</v>
      </c>
      <c r="AY700" s="281" t="s">
        <v>366</v>
      </c>
    </row>
    <row r="701" spans="2:51" s="273" customFormat="1">
      <c r="B701" s="272"/>
      <c r="D701" s="274" t="s">
        <v>373</v>
      </c>
      <c r="E701" s="275" t="s">
        <v>1</v>
      </c>
      <c r="F701" s="276" t="s">
        <v>790</v>
      </c>
      <c r="H701" s="275" t="s">
        <v>1</v>
      </c>
      <c r="L701" s="272"/>
      <c r="M701" s="277"/>
      <c r="T701" s="278"/>
      <c r="AT701" s="275" t="s">
        <v>373</v>
      </c>
      <c r="AU701" s="275" t="s">
        <v>90</v>
      </c>
      <c r="AV701" s="273" t="s">
        <v>84</v>
      </c>
      <c r="AW701" s="273" t="s">
        <v>31</v>
      </c>
      <c r="AX701" s="273" t="s">
        <v>77</v>
      </c>
      <c r="AY701" s="275" t="s">
        <v>366</v>
      </c>
    </row>
    <row r="702" spans="2:51" s="280" customFormat="1">
      <c r="B702" s="279"/>
      <c r="D702" s="274" t="s">
        <v>373</v>
      </c>
      <c r="E702" s="281" t="s">
        <v>1</v>
      </c>
      <c r="F702" s="282" t="s">
        <v>864</v>
      </c>
      <c r="H702" s="283">
        <v>-16.521000000000001</v>
      </c>
      <c r="L702" s="279"/>
      <c r="M702" s="284"/>
      <c r="T702" s="285"/>
      <c r="AT702" s="281" t="s">
        <v>373</v>
      </c>
      <c r="AU702" s="281" t="s">
        <v>90</v>
      </c>
      <c r="AV702" s="280" t="s">
        <v>90</v>
      </c>
      <c r="AW702" s="280" t="s">
        <v>31</v>
      </c>
      <c r="AX702" s="280" t="s">
        <v>77</v>
      </c>
      <c r="AY702" s="281" t="s">
        <v>366</v>
      </c>
    </row>
    <row r="703" spans="2:51" s="273" customFormat="1">
      <c r="B703" s="272"/>
      <c r="D703" s="274" t="s">
        <v>373</v>
      </c>
      <c r="E703" s="275" t="s">
        <v>1</v>
      </c>
      <c r="F703" s="276" t="s">
        <v>833</v>
      </c>
      <c r="H703" s="275" t="s">
        <v>1</v>
      </c>
      <c r="L703" s="272"/>
      <c r="M703" s="277"/>
      <c r="T703" s="278"/>
      <c r="AT703" s="275" t="s">
        <v>373</v>
      </c>
      <c r="AU703" s="275" t="s">
        <v>90</v>
      </c>
      <c r="AV703" s="273" t="s">
        <v>84</v>
      </c>
      <c r="AW703" s="273" t="s">
        <v>31</v>
      </c>
      <c r="AX703" s="273" t="s">
        <v>77</v>
      </c>
      <c r="AY703" s="275" t="s">
        <v>366</v>
      </c>
    </row>
    <row r="704" spans="2:51" s="280" customFormat="1">
      <c r="B704" s="279"/>
      <c r="D704" s="274" t="s">
        <v>373</v>
      </c>
      <c r="E704" s="281" t="s">
        <v>1</v>
      </c>
      <c r="F704" s="282" t="s">
        <v>865</v>
      </c>
      <c r="H704" s="283">
        <v>3.4260000000000002</v>
      </c>
      <c r="L704" s="279"/>
      <c r="M704" s="284"/>
      <c r="T704" s="285"/>
      <c r="AT704" s="281" t="s">
        <v>373</v>
      </c>
      <c r="AU704" s="281" t="s">
        <v>90</v>
      </c>
      <c r="AV704" s="280" t="s">
        <v>90</v>
      </c>
      <c r="AW704" s="280" t="s">
        <v>31</v>
      </c>
      <c r="AX704" s="280" t="s">
        <v>77</v>
      </c>
      <c r="AY704" s="281" t="s">
        <v>366</v>
      </c>
    </row>
    <row r="705" spans="2:65" s="294" customFormat="1">
      <c r="B705" s="293"/>
      <c r="D705" s="274" t="s">
        <v>373</v>
      </c>
      <c r="E705" s="295" t="s">
        <v>1</v>
      </c>
      <c r="F705" s="296" t="s">
        <v>397</v>
      </c>
      <c r="H705" s="297">
        <v>29.305</v>
      </c>
      <c r="L705" s="293"/>
      <c r="M705" s="298"/>
      <c r="T705" s="299"/>
      <c r="AT705" s="295" t="s">
        <v>373</v>
      </c>
      <c r="AU705" s="295" t="s">
        <v>90</v>
      </c>
      <c r="AV705" s="294" t="s">
        <v>149</v>
      </c>
      <c r="AW705" s="294" t="s">
        <v>31</v>
      </c>
      <c r="AX705" s="294" t="s">
        <v>77</v>
      </c>
      <c r="AY705" s="295" t="s">
        <v>366</v>
      </c>
    </row>
    <row r="706" spans="2:65" s="287" customFormat="1">
      <c r="B706" s="286"/>
      <c r="D706" s="274" t="s">
        <v>373</v>
      </c>
      <c r="E706" s="288" t="s">
        <v>1</v>
      </c>
      <c r="F706" s="289" t="s">
        <v>378</v>
      </c>
      <c r="H706" s="290">
        <v>852.71299999999997</v>
      </c>
      <c r="L706" s="286"/>
      <c r="M706" s="291"/>
      <c r="T706" s="292"/>
      <c r="AT706" s="288" t="s">
        <v>373</v>
      </c>
      <c r="AU706" s="288" t="s">
        <v>90</v>
      </c>
      <c r="AV706" s="287" t="s">
        <v>371</v>
      </c>
      <c r="AW706" s="287" t="s">
        <v>31</v>
      </c>
      <c r="AX706" s="287" t="s">
        <v>84</v>
      </c>
      <c r="AY706" s="288" t="s">
        <v>366</v>
      </c>
    </row>
    <row r="707" spans="2:65" s="74" customFormat="1" ht="24.2" customHeight="1">
      <c r="B707" s="73"/>
      <c r="C707" s="260" t="s">
        <v>866</v>
      </c>
      <c r="D707" s="260" t="s">
        <v>368</v>
      </c>
      <c r="E707" s="261" t="s">
        <v>867</v>
      </c>
      <c r="F707" s="262" t="s">
        <v>868</v>
      </c>
      <c r="G707" s="263" t="s">
        <v>249</v>
      </c>
      <c r="H707" s="264">
        <v>852.71299999999997</v>
      </c>
      <c r="I707" s="26"/>
      <c r="J707" s="266">
        <f>ROUND(I707*H707,2)</f>
        <v>0</v>
      </c>
      <c r="K707" s="267"/>
      <c r="L707" s="73"/>
      <c r="M707" s="27" t="s">
        <v>1</v>
      </c>
      <c r="N707" s="233" t="s">
        <v>43</v>
      </c>
      <c r="P707" s="269">
        <f>O707*H707</f>
        <v>0</v>
      </c>
      <c r="Q707" s="269">
        <v>0</v>
      </c>
      <c r="R707" s="269">
        <f>Q707*H707</f>
        <v>0</v>
      </c>
      <c r="S707" s="269">
        <v>0</v>
      </c>
      <c r="T707" s="270">
        <f>S707*H707</f>
        <v>0</v>
      </c>
      <c r="AR707" s="271" t="s">
        <v>371</v>
      </c>
      <c r="AT707" s="271" t="s">
        <v>368</v>
      </c>
      <c r="AU707" s="271" t="s">
        <v>90</v>
      </c>
      <c r="AY707" s="53" t="s">
        <v>366</v>
      </c>
      <c r="BE707" s="179">
        <f>IF(N707="základná",J707,0)</f>
        <v>0</v>
      </c>
      <c r="BF707" s="179">
        <f>IF(N707="znížená",J707,0)</f>
        <v>0</v>
      </c>
      <c r="BG707" s="179">
        <f>IF(N707="zákl. prenesená",J707,0)</f>
        <v>0</v>
      </c>
      <c r="BH707" s="179">
        <f>IF(N707="zníž. prenesená",J707,0)</f>
        <v>0</v>
      </c>
      <c r="BI707" s="179">
        <f>IF(N707="nulová",J707,0)</f>
        <v>0</v>
      </c>
      <c r="BJ707" s="53" t="s">
        <v>90</v>
      </c>
      <c r="BK707" s="179">
        <f>ROUND(I707*H707,2)</f>
        <v>0</v>
      </c>
      <c r="BL707" s="53" t="s">
        <v>371</v>
      </c>
      <c r="BM707" s="271" t="s">
        <v>869</v>
      </c>
    </row>
    <row r="708" spans="2:65" s="74" customFormat="1" ht="16.5" customHeight="1">
      <c r="B708" s="73"/>
      <c r="C708" s="260" t="s">
        <v>870</v>
      </c>
      <c r="D708" s="260" t="s">
        <v>368</v>
      </c>
      <c r="E708" s="261" t="s">
        <v>871</v>
      </c>
      <c r="F708" s="262" t="s">
        <v>872</v>
      </c>
      <c r="G708" s="263" t="s">
        <v>487</v>
      </c>
      <c r="H708" s="264">
        <v>3.6859999999999999</v>
      </c>
      <c r="I708" s="26"/>
      <c r="J708" s="266">
        <f>ROUND(I708*H708,2)</f>
        <v>0</v>
      </c>
      <c r="K708" s="267"/>
      <c r="L708" s="73"/>
      <c r="M708" s="27" t="s">
        <v>1</v>
      </c>
      <c r="N708" s="233" t="s">
        <v>43</v>
      </c>
      <c r="P708" s="269">
        <f>O708*H708</f>
        <v>0</v>
      </c>
      <c r="Q708" s="269">
        <v>1.0152000000000001</v>
      </c>
      <c r="R708" s="269">
        <f>Q708*H708</f>
        <v>3.7420272000000003</v>
      </c>
      <c r="S708" s="269">
        <v>0</v>
      </c>
      <c r="T708" s="270">
        <f>S708*H708</f>
        <v>0</v>
      </c>
      <c r="AR708" s="271" t="s">
        <v>371</v>
      </c>
      <c r="AT708" s="271" t="s">
        <v>368</v>
      </c>
      <c r="AU708" s="271" t="s">
        <v>90</v>
      </c>
      <c r="AY708" s="53" t="s">
        <v>366</v>
      </c>
      <c r="BE708" s="179">
        <f>IF(N708="základná",J708,0)</f>
        <v>0</v>
      </c>
      <c r="BF708" s="179">
        <f>IF(N708="znížená",J708,0)</f>
        <v>0</v>
      </c>
      <c r="BG708" s="179">
        <f>IF(N708="zákl. prenesená",J708,0)</f>
        <v>0</v>
      </c>
      <c r="BH708" s="179">
        <f>IF(N708="zníž. prenesená",J708,0)</f>
        <v>0</v>
      </c>
      <c r="BI708" s="179">
        <f>IF(N708="nulová",J708,0)</f>
        <v>0</v>
      </c>
      <c r="BJ708" s="53" t="s">
        <v>90</v>
      </c>
      <c r="BK708" s="179">
        <f>ROUND(I708*H708,2)</f>
        <v>0</v>
      </c>
      <c r="BL708" s="53" t="s">
        <v>371</v>
      </c>
      <c r="BM708" s="271" t="s">
        <v>873</v>
      </c>
    </row>
    <row r="709" spans="2:65" s="273" customFormat="1">
      <c r="B709" s="272"/>
      <c r="D709" s="274" t="s">
        <v>373</v>
      </c>
      <c r="E709" s="275" t="s">
        <v>1</v>
      </c>
      <c r="F709" s="276" t="s">
        <v>874</v>
      </c>
      <c r="H709" s="275" t="s">
        <v>1</v>
      </c>
      <c r="L709" s="272"/>
      <c r="M709" s="277"/>
      <c r="T709" s="278"/>
      <c r="AT709" s="275" t="s">
        <v>373</v>
      </c>
      <c r="AU709" s="275" t="s">
        <v>90</v>
      </c>
      <c r="AV709" s="273" t="s">
        <v>84</v>
      </c>
      <c r="AW709" s="273" t="s">
        <v>31</v>
      </c>
      <c r="AX709" s="273" t="s">
        <v>77</v>
      </c>
      <c r="AY709" s="275" t="s">
        <v>366</v>
      </c>
    </row>
    <row r="710" spans="2:65" s="280" customFormat="1">
      <c r="B710" s="279"/>
      <c r="D710" s="274" t="s">
        <v>373</v>
      </c>
      <c r="E710" s="281" t="s">
        <v>1</v>
      </c>
      <c r="F710" s="282" t="s">
        <v>875</v>
      </c>
      <c r="H710" s="283">
        <v>0.42599999999999999</v>
      </c>
      <c r="L710" s="279"/>
      <c r="M710" s="284"/>
      <c r="T710" s="285"/>
      <c r="AT710" s="281" t="s">
        <v>373</v>
      </c>
      <c r="AU710" s="281" t="s">
        <v>90</v>
      </c>
      <c r="AV710" s="280" t="s">
        <v>90</v>
      </c>
      <c r="AW710" s="280" t="s">
        <v>31</v>
      </c>
      <c r="AX710" s="280" t="s">
        <v>77</v>
      </c>
      <c r="AY710" s="281" t="s">
        <v>366</v>
      </c>
    </row>
    <row r="711" spans="2:65" s="273" customFormat="1">
      <c r="B711" s="272"/>
      <c r="D711" s="274" t="s">
        <v>373</v>
      </c>
      <c r="E711" s="275" t="s">
        <v>1</v>
      </c>
      <c r="F711" s="276" t="s">
        <v>876</v>
      </c>
      <c r="H711" s="275" t="s">
        <v>1</v>
      </c>
      <c r="L711" s="272"/>
      <c r="M711" s="277"/>
      <c r="T711" s="278"/>
      <c r="AT711" s="275" t="s">
        <v>373</v>
      </c>
      <c r="AU711" s="275" t="s">
        <v>90</v>
      </c>
      <c r="AV711" s="273" t="s">
        <v>84</v>
      </c>
      <c r="AW711" s="273" t="s">
        <v>31</v>
      </c>
      <c r="AX711" s="273" t="s">
        <v>77</v>
      </c>
      <c r="AY711" s="275" t="s">
        <v>366</v>
      </c>
    </row>
    <row r="712" spans="2:65" s="280" customFormat="1">
      <c r="B712" s="279"/>
      <c r="D712" s="274" t="s">
        <v>373</v>
      </c>
      <c r="E712" s="281" t="s">
        <v>1</v>
      </c>
      <c r="F712" s="282" t="s">
        <v>877</v>
      </c>
      <c r="H712" s="283">
        <v>0.76200000000000001</v>
      </c>
      <c r="L712" s="279"/>
      <c r="M712" s="284"/>
      <c r="T712" s="285"/>
      <c r="AT712" s="281" t="s">
        <v>373</v>
      </c>
      <c r="AU712" s="281" t="s">
        <v>90</v>
      </c>
      <c r="AV712" s="280" t="s">
        <v>90</v>
      </c>
      <c r="AW712" s="280" t="s">
        <v>31</v>
      </c>
      <c r="AX712" s="280" t="s">
        <v>77</v>
      </c>
      <c r="AY712" s="281" t="s">
        <v>366</v>
      </c>
    </row>
    <row r="713" spans="2:65" s="273" customFormat="1">
      <c r="B713" s="272"/>
      <c r="D713" s="274" t="s">
        <v>373</v>
      </c>
      <c r="E713" s="275" t="s">
        <v>1</v>
      </c>
      <c r="F713" s="276" t="s">
        <v>878</v>
      </c>
      <c r="H713" s="275" t="s">
        <v>1</v>
      </c>
      <c r="L713" s="272"/>
      <c r="M713" s="277"/>
      <c r="T713" s="278"/>
      <c r="AT713" s="275" t="s">
        <v>373</v>
      </c>
      <c r="AU713" s="275" t="s">
        <v>90</v>
      </c>
      <c r="AV713" s="273" t="s">
        <v>84</v>
      </c>
      <c r="AW713" s="273" t="s">
        <v>31</v>
      </c>
      <c r="AX713" s="273" t="s">
        <v>77</v>
      </c>
      <c r="AY713" s="275" t="s">
        <v>366</v>
      </c>
    </row>
    <row r="714" spans="2:65" s="280" customFormat="1">
      <c r="B714" s="279"/>
      <c r="D714" s="274" t="s">
        <v>373</v>
      </c>
      <c r="E714" s="281" t="s">
        <v>1</v>
      </c>
      <c r="F714" s="282" t="s">
        <v>879</v>
      </c>
      <c r="H714" s="283">
        <v>1.5980000000000001</v>
      </c>
      <c r="L714" s="279"/>
      <c r="M714" s="284"/>
      <c r="T714" s="285"/>
      <c r="AT714" s="281" t="s">
        <v>373</v>
      </c>
      <c r="AU714" s="281" t="s">
        <v>90</v>
      </c>
      <c r="AV714" s="280" t="s">
        <v>90</v>
      </c>
      <c r="AW714" s="280" t="s">
        <v>31</v>
      </c>
      <c r="AX714" s="280" t="s">
        <v>77</v>
      </c>
      <c r="AY714" s="281" t="s">
        <v>366</v>
      </c>
    </row>
    <row r="715" spans="2:65" s="273" customFormat="1">
      <c r="B715" s="272"/>
      <c r="D715" s="274" t="s">
        <v>373</v>
      </c>
      <c r="E715" s="275" t="s">
        <v>1</v>
      </c>
      <c r="F715" s="276" t="s">
        <v>880</v>
      </c>
      <c r="H715" s="275" t="s">
        <v>1</v>
      </c>
      <c r="L715" s="272"/>
      <c r="M715" s="277"/>
      <c r="T715" s="278"/>
      <c r="AT715" s="275" t="s">
        <v>373</v>
      </c>
      <c r="AU715" s="275" t="s">
        <v>90</v>
      </c>
      <c r="AV715" s="273" t="s">
        <v>84</v>
      </c>
      <c r="AW715" s="273" t="s">
        <v>31</v>
      </c>
      <c r="AX715" s="273" t="s">
        <v>77</v>
      </c>
      <c r="AY715" s="275" t="s">
        <v>366</v>
      </c>
    </row>
    <row r="716" spans="2:65" s="280" customFormat="1">
      <c r="B716" s="279"/>
      <c r="D716" s="274" t="s">
        <v>373</v>
      </c>
      <c r="E716" s="281" t="s">
        <v>1</v>
      </c>
      <c r="F716" s="282" t="s">
        <v>881</v>
      </c>
      <c r="H716" s="283">
        <v>0.9</v>
      </c>
      <c r="L716" s="279"/>
      <c r="M716" s="284"/>
      <c r="T716" s="285"/>
      <c r="AT716" s="281" t="s">
        <v>373</v>
      </c>
      <c r="AU716" s="281" t="s">
        <v>90</v>
      </c>
      <c r="AV716" s="280" t="s">
        <v>90</v>
      </c>
      <c r="AW716" s="280" t="s">
        <v>31</v>
      </c>
      <c r="AX716" s="280" t="s">
        <v>77</v>
      </c>
      <c r="AY716" s="281" t="s">
        <v>366</v>
      </c>
    </row>
    <row r="717" spans="2:65" s="287" customFormat="1">
      <c r="B717" s="286"/>
      <c r="D717" s="274" t="s">
        <v>373</v>
      </c>
      <c r="E717" s="288" t="s">
        <v>1</v>
      </c>
      <c r="F717" s="289" t="s">
        <v>378</v>
      </c>
      <c r="H717" s="290">
        <v>3.6859999999999999</v>
      </c>
      <c r="L717" s="286"/>
      <c r="M717" s="291"/>
      <c r="T717" s="292"/>
      <c r="AT717" s="288" t="s">
        <v>373</v>
      </c>
      <c r="AU717" s="288" t="s">
        <v>90</v>
      </c>
      <c r="AV717" s="287" t="s">
        <v>371</v>
      </c>
      <c r="AW717" s="287" t="s">
        <v>31</v>
      </c>
      <c r="AX717" s="287" t="s">
        <v>84</v>
      </c>
      <c r="AY717" s="288" t="s">
        <v>366</v>
      </c>
    </row>
    <row r="718" spans="2:65" s="74" customFormat="1" ht="24.2" customHeight="1">
      <c r="B718" s="73"/>
      <c r="C718" s="260" t="s">
        <v>882</v>
      </c>
      <c r="D718" s="260" t="s">
        <v>368</v>
      </c>
      <c r="E718" s="261" t="s">
        <v>883</v>
      </c>
      <c r="F718" s="262" t="s">
        <v>884</v>
      </c>
      <c r="G718" s="263" t="s">
        <v>487</v>
      </c>
      <c r="H718" s="264">
        <v>5.7409999999999997</v>
      </c>
      <c r="I718" s="26"/>
      <c r="J718" s="266">
        <f>ROUND(I718*H718,2)</f>
        <v>0</v>
      </c>
      <c r="K718" s="267"/>
      <c r="L718" s="73"/>
      <c r="M718" s="27" t="s">
        <v>1</v>
      </c>
      <c r="N718" s="233" t="s">
        <v>43</v>
      </c>
      <c r="P718" s="269">
        <f>O718*H718</f>
        <v>0</v>
      </c>
      <c r="Q718" s="269">
        <v>1.20296</v>
      </c>
      <c r="R718" s="269">
        <f>Q718*H718</f>
        <v>6.9061933599999996</v>
      </c>
      <c r="S718" s="269">
        <v>0</v>
      </c>
      <c r="T718" s="270">
        <f>S718*H718</f>
        <v>0</v>
      </c>
      <c r="AR718" s="271" t="s">
        <v>371</v>
      </c>
      <c r="AT718" s="271" t="s">
        <v>368</v>
      </c>
      <c r="AU718" s="271" t="s">
        <v>90</v>
      </c>
      <c r="AY718" s="53" t="s">
        <v>366</v>
      </c>
      <c r="BE718" s="179">
        <f>IF(N718="základná",J718,0)</f>
        <v>0</v>
      </c>
      <c r="BF718" s="179">
        <f>IF(N718="znížená",J718,0)</f>
        <v>0</v>
      </c>
      <c r="BG718" s="179">
        <f>IF(N718="zákl. prenesená",J718,0)</f>
        <v>0</v>
      </c>
      <c r="BH718" s="179">
        <f>IF(N718="zníž. prenesená",J718,0)</f>
        <v>0</v>
      </c>
      <c r="BI718" s="179">
        <f>IF(N718="nulová",J718,0)</f>
        <v>0</v>
      </c>
      <c r="BJ718" s="53" t="s">
        <v>90</v>
      </c>
      <c r="BK718" s="179">
        <f>ROUND(I718*H718,2)</f>
        <v>0</v>
      </c>
      <c r="BL718" s="53" t="s">
        <v>371</v>
      </c>
      <c r="BM718" s="271" t="s">
        <v>885</v>
      </c>
    </row>
    <row r="719" spans="2:65" s="273" customFormat="1">
      <c r="B719" s="272"/>
      <c r="D719" s="274" t="s">
        <v>373</v>
      </c>
      <c r="E719" s="275" t="s">
        <v>1</v>
      </c>
      <c r="F719" s="276" t="s">
        <v>874</v>
      </c>
      <c r="H719" s="275" t="s">
        <v>1</v>
      </c>
      <c r="L719" s="272"/>
      <c r="M719" s="277"/>
      <c r="T719" s="278"/>
      <c r="AT719" s="275" t="s">
        <v>373</v>
      </c>
      <c r="AU719" s="275" t="s">
        <v>90</v>
      </c>
      <c r="AV719" s="273" t="s">
        <v>84</v>
      </c>
      <c r="AW719" s="273" t="s">
        <v>31</v>
      </c>
      <c r="AX719" s="273" t="s">
        <v>77</v>
      </c>
      <c r="AY719" s="275" t="s">
        <v>366</v>
      </c>
    </row>
    <row r="720" spans="2:65" s="280" customFormat="1">
      <c r="B720" s="279"/>
      <c r="D720" s="274" t="s">
        <v>373</v>
      </c>
      <c r="E720" s="281" t="s">
        <v>1</v>
      </c>
      <c r="F720" s="282" t="s">
        <v>886</v>
      </c>
      <c r="H720" s="283">
        <v>0.25900000000000001</v>
      </c>
      <c r="L720" s="279"/>
      <c r="M720" s="284"/>
      <c r="T720" s="285"/>
      <c r="AT720" s="281" t="s">
        <v>373</v>
      </c>
      <c r="AU720" s="281" t="s">
        <v>90</v>
      </c>
      <c r="AV720" s="280" t="s">
        <v>90</v>
      </c>
      <c r="AW720" s="280" t="s">
        <v>31</v>
      </c>
      <c r="AX720" s="280" t="s">
        <v>77</v>
      </c>
      <c r="AY720" s="281" t="s">
        <v>366</v>
      </c>
    </row>
    <row r="721" spans="2:65" s="273" customFormat="1">
      <c r="B721" s="272"/>
      <c r="D721" s="274" t="s">
        <v>373</v>
      </c>
      <c r="E721" s="275" t="s">
        <v>1</v>
      </c>
      <c r="F721" s="276" t="s">
        <v>876</v>
      </c>
      <c r="H721" s="275" t="s">
        <v>1</v>
      </c>
      <c r="L721" s="272"/>
      <c r="M721" s="277"/>
      <c r="T721" s="278"/>
      <c r="AT721" s="275" t="s">
        <v>373</v>
      </c>
      <c r="AU721" s="275" t="s">
        <v>90</v>
      </c>
      <c r="AV721" s="273" t="s">
        <v>84</v>
      </c>
      <c r="AW721" s="273" t="s">
        <v>31</v>
      </c>
      <c r="AX721" s="273" t="s">
        <v>77</v>
      </c>
      <c r="AY721" s="275" t="s">
        <v>366</v>
      </c>
    </row>
    <row r="722" spans="2:65" s="280" customFormat="1">
      <c r="B722" s="279"/>
      <c r="D722" s="274" t="s">
        <v>373</v>
      </c>
      <c r="E722" s="281" t="s">
        <v>1</v>
      </c>
      <c r="F722" s="282" t="s">
        <v>887</v>
      </c>
      <c r="H722" s="283">
        <v>0.88100000000000001</v>
      </c>
      <c r="L722" s="279"/>
      <c r="M722" s="284"/>
      <c r="T722" s="285"/>
      <c r="AT722" s="281" t="s">
        <v>373</v>
      </c>
      <c r="AU722" s="281" t="s">
        <v>90</v>
      </c>
      <c r="AV722" s="280" t="s">
        <v>90</v>
      </c>
      <c r="AW722" s="280" t="s">
        <v>31</v>
      </c>
      <c r="AX722" s="280" t="s">
        <v>77</v>
      </c>
      <c r="AY722" s="281" t="s">
        <v>366</v>
      </c>
    </row>
    <row r="723" spans="2:65" s="273" customFormat="1">
      <c r="B723" s="272"/>
      <c r="D723" s="274" t="s">
        <v>373</v>
      </c>
      <c r="E723" s="275" t="s">
        <v>1</v>
      </c>
      <c r="F723" s="276" t="s">
        <v>878</v>
      </c>
      <c r="H723" s="275" t="s">
        <v>1</v>
      </c>
      <c r="L723" s="272"/>
      <c r="M723" s="277"/>
      <c r="T723" s="278"/>
      <c r="AT723" s="275" t="s">
        <v>373</v>
      </c>
      <c r="AU723" s="275" t="s">
        <v>90</v>
      </c>
      <c r="AV723" s="273" t="s">
        <v>84</v>
      </c>
      <c r="AW723" s="273" t="s">
        <v>31</v>
      </c>
      <c r="AX723" s="273" t="s">
        <v>77</v>
      </c>
      <c r="AY723" s="275" t="s">
        <v>366</v>
      </c>
    </row>
    <row r="724" spans="2:65" s="280" customFormat="1">
      <c r="B724" s="279"/>
      <c r="D724" s="274" t="s">
        <v>373</v>
      </c>
      <c r="E724" s="281" t="s">
        <v>1</v>
      </c>
      <c r="F724" s="282" t="s">
        <v>888</v>
      </c>
      <c r="H724" s="283">
        <v>2.819</v>
      </c>
      <c r="L724" s="279"/>
      <c r="M724" s="284"/>
      <c r="T724" s="285"/>
      <c r="AT724" s="281" t="s">
        <v>373</v>
      </c>
      <c r="AU724" s="281" t="s">
        <v>90</v>
      </c>
      <c r="AV724" s="280" t="s">
        <v>90</v>
      </c>
      <c r="AW724" s="280" t="s">
        <v>31</v>
      </c>
      <c r="AX724" s="280" t="s">
        <v>77</v>
      </c>
      <c r="AY724" s="281" t="s">
        <v>366</v>
      </c>
    </row>
    <row r="725" spans="2:65" s="273" customFormat="1">
      <c r="B725" s="272"/>
      <c r="D725" s="274" t="s">
        <v>373</v>
      </c>
      <c r="E725" s="275" t="s">
        <v>1</v>
      </c>
      <c r="F725" s="276" t="s">
        <v>880</v>
      </c>
      <c r="H725" s="275" t="s">
        <v>1</v>
      </c>
      <c r="L725" s="272"/>
      <c r="M725" s="277"/>
      <c r="T725" s="278"/>
      <c r="AT725" s="275" t="s">
        <v>373</v>
      </c>
      <c r="AU725" s="275" t="s">
        <v>90</v>
      </c>
      <c r="AV725" s="273" t="s">
        <v>84</v>
      </c>
      <c r="AW725" s="273" t="s">
        <v>31</v>
      </c>
      <c r="AX725" s="273" t="s">
        <v>77</v>
      </c>
      <c r="AY725" s="275" t="s">
        <v>366</v>
      </c>
    </row>
    <row r="726" spans="2:65" s="280" customFormat="1">
      <c r="B726" s="279"/>
      <c r="D726" s="274" t="s">
        <v>373</v>
      </c>
      <c r="E726" s="281" t="s">
        <v>1</v>
      </c>
      <c r="F726" s="282" t="s">
        <v>889</v>
      </c>
      <c r="H726" s="283">
        <v>1.782</v>
      </c>
      <c r="L726" s="279"/>
      <c r="M726" s="284"/>
      <c r="T726" s="285"/>
      <c r="AT726" s="281" t="s">
        <v>373</v>
      </c>
      <c r="AU726" s="281" t="s">
        <v>90</v>
      </c>
      <c r="AV726" s="280" t="s">
        <v>90</v>
      </c>
      <c r="AW726" s="280" t="s">
        <v>31</v>
      </c>
      <c r="AX726" s="280" t="s">
        <v>77</v>
      </c>
      <c r="AY726" s="281" t="s">
        <v>366</v>
      </c>
    </row>
    <row r="727" spans="2:65" s="287" customFormat="1">
      <c r="B727" s="286"/>
      <c r="D727" s="274" t="s">
        <v>373</v>
      </c>
      <c r="E727" s="288" t="s">
        <v>1</v>
      </c>
      <c r="F727" s="289" t="s">
        <v>378</v>
      </c>
      <c r="H727" s="290">
        <v>5.7409999999999997</v>
      </c>
      <c r="L727" s="286"/>
      <c r="M727" s="291"/>
      <c r="T727" s="292"/>
      <c r="AT727" s="288" t="s">
        <v>373</v>
      </c>
      <c r="AU727" s="288" t="s">
        <v>90</v>
      </c>
      <c r="AV727" s="287" t="s">
        <v>371</v>
      </c>
      <c r="AW727" s="287" t="s">
        <v>31</v>
      </c>
      <c r="AX727" s="287" t="s">
        <v>84</v>
      </c>
      <c r="AY727" s="288" t="s">
        <v>366</v>
      </c>
    </row>
    <row r="728" spans="2:65" s="74" customFormat="1" ht="24.2" customHeight="1">
      <c r="B728" s="73"/>
      <c r="C728" s="260" t="s">
        <v>890</v>
      </c>
      <c r="D728" s="260" t="s">
        <v>368</v>
      </c>
      <c r="E728" s="261" t="s">
        <v>891</v>
      </c>
      <c r="F728" s="262" t="s">
        <v>892</v>
      </c>
      <c r="G728" s="263" t="s">
        <v>630</v>
      </c>
      <c r="H728" s="264">
        <v>8</v>
      </c>
      <c r="I728" s="26"/>
      <c r="J728" s="266">
        <f>ROUND(I728*H728,2)</f>
        <v>0</v>
      </c>
      <c r="K728" s="267"/>
      <c r="L728" s="73"/>
      <c r="M728" s="27" t="s">
        <v>1</v>
      </c>
      <c r="N728" s="233" t="s">
        <v>43</v>
      </c>
      <c r="P728" s="269">
        <f>O728*H728</f>
        <v>0</v>
      </c>
      <c r="Q728" s="269">
        <v>1.6100400000000001E-2</v>
      </c>
      <c r="R728" s="269">
        <f>Q728*H728</f>
        <v>0.12880320000000001</v>
      </c>
      <c r="S728" s="269">
        <v>0</v>
      </c>
      <c r="T728" s="270">
        <f>S728*H728</f>
        <v>0</v>
      </c>
      <c r="AR728" s="271" t="s">
        <v>371</v>
      </c>
      <c r="AT728" s="271" t="s">
        <v>368</v>
      </c>
      <c r="AU728" s="271" t="s">
        <v>90</v>
      </c>
      <c r="AY728" s="53" t="s">
        <v>366</v>
      </c>
      <c r="BE728" s="179">
        <f>IF(N728="základná",J728,0)</f>
        <v>0</v>
      </c>
      <c r="BF728" s="179">
        <f>IF(N728="znížená",J728,0)</f>
        <v>0</v>
      </c>
      <c r="BG728" s="179">
        <f>IF(N728="zákl. prenesená",J728,0)</f>
        <v>0</v>
      </c>
      <c r="BH728" s="179">
        <f>IF(N728="zníž. prenesená",J728,0)</f>
        <v>0</v>
      </c>
      <c r="BI728" s="179">
        <f>IF(N728="nulová",J728,0)</f>
        <v>0</v>
      </c>
      <c r="BJ728" s="53" t="s">
        <v>90</v>
      </c>
      <c r="BK728" s="179">
        <f>ROUND(I728*H728,2)</f>
        <v>0</v>
      </c>
      <c r="BL728" s="53" t="s">
        <v>371</v>
      </c>
      <c r="BM728" s="271" t="s">
        <v>893</v>
      </c>
    </row>
    <row r="729" spans="2:65" s="273" customFormat="1">
      <c r="B729" s="272"/>
      <c r="D729" s="274" t="s">
        <v>373</v>
      </c>
      <c r="E729" s="275" t="s">
        <v>1</v>
      </c>
      <c r="F729" s="276" t="s">
        <v>894</v>
      </c>
      <c r="H729" s="275" t="s">
        <v>1</v>
      </c>
      <c r="L729" s="272"/>
      <c r="M729" s="277"/>
      <c r="T729" s="278"/>
      <c r="AT729" s="275" t="s">
        <v>373</v>
      </c>
      <c r="AU729" s="275" t="s">
        <v>90</v>
      </c>
      <c r="AV729" s="273" t="s">
        <v>84</v>
      </c>
      <c r="AW729" s="273" t="s">
        <v>31</v>
      </c>
      <c r="AX729" s="273" t="s">
        <v>77</v>
      </c>
      <c r="AY729" s="275" t="s">
        <v>366</v>
      </c>
    </row>
    <row r="730" spans="2:65" s="280" customFormat="1">
      <c r="B730" s="279"/>
      <c r="D730" s="274" t="s">
        <v>373</v>
      </c>
      <c r="E730" s="281" t="s">
        <v>1</v>
      </c>
      <c r="F730" s="282" t="s">
        <v>895</v>
      </c>
      <c r="H730" s="283">
        <v>2</v>
      </c>
      <c r="L730" s="279"/>
      <c r="M730" s="284"/>
      <c r="T730" s="285"/>
      <c r="AT730" s="281" t="s">
        <v>373</v>
      </c>
      <c r="AU730" s="281" t="s">
        <v>90</v>
      </c>
      <c r="AV730" s="280" t="s">
        <v>90</v>
      </c>
      <c r="AW730" s="280" t="s">
        <v>31</v>
      </c>
      <c r="AX730" s="280" t="s">
        <v>77</v>
      </c>
      <c r="AY730" s="281" t="s">
        <v>366</v>
      </c>
    </row>
    <row r="731" spans="2:65" s="280" customFormat="1">
      <c r="B731" s="279"/>
      <c r="D731" s="274" t="s">
        <v>373</v>
      </c>
      <c r="E731" s="281" t="s">
        <v>1</v>
      </c>
      <c r="F731" s="282" t="s">
        <v>896</v>
      </c>
      <c r="H731" s="283">
        <v>2</v>
      </c>
      <c r="L731" s="279"/>
      <c r="M731" s="284"/>
      <c r="T731" s="285"/>
      <c r="AT731" s="281" t="s">
        <v>373</v>
      </c>
      <c r="AU731" s="281" t="s">
        <v>90</v>
      </c>
      <c r="AV731" s="280" t="s">
        <v>90</v>
      </c>
      <c r="AW731" s="280" t="s">
        <v>31</v>
      </c>
      <c r="AX731" s="280" t="s">
        <v>77</v>
      </c>
      <c r="AY731" s="281" t="s">
        <v>366</v>
      </c>
    </row>
    <row r="732" spans="2:65" s="280" customFormat="1">
      <c r="B732" s="279"/>
      <c r="D732" s="274" t="s">
        <v>373</v>
      </c>
      <c r="E732" s="281" t="s">
        <v>1</v>
      </c>
      <c r="F732" s="282" t="s">
        <v>897</v>
      </c>
      <c r="H732" s="283">
        <v>2</v>
      </c>
      <c r="L732" s="279"/>
      <c r="M732" s="284"/>
      <c r="T732" s="285"/>
      <c r="AT732" s="281" t="s">
        <v>373</v>
      </c>
      <c r="AU732" s="281" t="s">
        <v>90</v>
      </c>
      <c r="AV732" s="280" t="s">
        <v>90</v>
      </c>
      <c r="AW732" s="280" t="s">
        <v>31</v>
      </c>
      <c r="AX732" s="280" t="s">
        <v>77</v>
      </c>
      <c r="AY732" s="281" t="s">
        <v>366</v>
      </c>
    </row>
    <row r="733" spans="2:65" s="280" customFormat="1">
      <c r="B733" s="279"/>
      <c r="D733" s="274" t="s">
        <v>373</v>
      </c>
      <c r="E733" s="281" t="s">
        <v>1</v>
      </c>
      <c r="F733" s="282" t="s">
        <v>898</v>
      </c>
      <c r="H733" s="283">
        <v>2</v>
      </c>
      <c r="L733" s="279"/>
      <c r="M733" s="284"/>
      <c r="T733" s="285"/>
      <c r="AT733" s="281" t="s">
        <v>373</v>
      </c>
      <c r="AU733" s="281" t="s">
        <v>90</v>
      </c>
      <c r="AV733" s="280" t="s">
        <v>90</v>
      </c>
      <c r="AW733" s="280" t="s">
        <v>31</v>
      </c>
      <c r="AX733" s="280" t="s">
        <v>77</v>
      </c>
      <c r="AY733" s="281" t="s">
        <v>366</v>
      </c>
    </row>
    <row r="734" spans="2:65" s="287" customFormat="1">
      <c r="B734" s="286"/>
      <c r="D734" s="274" t="s">
        <v>373</v>
      </c>
      <c r="E734" s="288" t="s">
        <v>1</v>
      </c>
      <c r="F734" s="289" t="s">
        <v>378</v>
      </c>
      <c r="H734" s="290">
        <v>8</v>
      </c>
      <c r="L734" s="286"/>
      <c r="M734" s="291"/>
      <c r="T734" s="292"/>
      <c r="AT734" s="288" t="s">
        <v>373</v>
      </c>
      <c r="AU734" s="288" t="s">
        <v>90</v>
      </c>
      <c r="AV734" s="287" t="s">
        <v>371</v>
      </c>
      <c r="AW734" s="287" t="s">
        <v>31</v>
      </c>
      <c r="AX734" s="287" t="s">
        <v>84</v>
      </c>
      <c r="AY734" s="288" t="s">
        <v>366</v>
      </c>
    </row>
    <row r="735" spans="2:65" s="74" customFormat="1" ht="24.2" customHeight="1">
      <c r="B735" s="73"/>
      <c r="C735" s="260" t="s">
        <v>899</v>
      </c>
      <c r="D735" s="260" t="s">
        <v>368</v>
      </c>
      <c r="E735" s="261" t="s">
        <v>900</v>
      </c>
      <c r="F735" s="262" t="s">
        <v>901</v>
      </c>
      <c r="G735" s="263" t="s">
        <v>630</v>
      </c>
      <c r="H735" s="264">
        <v>2</v>
      </c>
      <c r="I735" s="26"/>
      <c r="J735" s="266">
        <f>ROUND(I735*H735,2)</f>
        <v>0</v>
      </c>
      <c r="K735" s="267"/>
      <c r="L735" s="73"/>
      <c r="M735" s="27" t="s">
        <v>1</v>
      </c>
      <c r="N735" s="233" t="s">
        <v>43</v>
      </c>
      <c r="P735" s="269">
        <f>O735*H735</f>
        <v>0</v>
      </c>
      <c r="Q735" s="269">
        <v>2.30631E-2</v>
      </c>
      <c r="R735" s="269">
        <f>Q735*H735</f>
        <v>4.6126199999999999E-2</v>
      </c>
      <c r="S735" s="269">
        <v>0</v>
      </c>
      <c r="T735" s="270">
        <f>S735*H735</f>
        <v>0</v>
      </c>
      <c r="AR735" s="271" t="s">
        <v>371</v>
      </c>
      <c r="AT735" s="271" t="s">
        <v>368</v>
      </c>
      <c r="AU735" s="271" t="s">
        <v>90</v>
      </c>
      <c r="AY735" s="53" t="s">
        <v>366</v>
      </c>
      <c r="BE735" s="179">
        <f>IF(N735="základná",J735,0)</f>
        <v>0</v>
      </c>
      <c r="BF735" s="179">
        <f>IF(N735="znížená",J735,0)</f>
        <v>0</v>
      </c>
      <c r="BG735" s="179">
        <f>IF(N735="zákl. prenesená",J735,0)</f>
        <v>0</v>
      </c>
      <c r="BH735" s="179">
        <f>IF(N735="zníž. prenesená",J735,0)</f>
        <v>0</v>
      </c>
      <c r="BI735" s="179">
        <f>IF(N735="nulová",J735,0)</f>
        <v>0</v>
      </c>
      <c r="BJ735" s="53" t="s">
        <v>90</v>
      </c>
      <c r="BK735" s="179">
        <f>ROUND(I735*H735,2)</f>
        <v>0</v>
      </c>
      <c r="BL735" s="53" t="s">
        <v>371</v>
      </c>
      <c r="BM735" s="271" t="s">
        <v>902</v>
      </c>
    </row>
    <row r="736" spans="2:65" s="273" customFormat="1">
      <c r="B736" s="272"/>
      <c r="D736" s="274" t="s">
        <v>373</v>
      </c>
      <c r="E736" s="275" t="s">
        <v>1</v>
      </c>
      <c r="F736" s="276" t="s">
        <v>903</v>
      </c>
      <c r="H736" s="275" t="s">
        <v>1</v>
      </c>
      <c r="L736" s="272"/>
      <c r="M736" s="277"/>
      <c r="T736" s="278"/>
      <c r="AT736" s="275" t="s">
        <v>373</v>
      </c>
      <c r="AU736" s="275" t="s">
        <v>90</v>
      </c>
      <c r="AV736" s="273" t="s">
        <v>84</v>
      </c>
      <c r="AW736" s="273" t="s">
        <v>31</v>
      </c>
      <c r="AX736" s="273" t="s">
        <v>77</v>
      </c>
      <c r="AY736" s="275" t="s">
        <v>366</v>
      </c>
    </row>
    <row r="737" spans="2:65" s="280" customFormat="1">
      <c r="B737" s="279"/>
      <c r="D737" s="274" t="s">
        <v>373</v>
      </c>
      <c r="E737" s="281" t="s">
        <v>1</v>
      </c>
      <c r="F737" s="282" t="s">
        <v>896</v>
      </c>
      <c r="H737" s="283">
        <v>2</v>
      </c>
      <c r="L737" s="279"/>
      <c r="M737" s="284"/>
      <c r="T737" s="285"/>
      <c r="AT737" s="281" t="s">
        <v>373</v>
      </c>
      <c r="AU737" s="281" t="s">
        <v>90</v>
      </c>
      <c r="AV737" s="280" t="s">
        <v>90</v>
      </c>
      <c r="AW737" s="280" t="s">
        <v>31</v>
      </c>
      <c r="AX737" s="280" t="s">
        <v>77</v>
      </c>
      <c r="AY737" s="281" t="s">
        <v>366</v>
      </c>
    </row>
    <row r="738" spans="2:65" s="287" customFormat="1">
      <c r="B738" s="286"/>
      <c r="D738" s="274" t="s">
        <v>373</v>
      </c>
      <c r="E738" s="288" t="s">
        <v>1</v>
      </c>
      <c r="F738" s="289" t="s">
        <v>378</v>
      </c>
      <c r="H738" s="290">
        <v>2</v>
      </c>
      <c r="L738" s="286"/>
      <c r="M738" s="291"/>
      <c r="T738" s="292"/>
      <c r="AT738" s="288" t="s">
        <v>373</v>
      </c>
      <c r="AU738" s="288" t="s">
        <v>90</v>
      </c>
      <c r="AV738" s="287" t="s">
        <v>371</v>
      </c>
      <c r="AW738" s="287" t="s">
        <v>31</v>
      </c>
      <c r="AX738" s="287" t="s">
        <v>84</v>
      </c>
      <c r="AY738" s="288" t="s">
        <v>366</v>
      </c>
    </row>
    <row r="739" spans="2:65" s="74" customFormat="1" ht="24.2" customHeight="1">
      <c r="B739" s="73"/>
      <c r="C739" s="260" t="s">
        <v>904</v>
      </c>
      <c r="D739" s="260" t="s">
        <v>368</v>
      </c>
      <c r="E739" s="261" t="s">
        <v>905</v>
      </c>
      <c r="F739" s="262" t="s">
        <v>906</v>
      </c>
      <c r="G739" s="263" t="s">
        <v>630</v>
      </c>
      <c r="H739" s="264">
        <v>10</v>
      </c>
      <c r="I739" s="26"/>
      <c r="J739" s="266">
        <f>ROUND(I739*H739,2)</f>
        <v>0</v>
      </c>
      <c r="K739" s="267"/>
      <c r="L739" s="73"/>
      <c r="M739" s="27" t="s">
        <v>1</v>
      </c>
      <c r="N739" s="233" t="s">
        <v>43</v>
      </c>
      <c r="P739" s="269">
        <f>O739*H739</f>
        <v>0</v>
      </c>
      <c r="Q739" s="269">
        <v>2.9224799999999999E-2</v>
      </c>
      <c r="R739" s="269">
        <f>Q739*H739</f>
        <v>0.29224800000000001</v>
      </c>
      <c r="S739" s="269">
        <v>0</v>
      </c>
      <c r="T739" s="270">
        <f>S739*H739</f>
        <v>0</v>
      </c>
      <c r="AR739" s="271" t="s">
        <v>371</v>
      </c>
      <c r="AT739" s="271" t="s">
        <v>368</v>
      </c>
      <c r="AU739" s="271" t="s">
        <v>90</v>
      </c>
      <c r="AY739" s="53" t="s">
        <v>366</v>
      </c>
      <c r="BE739" s="179">
        <f>IF(N739="základná",J739,0)</f>
        <v>0</v>
      </c>
      <c r="BF739" s="179">
        <f>IF(N739="znížená",J739,0)</f>
        <v>0</v>
      </c>
      <c r="BG739" s="179">
        <f>IF(N739="zákl. prenesená",J739,0)</f>
        <v>0</v>
      </c>
      <c r="BH739" s="179">
        <f>IF(N739="zníž. prenesená",J739,0)</f>
        <v>0</v>
      </c>
      <c r="BI739" s="179">
        <f>IF(N739="nulová",J739,0)</f>
        <v>0</v>
      </c>
      <c r="BJ739" s="53" t="s">
        <v>90</v>
      </c>
      <c r="BK739" s="179">
        <f>ROUND(I739*H739,2)</f>
        <v>0</v>
      </c>
      <c r="BL739" s="53" t="s">
        <v>371</v>
      </c>
      <c r="BM739" s="271" t="s">
        <v>907</v>
      </c>
    </row>
    <row r="740" spans="2:65" s="273" customFormat="1">
      <c r="B740" s="272"/>
      <c r="D740" s="274" t="s">
        <v>373</v>
      </c>
      <c r="E740" s="275" t="s">
        <v>1</v>
      </c>
      <c r="F740" s="276" t="s">
        <v>908</v>
      </c>
      <c r="H740" s="275" t="s">
        <v>1</v>
      </c>
      <c r="L740" s="272"/>
      <c r="M740" s="277"/>
      <c r="T740" s="278"/>
      <c r="AT740" s="275" t="s">
        <v>373</v>
      </c>
      <c r="AU740" s="275" t="s">
        <v>90</v>
      </c>
      <c r="AV740" s="273" t="s">
        <v>84</v>
      </c>
      <c r="AW740" s="273" t="s">
        <v>31</v>
      </c>
      <c r="AX740" s="273" t="s">
        <v>77</v>
      </c>
      <c r="AY740" s="275" t="s">
        <v>366</v>
      </c>
    </row>
    <row r="741" spans="2:65" s="280" customFormat="1">
      <c r="B741" s="279"/>
      <c r="D741" s="274" t="s">
        <v>373</v>
      </c>
      <c r="E741" s="281" t="s">
        <v>1</v>
      </c>
      <c r="F741" s="282" t="s">
        <v>909</v>
      </c>
      <c r="H741" s="283">
        <v>7</v>
      </c>
      <c r="L741" s="279"/>
      <c r="M741" s="284"/>
      <c r="T741" s="285"/>
      <c r="AT741" s="281" t="s">
        <v>373</v>
      </c>
      <c r="AU741" s="281" t="s">
        <v>90</v>
      </c>
      <c r="AV741" s="280" t="s">
        <v>90</v>
      </c>
      <c r="AW741" s="280" t="s">
        <v>31</v>
      </c>
      <c r="AX741" s="280" t="s">
        <v>77</v>
      </c>
      <c r="AY741" s="281" t="s">
        <v>366</v>
      </c>
    </row>
    <row r="742" spans="2:65" s="280" customFormat="1">
      <c r="B742" s="279"/>
      <c r="D742" s="274" t="s">
        <v>373</v>
      </c>
      <c r="E742" s="281" t="s">
        <v>1</v>
      </c>
      <c r="F742" s="282" t="s">
        <v>910</v>
      </c>
      <c r="H742" s="283">
        <v>2</v>
      </c>
      <c r="L742" s="279"/>
      <c r="M742" s="284"/>
      <c r="T742" s="285"/>
      <c r="AT742" s="281" t="s">
        <v>373</v>
      </c>
      <c r="AU742" s="281" t="s">
        <v>90</v>
      </c>
      <c r="AV742" s="280" t="s">
        <v>90</v>
      </c>
      <c r="AW742" s="280" t="s">
        <v>31</v>
      </c>
      <c r="AX742" s="280" t="s">
        <v>77</v>
      </c>
      <c r="AY742" s="281" t="s">
        <v>366</v>
      </c>
    </row>
    <row r="743" spans="2:65" s="280" customFormat="1">
      <c r="B743" s="279"/>
      <c r="D743" s="274" t="s">
        <v>373</v>
      </c>
      <c r="E743" s="281" t="s">
        <v>1</v>
      </c>
      <c r="F743" s="282" t="s">
        <v>911</v>
      </c>
      <c r="H743" s="283">
        <v>1</v>
      </c>
      <c r="L743" s="279"/>
      <c r="M743" s="284"/>
      <c r="T743" s="285"/>
      <c r="AT743" s="281" t="s">
        <v>373</v>
      </c>
      <c r="AU743" s="281" t="s">
        <v>90</v>
      </c>
      <c r="AV743" s="280" t="s">
        <v>90</v>
      </c>
      <c r="AW743" s="280" t="s">
        <v>31</v>
      </c>
      <c r="AX743" s="280" t="s">
        <v>77</v>
      </c>
      <c r="AY743" s="281" t="s">
        <v>366</v>
      </c>
    </row>
    <row r="744" spans="2:65" s="287" customFormat="1">
      <c r="B744" s="286"/>
      <c r="D744" s="274" t="s">
        <v>373</v>
      </c>
      <c r="E744" s="288" t="s">
        <v>1</v>
      </c>
      <c r="F744" s="289" t="s">
        <v>378</v>
      </c>
      <c r="H744" s="290">
        <v>10</v>
      </c>
      <c r="L744" s="286"/>
      <c r="M744" s="291"/>
      <c r="T744" s="292"/>
      <c r="AT744" s="288" t="s">
        <v>373</v>
      </c>
      <c r="AU744" s="288" t="s">
        <v>90</v>
      </c>
      <c r="AV744" s="287" t="s">
        <v>371</v>
      </c>
      <c r="AW744" s="287" t="s">
        <v>31</v>
      </c>
      <c r="AX744" s="287" t="s">
        <v>84</v>
      </c>
      <c r="AY744" s="288" t="s">
        <v>366</v>
      </c>
    </row>
    <row r="745" spans="2:65" s="74" customFormat="1" ht="24.2" customHeight="1">
      <c r="B745" s="73"/>
      <c r="C745" s="260" t="s">
        <v>912</v>
      </c>
      <c r="D745" s="260" t="s">
        <v>368</v>
      </c>
      <c r="E745" s="261" t="s">
        <v>913</v>
      </c>
      <c r="F745" s="262" t="s">
        <v>914</v>
      </c>
      <c r="G745" s="263" t="s">
        <v>630</v>
      </c>
      <c r="H745" s="264">
        <v>4</v>
      </c>
      <c r="I745" s="26"/>
      <c r="J745" s="266">
        <f>ROUND(I745*H745,2)</f>
        <v>0</v>
      </c>
      <c r="K745" s="267"/>
      <c r="L745" s="73"/>
      <c r="M745" s="27" t="s">
        <v>1</v>
      </c>
      <c r="N745" s="233" t="s">
        <v>43</v>
      </c>
      <c r="P745" s="269">
        <f>O745*H745</f>
        <v>0</v>
      </c>
      <c r="Q745" s="269">
        <v>3.4764999999999997E-2</v>
      </c>
      <c r="R745" s="269">
        <f>Q745*H745</f>
        <v>0.13905999999999999</v>
      </c>
      <c r="S745" s="269">
        <v>0</v>
      </c>
      <c r="T745" s="270">
        <f>S745*H745</f>
        <v>0</v>
      </c>
      <c r="AR745" s="271" t="s">
        <v>371</v>
      </c>
      <c r="AT745" s="271" t="s">
        <v>368</v>
      </c>
      <c r="AU745" s="271" t="s">
        <v>90</v>
      </c>
      <c r="AY745" s="53" t="s">
        <v>366</v>
      </c>
      <c r="BE745" s="179">
        <f>IF(N745="základná",J745,0)</f>
        <v>0</v>
      </c>
      <c r="BF745" s="179">
        <f>IF(N745="znížená",J745,0)</f>
        <v>0</v>
      </c>
      <c r="BG745" s="179">
        <f>IF(N745="zákl. prenesená",J745,0)</f>
        <v>0</v>
      </c>
      <c r="BH745" s="179">
        <f>IF(N745="zníž. prenesená",J745,0)</f>
        <v>0</v>
      </c>
      <c r="BI745" s="179">
        <f>IF(N745="nulová",J745,0)</f>
        <v>0</v>
      </c>
      <c r="BJ745" s="53" t="s">
        <v>90</v>
      </c>
      <c r="BK745" s="179">
        <f>ROUND(I745*H745,2)</f>
        <v>0</v>
      </c>
      <c r="BL745" s="53" t="s">
        <v>371</v>
      </c>
      <c r="BM745" s="271" t="s">
        <v>915</v>
      </c>
    </row>
    <row r="746" spans="2:65" s="273" customFormat="1">
      <c r="B746" s="272"/>
      <c r="D746" s="274" t="s">
        <v>373</v>
      </c>
      <c r="E746" s="275" t="s">
        <v>1</v>
      </c>
      <c r="F746" s="276" t="s">
        <v>916</v>
      </c>
      <c r="H746" s="275" t="s">
        <v>1</v>
      </c>
      <c r="L746" s="272"/>
      <c r="M746" s="277"/>
      <c r="T746" s="278"/>
      <c r="AT746" s="275" t="s">
        <v>373</v>
      </c>
      <c r="AU746" s="275" t="s">
        <v>90</v>
      </c>
      <c r="AV746" s="273" t="s">
        <v>84</v>
      </c>
      <c r="AW746" s="273" t="s">
        <v>31</v>
      </c>
      <c r="AX746" s="273" t="s">
        <v>77</v>
      </c>
      <c r="AY746" s="275" t="s">
        <v>366</v>
      </c>
    </row>
    <row r="747" spans="2:65" s="280" customFormat="1">
      <c r="B747" s="279"/>
      <c r="D747" s="274" t="s">
        <v>373</v>
      </c>
      <c r="E747" s="281" t="s">
        <v>1</v>
      </c>
      <c r="F747" s="282" t="s">
        <v>917</v>
      </c>
      <c r="H747" s="283">
        <v>1</v>
      </c>
      <c r="L747" s="279"/>
      <c r="M747" s="284"/>
      <c r="T747" s="285"/>
      <c r="AT747" s="281" t="s">
        <v>373</v>
      </c>
      <c r="AU747" s="281" t="s">
        <v>90</v>
      </c>
      <c r="AV747" s="280" t="s">
        <v>90</v>
      </c>
      <c r="AW747" s="280" t="s">
        <v>31</v>
      </c>
      <c r="AX747" s="280" t="s">
        <v>77</v>
      </c>
      <c r="AY747" s="281" t="s">
        <v>366</v>
      </c>
    </row>
    <row r="748" spans="2:65" s="280" customFormat="1">
      <c r="B748" s="279"/>
      <c r="D748" s="274" t="s">
        <v>373</v>
      </c>
      <c r="E748" s="281" t="s">
        <v>1</v>
      </c>
      <c r="F748" s="282" t="s">
        <v>918</v>
      </c>
      <c r="H748" s="283">
        <v>1</v>
      </c>
      <c r="L748" s="279"/>
      <c r="M748" s="284"/>
      <c r="T748" s="285"/>
      <c r="AT748" s="281" t="s">
        <v>373</v>
      </c>
      <c r="AU748" s="281" t="s">
        <v>90</v>
      </c>
      <c r="AV748" s="280" t="s">
        <v>90</v>
      </c>
      <c r="AW748" s="280" t="s">
        <v>31</v>
      </c>
      <c r="AX748" s="280" t="s">
        <v>77</v>
      </c>
      <c r="AY748" s="281" t="s">
        <v>366</v>
      </c>
    </row>
    <row r="749" spans="2:65" s="280" customFormat="1">
      <c r="B749" s="279"/>
      <c r="D749" s="274" t="s">
        <v>373</v>
      </c>
      <c r="E749" s="281" t="s">
        <v>1</v>
      </c>
      <c r="F749" s="282" t="s">
        <v>898</v>
      </c>
      <c r="H749" s="283">
        <v>2</v>
      </c>
      <c r="L749" s="279"/>
      <c r="M749" s="284"/>
      <c r="T749" s="285"/>
      <c r="AT749" s="281" t="s">
        <v>373</v>
      </c>
      <c r="AU749" s="281" t="s">
        <v>90</v>
      </c>
      <c r="AV749" s="280" t="s">
        <v>90</v>
      </c>
      <c r="AW749" s="280" t="s">
        <v>31</v>
      </c>
      <c r="AX749" s="280" t="s">
        <v>77</v>
      </c>
      <c r="AY749" s="281" t="s">
        <v>366</v>
      </c>
    </row>
    <row r="750" spans="2:65" s="287" customFormat="1">
      <c r="B750" s="286"/>
      <c r="D750" s="274" t="s">
        <v>373</v>
      </c>
      <c r="E750" s="288" t="s">
        <v>1</v>
      </c>
      <c r="F750" s="289" t="s">
        <v>378</v>
      </c>
      <c r="H750" s="290">
        <v>4</v>
      </c>
      <c r="L750" s="286"/>
      <c r="M750" s="291"/>
      <c r="T750" s="292"/>
      <c r="AT750" s="288" t="s">
        <v>373</v>
      </c>
      <c r="AU750" s="288" t="s">
        <v>90</v>
      </c>
      <c r="AV750" s="287" t="s">
        <v>371</v>
      </c>
      <c r="AW750" s="287" t="s">
        <v>31</v>
      </c>
      <c r="AX750" s="287" t="s">
        <v>84</v>
      </c>
      <c r="AY750" s="288" t="s">
        <v>366</v>
      </c>
    </row>
    <row r="751" spans="2:65" s="74" customFormat="1" ht="24.2" customHeight="1">
      <c r="B751" s="73"/>
      <c r="C751" s="260" t="s">
        <v>919</v>
      </c>
      <c r="D751" s="260" t="s">
        <v>368</v>
      </c>
      <c r="E751" s="261" t="s">
        <v>920</v>
      </c>
      <c r="F751" s="262" t="s">
        <v>921</v>
      </c>
      <c r="G751" s="263" t="s">
        <v>630</v>
      </c>
      <c r="H751" s="264">
        <v>37</v>
      </c>
      <c r="I751" s="26"/>
      <c r="J751" s="266">
        <f>ROUND(I751*H751,2)</f>
        <v>0</v>
      </c>
      <c r="K751" s="267"/>
      <c r="L751" s="73"/>
      <c r="M751" s="27" t="s">
        <v>1</v>
      </c>
      <c r="N751" s="233" t="s">
        <v>43</v>
      </c>
      <c r="P751" s="269">
        <f>O751*H751</f>
        <v>0</v>
      </c>
      <c r="Q751" s="269">
        <v>4.8849999999999998E-2</v>
      </c>
      <c r="R751" s="269">
        <f>Q751*H751</f>
        <v>1.80745</v>
      </c>
      <c r="S751" s="269">
        <v>0</v>
      </c>
      <c r="T751" s="270">
        <f>S751*H751</f>
        <v>0</v>
      </c>
      <c r="AR751" s="271" t="s">
        <v>371</v>
      </c>
      <c r="AT751" s="271" t="s">
        <v>368</v>
      </c>
      <c r="AU751" s="271" t="s">
        <v>90</v>
      </c>
      <c r="AY751" s="53" t="s">
        <v>366</v>
      </c>
      <c r="BE751" s="179">
        <f>IF(N751="základná",J751,0)</f>
        <v>0</v>
      </c>
      <c r="BF751" s="179">
        <f>IF(N751="znížená",J751,0)</f>
        <v>0</v>
      </c>
      <c r="BG751" s="179">
        <f>IF(N751="zákl. prenesená",J751,0)</f>
        <v>0</v>
      </c>
      <c r="BH751" s="179">
        <f>IF(N751="zníž. prenesená",J751,0)</f>
        <v>0</v>
      </c>
      <c r="BI751" s="179">
        <f>IF(N751="nulová",J751,0)</f>
        <v>0</v>
      </c>
      <c r="BJ751" s="53" t="s">
        <v>90</v>
      </c>
      <c r="BK751" s="179">
        <f>ROUND(I751*H751,2)</f>
        <v>0</v>
      </c>
      <c r="BL751" s="53" t="s">
        <v>371</v>
      </c>
      <c r="BM751" s="271" t="s">
        <v>922</v>
      </c>
    </row>
    <row r="752" spans="2:65" s="273" customFormat="1">
      <c r="B752" s="272"/>
      <c r="D752" s="274" t="s">
        <v>373</v>
      </c>
      <c r="E752" s="275" t="s">
        <v>1</v>
      </c>
      <c r="F752" s="276" t="s">
        <v>412</v>
      </c>
      <c r="H752" s="275" t="s">
        <v>1</v>
      </c>
      <c r="L752" s="272"/>
      <c r="M752" s="277"/>
      <c r="T752" s="278"/>
      <c r="AT752" s="275" t="s">
        <v>373</v>
      </c>
      <c r="AU752" s="275" t="s">
        <v>90</v>
      </c>
      <c r="AV752" s="273" t="s">
        <v>84</v>
      </c>
      <c r="AW752" s="273" t="s">
        <v>31</v>
      </c>
      <c r="AX752" s="273" t="s">
        <v>77</v>
      </c>
      <c r="AY752" s="275" t="s">
        <v>366</v>
      </c>
    </row>
    <row r="753" spans="2:51" s="273" customFormat="1">
      <c r="B753" s="272"/>
      <c r="D753" s="274" t="s">
        <v>373</v>
      </c>
      <c r="E753" s="275" t="s">
        <v>1</v>
      </c>
      <c r="F753" s="276" t="s">
        <v>923</v>
      </c>
      <c r="H753" s="275" t="s">
        <v>1</v>
      </c>
      <c r="L753" s="272"/>
      <c r="M753" s="277"/>
      <c r="T753" s="278"/>
      <c r="AT753" s="275" t="s">
        <v>373</v>
      </c>
      <c r="AU753" s="275" t="s">
        <v>90</v>
      </c>
      <c r="AV753" s="273" t="s">
        <v>84</v>
      </c>
      <c r="AW753" s="273" t="s">
        <v>31</v>
      </c>
      <c r="AX753" s="273" t="s">
        <v>77</v>
      </c>
      <c r="AY753" s="275" t="s">
        <v>366</v>
      </c>
    </row>
    <row r="754" spans="2:51" s="280" customFormat="1">
      <c r="B754" s="279"/>
      <c r="D754" s="274" t="s">
        <v>373</v>
      </c>
      <c r="E754" s="281" t="s">
        <v>1</v>
      </c>
      <c r="F754" s="282" t="s">
        <v>462</v>
      </c>
      <c r="H754" s="283">
        <v>9</v>
      </c>
      <c r="L754" s="279"/>
      <c r="M754" s="284"/>
      <c r="T754" s="285"/>
      <c r="AT754" s="281" t="s">
        <v>373</v>
      </c>
      <c r="AU754" s="281" t="s">
        <v>90</v>
      </c>
      <c r="AV754" s="280" t="s">
        <v>90</v>
      </c>
      <c r="AW754" s="280" t="s">
        <v>31</v>
      </c>
      <c r="AX754" s="280" t="s">
        <v>77</v>
      </c>
      <c r="AY754" s="281" t="s">
        <v>366</v>
      </c>
    </row>
    <row r="755" spans="2:51" s="294" customFormat="1">
      <c r="B755" s="293"/>
      <c r="D755" s="274" t="s">
        <v>373</v>
      </c>
      <c r="E755" s="295" t="s">
        <v>1</v>
      </c>
      <c r="F755" s="296" t="s">
        <v>397</v>
      </c>
      <c r="H755" s="297">
        <v>9</v>
      </c>
      <c r="L755" s="293"/>
      <c r="M755" s="298"/>
      <c r="T755" s="299"/>
      <c r="AT755" s="295" t="s">
        <v>373</v>
      </c>
      <c r="AU755" s="295" t="s">
        <v>90</v>
      </c>
      <c r="AV755" s="294" t="s">
        <v>149</v>
      </c>
      <c r="AW755" s="294" t="s">
        <v>31</v>
      </c>
      <c r="AX755" s="294" t="s">
        <v>77</v>
      </c>
      <c r="AY755" s="295" t="s">
        <v>366</v>
      </c>
    </row>
    <row r="756" spans="2:51" s="273" customFormat="1">
      <c r="B756" s="272"/>
      <c r="D756" s="274" t="s">
        <v>373</v>
      </c>
      <c r="E756" s="275" t="s">
        <v>1</v>
      </c>
      <c r="F756" s="276" t="s">
        <v>632</v>
      </c>
      <c r="H756" s="275" t="s">
        <v>1</v>
      </c>
      <c r="L756" s="272"/>
      <c r="M756" s="277"/>
      <c r="T756" s="278"/>
      <c r="AT756" s="275" t="s">
        <v>373</v>
      </c>
      <c r="AU756" s="275" t="s">
        <v>90</v>
      </c>
      <c r="AV756" s="273" t="s">
        <v>84</v>
      </c>
      <c r="AW756" s="273" t="s">
        <v>31</v>
      </c>
      <c r="AX756" s="273" t="s">
        <v>77</v>
      </c>
      <c r="AY756" s="275" t="s">
        <v>366</v>
      </c>
    </row>
    <row r="757" spans="2:51" s="273" customFormat="1">
      <c r="B757" s="272"/>
      <c r="D757" s="274" t="s">
        <v>373</v>
      </c>
      <c r="E757" s="275" t="s">
        <v>1</v>
      </c>
      <c r="F757" s="276" t="s">
        <v>923</v>
      </c>
      <c r="H757" s="275" t="s">
        <v>1</v>
      </c>
      <c r="L757" s="272"/>
      <c r="M757" s="277"/>
      <c r="T757" s="278"/>
      <c r="AT757" s="275" t="s">
        <v>373</v>
      </c>
      <c r="AU757" s="275" t="s">
        <v>90</v>
      </c>
      <c r="AV757" s="273" t="s">
        <v>84</v>
      </c>
      <c r="AW757" s="273" t="s">
        <v>31</v>
      </c>
      <c r="AX757" s="273" t="s">
        <v>77</v>
      </c>
      <c r="AY757" s="275" t="s">
        <v>366</v>
      </c>
    </row>
    <row r="758" spans="2:51" s="280" customFormat="1">
      <c r="B758" s="279"/>
      <c r="D758" s="274" t="s">
        <v>373</v>
      </c>
      <c r="E758" s="281" t="s">
        <v>1</v>
      </c>
      <c r="F758" s="282" t="s">
        <v>476</v>
      </c>
      <c r="H758" s="283">
        <v>12</v>
      </c>
      <c r="L758" s="279"/>
      <c r="M758" s="284"/>
      <c r="T758" s="285"/>
      <c r="AT758" s="281" t="s">
        <v>373</v>
      </c>
      <c r="AU758" s="281" t="s">
        <v>90</v>
      </c>
      <c r="AV758" s="280" t="s">
        <v>90</v>
      </c>
      <c r="AW758" s="280" t="s">
        <v>31</v>
      </c>
      <c r="AX758" s="280" t="s">
        <v>77</v>
      </c>
      <c r="AY758" s="281" t="s">
        <v>366</v>
      </c>
    </row>
    <row r="759" spans="2:51" s="294" customFormat="1">
      <c r="B759" s="293"/>
      <c r="D759" s="274" t="s">
        <v>373</v>
      </c>
      <c r="E759" s="295" t="s">
        <v>1</v>
      </c>
      <c r="F759" s="296" t="s">
        <v>397</v>
      </c>
      <c r="H759" s="297">
        <v>12</v>
      </c>
      <c r="L759" s="293"/>
      <c r="M759" s="298"/>
      <c r="T759" s="299"/>
      <c r="AT759" s="295" t="s">
        <v>373</v>
      </c>
      <c r="AU759" s="295" t="s">
        <v>90</v>
      </c>
      <c r="AV759" s="294" t="s">
        <v>149</v>
      </c>
      <c r="AW759" s="294" t="s">
        <v>31</v>
      </c>
      <c r="AX759" s="294" t="s">
        <v>77</v>
      </c>
      <c r="AY759" s="295" t="s">
        <v>366</v>
      </c>
    </row>
    <row r="760" spans="2:51" s="273" customFormat="1">
      <c r="B760" s="272"/>
      <c r="D760" s="274" t="s">
        <v>373</v>
      </c>
      <c r="E760" s="275" t="s">
        <v>1</v>
      </c>
      <c r="F760" s="276" t="s">
        <v>634</v>
      </c>
      <c r="H760" s="275" t="s">
        <v>1</v>
      </c>
      <c r="L760" s="272"/>
      <c r="M760" s="277"/>
      <c r="T760" s="278"/>
      <c r="AT760" s="275" t="s">
        <v>373</v>
      </c>
      <c r="AU760" s="275" t="s">
        <v>90</v>
      </c>
      <c r="AV760" s="273" t="s">
        <v>84</v>
      </c>
      <c r="AW760" s="273" t="s">
        <v>31</v>
      </c>
      <c r="AX760" s="273" t="s">
        <v>77</v>
      </c>
      <c r="AY760" s="275" t="s">
        <v>366</v>
      </c>
    </row>
    <row r="761" spans="2:51" s="273" customFormat="1">
      <c r="B761" s="272"/>
      <c r="D761" s="274" t="s">
        <v>373</v>
      </c>
      <c r="E761" s="275" t="s">
        <v>1</v>
      </c>
      <c r="F761" s="276" t="s">
        <v>923</v>
      </c>
      <c r="H761" s="275" t="s">
        <v>1</v>
      </c>
      <c r="L761" s="272"/>
      <c r="M761" s="277"/>
      <c r="T761" s="278"/>
      <c r="AT761" s="275" t="s">
        <v>373</v>
      </c>
      <c r="AU761" s="275" t="s">
        <v>90</v>
      </c>
      <c r="AV761" s="273" t="s">
        <v>84</v>
      </c>
      <c r="AW761" s="273" t="s">
        <v>31</v>
      </c>
      <c r="AX761" s="273" t="s">
        <v>77</v>
      </c>
      <c r="AY761" s="275" t="s">
        <v>366</v>
      </c>
    </row>
    <row r="762" spans="2:51" s="280" customFormat="1">
      <c r="B762" s="279"/>
      <c r="D762" s="274" t="s">
        <v>373</v>
      </c>
      <c r="E762" s="281" t="s">
        <v>1</v>
      </c>
      <c r="F762" s="282" t="s">
        <v>454</v>
      </c>
      <c r="H762" s="283">
        <v>8</v>
      </c>
      <c r="L762" s="279"/>
      <c r="M762" s="284"/>
      <c r="T762" s="285"/>
      <c r="AT762" s="281" t="s">
        <v>373</v>
      </c>
      <c r="AU762" s="281" t="s">
        <v>90</v>
      </c>
      <c r="AV762" s="280" t="s">
        <v>90</v>
      </c>
      <c r="AW762" s="280" t="s">
        <v>31</v>
      </c>
      <c r="AX762" s="280" t="s">
        <v>77</v>
      </c>
      <c r="AY762" s="281" t="s">
        <v>366</v>
      </c>
    </row>
    <row r="763" spans="2:51" s="294" customFormat="1">
      <c r="B763" s="293"/>
      <c r="D763" s="274" t="s">
        <v>373</v>
      </c>
      <c r="E763" s="295" t="s">
        <v>1</v>
      </c>
      <c r="F763" s="296" t="s">
        <v>397</v>
      </c>
      <c r="H763" s="297">
        <v>8</v>
      </c>
      <c r="L763" s="293"/>
      <c r="M763" s="298"/>
      <c r="T763" s="299"/>
      <c r="AT763" s="295" t="s">
        <v>373</v>
      </c>
      <c r="AU763" s="295" t="s">
        <v>90</v>
      </c>
      <c r="AV763" s="294" t="s">
        <v>149</v>
      </c>
      <c r="AW763" s="294" t="s">
        <v>31</v>
      </c>
      <c r="AX763" s="294" t="s">
        <v>77</v>
      </c>
      <c r="AY763" s="295" t="s">
        <v>366</v>
      </c>
    </row>
    <row r="764" spans="2:51" s="273" customFormat="1">
      <c r="B764" s="272"/>
      <c r="D764" s="274" t="s">
        <v>373</v>
      </c>
      <c r="E764" s="275" t="s">
        <v>1</v>
      </c>
      <c r="F764" s="276" t="s">
        <v>924</v>
      </c>
      <c r="H764" s="275" t="s">
        <v>1</v>
      </c>
      <c r="L764" s="272"/>
      <c r="M764" s="277"/>
      <c r="T764" s="278"/>
      <c r="AT764" s="275" t="s">
        <v>373</v>
      </c>
      <c r="AU764" s="275" t="s">
        <v>90</v>
      </c>
      <c r="AV764" s="273" t="s">
        <v>84</v>
      </c>
      <c r="AW764" s="273" t="s">
        <v>31</v>
      </c>
      <c r="AX764" s="273" t="s">
        <v>77</v>
      </c>
      <c r="AY764" s="275" t="s">
        <v>366</v>
      </c>
    </row>
    <row r="765" spans="2:51" s="273" customFormat="1">
      <c r="B765" s="272"/>
      <c r="D765" s="274" t="s">
        <v>373</v>
      </c>
      <c r="E765" s="275" t="s">
        <v>1</v>
      </c>
      <c r="F765" s="276" t="s">
        <v>923</v>
      </c>
      <c r="H765" s="275" t="s">
        <v>1</v>
      </c>
      <c r="L765" s="272"/>
      <c r="M765" s="277"/>
      <c r="T765" s="278"/>
      <c r="AT765" s="275" t="s">
        <v>373</v>
      </c>
      <c r="AU765" s="275" t="s">
        <v>90</v>
      </c>
      <c r="AV765" s="273" t="s">
        <v>84</v>
      </c>
      <c r="AW765" s="273" t="s">
        <v>31</v>
      </c>
      <c r="AX765" s="273" t="s">
        <v>77</v>
      </c>
      <c r="AY765" s="275" t="s">
        <v>366</v>
      </c>
    </row>
    <row r="766" spans="2:51" s="280" customFormat="1">
      <c r="B766" s="279"/>
      <c r="D766" s="274" t="s">
        <v>373</v>
      </c>
      <c r="E766" s="281" t="s">
        <v>1</v>
      </c>
      <c r="F766" s="282" t="s">
        <v>454</v>
      </c>
      <c r="H766" s="283">
        <v>8</v>
      </c>
      <c r="L766" s="279"/>
      <c r="M766" s="284"/>
      <c r="T766" s="285"/>
      <c r="AT766" s="281" t="s">
        <v>373</v>
      </c>
      <c r="AU766" s="281" t="s">
        <v>90</v>
      </c>
      <c r="AV766" s="280" t="s">
        <v>90</v>
      </c>
      <c r="AW766" s="280" t="s">
        <v>31</v>
      </c>
      <c r="AX766" s="280" t="s">
        <v>77</v>
      </c>
      <c r="AY766" s="281" t="s">
        <v>366</v>
      </c>
    </row>
    <row r="767" spans="2:51" s="294" customFormat="1">
      <c r="B767" s="293"/>
      <c r="D767" s="274" t="s">
        <v>373</v>
      </c>
      <c r="E767" s="295" t="s">
        <v>1</v>
      </c>
      <c r="F767" s="296" t="s">
        <v>397</v>
      </c>
      <c r="H767" s="297">
        <v>8</v>
      </c>
      <c r="L767" s="293"/>
      <c r="M767" s="298"/>
      <c r="T767" s="299"/>
      <c r="AT767" s="295" t="s">
        <v>373</v>
      </c>
      <c r="AU767" s="295" t="s">
        <v>90</v>
      </c>
      <c r="AV767" s="294" t="s">
        <v>149</v>
      </c>
      <c r="AW767" s="294" t="s">
        <v>31</v>
      </c>
      <c r="AX767" s="294" t="s">
        <v>77</v>
      </c>
      <c r="AY767" s="295" t="s">
        <v>366</v>
      </c>
    </row>
    <row r="768" spans="2:51" s="287" customFormat="1">
      <c r="B768" s="286"/>
      <c r="D768" s="274" t="s">
        <v>373</v>
      </c>
      <c r="E768" s="288" t="s">
        <v>1</v>
      </c>
      <c r="F768" s="289" t="s">
        <v>378</v>
      </c>
      <c r="H768" s="290">
        <v>37</v>
      </c>
      <c r="L768" s="286"/>
      <c r="M768" s="291"/>
      <c r="T768" s="292"/>
      <c r="AT768" s="288" t="s">
        <v>373</v>
      </c>
      <c r="AU768" s="288" t="s">
        <v>90</v>
      </c>
      <c r="AV768" s="287" t="s">
        <v>371</v>
      </c>
      <c r="AW768" s="287" t="s">
        <v>31</v>
      </c>
      <c r="AX768" s="287" t="s">
        <v>84</v>
      </c>
      <c r="AY768" s="288" t="s">
        <v>366</v>
      </c>
    </row>
    <row r="769" spans="2:65" s="74" customFormat="1" ht="24.2" customHeight="1">
      <c r="B769" s="73"/>
      <c r="C769" s="260" t="s">
        <v>925</v>
      </c>
      <c r="D769" s="260" t="s">
        <v>368</v>
      </c>
      <c r="E769" s="261" t="s">
        <v>926</v>
      </c>
      <c r="F769" s="262" t="s">
        <v>927</v>
      </c>
      <c r="G769" s="263" t="s">
        <v>630</v>
      </c>
      <c r="H769" s="264">
        <v>39</v>
      </c>
      <c r="I769" s="26"/>
      <c r="J769" s="266">
        <f>ROUND(I769*H769,2)</f>
        <v>0</v>
      </c>
      <c r="K769" s="267"/>
      <c r="L769" s="73"/>
      <c r="M769" s="27" t="s">
        <v>1</v>
      </c>
      <c r="N769" s="233" t="s">
        <v>43</v>
      </c>
      <c r="P769" s="269">
        <f>O769*H769</f>
        <v>0</v>
      </c>
      <c r="Q769" s="269">
        <v>5.8540000000000002E-2</v>
      </c>
      <c r="R769" s="269">
        <f>Q769*H769</f>
        <v>2.2830599999999999</v>
      </c>
      <c r="S769" s="269">
        <v>0</v>
      </c>
      <c r="T769" s="270">
        <f>S769*H769</f>
        <v>0</v>
      </c>
      <c r="AR769" s="271" t="s">
        <v>371</v>
      </c>
      <c r="AT769" s="271" t="s">
        <v>368</v>
      </c>
      <c r="AU769" s="271" t="s">
        <v>90</v>
      </c>
      <c r="AY769" s="53" t="s">
        <v>366</v>
      </c>
      <c r="BE769" s="179">
        <f>IF(N769="základná",J769,0)</f>
        <v>0</v>
      </c>
      <c r="BF769" s="179">
        <f>IF(N769="znížená",J769,0)</f>
        <v>0</v>
      </c>
      <c r="BG769" s="179">
        <f>IF(N769="zákl. prenesená",J769,0)</f>
        <v>0</v>
      </c>
      <c r="BH769" s="179">
        <f>IF(N769="zníž. prenesená",J769,0)</f>
        <v>0</v>
      </c>
      <c r="BI769" s="179">
        <f>IF(N769="nulová",J769,0)</f>
        <v>0</v>
      </c>
      <c r="BJ769" s="53" t="s">
        <v>90</v>
      </c>
      <c r="BK769" s="179">
        <f>ROUND(I769*H769,2)</f>
        <v>0</v>
      </c>
      <c r="BL769" s="53" t="s">
        <v>371</v>
      </c>
      <c r="BM769" s="271" t="s">
        <v>928</v>
      </c>
    </row>
    <row r="770" spans="2:65" s="273" customFormat="1">
      <c r="B770" s="272"/>
      <c r="D770" s="274" t="s">
        <v>373</v>
      </c>
      <c r="E770" s="275" t="s">
        <v>1</v>
      </c>
      <c r="F770" s="276" t="s">
        <v>412</v>
      </c>
      <c r="H770" s="275" t="s">
        <v>1</v>
      </c>
      <c r="L770" s="272"/>
      <c r="M770" s="277"/>
      <c r="T770" s="278"/>
      <c r="AT770" s="275" t="s">
        <v>373</v>
      </c>
      <c r="AU770" s="275" t="s">
        <v>90</v>
      </c>
      <c r="AV770" s="273" t="s">
        <v>84</v>
      </c>
      <c r="AW770" s="273" t="s">
        <v>31</v>
      </c>
      <c r="AX770" s="273" t="s">
        <v>77</v>
      </c>
      <c r="AY770" s="275" t="s">
        <v>366</v>
      </c>
    </row>
    <row r="771" spans="2:65" s="273" customFormat="1">
      <c r="B771" s="272"/>
      <c r="D771" s="274" t="s">
        <v>373</v>
      </c>
      <c r="E771" s="275" t="s">
        <v>1</v>
      </c>
      <c r="F771" s="276" t="s">
        <v>929</v>
      </c>
      <c r="H771" s="275" t="s">
        <v>1</v>
      </c>
      <c r="L771" s="272"/>
      <c r="M771" s="277"/>
      <c r="T771" s="278"/>
      <c r="AT771" s="275" t="s">
        <v>373</v>
      </c>
      <c r="AU771" s="275" t="s">
        <v>90</v>
      </c>
      <c r="AV771" s="273" t="s">
        <v>84</v>
      </c>
      <c r="AW771" s="273" t="s">
        <v>31</v>
      </c>
      <c r="AX771" s="273" t="s">
        <v>77</v>
      </c>
      <c r="AY771" s="275" t="s">
        <v>366</v>
      </c>
    </row>
    <row r="772" spans="2:65" s="280" customFormat="1">
      <c r="B772" s="279"/>
      <c r="D772" s="274" t="s">
        <v>373</v>
      </c>
      <c r="E772" s="281" t="s">
        <v>1</v>
      </c>
      <c r="F772" s="282" t="s">
        <v>484</v>
      </c>
      <c r="H772" s="283">
        <v>14</v>
      </c>
      <c r="L772" s="279"/>
      <c r="M772" s="284"/>
      <c r="T772" s="285"/>
      <c r="AT772" s="281" t="s">
        <v>373</v>
      </c>
      <c r="AU772" s="281" t="s">
        <v>90</v>
      </c>
      <c r="AV772" s="280" t="s">
        <v>90</v>
      </c>
      <c r="AW772" s="280" t="s">
        <v>31</v>
      </c>
      <c r="AX772" s="280" t="s">
        <v>77</v>
      </c>
      <c r="AY772" s="281" t="s">
        <v>366</v>
      </c>
    </row>
    <row r="773" spans="2:65" s="294" customFormat="1">
      <c r="B773" s="293"/>
      <c r="D773" s="274" t="s">
        <v>373</v>
      </c>
      <c r="E773" s="295" t="s">
        <v>1</v>
      </c>
      <c r="F773" s="296" t="s">
        <v>397</v>
      </c>
      <c r="H773" s="297">
        <v>14</v>
      </c>
      <c r="L773" s="293"/>
      <c r="M773" s="298"/>
      <c r="T773" s="299"/>
      <c r="AT773" s="295" t="s">
        <v>373</v>
      </c>
      <c r="AU773" s="295" t="s">
        <v>90</v>
      </c>
      <c r="AV773" s="294" t="s">
        <v>149</v>
      </c>
      <c r="AW773" s="294" t="s">
        <v>31</v>
      </c>
      <c r="AX773" s="294" t="s">
        <v>77</v>
      </c>
      <c r="AY773" s="295" t="s">
        <v>366</v>
      </c>
    </row>
    <row r="774" spans="2:65" s="273" customFormat="1">
      <c r="B774" s="272"/>
      <c r="D774" s="274" t="s">
        <v>373</v>
      </c>
      <c r="E774" s="275" t="s">
        <v>1</v>
      </c>
      <c r="F774" s="276" t="s">
        <v>924</v>
      </c>
      <c r="H774" s="275" t="s">
        <v>1</v>
      </c>
      <c r="L774" s="272"/>
      <c r="M774" s="277"/>
      <c r="T774" s="278"/>
      <c r="AT774" s="275" t="s">
        <v>373</v>
      </c>
      <c r="AU774" s="275" t="s">
        <v>90</v>
      </c>
      <c r="AV774" s="273" t="s">
        <v>84</v>
      </c>
      <c r="AW774" s="273" t="s">
        <v>31</v>
      </c>
      <c r="AX774" s="273" t="s">
        <v>77</v>
      </c>
      <c r="AY774" s="275" t="s">
        <v>366</v>
      </c>
    </row>
    <row r="775" spans="2:65" s="273" customFormat="1">
      <c r="B775" s="272"/>
      <c r="D775" s="274" t="s">
        <v>373</v>
      </c>
      <c r="E775" s="275" t="s">
        <v>1</v>
      </c>
      <c r="F775" s="276" t="s">
        <v>929</v>
      </c>
      <c r="H775" s="275" t="s">
        <v>1</v>
      </c>
      <c r="L775" s="272"/>
      <c r="M775" s="277"/>
      <c r="T775" s="278"/>
      <c r="AT775" s="275" t="s">
        <v>373</v>
      </c>
      <c r="AU775" s="275" t="s">
        <v>90</v>
      </c>
      <c r="AV775" s="273" t="s">
        <v>84</v>
      </c>
      <c r="AW775" s="273" t="s">
        <v>31</v>
      </c>
      <c r="AX775" s="273" t="s">
        <v>77</v>
      </c>
      <c r="AY775" s="275" t="s">
        <v>366</v>
      </c>
    </row>
    <row r="776" spans="2:65" s="280" customFormat="1">
      <c r="B776" s="279"/>
      <c r="D776" s="274" t="s">
        <v>373</v>
      </c>
      <c r="E776" s="281" t="s">
        <v>1</v>
      </c>
      <c r="F776" s="282" t="s">
        <v>495</v>
      </c>
      <c r="H776" s="283">
        <v>16</v>
      </c>
      <c r="L776" s="279"/>
      <c r="M776" s="284"/>
      <c r="T776" s="285"/>
      <c r="AT776" s="281" t="s">
        <v>373</v>
      </c>
      <c r="AU776" s="281" t="s">
        <v>90</v>
      </c>
      <c r="AV776" s="280" t="s">
        <v>90</v>
      </c>
      <c r="AW776" s="280" t="s">
        <v>31</v>
      </c>
      <c r="AX776" s="280" t="s">
        <v>77</v>
      </c>
      <c r="AY776" s="281" t="s">
        <v>366</v>
      </c>
    </row>
    <row r="777" spans="2:65" s="294" customFormat="1">
      <c r="B777" s="293"/>
      <c r="D777" s="274" t="s">
        <v>373</v>
      </c>
      <c r="E777" s="295" t="s">
        <v>1</v>
      </c>
      <c r="F777" s="296" t="s">
        <v>397</v>
      </c>
      <c r="H777" s="297">
        <v>16</v>
      </c>
      <c r="L777" s="293"/>
      <c r="M777" s="298"/>
      <c r="T777" s="299"/>
      <c r="AT777" s="295" t="s">
        <v>373</v>
      </c>
      <c r="AU777" s="295" t="s">
        <v>90</v>
      </c>
      <c r="AV777" s="294" t="s">
        <v>149</v>
      </c>
      <c r="AW777" s="294" t="s">
        <v>31</v>
      </c>
      <c r="AX777" s="294" t="s">
        <v>77</v>
      </c>
      <c r="AY777" s="295" t="s">
        <v>366</v>
      </c>
    </row>
    <row r="778" spans="2:65" s="273" customFormat="1">
      <c r="B778" s="272"/>
      <c r="D778" s="274" t="s">
        <v>373</v>
      </c>
      <c r="E778" s="275" t="s">
        <v>1</v>
      </c>
      <c r="F778" s="276" t="s">
        <v>930</v>
      </c>
      <c r="H778" s="275" t="s">
        <v>1</v>
      </c>
      <c r="L778" s="272"/>
      <c r="M778" s="277"/>
      <c r="T778" s="278"/>
      <c r="AT778" s="275" t="s">
        <v>373</v>
      </c>
      <c r="AU778" s="275" t="s">
        <v>90</v>
      </c>
      <c r="AV778" s="273" t="s">
        <v>84</v>
      </c>
      <c r="AW778" s="273" t="s">
        <v>31</v>
      </c>
      <c r="AX778" s="273" t="s">
        <v>77</v>
      </c>
      <c r="AY778" s="275" t="s">
        <v>366</v>
      </c>
    </row>
    <row r="779" spans="2:65" s="273" customFormat="1">
      <c r="B779" s="272"/>
      <c r="D779" s="274" t="s">
        <v>373</v>
      </c>
      <c r="E779" s="275" t="s">
        <v>1</v>
      </c>
      <c r="F779" s="276" t="s">
        <v>931</v>
      </c>
      <c r="H779" s="275" t="s">
        <v>1</v>
      </c>
      <c r="L779" s="272"/>
      <c r="M779" s="277"/>
      <c r="T779" s="278"/>
      <c r="AT779" s="275" t="s">
        <v>373</v>
      </c>
      <c r="AU779" s="275" t="s">
        <v>90</v>
      </c>
      <c r="AV779" s="273" t="s">
        <v>84</v>
      </c>
      <c r="AW779" s="273" t="s">
        <v>31</v>
      </c>
      <c r="AX779" s="273" t="s">
        <v>77</v>
      </c>
      <c r="AY779" s="275" t="s">
        <v>366</v>
      </c>
    </row>
    <row r="780" spans="2:65" s="280" customFormat="1">
      <c r="B780" s="279"/>
      <c r="D780" s="274" t="s">
        <v>373</v>
      </c>
      <c r="E780" s="281" t="s">
        <v>1</v>
      </c>
      <c r="F780" s="282" t="s">
        <v>909</v>
      </c>
      <c r="H780" s="283">
        <v>7</v>
      </c>
      <c r="L780" s="279"/>
      <c r="M780" s="284"/>
      <c r="T780" s="285"/>
      <c r="AT780" s="281" t="s">
        <v>373</v>
      </c>
      <c r="AU780" s="281" t="s">
        <v>90</v>
      </c>
      <c r="AV780" s="280" t="s">
        <v>90</v>
      </c>
      <c r="AW780" s="280" t="s">
        <v>31</v>
      </c>
      <c r="AX780" s="280" t="s">
        <v>77</v>
      </c>
      <c r="AY780" s="281" t="s">
        <v>366</v>
      </c>
    </row>
    <row r="781" spans="2:65" s="280" customFormat="1">
      <c r="B781" s="279"/>
      <c r="D781" s="274" t="s">
        <v>373</v>
      </c>
      <c r="E781" s="281" t="s">
        <v>1</v>
      </c>
      <c r="F781" s="282" t="s">
        <v>898</v>
      </c>
      <c r="H781" s="283">
        <v>2</v>
      </c>
      <c r="L781" s="279"/>
      <c r="M781" s="284"/>
      <c r="T781" s="285"/>
      <c r="AT781" s="281" t="s">
        <v>373</v>
      </c>
      <c r="AU781" s="281" t="s">
        <v>90</v>
      </c>
      <c r="AV781" s="280" t="s">
        <v>90</v>
      </c>
      <c r="AW781" s="280" t="s">
        <v>31</v>
      </c>
      <c r="AX781" s="280" t="s">
        <v>77</v>
      </c>
      <c r="AY781" s="281" t="s">
        <v>366</v>
      </c>
    </row>
    <row r="782" spans="2:65" s="287" customFormat="1">
      <c r="B782" s="286"/>
      <c r="D782" s="274" t="s">
        <v>373</v>
      </c>
      <c r="E782" s="288" t="s">
        <v>1</v>
      </c>
      <c r="F782" s="289" t="s">
        <v>378</v>
      </c>
      <c r="H782" s="290">
        <v>39</v>
      </c>
      <c r="L782" s="286"/>
      <c r="M782" s="291"/>
      <c r="T782" s="292"/>
      <c r="AT782" s="288" t="s">
        <v>373</v>
      </c>
      <c r="AU782" s="288" t="s">
        <v>90</v>
      </c>
      <c r="AV782" s="287" t="s">
        <v>371</v>
      </c>
      <c r="AW782" s="287" t="s">
        <v>31</v>
      </c>
      <c r="AX782" s="287" t="s">
        <v>84</v>
      </c>
      <c r="AY782" s="288" t="s">
        <v>366</v>
      </c>
    </row>
    <row r="783" spans="2:65" s="74" customFormat="1" ht="24.2" customHeight="1">
      <c r="B783" s="73"/>
      <c r="C783" s="260" t="s">
        <v>932</v>
      </c>
      <c r="D783" s="260" t="s">
        <v>368</v>
      </c>
      <c r="E783" s="261" t="s">
        <v>933</v>
      </c>
      <c r="F783" s="262" t="s">
        <v>934</v>
      </c>
      <c r="G783" s="263" t="s">
        <v>630</v>
      </c>
      <c r="H783" s="264">
        <v>16</v>
      </c>
      <c r="I783" s="26"/>
      <c r="J783" s="266">
        <f>ROUND(I783*H783,2)</f>
        <v>0</v>
      </c>
      <c r="K783" s="267"/>
      <c r="L783" s="73"/>
      <c r="M783" s="27" t="s">
        <v>1</v>
      </c>
      <c r="N783" s="233" t="s">
        <v>43</v>
      </c>
      <c r="P783" s="269">
        <f>O783*H783</f>
        <v>0</v>
      </c>
      <c r="Q783" s="269">
        <v>6.8229999999999999E-2</v>
      </c>
      <c r="R783" s="269">
        <f>Q783*H783</f>
        <v>1.09168</v>
      </c>
      <c r="S783" s="269">
        <v>0</v>
      </c>
      <c r="T783" s="270">
        <f>S783*H783</f>
        <v>0</v>
      </c>
      <c r="AR783" s="271" t="s">
        <v>371</v>
      </c>
      <c r="AT783" s="271" t="s">
        <v>368</v>
      </c>
      <c r="AU783" s="271" t="s">
        <v>90</v>
      </c>
      <c r="AY783" s="53" t="s">
        <v>366</v>
      </c>
      <c r="BE783" s="179">
        <f>IF(N783="základná",J783,0)</f>
        <v>0</v>
      </c>
      <c r="BF783" s="179">
        <f>IF(N783="znížená",J783,0)</f>
        <v>0</v>
      </c>
      <c r="BG783" s="179">
        <f>IF(N783="zákl. prenesená",J783,0)</f>
        <v>0</v>
      </c>
      <c r="BH783" s="179">
        <f>IF(N783="zníž. prenesená",J783,0)</f>
        <v>0</v>
      </c>
      <c r="BI783" s="179">
        <f>IF(N783="nulová",J783,0)</f>
        <v>0</v>
      </c>
      <c r="BJ783" s="53" t="s">
        <v>90</v>
      </c>
      <c r="BK783" s="179">
        <f>ROUND(I783*H783,2)</f>
        <v>0</v>
      </c>
      <c r="BL783" s="53" t="s">
        <v>371</v>
      </c>
      <c r="BM783" s="271" t="s">
        <v>935</v>
      </c>
    </row>
    <row r="784" spans="2:65" s="273" customFormat="1">
      <c r="B784" s="272"/>
      <c r="D784" s="274" t="s">
        <v>373</v>
      </c>
      <c r="E784" s="275" t="s">
        <v>1</v>
      </c>
      <c r="F784" s="276" t="s">
        <v>412</v>
      </c>
      <c r="H784" s="275" t="s">
        <v>1</v>
      </c>
      <c r="L784" s="272"/>
      <c r="M784" s="277"/>
      <c r="T784" s="278"/>
      <c r="AT784" s="275" t="s">
        <v>373</v>
      </c>
      <c r="AU784" s="275" t="s">
        <v>90</v>
      </c>
      <c r="AV784" s="273" t="s">
        <v>84</v>
      </c>
      <c r="AW784" s="273" t="s">
        <v>31</v>
      </c>
      <c r="AX784" s="273" t="s">
        <v>77</v>
      </c>
      <c r="AY784" s="275" t="s">
        <v>366</v>
      </c>
    </row>
    <row r="785" spans="2:65" s="273" customFormat="1">
      <c r="B785" s="272"/>
      <c r="D785" s="274" t="s">
        <v>373</v>
      </c>
      <c r="E785" s="275" t="s">
        <v>1</v>
      </c>
      <c r="F785" s="276" t="s">
        <v>936</v>
      </c>
      <c r="H785" s="275" t="s">
        <v>1</v>
      </c>
      <c r="L785" s="272"/>
      <c r="M785" s="277"/>
      <c r="T785" s="278"/>
      <c r="AT785" s="275" t="s">
        <v>373</v>
      </c>
      <c r="AU785" s="275" t="s">
        <v>90</v>
      </c>
      <c r="AV785" s="273" t="s">
        <v>84</v>
      </c>
      <c r="AW785" s="273" t="s">
        <v>31</v>
      </c>
      <c r="AX785" s="273" t="s">
        <v>77</v>
      </c>
      <c r="AY785" s="275" t="s">
        <v>366</v>
      </c>
    </row>
    <row r="786" spans="2:65" s="280" customFormat="1">
      <c r="B786" s="279"/>
      <c r="D786" s="274" t="s">
        <v>373</v>
      </c>
      <c r="E786" s="281" t="s">
        <v>1</v>
      </c>
      <c r="F786" s="282" t="s">
        <v>467</v>
      </c>
      <c r="H786" s="283">
        <v>10</v>
      </c>
      <c r="L786" s="279"/>
      <c r="M786" s="284"/>
      <c r="T786" s="285"/>
      <c r="AT786" s="281" t="s">
        <v>373</v>
      </c>
      <c r="AU786" s="281" t="s">
        <v>90</v>
      </c>
      <c r="AV786" s="280" t="s">
        <v>90</v>
      </c>
      <c r="AW786" s="280" t="s">
        <v>31</v>
      </c>
      <c r="AX786" s="280" t="s">
        <v>77</v>
      </c>
      <c r="AY786" s="281" t="s">
        <v>366</v>
      </c>
    </row>
    <row r="787" spans="2:65" s="294" customFormat="1">
      <c r="B787" s="293"/>
      <c r="D787" s="274" t="s">
        <v>373</v>
      </c>
      <c r="E787" s="295" t="s">
        <v>1</v>
      </c>
      <c r="F787" s="296" t="s">
        <v>397</v>
      </c>
      <c r="H787" s="297">
        <v>10</v>
      </c>
      <c r="L787" s="293"/>
      <c r="M787" s="298"/>
      <c r="T787" s="299"/>
      <c r="AT787" s="295" t="s">
        <v>373</v>
      </c>
      <c r="AU787" s="295" t="s">
        <v>90</v>
      </c>
      <c r="AV787" s="294" t="s">
        <v>149</v>
      </c>
      <c r="AW787" s="294" t="s">
        <v>31</v>
      </c>
      <c r="AX787" s="294" t="s">
        <v>77</v>
      </c>
      <c r="AY787" s="295" t="s">
        <v>366</v>
      </c>
    </row>
    <row r="788" spans="2:65" s="273" customFormat="1">
      <c r="B788" s="272"/>
      <c r="D788" s="274" t="s">
        <v>373</v>
      </c>
      <c r="E788" s="275" t="s">
        <v>1</v>
      </c>
      <c r="F788" s="276" t="s">
        <v>632</v>
      </c>
      <c r="H788" s="275" t="s">
        <v>1</v>
      </c>
      <c r="L788" s="272"/>
      <c r="M788" s="277"/>
      <c r="T788" s="278"/>
      <c r="AT788" s="275" t="s">
        <v>373</v>
      </c>
      <c r="AU788" s="275" t="s">
        <v>90</v>
      </c>
      <c r="AV788" s="273" t="s">
        <v>84</v>
      </c>
      <c r="AW788" s="273" t="s">
        <v>31</v>
      </c>
      <c r="AX788" s="273" t="s">
        <v>77</v>
      </c>
      <c r="AY788" s="275" t="s">
        <v>366</v>
      </c>
    </row>
    <row r="789" spans="2:65" s="273" customFormat="1">
      <c r="B789" s="272"/>
      <c r="D789" s="274" t="s">
        <v>373</v>
      </c>
      <c r="E789" s="275" t="s">
        <v>1</v>
      </c>
      <c r="F789" s="276" t="s">
        <v>936</v>
      </c>
      <c r="H789" s="275" t="s">
        <v>1</v>
      </c>
      <c r="L789" s="272"/>
      <c r="M789" s="277"/>
      <c r="T789" s="278"/>
      <c r="AT789" s="275" t="s">
        <v>373</v>
      </c>
      <c r="AU789" s="275" t="s">
        <v>90</v>
      </c>
      <c r="AV789" s="273" t="s">
        <v>84</v>
      </c>
      <c r="AW789" s="273" t="s">
        <v>31</v>
      </c>
      <c r="AX789" s="273" t="s">
        <v>77</v>
      </c>
      <c r="AY789" s="275" t="s">
        <v>366</v>
      </c>
    </row>
    <row r="790" spans="2:65" s="280" customFormat="1">
      <c r="B790" s="279"/>
      <c r="D790" s="274" t="s">
        <v>373</v>
      </c>
      <c r="E790" s="281" t="s">
        <v>1</v>
      </c>
      <c r="F790" s="282" t="s">
        <v>408</v>
      </c>
      <c r="H790" s="283">
        <v>6</v>
      </c>
      <c r="L790" s="279"/>
      <c r="M790" s="284"/>
      <c r="T790" s="285"/>
      <c r="AT790" s="281" t="s">
        <v>373</v>
      </c>
      <c r="AU790" s="281" t="s">
        <v>90</v>
      </c>
      <c r="AV790" s="280" t="s">
        <v>90</v>
      </c>
      <c r="AW790" s="280" t="s">
        <v>31</v>
      </c>
      <c r="AX790" s="280" t="s">
        <v>77</v>
      </c>
      <c r="AY790" s="281" t="s">
        <v>366</v>
      </c>
    </row>
    <row r="791" spans="2:65" s="294" customFormat="1">
      <c r="B791" s="293"/>
      <c r="D791" s="274" t="s">
        <v>373</v>
      </c>
      <c r="E791" s="295" t="s">
        <v>1</v>
      </c>
      <c r="F791" s="296" t="s">
        <v>397</v>
      </c>
      <c r="H791" s="297">
        <v>6</v>
      </c>
      <c r="L791" s="293"/>
      <c r="M791" s="298"/>
      <c r="T791" s="299"/>
      <c r="AT791" s="295" t="s">
        <v>373</v>
      </c>
      <c r="AU791" s="295" t="s">
        <v>90</v>
      </c>
      <c r="AV791" s="294" t="s">
        <v>149</v>
      </c>
      <c r="AW791" s="294" t="s">
        <v>31</v>
      </c>
      <c r="AX791" s="294" t="s">
        <v>77</v>
      </c>
      <c r="AY791" s="295" t="s">
        <v>366</v>
      </c>
    </row>
    <row r="792" spans="2:65" s="287" customFormat="1">
      <c r="B792" s="286"/>
      <c r="D792" s="274" t="s">
        <v>373</v>
      </c>
      <c r="E792" s="288" t="s">
        <v>1</v>
      </c>
      <c r="F792" s="289" t="s">
        <v>378</v>
      </c>
      <c r="H792" s="290">
        <v>16</v>
      </c>
      <c r="L792" s="286"/>
      <c r="M792" s="291"/>
      <c r="T792" s="292"/>
      <c r="AT792" s="288" t="s">
        <v>373</v>
      </c>
      <c r="AU792" s="288" t="s">
        <v>90</v>
      </c>
      <c r="AV792" s="287" t="s">
        <v>371</v>
      </c>
      <c r="AW792" s="287" t="s">
        <v>31</v>
      </c>
      <c r="AX792" s="287" t="s">
        <v>84</v>
      </c>
      <c r="AY792" s="288" t="s">
        <v>366</v>
      </c>
    </row>
    <row r="793" spans="2:65" s="74" customFormat="1" ht="24.2" customHeight="1">
      <c r="B793" s="73"/>
      <c r="C793" s="260" t="s">
        <v>937</v>
      </c>
      <c r="D793" s="260" t="s">
        <v>368</v>
      </c>
      <c r="E793" s="261" t="s">
        <v>938</v>
      </c>
      <c r="F793" s="262" t="s">
        <v>939</v>
      </c>
      <c r="G793" s="263" t="s">
        <v>630</v>
      </c>
      <c r="H793" s="264">
        <v>7</v>
      </c>
      <c r="I793" s="26"/>
      <c r="J793" s="266">
        <f>ROUND(I793*H793,2)</f>
        <v>0</v>
      </c>
      <c r="K793" s="267"/>
      <c r="L793" s="73"/>
      <c r="M793" s="27" t="s">
        <v>1</v>
      </c>
      <c r="N793" s="233" t="s">
        <v>43</v>
      </c>
      <c r="P793" s="269">
        <f>O793*H793</f>
        <v>0</v>
      </c>
      <c r="Q793" s="269">
        <v>9.7699999999999995E-2</v>
      </c>
      <c r="R793" s="269">
        <f>Q793*H793</f>
        <v>0.68389999999999995</v>
      </c>
      <c r="S793" s="269">
        <v>0</v>
      </c>
      <c r="T793" s="270">
        <f>S793*H793</f>
        <v>0</v>
      </c>
      <c r="AR793" s="271" t="s">
        <v>371</v>
      </c>
      <c r="AT793" s="271" t="s">
        <v>368</v>
      </c>
      <c r="AU793" s="271" t="s">
        <v>90</v>
      </c>
      <c r="AY793" s="53" t="s">
        <v>366</v>
      </c>
      <c r="BE793" s="179">
        <f>IF(N793="základná",J793,0)</f>
        <v>0</v>
      </c>
      <c r="BF793" s="179">
        <f>IF(N793="znížená",J793,0)</f>
        <v>0</v>
      </c>
      <c r="BG793" s="179">
        <f>IF(N793="zákl. prenesená",J793,0)</f>
        <v>0</v>
      </c>
      <c r="BH793" s="179">
        <f>IF(N793="zníž. prenesená",J793,0)</f>
        <v>0</v>
      </c>
      <c r="BI793" s="179">
        <f>IF(N793="nulová",J793,0)</f>
        <v>0</v>
      </c>
      <c r="BJ793" s="53" t="s">
        <v>90</v>
      </c>
      <c r="BK793" s="179">
        <f>ROUND(I793*H793,2)</f>
        <v>0</v>
      </c>
      <c r="BL793" s="53" t="s">
        <v>371</v>
      </c>
      <c r="BM793" s="271" t="s">
        <v>940</v>
      </c>
    </row>
    <row r="794" spans="2:65" s="273" customFormat="1">
      <c r="B794" s="272"/>
      <c r="D794" s="274" t="s">
        <v>373</v>
      </c>
      <c r="E794" s="275" t="s">
        <v>1</v>
      </c>
      <c r="F794" s="276" t="s">
        <v>632</v>
      </c>
      <c r="H794" s="275" t="s">
        <v>1</v>
      </c>
      <c r="L794" s="272"/>
      <c r="M794" s="277"/>
      <c r="T794" s="278"/>
      <c r="AT794" s="275" t="s">
        <v>373</v>
      </c>
      <c r="AU794" s="275" t="s">
        <v>90</v>
      </c>
      <c r="AV794" s="273" t="s">
        <v>84</v>
      </c>
      <c r="AW794" s="273" t="s">
        <v>31</v>
      </c>
      <c r="AX794" s="273" t="s">
        <v>77</v>
      </c>
      <c r="AY794" s="275" t="s">
        <v>366</v>
      </c>
    </row>
    <row r="795" spans="2:65" s="273" customFormat="1">
      <c r="B795" s="272"/>
      <c r="D795" s="274" t="s">
        <v>373</v>
      </c>
      <c r="E795" s="275" t="s">
        <v>1</v>
      </c>
      <c r="F795" s="276" t="s">
        <v>941</v>
      </c>
      <c r="H795" s="275" t="s">
        <v>1</v>
      </c>
      <c r="L795" s="272"/>
      <c r="M795" s="277"/>
      <c r="T795" s="278"/>
      <c r="AT795" s="275" t="s">
        <v>373</v>
      </c>
      <c r="AU795" s="275" t="s">
        <v>90</v>
      </c>
      <c r="AV795" s="273" t="s">
        <v>84</v>
      </c>
      <c r="AW795" s="273" t="s">
        <v>31</v>
      </c>
      <c r="AX795" s="273" t="s">
        <v>77</v>
      </c>
      <c r="AY795" s="275" t="s">
        <v>366</v>
      </c>
    </row>
    <row r="796" spans="2:65" s="280" customFormat="1">
      <c r="B796" s="279"/>
      <c r="D796" s="274" t="s">
        <v>373</v>
      </c>
      <c r="E796" s="281" t="s">
        <v>1</v>
      </c>
      <c r="F796" s="282" t="s">
        <v>449</v>
      </c>
      <c r="H796" s="283">
        <v>7</v>
      </c>
      <c r="L796" s="279"/>
      <c r="M796" s="284"/>
      <c r="T796" s="285"/>
      <c r="AT796" s="281" t="s">
        <v>373</v>
      </c>
      <c r="AU796" s="281" t="s">
        <v>90</v>
      </c>
      <c r="AV796" s="280" t="s">
        <v>90</v>
      </c>
      <c r="AW796" s="280" t="s">
        <v>31</v>
      </c>
      <c r="AX796" s="280" t="s">
        <v>84</v>
      </c>
      <c r="AY796" s="281" t="s">
        <v>366</v>
      </c>
    </row>
    <row r="797" spans="2:65" s="74" customFormat="1" ht="24.2" customHeight="1">
      <c r="B797" s="73"/>
      <c r="C797" s="260" t="s">
        <v>942</v>
      </c>
      <c r="D797" s="260" t="s">
        <v>368</v>
      </c>
      <c r="E797" s="261" t="s">
        <v>943</v>
      </c>
      <c r="F797" s="262" t="s">
        <v>944</v>
      </c>
      <c r="G797" s="263" t="s">
        <v>630</v>
      </c>
      <c r="H797" s="264">
        <v>6</v>
      </c>
      <c r="I797" s="26"/>
      <c r="J797" s="266">
        <f>ROUND(I797*H797,2)</f>
        <v>0</v>
      </c>
      <c r="K797" s="267"/>
      <c r="L797" s="73"/>
      <c r="M797" s="27" t="s">
        <v>1</v>
      </c>
      <c r="N797" s="233" t="s">
        <v>43</v>
      </c>
      <c r="P797" s="269">
        <f>O797*H797</f>
        <v>0</v>
      </c>
      <c r="Q797" s="269">
        <v>0.11708</v>
      </c>
      <c r="R797" s="269">
        <f>Q797*H797</f>
        <v>0.70247999999999999</v>
      </c>
      <c r="S797" s="269">
        <v>0</v>
      </c>
      <c r="T797" s="270">
        <f>S797*H797</f>
        <v>0</v>
      </c>
      <c r="AR797" s="271" t="s">
        <v>371</v>
      </c>
      <c r="AT797" s="271" t="s">
        <v>368</v>
      </c>
      <c r="AU797" s="271" t="s">
        <v>90</v>
      </c>
      <c r="AY797" s="53" t="s">
        <v>366</v>
      </c>
      <c r="BE797" s="179">
        <f>IF(N797="základná",J797,0)</f>
        <v>0</v>
      </c>
      <c r="BF797" s="179">
        <f>IF(N797="znížená",J797,0)</f>
        <v>0</v>
      </c>
      <c r="BG797" s="179">
        <f>IF(N797="zákl. prenesená",J797,0)</f>
        <v>0</v>
      </c>
      <c r="BH797" s="179">
        <f>IF(N797="zníž. prenesená",J797,0)</f>
        <v>0</v>
      </c>
      <c r="BI797" s="179">
        <f>IF(N797="nulová",J797,0)</f>
        <v>0</v>
      </c>
      <c r="BJ797" s="53" t="s">
        <v>90</v>
      </c>
      <c r="BK797" s="179">
        <f>ROUND(I797*H797,2)</f>
        <v>0</v>
      </c>
      <c r="BL797" s="53" t="s">
        <v>371</v>
      </c>
      <c r="BM797" s="271" t="s">
        <v>945</v>
      </c>
    </row>
    <row r="798" spans="2:65" s="273" customFormat="1">
      <c r="B798" s="272"/>
      <c r="D798" s="274" t="s">
        <v>373</v>
      </c>
      <c r="E798" s="275" t="s">
        <v>1</v>
      </c>
      <c r="F798" s="276" t="s">
        <v>412</v>
      </c>
      <c r="H798" s="275" t="s">
        <v>1</v>
      </c>
      <c r="L798" s="272"/>
      <c r="M798" s="277"/>
      <c r="T798" s="278"/>
      <c r="AT798" s="275" t="s">
        <v>373</v>
      </c>
      <c r="AU798" s="275" t="s">
        <v>90</v>
      </c>
      <c r="AV798" s="273" t="s">
        <v>84</v>
      </c>
      <c r="AW798" s="273" t="s">
        <v>31</v>
      </c>
      <c r="AX798" s="273" t="s">
        <v>77</v>
      </c>
      <c r="AY798" s="275" t="s">
        <v>366</v>
      </c>
    </row>
    <row r="799" spans="2:65" s="273" customFormat="1">
      <c r="B799" s="272"/>
      <c r="D799" s="274" t="s">
        <v>373</v>
      </c>
      <c r="E799" s="275" t="s">
        <v>1</v>
      </c>
      <c r="F799" s="276" t="s">
        <v>946</v>
      </c>
      <c r="H799" s="275" t="s">
        <v>1</v>
      </c>
      <c r="L799" s="272"/>
      <c r="M799" s="277"/>
      <c r="T799" s="278"/>
      <c r="AT799" s="275" t="s">
        <v>373</v>
      </c>
      <c r="AU799" s="275" t="s">
        <v>90</v>
      </c>
      <c r="AV799" s="273" t="s">
        <v>84</v>
      </c>
      <c r="AW799" s="273" t="s">
        <v>31</v>
      </c>
      <c r="AX799" s="273" t="s">
        <v>77</v>
      </c>
      <c r="AY799" s="275" t="s">
        <v>366</v>
      </c>
    </row>
    <row r="800" spans="2:65" s="280" customFormat="1">
      <c r="B800" s="279"/>
      <c r="D800" s="274" t="s">
        <v>373</v>
      </c>
      <c r="E800" s="281" t="s">
        <v>1</v>
      </c>
      <c r="F800" s="282" t="s">
        <v>408</v>
      </c>
      <c r="H800" s="283">
        <v>6</v>
      </c>
      <c r="L800" s="279"/>
      <c r="M800" s="284"/>
      <c r="T800" s="285"/>
      <c r="AT800" s="281" t="s">
        <v>373</v>
      </c>
      <c r="AU800" s="281" t="s">
        <v>90</v>
      </c>
      <c r="AV800" s="280" t="s">
        <v>90</v>
      </c>
      <c r="AW800" s="280" t="s">
        <v>31</v>
      </c>
      <c r="AX800" s="280" t="s">
        <v>84</v>
      </c>
      <c r="AY800" s="281" t="s">
        <v>366</v>
      </c>
    </row>
    <row r="801" spans="2:65" s="74" customFormat="1" ht="37.9" customHeight="1">
      <c r="B801" s="73"/>
      <c r="C801" s="260" t="s">
        <v>947</v>
      </c>
      <c r="D801" s="260" t="s">
        <v>368</v>
      </c>
      <c r="E801" s="261" t="s">
        <v>948</v>
      </c>
      <c r="F801" s="262" t="s">
        <v>949</v>
      </c>
      <c r="G801" s="263" t="s">
        <v>249</v>
      </c>
      <c r="H801" s="264">
        <v>3.2040000000000002</v>
      </c>
      <c r="I801" s="26"/>
      <c r="J801" s="266">
        <f>ROUND(I801*H801,2)</f>
        <v>0</v>
      </c>
      <c r="K801" s="267"/>
      <c r="L801" s="73"/>
      <c r="M801" s="27" t="s">
        <v>1</v>
      </c>
      <c r="N801" s="233" t="s">
        <v>43</v>
      </c>
      <c r="P801" s="269">
        <f>O801*H801</f>
        <v>0</v>
      </c>
      <c r="Q801" s="269">
        <v>0.22092500000000001</v>
      </c>
      <c r="R801" s="269">
        <f>Q801*H801</f>
        <v>0.70784370000000008</v>
      </c>
      <c r="S801" s="269">
        <v>0</v>
      </c>
      <c r="T801" s="270">
        <f>S801*H801</f>
        <v>0</v>
      </c>
      <c r="AR801" s="271" t="s">
        <v>371</v>
      </c>
      <c r="AT801" s="271" t="s">
        <v>368</v>
      </c>
      <c r="AU801" s="271" t="s">
        <v>90</v>
      </c>
      <c r="AY801" s="53" t="s">
        <v>366</v>
      </c>
      <c r="BE801" s="179">
        <f>IF(N801="základná",J801,0)</f>
        <v>0</v>
      </c>
      <c r="BF801" s="179">
        <f>IF(N801="znížená",J801,0)</f>
        <v>0</v>
      </c>
      <c r="BG801" s="179">
        <f>IF(N801="zákl. prenesená",J801,0)</f>
        <v>0</v>
      </c>
      <c r="BH801" s="179">
        <f>IF(N801="zníž. prenesená",J801,0)</f>
        <v>0</v>
      </c>
      <c r="BI801" s="179">
        <f>IF(N801="nulová",J801,0)</f>
        <v>0</v>
      </c>
      <c r="BJ801" s="53" t="s">
        <v>90</v>
      </c>
      <c r="BK801" s="179">
        <f>ROUND(I801*H801,2)</f>
        <v>0</v>
      </c>
      <c r="BL801" s="53" t="s">
        <v>371</v>
      </c>
      <c r="BM801" s="271" t="s">
        <v>950</v>
      </c>
    </row>
    <row r="802" spans="2:65" s="273" customFormat="1">
      <c r="B802" s="272"/>
      <c r="D802" s="274" t="s">
        <v>373</v>
      </c>
      <c r="E802" s="275" t="s">
        <v>1</v>
      </c>
      <c r="F802" s="276" t="s">
        <v>641</v>
      </c>
      <c r="H802" s="275" t="s">
        <v>1</v>
      </c>
      <c r="L802" s="272"/>
      <c r="M802" s="277"/>
      <c r="T802" s="278"/>
      <c r="AT802" s="275" t="s">
        <v>373</v>
      </c>
      <c r="AU802" s="275" t="s">
        <v>90</v>
      </c>
      <c r="AV802" s="273" t="s">
        <v>84</v>
      </c>
      <c r="AW802" s="273" t="s">
        <v>31</v>
      </c>
      <c r="AX802" s="273" t="s">
        <v>77</v>
      </c>
      <c r="AY802" s="275" t="s">
        <v>366</v>
      </c>
    </row>
    <row r="803" spans="2:65" s="273" customFormat="1">
      <c r="B803" s="272"/>
      <c r="D803" s="274" t="s">
        <v>373</v>
      </c>
      <c r="E803" s="275" t="s">
        <v>1</v>
      </c>
      <c r="F803" s="276" t="s">
        <v>951</v>
      </c>
      <c r="H803" s="275" t="s">
        <v>1</v>
      </c>
      <c r="L803" s="272"/>
      <c r="M803" s="277"/>
      <c r="T803" s="278"/>
      <c r="AT803" s="275" t="s">
        <v>373</v>
      </c>
      <c r="AU803" s="275" t="s">
        <v>90</v>
      </c>
      <c r="AV803" s="273" t="s">
        <v>84</v>
      </c>
      <c r="AW803" s="273" t="s">
        <v>31</v>
      </c>
      <c r="AX803" s="273" t="s">
        <v>77</v>
      </c>
      <c r="AY803" s="275" t="s">
        <v>366</v>
      </c>
    </row>
    <row r="804" spans="2:65" s="280" customFormat="1">
      <c r="B804" s="279"/>
      <c r="D804" s="274" t="s">
        <v>373</v>
      </c>
      <c r="E804" s="281" t="s">
        <v>1</v>
      </c>
      <c r="F804" s="282" t="s">
        <v>952</v>
      </c>
      <c r="H804" s="283">
        <v>3.2040000000000002</v>
      </c>
      <c r="L804" s="279"/>
      <c r="M804" s="284"/>
      <c r="T804" s="285"/>
      <c r="AT804" s="281" t="s">
        <v>373</v>
      </c>
      <c r="AU804" s="281" t="s">
        <v>90</v>
      </c>
      <c r="AV804" s="280" t="s">
        <v>90</v>
      </c>
      <c r="AW804" s="280" t="s">
        <v>31</v>
      </c>
      <c r="AX804" s="280" t="s">
        <v>77</v>
      </c>
      <c r="AY804" s="281" t="s">
        <v>366</v>
      </c>
    </row>
    <row r="805" spans="2:65" s="287" customFormat="1">
      <c r="B805" s="286"/>
      <c r="D805" s="274" t="s">
        <v>373</v>
      </c>
      <c r="E805" s="288" t="s">
        <v>1</v>
      </c>
      <c r="F805" s="289" t="s">
        <v>378</v>
      </c>
      <c r="H805" s="290">
        <v>3.2040000000000002</v>
      </c>
      <c r="L805" s="286"/>
      <c r="M805" s="291"/>
      <c r="T805" s="292"/>
      <c r="AT805" s="288" t="s">
        <v>373</v>
      </c>
      <c r="AU805" s="288" t="s">
        <v>90</v>
      </c>
      <c r="AV805" s="287" t="s">
        <v>371</v>
      </c>
      <c r="AW805" s="287" t="s">
        <v>31</v>
      </c>
      <c r="AX805" s="287" t="s">
        <v>84</v>
      </c>
      <c r="AY805" s="288" t="s">
        <v>366</v>
      </c>
    </row>
    <row r="806" spans="2:65" s="74" customFormat="1" ht="37.9" customHeight="1">
      <c r="B806" s="73"/>
      <c r="C806" s="260" t="s">
        <v>953</v>
      </c>
      <c r="D806" s="260" t="s">
        <v>368</v>
      </c>
      <c r="E806" s="261" t="s">
        <v>954</v>
      </c>
      <c r="F806" s="262" t="s">
        <v>955</v>
      </c>
      <c r="G806" s="263" t="s">
        <v>249</v>
      </c>
      <c r="H806" s="264">
        <v>150.565</v>
      </c>
      <c r="I806" s="26"/>
      <c r="J806" s="266">
        <f>ROUND(I806*H806,2)</f>
        <v>0</v>
      </c>
      <c r="K806" s="267"/>
      <c r="L806" s="73"/>
      <c r="M806" s="27" t="s">
        <v>1</v>
      </c>
      <c r="N806" s="233" t="s">
        <v>43</v>
      </c>
      <c r="P806" s="269">
        <f>O806*H806</f>
        <v>0</v>
      </c>
      <c r="Q806" s="269">
        <v>0.13474</v>
      </c>
      <c r="R806" s="269">
        <f>Q806*H806</f>
        <v>20.2871281</v>
      </c>
      <c r="S806" s="269">
        <v>0</v>
      </c>
      <c r="T806" s="270">
        <f>S806*H806</f>
        <v>0</v>
      </c>
      <c r="AR806" s="271" t="s">
        <v>371</v>
      </c>
      <c r="AT806" s="271" t="s">
        <v>368</v>
      </c>
      <c r="AU806" s="271" t="s">
        <v>90</v>
      </c>
      <c r="AY806" s="53" t="s">
        <v>366</v>
      </c>
      <c r="BE806" s="179">
        <f>IF(N806="základná",J806,0)</f>
        <v>0</v>
      </c>
      <c r="BF806" s="179">
        <f>IF(N806="znížená",J806,0)</f>
        <v>0</v>
      </c>
      <c r="BG806" s="179">
        <f>IF(N806="zákl. prenesená",J806,0)</f>
        <v>0</v>
      </c>
      <c r="BH806" s="179">
        <f>IF(N806="zníž. prenesená",J806,0)</f>
        <v>0</v>
      </c>
      <c r="BI806" s="179">
        <f>IF(N806="nulová",J806,0)</f>
        <v>0</v>
      </c>
      <c r="BJ806" s="53" t="s">
        <v>90</v>
      </c>
      <c r="BK806" s="179">
        <f>ROUND(I806*H806,2)</f>
        <v>0</v>
      </c>
      <c r="BL806" s="53" t="s">
        <v>371</v>
      </c>
      <c r="BM806" s="271" t="s">
        <v>956</v>
      </c>
    </row>
    <row r="807" spans="2:65" s="273" customFormat="1">
      <c r="B807" s="272"/>
      <c r="D807" s="274" t="s">
        <v>373</v>
      </c>
      <c r="E807" s="275" t="s">
        <v>1</v>
      </c>
      <c r="F807" s="276" t="s">
        <v>957</v>
      </c>
      <c r="H807" s="275" t="s">
        <v>1</v>
      </c>
      <c r="L807" s="272"/>
      <c r="M807" s="277"/>
      <c r="T807" s="278"/>
      <c r="AT807" s="275" t="s">
        <v>373</v>
      </c>
      <c r="AU807" s="275" t="s">
        <v>90</v>
      </c>
      <c r="AV807" s="273" t="s">
        <v>84</v>
      </c>
      <c r="AW807" s="273" t="s">
        <v>31</v>
      </c>
      <c r="AX807" s="273" t="s">
        <v>77</v>
      </c>
      <c r="AY807" s="275" t="s">
        <v>366</v>
      </c>
    </row>
    <row r="808" spans="2:65" s="280" customFormat="1">
      <c r="B808" s="279"/>
      <c r="D808" s="274" t="s">
        <v>373</v>
      </c>
      <c r="E808" s="281" t="s">
        <v>1</v>
      </c>
      <c r="F808" s="282" t="s">
        <v>958</v>
      </c>
      <c r="H808" s="283">
        <v>10.036</v>
      </c>
      <c r="L808" s="279"/>
      <c r="M808" s="284"/>
      <c r="T808" s="285"/>
      <c r="AT808" s="281" t="s">
        <v>373</v>
      </c>
      <c r="AU808" s="281" t="s">
        <v>90</v>
      </c>
      <c r="AV808" s="280" t="s">
        <v>90</v>
      </c>
      <c r="AW808" s="280" t="s">
        <v>31</v>
      </c>
      <c r="AX808" s="280" t="s">
        <v>77</v>
      </c>
      <c r="AY808" s="281" t="s">
        <v>366</v>
      </c>
    </row>
    <row r="809" spans="2:65" s="280" customFormat="1">
      <c r="B809" s="279"/>
      <c r="D809" s="274" t="s">
        <v>373</v>
      </c>
      <c r="E809" s="281" t="s">
        <v>1</v>
      </c>
      <c r="F809" s="282" t="s">
        <v>959</v>
      </c>
      <c r="H809" s="283">
        <v>4.8639999999999999</v>
      </c>
      <c r="L809" s="279"/>
      <c r="M809" s="284"/>
      <c r="T809" s="285"/>
      <c r="AT809" s="281" t="s">
        <v>373</v>
      </c>
      <c r="AU809" s="281" t="s">
        <v>90</v>
      </c>
      <c r="AV809" s="280" t="s">
        <v>90</v>
      </c>
      <c r="AW809" s="280" t="s">
        <v>31</v>
      </c>
      <c r="AX809" s="280" t="s">
        <v>77</v>
      </c>
      <c r="AY809" s="281" t="s">
        <v>366</v>
      </c>
    </row>
    <row r="810" spans="2:65" s="280" customFormat="1">
      <c r="B810" s="279"/>
      <c r="D810" s="274" t="s">
        <v>373</v>
      </c>
      <c r="E810" s="281" t="s">
        <v>1</v>
      </c>
      <c r="F810" s="282" t="s">
        <v>960</v>
      </c>
      <c r="H810" s="283">
        <v>-2.1419999999999999</v>
      </c>
      <c r="L810" s="279"/>
      <c r="M810" s="284"/>
      <c r="T810" s="285"/>
      <c r="AT810" s="281" t="s">
        <v>373</v>
      </c>
      <c r="AU810" s="281" t="s">
        <v>90</v>
      </c>
      <c r="AV810" s="280" t="s">
        <v>90</v>
      </c>
      <c r="AW810" s="280" t="s">
        <v>31</v>
      </c>
      <c r="AX810" s="280" t="s">
        <v>77</v>
      </c>
      <c r="AY810" s="281" t="s">
        <v>366</v>
      </c>
    </row>
    <row r="811" spans="2:65" s="273" customFormat="1">
      <c r="B811" s="272"/>
      <c r="D811" s="274" t="s">
        <v>373</v>
      </c>
      <c r="E811" s="275" t="s">
        <v>1</v>
      </c>
      <c r="F811" s="276" t="s">
        <v>961</v>
      </c>
      <c r="H811" s="275" t="s">
        <v>1</v>
      </c>
      <c r="L811" s="272"/>
      <c r="M811" s="277"/>
      <c r="T811" s="278"/>
      <c r="AT811" s="275" t="s">
        <v>373</v>
      </c>
      <c r="AU811" s="275" t="s">
        <v>90</v>
      </c>
      <c r="AV811" s="273" t="s">
        <v>84</v>
      </c>
      <c r="AW811" s="273" t="s">
        <v>31</v>
      </c>
      <c r="AX811" s="273" t="s">
        <v>77</v>
      </c>
      <c r="AY811" s="275" t="s">
        <v>366</v>
      </c>
    </row>
    <row r="812" spans="2:65" s="280" customFormat="1">
      <c r="B812" s="279"/>
      <c r="D812" s="274" t="s">
        <v>373</v>
      </c>
      <c r="E812" s="281" t="s">
        <v>1</v>
      </c>
      <c r="F812" s="282" t="s">
        <v>962</v>
      </c>
      <c r="H812" s="283">
        <v>15.083</v>
      </c>
      <c r="L812" s="279"/>
      <c r="M812" s="284"/>
      <c r="T812" s="285"/>
      <c r="AT812" s="281" t="s">
        <v>373</v>
      </c>
      <c r="AU812" s="281" t="s">
        <v>90</v>
      </c>
      <c r="AV812" s="280" t="s">
        <v>90</v>
      </c>
      <c r="AW812" s="280" t="s">
        <v>31</v>
      </c>
      <c r="AX812" s="280" t="s">
        <v>77</v>
      </c>
      <c r="AY812" s="281" t="s">
        <v>366</v>
      </c>
    </row>
    <row r="813" spans="2:65" s="273" customFormat="1">
      <c r="B813" s="272"/>
      <c r="D813" s="274" t="s">
        <v>373</v>
      </c>
      <c r="E813" s="275" t="s">
        <v>1</v>
      </c>
      <c r="F813" s="276" t="s">
        <v>963</v>
      </c>
      <c r="H813" s="275" t="s">
        <v>1</v>
      </c>
      <c r="L813" s="272"/>
      <c r="M813" s="277"/>
      <c r="T813" s="278"/>
      <c r="AT813" s="275" t="s">
        <v>373</v>
      </c>
      <c r="AU813" s="275" t="s">
        <v>90</v>
      </c>
      <c r="AV813" s="273" t="s">
        <v>84</v>
      </c>
      <c r="AW813" s="273" t="s">
        <v>31</v>
      </c>
      <c r="AX813" s="273" t="s">
        <v>77</v>
      </c>
      <c r="AY813" s="275" t="s">
        <v>366</v>
      </c>
    </row>
    <row r="814" spans="2:65" s="280" customFormat="1">
      <c r="B814" s="279"/>
      <c r="D814" s="274" t="s">
        <v>373</v>
      </c>
      <c r="E814" s="281" t="s">
        <v>1</v>
      </c>
      <c r="F814" s="282" t="s">
        <v>964</v>
      </c>
      <c r="H814" s="283">
        <v>11.36</v>
      </c>
      <c r="L814" s="279"/>
      <c r="M814" s="284"/>
      <c r="T814" s="285"/>
      <c r="AT814" s="281" t="s">
        <v>373</v>
      </c>
      <c r="AU814" s="281" t="s">
        <v>90</v>
      </c>
      <c r="AV814" s="280" t="s">
        <v>90</v>
      </c>
      <c r="AW814" s="280" t="s">
        <v>31</v>
      </c>
      <c r="AX814" s="280" t="s">
        <v>77</v>
      </c>
      <c r="AY814" s="281" t="s">
        <v>366</v>
      </c>
    </row>
    <row r="815" spans="2:65" s="280" customFormat="1">
      <c r="B815" s="279"/>
      <c r="D815" s="274" t="s">
        <v>373</v>
      </c>
      <c r="E815" s="281" t="s">
        <v>1</v>
      </c>
      <c r="F815" s="282" t="s">
        <v>965</v>
      </c>
      <c r="H815" s="283">
        <v>-4.3860000000000001</v>
      </c>
      <c r="L815" s="279"/>
      <c r="M815" s="284"/>
      <c r="T815" s="285"/>
      <c r="AT815" s="281" t="s">
        <v>373</v>
      </c>
      <c r="AU815" s="281" t="s">
        <v>90</v>
      </c>
      <c r="AV815" s="280" t="s">
        <v>90</v>
      </c>
      <c r="AW815" s="280" t="s">
        <v>31</v>
      </c>
      <c r="AX815" s="280" t="s">
        <v>77</v>
      </c>
      <c r="AY815" s="281" t="s">
        <v>366</v>
      </c>
    </row>
    <row r="816" spans="2:65" s="273" customFormat="1">
      <c r="B816" s="272"/>
      <c r="D816" s="274" t="s">
        <v>373</v>
      </c>
      <c r="E816" s="275" t="s">
        <v>1</v>
      </c>
      <c r="F816" s="276" t="s">
        <v>966</v>
      </c>
      <c r="H816" s="275" t="s">
        <v>1</v>
      </c>
      <c r="L816" s="272"/>
      <c r="M816" s="277"/>
      <c r="T816" s="278"/>
      <c r="AT816" s="275" t="s">
        <v>373</v>
      </c>
      <c r="AU816" s="275" t="s">
        <v>90</v>
      </c>
      <c r="AV816" s="273" t="s">
        <v>84</v>
      </c>
      <c r="AW816" s="273" t="s">
        <v>31</v>
      </c>
      <c r="AX816" s="273" t="s">
        <v>77</v>
      </c>
      <c r="AY816" s="275" t="s">
        <v>366</v>
      </c>
    </row>
    <row r="817" spans="2:51" s="280" customFormat="1">
      <c r="B817" s="279"/>
      <c r="D817" s="274" t="s">
        <v>373</v>
      </c>
      <c r="E817" s="281" t="s">
        <v>1</v>
      </c>
      <c r="F817" s="282" t="s">
        <v>967</v>
      </c>
      <c r="H817" s="283">
        <v>18.693000000000001</v>
      </c>
      <c r="L817" s="279"/>
      <c r="M817" s="284"/>
      <c r="T817" s="285"/>
      <c r="AT817" s="281" t="s">
        <v>373</v>
      </c>
      <c r="AU817" s="281" t="s">
        <v>90</v>
      </c>
      <c r="AV817" s="280" t="s">
        <v>90</v>
      </c>
      <c r="AW817" s="280" t="s">
        <v>31</v>
      </c>
      <c r="AX817" s="280" t="s">
        <v>77</v>
      </c>
      <c r="AY817" s="281" t="s">
        <v>366</v>
      </c>
    </row>
    <row r="818" spans="2:51" s="273" customFormat="1">
      <c r="B818" s="272"/>
      <c r="D818" s="274" t="s">
        <v>373</v>
      </c>
      <c r="E818" s="275" t="s">
        <v>1</v>
      </c>
      <c r="F818" s="276" t="s">
        <v>968</v>
      </c>
      <c r="H818" s="275" t="s">
        <v>1</v>
      </c>
      <c r="L818" s="272"/>
      <c r="M818" s="277"/>
      <c r="T818" s="278"/>
      <c r="AT818" s="275" t="s">
        <v>373</v>
      </c>
      <c r="AU818" s="275" t="s">
        <v>90</v>
      </c>
      <c r="AV818" s="273" t="s">
        <v>84</v>
      </c>
      <c r="AW818" s="273" t="s">
        <v>31</v>
      </c>
      <c r="AX818" s="273" t="s">
        <v>77</v>
      </c>
      <c r="AY818" s="275" t="s">
        <v>366</v>
      </c>
    </row>
    <row r="819" spans="2:51" s="280" customFormat="1">
      <c r="B819" s="279"/>
      <c r="D819" s="274" t="s">
        <v>373</v>
      </c>
      <c r="E819" s="281" t="s">
        <v>1</v>
      </c>
      <c r="F819" s="282" t="s">
        <v>969</v>
      </c>
      <c r="H819" s="283">
        <v>8.6080000000000005</v>
      </c>
      <c r="L819" s="279"/>
      <c r="M819" s="284"/>
      <c r="T819" s="285"/>
      <c r="AT819" s="281" t="s">
        <v>373</v>
      </c>
      <c r="AU819" s="281" t="s">
        <v>90</v>
      </c>
      <c r="AV819" s="280" t="s">
        <v>90</v>
      </c>
      <c r="AW819" s="280" t="s">
        <v>31</v>
      </c>
      <c r="AX819" s="280" t="s">
        <v>77</v>
      </c>
      <c r="AY819" s="281" t="s">
        <v>366</v>
      </c>
    </row>
    <row r="820" spans="2:51" s="273" customFormat="1">
      <c r="B820" s="272"/>
      <c r="D820" s="274" t="s">
        <v>373</v>
      </c>
      <c r="E820" s="275" t="s">
        <v>1</v>
      </c>
      <c r="F820" s="276" t="s">
        <v>970</v>
      </c>
      <c r="H820" s="275" t="s">
        <v>1</v>
      </c>
      <c r="L820" s="272"/>
      <c r="M820" s="277"/>
      <c r="T820" s="278"/>
      <c r="AT820" s="275" t="s">
        <v>373</v>
      </c>
      <c r="AU820" s="275" t="s">
        <v>90</v>
      </c>
      <c r="AV820" s="273" t="s">
        <v>84</v>
      </c>
      <c r="AW820" s="273" t="s">
        <v>31</v>
      </c>
      <c r="AX820" s="273" t="s">
        <v>77</v>
      </c>
      <c r="AY820" s="275" t="s">
        <v>366</v>
      </c>
    </row>
    <row r="821" spans="2:51" s="280" customFormat="1">
      <c r="B821" s="279"/>
      <c r="D821" s="274" t="s">
        <v>373</v>
      </c>
      <c r="E821" s="281" t="s">
        <v>1</v>
      </c>
      <c r="F821" s="282" t="s">
        <v>971</v>
      </c>
      <c r="H821" s="283">
        <v>2.56</v>
      </c>
      <c r="L821" s="279"/>
      <c r="M821" s="284"/>
      <c r="T821" s="285"/>
      <c r="AT821" s="281" t="s">
        <v>373</v>
      </c>
      <c r="AU821" s="281" t="s">
        <v>90</v>
      </c>
      <c r="AV821" s="280" t="s">
        <v>90</v>
      </c>
      <c r="AW821" s="280" t="s">
        <v>31</v>
      </c>
      <c r="AX821" s="280" t="s">
        <v>77</v>
      </c>
      <c r="AY821" s="281" t="s">
        <v>366</v>
      </c>
    </row>
    <row r="822" spans="2:51" s="280" customFormat="1">
      <c r="B822" s="279"/>
      <c r="D822" s="274" t="s">
        <v>373</v>
      </c>
      <c r="E822" s="281" t="s">
        <v>1</v>
      </c>
      <c r="F822" s="282" t="s">
        <v>972</v>
      </c>
      <c r="H822" s="283">
        <v>1.9039999999999999</v>
      </c>
      <c r="L822" s="279"/>
      <c r="M822" s="284"/>
      <c r="T822" s="285"/>
      <c r="AT822" s="281" t="s">
        <v>373</v>
      </c>
      <c r="AU822" s="281" t="s">
        <v>90</v>
      </c>
      <c r="AV822" s="280" t="s">
        <v>90</v>
      </c>
      <c r="AW822" s="280" t="s">
        <v>31</v>
      </c>
      <c r="AX822" s="280" t="s">
        <v>77</v>
      </c>
      <c r="AY822" s="281" t="s">
        <v>366</v>
      </c>
    </row>
    <row r="823" spans="2:51" s="273" customFormat="1">
      <c r="B823" s="272"/>
      <c r="D823" s="274" t="s">
        <v>373</v>
      </c>
      <c r="E823" s="275" t="s">
        <v>1</v>
      </c>
      <c r="F823" s="276" t="s">
        <v>973</v>
      </c>
      <c r="H823" s="275" t="s">
        <v>1</v>
      </c>
      <c r="L823" s="272"/>
      <c r="M823" s="277"/>
      <c r="T823" s="278"/>
      <c r="AT823" s="275" t="s">
        <v>373</v>
      </c>
      <c r="AU823" s="275" t="s">
        <v>90</v>
      </c>
      <c r="AV823" s="273" t="s">
        <v>84</v>
      </c>
      <c r="AW823" s="273" t="s">
        <v>31</v>
      </c>
      <c r="AX823" s="273" t="s">
        <v>77</v>
      </c>
      <c r="AY823" s="275" t="s">
        <v>366</v>
      </c>
    </row>
    <row r="824" spans="2:51" s="280" customFormat="1">
      <c r="B824" s="279"/>
      <c r="D824" s="274" t="s">
        <v>373</v>
      </c>
      <c r="E824" s="281" t="s">
        <v>1</v>
      </c>
      <c r="F824" s="282" t="s">
        <v>974</v>
      </c>
      <c r="H824" s="283">
        <v>2.1680000000000001</v>
      </c>
      <c r="L824" s="279"/>
      <c r="M824" s="284"/>
      <c r="T824" s="285"/>
      <c r="AT824" s="281" t="s">
        <v>373</v>
      </c>
      <c r="AU824" s="281" t="s">
        <v>90</v>
      </c>
      <c r="AV824" s="280" t="s">
        <v>90</v>
      </c>
      <c r="AW824" s="280" t="s">
        <v>31</v>
      </c>
      <c r="AX824" s="280" t="s">
        <v>77</v>
      </c>
      <c r="AY824" s="281" t="s">
        <v>366</v>
      </c>
    </row>
    <row r="825" spans="2:51" s="280" customFormat="1">
      <c r="B825" s="279"/>
      <c r="D825" s="274" t="s">
        <v>373</v>
      </c>
      <c r="E825" s="281" t="s">
        <v>1</v>
      </c>
      <c r="F825" s="282" t="s">
        <v>975</v>
      </c>
      <c r="H825" s="283">
        <v>2.3690000000000002</v>
      </c>
      <c r="L825" s="279"/>
      <c r="M825" s="284"/>
      <c r="T825" s="285"/>
      <c r="AT825" s="281" t="s">
        <v>373</v>
      </c>
      <c r="AU825" s="281" t="s">
        <v>90</v>
      </c>
      <c r="AV825" s="280" t="s">
        <v>90</v>
      </c>
      <c r="AW825" s="280" t="s">
        <v>31</v>
      </c>
      <c r="AX825" s="280" t="s">
        <v>77</v>
      </c>
      <c r="AY825" s="281" t="s">
        <v>366</v>
      </c>
    </row>
    <row r="826" spans="2:51" s="280" customFormat="1">
      <c r="B826" s="279"/>
      <c r="D826" s="274" t="s">
        <v>373</v>
      </c>
      <c r="E826" s="281" t="s">
        <v>1</v>
      </c>
      <c r="F826" s="282" t="s">
        <v>976</v>
      </c>
      <c r="H826" s="283">
        <v>-1.71</v>
      </c>
      <c r="L826" s="279"/>
      <c r="M826" s="284"/>
      <c r="T826" s="285"/>
      <c r="AT826" s="281" t="s">
        <v>373</v>
      </c>
      <c r="AU826" s="281" t="s">
        <v>90</v>
      </c>
      <c r="AV826" s="280" t="s">
        <v>90</v>
      </c>
      <c r="AW826" s="280" t="s">
        <v>31</v>
      </c>
      <c r="AX826" s="280" t="s">
        <v>77</v>
      </c>
      <c r="AY826" s="281" t="s">
        <v>366</v>
      </c>
    </row>
    <row r="827" spans="2:51" s="273" customFormat="1">
      <c r="B827" s="272"/>
      <c r="D827" s="274" t="s">
        <v>373</v>
      </c>
      <c r="E827" s="275" t="s">
        <v>1</v>
      </c>
      <c r="F827" s="276" t="s">
        <v>977</v>
      </c>
      <c r="H827" s="275" t="s">
        <v>1</v>
      </c>
      <c r="L827" s="272"/>
      <c r="M827" s="277"/>
      <c r="T827" s="278"/>
      <c r="AT827" s="275" t="s">
        <v>373</v>
      </c>
      <c r="AU827" s="275" t="s">
        <v>90</v>
      </c>
      <c r="AV827" s="273" t="s">
        <v>84</v>
      </c>
      <c r="AW827" s="273" t="s">
        <v>31</v>
      </c>
      <c r="AX827" s="273" t="s">
        <v>77</v>
      </c>
      <c r="AY827" s="275" t="s">
        <v>366</v>
      </c>
    </row>
    <row r="828" spans="2:51" s="280" customFormat="1">
      <c r="B828" s="279"/>
      <c r="D828" s="274" t="s">
        <v>373</v>
      </c>
      <c r="E828" s="281" t="s">
        <v>1</v>
      </c>
      <c r="F828" s="282" t="s">
        <v>978</v>
      </c>
      <c r="H828" s="283">
        <v>5.2759999999999998</v>
      </c>
      <c r="L828" s="279"/>
      <c r="M828" s="284"/>
      <c r="T828" s="285"/>
      <c r="AT828" s="281" t="s">
        <v>373</v>
      </c>
      <c r="AU828" s="281" t="s">
        <v>90</v>
      </c>
      <c r="AV828" s="280" t="s">
        <v>90</v>
      </c>
      <c r="AW828" s="280" t="s">
        <v>31</v>
      </c>
      <c r="AX828" s="280" t="s">
        <v>77</v>
      </c>
      <c r="AY828" s="281" t="s">
        <v>366</v>
      </c>
    </row>
    <row r="829" spans="2:51" s="273" customFormat="1">
      <c r="B829" s="272"/>
      <c r="D829" s="274" t="s">
        <v>373</v>
      </c>
      <c r="E829" s="275" t="s">
        <v>1</v>
      </c>
      <c r="F829" s="276" t="s">
        <v>979</v>
      </c>
      <c r="H829" s="275" t="s">
        <v>1</v>
      </c>
      <c r="L829" s="272"/>
      <c r="M829" s="277"/>
      <c r="T829" s="278"/>
      <c r="AT829" s="275" t="s">
        <v>373</v>
      </c>
      <c r="AU829" s="275" t="s">
        <v>90</v>
      </c>
      <c r="AV829" s="273" t="s">
        <v>84</v>
      </c>
      <c r="AW829" s="273" t="s">
        <v>31</v>
      </c>
      <c r="AX829" s="273" t="s">
        <v>77</v>
      </c>
      <c r="AY829" s="275" t="s">
        <v>366</v>
      </c>
    </row>
    <row r="830" spans="2:51" s="280" customFormat="1">
      <c r="B830" s="279"/>
      <c r="D830" s="274" t="s">
        <v>373</v>
      </c>
      <c r="E830" s="281" t="s">
        <v>1</v>
      </c>
      <c r="F830" s="282" t="s">
        <v>980</v>
      </c>
      <c r="H830" s="283">
        <v>21.076000000000001</v>
      </c>
      <c r="L830" s="279"/>
      <c r="M830" s="284"/>
      <c r="T830" s="285"/>
      <c r="AT830" s="281" t="s">
        <v>373</v>
      </c>
      <c r="AU830" s="281" t="s">
        <v>90</v>
      </c>
      <c r="AV830" s="280" t="s">
        <v>90</v>
      </c>
      <c r="AW830" s="280" t="s">
        <v>31</v>
      </c>
      <c r="AX830" s="280" t="s">
        <v>77</v>
      </c>
      <c r="AY830" s="281" t="s">
        <v>366</v>
      </c>
    </row>
    <row r="831" spans="2:51" s="280" customFormat="1">
      <c r="B831" s="279"/>
      <c r="D831" s="274" t="s">
        <v>373</v>
      </c>
      <c r="E831" s="281" t="s">
        <v>1</v>
      </c>
      <c r="F831" s="282" t="s">
        <v>981</v>
      </c>
      <c r="H831" s="283">
        <v>-3.625</v>
      </c>
      <c r="L831" s="279"/>
      <c r="M831" s="284"/>
      <c r="T831" s="285"/>
      <c r="AT831" s="281" t="s">
        <v>373</v>
      </c>
      <c r="AU831" s="281" t="s">
        <v>90</v>
      </c>
      <c r="AV831" s="280" t="s">
        <v>90</v>
      </c>
      <c r="AW831" s="280" t="s">
        <v>31</v>
      </c>
      <c r="AX831" s="280" t="s">
        <v>77</v>
      </c>
      <c r="AY831" s="281" t="s">
        <v>366</v>
      </c>
    </row>
    <row r="832" spans="2:51" s="273" customFormat="1">
      <c r="B832" s="272"/>
      <c r="D832" s="274" t="s">
        <v>373</v>
      </c>
      <c r="E832" s="275" t="s">
        <v>1</v>
      </c>
      <c r="F832" s="276" t="s">
        <v>982</v>
      </c>
      <c r="H832" s="275" t="s">
        <v>1</v>
      </c>
      <c r="L832" s="272"/>
      <c r="M832" s="277"/>
      <c r="T832" s="278"/>
      <c r="AT832" s="275" t="s">
        <v>373</v>
      </c>
      <c r="AU832" s="275" t="s">
        <v>90</v>
      </c>
      <c r="AV832" s="273" t="s">
        <v>84</v>
      </c>
      <c r="AW832" s="273" t="s">
        <v>31</v>
      </c>
      <c r="AX832" s="273" t="s">
        <v>77</v>
      </c>
      <c r="AY832" s="275" t="s">
        <v>366</v>
      </c>
    </row>
    <row r="833" spans="2:51" s="280" customFormat="1">
      <c r="B833" s="279"/>
      <c r="D833" s="274" t="s">
        <v>373</v>
      </c>
      <c r="E833" s="281" t="s">
        <v>1</v>
      </c>
      <c r="F833" s="282" t="s">
        <v>983</v>
      </c>
      <c r="H833" s="283">
        <v>5.35</v>
      </c>
      <c r="L833" s="279"/>
      <c r="M833" s="284"/>
      <c r="T833" s="285"/>
      <c r="AT833" s="281" t="s">
        <v>373</v>
      </c>
      <c r="AU833" s="281" t="s">
        <v>90</v>
      </c>
      <c r="AV833" s="280" t="s">
        <v>90</v>
      </c>
      <c r="AW833" s="280" t="s">
        <v>31</v>
      </c>
      <c r="AX833" s="280" t="s">
        <v>77</v>
      </c>
      <c r="AY833" s="281" t="s">
        <v>366</v>
      </c>
    </row>
    <row r="834" spans="2:51" s="273" customFormat="1">
      <c r="B834" s="272"/>
      <c r="D834" s="274" t="s">
        <v>373</v>
      </c>
      <c r="E834" s="275" t="s">
        <v>1</v>
      </c>
      <c r="F834" s="276" t="s">
        <v>416</v>
      </c>
      <c r="H834" s="275" t="s">
        <v>1</v>
      </c>
      <c r="L834" s="272"/>
      <c r="M834" s="277"/>
      <c r="T834" s="278"/>
      <c r="AT834" s="275" t="s">
        <v>373</v>
      </c>
      <c r="AU834" s="275" t="s">
        <v>90</v>
      </c>
      <c r="AV834" s="273" t="s">
        <v>84</v>
      </c>
      <c r="AW834" s="273" t="s">
        <v>31</v>
      </c>
      <c r="AX834" s="273" t="s">
        <v>77</v>
      </c>
      <c r="AY834" s="275" t="s">
        <v>366</v>
      </c>
    </row>
    <row r="835" spans="2:51" s="280" customFormat="1">
      <c r="B835" s="279"/>
      <c r="D835" s="274" t="s">
        <v>373</v>
      </c>
      <c r="E835" s="281" t="s">
        <v>1</v>
      </c>
      <c r="F835" s="282" t="s">
        <v>984</v>
      </c>
      <c r="H835" s="283">
        <v>6.8019999999999996</v>
      </c>
      <c r="L835" s="279"/>
      <c r="M835" s="284"/>
      <c r="T835" s="285"/>
      <c r="AT835" s="281" t="s">
        <v>373</v>
      </c>
      <c r="AU835" s="281" t="s">
        <v>90</v>
      </c>
      <c r="AV835" s="280" t="s">
        <v>90</v>
      </c>
      <c r="AW835" s="280" t="s">
        <v>31</v>
      </c>
      <c r="AX835" s="280" t="s">
        <v>77</v>
      </c>
      <c r="AY835" s="281" t="s">
        <v>366</v>
      </c>
    </row>
    <row r="836" spans="2:51" s="273" customFormat="1">
      <c r="B836" s="272"/>
      <c r="D836" s="274" t="s">
        <v>373</v>
      </c>
      <c r="E836" s="275" t="s">
        <v>1</v>
      </c>
      <c r="F836" s="276" t="s">
        <v>985</v>
      </c>
      <c r="H836" s="275" t="s">
        <v>1</v>
      </c>
      <c r="L836" s="272"/>
      <c r="M836" s="277"/>
      <c r="T836" s="278"/>
      <c r="AT836" s="275" t="s">
        <v>373</v>
      </c>
      <c r="AU836" s="275" t="s">
        <v>90</v>
      </c>
      <c r="AV836" s="273" t="s">
        <v>84</v>
      </c>
      <c r="AW836" s="273" t="s">
        <v>31</v>
      </c>
      <c r="AX836" s="273" t="s">
        <v>77</v>
      </c>
      <c r="AY836" s="275" t="s">
        <v>366</v>
      </c>
    </row>
    <row r="837" spans="2:51" s="280" customFormat="1">
      <c r="B837" s="279"/>
      <c r="D837" s="274" t="s">
        <v>373</v>
      </c>
      <c r="E837" s="281" t="s">
        <v>1</v>
      </c>
      <c r="F837" s="282" t="s">
        <v>986</v>
      </c>
      <c r="H837" s="283">
        <v>7.47</v>
      </c>
      <c r="L837" s="279"/>
      <c r="M837" s="284"/>
      <c r="T837" s="285"/>
      <c r="AT837" s="281" t="s">
        <v>373</v>
      </c>
      <c r="AU837" s="281" t="s">
        <v>90</v>
      </c>
      <c r="AV837" s="280" t="s">
        <v>90</v>
      </c>
      <c r="AW837" s="280" t="s">
        <v>31</v>
      </c>
      <c r="AX837" s="280" t="s">
        <v>77</v>
      </c>
      <c r="AY837" s="281" t="s">
        <v>366</v>
      </c>
    </row>
    <row r="838" spans="2:51" s="280" customFormat="1">
      <c r="B838" s="279"/>
      <c r="D838" s="274" t="s">
        <v>373</v>
      </c>
      <c r="E838" s="281" t="s">
        <v>1</v>
      </c>
      <c r="F838" s="282" t="s">
        <v>987</v>
      </c>
      <c r="H838" s="283">
        <v>2.8660000000000001</v>
      </c>
      <c r="L838" s="279"/>
      <c r="M838" s="284"/>
      <c r="T838" s="285"/>
      <c r="AT838" s="281" t="s">
        <v>373</v>
      </c>
      <c r="AU838" s="281" t="s">
        <v>90</v>
      </c>
      <c r="AV838" s="280" t="s">
        <v>90</v>
      </c>
      <c r="AW838" s="280" t="s">
        <v>31</v>
      </c>
      <c r="AX838" s="280" t="s">
        <v>77</v>
      </c>
      <c r="AY838" s="281" t="s">
        <v>366</v>
      </c>
    </row>
    <row r="839" spans="2:51" s="280" customFormat="1">
      <c r="B839" s="279"/>
      <c r="D839" s="274" t="s">
        <v>373</v>
      </c>
      <c r="E839" s="281" t="s">
        <v>1</v>
      </c>
      <c r="F839" s="282" t="s">
        <v>988</v>
      </c>
      <c r="H839" s="283">
        <v>-1.7549999999999999</v>
      </c>
      <c r="L839" s="279"/>
      <c r="M839" s="284"/>
      <c r="T839" s="285"/>
      <c r="AT839" s="281" t="s">
        <v>373</v>
      </c>
      <c r="AU839" s="281" t="s">
        <v>90</v>
      </c>
      <c r="AV839" s="280" t="s">
        <v>90</v>
      </c>
      <c r="AW839" s="280" t="s">
        <v>31</v>
      </c>
      <c r="AX839" s="280" t="s">
        <v>77</v>
      </c>
      <c r="AY839" s="281" t="s">
        <v>366</v>
      </c>
    </row>
    <row r="840" spans="2:51" s="273" customFormat="1">
      <c r="B840" s="272"/>
      <c r="D840" s="274" t="s">
        <v>373</v>
      </c>
      <c r="E840" s="275" t="s">
        <v>1</v>
      </c>
      <c r="F840" s="276" t="s">
        <v>989</v>
      </c>
      <c r="H840" s="275" t="s">
        <v>1</v>
      </c>
      <c r="L840" s="272"/>
      <c r="M840" s="277"/>
      <c r="T840" s="278"/>
      <c r="AT840" s="275" t="s">
        <v>373</v>
      </c>
      <c r="AU840" s="275" t="s">
        <v>90</v>
      </c>
      <c r="AV840" s="273" t="s">
        <v>84</v>
      </c>
      <c r="AW840" s="273" t="s">
        <v>31</v>
      </c>
      <c r="AX840" s="273" t="s">
        <v>77</v>
      </c>
      <c r="AY840" s="275" t="s">
        <v>366</v>
      </c>
    </row>
    <row r="841" spans="2:51" s="280" customFormat="1">
      <c r="B841" s="279"/>
      <c r="D841" s="274" t="s">
        <v>373</v>
      </c>
      <c r="E841" s="281" t="s">
        <v>1</v>
      </c>
      <c r="F841" s="282" t="s">
        <v>990</v>
      </c>
      <c r="H841" s="283">
        <v>10.6</v>
      </c>
      <c r="L841" s="279"/>
      <c r="M841" s="284"/>
      <c r="T841" s="285"/>
      <c r="AT841" s="281" t="s">
        <v>373</v>
      </c>
      <c r="AU841" s="281" t="s">
        <v>90</v>
      </c>
      <c r="AV841" s="280" t="s">
        <v>90</v>
      </c>
      <c r="AW841" s="280" t="s">
        <v>31</v>
      </c>
      <c r="AX841" s="280" t="s">
        <v>77</v>
      </c>
      <c r="AY841" s="281" t="s">
        <v>366</v>
      </c>
    </row>
    <row r="842" spans="2:51" s="280" customFormat="1">
      <c r="B842" s="279"/>
      <c r="D842" s="274" t="s">
        <v>373</v>
      </c>
      <c r="E842" s="281" t="s">
        <v>1</v>
      </c>
      <c r="F842" s="282" t="s">
        <v>991</v>
      </c>
      <c r="H842" s="283">
        <v>-0.14000000000000001</v>
      </c>
      <c r="L842" s="279"/>
      <c r="M842" s="284"/>
      <c r="T842" s="285"/>
      <c r="AT842" s="281" t="s">
        <v>373</v>
      </c>
      <c r="AU842" s="281" t="s">
        <v>90</v>
      </c>
      <c r="AV842" s="280" t="s">
        <v>90</v>
      </c>
      <c r="AW842" s="280" t="s">
        <v>31</v>
      </c>
      <c r="AX842" s="280" t="s">
        <v>77</v>
      </c>
      <c r="AY842" s="281" t="s">
        <v>366</v>
      </c>
    </row>
    <row r="843" spans="2:51" s="280" customFormat="1">
      <c r="B843" s="279"/>
      <c r="D843" s="274" t="s">
        <v>373</v>
      </c>
      <c r="E843" s="281" t="s">
        <v>1</v>
      </c>
      <c r="F843" s="282" t="s">
        <v>992</v>
      </c>
      <c r="H843" s="283">
        <v>11.904</v>
      </c>
      <c r="L843" s="279"/>
      <c r="M843" s="284"/>
      <c r="T843" s="285"/>
      <c r="AT843" s="281" t="s">
        <v>373</v>
      </c>
      <c r="AU843" s="281" t="s">
        <v>90</v>
      </c>
      <c r="AV843" s="280" t="s">
        <v>90</v>
      </c>
      <c r="AW843" s="280" t="s">
        <v>31</v>
      </c>
      <c r="AX843" s="280" t="s">
        <v>77</v>
      </c>
      <c r="AY843" s="281" t="s">
        <v>366</v>
      </c>
    </row>
    <row r="844" spans="2:51" s="280" customFormat="1">
      <c r="B844" s="279"/>
      <c r="D844" s="274" t="s">
        <v>373</v>
      </c>
      <c r="E844" s="281" t="s">
        <v>1</v>
      </c>
      <c r="F844" s="282" t="s">
        <v>993</v>
      </c>
      <c r="H844" s="283">
        <v>-4.085</v>
      </c>
      <c r="L844" s="279"/>
      <c r="M844" s="284"/>
      <c r="T844" s="285"/>
      <c r="AT844" s="281" t="s">
        <v>373</v>
      </c>
      <c r="AU844" s="281" t="s">
        <v>90</v>
      </c>
      <c r="AV844" s="280" t="s">
        <v>90</v>
      </c>
      <c r="AW844" s="280" t="s">
        <v>31</v>
      </c>
      <c r="AX844" s="280" t="s">
        <v>77</v>
      </c>
      <c r="AY844" s="281" t="s">
        <v>366</v>
      </c>
    </row>
    <row r="845" spans="2:51" s="280" customFormat="1">
      <c r="B845" s="279"/>
      <c r="D845" s="274" t="s">
        <v>373</v>
      </c>
      <c r="E845" s="281" t="s">
        <v>1</v>
      </c>
      <c r="F845" s="282" t="s">
        <v>994</v>
      </c>
      <c r="H845" s="283">
        <v>8.8000000000000007</v>
      </c>
      <c r="L845" s="279"/>
      <c r="M845" s="284"/>
      <c r="T845" s="285"/>
      <c r="AT845" s="281" t="s">
        <v>373</v>
      </c>
      <c r="AU845" s="281" t="s">
        <v>90</v>
      </c>
      <c r="AV845" s="280" t="s">
        <v>90</v>
      </c>
      <c r="AW845" s="280" t="s">
        <v>31</v>
      </c>
      <c r="AX845" s="280" t="s">
        <v>77</v>
      </c>
      <c r="AY845" s="281" t="s">
        <v>366</v>
      </c>
    </row>
    <row r="846" spans="2:51" s="280" customFormat="1">
      <c r="B846" s="279"/>
      <c r="D846" s="274" t="s">
        <v>373</v>
      </c>
      <c r="E846" s="281" t="s">
        <v>1</v>
      </c>
      <c r="F846" s="282" t="s">
        <v>995</v>
      </c>
      <c r="H846" s="283">
        <v>5.8239999999999998</v>
      </c>
      <c r="L846" s="279"/>
      <c r="M846" s="284"/>
      <c r="T846" s="285"/>
      <c r="AT846" s="281" t="s">
        <v>373</v>
      </c>
      <c r="AU846" s="281" t="s">
        <v>90</v>
      </c>
      <c r="AV846" s="280" t="s">
        <v>90</v>
      </c>
      <c r="AW846" s="280" t="s">
        <v>31</v>
      </c>
      <c r="AX846" s="280" t="s">
        <v>77</v>
      </c>
      <c r="AY846" s="281" t="s">
        <v>366</v>
      </c>
    </row>
    <row r="847" spans="2:51" s="280" customFormat="1">
      <c r="B847" s="279"/>
      <c r="D847" s="274" t="s">
        <v>373</v>
      </c>
      <c r="E847" s="281" t="s">
        <v>1</v>
      </c>
      <c r="F847" s="282" t="s">
        <v>996</v>
      </c>
      <c r="H847" s="283">
        <v>3.6059999999999999</v>
      </c>
      <c r="L847" s="279"/>
      <c r="M847" s="284"/>
      <c r="T847" s="285"/>
      <c r="AT847" s="281" t="s">
        <v>373</v>
      </c>
      <c r="AU847" s="281" t="s">
        <v>90</v>
      </c>
      <c r="AV847" s="280" t="s">
        <v>90</v>
      </c>
      <c r="AW847" s="280" t="s">
        <v>31</v>
      </c>
      <c r="AX847" s="280" t="s">
        <v>77</v>
      </c>
      <c r="AY847" s="281" t="s">
        <v>366</v>
      </c>
    </row>
    <row r="848" spans="2:51" s="280" customFormat="1">
      <c r="B848" s="279"/>
      <c r="D848" s="274" t="s">
        <v>373</v>
      </c>
      <c r="E848" s="281" t="s">
        <v>1</v>
      </c>
      <c r="F848" s="282" t="s">
        <v>997</v>
      </c>
      <c r="H848" s="283">
        <v>-1.9350000000000001</v>
      </c>
      <c r="L848" s="279"/>
      <c r="M848" s="284"/>
      <c r="T848" s="285"/>
      <c r="AT848" s="281" t="s">
        <v>373</v>
      </c>
      <c r="AU848" s="281" t="s">
        <v>90</v>
      </c>
      <c r="AV848" s="280" t="s">
        <v>90</v>
      </c>
      <c r="AW848" s="280" t="s">
        <v>31</v>
      </c>
      <c r="AX848" s="280" t="s">
        <v>77</v>
      </c>
      <c r="AY848" s="281" t="s">
        <v>366</v>
      </c>
    </row>
    <row r="849" spans="2:65" s="273" customFormat="1">
      <c r="B849" s="272"/>
      <c r="D849" s="274" t="s">
        <v>373</v>
      </c>
      <c r="E849" s="275" t="s">
        <v>1</v>
      </c>
      <c r="F849" s="276" t="s">
        <v>998</v>
      </c>
      <c r="H849" s="275" t="s">
        <v>1</v>
      </c>
      <c r="L849" s="272"/>
      <c r="M849" s="277"/>
      <c r="T849" s="278"/>
      <c r="AT849" s="275" t="s">
        <v>373</v>
      </c>
      <c r="AU849" s="275" t="s">
        <v>90</v>
      </c>
      <c r="AV849" s="273" t="s">
        <v>84</v>
      </c>
      <c r="AW849" s="273" t="s">
        <v>31</v>
      </c>
      <c r="AX849" s="273" t="s">
        <v>77</v>
      </c>
      <c r="AY849" s="275" t="s">
        <v>366</v>
      </c>
    </row>
    <row r="850" spans="2:65" s="280" customFormat="1">
      <c r="B850" s="279"/>
      <c r="D850" s="274" t="s">
        <v>373</v>
      </c>
      <c r="E850" s="281" t="s">
        <v>1</v>
      </c>
      <c r="F850" s="282" t="s">
        <v>999</v>
      </c>
      <c r="H850" s="283">
        <v>1.5</v>
      </c>
      <c r="L850" s="279"/>
      <c r="M850" s="284"/>
      <c r="T850" s="285"/>
      <c r="AT850" s="281" t="s">
        <v>373</v>
      </c>
      <c r="AU850" s="281" t="s">
        <v>90</v>
      </c>
      <c r="AV850" s="280" t="s">
        <v>90</v>
      </c>
      <c r="AW850" s="280" t="s">
        <v>31</v>
      </c>
      <c r="AX850" s="280" t="s">
        <v>77</v>
      </c>
      <c r="AY850" s="281" t="s">
        <v>366</v>
      </c>
    </row>
    <row r="851" spans="2:65" s="273" customFormat="1">
      <c r="B851" s="272"/>
      <c r="D851" s="274" t="s">
        <v>373</v>
      </c>
      <c r="E851" s="275" t="s">
        <v>1</v>
      </c>
      <c r="F851" s="276" t="s">
        <v>1000</v>
      </c>
      <c r="H851" s="275" t="s">
        <v>1</v>
      </c>
      <c r="L851" s="272"/>
      <c r="M851" s="277"/>
      <c r="T851" s="278"/>
      <c r="AT851" s="275" t="s">
        <v>373</v>
      </c>
      <c r="AU851" s="275" t="s">
        <v>90</v>
      </c>
      <c r="AV851" s="273" t="s">
        <v>84</v>
      </c>
      <c r="AW851" s="273" t="s">
        <v>31</v>
      </c>
      <c r="AX851" s="273" t="s">
        <v>77</v>
      </c>
      <c r="AY851" s="275" t="s">
        <v>366</v>
      </c>
    </row>
    <row r="852" spans="2:65" s="280" customFormat="1">
      <c r="B852" s="279"/>
      <c r="D852" s="274" t="s">
        <v>373</v>
      </c>
      <c r="E852" s="281" t="s">
        <v>1</v>
      </c>
      <c r="F852" s="282" t="s">
        <v>1001</v>
      </c>
      <c r="H852" s="283">
        <v>1.6240000000000001</v>
      </c>
      <c r="L852" s="279"/>
      <c r="M852" s="284"/>
      <c r="T852" s="285"/>
      <c r="AT852" s="281" t="s">
        <v>373</v>
      </c>
      <c r="AU852" s="281" t="s">
        <v>90</v>
      </c>
      <c r="AV852" s="280" t="s">
        <v>90</v>
      </c>
      <c r="AW852" s="280" t="s">
        <v>31</v>
      </c>
      <c r="AX852" s="280" t="s">
        <v>77</v>
      </c>
      <c r="AY852" s="281" t="s">
        <v>366</v>
      </c>
    </row>
    <row r="853" spans="2:65" s="294" customFormat="1">
      <c r="B853" s="293"/>
      <c r="D853" s="274" t="s">
        <v>373</v>
      </c>
      <c r="E853" s="295" t="s">
        <v>1</v>
      </c>
      <c r="F853" s="296" t="s">
        <v>1002</v>
      </c>
      <c r="H853" s="297">
        <v>150.565</v>
      </c>
      <c r="L853" s="293"/>
      <c r="M853" s="298"/>
      <c r="T853" s="299"/>
      <c r="AT853" s="295" t="s">
        <v>373</v>
      </c>
      <c r="AU853" s="295" t="s">
        <v>90</v>
      </c>
      <c r="AV853" s="294" t="s">
        <v>149</v>
      </c>
      <c r="AW853" s="294" t="s">
        <v>31</v>
      </c>
      <c r="AX853" s="294" t="s">
        <v>77</v>
      </c>
      <c r="AY853" s="295" t="s">
        <v>366</v>
      </c>
    </row>
    <row r="854" spans="2:65" s="287" customFormat="1">
      <c r="B854" s="286"/>
      <c r="D854" s="274" t="s">
        <v>373</v>
      </c>
      <c r="E854" s="288" t="s">
        <v>1</v>
      </c>
      <c r="F854" s="289" t="s">
        <v>378</v>
      </c>
      <c r="H854" s="290">
        <v>150.565</v>
      </c>
      <c r="L854" s="286"/>
      <c r="M854" s="291"/>
      <c r="T854" s="292"/>
      <c r="AT854" s="288" t="s">
        <v>373</v>
      </c>
      <c r="AU854" s="288" t="s">
        <v>90</v>
      </c>
      <c r="AV854" s="287" t="s">
        <v>371</v>
      </c>
      <c r="AW854" s="287" t="s">
        <v>31</v>
      </c>
      <c r="AX854" s="287" t="s">
        <v>84</v>
      </c>
      <c r="AY854" s="288" t="s">
        <v>366</v>
      </c>
    </row>
    <row r="855" spans="2:65" s="74" customFormat="1" ht="24.2" customHeight="1">
      <c r="B855" s="73"/>
      <c r="C855" s="260" t="s">
        <v>1003</v>
      </c>
      <c r="D855" s="260" t="s">
        <v>368</v>
      </c>
      <c r="E855" s="261" t="s">
        <v>1004</v>
      </c>
      <c r="F855" s="262" t="s">
        <v>1005</v>
      </c>
      <c r="G855" s="263" t="s">
        <v>265</v>
      </c>
      <c r="H855" s="264">
        <v>87.872</v>
      </c>
      <c r="I855" s="26"/>
      <c r="J855" s="266">
        <f>ROUND(I855*H855,2)</f>
        <v>0</v>
      </c>
      <c r="K855" s="267"/>
      <c r="L855" s="73"/>
      <c r="M855" s="27" t="s">
        <v>1</v>
      </c>
      <c r="N855" s="233" t="s">
        <v>43</v>
      </c>
      <c r="P855" s="269">
        <f>O855*H855</f>
        <v>0</v>
      </c>
      <c r="Q855" s="269">
        <v>5.1055999999999996E-4</v>
      </c>
      <c r="R855" s="269">
        <f>Q855*H855</f>
        <v>4.4863928319999996E-2</v>
      </c>
      <c r="S855" s="269">
        <v>0</v>
      </c>
      <c r="T855" s="270">
        <f>S855*H855</f>
        <v>0</v>
      </c>
      <c r="AR855" s="271" t="s">
        <v>371</v>
      </c>
      <c r="AT855" s="271" t="s">
        <v>368</v>
      </c>
      <c r="AU855" s="271" t="s">
        <v>90</v>
      </c>
      <c r="AY855" s="53" t="s">
        <v>366</v>
      </c>
      <c r="BE855" s="179">
        <f>IF(N855="základná",J855,0)</f>
        <v>0</v>
      </c>
      <c r="BF855" s="179">
        <f>IF(N855="znížená",J855,0)</f>
        <v>0</v>
      </c>
      <c r="BG855" s="179">
        <f>IF(N855="zákl. prenesená",J855,0)</f>
        <v>0</v>
      </c>
      <c r="BH855" s="179">
        <f>IF(N855="zníž. prenesená",J855,0)</f>
        <v>0</v>
      </c>
      <c r="BI855" s="179">
        <f>IF(N855="nulová",J855,0)</f>
        <v>0</v>
      </c>
      <c r="BJ855" s="53" t="s">
        <v>90</v>
      </c>
      <c r="BK855" s="179">
        <f>ROUND(I855*H855,2)</f>
        <v>0</v>
      </c>
      <c r="BL855" s="53" t="s">
        <v>371</v>
      </c>
      <c r="BM855" s="271" t="s">
        <v>1006</v>
      </c>
    </row>
    <row r="856" spans="2:65" s="273" customFormat="1">
      <c r="B856" s="272"/>
      <c r="D856" s="274" t="s">
        <v>373</v>
      </c>
      <c r="E856" s="275" t="s">
        <v>1</v>
      </c>
      <c r="F856" s="276" t="s">
        <v>957</v>
      </c>
      <c r="H856" s="275" t="s">
        <v>1</v>
      </c>
      <c r="L856" s="272"/>
      <c r="M856" s="277"/>
      <c r="T856" s="278"/>
      <c r="AT856" s="275" t="s">
        <v>373</v>
      </c>
      <c r="AU856" s="275" t="s">
        <v>90</v>
      </c>
      <c r="AV856" s="273" t="s">
        <v>84</v>
      </c>
      <c r="AW856" s="273" t="s">
        <v>31</v>
      </c>
      <c r="AX856" s="273" t="s">
        <v>77</v>
      </c>
      <c r="AY856" s="275" t="s">
        <v>366</v>
      </c>
    </row>
    <row r="857" spans="2:65" s="280" customFormat="1">
      <c r="B857" s="279"/>
      <c r="D857" s="274" t="s">
        <v>373</v>
      </c>
      <c r="E857" s="281" t="s">
        <v>1</v>
      </c>
      <c r="F857" s="282" t="s">
        <v>1007</v>
      </c>
      <c r="H857" s="283">
        <v>3.78</v>
      </c>
      <c r="L857" s="279"/>
      <c r="M857" s="284"/>
      <c r="T857" s="285"/>
      <c r="AT857" s="281" t="s">
        <v>373</v>
      </c>
      <c r="AU857" s="281" t="s">
        <v>90</v>
      </c>
      <c r="AV857" s="280" t="s">
        <v>90</v>
      </c>
      <c r="AW857" s="280" t="s">
        <v>31</v>
      </c>
      <c r="AX857" s="280" t="s">
        <v>77</v>
      </c>
      <c r="AY857" s="281" t="s">
        <v>366</v>
      </c>
    </row>
    <row r="858" spans="2:65" s="273" customFormat="1">
      <c r="B858" s="272"/>
      <c r="D858" s="274" t="s">
        <v>373</v>
      </c>
      <c r="E858" s="275" t="s">
        <v>1</v>
      </c>
      <c r="F858" s="276" t="s">
        <v>961</v>
      </c>
      <c r="H858" s="275" t="s">
        <v>1</v>
      </c>
      <c r="L858" s="272"/>
      <c r="M858" s="277"/>
      <c r="T858" s="278"/>
      <c r="AT858" s="275" t="s">
        <v>373</v>
      </c>
      <c r="AU858" s="275" t="s">
        <v>90</v>
      </c>
      <c r="AV858" s="273" t="s">
        <v>84</v>
      </c>
      <c r="AW858" s="273" t="s">
        <v>31</v>
      </c>
      <c r="AX858" s="273" t="s">
        <v>77</v>
      </c>
      <c r="AY858" s="275" t="s">
        <v>366</v>
      </c>
    </row>
    <row r="859" spans="2:65" s="280" customFormat="1">
      <c r="B859" s="279"/>
      <c r="D859" s="274" t="s">
        <v>373</v>
      </c>
      <c r="E859" s="281" t="s">
        <v>1</v>
      </c>
      <c r="F859" s="282" t="s">
        <v>1008</v>
      </c>
      <c r="H859" s="283">
        <v>7.14</v>
      </c>
      <c r="L859" s="279"/>
      <c r="M859" s="284"/>
      <c r="T859" s="285"/>
      <c r="AT859" s="281" t="s">
        <v>373</v>
      </c>
      <c r="AU859" s="281" t="s">
        <v>90</v>
      </c>
      <c r="AV859" s="280" t="s">
        <v>90</v>
      </c>
      <c r="AW859" s="280" t="s">
        <v>31</v>
      </c>
      <c r="AX859" s="280" t="s">
        <v>77</v>
      </c>
      <c r="AY859" s="281" t="s">
        <v>366</v>
      </c>
    </row>
    <row r="860" spans="2:65" s="273" customFormat="1">
      <c r="B860" s="272"/>
      <c r="D860" s="274" t="s">
        <v>373</v>
      </c>
      <c r="E860" s="275" t="s">
        <v>1</v>
      </c>
      <c r="F860" s="276" t="s">
        <v>963</v>
      </c>
      <c r="H860" s="275" t="s">
        <v>1</v>
      </c>
      <c r="L860" s="272"/>
      <c r="M860" s="277"/>
      <c r="T860" s="278"/>
      <c r="AT860" s="275" t="s">
        <v>373</v>
      </c>
      <c r="AU860" s="275" t="s">
        <v>90</v>
      </c>
      <c r="AV860" s="273" t="s">
        <v>84</v>
      </c>
      <c r="AW860" s="273" t="s">
        <v>31</v>
      </c>
      <c r="AX860" s="273" t="s">
        <v>77</v>
      </c>
      <c r="AY860" s="275" t="s">
        <v>366</v>
      </c>
    </row>
    <row r="861" spans="2:65" s="280" customFormat="1">
      <c r="B861" s="279"/>
      <c r="D861" s="274" t="s">
        <v>373</v>
      </c>
      <c r="E861" s="281" t="s">
        <v>1</v>
      </c>
      <c r="F861" s="282" t="s">
        <v>1009</v>
      </c>
      <c r="H861" s="283">
        <v>3.2</v>
      </c>
      <c r="L861" s="279"/>
      <c r="M861" s="284"/>
      <c r="T861" s="285"/>
      <c r="AT861" s="281" t="s">
        <v>373</v>
      </c>
      <c r="AU861" s="281" t="s">
        <v>90</v>
      </c>
      <c r="AV861" s="280" t="s">
        <v>90</v>
      </c>
      <c r="AW861" s="280" t="s">
        <v>31</v>
      </c>
      <c r="AX861" s="280" t="s">
        <v>77</v>
      </c>
      <c r="AY861" s="281" t="s">
        <v>366</v>
      </c>
    </row>
    <row r="862" spans="2:65" s="273" customFormat="1">
      <c r="B862" s="272"/>
      <c r="D862" s="274" t="s">
        <v>373</v>
      </c>
      <c r="E862" s="275" t="s">
        <v>1</v>
      </c>
      <c r="F862" s="276" t="s">
        <v>966</v>
      </c>
      <c r="H862" s="275" t="s">
        <v>1</v>
      </c>
      <c r="L862" s="272"/>
      <c r="M862" s="277"/>
      <c r="T862" s="278"/>
      <c r="AT862" s="275" t="s">
        <v>373</v>
      </c>
      <c r="AU862" s="275" t="s">
        <v>90</v>
      </c>
      <c r="AV862" s="273" t="s">
        <v>84</v>
      </c>
      <c r="AW862" s="273" t="s">
        <v>31</v>
      </c>
      <c r="AX862" s="273" t="s">
        <v>77</v>
      </c>
      <c r="AY862" s="275" t="s">
        <v>366</v>
      </c>
    </row>
    <row r="863" spans="2:65" s="280" customFormat="1">
      <c r="B863" s="279"/>
      <c r="D863" s="274" t="s">
        <v>373</v>
      </c>
      <c r="E863" s="281" t="s">
        <v>1</v>
      </c>
      <c r="F863" s="282" t="s">
        <v>1010</v>
      </c>
      <c r="H863" s="283">
        <v>6.7</v>
      </c>
      <c r="L863" s="279"/>
      <c r="M863" s="284"/>
      <c r="T863" s="285"/>
      <c r="AT863" s="281" t="s">
        <v>373</v>
      </c>
      <c r="AU863" s="281" t="s">
        <v>90</v>
      </c>
      <c r="AV863" s="280" t="s">
        <v>90</v>
      </c>
      <c r="AW863" s="280" t="s">
        <v>31</v>
      </c>
      <c r="AX863" s="280" t="s">
        <v>77</v>
      </c>
      <c r="AY863" s="281" t="s">
        <v>366</v>
      </c>
    </row>
    <row r="864" spans="2:65" s="273" customFormat="1">
      <c r="B864" s="272"/>
      <c r="D864" s="274" t="s">
        <v>373</v>
      </c>
      <c r="E864" s="275" t="s">
        <v>1</v>
      </c>
      <c r="F864" s="276" t="s">
        <v>968</v>
      </c>
      <c r="H864" s="275" t="s">
        <v>1</v>
      </c>
      <c r="L864" s="272"/>
      <c r="M864" s="277"/>
      <c r="T864" s="278"/>
      <c r="AT864" s="275" t="s">
        <v>373</v>
      </c>
      <c r="AU864" s="275" t="s">
        <v>90</v>
      </c>
      <c r="AV864" s="273" t="s">
        <v>84</v>
      </c>
      <c r="AW864" s="273" t="s">
        <v>31</v>
      </c>
      <c r="AX864" s="273" t="s">
        <v>77</v>
      </c>
      <c r="AY864" s="275" t="s">
        <v>366</v>
      </c>
    </row>
    <row r="865" spans="2:51" s="280" customFormat="1">
      <c r="B865" s="279"/>
      <c r="D865" s="274" t="s">
        <v>373</v>
      </c>
      <c r="E865" s="281" t="s">
        <v>1</v>
      </c>
      <c r="F865" s="282" t="s">
        <v>1011</v>
      </c>
      <c r="H865" s="283">
        <v>6.4</v>
      </c>
      <c r="L865" s="279"/>
      <c r="M865" s="284"/>
      <c r="T865" s="285"/>
      <c r="AT865" s="281" t="s">
        <v>373</v>
      </c>
      <c r="AU865" s="281" t="s">
        <v>90</v>
      </c>
      <c r="AV865" s="280" t="s">
        <v>90</v>
      </c>
      <c r="AW865" s="280" t="s">
        <v>31</v>
      </c>
      <c r="AX865" s="280" t="s">
        <v>77</v>
      </c>
      <c r="AY865" s="281" t="s">
        <v>366</v>
      </c>
    </row>
    <row r="866" spans="2:51" s="273" customFormat="1">
      <c r="B866" s="272"/>
      <c r="D866" s="274" t="s">
        <v>373</v>
      </c>
      <c r="E866" s="275" t="s">
        <v>1</v>
      </c>
      <c r="F866" s="276" t="s">
        <v>970</v>
      </c>
      <c r="H866" s="275" t="s">
        <v>1</v>
      </c>
      <c r="L866" s="272"/>
      <c r="M866" s="277"/>
      <c r="T866" s="278"/>
      <c r="AT866" s="275" t="s">
        <v>373</v>
      </c>
      <c r="AU866" s="275" t="s">
        <v>90</v>
      </c>
      <c r="AV866" s="273" t="s">
        <v>84</v>
      </c>
      <c r="AW866" s="273" t="s">
        <v>31</v>
      </c>
      <c r="AX866" s="273" t="s">
        <v>77</v>
      </c>
      <c r="AY866" s="275" t="s">
        <v>366</v>
      </c>
    </row>
    <row r="867" spans="2:51" s="280" customFormat="1">
      <c r="B867" s="279"/>
      <c r="D867" s="274" t="s">
        <v>373</v>
      </c>
      <c r="E867" s="281" t="s">
        <v>1</v>
      </c>
      <c r="F867" s="282" t="s">
        <v>1011</v>
      </c>
      <c r="H867" s="283">
        <v>6.4</v>
      </c>
      <c r="L867" s="279"/>
      <c r="M867" s="284"/>
      <c r="T867" s="285"/>
      <c r="AT867" s="281" t="s">
        <v>373</v>
      </c>
      <c r="AU867" s="281" t="s">
        <v>90</v>
      </c>
      <c r="AV867" s="280" t="s">
        <v>90</v>
      </c>
      <c r="AW867" s="280" t="s">
        <v>31</v>
      </c>
      <c r="AX867" s="280" t="s">
        <v>77</v>
      </c>
      <c r="AY867" s="281" t="s">
        <v>366</v>
      </c>
    </row>
    <row r="868" spans="2:51" s="273" customFormat="1">
      <c r="B868" s="272"/>
      <c r="D868" s="274" t="s">
        <v>373</v>
      </c>
      <c r="E868" s="275" t="s">
        <v>1</v>
      </c>
      <c r="F868" s="276" t="s">
        <v>973</v>
      </c>
      <c r="H868" s="275" t="s">
        <v>1</v>
      </c>
      <c r="L868" s="272"/>
      <c r="M868" s="277"/>
      <c r="T868" s="278"/>
      <c r="AT868" s="275" t="s">
        <v>373</v>
      </c>
      <c r="AU868" s="275" t="s">
        <v>90</v>
      </c>
      <c r="AV868" s="273" t="s">
        <v>84</v>
      </c>
      <c r="AW868" s="273" t="s">
        <v>31</v>
      </c>
      <c r="AX868" s="273" t="s">
        <v>77</v>
      </c>
      <c r="AY868" s="275" t="s">
        <v>366</v>
      </c>
    </row>
    <row r="869" spans="2:51" s="280" customFormat="1">
      <c r="B869" s="279"/>
      <c r="D869" s="274" t="s">
        <v>373</v>
      </c>
      <c r="E869" s="281" t="s">
        <v>1</v>
      </c>
      <c r="F869" s="282" t="s">
        <v>1012</v>
      </c>
      <c r="H869" s="283">
        <v>3.8580000000000001</v>
      </c>
      <c r="L869" s="279"/>
      <c r="M869" s="284"/>
      <c r="T869" s="285"/>
      <c r="AT869" s="281" t="s">
        <v>373</v>
      </c>
      <c r="AU869" s="281" t="s">
        <v>90</v>
      </c>
      <c r="AV869" s="280" t="s">
        <v>90</v>
      </c>
      <c r="AW869" s="280" t="s">
        <v>31</v>
      </c>
      <c r="AX869" s="280" t="s">
        <v>77</v>
      </c>
      <c r="AY869" s="281" t="s">
        <v>366</v>
      </c>
    </row>
    <row r="870" spans="2:51" s="280" customFormat="1">
      <c r="B870" s="279"/>
      <c r="D870" s="274" t="s">
        <v>373</v>
      </c>
      <c r="E870" s="281" t="s">
        <v>1</v>
      </c>
      <c r="F870" s="282" t="s">
        <v>1013</v>
      </c>
      <c r="H870" s="283">
        <v>2</v>
      </c>
      <c r="L870" s="279"/>
      <c r="M870" s="284"/>
      <c r="T870" s="285"/>
      <c r="AT870" s="281" t="s">
        <v>373</v>
      </c>
      <c r="AU870" s="281" t="s">
        <v>90</v>
      </c>
      <c r="AV870" s="280" t="s">
        <v>90</v>
      </c>
      <c r="AW870" s="280" t="s">
        <v>31</v>
      </c>
      <c r="AX870" s="280" t="s">
        <v>77</v>
      </c>
      <c r="AY870" s="281" t="s">
        <v>366</v>
      </c>
    </row>
    <row r="871" spans="2:51" s="273" customFormat="1">
      <c r="B871" s="272"/>
      <c r="D871" s="274" t="s">
        <v>373</v>
      </c>
      <c r="E871" s="275" t="s">
        <v>1</v>
      </c>
      <c r="F871" s="276" t="s">
        <v>979</v>
      </c>
      <c r="H871" s="275" t="s">
        <v>1</v>
      </c>
      <c r="L871" s="272"/>
      <c r="M871" s="277"/>
      <c r="T871" s="278"/>
      <c r="AT871" s="275" t="s">
        <v>373</v>
      </c>
      <c r="AU871" s="275" t="s">
        <v>90</v>
      </c>
      <c r="AV871" s="273" t="s">
        <v>84</v>
      </c>
      <c r="AW871" s="273" t="s">
        <v>31</v>
      </c>
      <c r="AX871" s="273" t="s">
        <v>77</v>
      </c>
      <c r="AY871" s="275" t="s">
        <v>366</v>
      </c>
    </row>
    <row r="872" spans="2:51" s="280" customFormat="1">
      <c r="B872" s="279"/>
      <c r="D872" s="274" t="s">
        <v>373</v>
      </c>
      <c r="E872" s="281" t="s">
        <v>1</v>
      </c>
      <c r="F872" s="282" t="s">
        <v>1014</v>
      </c>
      <c r="H872" s="283">
        <v>6.3339999999999996</v>
      </c>
      <c r="L872" s="279"/>
      <c r="M872" s="284"/>
      <c r="T872" s="285"/>
      <c r="AT872" s="281" t="s">
        <v>373</v>
      </c>
      <c r="AU872" s="281" t="s">
        <v>90</v>
      </c>
      <c r="AV872" s="280" t="s">
        <v>90</v>
      </c>
      <c r="AW872" s="280" t="s">
        <v>31</v>
      </c>
      <c r="AX872" s="280" t="s">
        <v>77</v>
      </c>
      <c r="AY872" s="281" t="s">
        <v>366</v>
      </c>
    </row>
    <row r="873" spans="2:51" s="273" customFormat="1">
      <c r="B873" s="272"/>
      <c r="D873" s="274" t="s">
        <v>373</v>
      </c>
      <c r="E873" s="275" t="s">
        <v>1</v>
      </c>
      <c r="F873" s="276" t="s">
        <v>982</v>
      </c>
      <c r="H873" s="275" t="s">
        <v>1</v>
      </c>
      <c r="L873" s="272"/>
      <c r="M873" s="277"/>
      <c r="T873" s="278"/>
      <c r="AT873" s="275" t="s">
        <v>373</v>
      </c>
      <c r="AU873" s="275" t="s">
        <v>90</v>
      </c>
      <c r="AV873" s="273" t="s">
        <v>84</v>
      </c>
      <c r="AW873" s="273" t="s">
        <v>31</v>
      </c>
      <c r="AX873" s="273" t="s">
        <v>77</v>
      </c>
      <c r="AY873" s="275" t="s">
        <v>366</v>
      </c>
    </row>
    <row r="874" spans="2:51" s="280" customFormat="1">
      <c r="B874" s="279"/>
      <c r="D874" s="274" t="s">
        <v>373</v>
      </c>
      <c r="E874" s="281" t="s">
        <v>1</v>
      </c>
      <c r="F874" s="282" t="s">
        <v>1015</v>
      </c>
      <c r="H874" s="283">
        <v>5.74</v>
      </c>
      <c r="L874" s="279"/>
      <c r="M874" s="284"/>
      <c r="T874" s="285"/>
      <c r="AT874" s="281" t="s">
        <v>373</v>
      </c>
      <c r="AU874" s="281" t="s">
        <v>90</v>
      </c>
      <c r="AV874" s="280" t="s">
        <v>90</v>
      </c>
      <c r="AW874" s="280" t="s">
        <v>31</v>
      </c>
      <c r="AX874" s="280" t="s">
        <v>77</v>
      </c>
      <c r="AY874" s="281" t="s">
        <v>366</v>
      </c>
    </row>
    <row r="875" spans="2:51" s="273" customFormat="1">
      <c r="B875" s="272"/>
      <c r="D875" s="274" t="s">
        <v>373</v>
      </c>
      <c r="E875" s="275" t="s">
        <v>1</v>
      </c>
      <c r="F875" s="276" t="s">
        <v>416</v>
      </c>
      <c r="H875" s="275" t="s">
        <v>1</v>
      </c>
      <c r="L875" s="272"/>
      <c r="M875" s="277"/>
      <c r="T875" s="278"/>
      <c r="AT875" s="275" t="s">
        <v>373</v>
      </c>
      <c r="AU875" s="275" t="s">
        <v>90</v>
      </c>
      <c r="AV875" s="273" t="s">
        <v>84</v>
      </c>
      <c r="AW875" s="273" t="s">
        <v>31</v>
      </c>
      <c r="AX875" s="273" t="s">
        <v>77</v>
      </c>
      <c r="AY875" s="275" t="s">
        <v>366</v>
      </c>
    </row>
    <row r="876" spans="2:51" s="280" customFormat="1">
      <c r="B876" s="279"/>
      <c r="D876" s="274" t="s">
        <v>373</v>
      </c>
      <c r="E876" s="281" t="s">
        <v>1</v>
      </c>
      <c r="F876" s="282" t="s">
        <v>1015</v>
      </c>
      <c r="H876" s="283">
        <v>5.74</v>
      </c>
      <c r="L876" s="279"/>
      <c r="M876" s="284"/>
      <c r="T876" s="285"/>
      <c r="AT876" s="281" t="s">
        <v>373</v>
      </c>
      <c r="AU876" s="281" t="s">
        <v>90</v>
      </c>
      <c r="AV876" s="280" t="s">
        <v>90</v>
      </c>
      <c r="AW876" s="280" t="s">
        <v>31</v>
      </c>
      <c r="AX876" s="280" t="s">
        <v>77</v>
      </c>
      <c r="AY876" s="281" t="s">
        <v>366</v>
      </c>
    </row>
    <row r="877" spans="2:51" s="273" customFormat="1">
      <c r="B877" s="272"/>
      <c r="D877" s="274" t="s">
        <v>373</v>
      </c>
      <c r="E877" s="275" t="s">
        <v>1</v>
      </c>
      <c r="F877" s="276" t="s">
        <v>989</v>
      </c>
      <c r="H877" s="275" t="s">
        <v>1</v>
      </c>
      <c r="L877" s="272"/>
      <c r="M877" s="277"/>
      <c r="T877" s="278"/>
      <c r="AT877" s="275" t="s">
        <v>373</v>
      </c>
      <c r="AU877" s="275" t="s">
        <v>90</v>
      </c>
      <c r="AV877" s="273" t="s">
        <v>84</v>
      </c>
      <c r="AW877" s="273" t="s">
        <v>31</v>
      </c>
      <c r="AX877" s="273" t="s">
        <v>77</v>
      </c>
      <c r="AY877" s="275" t="s">
        <v>366</v>
      </c>
    </row>
    <row r="878" spans="2:51" s="280" customFormat="1">
      <c r="B878" s="279"/>
      <c r="D878" s="274" t="s">
        <v>373</v>
      </c>
      <c r="E878" s="281" t="s">
        <v>1</v>
      </c>
      <c r="F878" s="282" t="s">
        <v>1016</v>
      </c>
      <c r="H878" s="283">
        <v>6.04</v>
      </c>
      <c r="L878" s="279"/>
      <c r="M878" s="284"/>
      <c r="T878" s="285"/>
      <c r="AT878" s="281" t="s">
        <v>373</v>
      </c>
      <c r="AU878" s="281" t="s">
        <v>90</v>
      </c>
      <c r="AV878" s="280" t="s">
        <v>90</v>
      </c>
      <c r="AW878" s="280" t="s">
        <v>31</v>
      </c>
      <c r="AX878" s="280" t="s">
        <v>77</v>
      </c>
      <c r="AY878" s="281" t="s">
        <v>366</v>
      </c>
    </row>
    <row r="879" spans="2:51" s="280" customFormat="1">
      <c r="B879" s="279"/>
      <c r="D879" s="274" t="s">
        <v>373</v>
      </c>
      <c r="E879" s="281" t="s">
        <v>1</v>
      </c>
      <c r="F879" s="282" t="s">
        <v>1017</v>
      </c>
      <c r="H879" s="283">
        <v>19.2</v>
      </c>
      <c r="L879" s="279"/>
      <c r="M879" s="284"/>
      <c r="T879" s="285"/>
      <c r="AT879" s="281" t="s">
        <v>373</v>
      </c>
      <c r="AU879" s="281" t="s">
        <v>90</v>
      </c>
      <c r="AV879" s="280" t="s">
        <v>90</v>
      </c>
      <c r="AW879" s="280" t="s">
        <v>31</v>
      </c>
      <c r="AX879" s="280" t="s">
        <v>77</v>
      </c>
      <c r="AY879" s="281" t="s">
        <v>366</v>
      </c>
    </row>
    <row r="880" spans="2:51" s="280" customFormat="1">
      <c r="B880" s="279"/>
      <c r="D880" s="274" t="s">
        <v>373</v>
      </c>
      <c r="E880" s="281" t="s">
        <v>1</v>
      </c>
      <c r="F880" s="282" t="s">
        <v>1018</v>
      </c>
      <c r="H880" s="283">
        <v>5.34</v>
      </c>
      <c r="L880" s="279"/>
      <c r="M880" s="284"/>
      <c r="T880" s="285"/>
      <c r="AT880" s="281" t="s">
        <v>373</v>
      </c>
      <c r="AU880" s="281" t="s">
        <v>90</v>
      </c>
      <c r="AV880" s="280" t="s">
        <v>90</v>
      </c>
      <c r="AW880" s="280" t="s">
        <v>31</v>
      </c>
      <c r="AX880" s="280" t="s">
        <v>77</v>
      </c>
      <c r="AY880" s="281" t="s">
        <v>366</v>
      </c>
    </row>
    <row r="881" spans="2:65" s="294" customFormat="1">
      <c r="B881" s="293"/>
      <c r="D881" s="274" t="s">
        <v>373</v>
      </c>
      <c r="E881" s="295" t="s">
        <v>1</v>
      </c>
      <c r="F881" s="296" t="s">
        <v>745</v>
      </c>
      <c r="H881" s="297">
        <v>87.872</v>
      </c>
      <c r="L881" s="293"/>
      <c r="M881" s="298"/>
      <c r="T881" s="299"/>
      <c r="AT881" s="295" t="s">
        <v>373</v>
      </c>
      <c r="AU881" s="295" t="s">
        <v>90</v>
      </c>
      <c r="AV881" s="294" t="s">
        <v>149</v>
      </c>
      <c r="AW881" s="294" t="s">
        <v>31</v>
      </c>
      <c r="AX881" s="294" t="s">
        <v>77</v>
      </c>
      <c r="AY881" s="295" t="s">
        <v>366</v>
      </c>
    </row>
    <row r="882" spans="2:65" s="287" customFormat="1">
      <c r="B882" s="286"/>
      <c r="D882" s="274" t="s">
        <v>373</v>
      </c>
      <c r="E882" s="288" t="s">
        <v>1</v>
      </c>
      <c r="F882" s="289" t="s">
        <v>378</v>
      </c>
      <c r="H882" s="290">
        <v>87.872</v>
      </c>
      <c r="L882" s="286"/>
      <c r="M882" s="291"/>
      <c r="T882" s="292"/>
      <c r="AT882" s="288" t="s">
        <v>373</v>
      </c>
      <c r="AU882" s="288" t="s">
        <v>90</v>
      </c>
      <c r="AV882" s="287" t="s">
        <v>371</v>
      </c>
      <c r="AW882" s="287" t="s">
        <v>31</v>
      </c>
      <c r="AX882" s="287" t="s">
        <v>84</v>
      </c>
      <c r="AY882" s="288" t="s">
        <v>366</v>
      </c>
    </row>
    <row r="883" spans="2:65" s="74" customFormat="1" ht="24.2" customHeight="1">
      <c r="B883" s="73"/>
      <c r="C883" s="260" t="s">
        <v>1019</v>
      </c>
      <c r="D883" s="260" t="s">
        <v>368</v>
      </c>
      <c r="E883" s="261" t="s">
        <v>1020</v>
      </c>
      <c r="F883" s="262" t="s">
        <v>1021</v>
      </c>
      <c r="G883" s="263" t="s">
        <v>265</v>
      </c>
      <c r="H883" s="264">
        <v>8.2899999999999991</v>
      </c>
      <c r="I883" s="26"/>
      <c r="J883" s="266">
        <f>ROUND(I883*H883,2)</f>
        <v>0</v>
      </c>
      <c r="K883" s="267"/>
      <c r="L883" s="73"/>
      <c r="M883" s="27" t="s">
        <v>1</v>
      </c>
      <c r="N883" s="233" t="s">
        <v>43</v>
      </c>
      <c r="P883" s="269">
        <f>O883*H883</f>
        <v>0</v>
      </c>
      <c r="Q883" s="269">
        <v>4.5639999999999998E-4</v>
      </c>
      <c r="R883" s="269">
        <f>Q883*H883</f>
        <v>3.7835559999999996E-3</v>
      </c>
      <c r="S883" s="269">
        <v>0</v>
      </c>
      <c r="T883" s="270">
        <f>S883*H883</f>
        <v>0</v>
      </c>
      <c r="AR883" s="271" t="s">
        <v>371</v>
      </c>
      <c r="AT883" s="271" t="s">
        <v>368</v>
      </c>
      <c r="AU883" s="271" t="s">
        <v>90</v>
      </c>
      <c r="AY883" s="53" t="s">
        <v>366</v>
      </c>
      <c r="BE883" s="179">
        <f>IF(N883="základná",J883,0)</f>
        <v>0</v>
      </c>
      <c r="BF883" s="179">
        <f>IF(N883="znížená",J883,0)</f>
        <v>0</v>
      </c>
      <c r="BG883" s="179">
        <f>IF(N883="zákl. prenesená",J883,0)</f>
        <v>0</v>
      </c>
      <c r="BH883" s="179">
        <f>IF(N883="zníž. prenesená",J883,0)</f>
        <v>0</v>
      </c>
      <c r="BI883" s="179">
        <f>IF(N883="nulová",J883,0)</f>
        <v>0</v>
      </c>
      <c r="BJ883" s="53" t="s">
        <v>90</v>
      </c>
      <c r="BK883" s="179">
        <f>ROUND(I883*H883,2)</f>
        <v>0</v>
      </c>
      <c r="BL883" s="53" t="s">
        <v>371</v>
      </c>
      <c r="BM883" s="271" t="s">
        <v>1022</v>
      </c>
    </row>
    <row r="884" spans="2:65" s="273" customFormat="1">
      <c r="B884" s="272"/>
      <c r="D884" s="274" t="s">
        <v>373</v>
      </c>
      <c r="E884" s="275" t="s">
        <v>1</v>
      </c>
      <c r="F884" s="276" t="s">
        <v>739</v>
      </c>
      <c r="H884" s="275" t="s">
        <v>1</v>
      </c>
      <c r="L884" s="272"/>
      <c r="M884" s="277"/>
      <c r="T884" s="278"/>
      <c r="AT884" s="275" t="s">
        <v>373</v>
      </c>
      <c r="AU884" s="275" t="s">
        <v>90</v>
      </c>
      <c r="AV884" s="273" t="s">
        <v>84</v>
      </c>
      <c r="AW884" s="273" t="s">
        <v>31</v>
      </c>
      <c r="AX884" s="273" t="s">
        <v>77</v>
      </c>
      <c r="AY884" s="275" t="s">
        <v>366</v>
      </c>
    </row>
    <row r="885" spans="2:65" s="273" customFormat="1">
      <c r="B885" s="272"/>
      <c r="D885" s="274" t="s">
        <v>373</v>
      </c>
      <c r="E885" s="275" t="s">
        <v>1</v>
      </c>
      <c r="F885" s="276" t="s">
        <v>1023</v>
      </c>
      <c r="H885" s="275" t="s">
        <v>1</v>
      </c>
      <c r="L885" s="272"/>
      <c r="M885" s="277"/>
      <c r="T885" s="278"/>
      <c r="AT885" s="275" t="s">
        <v>373</v>
      </c>
      <c r="AU885" s="275" t="s">
        <v>90</v>
      </c>
      <c r="AV885" s="273" t="s">
        <v>84</v>
      </c>
      <c r="AW885" s="273" t="s">
        <v>31</v>
      </c>
      <c r="AX885" s="273" t="s">
        <v>77</v>
      </c>
      <c r="AY885" s="275" t="s">
        <v>366</v>
      </c>
    </row>
    <row r="886" spans="2:65" s="280" customFormat="1">
      <c r="B886" s="279"/>
      <c r="D886" s="274" t="s">
        <v>373</v>
      </c>
      <c r="E886" s="281" t="s">
        <v>1</v>
      </c>
      <c r="F886" s="282" t="s">
        <v>1024</v>
      </c>
      <c r="H886" s="283">
        <v>6.4</v>
      </c>
      <c r="L886" s="279"/>
      <c r="M886" s="284"/>
      <c r="T886" s="285"/>
      <c r="AT886" s="281" t="s">
        <v>373</v>
      </c>
      <c r="AU886" s="281" t="s">
        <v>90</v>
      </c>
      <c r="AV886" s="280" t="s">
        <v>90</v>
      </c>
      <c r="AW886" s="280" t="s">
        <v>31</v>
      </c>
      <c r="AX886" s="280" t="s">
        <v>77</v>
      </c>
      <c r="AY886" s="281" t="s">
        <v>366</v>
      </c>
    </row>
    <row r="887" spans="2:65" s="273" customFormat="1">
      <c r="B887" s="272"/>
      <c r="D887" s="274" t="s">
        <v>373</v>
      </c>
      <c r="E887" s="275" t="s">
        <v>1</v>
      </c>
      <c r="F887" s="276" t="s">
        <v>1025</v>
      </c>
      <c r="H887" s="275" t="s">
        <v>1</v>
      </c>
      <c r="L887" s="272"/>
      <c r="M887" s="277"/>
      <c r="T887" s="278"/>
      <c r="AT887" s="275" t="s">
        <v>373</v>
      </c>
      <c r="AU887" s="275" t="s">
        <v>90</v>
      </c>
      <c r="AV887" s="273" t="s">
        <v>84</v>
      </c>
      <c r="AW887" s="273" t="s">
        <v>31</v>
      </c>
      <c r="AX887" s="273" t="s">
        <v>77</v>
      </c>
      <c r="AY887" s="275" t="s">
        <v>366</v>
      </c>
    </row>
    <row r="888" spans="2:65" s="280" customFormat="1">
      <c r="B888" s="279"/>
      <c r="D888" s="274" t="s">
        <v>373</v>
      </c>
      <c r="E888" s="281" t="s">
        <v>1</v>
      </c>
      <c r="F888" s="282" t="s">
        <v>1026</v>
      </c>
      <c r="H888" s="283">
        <v>1.89</v>
      </c>
      <c r="L888" s="279"/>
      <c r="M888" s="284"/>
      <c r="T888" s="285"/>
      <c r="AT888" s="281" t="s">
        <v>373</v>
      </c>
      <c r="AU888" s="281" t="s">
        <v>90</v>
      </c>
      <c r="AV888" s="280" t="s">
        <v>90</v>
      </c>
      <c r="AW888" s="280" t="s">
        <v>31</v>
      </c>
      <c r="AX888" s="280" t="s">
        <v>77</v>
      </c>
      <c r="AY888" s="281" t="s">
        <v>366</v>
      </c>
    </row>
    <row r="889" spans="2:65" s="294" customFormat="1">
      <c r="B889" s="293"/>
      <c r="D889" s="274" t="s">
        <v>373</v>
      </c>
      <c r="E889" s="295" t="s">
        <v>1</v>
      </c>
      <c r="F889" s="296" t="s">
        <v>397</v>
      </c>
      <c r="H889" s="297">
        <v>8.2899999999999991</v>
      </c>
      <c r="L889" s="293"/>
      <c r="M889" s="298"/>
      <c r="T889" s="299"/>
      <c r="AT889" s="295" t="s">
        <v>373</v>
      </c>
      <c r="AU889" s="295" t="s">
        <v>90</v>
      </c>
      <c r="AV889" s="294" t="s">
        <v>149</v>
      </c>
      <c r="AW889" s="294" t="s">
        <v>31</v>
      </c>
      <c r="AX889" s="294" t="s">
        <v>77</v>
      </c>
      <c r="AY889" s="295" t="s">
        <v>366</v>
      </c>
    </row>
    <row r="890" spans="2:65" s="287" customFormat="1">
      <c r="B890" s="286"/>
      <c r="D890" s="274" t="s">
        <v>373</v>
      </c>
      <c r="E890" s="288" t="s">
        <v>1</v>
      </c>
      <c r="F890" s="289" t="s">
        <v>378</v>
      </c>
      <c r="H890" s="290">
        <v>8.2899999999999991</v>
      </c>
      <c r="L890" s="286"/>
      <c r="M890" s="291"/>
      <c r="T890" s="292"/>
      <c r="AT890" s="288" t="s">
        <v>373</v>
      </c>
      <c r="AU890" s="288" t="s">
        <v>90</v>
      </c>
      <c r="AV890" s="287" t="s">
        <v>371</v>
      </c>
      <c r="AW890" s="287" t="s">
        <v>31</v>
      </c>
      <c r="AX890" s="287" t="s">
        <v>84</v>
      </c>
      <c r="AY890" s="288" t="s">
        <v>366</v>
      </c>
    </row>
    <row r="891" spans="2:65" s="74" customFormat="1" ht="24.2" customHeight="1">
      <c r="B891" s="73"/>
      <c r="C891" s="260" t="s">
        <v>1027</v>
      </c>
      <c r="D891" s="260" t="s">
        <v>368</v>
      </c>
      <c r="E891" s="261" t="s">
        <v>1028</v>
      </c>
      <c r="F891" s="262" t="s">
        <v>1029</v>
      </c>
      <c r="G891" s="263" t="s">
        <v>265</v>
      </c>
      <c r="H891" s="264">
        <v>56.744999999999997</v>
      </c>
      <c r="I891" s="26"/>
      <c r="J891" s="266">
        <f>ROUND(I891*H891,2)</f>
        <v>0</v>
      </c>
      <c r="K891" s="267"/>
      <c r="L891" s="73"/>
      <c r="M891" s="27" t="s">
        <v>1</v>
      </c>
      <c r="N891" s="233" t="s">
        <v>43</v>
      </c>
      <c r="P891" s="269">
        <f>O891*H891</f>
        <v>0</v>
      </c>
      <c r="Q891" s="269">
        <v>1.4999999999999999E-4</v>
      </c>
      <c r="R891" s="269">
        <f>Q891*H891</f>
        <v>8.5117499999999985E-3</v>
      </c>
      <c r="S891" s="269">
        <v>0</v>
      </c>
      <c r="T891" s="270">
        <f>S891*H891</f>
        <v>0</v>
      </c>
      <c r="AR891" s="271" t="s">
        <v>371</v>
      </c>
      <c r="AT891" s="271" t="s">
        <v>368</v>
      </c>
      <c r="AU891" s="271" t="s">
        <v>90</v>
      </c>
      <c r="AY891" s="53" t="s">
        <v>366</v>
      </c>
      <c r="BE891" s="179">
        <f>IF(N891="základná",J891,0)</f>
        <v>0</v>
      </c>
      <c r="BF891" s="179">
        <f>IF(N891="znížená",J891,0)</f>
        <v>0</v>
      </c>
      <c r="BG891" s="179">
        <f>IF(N891="zákl. prenesená",J891,0)</f>
        <v>0</v>
      </c>
      <c r="BH891" s="179">
        <f>IF(N891="zníž. prenesená",J891,0)</f>
        <v>0</v>
      </c>
      <c r="BI891" s="179">
        <f>IF(N891="nulová",J891,0)</f>
        <v>0</v>
      </c>
      <c r="BJ891" s="53" t="s">
        <v>90</v>
      </c>
      <c r="BK891" s="179">
        <f>ROUND(I891*H891,2)</f>
        <v>0</v>
      </c>
      <c r="BL891" s="53" t="s">
        <v>371</v>
      </c>
      <c r="BM891" s="271" t="s">
        <v>1030</v>
      </c>
    </row>
    <row r="892" spans="2:65" s="273" customFormat="1">
      <c r="B892" s="272"/>
      <c r="D892" s="274" t="s">
        <v>373</v>
      </c>
      <c r="E892" s="275" t="s">
        <v>1</v>
      </c>
      <c r="F892" s="276" t="s">
        <v>957</v>
      </c>
      <c r="H892" s="275" t="s">
        <v>1</v>
      </c>
      <c r="L892" s="272"/>
      <c r="M892" s="277"/>
      <c r="T892" s="278"/>
      <c r="AT892" s="275" t="s">
        <v>373</v>
      </c>
      <c r="AU892" s="275" t="s">
        <v>90</v>
      </c>
      <c r="AV892" s="273" t="s">
        <v>84</v>
      </c>
      <c r="AW892" s="273" t="s">
        <v>31</v>
      </c>
      <c r="AX892" s="273" t="s">
        <v>77</v>
      </c>
      <c r="AY892" s="275" t="s">
        <v>366</v>
      </c>
    </row>
    <row r="893" spans="2:65" s="280" customFormat="1">
      <c r="B893" s="279"/>
      <c r="D893" s="274" t="s">
        <v>373</v>
      </c>
      <c r="E893" s="281" t="s">
        <v>1</v>
      </c>
      <c r="F893" s="282" t="s">
        <v>1031</v>
      </c>
      <c r="H893" s="283">
        <v>5.31</v>
      </c>
      <c r="L893" s="279"/>
      <c r="M893" s="284"/>
      <c r="T893" s="285"/>
      <c r="AT893" s="281" t="s">
        <v>373</v>
      </c>
      <c r="AU893" s="281" t="s">
        <v>90</v>
      </c>
      <c r="AV893" s="280" t="s">
        <v>90</v>
      </c>
      <c r="AW893" s="280" t="s">
        <v>31</v>
      </c>
      <c r="AX893" s="280" t="s">
        <v>77</v>
      </c>
      <c r="AY893" s="281" t="s">
        <v>366</v>
      </c>
    </row>
    <row r="894" spans="2:65" s="273" customFormat="1">
      <c r="B894" s="272"/>
      <c r="D894" s="274" t="s">
        <v>373</v>
      </c>
      <c r="E894" s="275" t="s">
        <v>1</v>
      </c>
      <c r="F894" s="276" t="s">
        <v>961</v>
      </c>
      <c r="H894" s="275" t="s">
        <v>1</v>
      </c>
      <c r="L894" s="272"/>
      <c r="M894" s="277"/>
      <c r="T894" s="278"/>
      <c r="AT894" s="275" t="s">
        <v>373</v>
      </c>
      <c r="AU894" s="275" t="s">
        <v>90</v>
      </c>
      <c r="AV894" s="273" t="s">
        <v>84</v>
      </c>
      <c r="AW894" s="273" t="s">
        <v>31</v>
      </c>
      <c r="AX894" s="273" t="s">
        <v>77</v>
      </c>
      <c r="AY894" s="275" t="s">
        <v>366</v>
      </c>
    </row>
    <row r="895" spans="2:65" s="280" customFormat="1">
      <c r="B895" s="279"/>
      <c r="D895" s="274" t="s">
        <v>373</v>
      </c>
      <c r="E895" s="281" t="s">
        <v>1</v>
      </c>
      <c r="F895" s="282" t="s">
        <v>1032</v>
      </c>
      <c r="H895" s="283">
        <v>4.2249999999999996</v>
      </c>
      <c r="L895" s="279"/>
      <c r="M895" s="284"/>
      <c r="T895" s="285"/>
      <c r="AT895" s="281" t="s">
        <v>373</v>
      </c>
      <c r="AU895" s="281" t="s">
        <v>90</v>
      </c>
      <c r="AV895" s="280" t="s">
        <v>90</v>
      </c>
      <c r="AW895" s="280" t="s">
        <v>31</v>
      </c>
      <c r="AX895" s="280" t="s">
        <v>77</v>
      </c>
      <c r="AY895" s="281" t="s">
        <v>366</v>
      </c>
    </row>
    <row r="896" spans="2:65" s="273" customFormat="1">
      <c r="B896" s="272"/>
      <c r="D896" s="274" t="s">
        <v>373</v>
      </c>
      <c r="E896" s="275" t="s">
        <v>1</v>
      </c>
      <c r="F896" s="276" t="s">
        <v>963</v>
      </c>
      <c r="H896" s="275" t="s">
        <v>1</v>
      </c>
      <c r="L896" s="272"/>
      <c r="M896" s="277"/>
      <c r="T896" s="278"/>
      <c r="AT896" s="275" t="s">
        <v>373</v>
      </c>
      <c r="AU896" s="275" t="s">
        <v>90</v>
      </c>
      <c r="AV896" s="273" t="s">
        <v>84</v>
      </c>
      <c r="AW896" s="273" t="s">
        <v>31</v>
      </c>
      <c r="AX896" s="273" t="s">
        <v>77</v>
      </c>
      <c r="AY896" s="275" t="s">
        <v>366</v>
      </c>
    </row>
    <row r="897" spans="2:51" s="280" customFormat="1">
      <c r="B897" s="279"/>
      <c r="D897" s="274" t="s">
        <v>373</v>
      </c>
      <c r="E897" s="281" t="s">
        <v>1</v>
      </c>
      <c r="F897" s="282" t="s">
        <v>1033</v>
      </c>
      <c r="H897" s="283">
        <v>3.55</v>
      </c>
      <c r="L897" s="279"/>
      <c r="M897" s="284"/>
      <c r="T897" s="285"/>
      <c r="AT897" s="281" t="s">
        <v>373</v>
      </c>
      <c r="AU897" s="281" t="s">
        <v>90</v>
      </c>
      <c r="AV897" s="280" t="s">
        <v>90</v>
      </c>
      <c r="AW897" s="280" t="s">
        <v>31</v>
      </c>
      <c r="AX897" s="280" t="s">
        <v>77</v>
      </c>
      <c r="AY897" s="281" t="s">
        <v>366</v>
      </c>
    </row>
    <row r="898" spans="2:51" s="273" customFormat="1">
      <c r="B898" s="272"/>
      <c r="D898" s="274" t="s">
        <v>373</v>
      </c>
      <c r="E898" s="275" t="s">
        <v>1</v>
      </c>
      <c r="F898" s="276" t="s">
        <v>966</v>
      </c>
      <c r="H898" s="275" t="s">
        <v>1</v>
      </c>
      <c r="L898" s="272"/>
      <c r="M898" s="277"/>
      <c r="T898" s="278"/>
      <c r="AT898" s="275" t="s">
        <v>373</v>
      </c>
      <c r="AU898" s="275" t="s">
        <v>90</v>
      </c>
      <c r="AV898" s="273" t="s">
        <v>84</v>
      </c>
      <c r="AW898" s="273" t="s">
        <v>31</v>
      </c>
      <c r="AX898" s="273" t="s">
        <v>77</v>
      </c>
      <c r="AY898" s="275" t="s">
        <v>366</v>
      </c>
    </row>
    <row r="899" spans="2:51" s="280" customFormat="1">
      <c r="B899" s="279"/>
      <c r="D899" s="274" t="s">
        <v>373</v>
      </c>
      <c r="E899" s="281" t="s">
        <v>1</v>
      </c>
      <c r="F899" s="282" t="s">
        <v>1034</v>
      </c>
      <c r="H899" s="283">
        <v>5.58</v>
      </c>
      <c r="L899" s="279"/>
      <c r="M899" s="284"/>
      <c r="T899" s="285"/>
      <c r="AT899" s="281" t="s">
        <v>373</v>
      </c>
      <c r="AU899" s="281" t="s">
        <v>90</v>
      </c>
      <c r="AV899" s="280" t="s">
        <v>90</v>
      </c>
      <c r="AW899" s="280" t="s">
        <v>31</v>
      </c>
      <c r="AX899" s="280" t="s">
        <v>77</v>
      </c>
      <c r="AY899" s="281" t="s">
        <v>366</v>
      </c>
    </row>
    <row r="900" spans="2:51" s="273" customFormat="1">
      <c r="B900" s="272"/>
      <c r="D900" s="274" t="s">
        <v>373</v>
      </c>
      <c r="E900" s="275" t="s">
        <v>1</v>
      </c>
      <c r="F900" s="276" t="s">
        <v>968</v>
      </c>
      <c r="H900" s="275" t="s">
        <v>1</v>
      </c>
      <c r="L900" s="272"/>
      <c r="M900" s="277"/>
      <c r="T900" s="278"/>
      <c r="AT900" s="275" t="s">
        <v>373</v>
      </c>
      <c r="AU900" s="275" t="s">
        <v>90</v>
      </c>
      <c r="AV900" s="273" t="s">
        <v>84</v>
      </c>
      <c r="AW900" s="273" t="s">
        <v>31</v>
      </c>
      <c r="AX900" s="273" t="s">
        <v>77</v>
      </c>
      <c r="AY900" s="275" t="s">
        <v>366</v>
      </c>
    </row>
    <row r="901" spans="2:51" s="280" customFormat="1">
      <c r="B901" s="279"/>
      <c r="D901" s="274" t="s">
        <v>373</v>
      </c>
      <c r="E901" s="281" t="s">
        <v>1</v>
      </c>
      <c r="F901" s="282" t="s">
        <v>1035</v>
      </c>
      <c r="H901" s="283">
        <v>2.69</v>
      </c>
      <c r="L901" s="279"/>
      <c r="M901" s="284"/>
      <c r="T901" s="285"/>
      <c r="AT901" s="281" t="s">
        <v>373</v>
      </c>
      <c r="AU901" s="281" t="s">
        <v>90</v>
      </c>
      <c r="AV901" s="280" t="s">
        <v>90</v>
      </c>
      <c r="AW901" s="280" t="s">
        <v>31</v>
      </c>
      <c r="AX901" s="280" t="s">
        <v>77</v>
      </c>
      <c r="AY901" s="281" t="s">
        <v>366</v>
      </c>
    </row>
    <row r="902" spans="2:51" s="273" customFormat="1">
      <c r="B902" s="272"/>
      <c r="D902" s="274" t="s">
        <v>373</v>
      </c>
      <c r="E902" s="275" t="s">
        <v>1</v>
      </c>
      <c r="F902" s="276" t="s">
        <v>970</v>
      </c>
      <c r="H902" s="275" t="s">
        <v>1</v>
      </c>
      <c r="L902" s="272"/>
      <c r="M902" s="277"/>
      <c r="T902" s="278"/>
      <c r="AT902" s="275" t="s">
        <v>373</v>
      </c>
      <c r="AU902" s="275" t="s">
        <v>90</v>
      </c>
      <c r="AV902" s="273" t="s">
        <v>84</v>
      </c>
      <c r="AW902" s="273" t="s">
        <v>31</v>
      </c>
      <c r="AX902" s="273" t="s">
        <v>77</v>
      </c>
      <c r="AY902" s="275" t="s">
        <v>366</v>
      </c>
    </row>
    <row r="903" spans="2:51" s="280" customFormat="1">
      <c r="B903" s="279"/>
      <c r="D903" s="274" t="s">
        <v>373</v>
      </c>
      <c r="E903" s="281" t="s">
        <v>1</v>
      </c>
      <c r="F903" s="282" t="s">
        <v>1036</v>
      </c>
      <c r="H903" s="283">
        <v>0.8</v>
      </c>
      <c r="L903" s="279"/>
      <c r="M903" s="284"/>
      <c r="T903" s="285"/>
      <c r="AT903" s="281" t="s">
        <v>373</v>
      </c>
      <c r="AU903" s="281" t="s">
        <v>90</v>
      </c>
      <c r="AV903" s="280" t="s">
        <v>90</v>
      </c>
      <c r="AW903" s="280" t="s">
        <v>31</v>
      </c>
      <c r="AX903" s="280" t="s">
        <v>77</v>
      </c>
      <c r="AY903" s="281" t="s">
        <v>366</v>
      </c>
    </row>
    <row r="904" spans="2:51" s="280" customFormat="1">
      <c r="B904" s="279"/>
      <c r="D904" s="274" t="s">
        <v>373</v>
      </c>
      <c r="E904" s="281" t="s">
        <v>1</v>
      </c>
      <c r="F904" s="282" t="s">
        <v>1037</v>
      </c>
      <c r="H904" s="283">
        <v>0.59499999999999997</v>
      </c>
      <c r="L904" s="279"/>
      <c r="M904" s="284"/>
      <c r="T904" s="285"/>
      <c r="AT904" s="281" t="s">
        <v>373</v>
      </c>
      <c r="AU904" s="281" t="s">
        <v>90</v>
      </c>
      <c r="AV904" s="280" t="s">
        <v>90</v>
      </c>
      <c r="AW904" s="280" t="s">
        <v>31</v>
      </c>
      <c r="AX904" s="280" t="s">
        <v>77</v>
      </c>
      <c r="AY904" s="281" t="s">
        <v>366</v>
      </c>
    </row>
    <row r="905" spans="2:51" s="273" customFormat="1">
      <c r="B905" s="272"/>
      <c r="D905" s="274" t="s">
        <v>373</v>
      </c>
      <c r="E905" s="275" t="s">
        <v>1</v>
      </c>
      <c r="F905" s="276" t="s">
        <v>973</v>
      </c>
      <c r="H905" s="275" t="s">
        <v>1</v>
      </c>
      <c r="L905" s="272"/>
      <c r="M905" s="277"/>
      <c r="T905" s="278"/>
      <c r="AT905" s="275" t="s">
        <v>373</v>
      </c>
      <c r="AU905" s="275" t="s">
        <v>90</v>
      </c>
      <c r="AV905" s="273" t="s">
        <v>84</v>
      </c>
      <c r="AW905" s="273" t="s">
        <v>31</v>
      </c>
      <c r="AX905" s="273" t="s">
        <v>77</v>
      </c>
      <c r="AY905" s="275" t="s">
        <v>366</v>
      </c>
    </row>
    <row r="906" spans="2:51" s="280" customFormat="1">
      <c r="B906" s="279"/>
      <c r="D906" s="274" t="s">
        <v>373</v>
      </c>
      <c r="E906" s="281" t="s">
        <v>1</v>
      </c>
      <c r="F906" s="282" t="s">
        <v>1038</v>
      </c>
      <c r="H906" s="283">
        <v>5.19</v>
      </c>
      <c r="L906" s="279"/>
      <c r="M906" s="284"/>
      <c r="T906" s="285"/>
      <c r="AT906" s="281" t="s">
        <v>373</v>
      </c>
      <c r="AU906" s="281" t="s">
        <v>90</v>
      </c>
      <c r="AV906" s="280" t="s">
        <v>90</v>
      </c>
      <c r="AW906" s="280" t="s">
        <v>31</v>
      </c>
      <c r="AX906" s="280" t="s">
        <v>77</v>
      </c>
      <c r="AY906" s="281" t="s">
        <v>366</v>
      </c>
    </row>
    <row r="907" spans="2:51" s="273" customFormat="1">
      <c r="B907" s="272"/>
      <c r="D907" s="274" t="s">
        <v>373</v>
      </c>
      <c r="E907" s="275" t="s">
        <v>1</v>
      </c>
      <c r="F907" s="276" t="s">
        <v>977</v>
      </c>
      <c r="H907" s="275" t="s">
        <v>1</v>
      </c>
      <c r="L907" s="272"/>
      <c r="M907" s="277"/>
      <c r="T907" s="278"/>
      <c r="AT907" s="275" t="s">
        <v>373</v>
      </c>
      <c r="AU907" s="275" t="s">
        <v>90</v>
      </c>
      <c r="AV907" s="273" t="s">
        <v>84</v>
      </c>
      <c r="AW907" s="273" t="s">
        <v>31</v>
      </c>
      <c r="AX907" s="273" t="s">
        <v>77</v>
      </c>
      <c r="AY907" s="275" t="s">
        <v>366</v>
      </c>
    </row>
    <row r="908" spans="2:51" s="280" customFormat="1">
      <c r="B908" s="279"/>
      <c r="D908" s="274" t="s">
        <v>373</v>
      </c>
      <c r="E908" s="281" t="s">
        <v>1</v>
      </c>
      <c r="F908" s="282" t="s">
        <v>1039</v>
      </c>
      <c r="H908" s="283">
        <v>2.7349999999999999</v>
      </c>
      <c r="L908" s="279"/>
      <c r="M908" s="284"/>
      <c r="T908" s="285"/>
      <c r="AT908" s="281" t="s">
        <v>373</v>
      </c>
      <c r="AU908" s="281" t="s">
        <v>90</v>
      </c>
      <c r="AV908" s="280" t="s">
        <v>90</v>
      </c>
      <c r="AW908" s="280" t="s">
        <v>31</v>
      </c>
      <c r="AX908" s="280" t="s">
        <v>77</v>
      </c>
      <c r="AY908" s="281" t="s">
        <v>366</v>
      </c>
    </row>
    <row r="909" spans="2:51" s="273" customFormat="1">
      <c r="B909" s="272"/>
      <c r="D909" s="274" t="s">
        <v>373</v>
      </c>
      <c r="E909" s="275" t="s">
        <v>1</v>
      </c>
      <c r="F909" s="276" t="s">
        <v>979</v>
      </c>
      <c r="H909" s="275" t="s">
        <v>1</v>
      </c>
      <c r="L909" s="272"/>
      <c r="M909" s="277"/>
      <c r="T909" s="278"/>
      <c r="AT909" s="275" t="s">
        <v>373</v>
      </c>
      <c r="AU909" s="275" t="s">
        <v>90</v>
      </c>
      <c r="AV909" s="273" t="s">
        <v>84</v>
      </c>
      <c r="AW909" s="273" t="s">
        <v>31</v>
      </c>
      <c r="AX909" s="273" t="s">
        <v>77</v>
      </c>
      <c r="AY909" s="275" t="s">
        <v>366</v>
      </c>
    </row>
    <row r="910" spans="2:51" s="280" customFormat="1">
      <c r="B910" s="279"/>
      <c r="D910" s="274" t="s">
        <v>373</v>
      </c>
      <c r="E910" s="281" t="s">
        <v>1</v>
      </c>
      <c r="F910" s="282" t="s">
        <v>1040</v>
      </c>
      <c r="H910" s="283">
        <v>6.6550000000000002</v>
      </c>
      <c r="L910" s="279"/>
      <c r="M910" s="284"/>
      <c r="T910" s="285"/>
      <c r="AT910" s="281" t="s">
        <v>373</v>
      </c>
      <c r="AU910" s="281" t="s">
        <v>90</v>
      </c>
      <c r="AV910" s="280" t="s">
        <v>90</v>
      </c>
      <c r="AW910" s="280" t="s">
        <v>31</v>
      </c>
      <c r="AX910" s="280" t="s">
        <v>77</v>
      </c>
      <c r="AY910" s="281" t="s">
        <v>366</v>
      </c>
    </row>
    <row r="911" spans="2:51" s="273" customFormat="1">
      <c r="B911" s="272"/>
      <c r="D911" s="274" t="s">
        <v>373</v>
      </c>
      <c r="E911" s="275" t="s">
        <v>1</v>
      </c>
      <c r="F911" s="276" t="s">
        <v>982</v>
      </c>
      <c r="H911" s="275" t="s">
        <v>1</v>
      </c>
      <c r="L911" s="272"/>
      <c r="M911" s="277"/>
      <c r="T911" s="278"/>
      <c r="AT911" s="275" t="s">
        <v>373</v>
      </c>
      <c r="AU911" s="275" t="s">
        <v>90</v>
      </c>
      <c r="AV911" s="273" t="s">
        <v>84</v>
      </c>
      <c r="AW911" s="273" t="s">
        <v>31</v>
      </c>
      <c r="AX911" s="273" t="s">
        <v>77</v>
      </c>
      <c r="AY911" s="275" t="s">
        <v>366</v>
      </c>
    </row>
    <row r="912" spans="2:51" s="280" customFormat="1">
      <c r="B912" s="279"/>
      <c r="D912" s="274" t="s">
        <v>373</v>
      </c>
      <c r="E912" s="281" t="s">
        <v>1</v>
      </c>
      <c r="F912" s="282" t="s">
        <v>1041</v>
      </c>
      <c r="H912" s="283">
        <v>1.5</v>
      </c>
      <c r="L912" s="279"/>
      <c r="M912" s="284"/>
      <c r="T912" s="285"/>
      <c r="AT912" s="281" t="s">
        <v>373</v>
      </c>
      <c r="AU912" s="281" t="s">
        <v>90</v>
      </c>
      <c r="AV912" s="280" t="s">
        <v>90</v>
      </c>
      <c r="AW912" s="280" t="s">
        <v>31</v>
      </c>
      <c r="AX912" s="280" t="s">
        <v>77</v>
      </c>
      <c r="AY912" s="281" t="s">
        <v>366</v>
      </c>
    </row>
    <row r="913" spans="2:65" s="273" customFormat="1">
      <c r="B913" s="272"/>
      <c r="D913" s="274" t="s">
        <v>373</v>
      </c>
      <c r="E913" s="275" t="s">
        <v>1</v>
      </c>
      <c r="F913" s="276" t="s">
        <v>416</v>
      </c>
      <c r="H913" s="275" t="s">
        <v>1</v>
      </c>
      <c r="L913" s="272"/>
      <c r="M913" s="277"/>
      <c r="T913" s="278"/>
      <c r="AT913" s="275" t="s">
        <v>373</v>
      </c>
      <c r="AU913" s="275" t="s">
        <v>90</v>
      </c>
      <c r="AV913" s="273" t="s">
        <v>84</v>
      </c>
      <c r="AW913" s="273" t="s">
        <v>31</v>
      </c>
      <c r="AX913" s="273" t="s">
        <v>77</v>
      </c>
      <c r="AY913" s="275" t="s">
        <v>366</v>
      </c>
    </row>
    <row r="914" spans="2:65" s="280" customFormat="1">
      <c r="B914" s="279"/>
      <c r="D914" s="274" t="s">
        <v>373</v>
      </c>
      <c r="E914" s="281" t="s">
        <v>1</v>
      </c>
      <c r="F914" s="282" t="s">
        <v>1042</v>
      </c>
      <c r="H914" s="283">
        <v>2.37</v>
      </c>
      <c r="L914" s="279"/>
      <c r="M914" s="284"/>
      <c r="T914" s="285"/>
      <c r="AT914" s="281" t="s">
        <v>373</v>
      </c>
      <c r="AU914" s="281" t="s">
        <v>90</v>
      </c>
      <c r="AV914" s="280" t="s">
        <v>90</v>
      </c>
      <c r="AW914" s="280" t="s">
        <v>31</v>
      </c>
      <c r="AX914" s="280" t="s">
        <v>77</v>
      </c>
      <c r="AY914" s="281" t="s">
        <v>366</v>
      </c>
    </row>
    <row r="915" spans="2:65" s="273" customFormat="1">
      <c r="B915" s="272"/>
      <c r="D915" s="274" t="s">
        <v>373</v>
      </c>
      <c r="E915" s="275" t="s">
        <v>1</v>
      </c>
      <c r="F915" s="276" t="s">
        <v>985</v>
      </c>
      <c r="H915" s="275" t="s">
        <v>1</v>
      </c>
      <c r="L915" s="272"/>
      <c r="M915" s="277"/>
      <c r="T915" s="278"/>
      <c r="AT915" s="275" t="s">
        <v>373</v>
      </c>
      <c r="AU915" s="275" t="s">
        <v>90</v>
      </c>
      <c r="AV915" s="273" t="s">
        <v>84</v>
      </c>
      <c r="AW915" s="273" t="s">
        <v>31</v>
      </c>
      <c r="AX915" s="273" t="s">
        <v>77</v>
      </c>
      <c r="AY915" s="275" t="s">
        <v>366</v>
      </c>
    </row>
    <row r="916" spans="2:65" s="280" customFormat="1">
      <c r="B916" s="279"/>
      <c r="D916" s="274" t="s">
        <v>373</v>
      </c>
      <c r="E916" s="281" t="s">
        <v>1</v>
      </c>
      <c r="F916" s="282" t="s">
        <v>1043</v>
      </c>
      <c r="H916" s="283">
        <v>1.325</v>
      </c>
      <c r="L916" s="279"/>
      <c r="M916" s="284"/>
      <c r="T916" s="285"/>
      <c r="AT916" s="281" t="s">
        <v>373</v>
      </c>
      <c r="AU916" s="281" t="s">
        <v>90</v>
      </c>
      <c r="AV916" s="280" t="s">
        <v>90</v>
      </c>
      <c r="AW916" s="280" t="s">
        <v>31</v>
      </c>
      <c r="AX916" s="280" t="s">
        <v>77</v>
      </c>
      <c r="AY916" s="281" t="s">
        <v>366</v>
      </c>
    </row>
    <row r="917" spans="2:65" s="273" customFormat="1">
      <c r="B917" s="272"/>
      <c r="D917" s="274" t="s">
        <v>373</v>
      </c>
      <c r="E917" s="275" t="s">
        <v>1</v>
      </c>
      <c r="F917" s="276" t="s">
        <v>989</v>
      </c>
      <c r="H917" s="275" t="s">
        <v>1</v>
      </c>
      <c r="L917" s="272"/>
      <c r="M917" s="277"/>
      <c r="T917" s="278"/>
      <c r="AT917" s="275" t="s">
        <v>373</v>
      </c>
      <c r="AU917" s="275" t="s">
        <v>90</v>
      </c>
      <c r="AV917" s="273" t="s">
        <v>84</v>
      </c>
      <c r="AW917" s="273" t="s">
        <v>31</v>
      </c>
      <c r="AX917" s="273" t="s">
        <v>77</v>
      </c>
      <c r="AY917" s="275" t="s">
        <v>366</v>
      </c>
    </row>
    <row r="918" spans="2:65" s="280" customFormat="1">
      <c r="B918" s="279"/>
      <c r="D918" s="274" t="s">
        <v>373</v>
      </c>
      <c r="E918" s="281" t="s">
        <v>1</v>
      </c>
      <c r="F918" s="282" t="s">
        <v>1044</v>
      </c>
      <c r="H918" s="283">
        <v>11.8</v>
      </c>
      <c r="L918" s="279"/>
      <c r="M918" s="284"/>
      <c r="T918" s="285"/>
      <c r="AT918" s="281" t="s">
        <v>373</v>
      </c>
      <c r="AU918" s="281" t="s">
        <v>90</v>
      </c>
      <c r="AV918" s="280" t="s">
        <v>90</v>
      </c>
      <c r="AW918" s="280" t="s">
        <v>31</v>
      </c>
      <c r="AX918" s="280" t="s">
        <v>77</v>
      </c>
      <c r="AY918" s="281" t="s">
        <v>366</v>
      </c>
    </row>
    <row r="919" spans="2:65" s="280" customFormat="1">
      <c r="B919" s="279"/>
      <c r="D919" s="274" t="s">
        <v>373</v>
      </c>
      <c r="E919" s="281" t="s">
        <v>1</v>
      </c>
      <c r="F919" s="282" t="s">
        <v>1045</v>
      </c>
      <c r="H919" s="283">
        <v>1.21</v>
      </c>
      <c r="L919" s="279"/>
      <c r="M919" s="284"/>
      <c r="T919" s="285"/>
      <c r="AT919" s="281" t="s">
        <v>373</v>
      </c>
      <c r="AU919" s="281" t="s">
        <v>90</v>
      </c>
      <c r="AV919" s="280" t="s">
        <v>90</v>
      </c>
      <c r="AW919" s="280" t="s">
        <v>31</v>
      </c>
      <c r="AX919" s="280" t="s">
        <v>77</v>
      </c>
      <c r="AY919" s="281" t="s">
        <v>366</v>
      </c>
    </row>
    <row r="920" spans="2:65" s="273" customFormat="1">
      <c r="B920" s="272"/>
      <c r="D920" s="274" t="s">
        <v>373</v>
      </c>
      <c r="E920" s="275" t="s">
        <v>1</v>
      </c>
      <c r="F920" s="276" t="s">
        <v>1000</v>
      </c>
      <c r="H920" s="275" t="s">
        <v>1</v>
      </c>
      <c r="L920" s="272"/>
      <c r="M920" s="277"/>
      <c r="T920" s="278"/>
      <c r="AT920" s="275" t="s">
        <v>373</v>
      </c>
      <c r="AU920" s="275" t="s">
        <v>90</v>
      </c>
      <c r="AV920" s="273" t="s">
        <v>84</v>
      </c>
      <c r="AW920" s="273" t="s">
        <v>31</v>
      </c>
      <c r="AX920" s="273" t="s">
        <v>77</v>
      </c>
      <c r="AY920" s="275" t="s">
        <v>366</v>
      </c>
    </row>
    <row r="921" spans="2:65" s="280" customFormat="1">
      <c r="B921" s="279"/>
      <c r="D921" s="274" t="s">
        <v>373</v>
      </c>
      <c r="E921" s="281" t="s">
        <v>1</v>
      </c>
      <c r="F921" s="282" t="s">
        <v>1045</v>
      </c>
      <c r="H921" s="283">
        <v>1.21</v>
      </c>
      <c r="L921" s="279"/>
      <c r="M921" s="284"/>
      <c r="T921" s="285"/>
      <c r="AT921" s="281" t="s">
        <v>373</v>
      </c>
      <c r="AU921" s="281" t="s">
        <v>90</v>
      </c>
      <c r="AV921" s="280" t="s">
        <v>90</v>
      </c>
      <c r="AW921" s="280" t="s">
        <v>31</v>
      </c>
      <c r="AX921" s="280" t="s">
        <v>77</v>
      </c>
      <c r="AY921" s="281" t="s">
        <v>366</v>
      </c>
    </row>
    <row r="922" spans="2:65" s="294" customFormat="1">
      <c r="B922" s="293"/>
      <c r="D922" s="274" t="s">
        <v>373</v>
      </c>
      <c r="E922" s="295" t="s">
        <v>1</v>
      </c>
      <c r="F922" s="296" t="s">
        <v>1002</v>
      </c>
      <c r="H922" s="297">
        <v>56.744999999999997</v>
      </c>
      <c r="L922" s="293"/>
      <c r="M922" s="298"/>
      <c r="T922" s="299"/>
      <c r="AT922" s="295" t="s">
        <v>373</v>
      </c>
      <c r="AU922" s="295" t="s">
        <v>90</v>
      </c>
      <c r="AV922" s="294" t="s">
        <v>149</v>
      </c>
      <c r="AW922" s="294" t="s">
        <v>31</v>
      </c>
      <c r="AX922" s="294" t="s">
        <v>77</v>
      </c>
      <c r="AY922" s="295" t="s">
        <v>366</v>
      </c>
    </row>
    <row r="923" spans="2:65" s="287" customFormat="1">
      <c r="B923" s="286"/>
      <c r="D923" s="274" t="s">
        <v>373</v>
      </c>
      <c r="E923" s="288" t="s">
        <v>1</v>
      </c>
      <c r="F923" s="289" t="s">
        <v>378</v>
      </c>
      <c r="H923" s="290">
        <v>56.744999999999997</v>
      </c>
      <c r="L923" s="286"/>
      <c r="M923" s="291"/>
      <c r="T923" s="292"/>
      <c r="AT923" s="288" t="s">
        <v>373</v>
      </c>
      <c r="AU923" s="288" t="s">
        <v>90</v>
      </c>
      <c r="AV923" s="287" t="s">
        <v>371</v>
      </c>
      <c r="AW923" s="287" t="s">
        <v>31</v>
      </c>
      <c r="AX923" s="287" t="s">
        <v>84</v>
      </c>
      <c r="AY923" s="288" t="s">
        <v>366</v>
      </c>
    </row>
    <row r="924" spans="2:65" s="74" customFormat="1" ht="24.2" customHeight="1">
      <c r="B924" s="73"/>
      <c r="C924" s="260" t="s">
        <v>1046</v>
      </c>
      <c r="D924" s="260" t="s">
        <v>368</v>
      </c>
      <c r="E924" s="261" t="s">
        <v>1047</v>
      </c>
      <c r="F924" s="262" t="s">
        <v>1048</v>
      </c>
      <c r="G924" s="263" t="s">
        <v>249</v>
      </c>
      <c r="H924" s="264">
        <v>5.1609999999999996</v>
      </c>
      <c r="I924" s="26"/>
      <c r="J924" s="266">
        <f>ROUND(I924*H924,2)</f>
        <v>0</v>
      </c>
      <c r="K924" s="267"/>
      <c r="L924" s="73"/>
      <c r="M924" s="27" t="s">
        <v>1</v>
      </c>
      <c r="N924" s="233" t="s">
        <v>43</v>
      </c>
      <c r="P924" s="269">
        <f>O924*H924</f>
        <v>0</v>
      </c>
      <c r="Q924" s="269">
        <v>0.29329</v>
      </c>
      <c r="R924" s="269">
        <f>Q924*H924</f>
        <v>1.51366969</v>
      </c>
      <c r="S924" s="269">
        <v>0</v>
      </c>
      <c r="T924" s="270">
        <f>S924*H924</f>
        <v>0</v>
      </c>
      <c r="AR924" s="271" t="s">
        <v>371</v>
      </c>
      <c r="AT924" s="271" t="s">
        <v>368</v>
      </c>
      <c r="AU924" s="271" t="s">
        <v>90</v>
      </c>
      <c r="AY924" s="53" t="s">
        <v>366</v>
      </c>
      <c r="BE924" s="179">
        <f>IF(N924="základná",J924,0)</f>
        <v>0</v>
      </c>
      <c r="BF924" s="179">
        <f>IF(N924="znížená",J924,0)</f>
        <v>0</v>
      </c>
      <c r="BG924" s="179">
        <f>IF(N924="zákl. prenesená",J924,0)</f>
        <v>0</v>
      </c>
      <c r="BH924" s="179">
        <f>IF(N924="zníž. prenesená",J924,0)</f>
        <v>0</v>
      </c>
      <c r="BI924" s="179">
        <f>IF(N924="nulová",J924,0)</f>
        <v>0</v>
      </c>
      <c r="BJ924" s="53" t="s">
        <v>90</v>
      </c>
      <c r="BK924" s="179">
        <f>ROUND(I924*H924,2)</f>
        <v>0</v>
      </c>
      <c r="BL924" s="53" t="s">
        <v>371</v>
      </c>
      <c r="BM924" s="271" t="s">
        <v>1049</v>
      </c>
    </row>
    <row r="925" spans="2:65" s="273" customFormat="1">
      <c r="B925" s="272"/>
      <c r="D925" s="274" t="s">
        <v>373</v>
      </c>
      <c r="E925" s="275" t="s">
        <v>1</v>
      </c>
      <c r="F925" s="276" t="s">
        <v>641</v>
      </c>
      <c r="H925" s="275" t="s">
        <v>1</v>
      </c>
      <c r="L925" s="272"/>
      <c r="M925" s="277"/>
      <c r="T925" s="278"/>
      <c r="AT925" s="275" t="s">
        <v>373</v>
      </c>
      <c r="AU925" s="275" t="s">
        <v>90</v>
      </c>
      <c r="AV925" s="273" t="s">
        <v>84</v>
      </c>
      <c r="AW925" s="273" t="s">
        <v>31</v>
      </c>
      <c r="AX925" s="273" t="s">
        <v>77</v>
      </c>
      <c r="AY925" s="275" t="s">
        <v>366</v>
      </c>
    </row>
    <row r="926" spans="2:65" s="273" customFormat="1">
      <c r="B926" s="272"/>
      <c r="D926" s="274" t="s">
        <v>373</v>
      </c>
      <c r="E926" s="275" t="s">
        <v>1</v>
      </c>
      <c r="F926" s="276" t="s">
        <v>1050</v>
      </c>
      <c r="H926" s="275" t="s">
        <v>1</v>
      </c>
      <c r="L926" s="272"/>
      <c r="M926" s="277"/>
      <c r="T926" s="278"/>
      <c r="AT926" s="275" t="s">
        <v>373</v>
      </c>
      <c r="AU926" s="275" t="s">
        <v>90</v>
      </c>
      <c r="AV926" s="273" t="s">
        <v>84</v>
      </c>
      <c r="AW926" s="273" t="s">
        <v>31</v>
      </c>
      <c r="AX926" s="273" t="s">
        <v>77</v>
      </c>
      <c r="AY926" s="275" t="s">
        <v>366</v>
      </c>
    </row>
    <row r="927" spans="2:65" s="280" customFormat="1">
      <c r="B927" s="279"/>
      <c r="D927" s="274" t="s">
        <v>373</v>
      </c>
      <c r="E927" s="281" t="s">
        <v>1</v>
      </c>
      <c r="F927" s="282" t="s">
        <v>1051</v>
      </c>
      <c r="H927" s="283">
        <v>1.4510000000000001</v>
      </c>
      <c r="L927" s="279"/>
      <c r="M927" s="284"/>
      <c r="T927" s="285"/>
      <c r="AT927" s="281" t="s">
        <v>373</v>
      </c>
      <c r="AU927" s="281" t="s">
        <v>90</v>
      </c>
      <c r="AV927" s="280" t="s">
        <v>90</v>
      </c>
      <c r="AW927" s="280" t="s">
        <v>31</v>
      </c>
      <c r="AX927" s="280" t="s">
        <v>77</v>
      </c>
      <c r="AY927" s="281" t="s">
        <v>366</v>
      </c>
    </row>
    <row r="928" spans="2:65" s="273" customFormat="1">
      <c r="B928" s="272"/>
      <c r="D928" s="274" t="s">
        <v>373</v>
      </c>
      <c r="E928" s="275" t="s">
        <v>1</v>
      </c>
      <c r="F928" s="276" t="s">
        <v>1052</v>
      </c>
      <c r="H928" s="275" t="s">
        <v>1</v>
      </c>
      <c r="L928" s="272"/>
      <c r="M928" s="277"/>
      <c r="T928" s="278"/>
      <c r="AT928" s="275" t="s">
        <v>373</v>
      </c>
      <c r="AU928" s="275" t="s">
        <v>90</v>
      </c>
      <c r="AV928" s="273" t="s">
        <v>84</v>
      </c>
      <c r="AW928" s="273" t="s">
        <v>31</v>
      </c>
      <c r="AX928" s="273" t="s">
        <v>77</v>
      </c>
      <c r="AY928" s="275" t="s">
        <v>366</v>
      </c>
    </row>
    <row r="929" spans="2:65" s="280" customFormat="1">
      <c r="B929" s="279"/>
      <c r="D929" s="274" t="s">
        <v>373</v>
      </c>
      <c r="E929" s="281" t="s">
        <v>1</v>
      </c>
      <c r="F929" s="282" t="s">
        <v>1053</v>
      </c>
      <c r="H929" s="283">
        <v>2.1920000000000002</v>
      </c>
      <c r="L929" s="279"/>
      <c r="M929" s="284"/>
      <c r="T929" s="285"/>
      <c r="AT929" s="281" t="s">
        <v>373</v>
      </c>
      <c r="AU929" s="281" t="s">
        <v>90</v>
      </c>
      <c r="AV929" s="280" t="s">
        <v>90</v>
      </c>
      <c r="AW929" s="280" t="s">
        <v>31</v>
      </c>
      <c r="AX929" s="280" t="s">
        <v>77</v>
      </c>
      <c r="AY929" s="281" t="s">
        <v>366</v>
      </c>
    </row>
    <row r="930" spans="2:65" s="273" customFormat="1">
      <c r="B930" s="272"/>
      <c r="D930" s="274" t="s">
        <v>373</v>
      </c>
      <c r="E930" s="275" t="s">
        <v>1</v>
      </c>
      <c r="F930" s="276" t="s">
        <v>651</v>
      </c>
      <c r="H930" s="275" t="s">
        <v>1</v>
      </c>
      <c r="L930" s="272"/>
      <c r="M930" s="277"/>
      <c r="T930" s="278"/>
      <c r="AT930" s="275" t="s">
        <v>373</v>
      </c>
      <c r="AU930" s="275" t="s">
        <v>90</v>
      </c>
      <c r="AV930" s="273" t="s">
        <v>84</v>
      </c>
      <c r="AW930" s="273" t="s">
        <v>31</v>
      </c>
      <c r="AX930" s="273" t="s">
        <v>77</v>
      </c>
      <c r="AY930" s="275" t="s">
        <v>366</v>
      </c>
    </row>
    <row r="931" spans="2:65" s="273" customFormat="1">
      <c r="B931" s="272"/>
      <c r="D931" s="274" t="s">
        <v>373</v>
      </c>
      <c r="E931" s="275" t="s">
        <v>1</v>
      </c>
      <c r="F931" s="276" t="s">
        <v>1054</v>
      </c>
      <c r="H931" s="275" t="s">
        <v>1</v>
      </c>
      <c r="L931" s="272"/>
      <c r="M931" s="277"/>
      <c r="T931" s="278"/>
      <c r="AT931" s="275" t="s">
        <v>373</v>
      </c>
      <c r="AU931" s="275" t="s">
        <v>90</v>
      </c>
      <c r="AV931" s="273" t="s">
        <v>84</v>
      </c>
      <c r="AW931" s="273" t="s">
        <v>31</v>
      </c>
      <c r="AX931" s="273" t="s">
        <v>77</v>
      </c>
      <c r="AY931" s="275" t="s">
        <v>366</v>
      </c>
    </row>
    <row r="932" spans="2:65" s="280" customFormat="1">
      <c r="B932" s="279"/>
      <c r="D932" s="274" t="s">
        <v>373</v>
      </c>
      <c r="E932" s="281" t="s">
        <v>1</v>
      </c>
      <c r="F932" s="282" t="s">
        <v>1055</v>
      </c>
      <c r="H932" s="283">
        <v>0.80500000000000005</v>
      </c>
      <c r="L932" s="279"/>
      <c r="M932" s="284"/>
      <c r="T932" s="285"/>
      <c r="AT932" s="281" t="s">
        <v>373</v>
      </c>
      <c r="AU932" s="281" t="s">
        <v>90</v>
      </c>
      <c r="AV932" s="280" t="s">
        <v>90</v>
      </c>
      <c r="AW932" s="280" t="s">
        <v>31</v>
      </c>
      <c r="AX932" s="280" t="s">
        <v>77</v>
      </c>
      <c r="AY932" s="281" t="s">
        <v>366</v>
      </c>
    </row>
    <row r="933" spans="2:65" s="273" customFormat="1">
      <c r="B933" s="272"/>
      <c r="D933" s="274" t="s">
        <v>373</v>
      </c>
      <c r="E933" s="275" t="s">
        <v>1</v>
      </c>
      <c r="F933" s="276" t="s">
        <v>659</v>
      </c>
      <c r="H933" s="275" t="s">
        <v>1</v>
      </c>
      <c r="L933" s="272"/>
      <c r="M933" s="277"/>
      <c r="T933" s="278"/>
      <c r="AT933" s="275" t="s">
        <v>373</v>
      </c>
      <c r="AU933" s="275" t="s">
        <v>90</v>
      </c>
      <c r="AV933" s="273" t="s">
        <v>84</v>
      </c>
      <c r="AW933" s="273" t="s">
        <v>31</v>
      </c>
      <c r="AX933" s="273" t="s">
        <v>77</v>
      </c>
      <c r="AY933" s="275" t="s">
        <v>366</v>
      </c>
    </row>
    <row r="934" spans="2:65" s="273" customFormat="1">
      <c r="B934" s="272"/>
      <c r="D934" s="274" t="s">
        <v>373</v>
      </c>
      <c r="E934" s="275" t="s">
        <v>1</v>
      </c>
      <c r="F934" s="276" t="s">
        <v>1056</v>
      </c>
      <c r="H934" s="275" t="s">
        <v>1</v>
      </c>
      <c r="L934" s="272"/>
      <c r="M934" s="277"/>
      <c r="T934" s="278"/>
      <c r="AT934" s="275" t="s">
        <v>373</v>
      </c>
      <c r="AU934" s="275" t="s">
        <v>90</v>
      </c>
      <c r="AV934" s="273" t="s">
        <v>84</v>
      </c>
      <c r="AW934" s="273" t="s">
        <v>31</v>
      </c>
      <c r="AX934" s="273" t="s">
        <v>77</v>
      </c>
      <c r="AY934" s="275" t="s">
        <v>366</v>
      </c>
    </row>
    <row r="935" spans="2:65" s="280" customFormat="1">
      <c r="B935" s="279"/>
      <c r="D935" s="274" t="s">
        <v>373</v>
      </c>
      <c r="E935" s="281" t="s">
        <v>1</v>
      </c>
      <c r="F935" s="282" t="s">
        <v>1057</v>
      </c>
      <c r="H935" s="283">
        <v>0.36799999999999999</v>
      </c>
      <c r="L935" s="279"/>
      <c r="M935" s="284"/>
      <c r="T935" s="285"/>
      <c r="AT935" s="281" t="s">
        <v>373</v>
      </c>
      <c r="AU935" s="281" t="s">
        <v>90</v>
      </c>
      <c r="AV935" s="280" t="s">
        <v>90</v>
      </c>
      <c r="AW935" s="280" t="s">
        <v>31</v>
      </c>
      <c r="AX935" s="280" t="s">
        <v>77</v>
      </c>
      <c r="AY935" s="281" t="s">
        <v>366</v>
      </c>
    </row>
    <row r="936" spans="2:65" s="273" customFormat="1">
      <c r="B936" s="272"/>
      <c r="D936" s="274" t="s">
        <v>373</v>
      </c>
      <c r="E936" s="275" t="s">
        <v>1</v>
      </c>
      <c r="F936" s="276" t="s">
        <v>662</v>
      </c>
      <c r="H936" s="275" t="s">
        <v>1</v>
      </c>
      <c r="L936" s="272"/>
      <c r="M936" s="277"/>
      <c r="T936" s="278"/>
      <c r="AT936" s="275" t="s">
        <v>373</v>
      </c>
      <c r="AU936" s="275" t="s">
        <v>90</v>
      </c>
      <c r="AV936" s="273" t="s">
        <v>84</v>
      </c>
      <c r="AW936" s="273" t="s">
        <v>31</v>
      </c>
      <c r="AX936" s="273" t="s">
        <v>77</v>
      </c>
      <c r="AY936" s="275" t="s">
        <v>366</v>
      </c>
    </row>
    <row r="937" spans="2:65" s="273" customFormat="1">
      <c r="B937" s="272"/>
      <c r="D937" s="274" t="s">
        <v>373</v>
      </c>
      <c r="E937" s="275" t="s">
        <v>1</v>
      </c>
      <c r="F937" s="276" t="s">
        <v>1058</v>
      </c>
      <c r="H937" s="275" t="s">
        <v>1</v>
      </c>
      <c r="L937" s="272"/>
      <c r="M937" s="277"/>
      <c r="T937" s="278"/>
      <c r="AT937" s="275" t="s">
        <v>373</v>
      </c>
      <c r="AU937" s="275" t="s">
        <v>90</v>
      </c>
      <c r="AV937" s="273" t="s">
        <v>84</v>
      </c>
      <c r="AW937" s="273" t="s">
        <v>31</v>
      </c>
      <c r="AX937" s="273" t="s">
        <v>77</v>
      </c>
      <c r="AY937" s="275" t="s">
        <v>366</v>
      </c>
    </row>
    <row r="938" spans="2:65" s="280" customFormat="1">
      <c r="B938" s="279"/>
      <c r="D938" s="274" t="s">
        <v>373</v>
      </c>
      <c r="E938" s="281" t="s">
        <v>1</v>
      </c>
      <c r="F938" s="282" t="s">
        <v>1059</v>
      </c>
      <c r="H938" s="283">
        <v>0.34499999999999997</v>
      </c>
      <c r="L938" s="279"/>
      <c r="M938" s="284"/>
      <c r="T938" s="285"/>
      <c r="AT938" s="281" t="s">
        <v>373</v>
      </c>
      <c r="AU938" s="281" t="s">
        <v>90</v>
      </c>
      <c r="AV938" s="280" t="s">
        <v>90</v>
      </c>
      <c r="AW938" s="280" t="s">
        <v>31</v>
      </c>
      <c r="AX938" s="280" t="s">
        <v>77</v>
      </c>
      <c r="AY938" s="281" t="s">
        <v>366</v>
      </c>
    </row>
    <row r="939" spans="2:65" s="287" customFormat="1">
      <c r="B939" s="286"/>
      <c r="D939" s="274" t="s">
        <v>373</v>
      </c>
      <c r="E939" s="288" t="s">
        <v>1</v>
      </c>
      <c r="F939" s="289" t="s">
        <v>378</v>
      </c>
      <c r="H939" s="290">
        <v>5.1609999999999996</v>
      </c>
      <c r="L939" s="286"/>
      <c r="M939" s="291"/>
      <c r="T939" s="292"/>
      <c r="AT939" s="288" t="s">
        <v>373</v>
      </c>
      <c r="AU939" s="288" t="s">
        <v>90</v>
      </c>
      <c r="AV939" s="287" t="s">
        <v>371</v>
      </c>
      <c r="AW939" s="287" t="s">
        <v>31</v>
      </c>
      <c r="AX939" s="287" t="s">
        <v>84</v>
      </c>
      <c r="AY939" s="288" t="s">
        <v>366</v>
      </c>
    </row>
    <row r="940" spans="2:65" s="74" customFormat="1" ht="24.2" customHeight="1">
      <c r="B940" s="73"/>
      <c r="C940" s="260" t="s">
        <v>1060</v>
      </c>
      <c r="D940" s="260" t="s">
        <v>368</v>
      </c>
      <c r="E940" s="261" t="s">
        <v>1061</v>
      </c>
      <c r="F940" s="262" t="s">
        <v>1062</v>
      </c>
      <c r="G940" s="263" t="s">
        <v>249</v>
      </c>
      <c r="H940" s="264">
        <v>3.8769999999999998</v>
      </c>
      <c r="I940" s="26"/>
      <c r="J940" s="266">
        <f>ROUND(I940*H940,2)</f>
        <v>0</v>
      </c>
      <c r="K940" s="267"/>
      <c r="L940" s="73"/>
      <c r="M940" s="27" t="s">
        <v>1</v>
      </c>
      <c r="N940" s="233" t="s">
        <v>43</v>
      </c>
      <c r="P940" s="269">
        <f>O940*H940</f>
        <v>0</v>
      </c>
      <c r="Q940" s="269">
        <v>0.49946400000000002</v>
      </c>
      <c r="R940" s="269">
        <f>Q940*H940</f>
        <v>1.9364219279999999</v>
      </c>
      <c r="S940" s="269">
        <v>0</v>
      </c>
      <c r="T940" s="270">
        <f>S940*H940</f>
        <v>0</v>
      </c>
      <c r="AR940" s="271" t="s">
        <v>371</v>
      </c>
      <c r="AT940" s="271" t="s">
        <v>368</v>
      </c>
      <c r="AU940" s="271" t="s">
        <v>90</v>
      </c>
      <c r="AY940" s="53" t="s">
        <v>366</v>
      </c>
      <c r="BE940" s="179">
        <f>IF(N940="základná",J940,0)</f>
        <v>0</v>
      </c>
      <c r="BF940" s="179">
        <f>IF(N940="znížená",J940,0)</f>
        <v>0</v>
      </c>
      <c r="BG940" s="179">
        <f>IF(N940="zákl. prenesená",J940,0)</f>
        <v>0</v>
      </c>
      <c r="BH940" s="179">
        <f>IF(N940="zníž. prenesená",J940,0)</f>
        <v>0</v>
      </c>
      <c r="BI940" s="179">
        <f>IF(N940="nulová",J940,0)</f>
        <v>0</v>
      </c>
      <c r="BJ940" s="53" t="s">
        <v>90</v>
      </c>
      <c r="BK940" s="179">
        <f>ROUND(I940*H940,2)</f>
        <v>0</v>
      </c>
      <c r="BL940" s="53" t="s">
        <v>371</v>
      </c>
      <c r="BM940" s="271" t="s">
        <v>1063</v>
      </c>
    </row>
    <row r="941" spans="2:65" s="273" customFormat="1">
      <c r="B941" s="272"/>
      <c r="D941" s="274" t="s">
        <v>373</v>
      </c>
      <c r="E941" s="275" t="s">
        <v>1</v>
      </c>
      <c r="F941" s="276" t="s">
        <v>641</v>
      </c>
      <c r="H941" s="275" t="s">
        <v>1</v>
      </c>
      <c r="L941" s="272"/>
      <c r="M941" s="277"/>
      <c r="T941" s="278"/>
      <c r="AT941" s="275" t="s">
        <v>373</v>
      </c>
      <c r="AU941" s="275" t="s">
        <v>90</v>
      </c>
      <c r="AV941" s="273" t="s">
        <v>84</v>
      </c>
      <c r="AW941" s="273" t="s">
        <v>31</v>
      </c>
      <c r="AX941" s="273" t="s">
        <v>77</v>
      </c>
      <c r="AY941" s="275" t="s">
        <v>366</v>
      </c>
    </row>
    <row r="942" spans="2:65" s="273" customFormat="1">
      <c r="B942" s="272"/>
      <c r="D942" s="274" t="s">
        <v>373</v>
      </c>
      <c r="E942" s="275" t="s">
        <v>1</v>
      </c>
      <c r="F942" s="276" t="s">
        <v>1064</v>
      </c>
      <c r="H942" s="275" t="s">
        <v>1</v>
      </c>
      <c r="L942" s="272"/>
      <c r="M942" s="277"/>
      <c r="T942" s="278"/>
      <c r="AT942" s="275" t="s">
        <v>373</v>
      </c>
      <c r="AU942" s="275" t="s">
        <v>90</v>
      </c>
      <c r="AV942" s="273" t="s">
        <v>84</v>
      </c>
      <c r="AW942" s="273" t="s">
        <v>31</v>
      </c>
      <c r="AX942" s="273" t="s">
        <v>77</v>
      </c>
      <c r="AY942" s="275" t="s">
        <v>366</v>
      </c>
    </row>
    <row r="943" spans="2:65" s="280" customFormat="1">
      <c r="B943" s="279"/>
      <c r="D943" s="274" t="s">
        <v>373</v>
      </c>
      <c r="E943" s="281" t="s">
        <v>1</v>
      </c>
      <c r="F943" s="282" t="s">
        <v>1065</v>
      </c>
      <c r="H943" s="283">
        <v>1.6990000000000001</v>
      </c>
      <c r="L943" s="279"/>
      <c r="M943" s="284"/>
      <c r="T943" s="285"/>
      <c r="AT943" s="281" t="s">
        <v>373</v>
      </c>
      <c r="AU943" s="281" t="s">
        <v>90</v>
      </c>
      <c r="AV943" s="280" t="s">
        <v>90</v>
      </c>
      <c r="AW943" s="280" t="s">
        <v>31</v>
      </c>
      <c r="AX943" s="280" t="s">
        <v>77</v>
      </c>
      <c r="AY943" s="281" t="s">
        <v>366</v>
      </c>
    </row>
    <row r="944" spans="2:65" s="273" customFormat="1">
      <c r="B944" s="272"/>
      <c r="D944" s="274" t="s">
        <v>373</v>
      </c>
      <c r="E944" s="275" t="s">
        <v>1</v>
      </c>
      <c r="F944" s="276" t="s">
        <v>651</v>
      </c>
      <c r="H944" s="275" t="s">
        <v>1</v>
      </c>
      <c r="L944" s="272"/>
      <c r="M944" s="277"/>
      <c r="T944" s="278"/>
      <c r="AT944" s="275" t="s">
        <v>373</v>
      </c>
      <c r="AU944" s="275" t="s">
        <v>90</v>
      </c>
      <c r="AV944" s="273" t="s">
        <v>84</v>
      </c>
      <c r="AW944" s="273" t="s">
        <v>31</v>
      </c>
      <c r="AX944" s="273" t="s">
        <v>77</v>
      </c>
      <c r="AY944" s="275" t="s">
        <v>366</v>
      </c>
    </row>
    <row r="945" spans="2:65" s="273" customFormat="1">
      <c r="B945" s="272"/>
      <c r="D945" s="274" t="s">
        <v>373</v>
      </c>
      <c r="E945" s="275" t="s">
        <v>1</v>
      </c>
      <c r="F945" s="276" t="s">
        <v>1066</v>
      </c>
      <c r="H945" s="275" t="s">
        <v>1</v>
      </c>
      <c r="L945" s="272"/>
      <c r="M945" s="277"/>
      <c r="T945" s="278"/>
      <c r="AT945" s="275" t="s">
        <v>373</v>
      </c>
      <c r="AU945" s="275" t="s">
        <v>90</v>
      </c>
      <c r="AV945" s="273" t="s">
        <v>84</v>
      </c>
      <c r="AW945" s="273" t="s">
        <v>31</v>
      </c>
      <c r="AX945" s="273" t="s">
        <v>77</v>
      </c>
      <c r="AY945" s="275" t="s">
        <v>366</v>
      </c>
    </row>
    <row r="946" spans="2:65" s="280" customFormat="1">
      <c r="B946" s="279"/>
      <c r="D946" s="274" t="s">
        <v>373</v>
      </c>
      <c r="E946" s="281" t="s">
        <v>1</v>
      </c>
      <c r="F946" s="282" t="s">
        <v>1067</v>
      </c>
      <c r="H946" s="283">
        <v>2.1779999999999999</v>
      </c>
      <c r="L946" s="279"/>
      <c r="M946" s="284"/>
      <c r="T946" s="285"/>
      <c r="AT946" s="281" t="s">
        <v>373</v>
      </c>
      <c r="AU946" s="281" t="s">
        <v>90</v>
      </c>
      <c r="AV946" s="280" t="s">
        <v>90</v>
      </c>
      <c r="AW946" s="280" t="s">
        <v>31</v>
      </c>
      <c r="AX946" s="280" t="s">
        <v>77</v>
      </c>
      <c r="AY946" s="281" t="s">
        <v>366</v>
      </c>
    </row>
    <row r="947" spans="2:65" s="287" customFormat="1">
      <c r="B947" s="286"/>
      <c r="D947" s="274" t="s">
        <v>373</v>
      </c>
      <c r="E947" s="288" t="s">
        <v>1</v>
      </c>
      <c r="F947" s="289" t="s">
        <v>378</v>
      </c>
      <c r="H947" s="290">
        <v>3.8769999999999998</v>
      </c>
      <c r="L947" s="286"/>
      <c r="M947" s="291"/>
      <c r="T947" s="292"/>
      <c r="AT947" s="288" t="s">
        <v>373</v>
      </c>
      <c r="AU947" s="288" t="s">
        <v>90</v>
      </c>
      <c r="AV947" s="287" t="s">
        <v>371</v>
      </c>
      <c r="AW947" s="287" t="s">
        <v>31</v>
      </c>
      <c r="AX947" s="287" t="s">
        <v>84</v>
      </c>
      <c r="AY947" s="288" t="s">
        <v>366</v>
      </c>
    </row>
    <row r="948" spans="2:65" s="74" customFormat="1" ht="37.9" customHeight="1">
      <c r="B948" s="73"/>
      <c r="C948" s="260" t="s">
        <v>1068</v>
      </c>
      <c r="D948" s="260" t="s">
        <v>368</v>
      </c>
      <c r="E948" s="261" t="s">
        <v>1069</v>
      </c>
      <c r="F948" s="262" t="s">
        <v>1070</v>
      </c>
      <c r="G948" s="263" t="s">
        <v>265</v>
      </c>
      <c r="H948" s="264">
        <v>12.21</v>
      </c>
      <c r="I948" s="26"/>
      <c r="J948" s="266">
        <f>ROUND(I948*H948,2)</f>
        <v>0</v>
      </c>
      <c r="K948" s="267"/>
      <c r="L948" s="73"/>
      <c r="M948" s="27" t="s">
        <v>1</v>
      </c>
      <c r="N948" s="233" t="s">
        <v>43</v>
      </c>
      <c r="P948" s="269">
        <f>O948*H948</f>
        <v>0</v>
      </c>
      <c r="Q948" s="269">
        <v>6.343E-2</v>
      </c>
      <c r="R948" s="269">
        <f>Q948*H948</f>
        <v>0.77448030000000001</v>
      </c>
      <c r="S948" s="269">
        <v>0</v>
      </c>
      <c r="T948" s="270">
        <f>S948*H948</f>
        <v>0</v>
      </c>
      <c r="AR948" s="271" t="s">
        <v>371</v>
      </c>
      <c r="AT948" s="271" t="s">
        <v>368</v>
      </c>
      <c r="AU948" s="271" t="s">
        <v>90</v>
      </c>
      <c r="AY948" s="53" t="s">
        <v>366</v>
      </c>
      <c r="BE948" s="179">
        <f>IF(N948="základná",J948,0)</f>
        <v>0</v>
      </c>
      <c r="BF948" s="179">
        <f>IF(N948="znížená",J948,0)</f>
        <v>0</v>
      </c>
      <c r="BG948" s="179">
        <f>IF(N948="zákl. prenesená",J948,0)</f>
        <v>0</v>
      </c>
      <c r="BH948" s="179">
        <f>IF(N948="zníž. prenesená",J948,0)</f>
        <v>0</v>
      </c>
      <c r="BI948" s="179">
        <f>IF(N948="nulová",J948,0)</f>
        <v>0</v>
      </c>
      <c r="BJ948" s="53" t="s">
        <v>90</v>
      </c>
      <c r="BK948" s="179">
        <f>ROUND(I948*H948,2)</f>
        <v>0</v>
      </c>
      <c r="BL948" s="53" t="s">
        <v>371</v>
      </c>
      <c r="BM948" s="271" t="s">
        <v>1071</v>
      </c>
    </row>
    <row r="949" spans="2:65" s="273" customFormat="1">
      <c r="B949" s="272"/>
      <c r="D949" s="274" t="s">
        <v>373</v>
      </c>
      <c r="E949" s="275" t="s">
        <v>1</v>
      </c>
      <c r="F949" s="276" t="s">
        <v>1072</v>
      </c>
      <c r="H949" s="275" t="s">
        <v>1</v>
      </c>
      <c r="L949" s="272"/>
      <c r="M949" s="277"/>
      <c r="T949" s="278"/>
      <c r="AT949" s="275" t="s">
        <v>373</v>
      </c>
      <c r="AU949" s="275" t="s">
        <v>90</v>
      </c>
      <c r="AV949" s="273" t="s">
        <v>84</v>
      </c>
      <c r="AW949" s="273" t="s">
        <v>31</v>
      </c>
      <c r="AX949" s="273" t="s">
        <v>77</v>
      </c>
      <c r="AY949" s="275" t="s">
        <v>366</v>
      </c>
    </row>
    <row r="950" spans="2:65" s="273" customFormat="1">
      <c r="B950" s="272"/>
      <c r="D950" s="274" t="s">
        <v>373</v>
      </c>
      <c r="E950" s="275" t="s">
        <v>1</v>
      </c>
      <c r="F950" s="276" t="s">
        <v>651</v>
      </c>
      <c r="H950" s="275" t="s">
        <v>1</v>
      </c>
      <c r="L950" s="272"/>
      <c r="M950" s="277"/>
      <c r="T950" s="278"/>
      <c r="AT950" s="275" t="s">
        <v>373</v>
      </c>
      <c r="AU950" s="275" t="s">
        <v>90</v>
      </c>
      <c r="AV950" s="273" t="s">
        <v>84</v>
      </c>
      <c r="AW950" s="273" t="s">
        <v>31</v>
      </c>
      <c r="AX950" s="273" t="s">
        <v>77</v>
      </c>
      <c r="AY950" s="275" t="s">
        <v>366</v>
      </c>
    </row>
    <row r="951" spans="2:65" s="273" customFormat="1">
      <c r="B951" s="272"/>
      <c r="D951" s="274" t="s">
        <v>373</v>
      </c>
      <c r="E951" s="275" t="s">
        <v>1</v>
      </c>
      <c r="F951" s="276" t="s">
        <v>1073</v>
      </c>
      <c r="H951" s="275" t="s">
        <v>1</v>
      </c>
      <c r="L951" s="272"/>
      <c r="M951" s="277"/>
      <c r="T951" s="278"/>
      <c r="AT951" s="275" t="s">
        <v>373</v>
      </c>
      <c r="AU951" s="275" t="s">
        <v>90</v>
      </c>
      <c r="AV951" s="273" t="s">
        <v>84</v>
      </c>
      <c r="AW951" s="273" t="s">
        <v>31</v>
      </c>
      <c r="AX951" s="273" t="s">
        <v>77</v>
      </c>
      <c r="AY951" s="275" t="s">
        <v>366</v>
      </c>
    </row>
    <row r="952" spans="2:65" s="280" customFormat="1">
      <c r="B952" s="279"/>
      <c r="D952" s="274" t="s">
        <v>373</v>
      </c>
      <c r="E952" s="281" t="s">
        <v>1</v>
      </c>
      <c r="F952" s="282" t="s">
        <v>1074</v>
      </c>
      <c r="H952" s="283">
        <v>4.17</v>
      </c>
      <c r="L952" s="279"/>
      <c r="M952" s="284"/>
      <c r="T952" s="285"/>
      <c r="AT952" s="281" t="s">
        <v>373</v>
      </c>
      <c r="AU952" s="281" t="s">
        <v>90</v>
      </c>
      <c r="AV952" s="280" t="s">
        <v>90</v>
      </c>
      <c r="AW952" s="280" t="s">
        <v>31</v>
      </c>
      <c r="AX952" s="280" t="s">
        <v>77</v>
      </c>
      <c r="AY952" s="281" t="s">
        <v>366</v>
      </c>
    </row>
    <row r="953" spans="2:65" s="273" customFormat="1">
      <c r="B953" s="272"/>
      <c r="D953" s="274" t="s">
        <v>373</v>
      </c>
      <c r="E953" s="275" t="s">
        <v>1</v>
      </c>
      <c r="F953" s="276" t="s">
        <v>659</v>
      </c>
      <c r="H953" s="275" t="s">
        <v>1</v>
      </c>
      <c r="L953" s="272"/>
      <c r="M953" s="277"/>
      <c r="T953" s="278"/>
      <c r="AT953" s="275" t="s">
        <v>373</v>
      </c>
      <c r="AU953" s="275" t="s">
        <v>90</v>
      </c>
      <c r="AV953" s="273" t="s">
        <v>84</v>
      </c>
      <c r="AW953" s="273" t="s">
        <v>31</v>
      </c>
      <c r="AX953" s="273" t="s">
        <v>77</v>
      </c>
      <c r="AY953" s="275" t="s">
        <v>366</v>
      </c>
    </row>
    <row r="954" spans="2:65" s="273" customFormat="1">
      <c r="B954" s="272"/>
      <c r="D954" s="274" t="s">
        <v>373</v>
      </c>
      <c r="E954" s="275" t="s">
        <v>1</v>
      </c>
      <c r="F954" s="276" t="s">
        <v>1075</v>
      </c>
      <c r="H954" s="275" t="s">
        <v>1</v>
      </c>
      <c r="L954" s="272"/>
      <c r="M954" s="277"/>
      <c r="T954" s="278"/>
      <c r="AT954" s="275" t="s">
        <v>373</v>
      </c>
      <c r="AU954" s="275" t="s">
        <v>90</v>
      </c>
      <c r="AV954" s="273" t="s">
        <v>84</v>
      </c>
      <c r="AW954" s="273" t="s">
        <v>31</v>
      </c>
      <c r="AX954" s="273" t="s">
        <v>77</v>
      </c>
      <c r="AY954" s="275" t="s">
        <v>366</v>
      </c>
    </row>
    <row r="955" spans="2:65" s="280" customFormat="1">
      <c r="B955" s="279"/>
      <c r="D955" s="274" t="s">
        <v>373</v>
      </c>
      <c r="E955" s="281" t="s">
        <v>1</v>
      </c>
      <c r="F955" s="282" t="s">
        <v>1076</v>
      </c>
      <c r="H955" s="283">
        <v>4.4800000000000004</v>
      </c>
      <c r="L955" s="279"/>
      <c r="M955" s="284"/>
      <c r="T955" s="285"/>
      <c r="AT955" s="281" t="s">
        <v>373</v>
      </c>
      <c r="AU955" s="281" t="s">
        <v>90</v>
      </c>
      <c r="AV955" s="280" t="s">
        <v>90</v>
      </c>
      <c r="AW955" s="280" t="s">
        <v>31</v>
      </c>
      <c r="AX955" s="280" t="s">
        <v>77</v>
      </c>
      <c r="AY955" s="281" t="s">
        <v>366</v>
      </c>
    </row>
    <row r="956" spans="2:65" s="273" customFormat="1">
      <c r="B956" s="272"/>
      <c r="D956" s="274" t="s">
        <v>373</v>
      </c>
      <c r="E956" s="275" t="s">
        <v>1</v>
      </c>
      <c r="F956" s="276" t="s">
        <v>662</v>
      </c>
      <c r="H956" s="275" t="s">
        <v>1</v>
      </c>
      <c r="L956" s="272"/>
      <c r="M956" s="277"/>
      <c r="T956" s="278"/>
      <c r="AT956" s="275" t="s">
        <v>373</v>
      </c>
      <c r="AU956" s="275" t="s">
        <v>90</v>
      </c>
      <c r="AV956" s="273" t="s">
        <v>84</v>
      </c>
      <c r="AW956" s="273" t="s">
        <v>31</v>
      </c>
      <c r="AX956" s="273" t="s">
        <v>77</v>
      </c>
      <c r="AY956" s="275" t="s">
        <v>366</v>
      </c>
    </row>
    <row r="957" spans="2:65" s="273" customFormat="1">
      <c r="B957" s="272"/>
      <c r="D957" s="274" t="s">
        <v>373</v>
      </c>
      <c r="E957" s="275" t="s">
        <v>1</v>
      </c>
      <c r="F957" s="276" t="s">
        <v>1077</v>
      </c>
      <c r="H957" s="275" t="s">
        <v>1</v>
      </c>
      <c r="L957" s="272"/>
      <c r="M957" s="277"/>
      <c r="T957" s="278"/>
      <c r="AT957" s="275" t="s">
        <v>373</v>
      </c>
      <c r="AU957" s="275" t="s">
        <v>90</v>
      </c>
      <c r="AV957" s="273" t="s">
        <v>84</v>
      </c>
      <c r="AW957" s="273" t="s">
        <v>31</v>
      </c>
      <c r="AX957" s="273" t="s">
        <v>77</v>
      </c>
      <c r="AY957" s="275" t="s">
        <v>366</v>
      </c>
    </row>
    <row r="958" spans="2:65" s="280" customFormat="1">
      <c r="B958" s="279"/>
      <c r="D958" s="274" t="s">
        <v>373</v>
      </c>
      <c r="E958" s="281" t="s">
        <v>1</v>
      </c>
      <c r="F958" s="282" t="s">
        <v>1078</v>
      </c>
      <c r="H958" s="283">
        <v>3.56</v>
      </c>
      <c r="L958" s="279"/>
      <c r="M958" s="284"/>
      <c r="T958" s="285"/>
      <c r="AT958" s="281" t="s">
        <v>373</v>
      </c>
      <c r="AU958" s="281" t="s">
        <v>90</v>
      </c>
      <c r="AV958" s="280" t="s">
        <v>90</v>
      </c>
      <c r="AW958" s="280" t="s">
        <v>31</v>
      </c>
      <c r="AX958" s="280" t="s">
        <v>77</v>
      </c>
      <c r="AY958" s="281" t="s">
        <v>366</v>
      </c>
    </row>
    <row r="959" spans="2:65" s="287" customFormat="1">
      <c r="B959" s="286"/>
      <c r="D959" s="274" t="s">
        <v>373</v>
      </c>
      <c r="E959" s="288" t="s">
        <v>1</v>
      </c>
      <c r="F959" s="289" t="s">
        <v>378</v>
      </c>
      <c r="H959" s="290">
        <v>12.21</v>
      </c>
      <c r="L959" s="286"/>
      <c r="M959" s="291"/>
      <c r="T959" s="292"/>
      <c r="AT959" s="288" t="s">
        <v>373</v>
      </c>
      <c r="AU959" s="288" t="s">
        <v>90</v>
      </c>
      <c r="AV959" s="287" t="s">
        <v>371</v>
      </c>
      <c r="AW959" s="287" t="s">
        <v>31</v>
      </c>
      <c r="AX959" s="287" t="s">
        <v>84</v>
      </c>
      <c r="AY959" s="288" t="s">
        <v>366</v>
      </c>
    </row>
    <row r="960" spans="2:65" s="249" customFormat="1" ht="22.9" customHeight="1">
      <c r="B960" s="248"/>
      <c r="D960" s="250" t="s">
        <v>76</v>
      </c>
      <c r="E960" s="258" t="s">
        <v>371</v>
      </c>
      <c r="F960" s="258" t="s">
        <v>1079</v>
      </c>
      <c r="J960" s="259">
        <f>BK960</f>
        <v>0</v>
      </c>
      <c r="L960" s="248"/>
      <c r="M960" s="253"/>
      <c r="P960" s="254">
        <f>SUM(P961:P1655)</f>
        <v>0</v>
      </c>
      <c r="R960" s="254">
        <f>SUM(R961:R1655)</f>
        <v>987.67180248000011</v>
      </c>
      <c r="T960" s="255">
        <f>SUM(T961:T1655)</f>
        <v>0</v>
      </c>
      <c r="AR960" s="250" t="s">
        <v>84</v>
      </c>
      <c r="AT960" s="256" t="s">
        <v>76</v>
      </c>
      <c r="AU960" s="256" t="s">
        <v>84</v>
      </c>
      <c r="AY960" s="250" t="s">
        <v>366</v>
      </c>
      <c r="BK960" s="257">
        <f>SUM(BK961:BK1655)</f>
        <v>0</v>
      </c>
    </row>
    <row r="961" spans="2:65" s="74" customFormat="1" ht="24.2" customHeight="1">
      <c r="B961" s="73"/>
      <c r="C961" s="260" t="s">
        <v>1080</v>
      </c>
      <c r="D961" s="260" t="s">
        <v>368</v>
      </c>
      <c r="E961" s="261" t="s">
        <v>1081</v>
      </c>
      <c r="F961" s="262" t="s">
        <v>1082</v>
      </c>
      <c r="G961" s="263" t="s">
        <v>402</v>
      </c>
      <c r="H961" s="264">
        <v>321.78800000000001</v>
      </c>
      <c r="I961" s="26"/>
      <c r="J961" s="266">
        <f>ROUND(I961*H961,2)</f>
        <v>0</v>
      </c>
      <c r="K961" s="267"/>
      <c r="L961" s="73"/>
      <c r="M961" s="27" t="s">
        <v>1</v>
      </c>
      <c r="N961" s="233" t="s">
        <v>43</v>
      </c>
      <c r="P961" s="269">
        <f>O961*H961</f>
        <v>0</v>
      </c>
      <c r="Q961" s="269">
        <v>2.3141699999999998</v>
      </c>
      <c r="R961" s="269">
        <f>Q961*H961</f>
        <v>744.67213595999999</v>
      </c>
      <c r="S961" s="269">
        <v>0</v>
      </c>
      <c r="T961" s="270">
        <f>S961*H961</f>
        <v>0</v>
      </c>
      <c r="AR961" s="271" t="s">
        <v>371</v>
      </c>
      <c r="AT961" s="271" t="s">
        <v>368</v>
      </c>
      <c r="AU961" s="271" t="s">
        <v>90</v>
      </c>
      <c r="AY961" s="53" t="s">
        <v>366</v>
      </c>
      <c r="BE961" s="179">
        <f>IF(N961="základná",J961,0)</f>
        <v>0</v>
      </c>
      <c r="BF961" s="179">
        <f>IF(N961="znížená",J961,0)</f>
        <v>0</v>
      </c>
      <c r="BG961" s="179">
        <f>IF(N961="zákl. prenesená",J961,0)</f>
        <v>0</v>
      </c>
      <c r="BH961" s="179">
        <f>IF(N961="zníž. prenesená",J961,0)</f>
        <v>0</v>
      </c>
      <c r="BI961" s="179">
        <f>IF(N961="nulová",J961,0)</f>
        <v>0</v>
      </c>
      <c r="BJ961" s="53" t="s">
        <v>90</v>
      </c>
      <c r="BK961" s="179">
        <f>ROUND(I961*H961,2)</f>
        <v>0</v>
      </c>
      <c r="BL961" s="53" t="s">
        <v>371</v>
      </c>
      <c r="BM961" s="271" t="s">
        <v>1083</v>
      </c>
    </row>
    <row r="962" spans="2:65" s="273" customFormat="1">
      <c r="B962" s="272"/>
      <c r="D962" s="274" t="s">
        <v>373</v>
      </c>
      <c r="E962" s="275" t="s">
        <v>1</v>
      </c>
      <c r="F962" s="276" t="s">
        <v>1084</v>
      </c>
      <c r="H962" s="275" t="s">
        <v>1</v>
      </c>
      <c r="L962" s="272"/>
      <c r="M962" s="277"/>
      <c r="T962" s="278"/>
      <c r="AT962" s="275" t="s">
        <v>373</v>
      </c>
      <c r="AU962" s="275" t="s">
        <v>90</v>
      </c>
      <c r="AV962" s="273" t="s">
        <v>84</v>
      </c>
      <c r="AW962" s="273" t="s">
        <v>31</v>
      </c>
      <c r="AX962" s="273" t="s">
        <v>77</v>
      </c>
      <c r="AY962" s="275" t="s">
        <v>366</v>
      </c>
    </row>
    <row r="963" spans="2:65" s="280" customFormat="1">
      <c r="B963" s="279"/>
      <c r="D963" s="274" t="s">
        <v>373</v>
      </c>
      <c r="E963" s="281" t="s">
        <v>1</v>
      </c>
      <c r="F963" s="282" t="s">
        <v>528</v>
      </c>
      <c r="H963" s="283">
        <v>1.208</v>
      </c>
      <c r="L963" s="279"/>
      <c r="M963" s="284"/>
      <c r="T963" s="285"/>
      <c r="AT963" s="281" t="s">
        <v>373</v>
      </c>
      <c r="AU963" s="281" t="s">
        <v>90</v>
      </c>
      <c r="AV963" s="280" t="s">
        <v>90</v>
      </c>
      <c r="AW963" s="280" t="s">
        <v>31</v>
      </c>
      <c r="AX963" s="280" t="s">
        <v>77</v>
      </c>
      <c r="AY963" s="281" t="s">
        <v>366</v>
      </c>
    </row>
    <row r="964" spans="2:65" s="294" customFormat="1">
      <c r="B964" s="293"/>
      <c r="D964" s="274" t="s">
        <v>373</v>
      </c>
      <c r="E964" s="295" t="s">
        <v>1</v>
      </c>
      <c r="F964" s="296" t="s">
        <v>397</v>
      </c>
      <c r="H964" s="297">
        <v>1.208</v>
      </c>
      <c r="L964" s="293"/>
      <c r="M964" s="298"/>
      <c r="T964" s="299"/>
      <c r="AT964" s="295" t="s">
        <v>373</v>
      </c>
      <c r="AU964" s="295" t="s">
        <v>90</v>
      </c>
      <c r="AV964" s="294" t="s">
        <v>149</v>
      </c>
      <c r="AW964" s="294" t="s">
        <v>31</v>
      </c>
      <c r="AX964" s="294" t="s">
        <v>77</v>
      </c>
      <c r="AY964" s="295" t="s">
        <v>366</v>
      </c>
    </row>
    <row r="965" spans="2:65" s="273" customFormat="1">
      <c r="B965" s="272"/>
      <c r="D965" s="274" t="s">
        <v>373</v>
      </c>
      <c r="E965" s="275" t="s">
        <v>1</v>
      </c>
      <c r="F965" s="276" t="s">
        <v>1085</v>
      </c>
      <c r="H965" s="275" t="s">
        <v>1</v>
      </c>
      <c r="L965" s="272"/>
      <c r="M965" s="277"/>
      <c r="T965" s="278"/>
      <c r="AT965" s="275" t="s">
        <v>373</v>
      </c>
      <c r="AU965" s="275" t="s">
        <v>90</v>
      </c>
      <c r="AV965" s="273" t="s">
        <v>84</v>
      </c>
      <c r="AW965" s="273" t="s">
        <v>31</v>
      </c>
      <c r="AX965" s="273" t="s">
        <v>77</v>
      </c>
      <c r="AY965" s="275" t="s">
        <v>366</v>
      </c>
    </row>
    <row r="966" spans="2:65" s="273" customFormat="1">
      <c r="B966" s="272"/>
      <c r="D966" s="274" t="s">
        <v>373</v>
      </c>
      <c r="E966" s="275" t="s">
        <v>1</v>
      </c>
      <c r="F966" s="276" t="s">
        <v>1086</v>
      </c>
      <c r="H966" s="275" t="s">
        <v>1</v>
      </c>
      <c r="L966" s="272"/>
      <c r="M966" s="277"/>
      <c r="T966" s="278"/>
      <c r="AT966" s="275" t="s">
        <v>373</v>
      </c>
      <c r="AU966" s="275" t="s">
        <v>90</v>
      </c>
      <c r="AV966" s="273" t="s">
        <v>84</v>
      </c>
      <c r="AW966" s="273" t="s">
        <v>31</v>
      </c>
      <c r="AX966" s="273" t="s">
        <v>77</v>
      </c>
      <c r="AY966" s="275" t="s">
        <v>366</v>
      </c>
    </row>
    <row r="967" spans="2:65" s="280" customFormat="1">
      <c r="B967" s="279"/>
      <c r="D967" s="274" t="s">
        <v>373</v>
      </c>
      <c r="E967" s="281" t="s">
        <v>1</v>
      </c>
      <c r="F967" s="282" t="s">
        <v>1087</v>
      </c>
      <c r="H967" s="283">
        <v>11.907</v>
      </c>
      <c r="L967" s="279"/>
      <c r="M967" s="284"/>
      <c r="T967" s="285"/>
      <c r="AT967" s="281" t="s">
        <v>373</v>
      </c>
      <c r="AU967" s="281" t="s">
        <v>90</v>
      </c>
      <c r="AV967" s="280" t="s">
        <v>90</v>
      </c>
      <c r="AW967" s="280" t="s">
        <v>31</v>
      </c>
      <c r="AX967" s="280" t="s">
        <v>77</v>
      </c>
      <c r="AY967" s="281" t="s">
        <v>366</v>
      </c>
    </row>
    <row r="968" spans="2:65" s="273" customFormat="1">
      <c r="B968" s="272"/>
      <c r="D968" s="274" t="s">
        <v>373</v>
      </c>
      <c r="E968" s="275" t="s">
        <v>1</v>
      </c>
      <c r="F968" s="276" t="s">
        <v>1088</v>
      </c>
      <c r="H968" s="275" t="s">
        <v>1</v>
      </c>
      <c r="L968" s="272"/>
      <c r="M968" s="277"/>
      <c r="T968" s="278"/>
      <c r="AT968" s="275" t="s">
        <v>373</v>
      </c>
      <c r="AU968" s="275" t="s">
        <v>90</v>
      </c>
      <c r="AV968" s="273" t="s">
        <v>84</v>
      </c>
      <c r="AW968" s="273" t="s">
        <v>31</v>
      </c>
      <c r="AX968" s="273" t="s">
        <v>77</v>
      </c>
      <c r="AY968" s="275" t="s">
        <v>366</v>
      </c>
    </row>
    <row r="969" spans="2:65" s="280" customFormat="1">
      <c r="B969" s="279"/>
      <c r="D969" s="274" t="s">
        <v>373</v>
      </c>
      <c r="E969" s="281" t="s">
        <v>1</v>
      </c>
      <c r="F969" s="282" t="s">
        <v>1089</v>
      </c>
      <c r="H969" s="283">
        <v>0.91500000000000004</v>
      </c>
      <c r="L969" s="279"/>
      <c r="M969" s="284"/>
      <c r="T969" s="285"/>
      <c r="AT969" s="281" t="s">
        <v>373</v>
      </c>
      <c r="AU969" s="281" t="s">
        <v>90</v>
      </c>
      <c r="AV969" s="280" t="s">
        <v>90</v>
      </c>
      <c r="AW969" s="280" t="s">
        <v>31</v>
      </c>
      <c r="AX969" s="280" t="s">
        <v>77</v>
      </c>
      <c r="AY969" s="281" t="s">
        <v>366</v>
      </c>
    </row>
    <row r="970" spans="2:65" s="294" customFormat="1">
      <c r="B970" s="293"/>
      <c r="D970" s="274" t="s">
        <v>373</v>
      </c>
      <c r="E970" s="295" t="s">
        <v>1</v>
      </c>
      <c r="F970" s="296" t="s">
        <v>397</v>
      </c>
      <c r="H970" s="297">
        <v>12.821999999999999</v>
      </c>
      <c r="L970" s="293"/>
      <c r="M970" s="298"/>
      <c r="T970" s="299"/>
      <c r="AT970" s="295" t="s">
        <v>373</v>
      </c>
      <c r="AU970" s="295" t="s">
        <v>90</v>
      </c>
      <c r="AV970" s="294" t="s">
        <v>149</v>
      </c>
      <c r="AW970" s="294" t="s">
        <v>31</v>
      </c>
      <c r="AX970" s="294" t="s">
        <v>77</v>
      </c>
      <c r="AY970" s="295" t="s">
        <v>366</v>
      </c>
    </row>
    <row r="971" spans="2:65" s="273" customFormat="1">
      <c r="B971" s="272"/>
      <c r="D971" s="274" t="s">
        <v>373</v>
      </c>
      <c r="E971" s="275" t="s">
        <v>1</v>
      </c>
      <c r="F971" s="276" t="s">
        <v>1090</v>
      </c>
      <c r="H971" s="275" t="s">
        <v>1</v>
      </c>
      <c r="L971" s="272"/>
      <c r="M971" s="277"/>
      <c r="T971" s="278"/>
      <c r="AT971" s="275" t="s">
        <v>373</v>
      </c>
      <c r="AU971" s="275" t="s">
        <v>90</v>
      </c>
      <c r="AV971" s="273" t="s">
        <v>84</v>
      </c>
      <c r="AW971" s="273" t="s">
        <v>31</v>
      </c>
      <c r="AX971" s="273" t="s">
        <v>77</v>
      </c>
      <c r="AY971" s="275" t="s">
        <v>366</v>
      </c>
    </row>
    <row r="972" spans="2:65" s="280" customFormat="1">
      <c r="B972" s="279"/>
      <c r="D972" s="274" t="s">
        <v>373</v>
      </c>
      <c r="E972" s="281" t="s">
        <v>1</v>
      </c>
      <c r="F972" s="282" t="s">
        <v>1091</v>
      </c>
      <c r="H972" s="283">
        <v>34.093000000000004</v>
      </c>
      <c r="L972" s="279"/>
      <c r="M972" s="284"/>
      <c r="T972" s="285"/>
      <c r="AT972" s="281" t="s">
        <v>373</v>
      </c>
      <c r="AU972" s="281" t="s">
        <v>90</v>
      </c>
      <c r="AV972" s="280" t="s">
        <v>90</v>
      </c>
      <c r="AW972" s="280" t="s">
        <v>31</v>
      </c>
      <c r="AX972" s="280" t="s">
        <v>77</v>
      </c>
      <c r="AY972" s="281" t="s">
        <v>366</v>
      </c>
    </row>
    <row r="973" spans="2:65" s="273" customFormat="1">
      <c r="B973" s="272"/>
      <c r="D973" s="274" t="s">
        <v>373</v>
      </c>
      <c r="E973" s="275" t="s">
        <v>1</v>
      </c>
      <c r="F973" s="276" t="s">
        <v>1092</v>
      </c>
      <c r="H973" s="275" t="s">
        <v>1</v>
      </c>
      <c r="L973" s="272"/>
      <c r="M973" s="277"/>
      <c r="T973" s="278"/>
      <c r="AT973" s="275" t="s">
        <v>373</v>
      </c>
      <c r="AU973" s="275" t="s">
        <v>90</v>
      </c>
      <c r="AV973" s="273" t="s">
        <v>84</v>
      </c>
      <c r="AW973" s="273" t="s">
        <v>31</v>
      </c>
      <c r="AX973" s="273" t="s">
        <v>77</v>
      </c>
      <c r="AY973" s="275" t="s">
        <v>366</v>
      </c>
    </row>
    <row r="974" spans="2:65" s="280" customFormat="1">
      <c r="B974" s="279"/>
      <c r="D974" s="274" t="s">
        <v>373</v>
      </c>
      <c r="E974" s="281" t="s">
        <v>1</v>
      </c>
      <c r="F974" s="282" t="s">
        <v>1093</v>
      </c>
      <c r="H974" s="283">
        <v>1.7050000000000001</v>
      </c>
      <c r="L974" s="279"/>
      <c r="M974" s="284"/>
      <c r="T974" s="285"/>
      <c r="AT974" s="281" t="s">
        <v>373</v>
      </c>
      <c r="AU974" s="281" t="s">
        <v>90</v>
      </c>
      <c r="AV974" s="280" t="s">
        <v>90</v>
      </c>
      <c r="AW974" s="280" t="s">
        <v>31</v>
      </c>
      <c r="AX974" s="280" t="s">
        <v>77</v>
      </c>
      <c r="AY974" s="281" t="s">
        <v>366</v>
      </c>
    </row>
    <row r="975" spans="2:65" s="280" customFormat="1">
      <c r="B975" s="279"/>
      <c r="D975" s="274" t="s">
        <v>373</v>
      </c>
      <c r="E975" s="281" t="s">
        <v>1</v>
      </c>
      <c r="F975" s="282" t="s">
        <v>1094</v>
      </c>
      <c r="H975" s="283">
        <v>1.401</v>
      </c>
      <c r="L975" s="279"/>
      <c r="M975" s="284"/>
      <c r="T975" s="285"/>
      <c r="AT975" s="281" t="s">
        <v>373</v>
      </c>
      <c r="AU975" s="281" t="s">
        <v>90</v>
      </c>
      <c r="AV975" s="280" t="s">
        <v>90</v>
      </c>
      <c r="AW975" s="280" t="s">
        <v>31</v>
      </c>
      <c r="AX975" s="280" t="s">
        <v>77</v>
      </c>
      <c r="AY975" s="281" t="s">
        <v>366</v>
      </c>
    </row>
    <row r="976" spans="2:65" s="294" customFormat="1">
      <c r="B976" s="293"/>
      <c r="D976" s="274" t="s">
        <v>373</v>
      </c>
      <c r="E976" s="295" t="s">
        <v>1</v>
      </c>
      <c r="F976" s="296" t="s">
        <v>397</v>
      </c>
      <c r="H976" s="297">
        <v>37.198999999999998</v>
      </c>
      <c r="L976" s="293"/>
      <c r="M976" s="298"/>
      <c r="T976" s="299"/>
      <c r="AT976" s="295" t="s">
        <v>373</v>
      </c>
      <c r="AU976" s="295" t="s">
        <v>90</v>
      </c>
      <c r="AV976" s="294" t="s">
        <v>149</v>
      </c>
      <c r="AW976" s="294" t="s">
        <v>31</v>
      </c>
      <c r="AX976" s="294" t="s">
        <v>77</v>
      </c>
      <c r="AY976" s="295" t="s">
        <v>366</v>
      </c>
    </row>
    <row r="977" spans="2:51" s="273" customFormat="1">
      <c r="B977" s="272"/>
      <c r="D977" s="274" t="s">
        <v>373</v>
      </c>
      <c r="E977" s="275" t="s">
        <v>1</v>
      </c>
      <c r="F977" s="276" t="s">
        <v>1095</v>
      </c>
      <c r="H977" s="275" t="s">
        <v>1</v>
      </c>
      <c r="L977" s="272"/>
      <c r="M977" s="277"/>
      <c r="T977" s="278"/>
      <c r="AT977" s="275" t="s">
        <v>373</v>
      </c>
      <c r="AU977" s="275" t="s">
        <v>90</v>
      </c>
      <c r="AV977" s="273" t="s">
        <v>84</v>
      </c>
      <c r="AW977" s="273" t="s">
        <v>31</v>
      </c>
      <c r="AX977" s="273" t="s">
        <v>77</v>
      </c>
      <c r="AY977" s="275" t="s">
        <v>366</v>
      </c>
    </row>
    <row r="978" spans="2:51" s="280" customFormat="1">
      <c r="B978" s="279"/>
      <c r="D978" s="274" t="s">
        <v>373</v>
      </c>
      <c r="E978" s="281" t="s">
        <v>1</v>
      </c>
      <c r="F978" s="282" t="s">
        <v>1096</v>
      </c>
      <c r="H978" s="283">
        <v>26.861999999999998</v>
      </c>
      <c r="L978" s="279"/>
      <c r="M978" s="284"/>
      <c r="T978" s="285"/>
      <c r="AT978" s="281" t="s">
        <v>373</v>
      </c>
      <c r="AU978" s="281" t="s">
        <v>90</v>
      </c>
      <c r="AV978" s="280" t="s">
        <v>90</v>
      </c>
      <c r="AW978" s="280" t="s">
        <v>31</v>
      </c>
      <c r="AX978" s="280" t="s">
        <v>77</v>
      </c>
      <c r="AY978" s="281" t="s">
        <v>366</v>
      </c>
    </row>
    <row r="979" spans="2:51" s="273" customFormat="1">
      <c r="B979" s="272"/>
      <c r="D979" s="274" t="s">
        <v>373</v>
      </c>
      <c r="E979" s="275" t="s">
        <v>1</v>
      </c>
      <c r="F979" s="276" t="s">
        <v>1092</v>
      </c>
      <c r="H979" s="275" t="s">
        <v>1</v>
      </c>
      <c r="L979" s="272"/>
      <c r="M979" s="277"/>
      <c r="T979" s="278"/>
      <c r="AT979" s="275" t="s">
        <v>373</v>
      </c>
      <c r="AU979" s="275" t="s">
        <v>90</v>
      </c>
      <c r="AV979" s="273" t="s">
        <v>84</v>
      </c>
      <c r="AW979" s="273" t="s">
        <v>31</v>
      </c>
      <c r="AX979" s="273" t="s">
        <v>77</v>
      </c>
      <c r="AY979" s="275" t="s">
        <v>366</v>
      </c>
    </row>
    <row r="980" spans="2:51" s="280" customFormat="1">
      <c r="B980" s="279"/>
      <c r="D980" s="274" t="s">
        <v>373</v>
      </c>
      <c r="E980" s="281" t="s">
        <v>1</v>
      </c>
      <c r="F980" s="282" t="s">
        <v>1097</v>
      </c>
      <c r="H980" s="283">
        <v>1.5589999999999999</v>
      </c>
      <c r="L980" s="279"/>
      <c r="M980" s="284"/>
      <c r="T980" s="285"/>
      <c r="AT980" s="281" t="s">
        <v>373</v>
      </c>
      <c r="AU980" s="281" t="s">
        <v>90</v>
      </c>
      <c r="AV980" s="280" t="s">
        <v>90</v>
      </c>
      <c r="AW980" s="280" t="s">
        <v>31</v>
      </c>
      <c r="AX980" s="280" t="s">
        <v>77</v>
      </c>
      <c r="AY980" s="281" t="s">
        <v>366</v>
      </c>
    </row>
    <row r="981" spans="2:51" s="280" customFormat="1">
      <c r="B981" s="279"/>
      <c r="D981" s="274" t="s">
        <v>373</v>
      </c>
      <c r="E981" s="281" t="s">
        <v>1</v>
      </c>
      <c r="F981" s="282" t="s">
        <v>1098</v>
      </c>
      <c r="H981" s="283">
        <v>1.3149999999999999</v>
      </c>
      <c r="L981" s="279"/>
      <c r="M981" s="284"/>
      <c r="T981" s="285"/>
      <c r="AT981" s="281" t="s">
        <v>373</v>
      </c>
      <c r="AU981" s="281" t="s">
        <v>90</v>
      </c>
      <c r="AV981" s="280" t="s">
        <v>90</v>
      </c>
      <c r="AW981" s="280" t="s">
        <v>31</v>
      </c>
      <c r="AX981" s="280" t="s">
        <v>77</v>
      </c>
      <c r="AY981" s="281" t="s">
        <v>366</v>
      </c>
    </row>
    <row r="982" spans="2:51" s="294" customFormat="1">
      <c r="B982" s="293"/>
      <c r="D982" s="274" t="s">
        <v>373</v>
      </c>
      <c r="E982" s="295" t="s">
        <v>1</v>
      </c>
      <c r="F982" s="296" t="s">
        <v>397</v>
      </c>
      <c r="H982" s="297">
        <v>29.736000000000001</v>
      </c>
      <c r="L982" s="293"/>
      <c r="M982" s="298"/>
      <c r="T982" s="299"/>
      <c r="AT982" s="295" t="s">
        <v>373</v>
      </c>
      <c r="AU982" s="295" t="s">
        <v>90</v>
      </c>
      <c r="AV982" s="294" t="s">
        <v>149</v>
      </c>
      <c r="AW982" s="294" t="s">
        <v>31</v>
      </c>
      <c r="AX982" s="294" t="s">
        <v>77</v>
      </c>
      <c r="AY982" s="295" t="s">
        <v>366</v>
      </c>
    </row>
    <row r="983" spans="2:51" s="273" customFormat="1">
      <c r="B983" s="272"/>
      <c r="D983" s="274" t="s">
        <v>373</v>
      </c>
      <c r="E983" s="275" t="s">
        <v>1</v>
      </c>
      <c r="F983" s="276" t="s">
        <v>1099</v>
      </c>
      <c r="H983" s="275" t="s">
        <v>1</v>
      </c>
      <c r="L983" s="272"/>
      <c r="M983" s="277"/>
      <c r="T983" s="278"/>
      <c r="AT983" s="275" t="s">
        <v>373</v>
      </c>
      <c r="AU983" s="275" t="s">
        <v>90</v>
      </c>
      <c r="AV983" s="273" t="s">
        <v>84</v>
      </c>
      <c r="AW983" s="273" t="s">
        <v>31</v>
      </c>
      <c r="AX983" s="273" t="s">
        <v>77</v>
      </c>
      <c r="AY983" s="275" t="s">
        <v>366</v>
      </c>
    </row>
    <row r="984" spans="2:51" s="280" customFormat="1">
      <c r="B984" s="279"/>
      <c r="D984" s="274" t="s">
        <v>373</v>
      </c>
      <c r="E984" s="281" t="s">
        <v>1</v>
      </c>
      <c r="F984" s="282" t="s">
        <v>1100</v>
      </c>
      <c r="H984" s="283">
        <v>25.506</v>
      </c>
      <c r="L984" s="279"/>
      <c r="M984" s="284"/>
      <c r="T984" s="285"/>
      <c r="AT984" s="281" t="s">
        <v>373</v>
      </c>
      <c r="AU984" s="281" t="s">
        <v>90</v>
      </c>
      <c r="AV984" s="280" t="s">
        <v>90</v>
      </c>
      <c r="AW984" s="280" t="s">
        <v>31</v>
      </c>
      <c r="AX984" s="280" t="s">
        <v>77</v>
      </c>
      <c r="AY984" s="281" t="s">
        <v>366</v>
      </c>
    </row>
    <row r="985" spans="2:51" s="273" customFormat="1">
      <c r="B985" s="272"/>
      <c r="D985" s="274" t="s">
        <v>373</v>
      </c>
      <c r="E985" s="275" t="s">
        <v>1</v>
      </c>
      <c r="F985" s="276" t="s">
        <v>1092</v>
      </c>
      <c r="H985" s="275" t="s">
        <v>1</v>
      </c>
      <c r="L985" s="272"/>
      <c r="M985" s="277"/>
      <c r="T985" s="278"/>
      <c r="AT985" s="275" t="s">
        <v>373</v>
      </c>
      <c r="AU985" s="275" t="s">
        <v>90</v>
      </c>
      <c r="AV985" s="273" t="s">
        <v>84</v>
      </c>
      <c r="AW985" s="273" t="s">
        <v>31</v>
      </c>
      <c r="AX985" s="273" t="s">
        <v>77</v>
      </c>
      <c r="AY985" s="275" t="s">
        <v>366</v>
      </c>
    </row>
    <row r="986" spans="2:51" s="280" customFormat="1">
      <c r="B986" s="279"/>
      <c r="D986" s="274" t="s">
        <v>373</v>
      </c>
      <c r="E986" s="281" t="s">
        <v>1</v>
      </c>
      <c r="F986" s="282" t="s">
        <v>1101</v>
      </c>
      <c r="H986" s="283">
        <v>1.577</v>
      </c>
      <c r="L986" s="279"/>
      <c r="M986" s="284"/>
      <c r="T986" s="285"/>
      <c r="AT986" s="281" t="s">
        <v>373</v>
      </c>
      <c r="AU986" s="281" t="s">
        <v>90</v>
      </c>
      <c r="AV986" s="280" t="s">
        <v>90</v>
      </c>
      <c r="AW986" s="280" t="s">
        <v>31</v>
      </c>
      <c r="AX986" s="280" t="s">
        <v>77</v>
      </c>
      <c r="AY986" s="281" t="s">
        <v>366</v>
      </c>
    </row>
    <row r="987" spans="2:51" s="280" customFormat="1">
      <c r="B987" s="279"/>
      <c r="D987" s="274" t="s">
        <v>373</v>
      </c>
      <c r="E987" s="281" t="s">
        <v>1</v>
      </c>
      <c r="F987" s="282" t="s">
        <v>1102</v>
      </c>
      <c r="H987" s="283">
        <v>0.8</v>
      </c>
      <c r="L987" s="279"/>
      <c r="M987" s="284"/>
      <c r="T987" s="285"/>
      <c r="AT987" s="281" t="s">
        <v>373</v>
      </c>
      <c r="AU987" s="281" t="s">
        <v>90</v>
      </c>
      <c r="AV987" s="280" t="s">
        <v>90</v>
      </c>
      <c r="AW987" s="280" t="s">
        <v>31</v>
      </c>
      <c r="AX987" s="280" t="s">
        <v>77</v>
      </c>
      <c r="AY987" s="281" t="s">
        <v>366</v>
      </c>
    </row>
    <row r="988" spans="2:51" s="294" customFormat="1">
      <c r="B988" s="293"/>
      <c r="D988" s="274" t="s">
        <v>373</v>
      </c>
      <c r="E988" s="295" t="s">
        <v>1</v>
      </c>
      <c r="F988" s="296" t="s">
        <v>397</v>
      </c>
      <c r="H988" s="297">
        <v>27.882999999999999</v>
      </c>
      <c r="L988" s="293"/>
      <c r="M988" s="298"/>
      <c r="T988" s="299"/>
      <c r="AT988" s="295" t="s">
        <v>373</v>
      </c>
      <c r="AU988" s="295" t="s">
        <v>90</v>
      </c>
      <c r="AV988" s="294" t="s">
        <v>149</v>
      </c>
      <c r="AW988" s="294" t="s">
        <v>31</v>
      </c>
      <c r="AX988" s="294" t="s">
        <v>77</v>
      </c>
      <c r="AY988" s="295" t="s">
        <v>366</v>
      </c>
    </row>
    <row r="989" spans="2:51" s="273" customFormat="1">
      <c r="B989" s="272"/>
      <c r="D989" s="274" t="s">
        <v>373</v>
      </c>
      <c r="E989" s="275" t="s">
        <v>1</v>
      </c>
      <c r="F989" s="276" t="s">
        <v>1103</v>
      </c>
      <c r="H989" s="275" t="s">
        <v>1</v>
      </c>
      <c r="L989" s="272"/>
      <c r="M989" s="277"/>
      <c r="T989" s="278"/>
      <c r="AT989" s="275" t="s">
        <v>373</v>
      </c>
      <c r="AU989" s="275" t="s">
        <v>90</v>
      </c>
      <c r="AV989" s="273" t="s">
        <v>84</v>
      </c>
      <c r="AW989" s="273" t="s">
        <v>31</v>
      </c>
      <c r="AX989" s="273" t="s">
        <v>77</v>
      </c>
      <c r="AY989" s="275" t="s">
        <v>366</v>
      </c>
    </row>
    <row r="990" spans="2:51" s="280" customFormat="1">
      <c r="B990" s="279"/>
      <c r="D990" s="274" t="s">
        <v>373</v>
      </c>
      <c r="E990" s="281" t="s">
        <v>1</v>
      </c>
      <c r="F990" s="282" t="s">
        <v>1104</v>
      </c>
      <c r="H990" s="283">
        <v>15.618</v>
      </c>
      <c r="L990" s="279"/>
      <c r="M990" s="284"/>
      <c r="T990" s="285"/>
      <c r="AT990" s="281" t="s">
        <v>373</v>
      </c>
      <c r="AU990" s="281" t="s">
        <v>90</v>
      </c>
      <c r="AV990" s="280" t="s">
        <v>90</v>
      </c>
      <c r="AW990" s="280" t="s">
        <v>31</v>
      </c>
      <c r="AX990" s="280" t="s">
        <v>77</v>
      </c>
      <c r="AY990" s="281" t="s">
        <v>366</v>
      </c>
    </row>
    <row r="991" spans="2:51" s="273" customFormat="1">
      <c r="B991" s="272"/>
      <c r="D991" s="274" t="s">
        <v>373</v>
      </c>
      <c r="E991" s="275" t="s">
        <v>1</v>
      </c>
      <c r="F991" s="276" t="s">
        <v>1092</v>
      </c>
      <c r="H991" s="275" t="s">
        <v>1</v>
      </c>
      <c r="L991" s="272"/>
      <c r="M991" s="277"/>
      <c r="T991" s="278"/>
      <c r="AT991" s="275" t="s">
        <v>373</v>
      </c>
      <c r="AU991" s="275" t="s">
        <v>90</v>
      </c>
      <c r="AV991" s="273" t="s">
        <v>84</v>
      </c>
      <c r="AW991" s="273" t="s">
        <v>31</v>
      </c>
      <c r="AX991" s="273" t="s">
        <v>77</v>
      </c>
      <c r="AY991" s="275" t="s">
        <v>366</v>
      </c>
    </row>
    <row r="992" spans="2:51" s="280" customFormat="1">
      <c r="B992" s="279"/>
      <c r="D992" s="274" t="s">
        <v>373</v>
      </c>
      <c r="E992" s="281" t="s">
        <v>1</v>
      </c>
      <c r="F992" s="282" t="s">
        <v>1105</v>
      </c>
      <c r="H992" s="283">
        <v>1.2010000000000001</v>
      </c>
      <c r="L992" s="279"/>
      <c r="M992" s="284"/>
      <c r="T992" s="285"/>
      <c r="AT992" s="281" t="s">
        <v>373</v>
      </c>
      <c r="AU992" s="281" t="s">
        <v>90</v>
      </c>
      <c r="AV992" s="280" t="s">
        <v>90</v>
      </c>
      <c r="AW992" s="280" t="s">
        <v>31</v>
      </c>
      <c r="AX992" s="280" t="s">
        <v>77</v>
      </c>
      <c r="AY992" s="281" t="s">
        <v>366</v>
      </c>
    </row>
    <row r="993" spans="2:51" s="280" customFormat="1">
      <c r="B993" s="279"/>
      <c r="D993" s="274" t="s">
        <v>373</v>
      </c>
      <c r="E993" s="281" t="s">
        <v>1</v>
      </c>
      <c r="F993" s="282" t="s">
        <v>1106</v>
      </c>
      <c r="H993" s="283">
        <v>0.56399999999999995</v>
      </c>
      <c r="L993" s="279"/>
      <c r="M993" s="284"/>
      <c r="T993" s="285"/>
      <c r="AT993" s="281" t="s">
        <v>373</v>
      </c>
      <c r="AU993" s="281" t="s">
        <v>90</v>
      </c>
      <c r="AV993" s="280" t="s">
        <v>90</v>
      </c>
      <c r="AW993" s="280" t="s">
        <v>31</v>
      </c>
      <c r="AX993" s="280" t="s">
        <v>77</v>
      </c>
      <c r="AY993" s="281" t="s">
        <v>366</v>
      </c>
    </row>
    <row r="994" spans="2:51" s="294" customFormat="1">
      <c r="B994" s="293"/>
      <c r="D994" s="274" t="s">
        <v>373</v>
      </c>
      <c r="E994" s="295" t="s">
        <v>1</v>
      </c>
      <c r="F994" s="296" t="s">
        <v>397</v>
      </c>
      <c r="H994" s="297">
        <v>17.382999999999999</v>
      </c>
      <c r="L994" s="293"/>
      <c r="M994" s="298"/>
      <c r="T994" s="299"/>
      <c r="AT994" s="295" t="s">
        <v>373</v>
      </c>
      <c r="AU994" s="295" t="s">
        <v>90</v>
      </c>
      <c r="AV994" s="294" t="s">
        <v>149</v>
      </c>
      <c r="AW994" s="294" t="s">
        <v>31</v>
      </c>
      <c r="AX994" s="294" t="s">
        <v>77</v>
      </c>
      <c r="AY994" s="295" t="s">
        <v>366</v>
      </c>
    </row>
    <row r="995" spans="2:51" s="273" customFormat="1">
      <c r="B995" s="272"/>
      <c r="D995" s="274" t="s">
        <v>373</v>
      </c>
      <c r="E995" s="275" t="s">
        <v>1</v>
      </c>
      <c r="F995" s="276" t="s">
        <v>1107</v>
      </c>
      <c r="H995" s="275" t="s">
        <v>1</v>
      </c>
      <c r="L995" s="272"/>
      <c r="M995" s="277"/>
      <c r="T995" s="278"/>
      <c r="AT995" s="275" t="s">
        <v>373</v>
      </c>
      <c r="AU995" s="275" t="s">
        <v>90</v>
      </c>
      <c r="AV995" s="273" t="s">
        <v>84</v>
      </c>
      <c r="AW995" s="273" t="s">
        <v>31</v>
      </c>
      <c r="AX995" s="273" t="s">
        <v>77</v>
      </c>
      <c r="AY995" s="275" t="s">
        <v>366</v>
      </c>
    </row>
    <row r="996" spans="2:51" s="280" customFormat="1">
      <c r="B996" s="279"/>
      <c r="D996" s="274" t="s">
        <v>373</v>
      </c>
      <c r="E996" s="281" t="s">
        <v>1</v>
      </c>
      <c r="F996" s="282" t="s">
        <v>1108</v>
      </c>
      <c r="H996" s="283">
        <v>37.743000000000002</v>
      </c>
      <c r="L996" s="279"/>
      <c r="M996" s="284"/>
      <c r="T996" s="285"/>
      <c r="AT996" s="281" t="s">
        <v>373</v>
      </c>
      <c r="AU996" s="281" t="s">
        <v>90</v>
      </c>
      <c r="AV996" s="280" t="s">
        <v>90</v>
      </c>
      <c r="AW996" s="280" t="s">
        <v>31</v>
      </c>
      <c r="AX996" s="280" t="s">
        <v>77</v>
      </c>
      <c r="AY996" s="281" t="s">
        <v>366</v>
      </c>
    </row>
    <row r="997" spans="2:51" s="273" customFormat="1">
      <c r="B997" s="272"/>
      <c r="D997" s="274" t="s">
        <v>373</v>
      </c>
      <c r="E997" s="275" t="s">
        <v>1</v>
      </c>
      <c r="F997" s="276" t="s">
        <v>1092</v>
      </c>
      <c r="H997" s="275" t="s">
        <v>1</v>
      </c>
      <c r="L997" s="272"/>
      <c r="M997" s="277"/>
      <c r="T997" s="278"/>
      <c r="AT997" s="275" t="s">
        <v>373</v>
      </c>
      <c r="AU997" s="275" t="s">
        <v>90</v>
      </c>
      <c r="AV997" s="273" t="s">
        <v>84</v>
      </c>
      <c r="AW997" s="273" t="s">
        <v>31</v>
      </c>
      <c r="AX997" s="273" t="s">
        <v>77</v>
      </c>
      <c r="AY997" s="275" t="s">
        <v>366</v>
      </c>
    </row>
    <row r="998" spans="2:51" s="280" customFormat="1">
      <c r="B998" s="279"/>
      <c r="D998" s="274" t="s">
        <v>373</v>
      </c>
      <c r="E998" s="281" t="s">
        <v>1</v>
      </c>
      <c r="F998" s="282" t="s">
        <v>1109</v>
      </c>
      <c r="H998" s="283">
        <v>2.0659999999999998</v>
      </c>
      <c r="L998" s="279"/>
      <c r="M998" s="284"/>
      <c r="T998" s="285"/>
      <c r="AT998" s="281" t="s">
        <v>373</v>
      </c>
      <c r="AU998" s="281" t="s">
        <v>90</v>
      </c>
      <c r="AV998" s="280" t="s">
        <v>90</v>
      </c>
      <c r="AW998" s="280" t="s">
        <v>31</v>
      </c>
      <c r="AX998" s="280" t="s">
        <v>77</v>
      </c>
      <c r="AY998" s="281" t="s">
        <v>366</v>
      </c>
    </row>
    <row r="999" spans="2:51" s="280" customFormat="1">
      <c r="B999" s="279"/>
      <c r="D999" s="274" t="s">
        <v>373</v>
      </c>
      <c r="E999" s="281" t="s">
        <v>1</v>
      </c>
      <c r="F999" s="282" t="s">
        <v>1110</v>
      </c>
      <c r="H999" s="283">
        <v>1.5640000000000001</v>
      </c>
      <c r="L999" s="279"/>
      <c r="M999" s="284"/>
      <c r="T999" s="285"/>
      <c r="AT999" s="281" t="s">
        <v>373</v>
      </c>
      <c r="AU999" s="281" t="s">
        <v>90</v>
      </c>
      <c r="AV999" s="280" t="s">
        <v>90</v>
      </c>
      <c r="AW999" s="280" t="s">
        <v>31</v>
      </c>
      <c r="AX999" s="280" t="s">
        <v>77</v>
      </c>
      <c r="AY999" s="281" t="s">
        <v>366</v>
      </c>
    </row>
    <row r="1000" spans="2:51" s="294" customFormat="1">
      <c r="B1000" s="293"/>
      <c r="D1000" s="274" t="s">
        <v>373</v>
      </c>
      <c r="E1000" s="295" t="s">
        <v>1</v>
      </c>
      <c r="F1000" s="296" t="s">
        <v>397</v>
      </c>
      <c r="H1000" s="297">
        <v>41.372999999999998</v>
      </c>
      <c r="L1000" s="293"/>
      <c r="M1000" s="298"/>
      <c r="T1000" s="299"/>
      <c r="AT1000" s="295" t="s">
        <v>373</v>
      </c>
      <c r="AU1000" s="295" t="s">
        <v>90</v>
      </c>
      <c r="AV1000" s="294" t="s">
        <v>149</v>
      </c>
      <c r="AW1000" s="294" t="s">
        <v>31</v>
      </c>
      <c r="AX1000" s="294" t="s">
        <v>77</v>
      </c>
      <c r="AY1000" s="295" t="s">
        <v>366</v>
      </c>
    </row>
    <row r="1001" spans="2:51" s="273" customFormat="1">
      <c r="B1001" s="272"/>
      <c r="D1001" s="274" t="s">
        <v>373</v>
      </c>
      <c r="E1001" s="275" t="s">
        <v>1</v>
      </c>
      <c r="F1001" s="276" t="s">
        <v>1111</v>
      </c>
      <c r="H1001" s="275" t="s">
        <v>1</v>
      </c>
      <c r="L1001" s="272"/>
      <c r="M1001" s="277"/>
      <c r="T1001" s="278"/>
      <c r="AT1001" s="275" t="s">
        <v>373</v>
      </c>
      <c r="AU1001" s="275" t="s">
        <v>90</v>
      </c>
      <c r="AV1001" s="273" t="s">
        <v>84</v>
      </c>
      <c r="AW1001" s="273" t="s">
        <v>31</v>
      </c>
      <c r="AX1001" s="273" t="s">
        <v>77</v>
      </c>
      <c r="AY1001" s="275" t="s">
        <v>366</v>
      </c>
    </row>
    <row r="1002" spans="2:51" s="280" customFormat="1">
      <c r="B1002" s="279"/>
      <c r="D1002" s="274" t="s">
        <v>373</v>
      </c>
      <c r="E1002" s="281" t="s">
        <v>1</v>
      </c>
      <c r="F1002" s="282" t="s">
        <v>1112</v>
      </c>
      <c r="H1002" s="283">
        <v>0.82799999999999996</v>
      </c>
      <c r="L1002" s="279"/>
      <c r="M1002" s="284"/>
      <c r="T1002" s="285"/>
      <c r="AT1002" s="281" t="s">
        <v>373</v>
      </c>
      <c r="AU1002" s="281" t="s">
        <v>90</v>
      </c>
      <c r="AV1002" s="280" t="s">
        <v>90</v>
      </c>
      <c r="AW1002" s="280" t="s">
        <v>31</v>
      </c>
      <c r="AX1002" s="280" t="s">
        <v>77</v>
      </c>
      <c r="AY1002" s="281" t="s">
        <v>366</v>
      </c>
    </row>
    <row r="1003" spans="2:51" s="294" customFormat="1">
      <c r="B1003" s="293"/>
      <c r="D1003" s="274" t="s">
        <v>373</v>
      </c>
      <c r="E1003" s="295" t="s">
        <v>1</v>
      </c>
      <c r="F1003" s="296" t="s">
        <v>397</v>
      </c>
      <c r="H1003" s="297">
        <v>0.82799999999999996</v>
      </c>
      <c r="L1003" s="293"/>
      <c r="M1003" s="298"/>
      <c r="T1003" s="299"/>
      <c r="AT1003" s="295" t="s">
        <v>373</v>
      </c>
      <c r="AU1003" s="295" t="s">
        <v>90</v>
      </c>
      <c r="AV1003" s="294" t="s">
        <v>149</v>
      </c>
      <c r="AW1003" s="294" t="s">
        <v>31</v>
      </c>
      <c r="AX1003" s="294" t="s">
        <v>77</v>
      </c>
      <c r="AY1003" s="295" t="s">
        <v>366</v>
      </c>
    </row>
    <row r="1004" spans="2:51" s="273" customFormat="1">
      <c r="B1004" s="272"/>
      <c r="D1004" s="274" t="s">
        <v>373</v>
      </c>
      <c r="E1004" s="275" t="s">
        <v>1</v>
      </c>
      <c r="F1004" s="276" t="s">
        <v>1113</v>
      </c>
      <c r="H1004" s="275" t="s">
        <v>1</v>
      </c>
      <c r="L1004" s="272"/>
      <c r="M1004" s="277"/>
      <c r="T1004" s="278"/>
      <c r="AT1004" s="275" t="s">
        <v>373</v>
      </c>
      <c r="AU1004" s="275" t="s">
        <v>90</v>
      </c>
      <c r="AV1004" s="273" t="s">
        <v>84</v>
      </c>
      <c r="AW1004" s="273" t="s">
        <v>31</v>
      </c>
      <c r="AX1004" s="273" t="s">
        <v>77</v>
      </c>
      <c r="AY1004" s="275" t="s">
        <v>366</v>
      </c>
    </row>
    <row r="1005" spans="2:51" s="280" customFormat="1">
      <c r="B1005" s="279"/>
      <c r="D1005" s="274" t="s">
        <v>373</v>
      </c>
      <c r="E1005" s="281" t="s">
        <v>1</v>
      </c>
      <c r="F1005" s="282" t="s">
        <v>1114</v>
      </c>
      <c r="H1005" s="283">
        <v>0.86499999999999999</v>
      </c>
      <c r="L1005" s="279"/>
      <c r="M1005" s="284"/>
      <c r="T1005" s="285"/>
      <c r="AT1005" s="281" t="s">
        <v>373</v>
      </c>
      <c r="AU1005" s="281" t="s">
        <v>90</v>
      </c>
      <c r="AV1005" s="280" t="s">
        <v>90</v>
      </c>
      <c r="AW1005" s="280" t="s">
        <v>31</v>
      </c>
      <c r="AX1005" s="280" t="s">
        <v>77</v>
      </c>
      <c r="AY1005" s="281" t="s">
        <v>366</v>
      </c>
    </row>
    <row r="1006" spans="2:51" s="294" customFormat="1">
      <c r="B1006" s="293"/>
      <c r="D1006" s="274" t="s">
        <v>373</v>
      </c>
      <c r="E1006" s="295" t="s">
        <v>1</v>
      </c>
      <c r="F1006" s="296" t="s">
        <v>397</v>
      </c>
      <c r="H1006" s="297">
        <v>0.86499999999999999</v>
      </c>
      <c r="L1006" s="293"/>
      <c r="M1006" s="298"/>
      <c r="T1006" s="299"/>
      <c r="AT1006" s="295" t="s">
        <v>373</v>
      </c>
      <c r="AU1006" s="295" t="s">
        <v>90</v>
      </c>
      <c r="AV1006" s="294" t="s">
        <v>149</v>
      </c>
      <c r="AW1006" s="294" t="s">
        <v>31</v>
      </c>
      <c r="AX1006" s="294" t="s">
        <v>77</v>
      </c>
      <c r="AY1006" s="295" t="s">
        <v>366</v>
      </c>
    </row>
    <row r="1007" spans="2:51" s="273" customFormat="1">
      <c r="B1007" s="272"/>
      <c r="D1007" s="274" t="s">
        <v>373</v>
      </c>
      <c r="E1007" s="275" t="s">
        <v>1</v>
      </c>
      <c r="F1007" s="276" t="s">
        <v>1115</v>
      </c>
      <c r="H1007" s="275" t="s">
        <v>1</v>
      </c>
      <c r="L1007" s="272"/>
      <c r="M1007" s="277"/>
      <c r="T1007" s="278"/>
      <c r="AT1007" s="275" t="s">
        <v>373</v>
      </c>
      <c r="AU1007" s="275" t="s">
        <v>90</v>
      </c>
      <c r="AV1007" s="273" t="s">
        <v>84</v>
      </c>
      <c r="AW1007" s="273" t="s">
        <v>31</v>
      </c>
      <c r="AX1007" s="273" t="s">
        <v>77</v>
      </c>
      <c r="AY1007" s="275" t="s">
        <v>366</v>
      </c>
    </row>
    <row r="1008" spans="2:51" s="280" customFormat="1">
      <c r="B1008" s="279"/>
      <c r="D1008" s="274" t="s">
        <v>373</v>
      </c>
      <c r="E1008" s="281" t="s">
        <v>1</v>
      </c>
      <c r="F1008" s="282" t="s">
        <v>1116</v>
      </c>
      <c r="H1008" s="283">
        <v>2.9089999999999998</v>
      </c>
      <c r="L1008" s="279"/>
      <c r="M1008" s="284"/>
      <c r="T1008" s="285"/>
      <c r="AT1008" s="281" t="s">
        <v>373</v>
      </c>
      <c r="AU1008" s="281" t="s">
        <v>90</v>
      </c>
      <c r="AV1008" s="280" t="s">
        <v>90</v>
      </c>
      <c r="AW1008" s="280" t="s">
        <v>31</v>
      </c>
      <c r="AX1008" s="280" t="s">
        <v>77</v>
      </c>
      <c r="AY1008" s="281" t="s">
        <v>366</v>
      </c>
    </row>
    <row r="1009" spans="2:51" s="294" customFormat="1">
      <c r="B1009" s="293"/>
      <c r="D1009" s="274" t="s">
        <v>373</v>
      </c>
      <c r="E1009" s="295" t="s">
        <v>1</v>
      </c>
      <c r="F1009" s="296" t="s">
        <v>397</v>
      </c>
      <c r="H1009" s="297">
        <v>2.9089999999999998</v>
      </c>
      <c r="L1009" s="293"/>
      <c r="M1009" s="298"/>
      <c r="T1009" s="299"/>
      <c r="AT1009" s="295" t="s">
        <v>373</v>
      </c>
      <c r="AU1009" s="295" t="s">
        <v>90</v>
      </c>
      <c r="AV1009" s="294" t="s">
        <v>149</v>
      </c>
      <c r="AW1009" s="294" t="s">
        <v>31</v>
      </c>
      <c r="AX1009" s="294" t="s">
        <v>77</v>
      </c>
      <c r="AY1009" s="295" t="s">
        <v>366</v>
      </c>
    </row>
    <row r="1010" spans="2:51" s="273" customFormat="1">
      <c r="B1010" s="272"/>
      <c r="D1010" s="274" t="s">
        <v>373</v>
      </c>
      <c r="E1010" s="275" t="s">
        <v>1</v>
      </c>
      <c r="F1010" s="276" t="s">
        <v>1117</v>
      </c>
      <c r="H1010" s="275" t="s">
        <v>1</v>
      </c>
      <c r="L1010" s="272"/>
      <c r="M1010" s="277"/>
      <c r="T1010" s="278"/>
      <c r="AT1010" s="275" t="s">
        <v>373</v>
      </c>
      <c r="AU1010" s="275" t="s">
        <v>90</v>
      </c>
      <c r="AV1010" s="273" t="s">
        <v>84</v>
      </c>
      <c r="AW1010" s="273" t="s">
        <v>31</v>
      </c>
      <c r="AX1010" s="273" t="s">
        <v>77</v>
      </c>
      <c r="AY1010" s="275" t="s">
        <v>366</v>
      </c>
    </row>
    <row r="1011" spans="2:51" s="280" customFormat="1">
      <c r="B1011" s="279"/>
      <c r="D1011" s="274" t="s">
        <v>373</v>
      </c>
      <c r="E1011" s="281" t="s">
        <v>1</v>
      </c>
      <c r="F1011" s="282" t="s">
        <v>1118</v>
      </c>
      <c r="H1011" s="283">
        <v>3.8079999999999998</v>
      </c>
      <c r="L1011" s="279"/>
      <c r="M1011" s="284"/>
      <c r="T1011" s="285"/>
      <c r="AT1011" s="281" t="s">
        <v>373</v>
      </c>
      <c r="AU1011" s="281" t="s">
        <v>90</v>
      </c>
      <c r="AV1011" s="280" t="s">
        <v>90</v>
      </c>
      <c r="AW1011" s="280" t="s">
        <v>31</v>
      </c>
      <c r="AX1011" s="280" t="s">
        <v>77</v>
      </c>
      <c r="AY1011" s="281" t="s">
        <v>366</v>
      </c>
    </row>
    <row r="1012" spans="2:51" s="294" customFormat="1">
      <c r="B1012" s="293"/>
      <c r="D1012" s="274" t="s">
        <v>373</v>
      </c>
      <c r="E1012" s="295" t="s">
        <v>1</v>
      </c>
      <c r="F1012" s="296" t="s">
        <v>397</v>
      </c>
      <c r="H1012" s="297">
        <v>3.8079999999999998</v>
      </c>
      <c r="L1012" s="293"/>
      <c r="M1012" s="298"/>
      <c r="T1012" s="299"/>
      <c r="AT1012" s="295" t="s">
        <v>373</v>
      </c>
      <c r="AU1012" s="295" t="s">
        <v>90</v>
      </c>
      <c r="AV1012" s="294" t="s">
        <v>149</v>
      </c>
      <c r="AW1012" s="294" t="s">
        <v>31</v>
      </c>
      <c r="AX1012" s="294" t="s">
        <v>77</v>
      </c>
      <c r="AY1012" s="295" t="s">
        <v>366</v>
      </c>
    </row>
    <row r="1013" spans="2:51" s="273" customFormat="1">
      <c r="B1013" s="272"/>
      <c r="D1013" s="274" t="s">
        <v>373</v>
      </c>
      <c r="E1013" s="275" t="s">
        <v>1</v>
      </c>
      <c r="F1013" s="276" t="s">
        <v>1119</v>
      </c>
      <c r="H1013" s="275" t="s">
        <v>1</v>
      </c>
      <c r="L1013" s="272"/>
      <c r="M1013" s="277"/>
      <c r="T1013" s="278"/>
      <c r="AT1013" s="275" t="s">
        <v>373</v>
      </c>
      <c r="AU1013" s="275" t="s">
        <v>90</v>
      </c>
      <c r="AV1013" s="273" t="s">
        <v>84</v>
      </c>
      <c r="AW1013" s="273" t="s">
        <v>31</v>
      </c>
      <c r="AX1013" s="273" t="s">
        <v>77</v>
      </c>
      <c r="AY1013" s="275" t="s">
        <v>366</v>
      </c>
    </row>
    <row r="1014" spans="2:51" s="280" customFormat="1">
      <c r="B1014" s="279"/>
      <c r="D1014" s="274" t="s">
        <v>373</v>
      </c>
      <c r="E1014" s="281" t="s">
        <v>1</v>
      </c>
      <c r="F1014" s="282" t="s">
        <v>1120</v>
      </c>
      <c r="H1014" s="283">
        <v>2.907</v>
      </c>
      <c r="L1014" s="279"/>
      <c r="M1014" s="284"/>
      <c r="T1014" s="285"/>
      <c r="AT1014" s="281" t="s">
        <v>373</v>
      </c>
      <c r="AU1014" s="281" t="s">
        <v>90</v>
      </c>
      <c r="AV1014" s="280" t="s">
        <v>90</v>
      </c>
      <c r="AW1014" s="280" t="s">
        <v>31</v>
      </c>
      <c r="AX1014" s="280" t="s">
        <v>77</v>
      </c>
      <c r="AY1014" s="281" t="s">
        <v>366</v>
      </c>
    </row>
    <row r="1015" spans="2:51" s="294" customFormat="1">
      <c r="B1015" s="293"/>
      <c r="D1015" s="274" t="s">
        <v>373</v>
      </c>
      <c r="E1015" s="295" t="s">
        <v>1</v>
      </c>
      <c r="F1015" s="296" t="s">
        <v>397</v>
      </c>
      <c r="H1015" s="297">
        <v>2.907</v>
      </c>
      <c r="L1015" s="293"/>
      <c r="M1015" s="298"/>
      <c r="T1015" s="299"/>
      <c r="AT1015" s="295" t="s">
        <v>373</v>
      </c>
      <c r="AU1015" s="295" t="s">
        <v>90</v>
      </c>
      <c r="AV1015" s="294" t="s">
        <v>149</v>
      </c>
      <c r="AW1015" s="294" t="s">
        <v>31</v>
      </c>
      <c r="AX1015" s="294" t="s">
        <v>77</v>
      </c>
      <c r="AY1015" s="295" t="s">
        <v>366</v>
      </c>
    </row>
    <row r="1016" spans="2:51" s="273" customFormat="1">
      <c r="B1016" s="272"/>
      <c r="D1016" s="274" t="s">
        <v>373</v>
      </c>
      <c r="E1016" s="275" t="s">
        <v>1</v>
      </c>
      <c r="F1016" s="276" t="s">
        <v>1121</v>
      </c>
      <c r="H1016" s="275" t="s">
        <v>1</v>
      </c>
      <c r="L1016" s="272"/>
      <c r="M1016" s="277"/>
      <c r="T1016" s="278"/>
      <c r="AT1016" s="275" t="s">
        <v>373</v>
      </c>
      <c r="AU1016" s="275" t="s">
        <v>90</v>
      </c>
      <c r="AV1016" s="273" t="s">
        <v>84</v>
      </c>
      <c r="AW1016" s="273" t="s">
        <v>31</v>
      </c>
      <c r="AX1016" s="273" t="s">
        <v>77</v>
      </c>
      <c r="AY1016" s="275" t="s">
        <v>366</v>
      </c>
    </row>
    <row r="1017" spans="2:51" s="280" customFormat="1">
      <c r="B1017" s="279"/>
      <c r="D1017" s="274" t="s">
        <v>373</v>
      </c>
      <c r="E1017" s="281" t="s">
        <v>1</v>
      </c>
      <c r="F1017" s="282" t="s">
        <v>1122</v>
      </c>
      <c r="H1017" s="283">
        <v>3.8029999999999999</v>
      </c>
      <c r="L1017" s="279"/>
      <c r="M1017" s="284"/>
      <c r="T1017" s="285"/>
      <c r="AT1017" s="281" t="s">
        <v>373</v>
      </c>
      <c r="AU1017" s="281" t="s">
        <v>90</v>
      </c>
      <c r="AV1017" s="280" t="s">
        <v>90</v>
      </c>
      <c r="AW1017" s="280" t="s">
        <v>31</v>
      </c>
      <c r="AX1017" s="280" t="s">
        <v>77</v>
      </c>
      <c r="AY1017" s="281" t="s">
        <v>366</v>
      </c>
    </row>
    <row r="1018" spans="2:51" s="294" customFormat="1">
      <c r="B1018" s="293"/>
      <c r="D1018" s="274" t="s">
        <v>373</v>
      </c>
      <c r="E1018" s="295" t="s">
        <v>1</v>
      </c>
      <c r="F1018" s="296" t="s">
        <v>397</v>
      </c>
      <c r="H1018" s="297">
        <v>3.8029999999999999</v>
      </c>
      <c r="L1018" s="293"/>
      <c r="M1018" s="298"/>
      <c r="T1018" s="299"/>
      <c r="AT1018" s="295" t="s">
        <v>373</v>
      </c>
      <c r="AU1018" s="295" t="s">
        <v>90</v>
      </c>
      <c r="AV1018" s="294" t="s">
        <v>149</v>
      </c>
      <c r="AW1018" s="294" t="s">
        <v>31</v>
      </c>
      <c r="AX1018" s="294" t="s">
        <v>77</v>
      </c>
      <c r="AY1018" s="295" t="s">
        <v>366</v>
      </c>
    </row>
    <row r="1019" spans="2:51" s="273" customFormat="1">
      <c r="B1019" s="272"/>
      <c r="D1019" s="274" t="s">
        <v>373</v>
      </c>
      <c r="E1019" s="275" t="s">
        <v>1</v>
      </c>
      <c r="F1019" s="276" t="s">
        <v>1123</v>
      </c>
      <c r="H1019" s="275" t="s">
        <v>1</v>
      </c>
      <c r="L1019" s="272"/>
      <c r="M1019" s="277"/>
      <c r="T1019" s="278"/>
      <c r="AT1019" s="275" t="s">
        <v>373</v>
      </c>
      <c r="AU1019" s="275" t="s">
        <v>90</v>
      </c>
      <c r="AV1019" s="273" t="s">
        <v>84</v>
      </c>
      <c r="AW1019" s="273" t="s">
        <v>31</v>
      </c>
      <c r="AX1019" s="273" t="s">
        <v>77</v>
      </c>
      <c r="AY1019" s="275" t="s">
        <v>366</v>
      </c>
    </row>
    <row r="1020" spans="2:51" s="280" customFormat="1">
      <c r="B1020" s="279"/>
      <c r="D1020" s="274" t="s">
        <v>373</v>
      </c>
      <c r="E1020" s="281" t="s">
        <v>1</v>
      </c>
      <c r="F1020" s="282" t="s">
        <v>1124</v>
      </c>
      <c r="H1020" s="283">
        <v>34.186</v>
      </c>
      <c r="L1020" s="279"/>
      <c r="M1020" s="284"/>
      <c r="T1020" s="285"/>
      <c r="AT1020" s="281" t="s">
        <v>373</v>
      </c>
      <c r="AU1020" s="281" t="s">
        <v>90</v>
      </c>
      <c r="AV1020" s="280" t="s">
        <v>90</v>
      </c>
      <c r="AW1020" s="280" t="s">
        <v>31</v>
      </c>
      <c r="AX1020" s="280" t="s">
        <v>77</v>
      </c>
      <c r="AY1020" s="281" t="s">
        <v>366</v>
      </c>
    </row>
    <row r="1021" spans="2:51" s="273" customFormat="1">
      <c r="B1021" s="272"/>
      <c r="D1021" s="274" t="s">
        <v>373</v>
      </c>
      <c r="E1021" s="275" t="s">
        <v>1</v>
      </c>
      <c r="F1021" s="276" t="s">
        <v>1092</v>
      </c>
      <c r="H1021" s="275" t="s">
        <v>1</v>
      </c>
      <c r="L1021" s="272"/>
      <c r="M1021" s="277"/>
      <c r="T1021" s="278"/>
      <c r="AT1021" s="275" t="s">
        <v>373</v>
      </c>
      <c r="AU1021" s="275" t="s">
        <v>90</v>
      </c>
      <c r="AV1021" s="273" t="s">
        <v>84</v>
      </c>
      <c r="AW1021" s="273" t="s">
        <v>31</v>
      </c>
      <c r="AX1021" s="273" t="s">
        <v>77</v>
      </c>
      <c r="AY1021" s="275" t="s">
        <v>366</v>
      </c>
    </row>
    <row r="1022" spans="2:51" s="280" customFormat="1">
      <c r="B1022" s="279"/>
      <c r="D1022" s="274" t="s">
        <v>373</v>
      </c>
      <c r="E1022" s="281" t="s">
        <v>1</v>
      </c>
      <c r="F1022" s="282" t="s">
        <v>1125</v>
      </c>
      <c r="H1022" s="283">
        <v>1.3140000000000001</v>
      </c>
      <c r="L1022" s="279"/>
      <c r="M1022" s="284"/>
      <c r="T1022" s="285"/>
      <c r="AT1022" s="281" t="s">
        <v>373</v>
      </c>
      <c r="AU1022" s="281" t="s">
        <v>90</v>
      </c>
      <c r="AV1022" s="280" t="s">
        <v>90</v>
      </c>
      <c r="AW1022" s="280" t="s">
        <v>31</v>
      </c>
      <c r="AX1022" s="280" t="s">
        <v>77</v>
      </c>
      <c r="AY1022" s="281" t="s">
        <v>366</v>
      </c>
    </row>
    <row r="1023" spans="2:51" s="280" customFormat="1">
      <c r="B1023" s="279"/>
      <c r="D1023" s="274" t="s">
        <v>373</v>
      </c>
      <c r="E1023" s="281" t="s">
        <v>1</v>
      </c>
      <c r="F1023" s="282" t="s">
        <v>1126</v>
      </c>
      <c r="H1023" s="283">
        <v>0.876</v>
      </c>
      <c r="L1023" s="279"/>
      <c r="M1023" s="284"/>
      <c r="T1023" s="285"/>
      <c r="AT1023" s="281" t="s">
        <v>373</v>
      </c>
      <c r="AU1023" s="281" t="s">
        <v>90</v>
      </c>
      <c r="AV1023" s="280" t="s">
        <v>90</v>
      </c>
      <c r="AW1023" s="280" t="s">
        <v>31</v>
      </c>
      <c r="AX1023" s="280" t="s">
        <v>77</v>
      </c>
      <c r="AY1023" s="281" t="s">
        <v>366</v>
      </c>
    </row>
    <row r="1024" spans="2:51" s="294" customFormat="1">
      <c r="B1024" s="293"/>
      <c r="D1024" s="274" t="s">
        <v>373</v>
      </c>
      <c r="E1024" s="295" t="s">
        <v>1</v>
      </c>
      <c r="F1024" s="296" t="s">
        <v>397</v>
      </c>
      <c r="H1024" s="297">
        <v>36.375999999999998</v>
      </c>
      <c r="L1024" s="293"/>
      <c r="M1024" s="298"/>
      <c r="T1024" s="299"/>
      <c r="AT1024" s="295" t="s">
        <v>373</v>
      </c>
      <c r="AU1024" s="295" t="s">
        <v>90</v>
      </c>
      <c r="AV1024" s="294" t="s">
        <v>149</v>
      </c>
      <c r="AW1024" s="294" t="s">
        <v>31</v>
      </c>
      <c r="AX1024" s="294" t="s">
        <v>77</v>
      </c>
      <c r="AY1024" s="295" t="s">
        <v>366</v>
      </c>
    </row>
    <row r="1025" spans="2:51" s="273" customFormat="1">
      <c r="B1025" s="272"/>
      <c r="D1025" s="274" t="s">
        <v>373</v>
      </c>
      <c r="E1025" s="275" t="s">
        <v>1</v>
      </c>
      <c r="F1025" s="276" t="s">
        <v>1127</v>
      </c>
      <c r="H1025" s="275" t="s">
        <v>1</v>
      </c>
      <c r="L1025" s="272"/>
      <c r="M1025" s="277"/>
      <c r="T1025" s="278"/>
      <c r="AT1025" s="275" t="s">
        <v>373</v>
      </c>
      <c r="AU1025" s="275" t="s">
        <v>90</v>
      </c>
      <c r="AV1025" s="273" t="s">
        <v>84</v>
      </c>
      <c r="AW1025" s="273" t="s">
        <v>31</v>
      </c>
      <c r="AX1025" s="273" t="s">
        <v>77</v>
      </c>
      <c r="AY1025" s="275" t="s">
        <v>366</v>
      </c>
    </row>
    <row r="1026" spans="2:51" s="280" customFormat="1">
      <c r="B1026" s="279"/>
      <c r="D1026" s="274" t="s">
        <v>373</v>
      </c>
      <c r="E1026" s="281" t="s">
        <v>1</v>
      </c>
      <c r="F1026" s="282" t="s">
        <v>1128</v>
      </c>
      <c r="H1026" s="283">
        <v>46.329000000000001</v>
      </c>
      <c r="L1026" s="279"/>
      <c r="M1026" s="284"/>
      <c r="T1026" s="285"/>
      <c r="AT1026" s="281" t="s">
        <v>373</v>
      </c>
      <c r="AU1026" s="281" t="s">
        <v>90</v>
      </c>
      <c r="AV1026" s="280" t="s">
        <v>90</v>
      </c>
      <c r="AW1026" s="280" t="s">
        <v>31</v>
      </c>
      <c r="AX1026" s="280" t="s">
        <v>77</v>
      </c>
      <c r="AY1026" s="281" t="s">
        <v>366</v>
      </c>
    </row>
    <row r="1027" spans="2:51" s="273" customFormat="1">
      <c r="B1027" s="272"/>
      <c r="D1027" s="274" t="s">
        <v>373</v>
      </c>
      <c r="E1027" s="275" t="s">
        <v>1</v>
      </c>
      <c r="F1027" s="276" t="s">
        <v>1092</v>
      </c>
      <c r="H1027" s="275" t="s">
        <v>1</v>
      </c>
      <c r="L1027" s="272"/>
      <c r="M1027" s="277"/>
      <c r="T1027" s="278"/>
      <c r="AT1027" s="275" t="s">
        <v>373</v>
      </c>
      <c r="AU1027" s="275" t="s">
        <v>90</v>
      </c>
      <c r="AV1027" s="273" t="s">
        <v>84</v>
      </c>
      <c r="AW1027" s="273" t="s">
        <v>31</v>
      </c>
      <c r="AX1027" s="273" t="s">
        <v>77</v>
      </c>
      <c r="AY1027" s="275" t="s">
        <v>366</v>
      </c>
    </row>
    <row r="1028" spans="2:51" s="280" customFormat="1">
      <c r="B1028" s="279"/>
      <c r="D1028" s="274" t="s">
        <v>373</v>
      </c>
      <c r="E1028" s="281" t="s">
        <v>1</v>
      </c>
      <c r="F1028" s="282" t="s">
        <v>1129</v>
      </c>
      <c r="H1028" s="283">
        <v>1.3</v>
      </c>
      <c r="L1028" s="279"/>
      <c r="M1028" s="284"/>
      <c r="T1028" s="285"/>
      <c r="AT1028" s="281" t="s">
        <v>373</v>
      </c>
      <c r="AU1028" s="281" t="s">
        <v>90</v>
      </c>
      <c r="AV1028" s="280" t="s">
        <v>90</v>
      </c>
      <c r="AW1028" s="280" t="s">
        <v>31</v>
      </c>
      <c r="AX1028" s="280" t="s">
        <v>77</v>
      </c>
      <c r="AY1028" s="281" t="s">
        <v>366</v>
      </c>
    </row>
    <row r="1029" spans="2:51" s="280" customFormat="1">
      <c r="B1029" s="279"/>
      <c r="D1029" s="274" t="s">
        <v>373</v>
      </c>
      <c r="E1029" s="281" t="s">
        <v>1</v>
      </c>
      <c r="F1029" s="282" t="s">
        <v>1130</v>
      </c>
      <c r="H1029" s="283">
        <v>0.91800000000000004</v>
      </c>
      <c r="L1029" s="279"/>
      <c r="M1029" s="284"/>
      <c r="T1029" s="285"/>
      <c r="AT1029" s="281" t="s">
        <v>373</v>
      </c>
      <c r="AU1029" s="281" t="s">
        <v>90</v>
      </c>
      <c r="AV1029" s="280" t="s">
        <v>90</v>
      </c>
      <c r="AW1029" s="280" t="s">
        <v>31</v>
      </c>
      <c r="AX1029" s="280" t="s">
        <v>77</v>
      </c>
      <c r="AY1029" s="281" t="s">
        <v>366</v>
      </c>
    </row>
    <row r="1030" spans="2:51" s="294" customFormat="1">
      <c r="B1030" s="293"/>
      <c r="D1030" s="274" t="s">
        <v>373</v>
      </c>
      <c r="E1030" s="295" t="s">
        <v>1</v>
      </c>
      <c r="F1030" s="296" t="s">
        <v>397</v>
      </c>
      <c r="H1030" s="297">
        <v>48.546999999999997</v>
      </c>
      <c r="L1030" s="293"/>
      <c r="M1030" s="298"/>
      <c r="T1030" s="299"/>
      <c r="AT1030" s="295" t="s">
        <v>373</v>
      </c>
      <c r="AU1030" s="295" t="s">
        <v>90</v>
      </c>
      <c r="AV1030" s="294" t="s">
        <v>149</v>
      </c>
      <c r="AW1030" s="294" t="s">
        <v>31</v>
      </c>
      <c r="AX1030" s="294" t="s">
        <v>77</v>
      </c>
      <c r="AY1030" s="295" t="s">
        <v>366</v>
      </c>
    </row>
    <row r="1031" spans="2:51" s="273" customFormat="1">
      <c r="B1031" s="272"/>
      <c r="D1031" s="274" t="s">
        <v>373</v>
      </c>
      <c r="E1031" s="275" t="s">
        <v>1</v>
      </c>
      <c r="F1031" s="276" t="s">
        <v>1131</v>
      </c>
      <c r="H1031" s="275" t="s">
        <v>1</v>
      </c>
      <c r="L1031" s="272"/>
      <c r="M1031" s="277"/>
      <c r="T1031" s="278"/>
      <c r="AT1031" s="275" t="s">
        <v>373</v>
      </c>
      <c r="AU1031" s="275" t="s">
        <v>90</v>
      </c>
      <c r="AV1031" s="273" t="s">
        <v>84</v>
      </c>
      <c r="AW1031" s="273" t="s">
        <v>31</v>
      </c>
      <c r="AX1031" s="273" t="s">
        <v>77</v>
      </c>
      <c r="AY1031" s="275" t="s">
        <v>366</v>
      </c>
    </row>
    <row r="1032" spans="2:51" s="280" customFormat="1">
      <c r="B1032" s="279"/>
      <c r="D1032" s="274" t="s">
        <v>373</v>
      </c>
      <c r="E1032" s="281" t="s">
        <v>1</v>
      </c>
      <c r="F1032" s="282" t="s">
        <v>1132</v>
      </c>
      <c r="H1032" s="283">
        <v>37.704999999999998</v>
      </c>
      <c r="L1032" s="279"/>
      <c r="M1032" s="284"/>
      <c r="T1032" s="285"/>
      <c r="AT1032" s="281" t="s">
        <v>373</v>
      </c>
      <c r="AU1032" s="281" t="s">
        <v>90</v>
      </c>
      <c r="AV1032" s="280" t="s">
        <v>90</v>
      </c>
      <c r="AW1032" s="280" t="s">
        <v>31</v>
      </c>
      <c r="AX1032" s="280" t="s">
        <v>77</v>
      </c>
      <c r="AY1032" s="281" t="s">
        <v>366</v>
      </c>
    </row>
    <row r="1033" spans="2:51" s="273" customFormat="1">
      <c r="B1033" s="272"/>
      <c r="D1033" s="274" t="s">
        <v>373</v>
      </c>
      <c r="E1033" s="275" t="s">
        <v>1</v>
      </c>
      <c r="F1033" s="276" t="s">
        <v>1092</v>
      </c>
      <c r="H1033" s="275" t="s">
        <v>1</v>
      </c>
      <c r="L1033" s="272"/>
      <c r="M1033" s="277"/>
      <c r="T1033" s="278"/>
      <c r="AT1033" s="275" t="s">
        <v>373</v>
      </c>
      <c r="AU1033" s="275" t="s">
        <v>90</v>
      </c>
      <c r="AV1033" s="273" t="s">
        <v>84</v>
      </c>
      <c r="AW1033" s="273" t="s">
        <v>31</v>
      </c>
      <c r="AX1033" s="273" t="s">
        <v>77</v>
      </c>
      <c r="AY1033" s="275" t="s">
        <v>366</v>
      </c>
    </row>
    <row r="1034" spans="2:51" s="280" customFormat="1">
      <c r="B1034" s="279"/>
      <c r="D1034" s="274" t="s">
        <v>373</v>
      </c>
      <c r="E1034" s="281" t="s">
        <v>1</v>
      </c>
      <c r="F1034" s="282" t="s">
        <v>1133</v>
      </c>
      <c r="H1034" s="283">
        <v>1.347</v>
      </c>
      <c r="L1034" s="279"/>
      <c r="M1034" s="284"/>
      <c r="T1034" s="285"/>
      <c r="AT1034" s="281" t="s">
        <v>373</v>
      </c>
      <c r="AU1034" s="281" t="s">
        <v>90</v>
      </c>
      <c r="AV1034" s="280" t="s">
        <v>90</v>
      </c>
      <c r="AW1034" s="280" t="s">
        <v>31</v>
      </c>
      <c r="AX1034" s="280" t="s">
        <v>77</v>
      </c>
      <c r="AY1034" s="281" t="s">
        <v>366</v>
      </c>
    </row>
    <row r="1035" spans="2:51" s="280" customFormat="1">
      <c r="B1035" s="279"/>
      <c r="D1035" s="274" t="s">
        <v>373</v>
      </c>
      <c r="E1035" s="281" t="s">
        <v>1</v>
      </c>
      <c r="F1035" s="282" t="s">
        <v>1134</v>
      </c>
      <c r="H1035" s="283">
        <v>1.0649999999999999</v>
      </c>
      <c r="L1035" s="279"/>
      <c r="M1035" s="284"/>
      <c r="T1035" s="285"/>
      <c r="AT1035" s="281" t="s">
        <v>373</v>
      </c>
      <c r="AU1035" s="281" t="s">
        <v>90</v>
      </c>
      <c r="AV1035" s="280" t="s">
        <v>90</v>
      </c>
      <c r="AW1035" s="280" t="s">
        <v>31</v>
      </c>
      <c r="AX1035" s="280" t="s">
        <v>77</v>
      </c>
      <c r="AY1035" s="281" t="s">
        <v>366</v>
      </c>
    </row>
    <row r="1036" spans="2:51" s="294" customFormat="1">
      <c r="B1036" s="293"/>
      <c r="D1036" s="274" t="s">
        <v>373</v>
      </c>
      <c r="E1036" s="295" t="s">
        <v>1</v>
      </c>
      <c r="F1036" s="296" t="s">
        <v>397</v>
      </c>
      <c r="H1036" s="297">
        <v>40.116999999999997</v>
      </c>
      <c r="L1036" s="293"/>
      <c r="M1036" s="298"/>
      <c r="T1036" s="299"/>
      <c r="AT1036" s="295" t="s">
        <v>373</v>
      </c>
      <c r="AU1036" s="295" t="s">
        <v>90</v>
      </c>
      <c r="AV1036" s="294" t="s">
        <v>149</v>
      </c>
      <c r="AW1036" s="294" t="s">
        <v>31</v>
      </c>
      <c r="AX1036" s="294" t="s">
        <v>77</v>
      </c>
      <c r="AY1036" s="295" t="s">
        <v>366</v>
      </c>
    </row>
    <row r="1037" spans="2:51" s="273" customFormat="1">
      <c r="B1037" s="272"/>
      <c r="D1037" s="274" t="s">
        <v>373</v>
      </c>
      <c r="E1037" s="275" t="s">
        <v>1</v>
      </c>
      <c r="F1037" s="276" t="s">
        <v>1135</v>
      </c>
      <c r="H1037" s="275" t="s">
        <v>1</v>
      </c>
      <c r="L1037" s="272"/>
      <c r="M1037" s="277"/>
      <c r="T1037" s="278"/>
      <c r="AT1037" s="275" t="s">
        <v>373</v>
      </c>
      <c r="AU1037" s="275" t="s">
        <v>90</v>
      </c>
      <c r="AV1037" s="273" t="s">
        <v>84</v>
      </c>
      <c r="AW1037" s="273" t="s">
        <v>31</v>
      </c>
      <c r="AX1037" s="273" t="s">
        <v>77</v>
      </c>
      <c r="AY1037" s="275" t="s">
        <v>366</v>
      </c>
    </row>
    <row r="1038" spans="2:51" s="280" customFormat="1">
      <c r="B1038" s="279"/>
      <c r="D1038" s="274" t="s">
        <v>373</v>
      </c>
      <c r="E1038" s="281" t="s">
        <v>1</v>
      </c>
      <c r="F1038" s="282" t="s">
        <v>1136</v>
      </c>
      <c r="H1038" s="283">
        <v>0.83399999999999996</v>
      </c>
      <c r="L1038" s="279"/>
      <c r="M1038" s="284"/>
      <c r="T1038" s="285"/>
      <c r="AT1038" s="281" t="s">
        <v>373</v>
      </c>
      <c r="AU1038" s="281" t="s">
        <v>90</v>
      </c>
      <c r="AV1038" s="280" t="s">
        <v>90</v>
      </c>
      <c r="AW1038" s="280" t="s">
        <v>31</v>
      </c>
      <c r="AX1038" s="280" t="s">
        <v>77</v>
      </c>
      <c r="AY1038" s="281" t="s">
        <v>366</v>
      </c>
    </row>
    <row r="1039" spans="2:51" s="294" customFormat="1">
      <c r="B1039" s="293"/>
      <c r="D1039" s="274" t="s">
        <v>373</v>
      </c>
      <c r="E1039" s="295" t="s">
        <v>1</v>
      </c>
      <c r="F1039" s="296" t="s">
        <v>397</v>
      </c>
      <c r="H1039" s="297">
        <v>0.83399999999999996</v>
      </c>
      <c r="L1039" s="293"/>
      <c r="M1039" s="298"/>
      <c r="T1039" s="299"/>
      <c r="AT1039" s="295" t="s">
        <v>373</v>
      </c>
      <c r="AU1039" s="295" t="s">
        <v>90</v>
      </c>
      <c r="AV1039" s="294" t="s">
        <v>149</v>
      </c>
      <c r="AW1039" s="294" t="s">
        <v>31</v>
      </c>
      <c r="AX1039" s="294" t="s">
        <v>77</v>
      </c>
      <c r="AY1039" s="295" t="s">
        <v>366</v>
      </c>
    </row>
    <row r="1040" spans="2:51" s="273" customFormat="1">
      <c r="B1040" s="272"/>
      <c r="D1040" s="274" t="s">
        <v>373</v>
      </c>
      <c r="E1040" s="275" t="s">
        <v>1</v>
      </c>
      <c r="F1040" s="276" t="s">
        <v>1137</v>
      </c>
      <c r="H1040" s="275" t="s">
        <v>1</v>
      </c>
      <c r="L1040" s="272"/>
      <c r="M1040" s="277"/>
      <c r="T1040" s="278"/>
      <c r="AT1040" s="275" t="s">
        <v>373</v>
      </c>
      <c r="AU1040" s="275" t="s">
        <v>90</v>
      </c>
      <c r="AV1040" s="273" t="s">
        <v>84</v>
      </c>
      <c r="AW1040" s="273" t="s">
        <v>31</v>
      </c>
      <c r="AX1040" s="273" t="s">
        <v>77</v>
      </c>
      <c r="AY1040" s="275" t="s">
        <v>366</v>
      </c>
    </row>
    <row r="1041" spans="2:65" s="280" customFormat="1">
      <c r="B1041" s="279"/>
      <c r="D1041" s="274" t="s">
        <v>373</v>
      </c>
      <c r="E1041" s="281" t="s">
        <v>1</v>
      </c>
      <c r="F1041" s="282" t="s">
        <v>1138</v>
      </c>
      <c r="H1041" s="283">
        <v>0.87</v>
      </c>
      <c r="L1041" s="279"/>
      <c r="M1041" s="284"/>
      <c r="T1041" s="285"/>
      <c r="AT1041" s="281" t="s">
        <v>373</v>
      </c>
      <c r="AU1041" s="281" t="s">
        <v>90</v>
      </c>
      <c r="AV1041" s="280" t="s">
        <v>90</v>
      </c>
      <c r="AW1041" s="280" t="s">
        <v>31</v>
      </c>
      <c r="AX1041" s="280" t="s">
        <v>77</v>
      </c>
      <c r="AY1041" s="281" t="s">
        <v>366</v>
      </c>
    </row>
    <row r="1042" spans="2:65" s="294" customFormat="1">
      <c r="B1042" s="293"/>
      <c r="D1042" s="274" t="s">
        <v>373</v>
      </c>
      <c r="E1042" s="295" t="s">
        <v>1</v>
      </c>
      <c r="F1042" s="296" t="s">
        <v>397</v>
      </c>
      <c r="H1042" s="297">
        <v>0.87</v>
      </c>
      <c r="L1042" s="293"/>
      <c r="M1042" s="298"/>
      <c r="T1042" s="299"/>
      <c r="AT1042" s="295" t="s">
        <v>373</v>
      </c>
      <c r="AU1042" s="295" t="s">
        <v>90</v>
      </c>
      <c r="AV1042" s="294" t="s">
        <v>149</v>
      </c>
      <c r="AW1042" s="294" t="s">
        <v>31</v>
      </c>
      <c r="AX1042" s="294" t="s">
        <v>77</v>
      </c>
      <c r="AY1042" s="295" t="s">
        <v>366</v>
      </c>
    </row>
    <row r="1043" spans="2:65" s="273" customFormat="1">
      <c r="B1043" s="272"/>
      <c r="D1043" s="274" t="s">
        <v>373</v>
      </c>
      <c r="E1043" s="275" t="s">
        <v>1</v>
      </c>
      <c r="F1043" s="276" t="s">
        <v>1139</v>
      </c>
      <c r="H1043" s="275" t="s">
        <v>1</v>
      </c>
      <c r="L1043" s="272"/>
      <c r="M1043" s="277"/>
      <c r="T1043" s="278"/>
      <c r="AT1043" s="275" t="s">
        <v>373</v>
      </c>
      <c r="AU1043" s="275" t="s">
        <v>90</v>
      </c>
      <c r="AV1043" s="273" t="s">
        <v>84</v>
      </c>
      <c r="AW1043" s="273" t="s">
        <v>31</v>
      </c>
      <c r="AX1043" s="273" t="s">
        <v>77</v>
      </c>
      <c r="AY1043" s="275" t="s">
        <v>366</v>
      </c>
    </row>
    <row r="1044" spans="2:65" s="280" customFormat="1">
      <c r="B1044" s="279"/>
      <c r="D1044" s="274" t="s">
        <v>373</v>
      </c>
      <c r="E1044" s="281" t="s">
        <v>1</v>
      </c>
      <c r="F1044" s="282" t="s">
        <v>1140</v>
      </c>
      <c r="H1044" s="283">
        <v>5.7709999999999999</v>
      </c>
      <c r="L1044" s="279"/>
      <c r="M1044" s="284"/>
      <c r="T1044" s="285"/>
      <c r="AT1044" s="281" t="s">
        <v>373</v>
      </c>
      <c r="AU1044" s="281" t="s">
        <v>90</v>
      </c>
      <c r="AV1044" s="280" t="s">
        <v>90</v>
      </c>
      <c r="AW1044" s="280" t="s">
        <v>31</v>
      </c>
      <c r="AX1044" s="280" t="s">
        <v>77</v>
      </c>
      <c r="AY1044" s="281" t="s">
        <v>366</v>
      </c>
    </row>
    <row r="1045" spans="2:65" s="294" customFormat="1">
      <c r="B1045" s="293"/>
      <c r="D1045" s="274" t="s">
        <v>373</v>
      </c>
      <c r="E1045" s="295" t="s">
        <v>1</v>
      </c>
      <c r="F1045" s="296" t="s">
        <v>397</v>
      </c>
      <c r="H1045" s="297">
        <v>5.7709999999999999</v>
      </c>
      <c r="L1045" s="293"/>
      <c r="M1045" s="298"/>
      <c r="T1045" s="299"/>
      <c r="AT1045" s="295" t="s">
        <v>373</v>
      </c>
      <c r="AU1045" s="295" t="s">
        <v>90</v>
      </c>
      <c r="AV1045" s="294" t="s">
        <v>149</v>
      </c>
      <c r="AW1045" s="294" t="s">
        <v>31</v>
      </c>
      <c r="AX1045" s="294" t="s">
        <v>77</v>
      </c>
      <c r="AY1045" s="295" t="s">
        <v>366</v>
      </c>
    </row>
    <row r="1046" spans="2:65" s="273" customFormat="1">
      <c r="B1046" s="272"/>
      <c r="D1046" s="274" t="s">
        <v>373</v>
      </c>
      <c r="E1046" s="275" t="s">
        <v>1</v>
      </c>
      <c r="F1046" s="276" t="s">
        <v>1141</v>
      </c>
      <c r="H1046" s="275" t="s">
        <v>1</v>
      </c>
      <c r="L1046" s="272"/>
      <c r="M1046" s="277"/>
      <c r="T1046" s="278"/>
      <c r="AT1046" s="275" t="s">
        <v>373</v>
      </c>
      <c r="AU1046" s="275" t="s">
        <v>90</v>
      </c>
      <c r="AV1046" s="273" t="s">
        <v>84</v>
      </c>
      <c r="AW1046" s="273" t="s">
        <v>31</v>
      </c>
      <c r="AX1046" s="273" t="s">
        <v>77</v>
      </c>
      <c r="AY1046" s="275" t="s">
        <v>366</v>
      </c>
    </row>
    <row r="1047" spans="2:65" s="280" customFormat="1">
      <c r="B1047" s="279"/>
      <c r="D1047" s="274" t="s">
        <v>373</v>
      </c>
      <c r="E1047" s="281" t="s">
        <v>1</v>
      </c>
      <c r="F1047" s="282" t="s">
        <v>1142</v>
      </c>
      <c r="H1047" s="283">
        <v>5.7320000000000002</v>
      </c>
      <c r="L1047" s="279"/>
      <c r="M1047" s="284"/>
      <c r="T1047" s="285"/>
      <c r="AT1047" s="281" t="s">
        <v>373</v>
      </c>
      <c r="AU1047" s="281" t="s">
        <v>90</v>
      </c>
      <c r="AV1047" s="280" t="s">
        <v>90</v>
      </c>
      <c r="AW1047" s="280" t="s">
        <v>31</v>
      </c>
      <c r="AX1047" s="280" t="s">
        <v>77</v>
      </c>
      <c r="AY1047" s="281" t="s">
        <v>366</v>
      </c>
    </row>
    <row r="1048" spans="2:65" s="294" customFormat="1">
      <c r="B1048" s="293"/>
      <c r="D1048" s="274" t="s">
        <v>373</v>
      </c>
      <c r="E1048" s="295" t="s">
        <v>1</v>
      </c>
      <c r="F1048" s="296" t="s">
        <v>397</v>
      </c>
      <c r="H1048" s="297">
        <v>5.7320000000000002</v>
      </c>
      <c r="L1048" s="293"/>
      <c r="M1048" s="298"/>
      <c r="T1048" s="299"/>
      <c r="AT1048" s="295" t="s">
        <v>373</v>
      </c>
      <c r="AU1048" s="295" t="s">
        <v>90</v>
      </c>
      <c r="AV1048" s="294" t="s">
        <v>149</v>
      </c>
      <c r="AW1048" s="294" t="s">
        <v>31</v>
      </c>
      <c r="AX1048" s="294" t="s">
        <v>77</v>
      </c>
      <c r="AY1048" s="295" t="s">
        <v>366</v>
      </c>
    </row>
    <row r="1049" spans="2:65" s="273" customFormat="1">
      <c r="B1049" s="272"/>
      <c r="D1049" s="274" t="s">
        <v>373</v>
      </c>
      <c r="E1049" s="275" t="s">
        <v>1</v>
      </c>
      <c r="F1049" s="276" t="s">
        <v>1143</v>
      </c>
      <c r="H1049" s="275" t="s">
        <v>1</v>
      </c>
      <c r="L1049" s="272"/>
      <c r="M1049" s="277"/>
      <c r="T1049" s="278"/>
      <c r="AT1049" s="275" t="s">
        <v>373</v>
      </c>
      <c r="AU1049" s="275" t="s">
        <v>90</v>
      </c>
      <c r="AV1049" s="273" t="s">
        <v>84</v>
      </c>
      <c r="AW1049" s="273" t="s">
        <v>31</v>
      </c>
      <c r="AX1049" s="273" t="s">
        <v>77</v>
      </c>
      <c r="AY1049" s="275" t="s">
        <v>366</v>
      </c>
    </row>
    <row r="1050" spans="2:65" s="280" customFormat="1">
      <c r="B1050" s="279"/>
      <c r="D1050" s="274" t="s">
        <v>373</v>
      </c>
      <c r="E1050" s="281" t="s">
        <v>1</v>
      </c>
      <c r="F1050" s="282" t="s">
        <v>1144</v>
      </c>
      <c r="H1050" s="283">
        <v>0.85499999999999998</v>
      </c>
      <c r="L1050" s="279"/>
      <c r="M1050" s="284"/>
      <c r="T1050" s="285"/>
      <c r="AT1050" s="281" t="s">
        <v>373</v>
      </c>
      <c r="AU1050" s="281" t="s">
        <v>90</v>
      </c>
      <c r="AV1050" s="280" t="s">
        <v>90</v>
      </c>
      <c r="AW1050" s="280" t="s">
        <v>31</v>
      </c>
      <c r="AX1050" s="280" t="s">
        <v>77</v>
      </c>
      <c r="AY1050" s="281" t="s">
        <v>366</v>
      </c>
    </row>
    <row r="1051" spans="2:65" s="280" customFormat="1">
      <c r="B1051" s="279"/>
      <c r="D1051" s="274" t="s">
        <v>373</v>
      </c>
      <c r="E1051" s="281" t="s">
        <v>1</v>
      </c>
      <c r="F1051" s="282" t="s">
        <v>1145</v>
      </c>
      <c r="H1051" s="283">
        <v>-3.7999999999999999E-2</v>
      </c>
      <c r="L1051" s="279"/>
      <c r="M1051" s="284"/>
      <c r="T1051" s="285"/>
      <c r="AT1051" s="281" t="s">
        <v>373</v>
      </c>
      <c r="AU1051" s="281" t="s">
        <v>90</v>
      </c>
      <c r="AV1051" s="280" t="s">
        <v>90</v>
      </c>
      <c r="AW1051" s="280" t="s">
        <v>31</v>
      </c>
      <c r="AX1051" s="280" t="s">
        <v>77</v>
      </c>
      <c r="AY1051" s="281" t="s">
        <v>366</v>
      </c>
    </row>
    <row r="1052" spans="2:65" s="294" customFormat="1">
      <c r="B1052" s="293"/>
      <c r="D1052" s="274" t="s">
        <v>373</v>
      </c>
      <c r="E1052" s="295" t="s">
        <v>1</v>
      </c>
      <c r="F1052" s="296" t="s">
        <v>397</v>
      </c>
      <c r="H1052" s="297">
        <v>0.81699999999999995</v>
      </c>
      <c r="L1052" s="293"/>
      <c r="M1052" s="298"/>
      <c r="T1052" s="299"/>
      <c r="AT1052" s="295" t="s">
        <v>373</v>
      </c>
      <c r="AU1052" s="295" t="s">
        <v>90</v>
      </c>
      <c r="AV1052" s="294" t="s">
        <v>149</v>
      </c>
      <c r="AW1052" s="294" t="s">
        <v>31</v>
      </c>
      <c r="AX1052" s="294" t="s">
        <v>77</v>
      </c>
      <c r="AY1052" s="295" t="s">
        <v>366</v>
      </c>
    </row>
    <row r="1053" spans="2:65" s="287" customFormat="1">
      <c r="B1053" s="286"/>
      <c r="D1053" s="274" t="s">
        <v>373</v>
      </c>
      <c r="E1053" s="288" t="s">
        <v>1</v>
      </c>
      <c r="F1053" s="289" t="s">
        <v>378</v>
      </c>
      <c r="H1053" s="290">
        <v>321.78800000000001</v>
      </c>
      <c r="L1053" s="286"/>
      <c r="M1053" s="291"/>
      <c r="T1053" s="292"/>
      <c r="AT1053" s="288" t="s">
        <v>373</v>
      </c>
      <c r="AU1053" s="288" t="s">
        <v>90</v>
      </c>
      <c r="AV1053" s="287" t="s">
        <v>371</v>
      </c>
      <c r="AW1053" s="287" t="s">
        <v>31</v>
      </c>
      <c r="AX1053" s="287" t="s">
        <v>84</v>
      </c>
      <c r="AY1053" s="288" t="s">
        <v>366</v>
      </c>
    </row>
    <row r="1054" spans="2:65" s="74" customFormat="1" ht="37.9" customHeight="1">
      <c r="B1054" s="73"/>
      <c r="C1054" s="260" t="s">
        <v>1146</v>
      </c>
      <c r="D1054" s="260" t="s">
        <v>368</v>
      </c>
      <c r="E1054" s="261" t="s">
        <v>1147</v>
      </c>
      <c r="F1054" s="262" t="s">
        <v>1148</v>
      </c>
      <c r="G1054" s="263" t="s">
        <v>402</v>
      </c>
      <c r="H1054" s="264">
        <v>71.986999999999995</v>
      </c>
      <c r="I1054" s="26"/>
      <c r="J1054" s="266">
        <f>ROUND(I1054*H1054,2)</f>
        <v>0</v>
      </c>
      <c r="K1054" s="267"/>
      <c r="L1054" s="73"/>
      <c r="M1054" s="27" t="s">
        <v>1</v>
      </c>
      <c r="N1054" s="233" t="s">
        <v>43</v>
      </c>
      <c r="P1054" s="269">
        <f>O1054*H1054</f>
        <v>0</v>
      </c>
      <c r="Q1054" s="269">
        <v>2.3142399999999999</v>
      </c>
      <c r="R1054" s="269">
        <f>Q1054*H1054</f>
        <v>166.59519487999998</v>
      </c>
      <c r="S1054" s="269">
        <v>0</v>
      </c>
      <c r="T1054" s="270">
        <f>S1054*H1054</f>
        <v>0</v>
      </c>
      <c r="AR1054" s="271" t="s">
        <v>371</v>
      </c>
      <c r="AT1054" s="271" t="s">
        <v>368</v>
      </c>
      <c r="AU1054" s="271" t="s">
        <v>90</v>
      </c>
      <c r="AY1054" s="53" t="s">
        <v>366</v>
      </c>
      <c r="BE1054" s="179">
        <f>IF(N1054="základná",J1054,0)</f>
        <v>0</v>
      </c>
      <c r="BF1054" s="179">
        <f>IF(N1054="znížená",J1054,0)</f>
        <v>0</v>
      </c>
      <c r="BG1054" s="179">
        <f>IF(N1054="zákl. prenesená",J1054,0)</f>
        <v>0</v>
      </c>
      <c r="BH1054" s="179">
        <f>IF(N1054="zníž. prenesená",J1054,0)</f>
        <v>0</v>
      </c>
      <c r="BI1054" s="179">
        <f>IF(N1054="nulová",J1054,0)</f>
        <v>0</v>
      </c>
      <c r="BJ1054" s="53" t="s">
        <v>90</v>
      </c>
      <c r="BK1054" s="179">
        <f>ROUND(I1054*H1054,2)</f>
        <v>0</v>
      </c>
      <c r="BL1054" s="53" t="s">
        <v>371</v>
      </c>
      <c r="BM1054" s="271" t="s">
        <v>1149</v>
      </c>
    </row>
    <row r="1055" spans="2:65" s="273" customFormat="1">
      <c r="B1055" s="272"/>
      <c r="D1055" s="274" t="s">
        <v>373</v>
      </c>
      <c r="E1055" s="275" t="s">
        <v>1</v>
      </c>
      <c r="F1055" s="276" t="s">
        <v>1150</v>
      </c>
      <c r="H1055" s="275" t="s">
        <v>1</v>
      </c>
      <c r="L1055" s="272"/>
      <c r="M1055" s="277"/>
      <c r="T1055" s="278"/>
      <c r="AT1055" s="275" t="s">
        <v>373</v>
      </c>
      <c r="AU1055" s="275" t="s">
        <v>90</v>
      </c>
      <c r="AV1055" s="273" t="s">
        <v>84</v>
      </c>
      <c r="AW1055" s="273" t="s">
        <v>31</v>
      </c>
      <c r="AX1055" s="273" t="s">
        <v>77</v>
      </c>
      <c r="AY1055" s="275" t="s">
        <v>366</v>
      </c>
    </row>
    <row r="1056" spans="2:65" s="273" customFormat="1">
      <c r="B1056" s="272"/>
      <c r="D1056" s="274" t="s">
        <v>373</v>
      </c>
      <c r="E1056" s="275" t="s">
        <v>1</v>
      </c>
      <c r="F1056" s="276" t="s">
        <v>1151</v>
      </c>
      <c r="H1056" s="275" t="s">
        <v>1</v>
      </c>
      <c r="L1056" s="272"/>
      <c r="M1056" s="277"/>
      <c r="T1056" s="278"/>
      <c r="AT1056" s="275" t="s">
        <v>373</v>
      </c>
      <c r="AU1056" s="275" t="s">
        <v>90</v>
      </c>
      <c r="AV1056" s="273" t="s">
        <v>84</v>
      </c>
      <c r="AW1056" s="273" t="s">
        <v>31</v>
      </c>
      <c r="AX1056" s="273" t="s">
        <v>77</v>
      </c>
      <c r="AY1056" s="275" t="s">
        <v>366</v>
      </c>
    </row>
    <row r="1057" spans="2:65" s="280" customFormat="1">
      <c r="B1057" s="279"/>
      <c r="D1057" s="274" t="s">
        <v>373</v>
      </c>
      <c r="E1057" s="281" t="s">
        <v>1</v>
      </c>
      <c r="F1057" s="282" t="s">
        <v>1152</v>
      </c>
      <c r="H1057" s="283">
        <v>17.565999999999999</v>
      </c>
      <c r="L1057" s="279"/>
      <c r="M1057" s="284"/>
      <c r="T1057" s="285"/>
      <c r="AT1057" s="281" t="s">
        <v>373</v>
      </c>
      <c r="AU1057" s="281" t="s">
        <v>90</v>
      </c>
      <c r="AV1057" s="280" t="s">
        <v>90</v>
      </c>
      <c r="AW1057" s="280" t="s">
        <v>31</v>
      </c>
      <c r="AX1057" s="280" t="s">
        <v>77</v>
      </c>
      <c r="AY1057" s="281" t="s">
        <v>366</v>
      </c>
    </row>
    <row r="1058" spans="2:65" s="294" customFormat="1">
      <c r="B1058" s="293"/>
      <c r="D1058" s="274" t="s">
        <v>373</v>
      </c>
      <c r="E1058" s="295" t="s">
        <v>1</v>
      </c>
      <c r="F1058" s="296" t="s">
        <v>397</v>
      </c>
      <c r="H1058" s="297">
        <v>17.565999999999999</v>
      </c>
      <c r="L1058" s="293"/>
      <c r="M1058" s="298"/>
      <c r="T1058" s="299"/>
      <c r="AT1058" s="295" t="s">
        <v>373</v>
      </c>
      <c r="AU1058" s="295" t="s">
        <v>90</v>
      </c>
      <c r="AV1058" s="294" t="s">
        <v>149</v>
      </c>
      <c r="AW1058" s="294" t="s">
        <v>31</v>
      </c>
      <c r="AX1058" s="294" t="s">
        <v>77</v>
      </c>
      <c r="AY1058" s="295" t="s">
        <v>366</v>
      </c>
    </row>
    <row r="1059" spans="2:65" s="273" customFormat="1">
      <c r="B1059" s="272"/>
      <c r="D1059" s="274" t="s">
        <v>373</v>
      </c>
      <c r="E1059" s="275" t="s">
        <v>1</v>
      </c>
      <c r="F1059" s="276" t="s">
        <v>1153</v>
      </c>
      <c r="H1059" s="275" t="s">
        <v>1</v>
      </c>
      <c r="L1059" s="272"/>
      <c r="M1059" s="277"/>
      <c r="T1059" s="278"/>
      <c r="AT1059" s="275" t="s">
        <v>373</v>
      </c>
      <c r="AU1059" s="275" t="s">
        <v>90</v>
      </c>
      <c r="AV1059" s="273" t="s">
        <v>84</v>
      </c>
      <c r="AW1059" s="273" t="s">
        <v>31</v>
      </c>
      <c r="AX1059" s="273" t="s">
        <v>77</v>
      </c>
      <c r="AY1059" s="275" t="s">
        <v>366</v>
      </c>
    </row>
    <row r="1060" spans="2:65" s="280" customFormat="1">
      <c r="B1060" s="279"/>
      <c r="D1060" s="274" t="s">
        <v>373</v>
      </c>
      <c r="E1060" s="281" t="s">
        <v>1</v>
      </c>
      <c r="F1060" s="282" t="s">
        <v>1154</v>
      </c>
      <c r="H1060" s="283">
        <v>13.648999999999999</v>
      </c>
      <c r="L1060" s="279"/>
      <c r="M1060" s="284"/>
      <c r="T1060" s="285"/>
      <c r="AT1060" s="281" t="s">
        <v>373</v>
      </c>
      <c r="AU1060" s="281" t="s">
        <v>90</v>
      </c>
      <c r="AV1060" s="280" t="s">
        <v>90</v>
      </c>
      <c r="AW1060" s="280" t="s">
        <v>31</v>
      </c>
      <c r="AX1060" s="280" t="s">
        <v>77</v>
      </c>
      <c r="AY1060" s="281" t="s">
        <v>366</v>
      </c>
    </row>
    <row r="1061" spans="2:65" s="294" customFormat="1">
      <c r="B1061" s="293"/>
      <c r="D1061" s="274" t="s">
        <v>373</v>
      </c>
      <c r="E1061" s="295" t="s">
        <v>1</v>
      </c>
      <c r="F1061" s="296" t="s">
        <v>397</v>
      </c>
      <c r="H1061" s="297">
        <v>13.648999999999999</v>
      </c>
      <c r="L1061" s="293"/>
      <c r="M1061" s="298"/>
      <c r="T1061" s="299"/>
      <c r="AT1061" s="295" t="s">
        <v>373</v>
      </c>
      <c r="AU1061" s="295" t="s">
        <v>90</v>
      </c>
      <c r="AV1061" s="294" t="s">
        <v>149</v>
      </c>
      <c r="AW1061" s="294" t="s">
        <v>31</v>
      </c>
      <c r="AX1061" s="294" t="s">
        <v>77</v>
      </c>
      <c r="AY1061" s="295" t="s">
        <v>366</v>
      </c>
    </row>
    <row r="1062" spans="2:65" s="273" customFormat="1">
      <c r="B1062" s="272"/>
      <c r="D1062" s="274" t="s">
        <v>373</v>
      </c>
      <c r="E1062" s="275" t="s">
        <v>1</v>
      </c>
      <c r="F1062" s="276" t="s">
        <v>1155</v>
      </c>
      <c r="H1062" s="275" t="s">
        <v>1</v>
      </c>
      <c r="L1062" s="272"/>
      <c r="M1062" s="277"/>
      <c r="T1062" s="278"/>
      <c r="AT1062" s="275" t="s">
        <v>373</v>
      </c>
      <c r="AU1062" s="275" t="s">
        <v>90</v>
      </c>
      <c r="AV1062" s="273" t="s">
        <v>84</v>
      </c>
      <c r="AW1062" s="273" t="s">
        <v>31</v>
      </c>
      <c r="AX1062" s="273" t="s">
        <v>77</v>
      </c>
      <c r="AY1062" s="275" t="s">
        <v>366</v>
      </c>
    </row>
    <row r="1063" spans="2:65" s="280" customFormat="1">
      <c r="B1063" s="279"/>
      <c r="D1063" s="274" t="s">
        <v>373</v>
      </c>
      <c r="E1063" s="281" t="s">
        <v>1</v>
      </c>
      <c r="F1063" s="282" t="s">
        <v>1156</v>
      </c>
      <c r="H1063" s="283">
        <v>15.61</v>
      </c>
      <c r="L1063" s="279"/>
      <c r="M1063" s="284"/>
      <c r="T1063" s="285"/>
      <c r="AT1063" s="281" t="s">
        <v>373</v>
      </c>
      <c r="AU1063" s="281" t="s">
        <v>90</v>
      </c>
      <c r="AV1063" s="280" t="s">
        <v>90</v>
      </c>
      <c r="AW1063" s="280" t="s">
        <v>31</v>
      </c>
      <c r="AX1063" s="280" t="s">
        <v>77</v>
      </c>
      <c r="AY1063" s="281" t="s">
        <v>366</v>
      </c>
    </row>
    <row r="1064" spans="2:65" s="294" customFormat="1">
      <c r="B1064" s="293"/>
      <c r="D1064" s="274" t="s">
        <v>373</v>
      </c>
      <c r="E1064" s="295" t="s">
        <v>1</v>
      </c>
      <c r="F1064" s="296" t="s">
        <v>397</v>
      </c>
      <c r="H1064" s="297">
        <v>15.61</v>
      </c>
      <c r="L1064" s="293"/>
      <c r="M1064" s="298"/>
      <c r="T1064" s="299"/>
      <c r="AT1064" s="295" t="s">
        <v>373</v>
      </c>
      <c r="AU1064" s="295" t="s">
        <v>90</v>
      </c>
      <c r="AV1064" s="294" t="s">
        <v>149</v>
      </c>
      <c r="AW1064" s="294" t="s">
        <v>31</v>
      </c>
      <c r="AX1064" s="294" t="s">
        <v>77</v>
      </c>
      <c r="AY1064" s="295" t="s">
        <v>366</v>
      </c>
    </row>
    <row r="1065" spans="2:65" s="273" customFormat="1">
      <c r="B1065" s="272"/>
      <c r="D1065" s="274" t="s">
        <v>373</v>
      </c>
      <c r="E1065" s="275" t="s">
        <v>1</v>
      </c>
      <c r="F1065" s="276" t="s">
        <v>1157</v>
      </c>
      <c r="H1065" s="275" t="s">
        <v>1</v>
      </c>
      <c r="L1065" s="272"/>
      <c r="M1065" s="277"/>
      <c r="T1065" s="278"/>
      <c r="AT1065" s="275" t="s">
        <v>373</v>
      </c>
      <c r="AU1065" s="275" t="s">
        <v>90</v>
      </c>
      <c r="AV1065" s="273" t="s">
        <v>84</v>
      </c>
      <c r="AW1065" s="273" t="s">
        <v>31</v>
      </c>
      <c r="AX1065" s="273" t="s">
        <v>77</v>
      </c>
      <c r="AY1065" s="275" t="s">
        <v>366</v>
      </c>
    </row>
    <row r="1066" spans="2:65" s="280" customFormat="1">
      <c r="B1066" s="279"/>
      <c r="D1066" s="274" t="s">
        <v>373</v>
      </c>
      <c r="E1066" s="281" t="s">
        <v>1</v>
      </c>
      <c r="F1066" s="282" t="s">
        <v>1158</v>
      </c>
      <c r="H1066" s="283">
        <v>9.1959999999999997</v>
      </c>
      <c r="L1066" s="279"/>
      <c r="M1066" s="284"/>
      <c r="T1066" s="285"/>
      <c r="AT1066" s="281" t="s">
        <v>373</v>
      </c>
      <c r="AU1066" s="281" t="s">
        <v>90</v>
      </c>
      <c r="AV1066" s="280" t="s">
        <v>90</v>
      </c>
      <c r="AW1066" s="280" t="s">
        <v>31</v>
      </c>
      <c r="AX1066" s="280" t="s">
        <v>77</v>
      </c>
      <c r="AY1066" s="281" t="s">
        <v>366</v>
      </c>
    </row>
    <row r="1067" spans="2:65" s="294" customFormat="1">
      <c r="B1067" s="293"/>
      <c r="D1067" s="274" t="s">
        <v>373</v>
      </c>
      <c r="E1067" s="295" t="s">
        <v>1</v>
      </c>
      <c r="F1067" s="296" t="s">
        <v>397</v>
      </c>
      <c r="H1067" s="297">
        <v>9.1959999999999997</v>
      </c>
      <c r="L1067" s="293"/>
      <c r="M1067" s="298"/>
      <c r="T1067" s="299"/>
      <c r="AT1067" s="295" t="s">
        <v>373</v>
      </c>
      <c r="AU1067" s="295" t="s">
        <v>90</v>
      </c>
      <c r="AV1067" s="294" t="s">
        <v>149</v>
      </c>
      <c r="AW1067" s="294" t="s">
        <v>31</v>
      </c>
      <c r="AX1067" s="294" t="s">
        <v>77</v>
      </c>
      <c r="AY1067" s="295" t="s">
        <v>366</v>
      </c>
    </row>
    <row r="1068" spans="2:65" s="273" customFormat="1">
      <c r="B1068" s="272"/>
      <c r="D1068" s="274" t="s">
        <v>373</v>
      </c>
      <c r="E1068" s="275" t="s">
        <v>1</v>
      </c>
      <c r="F1068" s="276" t="s">
        <v>1159</v>
      </c>
      <c r="H1068" s="275" t="s">
        <v>1</v>
      </c>
      <c r="L1068" s="272"/>
      <c r="M1068" s="277"/>
      <c r="T1068" s="278"/>
      <c r="AT1068" s="275" t="s">
        <v>373</v>
      </c>
      <c r="AU1068" s="275" t="s">
        <v>90</v>
      </c>
      <c r="AV1068" s="273" t="s">
        <v>84</v>
      </c>
      <c r="AW1068" s="273" t="s">
        <v>31</v>
      </c>
      <c r="AX1068" s="273" t="s">
        <v>77</v>
      </c>
      <c r="AY1068" s="275" t="s">
        <v>366</v>
      </c>
    </row>
    <row r="1069" spans="2:65" s="280" customFormat="1">
      <c r="B1069" s="279"/>
      <c r="D1069" s="274" t="s">
        <v>373</v>
      </c>
      <c r="E1069" s="281" t="s">
        <v>1</v>
      </c>
      <c r="F1069" s="282" t="s">
        <v>1160</v>
      </c>
      <c r="H1069" s="283">
        <v>15.965999999999999</v>
      </c>
      <c r="L1069" s="279"/>
      <c r="M1069" s="284"/>
      <c r="T1069" s="285"/>
      <c r="AT1069" s="281" t="s">
        <v>373</v>
      </c>
      <c r="AU1069" s="281" t="s">
        <v>90</v>
      </c>
      <c r="AV1069" s="280" t="s">
        <v>90</v>
      </c>
      <c r="AW1069" s="280" t="s">
        <v>31</v>
      </c>
      <c r="AX1069" s="280" t="s">
        <v>77</v>
      </c>
      <c r="AY1069" s="281" t="s">
        <v>366</v>
      </c>
    </row>
    <row r="1070" spans="2:65" s="294" customFormat="1">
      <c r="B1070" s="293"/>
      <c r="D1070" s="274" t="s">
        <v>373</v>
      </c>
      <c r="E1070" s="295" t="s">
        <v>1</v>
      </c>
      <c r="F1070" s="296" t="s">
        <v>397</v>
      </c>
      <c r="H1070" s="297">
        <v>15.965999999999999</v>
      </c>
      <c r="L1070" s="293"/>
      <c r="M1070" s="298"/>
      <c r="T1070" s="299"/>
      <c r="AT1070" s="295" t="s">
        <v>373</v>
      </c>
      <c r="AU1070" s="295" t="s">
        <v>90</v>
      </c>
      <c r="AV1070" s="294" t="s">
        <v>149</v>
      </c>
      <c r="AW1070" s="294" t="s">
        <v>31</v>
      </c>
      <c r="AX1070" s="294" t="s">
        <v>77</v>
      </c>
      <c r="AY1070" s="295" t="s">
        <v>366</v>
      </c>
    </row>
    <row r="1071" spans="2:65" s="287" customFormat="1">
      <c r="B1071" s="286"/>
      <c r="D1071" s="274" t="s">
        <v>373</v>
      </c>
      <c r="E1071" s="288" t="s">
        <v>1</v>
      </c>
      <c r="F1071" s="289" t="s">
        <v>378</v>
      </c>
      <c r="H1071" s="290">
        <v>71.986999999999995</v>
      </c>
      <c r="L1071" s="286"/>
      <c r="M1071" s="291"/>
      <c r="T1071" s="292"/>
      <c r="AT1071" s="288" t="s">
        <v>373</v>
      </c>
      <c r="AU1071" s="288" t="s">
        <v>90</v>
      </c>
      <c r="AV1071" s="287" t="s">
        <v>371</v>
      </c>
      <c r="AW1071" s="287" t="s">
        <v>31</v>
      </c>
      <c r="AX1071" s="287" t="s">
        <v>84</v>
      </c>
      <c r="AY1071" s="288" t="s">
        <v>366</v>
      </c>
    </row>
    <row r="1072" spans="2:65" s="74" customFormat="1" ht="16.5" customHeight="1">
      <c r="B1072" s="73"/>
      <c r="C1072" s="260" t="s">
        <v>1161</v>
      </c>
      <c r="D1072" s="260" t="s">
        <v>368</v>
      </c>
      <c r="E1072" s="261" t="s">
        <v>1162</v>
      </c>
      <c r="F1072" s="262" t="s">
        <v>1163</v>
      </c>
      <c r="G1072" s="263" t="s">
        <v>249</v>
      </c>
      <c r="H1072" s="264">
        <v>49.28</v>
      </c>
      <c r="I1072" s="26"/>
      <c r="J1072" s="266">
        <f>ROUND(I1072*H1072,2)</f>
        <v>0</v>
      </c>
      <c r="K1072" s="267"/>
      <c r="L1072" s="73"/>
      <c r="M1072" s="27" t="s">
        <v>1</v>
      </c>
      <c r="N1072" s="233" t="s">
        <v>43</v>
      </c>
      <c r="P1072" s="269">
        <f>O1072*H1072</f>
        <v>0</v>
      </c>
      <c r="Q1072" s="269">
        <v>0</v>
      </c>
      <c r="R1072" s="269">
        <f>Q1072*H1072</f>
        <v>0</v>
      </c>
      <c r="S1072" s="269">
        <v>0</v>
      </c>
      <c r="T1072" s="270">
        <f>S1072*H1072</f>
        <v>0</v>
      </c>
      <c r="AR1072" s="271" t="s">
        <v>371</v>
      </c>
      <c r="AT1072" s="271" t="s">
        <v>368</v>
      </c>
      <c r="AU1072" s="271" t="s">
        <v>90</v>
      </c>
      <c r="AY1072" s="53" t="s">
        <v>366</v>
      </c>
      <c r="BE1072" s="179">
        <f>IF(N1072="základná",J1072,0)</f>
        <v>0</v>
      </c>
      <c r="BF1072" s="179">
        <f>IF(N1072="znížená",J1072,0)</f>
        <v>0</v>
      </c>
      <c r="BG1072" s="179">
        <f>IF(N1072="zákl. prenesená",J1072,0)</f>
        <v>0</v>
      </c>
      <c r="BH1072" s="179">
        <f>IF(N1072="zníž. prenesená",J1072,0)</f>
        <v>0</v>
      </c>
      <c r="BI1072" s="179">
        <f>IF(N1072="nulová",J1072,0)</f>
        <v>0</v>
      </c>
      <c r="BJ1072" s="53" t="s">
        <v>90</v>
      </c>
      <c r="BK1072" s="179">
        <f>ROUND(I1072*H1072,2)</f>
        <v>0</v>
      </c>
      <c r="BL1072" s="53" t="s">
        <v>371</v>
      </c>
      <c r="BM1072" s="271" t="s">
        <v>1164</v>
      </c>
    </row>
    <row r="1073" spans="2:65" s="280" customFormat="1">
      <c r="B1073" s="279"/>
      <c r="D1073" s="274" t="s">
        <v>373</v>
      </c>
      <c r="E1073" s="281" t="s">
        <v>1</v>
      </c>
      <c r="F1073" s="282" t="s">
        <v>1165</v>
      </c>
      <c r="H1073" s="283">
        <v>49.28</v>
      </c>
      <c r="L1073" s="279"/>
      <c r="M1073" s="284"/>
      <c r="T1073" s="285"/>
      <c r="AT1073" s="281" t="s">
        <v>373</v>
      </c>
      <c r="AU1073" s="281" t="s">
        <v>90</v>
      </c>
      <c r="AV1073" s="280" t="s">
        <v>90</v>
      </c>
      <c r="AW1073" s="280" t="s">
        <v>31</v>
      </c>
      <c r="AX1073" s="280" t="s">
        <v>84</v>
      </c>
      <c r="AY1073" s="281" t="s">
        <v>366</v>
      </c>
    </row>
    <row r="1074" spans="2:65" s="74" customFormat="1" ht="16.5" customHeight="1">
      <c r="B1074" s="73"/>
      <c r="C1074" s="260" t="s">
        <v>1166</v>
      </c>
      <c r="D1074" s="260" t="s">
        <v>368</v>
      </c>
      <c r="E1074" s="261" t="s">
        <v>1167</v>
      </c>
      <c r="F1074" s="262" t="s">
        <v>1168</v>
      </c>
      <c r="G1074" s="263" t="s">
        <v>249</v>
      </c>
      <c r="H1074" s="264">
        <v>2552.4940000000001</v>
      </c>
      <c r="I1074" s="26"/>
      <c r="J1074" s="266">
        <f>ROUND(I1074*H1074,2)</f>
        <v>0</v>
      </c>
      <c r="K1074" s="267"/>
      <c r="L1074" s="73"/>
      <c r="M1074" s="27" t="s">
        <v>1</v>
      </c>
      <c r="N1074" s="233" t="s">
        <v>43</v>
      </c>
      <c r="P1074" s="269">
        <f>O1074*H1074</f>
        <v>0</v>
      </c>
      <c r="Q1074" s="269">
        <v>1.8600000000000001E-3</v>
      </c>
      <c r="R1074" s="269">
        <f>Q1074*H1074</f>
        <v>4.7476388400000005</v>
      </c>
      <c r="S1074" s="269">
        <v>0</v>
      </c>
      <c r="T1074" s="270">
        <f>S1074*H1074</f>
        <v>0</v>
      </c>
      <c r="AR1074" s="271" t="s">
        <v>371</v>
      </c>
      <c r="AT1074" s="271" t="s">
        <v>368</v>
      </c>
      <c r="AU1074" s="271" t="s">
        <v>90</v>
      </c>
      <c r="AY1074" s="53" t="s">
        <v>366</v>
      </c>
      <c r="BE1074" s="179">
        <f>IF(N1074="základná",J1074,0)</f>
        <v>0</v>
      </c>
      <c r="BF1074" s="179">
        <f>IF(N1074="znížená",J1074,0)</f>
        <v>0</v>
      </c>
      <c r="BG1074" s="179">
        <f>IF(N1074="zákl. prenesená",J1074,0)</f>
        <v>0</v>
      </c>
      <c r="BH1074" s="179">
        <f>IF(N1074="zníž. prenesená",J1074,0)</f>
        <v>0</v>
      </c>
      <c r="BI1074" s="179">
        <f>IF(N1074="nulová",J1074,0)</f>
        <v>0</v>
      </c>
      <c r="BJ1074" s="53" t="s">
        <v>90</v>
      </c>
      <c r="BK1074" s="179">
        <f>ROUND(I1074*H1074,2)</f>
        <v>0</v>
      </c>
      <c r="BL1074" s="53" t="s">
        <v>371</v>
      </c>
      <c r="BM1074" s="271" t="s">
        <v>1169</v>
      </c>
    </row>
    <row r="1075" spans="2:65" s="273" customFormat="1">
      <c r="B1075" s="272"/>
      <c r="D1075" s="274" t="s">
        <v>373</v>
      </c>
      <c r="E1075" s="275" t="s">
        <v>1</v>
      </c>
      <c r="F1075" s="276" t="s">
        <v>1170</v>
      </c>
      <c r="H1075" s="275" t="s">
        <v>1</v>
      </c>
      <c r="L1075" s="272"/>
      <c r="M1075" s="277"/>
      <c r="T1075" s="278"/>
      <c r="AT1075" s="275" t="s">
        <v>373</v>
      </c>
      <c r="AU1075" s="275" t="s">
        <v>90</v>
      </c>
      <c r="AV1075" s="273" t="s">
        <v>84</v>
      </c>
      <c r="AW1075" s="273" t="s">
        <v>31</v>
      </c>
      <c r="AX1075" s="273" t="s">
        <v>77</v>
      </c>
      <c r="AY1075" s="275" t="s">
        <v>366</v>
      </c>
    </row>
    <row r="1076" spans="2:65" s="280" customFormat="1">
      <c r="B1076" s="279"/>
      <c r="D1076" s="274" t="s">
        <v>373</v>
      </c>
      <c r="E1076" s="281" t="s">
        <v>1</v>
      </c>
      <c r="F1076" s="282" t="s">
        <v>1171</v>
      </c>
      <c r="H1076" s="283">
        <v>5.827</v>
      </c>
      <c r="L1076" s="279"/>
      <c r="M1076" s="284"/>
      <c r="T1076" s="285"/>
      <c r="AT1076" s="281" t="s">
        <v>373</v>
      </c>
      <c r="AU1076" s="281" t="s">
        <v>90</v>
      </c>
      <c r="AV1076" s="280" t="s">
        <v>90</v>
      </c>
      <c r="AW1076" s="280" t="s">
        <v>31</v>
      </c>
      <c r="AX1076" s="280" t="s">
        <v>77</v>
      </c>
      <c r="AY1076" s="281" t="s">
        <v>366</v>
      </c>
    </row>
    <row r="1077" spans="2:65" s="273" customFormat="1">
      <c r="B1077" s="272"/>
      <c r="D1077" s="274" t="s">
        <v>373</v>
      </c>
      <c r="E1077" s="275" t="s">
        <v>1</v>
      </c>
      <c r="F1077" s="276" t="s">
        <v>1172</v>
      </c>
      <c r="H1077" s="275" t="s">
        <v>1</v>
      </c>
      <c r="L1077" s="272"/>
      <c r="M1077" s="277"/>
      <c r="T1077" s="278"/>
      <c r="AT1077" s="275" t="s">
        <v>373</v>
      </c>
      <c r="AU1077" s="275" t="s">
        <v>90</v>
      </c>
      <c r="AV1077" s="273" t="s">
        <v>84</v>
      </c>
      <c r="AW1077" s="273" t="s">
        <v>31</v>
      </c>
      <c r="AX1077" s="273" t="s">
        <v>77</v>
      </c>
      <c r="AY1077" s="275" t="s">
        <v>366</v>
      </c>
    </row>
    <row r="1078" spans="2:65" s="280" customFormat="1">
      <c r="B1078" s="279"/>
      <c r="D1078" s="274" t="s">
        <v>373</v>
      </c>
      <c r="E1078" s="281" t="s">
        <v>1</v>
      </c>
      <c r="F1078" s="282" t="s">
        <v>1173</v>
      </c>
      <c r="H1078" s="283">
        <v>2.4470000000000001</v>
      </c>
      <c r="L1078" s="279"/>
      <c r="M1078" s="284"/>
      <c r="T1078" s="285"/>
      <c r="AT1078" s="281" t="s">
        <v>373</v>
      </c>
      <c r="AU1078" s="281" t="s">
        <v>90</v>
      </c>
      <c r="AV1078" s="280" t="s">
        <v>90</v>
      </c>
      <c r="AW1078" s="280" t="s">
        <v>31</v>
      </c>
      <c r="AX1078" s="280" t="s">
        <v>77</v>
      </c>
      <c r="AY1078" s="281" t="s">
        <v>366</v>
      </c>
    </row>
    <row r="1079" spans="2:65" s="280" customFormat="1">
      <c r="B1079" s="279"/>
      <c r="D1079" s="274" t="s">
        <v>373</v>
      </c>
      <c r="E1079" s="281" t="s">
        <v>1</v>
      </c>
      <c r="F1079" s="282" t="s">
        <v>1174</v>
      </c>
      <c r="H1079" s="283">
        <v>0.78</v>
      </c>
      <c r="L1079" s="279"/>
      <c r="M1079" s="284"/>
      <c r="T1079" s="285"/>
      <c r="AT1079" s="281" t="s">
        <v>373</v>
      </c>
      <c r="AU1079" s="281" t="s">
        <v>90</v>
      </c>
      <c r="AV1079" s="280" t="s">
        <v>90</v>
      </c>
      <c r="AW1079" s="280" t="s">
        <v>31</v>
      </c>
      <c r="AX1079" s="280" t="s">
        <v>77</v>
      </c>
      <c r="AY1079" s="281" t="s">
        <v>366</v>
      </c>
    </row>
    <row r="1080" spans="2:65" s="294" customFormat="1">
      <c r="B1080" s="293"/>
      <c r="D1080" s="274" t="s">
        <v>373</v>
      </c>
      <c r="E1080" s="295" t="s">
        <v>1</v>
      </c>
      <c r="F1080" s="296" t="s">
        <v>397</v>
      </c>
      <c r="H1080" s="297">
        <v>9.0540000000000003</v>
      </c>
      <c r="L1080" s="293"/>
      <c r="M1080" s="298"/>
      <c r="T1080" s="299"/>
      <c r="AT1080" s="295" t="s">
        <v>373</v>
      </c>
      <c r="AU1080" s="295" t="s">
        <v>90</v>
      </c>
      <c r="AV1080" s="294" t="s">
        <v>149</v>
      </c>
      <c r="AW1080" s="294" t="s">
        <v>31</v>
      </c>
      <c r="AX1080" s="294" t="s">
        <v>77</v>
      </c>
      <c r="AY1080" s="295" t="s">
        <v>366</v>
      </c>
    </row>
    <row r="1081" spans="2:65" s="273" customFormat="1">
      <c r="B1081" s="272"/>
      <c r="D1081" s="274" t="s">
        <v>373</v>
      </c>
      <c r="E1081" s="275" t="s">
        <v>1</v>
      </c>
      <c r="F1081" s="276" t="s">
        <v>1085</v>
      </c>
      <c r="H1081" s="275" t="s">
        <v>1</v>
      </c>
      <c r="L1081" s="272"/>
      <c r="M1081" s="277"/>
      <c r="T1081" s="278"/>
      <c r="AT1081" s="275" t="s">
        <v>373</v>
      </c>
      <c r="AU1081" s="275" t="s">
        <v>90</v>
      </c>
      <c r="AV1081" s="273" t="s">
        <v>84</v>
      </c>
      <c r="AW1081" s="273" t="s">
        <v>31</v>
      </c>
      <c r="AX1081" s="273" t="s">
        <v>77</v>
      </c>
      <c r="AY1081" s="275" t="s">
        <v>366</v>
      </c>
    </row>
    <row r="1082" spans="2:65" s="273" customFormat="1">
      <c r="B1082" s="272"/>
      <c r="D1082" s="274" t="s">
        <v>373</v>
      </c>
      <c r="E1082" s="275" t="s">
        <v>1</v>
      </c>
      <c r="F1082" s="276" t="s">
        <v>1086</v>
      </c>
      <c r="H1082" s="275" t="s">
        <v>1</v>
      </c>
      <c r="L1082" s="272"/>
      <c r="M1082" s="277"/>
      <c r="T1082" s="278"/>
      <c r="AT1082" s="275" t="s">
        <v>373</v>
      </c>
      <c r="AU1082" s="275" t="s">
        <v>90</v>
      </c>
      <c r="AV1082" s="273" t="s">
        <v>84</v>
      </c>
      <c r="AW1082" s="273" t="s">
        <v>31</v>
      </c>
      <c r="AX1082" s="273" t="s">
        <v>77</v>
      </c>
      <c r="AY1082" s="275" t="s">
        <v>366</v>
      </c>
    </row>
    <row r="1083" spans="2:65" s="280" customFormat="1">
      <c r="B1083" s="279"/>
      <c r="D1083" s="274" t="s">
        <v>373</v>
      </c>
      <c r="E1083" s="281" t="s">
        <v>1</v>
      </c>
      <c r="F1083" s="282" t="s">
        <v>1175</v>
      </c>
      <c r="H1083" s="283">
        <v>54.124000000000002</v>
      </c>
      <c r="L1083" s="279"/>
      <c r="M1083" s="284"/>
      <c r="T1083" s="285"/>
      <c r="AT1083" s="281" t="s">
        <v>373</v>
      </c>
      <c r="AU1083" s="281" t="s">
        <v>90</v>
      </c>
      <c r="AV1083" s="280" t="s">
        <v>90</v>
      </c>
      <c r="AW1083" s="280" t="s">
        <v>31</v>
      </c>
      <c r="AX1083" s="280" t="s">
        <v>77</v>
      </c>
      <c r="AY1083" s="281" t="s">
        <v>366</v>
      </c>
    </row>
    <row r="1084" spans="2:65" s="273" customFormat="1">
      <c r="B1084" s="272"/>
      <c r="D1084" s="274" t="s">
        <v>373</v>
      </c>
      <c r="E1084" s="275" t="s">
        <v>1</v>
      </c>
      <c r="F1084" s="276" t="s">
        <v>1176</v>
      </c>
      <c r="H1084" s="275" t="s">
        <v>1</v>
      </c>
      <c r="L1084" s="272"/>
      <c r="M1084" s="277"/>
      <c r="T1084" s="278"/>
      <c r="AT1084" s="275" t="s">
        <v>373</v>
      </c>
      <c r="AU1084" s="275" t="s">
        <v>90</v>
      </c>
      <c r="AV1084" s="273" t="s">
        <v>84</v>
      </c>
      <c r="AW1084" s="273" t="s">
        <v>31</v>
      </c>
      <c r="AX1084" s="273" t="s">
        <v>77</v>
      </c>
      <c r="AY1084" s="275" t="s">
        <v>366</v>
      </c>
    </row>
    <row r="1085" spans="2:65" s="280" customFormat="1" ht="33.75">
      <c r="B1085" s="279"/>
      <c r="D1085" s="274" t="s">
        <v>373</v>
      </c>
      <c r="E1085" s="281" t="s">
        <v>1</v>
      </c>
      <c r="F1085" s="282" t="s">
        <v>1177</v>
      </c>
      <c r="H1085" s="283">
        <v>-4.0979999999999999</v>
      </c>
      <c r="L1085" s="279"/>
      <c r="M1085" s="284"/>
      <c r="T1085" s="285"/>
      <c r="AT1085" s="281" t="s">
        <v>373</v>
      </c>
      <c r="AU1085" s="281" t="s">
        <v>90</v>
      </c>
      <c r="AV1085" s="280" t="s">
        <v>90</v>
      </c>
      <c r="AW1085" s="280" t="s">
        <v>31</v>
      </c>
      <c r="AX1085" s="280" t="s">
        <v>77</v>
      </c>
      <c r="AY1085" s="281" t="s">
        <v>366</v>
      </c>
    </row>
    <row r="1086" spans="2:65" s="294" customFormat="1">
      <c r="B1086" s="293"/>
      <c r="D1086" s="274" t="s">
        <v>373</v>
      </c>
      <c r="E1086" s="295" t="s">
        <v>1</v>
      </c>
      <c r="F1086" s="296" t="s">
        <v>397</v>
      </c>
      <c r="H1086" s="297">
        <v>50.026000000000003</v>
      </c>
      <c r="L1086" s="293"/>
      <c r="M1086" s="298"/>
      <c r="T1086" s="299"/>
      <c r="AT1086" s="295" t="s">
        <v>373</v>
      </c>
      <c r="AU1086" s="295" t="s">
        <v>90</v>
      </c>
      <c r="AV1086" s="294" t="s">
        <v>149</v>
      </c>
      <c r="AW1086" s="294" t="s">
        <v>31</v>
      </c>
      <c r="AX1086" s="294" t="s">
        <v>77</v>
      </c>
      <c r="AY1086" s="295" t="s">
        <v>366</v>
      </c>
    </row>
    <row r="1087" spans="2:65" s="273" customFormat="1">
      <c r="B1087" s="272"/>
      <c r="D1087" s="274" t="s">
        <v>373</v>
      </c>
      <c r="E1087" s="275" t="s">
        <v>1</v>
      </c>
      <c r="F1087" s="276" t="s">
        <v>1088</v>
      </c>
      <c r="H1087" s="275" t="s">
        <v>1</v>
      </c>
      <c r="L1087" s="272"/>
      <c r="M1087" s="277"/>
      <c r="T1087" s="278"/>
      <c r="AT1087" s="275" t="s">
        <v>373</v>
      </c>
      <c r="AU1087" s="275" t="s">
        <v>90</v>
      </c>
      <c r="AV1087" s="273" t="s">
        <v>84</v>
      </c>
      <c r="AW1087" s="273" t="s">
        <v>31</v>
      </c>
      <c r="AX1087" s="273" t="s">
        <v>77</v>
      </c>
      <c r="AY1087" s="275" t="s">
        <v>366</v>
      </c>
    </row>
    <row r="1088" spans="2:65" s="280" customFormat="1">
      <c r="B1088" s="279"/>
      <c r="D1088" s="274" t="s">
        <v>373</v>
      </c>
      <c r="E1088" s="281" t="s">
        <v>1</v>
      </c>
      <c r="F1088" s="282" t="s">
        <v>1178</v>
      </c>
      <c r="H1088" s="283">
        <v>3.8290000000000002</v>
      </c>
      <c r="L1088" s="279"/>
      <c r="M1088" s="284"/>
      <c r="T1088" s="285"/>
      <c r="AT1088" s="281" t="s">
        <v>373</v>
      </c>
      <c r="AU1088" s="281" t="s">
        <v>90</v>
      </c>
      <c r="AV1088" s="280" t="s">
        <v>90</v>
      </c>
      <c r="AW1088" s="280" t="s">
        <v>31</v>
      </c>
      <c r="AX1088" s="280" t="s">
        <v>77</v>
      </c>
      <c r="AY1088" s="281" t="s">
        <v>366</v>
      </c>
    </row>
    <row r="1089" spans="2:51" s="280" customFormat="1">
      <c r="B1089" s="279"/>
      <c r="D1089" s="274" t="s">
        <v>373</v>
      </c>
      <c r="E1089" s="281" t="s">
        <v>1</v>
      </c>
      <c r="F1089" s="282" t="s">
        <v>1179</v>
      </c>
      <c r="H1089" s="283">
        <v>0.503</v>
      </c>
      <c r="L1089" s="279"/>
      <c r="M1089" s="284"/>
      <c r="T1089" s="285"/>
      <c r="AT1089" s="281" t="s">
        <v>373</v>
      </c>
      <c r="AU1089" s="281" t="s">
        <v>90</v>
      </c>
      <c r="AV1089" s="280" t="s">
        <v>90</v>
      </c>
      <c r="AW1089" s="280" t="s">
        <v>31</v>
      </c>
      <c r="AX1089" s="280" t="s">
        <v>77</v>
      </c>
      <c r="AY1089" s="281" t="s">
        <v>366</v>
      </c>
    </row>
    <row r="1090" spans="2:51" s="294" customFormat="1">
      <c r="B1090" s="293"/>
      <c r="D1090" s="274" t="s">
        <v>373</v>
      </c>
      <c r="E1090" s="295" t="s">
        <v>1</v>
      </c>
      <c r="F1090" s="296" t="s">
        <v>397</v>
      </c>
      <c r="H1090" s="297">
        <v>4.3319999999999999</v>
      </c>
      <c r="L1090" s="293"/>
      <c r="M1090" s="298"/>
      <c r="T1090" s="299"/>
      <c r="AT1090" s="295" t="s">
        <v>373</v>
      </c>
      <c r="AU1090" s="295" t="s">
        <v>90</v>
      </c>
      <c r="AV1090" s="294" t="s">
        <v>149</v>
      </c>
      <c r="AW1090" s="294" t="s">
        <v>31</v>
      </c>
      <c r="AX1090" s="294" t="s">
        <v>77</v>
      </c>
      <c r="AY1090" s="295" t="s">
        <v>366</v>
      </c>
    </row>
    <row r="1091" spans="2:51" s="273" customFormat="1">
      <c r="B1091" s="272"/>
      <c r="D1091" s="274" t="s">
        <v>373</v>
      </c>
      <c r="E1091" s="275" t="s">
        <v>1</v>
      </c>
      <c r="F1091" s="276" t="s">
        <v>1180</v>
      </c>
      <c r="H1091" s="275" t="s">
        <v>1</v>
      </c>
      <c r="L1091" s="272"/>
      <c r="M1091" s="277"/>
      <c r="T1091" s="278"/>
      <c r="AT1091" s="275" t="s">
        <v>373</v>
      </c>
      <c r="AU1091" s="275" t="s">
        <v>90</v>
      </c>
      <c r="AV1091" s="273" t="s">
        <v>84</v>
      </c>
      <c r="AW1091" s="273" t="s">
        <v>31</v>
      </c>
      <c r="AX1091" s="273" t="s">
        <v>77</v>
      </c>
      <c r="AY1091" s="275" t="s">
        <v>366</v>
      </c>
    </row>
    <row r="1092" spans="2:51" s="280" customFormat="1">
      <c r="B1092" s="279"/>
      <c r="D1092" s="274" t="s">
        <v>373</v>
      </c>
      <c r="E1092" s="281" t="s">
        <v>1</v>
      </c>
      <c r="F1092" s="282" t="s">
        <v>1181</v>
      </c>
      <c r="H1092" s="283">
        <v>144.095</v>
      </c>
      <c r="L1092" s="279"/>
      <c r="M1092" s="284"/>
      <c r="T1092" s="285"/>
      <c r="AT1092" s="281" t="s">
        <v>373</v>
      </c>
      <c r="AU1092" s="281" t="s">
        <v>90</v>
      </c>
      <c r="AV1092" s="280" t="s">
        <v>90</v>
      </c>
      <c r="AW1092" s="280" t="s">
        <v>31</v>
      </c>
      <c r="AX1092" s="280" t="s">
        <v>77</v>
      </c>
      <c r="AY1092" s="281" t="s">
        <v>366</v>
      </c>
    </row>
    <row r="1093" spans="2:51" s="273" customFormat="1">
      <c r="B1093" s="272"/>
      <c r="D1093" s="274" t="s">
        <v>373</v>
      </c>
      <c r="E1093" s="275" t="s">
        <v>1</v>
      </c>
      <c r="F1093" s="276" t="s">
        <v>1182</v>
      </c>
      <c r="H1093" s="275" t="s">
        <v>1</v>
      </c>
      <c r="L1093" s="272"/>
      <c r="M1093" s="277"/>
      <c r="T1093" s="278"/>
      <c r="AT1093" s="275" t="s">
        <v>373</v>
      </c>
      <c r="AU1093" s="275" t="s">
        <v>90</v>
      </c>
      <c r="AV1093" s="273" t="s">
        <v>84</v>
      </c>
      <c r="AW1093" s="273" t="s">
        <v>31</v>
      </c>
      <c r="AX1093" s="273" t="s">
        <v>77</v>
      </c>
      <c r="AY1093" s="275" t="s">
        <v>366</v>
      </c>
    </row>
    <row r="1094" spans="2:51" s="280" customFormat="1">
      <c r="B1094" s="279"/>
      <c r="D1094" s="274" t="s">
        <v>373</v>
      </c>
      <c r="E1094" s="281" t="s">
        <v>1</v>
      </c>
      <c r="F1094" s="282" t="s">
        <v>1183</v>
      </c>
      <c r="H1094" s="283">
        <v>1.28</v>
      </c>
      <c r="L1094" s="279"/>
      <c r="M1094" s="284"/>
      <c r="T1094" s="285"/>
      <c r="AT1094" s="281" t="s">
        <v>373</v>
      </c>
      <c r="AU1094" s="281" t="s">
        <v>90</v>
      </c>
      <c r="AV1094" s="280" t="s">
        <v>90</v>
      </c>
      <c r="AW1094" s="280" t="s">
        <v>31</v>
      </c>
      <c r="AX1094" s="280" t="s">
        <v>77</v>
      </c>
      <c r="AY1094" s="281" t="s">
        <v>366</v>
      </c>
    </row>
    <row r="1095" spans="2:51" s="273" customFormat="1">
      <c r="B1095" s="272"/>
      <c r="D1095" s="274" t="s">
        <v>373</v>
      </c>
      <c r="E1095" s="275" t="s">
        <v>1</v>
      </c>
      <c r="F1095" s="276" t="s">
        <v>1092</v>
      </c>
      <c r="H1095" s="275" t="s">
        <v>1</v>
      </c>
      <c r="L1095" s="272"/>
      <c r="M1095" s="277"/>
      <c r="T1095" s="278"/>
      <c r="AT1095" s="275" t="s">
        <v>373</v>
      </c>
      <c r="AU1095" s="275" t="s">
        <v>90</v>
      </c>
      <c r="AV1095" s="273" t="s">
        <v>84</v>
      </c>
      <c r="AW1095" s="273" t="s">
        <v>31</v>
      </c>
      <c r="AX1095" s="273" t="s">
        <v>77</v>
      </c>
      <c r="AY1095" s="275" t="s">
        <v>366</v>
      </c>
    </row>
    <row r="1096" spans="2:51" s="280" customFormat="1">
      <c r="B1096" s="279"/>
      <c r="D1096" s="274" t="s">
        <v>373</v>
      </c>
      <c r="E1096" s="281" t="s">
        <v>1</v>
      </c>
      <c r="F1096" s="282" t="s">
        <v>1184</v>
      </c>
      <c r="H1096" s="283">
        <v>6.5839999999999996</v>
      </c>
      <c r="L1096" s="279"/>
      <c r="M1096" s="284"/>
      <c r="T1096" s="285"/>
      <c r="AT1096" s="281" t="s">
        <v>373</v>
      </c>
      <c r="AU1096" s="281" t="s">
        <v>90</v>
      </c>
      <c r="AV1096" s="280" t="s">
        <v>90</v>
      </c>
      <c r="AW1096" s="280" t="s">
        <v>31</v>
      </c>
      <c r="AX1096" s="280" t="s">
        <v>77</v>
      </c>
      <c r="AY1096" s="281" t="s">
        <v>366</v>
      </c>
    </row>
    <row r="1097" spans="2:51" s="280" customFormat="1">
      <c r="B1097" s="279"/>
      <c r="D1097" s="274" t="s">
        <v>373</v>
      </c>
      <c r="E1097" s="281" t="s">
        <v>1</v>
      </c>
      <c r="F1097" s="282" t="s">
        <v>1185</v>
      </c>
      <c r="H1097" s="283">
        <v>7.0049999999999999</v>
      </c>
      <c r="L1097" s="279"/>
      <c r="M1097" s="284"/>
      <c r="T1097" s="285"/>
      <c r="AT1097" s="281" t="s">
        <v>373</v>
      </c>
      <c r="AU1097" s="281" t="s">
        <v>90</v>
      </c>
      <c r="AV1097" s="280" t="s">
        <v>90</v>
      </c>
      <c r="AW1097" s="280" t="s">
        <v>31</v>
      </c>
      <c r="AX1097" s="280" t="s">
        <v>77</v>
      </c>
      <c r="AY1097" s="281" t="s">
        <v>366</v>
      </c>
    </row>
    <row r="1098" spans="2:51" s="294" customFormat="1">
      <c r="B1098" s="293"/>
      <c r="D1098" s="274" t="s">
        <v>373</v>
      </c>
      <c r="E1098" s="295" t="s">
        <v>1</v>
      </c>
      <c r="F1098" s="296" t="s">
        <v>397</v>
      </c>
      <c r="H1098" s="297">
        <v>158.964</v>
      </c>
      <c r="L1098" s="293"/>
      <c r="M1098" s="298"/>
      <c r="T1098" s="299"/>
      <c r="AT1098" s="295" t="s">
        <v>373</v>
      </c>
      <c r="AU1098" s="295" t="s">
        <v>90</v>
      </c>
      <c r="AV1098" s="294" t="s">
        <v>149</v>
      </c>
      <c r="AW1098" s="294" t="s">
        <v>31</v>
      </c>
      <c r="AX1098" s="294" t="s">
        <v>77</v>
      </c>
      <c r="AY1098" s="295" t="s">
        <v>366</v>
      </c>
    </row>
    <row r="1099" spans="2:51" s="273" customFormat="1">
      <c r="B1099" s="272"/>
      <c r="D1099" s="274" t="s">
        <v>373</v>
      </c>
      <c r="E1099" s="275" t="s">
        <v>1</v>
      </c>
      <c r="F1099" s="276" t="s">
        <v>1186</v>
      </c>
      <c r="H1099" s="275" t="s">
        <v>1</v>
      </c>
      <c r="L1099" s="272"/>
      <c r="M1099" s="277"/>
      <c r="T1099" s="278"/>
      <c r="AT1099" s="275" t="s">
        <v>373</v>
      </c>
      <c r="AU1099" s="275" t="s">
        <v>90</v>
      </c>
      <c r="AV1099" s="273" t="s">
        <v>84</v>
      </c>
      <c r="AW1099" s="273" t="s">
        <v>31</v>
      </c>
      <c r="AX1099" s="273" t="s">
        <v>77</v>
      </c>
      <c r="AY1099" s="275" t="s">
        <v>366</v>
      </c>
    </row>
    <row r="1100" spans="2:51" s="280" customFormat="1">
      <c r="B1100" s="279"/>
      <c r="D1100" s="274" t="s">
        <v>373</v>
      </c>
      <c r="E1100" s="281" t="s">
        <v>1</v>
      </c>
      <c r="F1100" s="282" t="s">
        <v>1187</v>
      </c>
      <c r="H1100" s="283">
        <v>111.75</v>
      </c>
      <c r="L1100" s="279"/>
      <c r="M1100" s="284"/>
      <c r="T1100" s="285"/>
      <c r="AT1100" s="281" t="s">
        <v>373</v>
      </c>
      <c r="AU1100" s="281" t="s">
        <v>90</v>
      </c>
      <c r="AV1100" s="280" t="s">
        <v>90</v>
      </c>
      <c r="AW1100" s="280" t="s">
        <v>31</v>
      </c>
      <c r="AX1100" s="280" t="s">
        <v>77</v>
      </c>
      <c r="AY1100" s="281" t="s">
        <v>366</v>
      </c>
    </row>
    <row r="1101" spans="2:51" s="273" customFormat="1">
      <c r="B1101" s="272"/>
      <c r="D1101" s="274" t="s">
        <v>373</v>
      </c>
      <c r="E1101" s="275" t="s">
        <v>1</v>
      </c>
      <c r="F1101" s="276" t="s">
        <v>1092</v>
      </c>
      <c r="H1101" s="275" t="s">
        <v>1</v>
      </c>
      <c r="L1101" s="272"/>
      <c r="M1101" s="277"/>
      <c r="T1101" s="278"/>
      <c r="AT1101" s="275" t="s">
        <v>373</v>
      </c>
      <c r="AU1101" s="275" t="s">
        <v>90</v>
      </c>
      <c r="AV1101" s="273" t="s">
        <v>84</v>
      </c>
      <c r="AW1101" s="273" t="s">
        <v>31</v>
      </c>
      <c r="AX1101" s="273" t="s">
        <v>77</v>
      </c>
      <c r="AY1101" s="275" t="s">
        <v>366</v>
      </c>
    </row>
    <row r="1102" spans="2:51" s="280" customFormat="1">
      <c r="B1102" s="279"/>
      <c r="D1102" s="274" t="s">
        <v>373</v>
      </c>
      <c r="E1102" s="281" t="s">
        <v>1</v>
      </c>
      <c r="F1102" s="282" t="s">
        <v>1188</v>
      </c>
      <c r="H1102" s="283">
        <v>7.7949999999999999</v>
      </c>
      <c r="L1102" s="279"/>
      <c r="M1102" s="284"/>
      <c r="T1102" s="285"/>
      <c r="AT1102" s="281" t="s">
        <v>373</v>
      </c>
      <c r="AU1102" s="281" t="s">
        <v>90</v>
      </c>
      <c r="AV1102" s="280" t="s">
        <v>90</v>
      </c>
      <c r="AW1102" s="280" t="s">
        <v>31</v>
      </c>
      <c r="AX1102" s="280" t="s">
        <v>77</v>
      </c>
      <c r="AY1102" s="281" t="s">
        <v>366</v>
      </c>
    </row>
    <row r="1103" spans="2:51" s="280" customFormat="1">
      <c r="B1103" s="279"/>
      <c r="D1103" s="274" t="s">
        <v>373</v>
      </c>
      <c r="E1103" s="281" t="s">
        <v>1</v>
      </c>
      <c r="F1103" s="282" t="s">
        <v>1189</v>
      </c>
      <c r="H1103" s="283">
        <v>5.3019999999999996</v>
      </c>
      <c r="L1103" s="279"/>
      <c r="M1103" s="284"/>
      <c r="T1103" s="285"/>
      <c r="AT1103" s="281" t="s">
        <v>373</v>
      </c>
      <c r="AU1103" s="281" t="s">
        <v>90</v>
      </c>
      <c r="AV1103" s="280" t="s">
        <v>90</v>
      </c>
      <c r="AW1103" s="280" t="s">
        <v>31</v>
      </c>
      <c r="AX1103" s="280" t="s">
        <v>77</v>
      </c>
      <c r="AY1103" s="281" t="s">
        <v>366</v>
      </c>
    </row>
    <row r="1104" spans="2:51" s="273" customFormat="1">
      <c r="B1104" s="272"/>
      <c r="D1104" s="274" t="s">
        <v>373</v>
      </c>
      <c r="E1104" s="275" t="s">
        <v>1</v>
      </c>
      <c r="F1104" s="276" t="s">
        <v>1182</v>
      </c>
      <c r="H1104" s="275" t="s">
        <v>1</v>
      </c>
      <c r="L1104" s="272"/>
      <c r="M1104" s="277"/>
      <c r="T1104" s="278"/>
      <c r="AT1104" s="275" t="s">
        <v>373</v>
      </c>
      <c r="AU1104" s="275" t="s">
        <v>90</v>
      </c>
      <c r="AV1104" s="273" t="s">
        <v>84</v>
      </c>
      <c r="AW1104" s="273" t="s">
        <v>31</v>
      </c>
      <c r="AX1104" s="273" t="s">
        <v>77</v>
      </c>
      <c r="AY1104" s="275" t="s">
        <v>366</v>
      </c>
    </row>
    <row r="1105" spans="2:51" s="280" customFormat="1">
      <c r="B1105" s="279"/>
      <c r="D1105" s="274" t="s">
        <v>373</v>
      </c>
      <c r="E1105" s="281" t="s">
        <v>1</v>
      </c>
      <c r="F1105" s="282" t="s">
        <v>1190</v>
      </c>
      <c r="H1105" s="283">
        <v>0.88500000000000001</v>
      </c>
      <c r="L1105" s="279"/>
      <c r="M1105" s="284"/>
      <c r="T1105" s="285"/>
      <c r="AT1105" s="281" t="s">
        <v>373</v>
      </c>
      <c r="AU1105" s="281" t="s">
        <v>90</v>
      </c>
      <c r="AV1105" s="280" t="s">
        <v>90</v>
      </c>
      <c r="AW1105" s="280" t="s">
        <v>31</v>
      </c>
      <c r="AX1105" s="280" t="s">
        <v>77</v>
      </c>
      <c r="AY1105" s="281" t="s">
        <v>366</v>
      </c>
    </row>
    <row r="1106" spans="2:51" s="273" customFormat="1">
      <c r="B1106" s="272"/>
      <c r="D1106" s="274" t="s">
        <v>373</v>
      </c>
      <c r="E1106" s="275" t="s">
        <v>1</v>
      </c>
      <c r="F1106" s="276" t="s">
        <v>833</v>
      </c>
      <c r="H1106" s="275" t="s">
        <v>1</v>
      </c>
      <c r="L1106" s="272"/>
      <c r="M1106" s="277"/>
      <c r="T1106" s="278"/>
      <c r="AT1106" s="275" t="s">
        <v>373</v>
      </c>
      <c r="AU1106" s="275" t="s">
        <v>90</v>
      </c>
      <c r="AV1106" s="273" t="s">
        <v>84</v>
      </c>
      <c r="AW1106" s="273" t="s">
        <v>31</v>
      </c>
      <c r="AX1106" s="273" t="s">
        <v>77</v>
      </c>
      <c r="AY1106" s="275" t="s">
        <v>366</v>
      </c>
    </row>
    <row r="1107" spans="2:51" s="280" customFormat="1">
      <c r="B1107" s="279"/>
      <c r="D1107" s="274" t="s">
        <v>373</v>
      </c>
      <c r="E1107" s="281" t="s">
        <v>1</v>
      </c>
      <c r="F1107" s="282" t="s">
        <v>1191</v>
      </c>
      <c r="H1107" s="283">
        <v>0.38700000000000001</v>
      </c>
      <c r="L1107" s="279"/>
      <c r="M1107" s="284"/>
      <c r="T1107" s="285"/>
      <c r="AT1107" s="281" t="s">
        <v>373</v>
      </c>
      <c r="AU1107" s="281" t="s">
        <v>90</v>
      </c>
      <c r="AV1107" s="280" t="s">
        <v>90</v>
      </c>
      <c r="AW1107" s="280" t="s">
        <v>31</v>
      </c>
      <c r="AX1107" s="280" t="s">
        <v>77</v>
      </c>
      <c r="AY1107" s="281" t="s">
        <v>366</v>
      </c>
    </row>
    <row r="1108" spans="2:51" s="294" customFormat="1">
      <c r="B1108" s="293"/>
      <c r="D1108" s="274" t="s">
        <v>373</v>
      </c>
      <c r="E1108" s="295" t="s">
        <v>1</v>
      </c>
      <c r="F1108" s="296" t="s">
        <v>397</v>
      </c>
      <c r="H1108" s="297">
        <v>126.119</v>
      </c>
      <c r="L1108" s="293"/>
      <c r="M1108" s="298"/>
      <c r="T1108" s="299"/>
      <c r="AT1108" s="295" t="s">
        <v>373</v>
      </c>
      <c r="AU1108" s="295" t="s">
        <v>90</v>
      </c>
      <c r="AV1108" s="294" t="s">
        <v>149</v>
      </c>
      <c r="AW1108" s="294" t="s">
        <v>31</v>
      </c>
      <c r="AX1108" s="294" t="s">
        <v>77</v>
      </c>
      <c r="AY1108" s="295" t="s">
        <v>366</v>
      </c>
    </row>
    <row r="1109" spans="2:51" s="273" customFormat="1">
      <c r="B1109" s="272"/>
      <c r="D1109" s="274" t="s">
        <v>373</v>
      </c>
      <c r="E1109" s="275" t="s">
        <v>1</v>
      </c>
      <c r="F1109" s="276" t="s">
        <v>1192</v>
      </c>
      <c r="H1109" s="275" t="s">
        <v>1</v>
      </c>
      <c r="L1109" s="272"/>
      <c r="M1109" s="277"/>
      <c r="T1109" s="278"/>
      <c r="AT1109" s="275" t="s">
        <v>373</v>
      </c>
      <c r="AU1109" s="275" t="s">
        <v>90</v>
      </c>
      <c r="AV1109" s="273" t="s">
        <v>84</v>
      </c>
      <c r="AW1109" s="273" t="s">
        <v>31</v>
      </c>
      <c r="AX1109" s="273" t="s">
        <v>77</v>
      </c>
      <c r="AY1109" s="275" t="s">
        <v>366</v>
      </c>
    </row>
    <row r="1110" spans="2:51" s="280" customFormat="1">
      <c r="B1110" s="279"/>
      <c r="D1110" s="274" t="s">
        <v>373</v>
      </c>
      <c r="E1110" s="281" t="s">
        <v>1</v>
      </c>
      <c r="F1110" s="282" t="s">
        <v>1193</v>
      </c>
      <c r="H1110" s="283">
        <v>99.584999999999994</v>
      </c>
      <c r="L1110" s="279"/>
      <c r="M1110" s="284"/>
      <c r="T1110" s="285"/>
      <c r="AT1110" s="281" t="s">
        <v>373</v>
      </c>
      <c r="AU1110" s="281" t="s">
        <v>90</v>
      </c>
      <c r="AV1110" s="280" t="s">
        <v>90</v>
      </c>
      <c r="AW1110" s="280" t="s">
        <v>31</v>
      </c>
      <c r="AX1110" s="280" t="s">
        <v>77</v>
      </c>
      <c r="AY1110" s="281" t="s">
        <v>366</v>
      </c>
    </row>
    <row r="1111" spans="2:51" s="273" customFormat="1">
      <c r="B1111" s="272"/>
      <c r="D1111" s="274" t="s">
        <v>373</v>
      </c>
      <c r="E1111" s="275" t="s">
        <v>1</v>
      </c>
      <c r="F1111" s="276" t="s">
        <v>1092</v>
      </c>
      <c r="H1111" s="275" t="s">
        <v>1</v>
      </c>
      <c r="L1111" s="272"/>
      <c r="M1111" s="277"/>
      <c r="T1111" s="278"/>
      <c r="AT1111" s="275" t="s">
        <v>373</v>
      </c>
      <c r="AU1111" s="275" t="s">
        <v>90</v>
      </c>
      <c r="AV1111" s="273" t="s">
        <v>84</v>
      </c>
      <c r="AW1111" s="273" t="s">
        <v>31</v>
      </c>
      <c r="AX1111" s="273" t="s">
        <v>77</v>
      </c>
      <c r="AY1111" s="275" t="s">
        <v>366</v>
      </c>
    </row>
    <row r="1112" spans="2:51" s="280" customFormat="1">
      <c r="B1112" s="279"/>
      <c r="D1112" s="274" t="s">
        <v>373</v>
      </c>
      <c r="E1112" s="281" t="s">
        <v>1</v>
      </c>
      <c r="F1112" s="282" t="s">
        <v>1194</v>
      </c>
      <c r="H1112" s="283">
        <v>3.6680000000000001</v>
      </c>
      <c r="L1112" s="279"/>
      <c r="M1112" s="284"/>
      <c r="T1112" s="285"/>
      <c r="AT1112" s="281" t="s">
        <v>373</v>
      </c>
      <c r="AU1112" s="281" t="s">
        <v>90</v>
      </c>
      <c r="AV1112" s="280" t="s">
        <v>90</v>
      </c>
      <c r="AW1112" s="280" t="s">
        <v>31</v>
      </c>
      <c r="AX1112" s="280" t="s">
        <v>77</v>
      </c>
      <c r="AY1112" s="281" t="s">
        <v>366</v>
      </c>
    </row>
    <row r="1113" spans="2:51" s="280" customFormat="1">
      <c r="B1113" s="279"/>
      <c r="D1113" s="274" t="s">
        <v>373</v>
      </c>
      <c r="E1113" s="281" t="s">
        <v>1</v>
      </c>
      <c r="F1113" s="282" t="s">
        <v>1195</v>
      </c>
      <c r="H1113" s="283">
        <v>3.9980000000000002</v>
      </c>
      <c r="L1113" s="279"/>
      <c r="M1113" s="284"/>
      <c r="T1113" s="285"/>
      <c r="AT1113" s="281" t="s">
        <v>373</v>
      </c>
      <c r="AU1113" s="281" t="s">
        <v>90</v>
      </c>
      <c r="AV1113" s="280" t="s">
        <v>90</v>
      </c>
      <c r="AW1113" s="280" t="s">
        <v>31</v>
      </c>
      <c r="AX1113" s="280" t="s">
        <v>77</v>
      </c>
      <c r="AY1113" s="281" t="s">
        <v>366</v>
      </c>
    </row>
    <row r="1114" spans="2:51" s="273" customFormat="1">
      <c r="B1114" s="272"/>
      <c r="D1114" s="274" t="s">
        <v>373</v>
      </c>
      <c r="E1114" s="275" t="s">
        <v>1</v>
      </c>
      <c r="F1114" s="276" t="s">
        <v>833</v>
      </c>
      <c r="H1114" s="275" t="s">
        <v>1</v>
      </c>
      <c r="L1114" s="272"/>
      <c r="M1114" s="277"/>
      <c r="T1114" s="278"/>
      <c r="AT1114" s="275" t="s">
        <v>373</v>
      </c>
      <c r="AU1114" s="275" t="s">
        <v>90</v>
      </c>
      <c r="AV1114" s="273" t="s">
        <v>84</v>
      </c>
      <c r="AW1114" s="273" t="s">
        <v>31</v>
      </c>
      <c r="AX1114" s="273" t="s">
        <v>77</v>
      </c>
      <c r="AY1114" s="275" t="s">
        <v>366</v>
      </c>
    </row>
    <row r="1115" spans="2:51" s="280" customFormat="1">
      <c r="B1115" s="279"/>
      <c r="D1115" s="274" t="s">
        <v>373</v>
      </c>
      <c r="E1115" s="281" t="s">
        <v>1</v>
      </c>
      <c r="F1115" s="282" t="s">
        <v>1196</v>
      </c>
      <c r="H1115" s="283">
        <v>1.1950000000000001</v>
      </c>
      <c r="L1115" s="279"/>
      <c r="M1115" s="284"/>
      <c r="T1115" s="285"/>
      <c r="AT1115" s="281" t="s">
        <v>373</v>
      </c>
      <c r="AU1115" s="281" t="s">
        <v>90</v>
      </c>
      <c r="AV1115" s="280" t="s">
        <v>90</v>
      </c>
      <c r="AW1115" s="280" t="s">
        <v>31</v>
      </c>
      <c r="AX1115" s="280" t="s">
        <v>77</v>
      </c>
      <c r="AY1115" s="281" t="s">
        <v>366</v>
      </c>
    </row>
    <row r="1116" spans="2:51" s="294" customFormat="1">
      <c r="B1116" s="293"/>
      <c r="D1116" s="274" t="s">
        <v>373</v>
      </c>
      <c r="E1116" s="295" t="s">
        <v>1</v>
      </c>
      <c r="F1116" s="296" t="s">
        <v>397</v>
      </c>
      <c r="H1116" s="297">
        <v>108.446</v>
      </c>
      <c r="L1116" s="293"/>
      <c r="M1116" s="298"/>
      <c r="T1116" s="299"/>
      <c r="AT1116" s="295" t="s">
        <v>373</v>
      </c>
      <c r="AU1116" s="295" t="s">
        <v>90</v>
      </c>
      <c r="AV1116" s="294" t="s">
        <v>149</v>
      </c>
      <c r="AW1116" s="294" t="s">
        <v>31</v>
      </c>
      <c r="AX1116" s="294" t="s">
        <v>77</v>
      </c>
      <c r="AY1116" s="295" t="s">
        <v>366</v>
      </c>
    </row>
    <row r="1117" spans="2:51" s="273" customFormat="1">
      <c r="B1117" s="272"/>
      <c r="D1117" s="274" t="s">
        <v>373</v>
      </c>
      <c r="E1117" s="275" t="s">
        <v>1</v>
      </c>
      <c r="F1117" s="276" t="s">
        <v>1197</v>
      </c>
      <c r="H1117" s="275" t="s">
        <v>1</v>
      </c>
      <c r="L1117" s="272"/>
      <c r="M1117" s="277"/>
      <c r="T1117" s="278"/>
      <c r="AT1117" s="275" t="s">
        <v>373</v>
      </c>
      <c r="AU1117" s="275" t="s">
        <v>90</v>
      </c>
      <c r="AV1117" s="273" t="s">
        <v>84</v>
      </c>
      <c r="AW1117" s="273" t="s">
        <v>31</v>
      </c>
      <c r="AX1117" s="273" t="s">
        <v>77</v>
      </c>
      <c r="AY1117" s="275" t="s">
        <v>366</v>
      </c>
    </row>
    <row r="1118" spans="2:51" s="280" customFormat="1">
      <c r="B1118" s="279"/>
      <c r="D1118" s="274" t="s">
        <v>373</v>
      </c>
      <c r="E1118" s="281" t="s">
        <v>1</v>
      </c>
      <c r="F1118" s="282" t="s">
        <v>1198</v>
      </c>
      <c r="H1118" s="283">
        <v>59.189</v>
      </c>
      <c r="L1118" s="279"/>
      <c r="M1118" s="284"/>
      <c r="T1118" s="285"/>
      <c r="AT1118" s="281" t="s">
        <v>373</v>
      </c>
      <c r="AU1118" s="281" t="s">
        <v>90</v>
      </c>
      <c r="AV1118" s="280" t="s">
        <v>90</v>
      </c>
      <c r="AW1118" s="280" t="s">
        <v>31</v>
      </c>
      <c r="AX1118" s="280" t="s">
        <v>77</v>
      </c>
      <c r="AY1118" s="281" t="s">
        <v>366</v>
      </c>
    </row>
    <row r="1119" spans="2:51" s="273" customFormat="1">
      <c r="B1119" s="272"/>
      <c r="D1119" s="274" t="s">
        <v>373</v>
      </c>
      <c r="E1119" s="275" t="s">
        <v>1</v>
      </c>
      <c r="F1119" s="276" t="s">
        <v>1092</v>
      </c>
      <c r="H1119" s="275" t="s">
        <v>1</v>
      </c>
      <c r="L1119" s="272"/>
      <c r="M1119" s="277"/>
      <c r="T1119" s="278"/>
      <c r="AT1119" s="275" t="s">
        <v>373</v>
      </c>
      <c r="AU1119" s="275" t="s">
        <v>90</v>
      </c>
      <c r="AV1119" s="273" t="s">
        <v>84</v>
      </c>
      <c r="AW1119" s="273" t="s">
        <v>31</v>
      </c>
      <c r="AX1119" s="273" t="s">
        <v>77</v>
      </c>
      <c r="AY1119" s="275" t="s">
        <v>366</v>
      </c>
    </row>
    <row r="1120" spans="2:51" s="280" customFormat="1">
      <c r="B1120" s="279"/>
      <c r="D1120" s="274" t="s">
        <v>373</v>
      </c>
      <c r="E1120" s="281" t="s">
        <v>1</v>
      </c>
      <c r="F1120" s="282" t="s">
        <v>1199</v>
      </c>
      <c r="H1120" s="283">
        <v>2.794</v>
      </c>
      <c r="L1120" s="279"/>
      <c r="M1120" s="284"/>
      <c r="T1120" s="285"/>
      <c r="AT1120" s="281" t="s">
        <v>373</v>
      </c>
      <c r="AU1120" s="281" t="s">
        <v>90</v>
      </c>
      <c r="AV1120" s="280" t="s">
        <v>90</v>
      </c>
      <c r="AW1120" s="280" t="s">
        <v>31</v>
      </c>
      <c r="AX1120" s="280" t="s">
        <v>77</v>
      </c>
      <c r="AY1120" s="281" t="s">
        <v>366</v>
      </c>
    </row>
    <row r="1121" spans="2:51" s="280" customFormat="1">
      <c r="B1121" s="279"/>
      <c r="D1121" s="274" t="s">
        <v>373</v>
      </c>
      <c r="E1121" s="281" t="s">
        <v>1</v>
      </c>
      <c r="F1121" s="282" t="s">
        <v>1200</v>
      </c>
      <c r="H1121" s="283">
        <v>2.8210000000000002</v>
      </c>
      <c r="L1121" s="279"/>
      <c r="M1121" s="284"/>
      <c r="T1121" s="285"/>
      <c r="AT1121" s="281" t="s">
        <v>373</v>
      </c>
      <c r="AU1121" s="281" t="s">
        <v>90</v>
      </c>
      <c r="AV1121" s="280" t="s">
        <v>90</v>
      </c>
      <c r="AW1121" s="280" t="s">
        <v>31</v>
      </c>
      <c r="AX1121" s="280" t="s">
        <v>77</v>
      </c>
      <c r="AY1121" s="281" t="s">
        <v>366</v>
      </c>
    </row>
    <row r="1122" spans="2:51" s="273" customFormat="1">
      <c r="B1122" s="272"/>
      <c r="D1122" s="274" t="s">
        <v>373</v>
      </c>
      <c r="E1122" s="275" t="s">
        <v>1</v>
      </c>
      <c r="F1122" s="276" t="s">
        <v>833</v>
      </c>
      <c r="H1122" s="275" t="s">
        <v>1</v>
      </c>
      <c r="L1122" s="272"/>
      <c r="M1122" s="277"/>
      <c r="T1122" s="278"/>
      <c r="AT1122" s="275" t="s">
        <v>373</v>
      </c>
      <c r="AU1122" s="275" t="s">
        <v>90</v>
      </c>
      <c r="AV1122" s="273" t="s">
        <v>84</v>
      </c>
      <c r="AW1122" s="273" t="s">
        <v>31</v>
      </c>
      <c r="AX1122" s="273" t="s">
        <v>77</v>
      </c>
      <c r="AY1122" s="275" t="s">
        <v>366</v>
      </c>
    </row>
    <row r="1123" spans="2:51" s="280" customFormat="1">
      <c r="B1123" s="279"/>
      <c r="D1123" s="274" t="s">
        <v>373</v>
      </c>
      <c r="E1123" s="281" t="s">
        <v>1</v>
      </c>
      <c r="F1123" s="282" t="s">
        <v>1201</v>
      </c>
      <c r="H1123" s="283">
        <v>1.248</v>
      </c>
      <c r="L1123" s="279"/>
      <c r="M1123" s="284"/>
      <c r="T1123" s="285"/>
      <c r="AT1123" s="281" t="s">
        <v>373</v>
      </c>
      <c r="AU1123" s="281" t="s">
        <v>90</v>
      </c>
      <c r="AV1123" s="280" t="s">
        <v>90</v>
      </c>
      <c r="AW1123" s="280" t="s">
        <v>31</v>
      </c>
      <c r="AX1123" s="280" t="s">
        <v>77</v>
      </c>
      <c r="AY1123" s="281" t="s">
        <v>366</v>
      </c>
    </row>
    <row r="1124" spans="2:51" s="294" customFormat="1">
      <c r="B1124" s="293"/>
      <c r="D1124" s="274" t="s">
        <v>373</v>
      </c>
      <c r="E1124" s="295" t="s">
        <v>1</v>
      </c>
      <c r="F1124" s="296" t="s">
        <v>397</v>
      </c>
      <c r="H1124" s="297">
        <v>66.052000000000007</v>
      </c>
      <c r="L1124" s="293"/>
      <c r="M1124" s="298"/>
      <c r="T1124" s="299"/>
      <c r="AT1124" s="295" t="s">
        <v>373</v>
      </c>
      <c r="AU1124" s="295" t="s">
        <v>90</v>
      </c>
      <c r="AV1124" s="294" t="s">
        <v>149</v>
      </c>
      <c r="AW1124" s="294" t="s">
        <v>31</v>
      </c>
      <c r="AX1124" s="294" t="s">
        <v>77</v>
      </c>
      <c r="AY1124" s="295" t="s">
        <v>366</v>
      </c>
    </row>
    <row r="1125" spans="2:51" s="273" customFormat="1">
      <c r="B1125" s="272"/>
      <c r="D1125" s="274" t="s">
        <v>373</v>
      </c>
      <c r="E1125" s="275" t="s">
        <v>1</v>
      </c>
      <c r="F1125" s="276" t="s">
        <v>1202</v>
      </c>
      <c r="H1125" s="275" t="s">
        <v>1</v>
      </c>
      <c r="L1125" s="272"/>
      <c r="M1125" s="277"/>
      <c r="T1125" s="278"/>
      <c r="AT1125" s="275" t="s">
        <v>373</v>
      </c>
      <c r="AU1125" s="275" t="s">
        <v>90</v>
      </c>
      <c r="AV1125" s="273" t="s">
        <v>84</v>
      </c>
      <c r="AW1125" s="273" t="s">
        <v>31</v>
      </c>
      <c r="AX1125" s="273" t="s">
        <v>77</v>
      </c>
      <c r="AY1125" s="275" t="s">
        <v>366</v>
      </c>
    </row>
    <row r="1126" spans="2:51" s="280" customFormat="1">
      <c r="B1126" s="279"/>
      <c r="D1126" s="274" t="s">
        <v>373</v>
      </c>
      <c r="E1126" s="281" t="s">
        <v>1</v>
      </c>
      <c r="F1126" s="282" t="s">
        <v>1203</v>
      </c>
      <c r="H1126" s="283">
        <v>153.608</v>
      </c>
      <c r="L1126" s="279"/>
      <c r="M1126" s="284"/>
      <c r="T1126" s="285"/>
      <c r="AT1126" s="281" t="s">
        <v>373</v>
      </c>
      <c r="AU1126" s="281" t="s">
        <v>90</v>
      </c>
      <c r="AV1126" s="280" t="s">
        <v>90</v>
      </c>
      <c r="AW1126" s="280" t="s">
        <v>31</v>
      </c>
      <c r="AX1126" s="280" t="s">
        <v>77</v>
      </c>
      <c r="AY1126" s="281" t="s">
        <v>366</v>
      </c>
    </row>
    <row r="1127" spans="2:51" s="273" customFormat="1">
      <c r="B1127" s="272"/>
      <c r="D1127" s="274" t="s">
        <v>373</v>
      </c>
      <c r="E1127" s="275" t="s">
        <v>1</v>
      </c>
      <c r="F1127" s="276" t="s">
        <v>1204</v>
      </c>
      <c r="H1127" s="275" t="s">
        <v>1</v>
      </c>
      <c r="L1127" s="272"/>
      <c r="M1127" s="277"/>
      <c r="T1127" s="278"/>
      <c r="AT1127" s="275" t="s">
        <v>373</v>
      </c>
      <c r="AU1127" s="275" t="s">
        <v>90</v>
      </c>
      <c r="AV1127" s="273" t="s">
        <v>84</v>
      </c>
      <c r="AW1127" s="273" t="s">
        <v>31</v>
      </c>
      <c r="AX1127" s="273" t="s">
        <v>77</v>
      </c>
      <c r="AY1127" s="275" t="s">
        <v>366</v>
      </c>
    </row>
    <row r="1128" spans="2:51" s="280" customFormat="1">
      <c r="B1128" s="279"/>
      <c r="D1128" s="274" t="s">
        <v>373</v>
      </c>
      <c r="E1128" s="281" t="s">
        <v>1</v>
      </c>
      <c r="F1128" s="282" t="s">
        <v>1205</v>
      </c>
      <c r="H1128" s="283">
        <v>-2.2410000000000001</v>
      </c>
      <c r="L1128" s="279"/>
      <c r="M1128" s="284"/>
      <c r="T1128" s="285"/>
      <c r="AT1128" s="281" t="s">
        <v>373</v>
      </c>
      <c r="AU1128" s="281" t="s">
        <v>90</v>
      </c>
      <c r="AV1128" s="280" t="s">
        <v>90</v>
      </c>
      <c r="AW1128" s="280" t="s">
        <v>31</v>
      </c>
      <c r="AX1128" s="280" t="s">
        <v>77</v>
      </c>
      <c r="AY1128" s="281" t="s">
        <v>366</v>
      </c>
    </row>
    <row r="1129" spans="2:51" s="273" customFormat="1">
      <c r="B1129" s="272"/>
      <c r="D1129" s="274" t="s">
        <v>373</v>
      </c>
      <c r="E1129" s="275" t="s">
        <v>1</v>
      </c>
      <c r="F1129" s="276" t="s">
        <v>1092</v>
      </c>
      <c r="H1129" s="275" t="s">
        <v>1</v>
      </c>
      <c r="L1129" s="272"/>
      <c r="M1129" s="277"/>
      <c r="T1129" s="278"/>
      <c r="AT1129" s="275" t="s">
        <v>373</v>
      </c>
      <c r="AU1129" s="275" t="s">
        <v>90</v>
      </c>
      <c r="AV1129" s="273" t="s">
        <v>84</v>
      </c>
      <c r="AW1129" s="273" t="s">
        <v>31</v>
      </c>
      <c r="AX1129" s="273" t="s">
        <v>77</v>
      </c>
      <c r="AY1129" s="275" t="s">
        <v>366</v>
      </c>
    </row>
    <row r="1130" spans="2:51" s="280" customFormat="1">
      <c r="B1130" s="279"/>
      <c r="D1130" s="274" t="s">
        <v>373</v>
      </c>
      <c r="E1130" s="281" t="s">
        <v>1</v>
      </c>
      <c r="F1130" s="282" t="s">
        <v>1206</v>
      </c>
      <c r="H1130" s="283">
        <v>10.329000000000001</v>
      </c>
      <c r="L1130" s="279"/>
      <c r="M1130" s="284"/>
      <c r="T1130" s="285"/>
      <c r="AT1130" s="281" t="s">
        <v>373</v>
      </c>
      <c r="AU1130" s="281" t="s">
        <v>90</v>
      </c>
      <c r="AV1130" s="280" t="s">
        <v>90</v>
      </c>
      <c r="AW1130" s="280" t="s">
        <v>31</v>
      </c>
      <c r="AX1130" s="280" t="s">
        <v>77</v>
      </c>
      <c r="AY1130" s="281" t="s">
        <v>366</v>
      </c>
    </row>
    <row r="1131" spans="2:51" s="280" customFormat="1">
      <c r="B1131" s="279"/>
      <c r="D1131" s="274" t="s">
        <v>373</v>
      </c>
      <c r="E1131" s="281" t="s">
        <v>1</v>
      </c>
      <c r="F1131" s="282" t="s">
        <v>1207</v>
      </c>
      <c r="H1131" s="283">
        <v>5.9249999999999998</v>
      </c>
      <c r="L1131" s="279"/>
      <c r="M1131" s="284"/>
      <c r="T1131" s="285"/>
      <c r="AT1131" s="281" t="s">
        <v>373</v>
      </c>
      <c r="AU1131" s="281" t="s">
        <v>90</v>
      </c>
      <c r="AV1131" s="280" t="s">
        <v>90</v>
      </c>
      <c r="AW1131" s="280" t="s">
        <v>31</v>
      </c>
      <c r="AX1131" s="280" t="s">
        <v>77</v>
      </c>
      <c r="AY1131" s="281" t="s">
        <v>366</v>
      </c>
    </row>
    <row r="1132" spans="2:51" s="273" customFormat="1">
      <c r="B1132" s="272"/>
      <c r="D1132" s="274" t="s">
        <v>373</v>
      </c>
      <c r="E1132" s="275" t="s">
        <v>1</v>
      </c>
      <c r="F1132" s="276" t="s">
        <v>833</v>
      </c>
      <c r="H1132" s="275" t="s">
        <v>1</v>
      </c>
      <c r="L1132" s="272"/>
      <c r="M1132" s="277"/>
      <c r="T1132" s="278"/>
      <c r="AT1132" s="275" t="s">
        <v>373</v>
      </c>
      <c r="AU1132" s="275" t="s">
        <v>90</v>
      </c>
      <c r="AV1132" s="273" t="s">
        <v>84</v>
      </c>
      <c r="AW1132" s="273" t="s">
        <v>31</v>
      </c>
      <c r="AX1132" s="273" t="s">
        <v>77</v>
      </c>
      <c r="AY1132" s="275" t="s">
        <v>366</v>
      </c>
    </row>
    <row r="1133" spans="2:51" s="280" customFormat="1">
      <c r="B1133" s="279"/>
      <c r="D1133" s="274" t="s">
        <v>373</v>
      </c>
      <c r="E1133" s="281" t="s">
        <v>1</v>
      </c>
      <c r="F1133" s="282" t="s">
        <v>1208</v>
      </c>
      <c r="H1133" s="283">
        <v>0.45800000000000002</v>
      </c>
      <c r="L1133" s="279"/>
      <c r="M1133" s="284"/>
      <c r="T1133" s="285"/>
      <c r="AT1133" s="281" t="s">
        <v>373</v>
      </c>
      <c r="AU1133" s="281" t="s">
        <v>90</v>
      </c>
      <c r="AV1133" s="280" t="s">
        <v>90</v>
      </c>
      <c r="AW1133" s="280" t="s">
        <v>31</v>
      </c>
      <c r="AX1133" s="280" t="s">
        <v>77</v>
      </c>
      <c r="AY1133" s="281" t="s">
        <v>366</v>
      </c>
    </row>
    <row r="1134" spans="2:51" s="294" customFormat="1">
      <c r="B1134" s="293"/>
      <c r="D1134" s="274" t="s">
        <v>373</v>
      </c>
      <c r="E1134" s="295" t="s">
        <v>1</v>
      </c>
      <c r="F1134" s="296" t="s">
        <v>397</v>
      </c>
      <c r="H1134" s="297">
        <v>168.07900000000001</v>
      </c>
      <c r="L1134" s="293"/>
      <c r="M1134" s="298"/>
      <c r="T1134" s="299"/>
      <c r="AT1134" s="295" t="s">
        <v>373</v>
      </c>
      <c r="AU1134" s="295" t="s">
        <v>90</v>
      </c>
      <c r="AV1134" s="294" t="s">
        <v>149</v>
      </c>
      <c r="AW1134" s="294" t="s">
        <v>31</v>
      </c>
      <c r="AX1134" s="294" t="s">
        <v>77</v>
      </c>
      <c r="AY1134" s="295" t="s">
        <v>366</v>
      </c>
    </row>
    <row r="1135" spans="2:51" s="273" customFormat="1">
      <c r="B1135" s="272"/>
      <c r="D1135" s="274" t="s">
        <v>373</v>
      </c>
      <c r="E1135" s="275" t="s">
        <v>1</v>
      </c>
      <c r="F1135" s="276" t="s">
        <v>1209</v>
      </c>
      <c r="H1135" s="275" t="s">
        <v>1</v>
      </c>
      <c r="L1135" s="272"/>
      <c r="M1135" s="277"/>
      <c r="T1135" s="278"/>
      <c r="AT1135" s="275" t="s">
        <v>373</v>
      </c>
      <c r="AU1135" s="275" t="s">
        <v>90</v>
      </c>
      <c r="AV1135" s="273" t="s">
        <v>84</v>
      </c>
      <c r="AW1135" s="273" t="s">
        <v>31</v>
      </c>
      <c r="AX1135" s="273" t="s">
        <v>77</v>
      </c>
      <c r="AY1135" s="275" t="s">
        <v>366</v>
      </c>
    </row>
    <row r="1136" spans="2:51" s="280" customFormat="1">
      <c r="B1136" s="279"/>
      <c r="D1136" s="274" t="s">
        <v>373</v>
      </c>
      <c r="E1136" s="281" t="s">
        <v>1</v>
      </c>
      <c r="F1136" s="282" t="s">
        <v>1210</v>
      </c>
      <c r="H1136" s="283">
        <v>3.8340000000000001</v>
      </c>
      <c r="L1136" s="279"/>
      <c r="M1136" s="284"/>
      <c r="T1136" s="285"/>
      <c r="AT1136" s="281" t="s">
        <v>373</v>
      </c>
      <c r="AU1136" s="281" t="s">
        <v>90</v>
      </c>
      <c r="AV1136" s="280" t="s">
        <v>90</v>
      </c>
      <c r="AW1136" s="280" t="s">
        <v>31</v>
      </c>
      <c r="AX1136" s="280" t="s">
        <v>77</v>
      </c>
      <c r="AY1136" s="281" t="s">
        <v>366</v>
      </c>
    </row>
    <row r="1137" spans="2:51" s="273" customFormat="1">
      <c r="B1137" s="272"/>
      <c r="D1137" s="274" t="s">
        <v>373</v>
      </c>
      <c r="E1137" s="275" t="s">
        <v>1</v>
      </c>
      <c r="F1137" s="276" t="s">
        <v>1172</v>
      </c>
      <c r="H1137" s="275" t="s">
        <v>1</v>
      </c>
      <c r="L1137" s="272"/>
      <c r="M1137" s="277"/>
      <c r="T1137" s="278"/>
      <c r="AT1137" s="275" t="s">
        <v>373</v>
      </c>
      <c r="AU1137" s="275" t="s">
        <v>90</v>
      </c>
      <c r="AV1137" s="273" t="s">
        <v>84</v>
      </c>
      <c r="AW1137" s="273" t="s">
        <v>31</v>
      </c>
      <c r="AX1137" s="273" t="s">
        <v>77</v>
      </c>
      <c r="AY1137" s="275" t="s">
        <v>366</v>
      </c>
    </row>
    <row r="1138" spans="2:51" s="280" customFormat="1">
      <c r="B1138" s="279"/>
      <c r="D1138" s="274" t="s">
        <v>373</v>
      </c>
      <c r="E1138" s="281" t="s">
        <v>1</v>
      </c>
      <c r="F1138" s="282" t="s">
        <v>1211</v>
      </c>
      <c r="H1138" s="283">
        <v>0.371</v>
      </c>
      <c r="L1138" s="279"/>
      <c r="M1138" s="284"/>
      <c r="T1138" s="285"/>
      <c r="AT1138" s="281" t="s">
        <v>373</v>
      </c>
      <c r="AU1138" s="281" t="s">
        <v>90</v>
      </c>
      <c r="AV1138" s="280" t="s">
        <v>90</v>
      </c>
      <c r="AW1138" s="280" t="s">
        <v>31</v>
      </c>
      <c r="AX1138" s="280" t="s">
        <v>77</v>
      </c>
      <c r="AY1138" s="281" t="s">
        <v>366</v>
      </c>
    </row>
    <row r="1139" spans="2:51" s="294" customFormat="1">
      <c r="B1139" s="293"/>
      <c r="D1139" s="274" t="s">
        <v>373</v>
      </c>
      <c r="E1139" s="295" t="s">
        <v>1</v>
      </c>
      <c r="F1139" s="296" t="s">
        <v>397</v>
      </c>
      <c r="H1139" s="297">
        <v>4.2050000000000001</v>
      </c>
      <c r="L1139" s="293"/>
      <c r="M1139" s="298"/>
      <c r="T1139" s="299"/>
      <c r="AT1139" s="295" t="s">
        <v>373</v>
      </c>
      <c r="AU1139" s="295" t="s">
        <v>90</v>
      </c>
      <c r="AV1139" s="294" t="s">
        <v>149</v>
      </c>
      <c r="AW1139" s="294" t="s">
        <v>31</v>
      </c>
      <c r="AX1139" s="294" t="s">
        <v>77</v>
      </c>
      <c r="AY1139" s="295" t="s">
        <v>366</v>
      </c>
    </row>
    <row r="1140" spans="2:51" s="273" customFormat="1">
      <c r="B1140" s="272"/>
      <c r="D1140" s="274" t="s">
        <v>373</v>
      </c>
      <c r="E1140" s="275" t="s">
        <v>1</v>
      </c>
      <c r="F1140" s="276" t="s">
        <v>1212</v>
      </c>
      <c r="H1140" s="275" t="s">
        <v>1</v>
      </c>
      <c r="L1140" s="272"/>
      <c r="M1140" s="277"/>
      <c r="T1140" s="278"/>
      <c r="AT1140" s="275" t="s">
        <v>373</v>
      </c>
      <c r="AU1140" s="275" t="s">
        <v>90</v>
      </c>
      <c r="AV1140" s="273" t="s">
        <v>84</v>
      </c>
      <c r="AW1140" s="273" t="s">
        <v>31</v>
      </c>
      <c r="AX1140" s="273" t="s">
        <v>77</v>
      </c>
      <c r="AY1140" s="275" t="s">
        <v>366</v>
      </c>
    </row>
    <row r="1141" spans="2:51" s="280" customFormat="1">
      <c r="B1141" s="279"/>
      <c r="D1141" s="274" t="s">
        <v>373</v>
      </c>
      <c r="E1141" s="281" t="s">
        <v>1</v>
      </c>
      <c r="F1141" s="282" t="s">
        <v>1213</v>
      </c>
      <c r="H1141" s="283">
        <v>3.9950000000000001</v>
      </c>
      <c r="L1141" s="279"/>
      <c r="M1141" s="284"/>
      <c r="T1141" s="285"/>
      <c r="AT1141" s="281" t="s">
        <v>373</v>
      </c>
      <c r="AU1141" s="281" t="s">
        <v>90</v>
      </c>
      <c r="AV1141" s="280" t="s">
        <v>90</v>
      </c>
      <c r="AW1141" s="280" t="s">
        <v>31</v>
      </c>
      <c r="AX1141" s="280" t="s">
        <v>77</v>
      </c>
      <c r="AY1141" s="281" t="s">
        <v>366</v>
      </c>
    </row>
    <row r="1142" spans="2:51" s="273" customFormat="1">
      <c r="B1142" s="272"/>
      <c r="D1142" s="274" t="s">
        <v>373</v>
      </c>
      <c r="E1142" s="275" t="s">
        <v>1</v>
      </c>
      <c r="F1142" s="276" t="s">
        <v>1172</v>
      </c>
      <c r="H1142" s="275" t="s">
        <v>1</v>
      </c>
      <c r="L1142" s="272"/>
      <c r="M1142" s="277"/>
      <c r="T1142" s="278"/>
      <c r="AT1142" s="275" t="s">
        <v>373</v>
      </c>
      <c r="AU1142" s="275" t="s">
        <v>90</v>
      </c>
      <c r="AV1142" s="273" t="s">
        <v>84</v>
      </c>
      <c r="AW1142" s="273" t="s">
        <v>31</v>
      </c>
      <c r="AX1142" s="273" t="s">
        <v>77</v>
      </c>
      <c r="AY1142" s="275" t="s">
        <v>366</v>
      </c>
    </row>
    <row r="1143" spans="2:51" s="280" customFormat="1">
      <c r="B1143" s="279"/>
      <c r="D1143" s="274" t="s">
        <v>373</v>
      </c>
      <c r="E1143" s="281" t="s">
        <v>1</v>
      </c>
      <c r="F1143" s="282" t="s">
        <v>1214</v>
      </c>
      <c r="H1143" s="283">
        <v>0.35699999999999998</v>
      </c>
      <c r="L1143" s="279"/>
      <c r="M1143" s="284"/>
      <c r="T1143" s="285"/>
      <c r="AT1143" s="281" t="s">
        <v>373</v>
      </c>
      <c r="AU1143" s="281" t="s">
        <v>90</v>
      </c>
      <c r="AV1143" s="280" t="s">
        <v>90</v>
      </c>
      <c r="AW1143" s="280" t="s">
        <v>31</v>
      </c>
      <c r="AX1143" s="280" t="s">
        <v>77</v>
      </c>
      <c r="AY1143" s="281" t="s">
        <v>366</v>
      </c>
    </row>
    <row r="1144" spans="2:51" s="294" customFormat="1">
      <c r="B1144" s="293"/>
      <c r="D1144" s="274" t="s">
        <v>373</v>
      </c>
      <c r="E1144" s="295" t="s">
        <v>1</v>
      </c>
      <c r="F1144" s="296" t="s">
        <v>397</v>
      </c>
      <c r="H1144" s="297">
        <v>4.3520000000000003</v>
      </c>
      <c r="L1144" s="293"/>
      <c r="M1144" s="298"/>
      <c r="T1144" s="299"/>
      <c r="AT1144" s="295" t="s">
        <v>373</v>
      </c>
      <c r="AU1144" s="295" t="s">
        <v>90</v>
      </c>
      <c r="AV1144" s="294" t="s">
        <v>149</v>
      </c>
      <c r="AW1144" s="294" t="s">
        <v>31</v>
      </c>
      <c r="AX1144" s="294" t="s">
        <v>77</v>
      </c>
      <c r="AY1144" s="295" t="s">
        <v>366</v>
      </c>
    </row>
    <row r="1145" spans="2:51" s="273" customFormat="1">
      <c r="B1145" s="272"/>
      <c r="D1145" s="274" t="s">
        <v>373</v>
      </c>
      <c r="E1145" s="275" t="s">
        <v>1</v>
      </c>
      <c r="F1145" s="276" t="s">
        <v>1215</v>
      </c>
      <c r="H1145" s="275" t="s">
        <v>1</v>
      </c>
      <c r="L1145" s="272"/>
      <c r="M1145" s="277"/>
      <c r="T1145" s="278"/>
      <c r="AT1145" s="275" t="s">
        <v>373</v>
      </c>
      <c r="AU1145" s="275" t="s">
        <v>90</v>
      </c>
      <c r="AV1145" s="273" t="s">
        <v>84</v>
      </c>
      <c r="AW1145" s="273" t="s">
        <v>31</v>
      </c>
      <c r="AX1145" s="273" t="s">
        <v>77</v>
      </c>
      <c r="AY1145" s="275" t="s">
        <v>366</v>
      </c>
    </row>
    <row r="1146" spans="2:51" s="280" customFormat="1">
      <c r="B1146" s="279"/>
      <c r="D1146" s="274" t="s">
        <v>373</v>
      </c>
      <c r="E1146" s="281" t="s">
        <v>1</v>
      </c>
      <c r="F1146" s="282" t="s">
        <v>1216</v>
      </c>
      <c r="H1146" s="283">
        <v>12.224</v>
      </c>
      <c r="L1146" s="279"/>
      <c r="M1146" s="284"/>
      <c r="T1146" s="285"/>
      <c r="AT1146" s="281" t="s">
        <v>373</v>
      </c>
      <c r="AU1146" s="281" t="s">
        <v>90</v>
      </c>
      <c r="AV1146" s="280" t="s">
        <v>90</v>
      </c>
      <c r="AW1146" s="280" t="s">
        <v>31</v>
      </c>
      <c r="AX1146" s="280" t="s">
        <v>77</v>
      </c>
      <c r="AY1146" s="281" t="s">
        <v>366</v>
      </c>
    </row>
    <row r="1147" spans="2:51" s="294" customFormat="1">
      <c r="B1147" s="293"/>
      <c r="D1147" s="274" t="s">
        <v>373</v>
      </c>
      <c r="E1147" s="295" t="s">
        <v>1</v>
      </c>
      <c r="F1147" s="296" t="s">
        <v>397</v>
      </c>
      <c r="H1147" s="297">
        <v>12.224</v>
      </c>
      <c r="L1147" s="293"/>
      <c r="M1147" s="298"/>
      <c r="T1147" s="299"/>
      <c r="AT1147" s="295" t="s">
        <v>373</v>
      </c>
      <c r="AU1147" s="295" t="s">
        <v>90</v>
      </c>
      <c r="AV1147" s="294" t="s">
        <v>149</v>
      </c>
      <c r="AW1147" s="294" t="s">
        <v>31</v>
      </c>
      <c r="AX1147" s="294" t="s">
        <v>77</v>
      </c>
      <c r="AY1147" s="295" t="s">
        <v>366</v>
      </c>
    </row>
    <row r="1148" spans="2:51" s="273" customFormat="1">
      <c r="B1148" s="272"/>
      <c r="D1148" s="274" t="s">
        <v>373</v>
      </c>
      <c r="E1148" s="275" t="s">
        <v>1</v>
      </c>
      <c r="F1148" s="276" t="s">
        <v>1217</v>
      </c>
      <c r="H1148" s="275" t="s">
        <v>1</v>
      </c>
      <c r="L1148" s="272"/>
      <c r="M1148" s="277"/>
      <c r="T1148" s="278"/>
      <c r="AT1148" s="275" t="s">
        <v>373</v>
      </c>
      <c r="AU1148" s="275" t="s">
        <v>90</v>
      </c>
      <c r="AV1148" s="273" t="s">
        <v>84</v>
      </c>
      <c r="AW1148" s="273" t="s">
        <v>31</v>
      </c>
      <c r="AX1148" s="273" t="s">
        <v>77</v>
      </c>
      <c r="AY1148" s="275" t="s">
        <v>366</v>
      </c>
    </row>
    <row r="1149" spans="2:51" s="280" customFormat="1">
      <c r="B1149" s="279"/>
      <c r="D1149" s="274" t="s">
        <v>373</v>
      </c>
      <c r="E1149" s="281" t="s">
        <v>1</v>
      </c>
      <c r="F1149" s="282" t="s">
        <v>1218</v>
      </c>
      <c r="H1149" s="283">
        <v>19.04</v>
      </c>
      <c r="L1149" s="279"/>
      <c r="M1149" s="284"/>
      <c r="T1149" s="285"/>
      <c r="AT1149" s="281" t="s">
        <v>373</v>
      </c>
      <c r="AU1149" s="281" t="s">
        <v>90</v>
      </c>
      <c r="AV1149" s="280" t="s">
        <v>90</v>
      </c>
      <c r="AW1149" s="280" t="s">
        <v>31</v>
      </c>
      <c r="AX1149" s="280" t="s">
        <v>77</v>
      </c>
      <c r="AY1149" s="281" t="s">
        <v>366</v>
      </c>
    </row>
    <row r="1150" spans="2:51" s="273" customFormat="1">
      <c r="B1150" s="272"/>
      <c r="D1150" s="274" t="s">
        <v>373</v>
      </c>
      <c r="E1150" s="275" t="s">
        <v>1</v>
      </c>
      <c r="F1150" s="276" t="s">
        <v>1219</v>
      </c>
      <c r="H1150" s="275" t="s">
        <v>1</v>
      </c>
      <c r="L1150" s="272"/>
      <c r="M1150" s="277"/>
      <c r="T1150" s="278"/>
      <c r="AT1150" s="275" t="s">
        <v>373</v>
      </c>
      <c r="AU1150" s="275" t="s">
        <v>90</v>
      </c>
      <c r="AV1150" s="273" t="s">
        <v>84</v>
      </c>
      <c r="AW1150" s="273" t="s">
        <v>31</v>
      </c>
      <c r="AX1150" s="273" t="s">
        <v>77</v>
      </c>
      <c r="AY1150" s="275" t="s">
        <v>366</v>
      </c>
    </row>
    <row r="1151" spans="2:51" s="280" customFormat="1">
      <c r="B1151" s="279"/>
      <c r="D1151" s="274" t="s">
        <v>373</v>
      </c>
      <c r="E1151" s="281" t="s">
        <v>1</v>
      </c>
      <c r="F1151" s="282" t="s">
        <v>1220</v>
      </c>
      <c r="H1151" s="283">
        <v>3.3580000000000001</v>
      </c>
      <c r="L1151" s="279"/>
      <c r="M1151" s="284"/>
      <c r="T1151" s="285"/>
      <c r="AT1151" s="281" t="s">
        <v>373</v>
      </c>
      <c r="AU1151" s="281" t="s">
        <v>90</v>
      </c>
      <c r="AV1151" s="280" t="s">
        <v>90</v>
      </c>
      <c r="AW1151" s="280" t="s">
        <v>31</v>
      </c>
      <c r="AX1151" s="280" t="s">
        <v>77</v>
      </c>
      <c r="AY1151" s="281" t="s">
        <v>366</v>
      </c>
    </row>
    <row r="1152" spans="2:51" s="294" customFormat="1">
      <c r="B1152" s="293"/>
      <c r="D1152" s="274" t="s">
        <v>373</v>
      </c>
      <c r="E1152" s="295" t="s">
        <v>1</v>
      </c>
      <c r="F1152" s="296" t="s">
        <v>397</v>
      </c>
      <c r="H1152" s="297">
        <v>22.398</v>
      </c>
      <c r="L1152" s="293"/>
      <c r="M1152" s="298"/>
      <c r="T1152" s="299"/>
      <c r="AT1152" s="295" t="s">
        <v>373</v>
      </c>
      <c r="AU1152" s="295" t="s">
        <v>90</v>
      </c>
      <c r="AV1152" s="294" t="s">
        <v>149</v>
      </c>
      <c r="AW1152" s="294" t="s">
        <v>31</v>
      </c>
      <c r="AX1152" s="294" t="s">
        <v>77</v>
      </c>
      <c r="AY1152" s="295" t="s">
        <v>366</v>
      </c>
    </row>
    <row r="1153" spans="2:51" s="273" customFormat="1">
      <c r="B1153" s="272"/>
      <c r="D1153" s="274" t="s">
        <v>373</v>
      </c>
      <c r="E1153" s="275" t="s">
        <v>1</v>
      </c>
      <c r="F1153" s="276" t="s">
        <v>1221</v>
      </c>
      <c r="H1153" s="275" t="s">
        <v>1</v>
      </c>
      <c r="L1153" s="272"/>
      <c r="M1153" s="277"/>
      <c r="T1153" s="278"/>
      <c r="AT1153" s="275" t="s">
        <v>373</v>
      </c>
      <c r="AU1153" s="275" t="s">
        <v>90</v>
      </c>
      <c r="AV1153" s="273" t="s">
        <v>84</v>
      </c>
      <c r="AW1153" s="273" t="s">
        <v>31</v>
      </c>
      <c r="AX1153" s="273" t="s">
        <v>77</v>
      </c>
      <c r="AY1153" s="275" t="s">
        <v>366</v>
      </c>
    </row>
    <row r="1154" spans="2:51" s="280" customFormat="1">
      <c r="B1154" s="279"/>
      <c r="D1154" s="274" t="s">
        <v>373</v>
      </c>
      <c r="E1154" s="281" t="s">
        <v>1</v>
      </c>
      <c r="F1154" s="282" t="s">
        <v>1222</v>
      </c>
      <c r="H1154" s="283">
        <v>12.41</v>
      </c>
      <c r="L1154" s="279"/>
      <c r="M1154" s="284"/>
      <c r="T1154" s="285"/>
      <c r="AT1154" s="281" t="s">
        <v>373</v>
      </c>
      <c r="AU1154" s="281" t="s">
        <v>90</v>
      </c>
      <c r="AV1154" s="280" t="s">
        <v>90</v>
      </c>
      <c r="AW1154" s="280" t="s">
        <v>31</v>
      </c>
      <c r="AX1154" s="280" t="s">
        <v>77</v>
      </c>
      <c r="AY1154" s="281" t="s">
        <v>366</v>
      </c>
    </row>
    <row r="1155" spans="2:51" s="294" customFormat="1">
      <c r="B1155" s="293"/>
      <c r="D1155" s="274" t="s">
        <v>373</v>
      </c>
      <c r="E1155" s="295" t="s">
        <v>1</v>
      </c>
      <c r="F1155" s="296" t="s">
        <v>397</v>
      </c>
      <c r="H1155" s="297">
        <v>12.41</v>
      </c>
      <c r="L1155" s="293"/>
      <c r="M1155" s="298"/>
      <c r="T1155" s="299"/>
      <c r="AT1155" s="295" t="s">
        <v>373</v>
      </c>
      <c r="AU1155" s="295" t="s">
        <v>90</v>
      </c>
      <c r="AV1155" s="294" t="s">
        <v>149</v>
      </c>
      <c r="AW1155" s="294" t="s">
        <v>31</v>
      </c>
      <c r="AX1155" s="294" t="s">
        <v>77</v>
      </c>
      <c r="AY1155" s="295" t="s">
        <v>366</v>
      </c>
    </row>
    <row r="1156" spans="2:51" s="273" customFormat="1">
      <c r="B1156" s="272"/>
      <c r="D1156" s="274" t="s">
        <v>373</v>
      </c>
      <c r="E1156" s="275" t="s">
        <v>1</v>
      </c>
      <c r="F1156" s="276" t="s">
        <v>1223</v>
      </c>
      <c r="H1156" s="275" t="s">
        <v>1</v>
      </c>
      <c r="L1156" s="272"/>
      <c r="M1156" s="277"/>
      <c r="T1156" s="278"/>
      <c r="AT1156" s="275" t="s">
        <v>373</v>
      </c>
      <c r="AU1156" s="275" t="s">
        <v>90</v>
      </c>
      <c r="AV1156" s="273" t="s">
        <v>84</v>
      </c>
      <c r="AW1156" s="273" t="s">
        <v>31</v>
      </c>
      <c r="AX1156" s="273" t="s">
        <v>77</v>
      </c>
      <c r="AY1156" s="275" t="s">
        <v>366</v>
      </c>
    </row>
    <row r="1157" spans="2:51" s="280" customFormat="1">
      <c r="B1157" s="279"/>
      <c r="D1157" s="274" t="s">
        <v>373</v>
      </c>
      <c r="E1157" s="281" t="s">
        <v>1</v>
      </c>
      <c r="F1157" s="282" t="s">
        <v>1224</v>
      </c>
      <c r="H1157" s="283">
        <v>19.013999999999999</v>
      </c>
      <c r="L1157" s="279"/>
      <c r="M1157" s="284"/>
      <c r="T1157" s="285"/>
      <c r="AT1157" s="281" t="s">
        <v>373</v>
      </c>
      <c r="AU1157" s="281" t="s">
        <v>90</v>
      </c>
      <c r="AV1157" s="280" t="s">
        <v>90</v>
      </c>
      <c r="AW1157" s="280" t="s">
        <v>31</v>
      </c>
      <c r="AX1157" s="280" t="s">
        <v>77</v>
      </c>
      <c r="AY1157" s="281" t="s">
        <v>366</v>
      </c>
    </row>
    <row r="1158" spans="2:51" s="273" customFormat="1">
      <c r="B1158" s="272"/>
      <c r="D1158" s="274" t="s">
        <v>373</v>
      </c>
      <c r="E1158" s="275" t="s">
        <v>1</v>
      </c>
      <c r="F1158" s="276" t="s">
        <v>1219</v>
      </c>
      <c r="H1158" s="275" t="s">
        <v>1</v>
      </c>
      <c r="L1158" s="272"/>
      <c r="M1158" s="277"/>
      <c r="T1158" s="278"/>
      <c r="AT1158" s="275" t="s">
        <v>373</v>
      </c>
      <c r="AU1158" s="275" t="s">
        <v>90</v>
      </c>
      <c r="AV1158" s="273" t="s">
        <v>84</v>
      </c>
      <c r="AW1158" s="273" t="s">
        <v>31</v>
      </c>
      <c r="AX1158" s="273" t="s">
        <v>77</v>
      </c>
      <c r="AY1158" s="275" t="s">
        <v>366</v>
      </c>
    </row>
    <row r="1159" spans="2:51" s="280" customFormat="1">
      <c r="B1159" s="279"/>
      <c r="D1159" s="274" t="s">
        <v>373</v>
      </c>
      <c r="E1159" s="281" t="s">
        <v>1</v>
      </c>
      <c r="F1159" s="282" t="s">
        <v>1220</v>
      </c>
      <c r="H1159" s="283">
        <v>3.3580000000000001</v>
      </c>
      <c r="L1159" s="279"/>
      <c r="M1159" s="284"/>
      <c r="T1159" s="285"/>
      <c r="AT1159" s="281" t="s">
        <v>373</v>
      </c>
      <c r="AU1159" s="281" t="s">
        <v>90</v>
      </c>
      <c r="AV1159" s="280" t="s">
        <v>90</v>
      </c>
      <c r="AW1159" s="280" t="s">
        <v>31</v>
      </c>
      <c r="AX1159" s="280" t="s">
        <v>77</v>
      </c>
      <c r="AY1159" s="281" t="s">
        <v>366</v>
      </c>
    </row>
    <row r="1160" spans="2:51" s="294" customFormat="1">
      <c r="B1160" s="293"/>
      <c r="D1160" s="274" t="s">
        <v>373</v>
      </c>
      <c r="E1160" s="295" t="s">
        <v>1</v>
      </c>
      <c r="F1160" s="296" t="s">
        <v>397</v>
      </c>
      <c r="H1160" s="297">
        <v>22.372</v>
      </c>
      <c r="L1160" s="293"/>
      <c r="M1160" s="298"/>
      <c r="T1160" s="299"/>
      <c r="AT1160" s="295" t="s">
        <v>373</v>
      </c>
      <c r="AU1160" s="295" t="s">
        <v>90</v>
      </c>
      <c r="AV1160" s="294" t="s">
        <v>149</v>
      </c>
      <c r="AW1160" s="294" t="s">
        <v>31</v>
      </c>
      <c r="AX1160" s="294" t="s">
        <v>77</v>
      </c>
      <c r="AY1160" s="295" t="s">
        <v>366</v>
      </c>
    </row>
    <row r="1161" spans="2:51" s="273" customFormat="1">
      <c r="B1161" s="272"/>
      <c r="D1161" s="274" t="s">
        <v>373</v>
      </c>
      <c r="E1161" s="275" t="s">
        <v>1</v>
      </c>
      <c r="F1161" s="276" t="s">
        <v>1225</v>
      </c>
      <c r="H1161" s="275" t="s">
        <v>1</v>
      </c>
      <c r="L1161" s="272"/>
      <c r="M1161" s="277"/>
      <c r="T1161" s="278"/>
      <c r="AT1161" s="275" t="s">
        <v>373</v>
      </c>
      <c r="AU1161" s="275" t="s">
        <v>90</v>
      </c>
      <c r="AV1161" s="273" t="s">
        <v>84</v>
      </c>
      <c r="AW1161" s="273" t="s">
        <v>31</v>
      </c>
      <c r="AX1161" s="273" t="s">
        <v>77</v>
      </c>
      <c r="AY1161" s="275" t="s">
        <v>366</v>
      </c>
    </row>
    <row r="1162" spans="2:51" s="280" customFormat="1">
      <c r="B1162" s="279"/>
      <c r="D1162" s="274" t="s">
        <v>373</v>
      </c>
      <c r="E1162" s="281" t="s">
        <v>1</v>
      </c>
      <c r="F1162" s="282" t="s">
        <v>1226</v>
      </c>
      <c r="H1162" s="283">
        <v>147.79300000000001</v>
      </c>
      <c r="L1162" s="279"/>
      <c r="M1162" s="284"/>
      <c r="T1162" s="285"/>
      <c r="AT1162" s="281" t="s">
        <v>373</v>
      </c>
      <c r="AU1162" s="281" t="s">
        <v>90</v>
      </c>
      <c r="AV1162" s="280" t="s">
        <v>90</v>
      </c>
      <c r="AW1162" s="280" t="s">
        <v>31</v>
      </c>
      <c r="AX1162" s="280" t="s">
        <v>77</v>
      </c>
      <c r="AY1162" s="281" t="s">
        <v>366</v>
      </c>
    </row>
    <row r="1163" spans="2:51" s="273" customFormat="1">
      <c r="B1163" s="272"/>
      <c r="D1163" s="274" t="s">
        <v>373</v>
      </c>
      <c r="E1163" s="275" t="s">
        <v>1</v>
      </c>
      <c r="F1163" s="276" t="s">
        <v>1204</v>
      </c>
      <c r="H1163" s="275" t="s">
        <v>1</v>
      </c>
      <c r="L1163" s="272"/>
      <c r="M1163" s="277"/>
      <c r="T1163" s="278"/>
      <c r="AT1163" s="275" t="s">
        <v>373</v>
      </c>
      <c r="AU1163" s="275" t="s">
        <v>90</v>
      </c>
      <c r="AV1163" s="273" t="s">
        <v>84</v>
      </c>
      <c r="AW1163" s="273" t="s">
        <v>31</v>
      </c>
      <c r="AX1163" s="273" t="s">
        <v>77</v>
      </c>
      <c r="AY1163" s="275" t="s">
        <v>366</v>
      </c>
    </row>
    <row r="1164" spans="2:51" s="280" customFormat="1">
      <c r="B1164" s="279"/>
      <c r="D1164" s="274" t="s">
        <v>373</v>
      </c>
      <c r="E1164" s="281" t="s">
        <v>1</v>
      </c>
      <c r="F1164" s="282" t="s">
        <v>1227</v>
      </c>
      <c r="H1164" s="283">
        <v>-2.3820000000000001</v>
      </c>
      <c r="L1164" s="279"/>
      <c r="M1164" s="284"/>
      <c r="T1164" s="285"/>
      <c r="AT1164" s="281" t="s">
        <v>373</v>
      </c>
      <c r="AU1164" s="281" t="s">
        <v>90</v>
      </c>
      <c r="AV1164" s="280" t="s">
        <v>90</v>
      </c>
      <c r="AW1164" s="280" t="s">
        <v>31</v>
      </c>
      <c r="AX1164" s="280" t="s">
        <v>77</v>
      </c>
      <c r="AY1164" s="281" t="s">
        <v>366</v>
      </c>
    </row>
    <row r="1165" spans="2:51" s="273" customFormat="1">
      <c r="B1165" s="272"/>
      <c r="D1165" s="274" t="s">
        <v>373</v>
      </c>
      <c r="E1165" s="275" t="s">
        <v>1</v>
      </c>
      <c r="F1165" s="276" t="s">
        <v>1092</v>
      </c>
      <c r="H1165" s="275" t="s">
        <v>1</v>
      </c>
      <c r="L1165" s="272"/>
      <c r="M1165" s="277"/>
      <c r="T1165" s="278"/>
      <c r="AT1165" s="275" t="s">
        <v>373</v>
      </c>
      <c r="AU1165" s="275" t="s">
        <v>90</v>
      </c>
      <c r="AV1165" s="273" t="s">
        <v>84</v>
      </c>
      <c r="AW1165" s="273" t="s">
        <v>31</v>
      </c>
      <c r="AX1165" s="273" t="s">
        <v>77</v>
      </c>
      <c r="AY1165" s="275" t="s">
        <v>366</v>
      </c>
    </row>
    <row r="1166" spans="2:51" s="280" customFormat="1">
      <c r="B1166" s="279"/>
      <c r="D1166" s="274" t="s">
        <v>373</v>
      </c>
      <c r="E1166" s="281" t="s">
        <v>1</v>
      </c>
      <c r="F1166" s="282" t="s">
        <v>1228</v>
      </c>
      <c r="H1166" s="283">
        <v>6.5679999999999996</v>
      </c>
      <c r="L1166" s="279"/>
      <c r="M1166" s="284"/>
      <c r="T1166" s="285"/>
      <c r="AT1166" s="281" t="s">
        <v>373</v>
      </c>
      <c r="AU1166" s="281" t="s">
        <v>90</v>
      </c>
      <c r="AV1166" s="280" t="s">
        <v>90</v>
      </c>
      <c r="AW1166" s="280" t="s">
        <v>31</v>
      </c>
      <c r="AX1166" s="280" t="s">
        <v>77</v>
      </c>
      <c r="AY1166" s="281" t="s">
        <v>366</v>
      </c>
    </row>
    <row r="1167" spans="2:51" s="280" customFormat="1">
      <c r="B1167" s="279"/>
      <c r="D1167" s="274" t="s">
        <v>373</v>
      </c>
      <c r="E1167" s="281" t="s">
        <v>1</v>
      </c>
      <c r="F1167" s="282" t="s">
        <v>1229</v>
      </c>
      <c r="H1167" s="283">
        <v>4.38</v>
      </c>
      <c r="L1167" s="279"/>
      <c r="M1167" s="284"/>
      <c r="T1167" s="285"/>
      <c r="AT1167" s="281" t="s">
        <v>373</v>
      </c>
      <c r="AU1167" s="281" t="s">
        <v>90</v>
      </c>
      <c r="AV1167" s="280" t="s">
        <v>90</v>
      </c>
      <c r="AW1167" s="280" t="s">
        <v>31</v>
      </c>
      <c r="AX1167" s="280" t="s">
        <v>77</v>
      </c>
      <c r="AY1167" s="281" t="s">
        <v>366</v>
      </c>
    </row>
    <row r="1168" spans="2:51" s="294" customFormat="1">
      <c r="B1168" s="293"/>
      <c r="D1168" s="274" t="s">
        <v>373</v>
      </c>
      <c r="E1168" s="295" t="s">
        <v>1</v>
      </c>
      <c r="F1168" s="296" t="s">
        <v>397</v>
      </c>
      <c r="H1168" s="297">
        <v>156.35900000000001</v>
      </c>
      <c r="L1168" s="293"/>
      <c r="M1168" s="298"/>
      <c r="T1168" s="299"/>
      <c r="AT1168" s="295" t="s">
        <v>373</v>
      </c>
      <c r="AU1168" s="295" t="s">
        <v>90</v>
      </c>
      <c r="AV1168" s="294" t="s">
        <v>149</v>
      </c>
      <c r="AW1168" s="294" t="s">
        <v>31</v>
      </c>
      <c r="AX1168" s="294" t="s">
        <v>77</v>
      </c>
      <c r="AY1168" s="295" t="s">
        <v>366</v>
      </c>
    </row>
    <row r="1169" spans="2:51" s="273" customFormat="1">
      <c r="B1169" s="272"/>
      <c r="D1169" s="274" t="s">
        <v>373</v>
      </c>
      <c r="E1169" s="275" t="s">
        <v>1</v>
      </c>
      <c r="F1169" s="276" t="s">
        <v>1230</v>
      </c>
      <c r="H1169" s="275" t="s">
        <v>1</v>
      </c>
      <c r="L1169" s="272"/>
      <c r="M1169" s="277"/>
      <c r="T1169" s="278"/>
      <c r="AT1169" s="275" t="s">
        <v>373</v>
      </c>
      <c r="AU1169" s="275" t="s">
        <v>90</v>
      </c>
      <c r="AV1169" s="273" t="s">
        <v>84</v>
      </c>
      <c r="AW1169" s="273" t="s">
        <v>31</v>
      </c>
      <c r="AX1169" s="273" t="s">
        <v>77</v>
      </c>
      <c r="AY1169" s="275" t="s">
        <v>366</v>
      </c>
    </row>
    <row r="1170" spans="2:51" s="280" customFormat="1">
      <c r="B1170" s="279"/>
      <c r="D1170" s="274" t="s">
        <v>373</v>
      </c>
      <c r="E1170" s="281" t="s">
        <v>1</v>
      </c>
      <c r="F1170" s="282" t="s">
        <v>1231</v>
      </c>
      <c r="H1170" s="283">
        <v>185.50399999999999</v>
      </c>
      <c r="L1170" s="279"/>
      <c r="M1170" s="284"/>
      <c r="T1170" s="285"/>
      <c r="AT1170" s="281" t="s">
        <v>373</v>
      </c>
      <c r="AU1170" s="281" t="s">
        <v>90</v>
      </c>
      <c r="AV1170" s="280" t="s">
        <v>90</v>
      </c>
      <c r="AW1170" s="280" t="s">
        <v>31</v>
      </c>
      <c r="AX1170" s="280" t="s">
        <v>77</v>
      </c>
      <c r="AY1170" s="281" t="s">
        <v>366</v>
      </c>
    </row>
    <row r="1171" spans="2:51" s="273" customFormat="1">
      <c r="B1171" s="272"/>
      <c r="D1171" s="274" t="s">
        <v>373</v>
      </c>
      <c r="E1171" s="275" t="s">
        <v>1</v>
      </c>
      <c r="F1171" s="276" t="s">
        <v>1204</v>
      </c>
      <c r="H1171" s="275" t="s">
        <v>1</v>
      </c>
      <c r="L1171" s="272"/>
      <c r="M1171" s="277"/>
      <c r="T1171" s="278"/>
      <c r="AT1171" s="275" t="s">
        <v>373</v>
      </c>
      <c r="AU1171" s="275" t="s">
        <v>90</v>
      </c>
      <c r="AV1171" s="273" t="s">
        <v>84</v>
      </c>
      <c r="AW1171" s="273" t="s">
        <v>31</v>
      </c>
      <c r="AX1171" s="273" t="s">
        <v>77</v>
      </c>
      <c r="AY1171" s="275" t="s">
        <v>366</v>
      </c>
    </row>
    <row r="1172" spans="2:51" s="280" customFormat="1">
      <c r="B1172" s="279"/>
      <c r="D1172" s="274" t="s">
        <v>373</v>
      </c>
      <c r="E1172" s="281" t="s">
        <v>1</v>
      </c>
      <c r="F1172" s="282" t="s">
        <v>1232</v>
      </c>
      <c r="H1172" s="283">
        <v>-2.7839999999999998</v>
      </c>
      <c r="L1172" s="279"/>
      <c r="M1172" s="284"/>
      <c r="T1172" s="285"/>
      <c r="AT1172" s="281" t="s">
        <v>373</v>
      </c>
      <c r="AU1172" s="281" t="s">
        <v>90</v>
      </c>
      <c r="AV1172" s="280" t="s">
        <v>90</v>
      </c>
      <c r="AW1172" s="280" t="s">
        <v>31</v>
      </c>
      <c r="AX1172" s="280" t="s">
        <v>77</v>
      </c>
      <c r="AY1172" s="281" t="s">
        <v>366</v>
      </c>
    </row>
    <row r="1173" spans="2:51" s="273" customFormat="1">
      <c r="B1173" s="272"/>
      <c r="D1173" s="274" t="s">
        <v>373</v>
      </c>
      <c r="E1173" s="275" t="s">
        <v>1</v>
      </c>
      <c r="F1173" s="276" t="s">
        <v>1092</v>
      </c>
      <c r="H1173" s="275" t="s">
        <v>1</v>
      </c>
      <c r="L1173" s="272"/>
      <c r="M1173" s="277"/>
      <c r="T1173" s="278"/>
      <c r="AT1173" s="275" t="s">
        <v>373</v>
      </c>
      <c r="AU1173" s="275" t="s">
        <v>90</v>
      </c>
      <c r="AV1173" s="273" t="s">
        <v>84</v>
      </c>
      <c r="AW1173" s="273" t="s">
        <v>31</v>
      </c>
      <c r="AX1173" s="273" t="s">
        <v>77</v>
      </c>
      <c r="AY1173" s="275" t="s">
        <v>366</v>
      </c>
    </row>
    <row r="1174" spans="2:51" s="280" customFormat="1">
      <c r="B1174" s="279"/>
      <c r="D1174" s="274" t="s">
        <v>373</v>
      </c>
      <c r="E1174" s="281" t="s">
        <v>1</v>
      </c>
      <c r="F1174" s="282" t="s">
        <v>1233</v>
      </c>
      <c r="H1174" s="283">
        <v>4.7450000000000001</v>
      </c>
      <c r="L1174" s="279"/>
      <c r="M1174" s="284"/>
      <c r="T1174" s="285"/>
      <c r="AT1174" s="281" t="s">
        <v>373</v>
      </c>
      <c r="AU1174" s="281" t="s">
        <v>90</v>
      </c>
      <c r="AV1174" s="280" t="s">
        <v>90</v>
      </c>
      <c r="AW1174" s="280" t="s">
        <v>31</v>
      </c>
      <c r="AX1174" s="280" t="s">
        <v>77</v>
      </c>
      <c r="AY1174" s="281" t="s">
        <v>366</v>
      </c>
    </row>
    <row r="1175" spans="2:51" s="280" customFormat="1">
      <c r="B1175" s="279"/>
      <c r="D1175" s="274" t="s">
        <v>373</v>
      </c>
      <c r="E1175" s="281" t="s">
        <v>1</v>
      </c>
      <c r="F1175" s="282" t="s">
        <v>1234</v>
      </c>
      <c r="H1175" s="283">
        <v>4.5910000000000002</v>
      </c>
      <c r="L1175" s="279"/>
      <c r="M1175" s="284"/>
      <c r="T1175" s="285"/>
      <c r="AT1175" s="281" t="s">
        <v>373</v>
      </c>
      <c r="AU1175" s="281" t="s">
        <v>90</v>
      </c>
      <c r="AV1175" s="280" t="s">
        <v>90</v>
      </c>
      <c r="AW1175" s="280" t="s">
        <v>31</v>
      </c>
      <c r="AX1175" s="280" t="s">
        <v>77</v>
      </c>
      <c r="AY1175" s="281" t="s">
        <v>366</v>
      </c>
    </row>
    <row r="1176" spans="2:51" s="273" customFormat="1">
      <c r="B1176" s="272"/>
      <c r="D1176" s="274" t="s">
        <v>373</v>
      </c>
      <c r="E1176" s="275" t="s">
        <v>1</v>
      </c>
      <c r="F1176" s="276" t="s">
        <v>833</v>
      </c>
      <c r="H1176" s="275" t="s">
        <v>1</v>
      </c>
      <c r="L1176" s="272"/>
      <c r="M1176" s="277"/>
      <c r="T1176" s="278"/>
      <c r="AT1176" s="275" t="s">
        <v>373</v>
      </c>
      <c r="AU1176" s="275" t="s">
        <v>90</v>
      </c>
      <c r="AV1176" s="273" t="s">
        <v>84</v>
      </c>
      <c r="AW1176" s="273" t="s">
        <v>31</v>
      </c>
      <c r="AX1176" s="273" t="s">
        <v>77</v>
      </c>
      <c r="AY1176" s="275" t="s">
        <v>366</v>
      </c>
    </row>
    <row r="1177" spans="2:51" s="280" customFormat="1">
      <c r="B1177" s="279"/>
      <c r="D1177" s="274" t="s">
        <v>373</v>
      </c>
      <c r="E1177" s="281" t="s">
        <v>1</v>
      </c>
      <c r="F1177" s="282" t="s">
        <v>1235</v>
      </c>
      <c r="H1177" s="283">
        <v>1.958</v>
      </c>
      <c r="L1177" s="279"/>
      <c r="M1177" s="284"/>
      <c r="T1177" s="285"/>
      <c r="AT1177" s="281" t="s">
        <v>373</v>
      </c>
      <c r="AU1177" s="281" t="s">
        <v>90</v>
      </c>
      <c r="AV1177" s="280" t="s">
        <v>90</v>
      </c>
      <c r="AW1177" s="280" t="s">
        <v>31</v>
      </c>
      <c r="AX1177" s="280" t="s">
        <v>77</v>
      </c>
      <c r="AY1177" s="281" t="s">
        <v>366</v>
      </c>
    </row>
    <row r="1178" spans="2:51" s="294" customFormat="1">
      <c r="B1178" s="293"/>
      <c r="D1178" s="274" t="s">
        <v>373</v>
      </c>
      <c r="E1178" s="295" t="s">
        <v>1</v>
      </c>
      <c r="F1178" s="296" t="s">
        <v>397</v>
      </c>
      <c r="H1178" s="297">
        <v>194.01400000000001</v>
      </c>
      <c r="L1178" s="293"/>
      <c r="M1178" s="298"/>
      <c r="T1178" s="299"/>
      <c r="AT1178" s="295" t="s">
        <v>373</v>
      </c>
      <c r="AU1178" s="295" t="s">
        <v>90</v>
      </c>
      <c r="AV1178" s="294" t="s">
        <v>149</v>
      </c>
      <c r="AW1178" s="294" t="s">
        <v>31</v>
      </c>
      <c r="AX1178" s="294" t="s">
        <v>77</v>
      </c>
      <c r="AY1178" s="295" t="s">
        <v>366</v>
      </c>
    </row>
    <row r="1179" spans="2:51" s="273" customFormat="1">
      <c r="B1179" s="272"/>
      <c r="D1179" s="274" t="s">
        <v>373</v>
      </c>
      <c r="E1179" s="275" t="s">
        <v>1</v>
      </c>
      <c r="F1179" s="276" t="s">
        <v>1236</v>
      </c>
      <c r="H1179" s="275" t="s">
        <v>1</v>
      </c>
      <c r="L1179" s="272"/>
      <c r="M1179" s="277"/>
      <c r="T1179" s="278"/>
      <c r="AT1179" s="275" t="s">
        <v>373</v>
      </c>
      <c r="AU1179" s="275" t="s">
        <v>90</v>
      </c>
      <c r="AV1179" s="273" t="s">
        <v>84</v>
      </c>
      <c r="AW1179" s="273" t="s">
        <v>31</v>
      </c>
      <c r="AX1179" s="273" t="s">
        <v>77</v>
      </c>
      <c r="AY1179" s="275" t="s">
        <v>366</v>
      </c>
    </row>
    <row r="1180" spans="2:51" s="280" customFormat="1">
      <c r="B1180" s="279"/>
      <c r="D1180" s="274" t="s">
        <v>373</v>
      </c>
      <c r="E1180" s="281" t="s">
        <v>1</v>
      </c>
      <c r="F1180" s="282" t="s">
        <v>1237</v>
      </c>
      <c r="H1180" s="283">
        <v>161.40899999999999</v>
      </c>
      <c r="L1180" s="279"/>
      <c r="M1180" s="284"/>
      <c r="T1180" s="285"/>
      <c r="AT1180" s="281" t="s">
        <v>373</v>
      </c>
      <c r="AU1180" s="281" t="s">
        <v>90</v>
      </c>
      <c r="AV1180" s="280" t="s">
        <v>90</v>
      </c>
      <c r="AW1180" s="280" t="s">
        <v>31</v>
      </c>
      <c r="AX1180" s="280" t="s">
        <v>77</v>
      </c>
      <c r="AY1180" s="281" t="s">
        <v>366</v>
      </c>
    </row>
    <row r="1181" spans="2:51" s="273" customFormat="1">
      <c r="B1181" s="272"/>
      <c r="D1181" s="274" t="s">
        <v>373</v>
      </c>
      <c r="E1181" s="275" t="s">
        <v>1</v>
      </c>
      <c r="F1181" s="276" t="s">
        <v>1204</v>
      </c>
      <c r="H1181" s="275" t="s">
        <v>1</v>
      </c>
      <c r="L1181" s="272"/>
      <c r="M1181" s="277"/>
      <c r="T1181" s="278"/>
      <c r="AT1181" s="275" t="s">
        <v>373</v>
      </c>
      <c r="AU1181" s="275" t="s">
        <v>90</v>
      </c>
      <c r="AV1181" s="273" t="s">
        <v>84</v>
      </c>
      <c r="AW1181" s="273" t="s">
        <v>31</v>
      </c>
      <c r="AX1181" s="273" t="s">
        <v>77</v>
      </c>
      <c r="AY1181" s="275" t="s">
        <v>366</v>
      </c>
    </row>
    <row r="1182" spans="2:51" s="280" customFormat="1">
      <c r="B1182" s="279"/>
      <c r="D1182" s="274" t="s">
        <v>373</v>
      </c>
      <c r="E1182" s="281" t="s">
        <v>1</v>
      </c>
      <c r="F1182" s="282" t="s">
        <v>1238</v>
      </c>
      <c r="H1182" s="283">
        <v>-2.024</v>
      </c>
      <c r="L1182" s="279"/>
      <c r="M1182" s="284"/>
      <c r="T1182" s="285"/>
      <c r="AT1182" s="281" t="s">
        <v>373</v>
      </c>
      <c r="AU1182" s="281" t="s">
        <v>90</v>
      </c>
      <c r="AV1182" s="280" t="s">
        <v>90</v>
      </c>
      <c r="AW1182" s="280" t="s">
        <v>31</v>
      </c>
      <c r="AX1182" s="280" t="s">
        <v>77</v>
      </c>
      <c r="AY1182" s="281" t="s">
        <v>366</v>
      </c>
    </row>
    <row r="1183" spans="2:51" s="273" customFormat="1">
      <c r="B1183" s="272"/>
      <c r="D1183" s="274" t="s">
        <v>373</v>
      </c>
      <c r="E1183" s="275" t="s">
        <v>1</v>
      </c>
      <c r="F1183" s="276" t="s">
        <v>1092</v>
      </c>
      <c r="H1183" s="275" t="s">
        <v>1</v>
      </c>
      <c r="L1183" s="272"/>
      <c r="M1183" s="277"/>
      <c r="T1183" s="278"/>
      <c r="AT1183" s="275" t="s">
        <v>373</v>
      </c>
      <c r="AU1183" s="275" t="s">
        <v>90</v>
      </c>
      <c r="AV1183" s="273" t="s">
        <v>84</v>
      </c>
      <c r="AW1183" s="273" t="s">
        <v>31</v>
      </c>
      <c r="AX1183" s="273" t="s">
        <v>77</v>
      </c>
      <c r="AY1183" s="275" t="s">
        <v>366</v>
      </c>
    </row>
    <row r="1184" spans="2:51" s="280" customFormat="1">
      <c r="B1184" s="279"/>
      <c r="D1184" s="274" t="s">
        <v>373</v>
      </c>
      <c r="E1184" s="281" t="s">
        <v>1</v>
      </c>
      <c r="F1184" s="282" t="s">
        <v>1239</v>
      </c>
      <c r="H1184" s="283">
        <v>6.7350000000000003</v>
      </c>
      <c r="L1184" s="279"/>
      <c r="M1184" s="284"/>
      <c r="T1184" s="285"/>
      <c r="AT1184" s="281" t="s">
        <v>373</v>
      </c>
      <c r="AU1184" s="281" t="s">
        <v>90</v>
      </c>
      <c r="AV1184" s="280" t="s">
        <v>90</v>
      </c>
      <c r="AW1184" s="280" t="s">
        <v>31</v>
      </c>
      <c r="AX1184" s="280" t="s">
        <v>77</v>
      </c>
      <c r="AY1184" s="281" t="s">
        <v>366</v>
      </c>
    </row>
    <row r="1185" spans="2:51" s="280" customFormat="1">
      <c r="B1185" s="279"/>
      <c r="D1185" s="274" t="s">
        <v>373</v>
      </c>
      <c r="E1185" s="281" t="s">
        <v>1</v>
      </c>
      <c r="F1185" s="282" t="s">
        <v>1240</v>
      </c>
      <c r="H1185" s="283">
        <v>5.327</v>
      </c>
      <c r="L1185" s="279"/>
      <c r="M1185" s="284"/>
      <c r="T1185" s="285"/>
      <c r="AT1185" s="281" t="s">
        <v>373</v>
      </c>
      <c r="AU1185" s="281" t="s">
        <v>90</v>
      </c>
      <c r="AV1185" s="280" t="s">
        <v>90</v>
      </c>
      <c r="AW1185" s="280" t="s">
        <v>31</v>
      </c>
      <c r="AX1185" s="280" t="s">
        <v>77</v>
      </c>
      <c r="AY1185" s="281" t="s">
        <v>366</v>
      </c>
    </row>
    <row r="1186" spans="2:51" s="294" customFormat="1">
      <c r="B1186" s="293"/>
      <c r="D1186" s="274" t="s">
        <v>373</v>
      </c>
      <c r="E1186" s="295" t="s">
        <v>1</v>
      </c>
      <c r="F1186" s="296" t="s">
        <v>397</v>
      </c>
      <c r="H1186" s="297">
        <v>171.447</v>
      </c>
      <c r="L1186" s="293"/>
      <c r="M1186" s="298"/>
      <c r="T1186" s="299"/>
      <c r="AT1186" s="295" t="s">
        <v>373</v>
      </c>
      <c r="AU1186" s="295" t="s">
        <v>90</v>
      </c>
      <c r="AV1186" s="294" t="s">
        <v>149</v>
      </c>
      <c r="AW1186" s="294" t="s">
        <v>31</v>
      </c>
      <c r="AX1186" s="294" t="s">
        <v>77</v>
      </c>
      <c r="AY1186" s="295" t="s">
        <v>366</v>
      </c>
    </row>
    <row r="1187" spans="2:51" s="273" customFormat="1">
      <c r="B1187" s="272"/>
      <c r="D1187" s="274" t="s">
        <v>373</v>
      </c>
      <c r="E1187" s="275" t="s">
        <v>1</v>
      </c>
      <c r="F1187" s="276" t="s">
        <v>1241</v>
      </c>
      <c r="H1187" s="275" t="s">
        <v>1</v>
      </c>
      <c r="L1187" s="272"/>
      <c r="M1187" s="277"/>
      <c r="T1187" s="278"/>
      <c r="AT1187" s="275" t="s">
        <v>373</v>
      </c>
      <c r="AU1187" s="275" t="s">
        <v>90</v>
      </c>
      <c r="AV1187" s="273" t="s">
        <v>84</v>
      </c>
      <c r="AW1187" s="273" t="s">
        <v>31</v>
      </c>
      <c r="AX1187" s="273" t="s">
        <v>77</v>
      </c>
      <c r="AY1187" s="275" t="s">
        <v>366</v>
      </c>
    </row>
    <row r="1188" spans="2:51" s="280" customFormat="1">
      <c r="B1188" s="279"/>
      <c r="D1188" s="274" t="s">
        <v>373</v>
      </c>
      <c r="E1188" s="281" t="s">
        <v>1</v>
      </c>
      <c r="F1188" s="282" t="s">
        <v>1242</v>
      </c>
      <c r="H1188" s="283">
        <v>3.86</v>
      </c>
      <c r="L1188" s="279"/>
      <c r="M1188" s="284"/>
      <c r="T1188" s="285"/>
      <c r="AT1188" s="281" t="s">
        <v>373</v>
      </c>
      <c r="AU1188" s="281" t="s">
        <v>90</v>
      </c>
      <c r="AV1188" s="280" t="s">
        <v>90</v>
      </c>
      <c r="AW1188" s="280" t="s">
        <v>31</v>
      </c>
      <c r="AX1188" s="280" t="s">
        <v>77</v>
      </c>
      <c r="AY1188" s="281" t="s">
        <v>366</v>
      </c>
    </row>
    <row r="1189" spans="2:51" s="273" customFormat="1">
      <c r="B1189" s="272"/>
      <c r="D1189" s="274" t="s">
        <v>373</v>
      </c>
      <c r="E1189" s="275" t="s">
        <v>1</v>
      </c>
      <c r="F1189" s="276" t="s">
        <v>1172</v>
      </c>
      <c r="H1189" s="275" t="s">
        <v>1</v>
      </c>
      <c r="L1189" s="272"/>
      <c r="M1189" s="277"/>
      <c r="T1189" s="278"/>
      <c r="AT1189" s="275" t="s">
        <v>373</v>
      </c>
      <c r="AU1189" s="275" t="s">
        <v>90</v>
      </c>
      <c r="AV1189" s="273" t="s">
        <v>84</v>
      </c>
      <c r="AW1189" s="273" t="s">
        <v>31</v>
      </c>
      <c r="AX1189" s="273" t="s">
        <v>77</v>
      </c>
      <c r="AY1189" s="275" t="s">
        <v>366</v>
      </c>
    </row>
    <row r="1190" spans="2:51" s="280" customFormat="1">
      <c r="B1190" s="279"/>
      <c r="D1190" s="274" t="s">
        <v>373</v>
      </c>
      <c r="E1190" s="281" t="s">
        <v>1</v>
      </c>
      <c r="F1190" s="282" t="s">
        <v>1243</v>
      </c>
      <c r="H1190" s="283">
        <v>0.38200000000000001</v>
      </c>
      <c r="L1190" s="279"/>
      <c r="M1190" s="284"/>
      <c r="T1190" s="285"/>
      <c r="AT1190" s="281" t="s">
        <v>373</v>
      </c>
      <c r="AU1190" s="281" t="s">
        <v>90</v>
      </c>
      <c r="AV1190" s="280" t="s">
        <v>90</v>
      </c>
      <c r="AW1190" s="280" t="s">
        <v>31</v>
      </c>
      <c r="AX1190" s="280" t="s">
        <v>77</v>
      </c>
      <c r="AY1190" s="281" t="s">
        <v>366</v>
      </c>
    </row>
    <row r="1191" spans="2:51" s="294" customFormat="1">
      <c r="B1191" s="293"/>
      <c r="D1191" s="274" t="s">
        <v>373</v>
      </c>
      <c r="E1191" s="295" t="s">
        <v>1</v>
      </c>
      <c r="F1191" s="296" t="s">
        <v>397</v>
      </c>
      <c r="H1191" s="297">
        <v>4.242</v>
      </c>
      <c r="L1191" s="293"/>
      <c r="M1191" s="298"/>
      <c r="T1191" s="299"/>
      <c r="AT1191" s="295" t="s">
        <v>373</v>
      </c>
      <c r="AU1191" s="295" t="s">
        <v>90</v>
      </c>
      <c r="AV1191" s="294" t="s">
        <v>149</v>
      </c>
      <c r="AW1191" s="294" t="s">
        <v>31</v>
      </c>
      <c r="AX1191" s="294" t="s">
        <v>77</v>
      </c>
      <c r="AY1191" s="295" t="s">
        <v>366</v>
      </c>
    </row>
    <row r="1192" spans="2:51" s="273" customFormat="1">
      <c r="B1192" s="272"/>
      <c r="D1192" s="274" t="s">
        <v>373</v>
      </c>
      <c r="E1192" s="275" t="s">
        <v>1</v>
      </c>
      <c r="F1192" s="276" t="s">
        <v>1244</v>
      </c>
      <c r="H1192" s="275" t="s">
        <v>1</v>
      </c>
      <c r="L1192" s="272"/>
      <c r="M1192" s="277"/>
      <c r="T1192" s="278"/>
      <c r="AT1192" s="275" t="s">
        <v>373</v>
      </c>
      <c r="AU1192" s="275" t="s">
        <v>90</v>
      </c>
      <c r="AV1192" s="273" t="s">
        <v>84</v>
      </c>
      <c r="AW1192" s="273" t="s">
        <v>31</v>
      </c>
      <c r="AX1192" s="273" t="s">
        <v>77</v>
      </c>
      <c r="AY1192" s="275" t="s">
        <v>366</v>
      </c>
    </row>
    <row r="1193" spans="2:51" s="280" customFormat="1">
      <c r="B1193" s="279"/>
      <c r="D1193" s="274" t="s">
        <v>373</v>
      </c>
      <c r="E1193" s="281" t="s">
        <v>1</v>
      </c>
      <c r="F1193" s="282" t="s">
        <v>1245</v>
      </c>
      <c r="H1193" s="283">
        <v>3.7</v>
      </c>
      <c r="L1193" s="279"/>
      <c r="M1193" s="284"/>
      <c r="T1193" s="285"/>
      <c r="AT1193" s="281" t="s">
        <v>373</v>
      </c>
      <c r="AU1193" s="281" t="s">
        <v>90</v>
      </c>
      <c r="AV1193" s="280" t="s">
        <v>90</v>
      </c>
      <c r="AW1193" s="280" t="s">
        <v>31</v>
      </c>
      <c r="AX1193" s="280" t="s">
        <v>77</v>
      </c>
      <c r="AY1193" s="281" t="s">
        <v>366</v>
      </c>
    </row>
    <row r="1194" spans="2:51" s="273" customFormat="1">
      <c r="B1194" s="272"/>
      <c r="D1194" s="274" t="s">
        <v>373</v>
      </c>
      <c r="E1194" s="275" t="s">
        <v>1</v>
      </c>
      <c r="F1194" s="276" t="s">
        <v>1172</v>
      </c>
      <c r="H1194" s="275" t="s">
        <v>1</v>
      </c>
      <c r="L1194" s="272"/>
      <c r="M1194" s="277"/>
      <c r="T1194" s="278"/>
      <c r="AT1194" s="275" t="s">
        <v>373</v>
      </c>
      <c r="AU1194" s="275" t="s">
        <v>90</v>
      </c>
      <c r="AV1194" s="273" t="s">
        <v>84</v>
      </c>
      <c r="AW1194" s="273" t="s">
        <v>31</v>
      </c>
      <c r="AX1194" s="273" t="s">
        <v>77</v>
      </c>
      <c r="AY1194" s="275" t="s">
        <v>366</v>
      </c>
    </row>
    <row r="1195" spans="2:51" s="280" customFormat="1">
      <c r="B1195" s="279"/>
      <c r="D1195" s="274" t="s">
        <v>373</v>
      </c>
      <c r="E1195" s="281" t="s">
        <v>1</v>
      </c>
      <c r="F1195" s="282" t="s">
        <v>1246</v>
      </c>
      <c r="H1195" s="283">
        <v>0.36399999999999999</v>
      </c>
      <c r="L1195" s="279"/>
      <c r="M1195" s="284"/>
      <c r="T1195" s="285"/>
      <c r="AT1195" s="281" t="s">
        <v>373</v>
      </c>
      <c r="AU1195" s="281" t="s">
        <v>90</v>
      </c>
      <c r="AV1195" s="280" t="s">
        <v>90</v>
      </c>
      <c r="AW1195" s="280" t="s">
        <v>31</v>
      </c>
      <c r="AX1195" s="280" t="s">
        <v>77</v>
      </c>
      <c r="AY1195" s="281" t="s">
        <v>366</v>
      </c>
    </row>
    <row r="1196" spans="2:51" s="294" customFormat="1">
      <c r="B1196" s="293"/>
      <c r="D1196" s="274" t="s">
        <v>373</v>
      </c>
      <c r="E1196" s="295" t="s">
        <v>1</v>
      </c>
      <c r="F1196" s="296" t="s">
        <v>397</v>
      </c>
      <c r="H1196" s="297">
        <v>4.0640000000000001</v>
      </c>
      <c r="L1196" s="293"/>
      <c r="M1196" s="298"/>
      <c r="T1196" s="299"/>
      <c r="AT1196" s="295" t="s">
        <v>373</v>
      </c>
      <c r="AU1196" s="295" t="s">
        <v>90</v>
      </c>
      <c r="AV1196" s="294" t="s">
        <v>149</v>
      </c>
      <c r="AW1196" s="294" t="s">
        <v>31</v>
      </c>
      <c r="AX1196" s="294" t="s">
        <v>77</v>
      </c>
      <c r="AY1196" s="295" t="s">
        <v>366</v>
      </c>
    </row>
    <row r="1197" spans="2:51" s="273" customFormat="1">
      <c r="B1197" s="272"/>
      <c r="D1197" s="274" t="s">
        <v>373</v>
      </c>
      <c r="E1197" s="275" t="s">
        <v>1</v>
      </c>
      <c r="F1197" s="276" t="s">
        <v>1247</v>
      </c>
      <c r="H1197" s="275" t="s">
        <v>1</v>
      </c>
      <c r="L1197" s="272"/>
      <c r="M1197" s="277"/>
      <c r="T1197" s="278"/>
      <c r="AT1197" s="275" t="s">
        <v>373</v>
      </c>
      <c r="AU1197" s="275" t="s">
        <v>90</v>
      </c>
      <c r="AV1197" s="273" t="s">
        <v>84</v>
      </c>
      <c r="AW1197" s="273" t="s">
        <v>31</v>
      </c>
      <c r="AX1197" s="273" t="s">
        <v>77</v>
      </c>
      <c r="AY1197" s="275" t="s">
        <v>366</v>
      </c>
    </row>
    <row r="1198" spans="2:51" s="280" customFormat="1">
      <c r="B1198" s="279"/>
      <c r="D1198" s="274" t="s">
        <v>373</v>
      </c>
      <c r="E1198" s="281" t="s">
        <v>1</v>
      </c>
      <c r="F1198" s="282" t="s">
        <v>1248</v>
      </c>
      <c r="H1198" s="283">
        <v>28.013000000000002</v>
      </c>
      <c r="L1198" s="279"/>
      <c r="M1198" s="284"/>
      <c r="T1198" s="285"/>
      <c r="AT1198" s="281" t="s">
        <v>373</v>
      </c>
      <c r="AU1198" s="281" t="s">
        <v>90</v>
      </c>
      <c r="AV1198" s="280" t="s">
        <v>90</v>
      </c>
      <c r="AW1198" s="280" t="s">
        <v>31</v>
      </c>
      <c r="AX1198" s="280" t="s">
        <v>77</v>
      </c>
      <c r="AY1198" s="281" t="s">
        <v>366</v>
      </c>
    </row>
    <row r="1199" spans="2:51" s="273" customFormat="1">
      <c r="B1199" s="272"/>
      <c r="D1199" s="274" t="s">
        <v>373</v>
      </c>
      <c r="E1199" s="275" t="s">
        <v>1</v>
      </c>
      <c r="F1199" s="276" t="s">
        <v>1219</v>
      </c>
      <c r="H1199" s="275" t="s">
        <v>1</v>
      </c>
      <c r="L1199" s="272"/>
      <c r="M1199" s="277"/>
      <c r="T1199" s="278"/>
      <c r="AT1199" s="275" t="s">
        <v>373</v>
      </c>
      <c r="AU1199" s="275" t="s">
        <v>90</v>
      </c>
      <c r="AV1199" s="273" t="s">
        <v>84</v>
      </c>
      <c r="AW1199" s="273" t="s">
        <v>31</v>
      </c>
      <c r="AX1199" s="273" t="s">
        <v>77</v>
      </c>
      <c r="AY1199" s="275" t="s">
        <v>366</v>
      </c>
    </row>
    <row r="1200" spans="2:51" s="280" customFormat="1">
      <c r="B1200" s="279"/>
      <c r="D1200" s="274" t="s">
        <v>373</v>
      </c>
      <c r="E1200" s="281" t="s">
        <v>1</v>
      </c>
      <c r="F1200" s="282" t="s">
        <v>1249</v>
      </c>
      <c r="H1200" s="283">
        <v>3.8039999999999998</v>
      </c>
      <c r="L1200" s="279"/>
      <c r="M1200" s="284"/>
      <c r="T1200" s="285"/>
      <c r="AT1200" s="281" t="s">
        <v>373</v>
      </c>
      <c r="AU1200" s="281" t="s">
        <v>90</v>
      </c>
      <c r="AV1200" s="280" t="s">
        <v>90</v>
      </c>
      <c r="AW1200" s="280" t="s">
        <v>31</v>
      </c>
      <c r="AX1200" s="280" t="s">
        <v>77</v>
      </c>
      <c r="AY1200" s="281" t="s">
        <v>366</v>
      </c>
    </row>
    <row r="1201" spans="2:51" s="294" customFormat="1">
      <c r="B1201" s="293"/>
      <c r="D1201" s="274" t="s">
        <v>373</v>
      </c>
      <c r="E1201" s="295" t="s">
        <v>1</v>
      </c>
      <c r="F1201" s="296" t="s">
        <v>397</v>
      </c>
      <c r="H1201" s="297">
        <v>31.817</v>
      </c>
      <c r="L1201" s="293"/>
      <c r="M1201" s="298"/>
      <c r="T1201" s="299"/>
      <c r="AT1201" s="295" t="s">
        <v>373</v>
      </c>
      <c r="AU1201" s="295" t="s">
        <v>90</v>
      </c>
      <c r="AV1201" s="294" t="s">
        <v>149</v>
      </c>
      <c r="AW1201" s="294" t="s">
        <v>31</v>
      </c>
      <c r="AX1201" s="294" t="s">
        <v>77</v>
      </c>
      <c r="AY1201" s="295" t="s">
        <v>366</v>
      </c>
    </row>
    <row r="1202" spans="2:51" s="273" customFormat="1">
      <c r="B1202" s="272"/>
      <c r="D1202" s="274" t="s">
        <v>373</v>
      </c>
      <c r="E1202" s="275" t="s">
        <v>1</v>
      </c>
      <c r="F1202" s="276" t="s">
        <v>1250</v>
      </c>
      <c r="H1202" s="275" t="s">
        <v>1</v>
      </c>
      <c r="L1202" s="272"/>
      <c r="M1202" s="277"/>
      <c r="T1202" s="278"/>
      <c r="AT1202" s="275" t="s">
        <v>373</v>
      </c>
      <c r="AU1202" s="275" t="s">
        <v>90</v>
      </c>
      <c r="AV1202" s="273" t="s">
        <v>84</v>
      </c>
      <c r="AW1202" s="273" t="s">
        <v>31</v>
      </c>
      <c r="AX1202" s="273" t="s">
        <v>77</v>
      </c>
      <c r="AY1202" s="275" t="s">
        <v>366</v>
      </c>
    </row>
    <row r="1203" spans="2:51" s="280" customFormat="1">
      <c r="B1203" s="279"/>
      <c r="D1203" s="274" t="s">
        <v>373</v>
      </c>
      <c r="E1203" s="281" t="s">
        <v>1</v>
      </c>
      <c r="F1203" s="282" t="s">
        <v>1251</v>
      </c>
      <c r="H1203" s="283">
        <v>27.948</v>
      </c>
      <c r="L1203" s="279"/>
      <c r="M1203" s="284"/>
      <c r="T1203" s="285"/>
      <c r="AT1203" s="281" t="s">
        <v>373</v>
      </c>
      <c r="AU1203" s="281" t="s">
        <v>90</v>
      </c>
      <c r="AV1203" s="280" t="s">
        <v>90</v>
      </c>
      <c r="AW1203" s="280" t="s">
        <v>31</v>
      </c>
      <c r="AX1203" s="280" t="s">
        <v>77</v>
      </c>
      <c r="AY1203" s="281" t="s">
        <v>366</v>
      </c>
    </row>
    <row r="1204" spans="2:51" s="273" customFormat="1">
      <c r="B1204" s="272"/>
      <c r="D1204" s="274" t="s">
        <v>373</v>
      </c>
      <c r="E1204" s="275" t="s">
        <v>1</v>
      </c>
      <c r="F1204" s="276" t="s">
        <v>1219</v>
      </c>
      <c r="H1204" s="275" t="s">
        <v>1</v>
      </c>
      <c r="L1204" s="272"/>
      <c r="M1204" s="277"/>
      <c r="T1204" s="278"/>
      <c r="AT1204" s="275" t="s">
        <v>373</v>
      </c>
      <c r="AU1204" s="275" t="s">
        <v>90</v>
      </c>
      <c r="AV1204" s="273" t="s">
        <v>84</v>
      </c>
      <c r="AW1204" s="273" t="s">
        <v>31</v>
      </c>
      <c r="AX1204" s="273" t="s">
        <v>77</v>
      </c>
      <c r="AY1204" s="275" t="s">
        <v>366</v>
      </c>
    </row>
    <row r="1205" spans="2:51" s="280" customFormat="1">
      <c r="B1205" s="279"/>
      <c r="D1205" s="274" t="s">
        <v>373</v>
      </c>
      <c r="E1205" s="281" t="s">
        <v>1</v>
      </c>
      <c r="F1205" s="282" t="s">
        <v>1252</v>
      </c>
      <c r="H1205" s="283">
        <v>3.9540000000000002</v>
      </c>
      <c r="L1205" s="279"/>
      <c r="M1205" s="284"/>
      <c r="T1205" s="285"/>
      <c r="AT1205" s="281" t="s">
        <v>373</v>
      </c>
      <c r="AU1205" s="281" t="s">
        <v>90</v>
      </c>
      <c r="AV1205" s="280" t="s">
        <v>90</v>
      </c>
      <c r="AW1205" s="280" t="s">
        <v>31</v>
      </c>
      <c r="AX1205" s="280" t="s">
        <v>77</v>
      </c>
      <c r="AY1205" s="281" t="s">
        <v>366</v>
      </c>
    </row>
    <row r="1206" spans="2:51" s="294" customFormat="1">
      <c r="B1206" s="293"/>
      <c r="D1206" s="274" t="s">
        <v>373</v>
      </c>
      <c r="E1206" s="295" t="s">
        <v>1</v>
      </c>
      <c r="F1206" s="296" t="s">
        <v>397</v>
      </c>
      <c r="H1206" s="297">
        <v>31.902000000000001</v>
      </c>
      <c r="L1206" s="293"/>
      <c r="M1206" s="298"/>
      <c r="T1206" s="299"/>
      <c r="AT1206" s="295" t="s">
        <v>373</v>
      </c>
      <c r="AU1206" s="295" t="s">
        <v>90</v>
      </c>
      <c r="AV1206" s="294" t="s">
        <v>149</v>
      </c>
      <c r="AW1206" s="294" t="s">
        <v>31</v>
      </c>
      <c r="AX1206" s="294" t="s">
        <v>77</v>
      </c>
      <c r="AY1206" s="295" t="s">
        <v>366</v>
      </c>
    </row>
    <row r="1207" spans="2:51" s="273" customFormat="1">
      <c r="B1207" s="272"/>
      <c r="D1207" s="274" t="s">
        <v>373</v>
      </c>
      <c r="E1207" s="275" t="s">
        <v>1</v>
      </c>
      <c r="F1207" s="276" t="s">
        <v>1253</v>
      </c>
      <c r="H1207" s="275" t="s">
        <v>1</v>
      </c>
      <c r="L1207" s="272"/>
      <c r="M1207" s="277"/>
      <c r="T1207" s="278"/>
      <c r="AT1207" s="275" t="s">
        <v>373</v>
      </c>
      <c r="AU1207" s="275" t="s">
        <v>90</v>
      </c>
      <c r="AV1207" s="273" t="s">
        <v>84</v>
      </c>
      <c r="AW1207" s="273" t="s">
        <v>31</v>
      </c>
      <c r="AX1207" s="273" t="s">
        <v>77</v>
      </c>
      <c r="AY1207" s="275" t="s">
        <v>366</v>
      </c>
    </row>
    <row r="1208" spans="2:51" s="280" customFormat="1">
      <c r="B1208" s="279"/>
      <c r="D1208" s="274" t="s">
        <v>373</v>
      </c>
      <c r="E1208" s="281" t="s">
        <v>1</v>
      </c>
      <c r="F1208" s="282" t="s">
        <v>1254</v>
      </c>
      <c r="H1208" s="283">
        <v>2.7839999999999998</v>
      </c>
      <c r="L1208" s="279"/>
      <c r="M1208" s="284"/>
      <c r="T1208" s="285"/>
      <c r="AT1208" s="281" t="s">
        <v>373</v>
      </c>
      <c r="AU1208" s="281" t="s">
        <v>90</v>
      </c>
      <c r="AV1208" s="280" t="s">
        <v>90</v>
      </c>
      <c r="AW1208" s="280" t="s">
        <v>31</v>
      </c>
      <c r="AX1208" s="280" t="s">
        <v>77</v>
      </c>
      <c r="AY1208" s="281" t="s">
        <v>366</v>
      </c>
    </row>
    <row r="1209" spans="2:51" s="273" customFormat="1">
      <c r="B1209" s="272"/>
      <c r="D1209" s="274" t="s">
        <v>373</v>
      </c>
      <c r="E1209" s="275" t="s">
        <v>1</v>
      </c>
      <c r="F1209" s="276" t="s">
        <v>1172</v>
      </c>
      <c r="H1209" s="275" t="s">
        <v>1</v>
      </c>
      <c r="L1209" s="272"/>
      <c r="M1209" s="277"/>
      <c r="T1209" s="278"/>
      <c r="AT1209" s="275" t="s">
        <v>373</v>
      </c>
      <c r="AU1209" s="275" t="s">
        <v>90</v>
      </c>
      <c r="AV1209" s="273" t="s">
        <v>84</v>
      </c>
      <c r="AW1209" s="273" t="s">
        <v>31</v>
      </c>
      <c r="AX1209" s="273" t="s">
        <v>77</v>
      </c>
      <c r="AY1209" s="275" t="s">
        <v>366</v>
      </c>
    </row>
    <row r="1210" spans="2:51" s="280" customFormat="1">
      <c r="B1210" s="279"/>
      <c r="D1210" s="274" t="s">
        <v>373</v>
      </c>
      <c r="E1210" s="281" t="s">
        <v>1</v>
      </c>
      <c r="F1210" s="282" t="s">
        <v>1255</v>
      </c>
      <c r="H1210" s="283">
        <v>1.6339999999999999</v>
      </c>
      <c r="L1210" s="279"/>
      <c r="M1210" s="284"/>
      <c r="T1210" s="285"/>
      <c r="AT1210" s="281" t="s">
        <v>373</v>
      </c>
      <c r="AU1210" s="281" t="s">
        <v>90</v>
      </c>
      <c r="AV1210" s="280" t="s">
        <v>90</v>
      </c>
      <c r="AW1210" s="280" t="s">
        <v>31</v>
      </c>
      <c r="AX1210" s="280" t="s">
        <v>77</v>
      </c>
      <c r="AY1210" s="281" t="s">
        <v>366</v>
      </c>
    </row>
    <row r="1211" spans="2:51" s="273" customFormat="1">
      <c r="B1211" s="272"/>
      <c r="D1211" s="274" t="s">
        <v>373</v>
      </c>
      <c r="E1211" s="275" t="s">
        <v>1</v>
      </c>
      <c r="F1211" s="276" t="s">
        <v>1256</v>
      </c>
      <c r="H1211" s="275" t="s">
        <v>1</v>
      </c>
      <c r="L1211" s="272"/>
      <c r="M1211" s="277"/>
      <c r="T1211" s="278"/>
      <c r="AT1211" s="275" t="s">
        <v>373</v>
      </c>
      <c r="AU1211" s="275" t="s">
        <v>90</v>
      </c>
      <c r="AV1211" s="273" t="s">
        <v>84</v>
      </c>
      <c r="AW1211" s="273" t="s">
        <v>31</v>
      </c>
      <c r="AX1211" s="273" t="s">
        <v>77</v>
      </c>
      <c r="AY1211" s="275" t="s">
        <v>366</v>
      </c>
    </row>
    <row r="1212" spans="2:51" s="280" customFormat="1">
      <c r="B1212" s="279"/>
      <c r="D1212" s="274" t="s">
        <v>373</v>
      </c>
      <c r="E1212" s="281" t="s">
        <v>1</v>
      </c>
      <c r="F1212" s="282" t="s">
        <v>1257</v>
      </c>
      <c r="H1212" s="283">
        <v>0.38400000000000001</v>
      </c>
      <c r="L1212" s="279"/>
      <c r="M1212" s="284"/>
      <c r="T1212" s="285"/>
      <c r="AT1212" s="281" t="s">
        <v>373</v>
      </c>
      <c r="AU1212" s="281" t="s">
        <v>90</v>
      </c>
      <c r="AV1212" s="280" t="s">
        <v>90</v>
      </c>
      <c r="AW1212" s="280" t="s">
        <v>31</v>
      </c>
      <c r="AX1212" s="280" t="s">
        <v>77</v>
      </c>
      <c r="AY1212" s="281" t="s">
        <v>366</v>
      </c>
    </row>
    <row r="1213" spans="2:51" s="294" customFormat="1">
      <c r="B1213" s="293"/>
      <c r="D1213" s="274" t="s">
        <v>373</v>
      </c>
      <c r="E1213" s="295" t="s">
        <v>1</v>
      </c>
      <c r="F1213" s="296" t="s">
        <v>397</v>
      </c>
      <c r="H1213" s="297">
        <v>4.8019999999999996</v>
      </c>
      <c r="L1213" s="293"/>
      <c r="M1213" s="298"/>
      <c r="T1213" s="299"/>
      <c r="AT1213" s="295" t="s">
        <v>373</v>
      </c>
      <c r="AU1213" s="295" t="s">
        <v>90</v>
      </c>
      <c r="AV1213" s="294" t="s">
        <v>149</v>
      </c>
      <c r="AW1213" s="294" t="s">
        <v>31</v>
      </c>
      <c r="AX1213" s="294" t="s">
        <v>77</v>
      </c>
      <c r="AY1213" s="295" t="s">
        <v>366</v>
      </c>
    </row>
    <row r="1214" spans="2:51" s="273" customFormat="1" ht="33.75">
      <c r="B1214" s="272"/>
      <c r="D1214" s="274" t="s">
        <v>373</v>
      </c>
      <c r="E1214" s="275" t="s">
        <v>1</v>
      </c>
      <c r="F1214" s="276" t="s">
        <v>1258</v>
      </c>
      <c r="H1214" s="275" t="s">
        <v>1</v>
      </c>
      <c r="L1214" s="272"/>
      <c r="M1214" s="277"/>
      <c r="T1214" s="278"/>
      <c r="AT1214" s="275" t="s">
        <v>373</v>
      </c>
      <c r="AU1214" s="275" t="s">
        <v>90</v>
      </c>
      <c r="AV1214" s="273" t="s">
        <v>84</v>
      </c>
      <c r="AW1214" s="273" t="s">
        <v>31</v>
      </c>
      <c r="AX1214" s="273" t="s">
        <v>77</v>
      </c>
      <c r="AY1214" s="275" t="s">
        <v>366</v>
      </c>
    </row>
    <row r="1215" spans="2:51" s="280" customFormat="1">
      <c r="B1215" s="279"/>
      <c r="D1215" s="274" t="s">
        <v>373</v>
      </c>
      <c r="E1215" s="281" t="s">
        <v>1</v>
      </c>
      <c r="F1215" s="282" t="s">
        <v>1259</v>
      </c>
      <c r="H1215" s="283">
        <v>51.28</v>
      </c>
      <c r="L1215" s="279"/>
      <c r="M1215" s="284"/>
      <c r="T1215" s="285"/>
      <c r="AT1215" s="281" t="s">
        <v>373</v>
      </c>
      <c r="AU1215" s="281" t="s">
        <v>90</v>
      </c>
      <c r="AV1215" s="280" t="s">
        <v>90</v>
      </c>
      <c r="AW1215" s="280" t="s">
        <v>31</v>
      </c>
      <c r="AX1215" s="280" t="s">
        <v>77</v>
      </c>
      <c r="AY1215" s="281" t="s">
        <v>366</v>
      </c>
    </row>
    <row r="1216" spans="2:51" s="280" customFormat="1">
      <c r="B1216" s="279"/>
      <c r="D1216" s="274" t="s">
        <v>373</v>
      </c>
      <c r="E1216" s="281" t="s">
        <v>1</v>
      </c>
      <c r="F1216" s="282" t="s">
        <v>1260</v>
      </c>
      <c r="H1216" s="283">
        <v>561.67999999999995</v>
      </c>
      <c r="L1216" s="279"/>
      <c r="M1216" s="284"/>
      <c r="T1216" s="285"/>
      <c r="AT1216" s="281" t="s">
        <v>373</v>
      </c>
      <c r="AU1216" s="281" t="s">
        <v>90</v>
      </c>
      <c r="AV1216" s="280" t="s">
        <v>90</v>
      </c>
      <c r="AW1216" s="280" t="s">
        <v>31</v>
      </c>
      <c r="AX1216" s="280" t="s">
        <v>77</v>
      </c>
      <c r="AY1216" s="281" t="s">
        <v>366</v>
      </c>
    </row>
    <row r="1217" spans="2:65" s="280" customFormat="1">
      <c r="B1217" s="279"/>
      <c r="D1217" s="274" t="s">
        <v>373</v>
      </c>
      <c r="E1217" s="281" t="s">
        <v>1</v>
      </c>
      <c r="F1217" s="282" t="s">
        <v>1261</v>
      </c>
      <c r="H1217" s="283">
        <v>55.54</v>
      </c>
      <c r="L1217" s="279"/>
      <c r="M1217" s="284"/>
      <c r="T1217" s="285"/>
      <c r="AT1217" s="281" t="s">
        <v>373</v>
      </c>
      <c r="AU1217" s="281" t="s">
        <v>90</v>
      </c>
      <c r="AV1217" s="280" t="s">
        <v>90</v>
      </c>
      <c r="AW1217" s="280" t="s">
        <v>31</v>
      </c>
      <c r="AX1217" s="280" t="s">
        <v>77</v>
      </c>
      <c r="AY1217" s="281" t="s">
        <v>366</v>
      </c>
    </row>
    <row r="1218" spans="2:65" s="280" customFormat="1" ht="22.5">
      <c r="B1218" s="279"/>
      <c r="D1218" s="274" t="s">
        <v>373</v>
      </c>
      <c r="E1218" s="281" t="s">
        <v>1</v>
      </c>
      <c r="F1218" s="282" t="s">
        <v>1262</v>
      </c>
      <c r="H1218" s="283">
        <v>460.44400000000002</v>
      </c>
      <c r="L1218" s="279"/>
      <c r="M1218" s="284"/>
      <c r="T1218" s="285"/>
      <c r="AT1218" s="281" t="s">
        <v>373</v>
      </c>
      <c r="AU1218" s="281" t="s">
        <v>90</v>
      </c>
      <c r="AV1218" s="280" t="s">
        <v>90</v>
      </c>
      <c r="AW1218" s="280" t="s">
        <v>31</v>
      </c>
      <c r="AX1218" s="280" t="s">
        <v>77</v>
      </c>
      <c r="AY1218" s="281" t="s">
        <v>366</v>
      </c>
    </row>
    <row r="1219" spans="2:65" s="280" customFormat="1">
      <c r="B1219" s="279"/>
      <c r="D1219" s="274" t="s">
        <v>373</v>
      </c>
      <c r="E1219" s="281" t="s">
        <v>1</v>
      </c>
      <c r="F1219" s="282" t="s">
        <v>1263</v>
      </c>
      <c r="H1219" s="283">
        <v>55.87</v>
      </c>
      <c r="L1219" s="279"/>
      <c r="M1219" s="284"/>
      <c r="T1219" s="285"/>
      <c r="AT1219" s="281" t="s">
        <v>373</v>
      </c>
      <c r="AU1219" s="281" t="s">
        <v>90</v>
      </c>
      <c r="AV1219" s="280" t="s">
        <v>90</v>
      </c>
      <c r="AW1219" s="280" t="s">
        <v>31</v>
      </c>
      <c r="AX1219" s="280" t="s">
        <v>77</v>
      </c>
      <c r="AY1219" s="281" t="s">
        <v>366</v>
      </c>
    </row>
    <row r="1220" spans="2:65" s="294" customFormat="1">
      <c r="B1220" s="293"/>
      <c r="D1220" s="274" t="s">
        <v>373</v>
      </c>
      <c r="E1220" s="295" t="s">
        <v>1</v>
      </c>
      <c r="F1220" s="296" t="s">
        <v>397</v>
      </c>
      <c r="H1220" s="297">
        <v>1184.8140000000001</v>
      </c>
      <c r="L1220" s="293"/>
      <c r="M1220" s="298"/>
      <c r="T1220" s="299"/>
      <c r="AT1220" s="295" t="s">
        <v>373</v>
      </c>
      <c r="AU1220" s="295" t="s">
        <v>90</v>
      </c>
      <c r="AV1220" s="294" t="s">
        <v>149</v>
      </c>
      <c r="AW1220" s="294" t="s">
        <v>31</v>
      </c>
      <c r="AX1220" s="294" t="s">
        <v>77</v>
      </c>
      <c r="AY1220" s="295" t="s">
        <v>366</v>
      </c>
    </row>
    <row r="1221" spans="2:65" s="287" customFormat="1">
      <c r="B1221" s="286"/>
      <c r="D1221" s="274" t="s">
        <v>373</v>
      </c>
      <c r="E1221" s="288" t="s">
        <v>1</v>
      </c>
      <c r="F1221" s="289" t="s">
        <v>378</v>
      </c>
      <c r="H1221" s="290">
        <v>2552.4940000000001</v>
      </c>
      <c r="L1221" s="286"/>
      <c r="M1221" s="291"/>
      <c r="T1221" s="292"/>
      <c r="AT1221" s="288" t="s">
        <v>373</v>
      </c>
      <c r="AU1221" s="288" t="s">
        <v>90</v>
      </c>
      <c r="AV1221" s="287" t="s">
        <v>371</v>
      </c>
      <c r="AW1221" s="287" t="s">
        <v>31</v>
      </c>
      <c r="AX1221" s="287" t="s">
        <v>84</v>
      </c>
      <c r="AY1221" s="288" t="s">
        <v>366</v>
      </c>
    </row>
    <row r="1222" spans="2:65" s="74" customFormat="1" ht="16.5" customHeight="1">
      <c r="B1222" s="73"/>
      <c r="C1222" s="260" t="s">
        <v>1264</v>
      </c>
      <c r="D1222" s="260" t="s">
        <v>368</v>
      </c>
      <c r="E1222" s="261" t="s">
        <v>1265</v>
      </c>
      <c r="F1222" s="262" t="s">
        <v>1266</v>
      </c>
      <c r="G1222" s="263" t="s">
        <v>249</v>
      </c>
      <c r="H1222" s="264">
        <v>2552.4940000000001</v>
      </c>
      <c r="I1222" s="26"/>
      <c r="J1222" s="266">
        <f>ROUND(I1222*H1222,2)</f>
        <v>0</v>
      </c>
      <c r="K1222" s="267"/>
      <c r="L1222" s="73"/>
      <c r="M1222" s="27" t="s">
        <v>1</v>
      </c>
      <c r="N1222" s="233" t="s">
        <v>43</v>
      </c>
      <c r="P1222" s="269">
        <f>O1222*H1222</f>
        <v>0</v>
      </c>
      <c r="Q1222" s="269">
        <v>0</v>
      </c>
      <c r="R1222" s="269">
        <f>Q1222*H1222</f>
        <v>0</v>
      </c>
      <c r="S1222" s="269">
        <v>0</v>
      </c>
      <c r="T1222" s="270">
        <f>S1222*H1222</f>
        <v>0</v>
      </c>
      <c r="AR1222" s="271" t="s">
        <v>371</v>
      </c>
      <c r="AT1222" s="271" t="s">
        <v>368</v>
      </c>
      <c r="AU1222" s="271" t="s">
        <v>90</v>
      </c>
      <c r="AY1222" s="53" t="s">
        <v>366</v>
      </c>
      <c r="BE1222" s="179">
        <f>IF(N1222="základná",J1222,0)</f>
        <v>0</v>
      </c>
      <c r="BF1222" s="179">
        <f>IF(N1222="znížená",J1222,0)</f>
        <v>0</v>
      </c>
      <c r="BG1222" s="179">
        <f>IF(N1222="zákl. prenesená",J1222,0)</f>
        <v>0</v>
      </c>
      <c r="BH1222" s="179">
        <f>IF(N1222="zníž. prenesená",J1222,0)</f>
        <v>0</v>
      </c>
      <c r="BI1222" s="179">
        <f>IF(N1222="nulová",J1222,0)</f>
        <v>0</v>
      </c>
      <c r="BJ1222" s="53" t="s">
        <v>90</v>
      </c>
      <c r="BK1222" s="179">
        <f>ROUND(I1222*H1222,2)</f>
        <v>0</v>
      </c>
      <c r="BL1222" s="53" t="s">
        <v>371</v>
      </c>
      <c r="BM1222" s="271" t="s">
        <v>1267</v>
      </c>
    </row>
    <row r="1223" spans="2:65" s="74" customFormat="1" ht="24.2" customHeight="1">
      <c r="B1223" s="73"/>
      <c r="C1223" s="260" t="s">
        <v>1268</v>
      </c>
      <c r="D1223" s="260" t="s">
        <v>368</v>
      </c>
      <c r="E1223" s="261" t="s">
        <v>1269</v>
      </c>
      <c r="F1223" s="262" t="s">
        <v>1270</v>
      </c>
      <c r="G1223" s="263" t="s">
        <v>249</v>
      </c>
      <c r="H1223" s="264">
        <v>2435.3229999999999</v>
      </c>
      <c r="I1223" s="26"/>
      <c r="J1223" s="266">
        <f>ROUND(I1223*H1223,2)</f>
        <v>0</v>
      </c>
      <c r="K1223" s="267"/>
      <c r="L1223" s="73"/>
      <c r="M1223" s="27" t="s">
        <v>1</v>
      </c>
      <c r="N1223" s="233" t="s">
        <v>43</v>
      </c>
      <c r="P1223" s="269">
        <f>O1223*H1223</f>
        <v>0</v>
      </c>
      <c r="Q1223" s="269">
        <v>5.3299999999999997E-3</v>
      </c>
      <c r="R1223" s="269">
        <f>Q1223*H1223</f>
        <v>12.980271589999999</v>
      </c>
      <c r="S1223" s="269">
        <v>0</v>
      </c>
      <c r="T1223" s="270">
        <f>S1223*H1223</f>
        <v>0</v>
      </c>
      <c r="AR1223" s="271" t="s">
        <v>371</v>
      </c>
      <c r="AT1223" s="271" t="s">
        <v>368</v>
      </c>
      <c r="AU1223" s="271" t="s">
        <v>90</v>
      </c>
      <c r="AY1223" s="53" t="s">
        <v>366</v>
      </c>
      <c r="BE1223" s="179">
        <f>IF(N1223="základná",J1223,0)</f>
        <v>0</v>
      </c>
      <c r="BF1223" s="179">
        <f>IF(N1223="znížená",J1223,0)</f>
        <v>0</v>
      </c>
      <c r="BG1223" s="179">
        <f>IF(N1223="zákl. prenesená",J1223,0)</f>
        <v>0</v>
      </c>
      <c r="BH1223" s="179">
        <f>IF(N1223="zníž. prenesená",J1223,0)</f>
        <v>0</v>
      </c>
      <c r="BI1223" s="179">
        <f>IF(N1223="nulová",J1223,0)</f>
        <v>0</v>
      </c>
      <c r="BJ1223" s="53" t="s">
        <v>90</v>
      </c>
      <c r="BK1223" s="179">
        <f>ROUND(I1223*H1223,2)</f>
        <v>0</v>
      </c>
      <c r="BL1223" s="53" t="s">
        <v>371</v>
      </c>
      <c r="BM1223" s="271" t="s">
        <v>1271</v>
      </c>
    </row>
    <row r="1224" spans="2:65" s="273" customFormat="1">
      <c r="B1224" s="272"/>
      <c r="D1224" s="274" t="s">
        <v>373</v>
      </c>
      <c r="E1224" s="275" t="s">
        <v>1</v>
      </c>
      <c r="F1224" s="276" t="s">
        <v>1170</v>
      </c>
      <c r="H1224" s="275" t="s">
        <v>1</v>
      </c>
      <c r="L1224" s="272"/>
      <c r="M1224" s="277"/>
      <c r="T1224" s="278"/>
      <c r="AT1224" s="275" t="s">
        <v>373</v>
      </c>
      <c r="AU1224" s="275" t="s">
        <v>90</v>
      </c>
      <c r="AV1224" s="273" t="s">
        <v>84</v>
      </c>
      <c r="AW1224" s="273" t="s">
        <v>31</v>
      </c>
      <c r="AX1224" s="273" t="s">
        <v>77</v>
      </c>
      <c r="AY1224" s="275" t="s">
        <v>366</v>
      </c>
    </row>
    <row r="1225" spans="2:65" s="280" customFormat="1">
      <c r="B1225" s="279"/>
      <c r="D1225" s="274" t="s">
        <v>373</v>
      </c>
      <c r="E1225" s="281" t="s">
        <v>1</v>
      </c>
      <c r="F1225" s="282" t="s">
        <v>1171</v>
      </c>
      <c r="H1225" s="283">
        <v>5.827</v>
      </c>
      <c r="L1225" s="279"/>
      <c r="M1225" s="284"/>
      <c r="T1225" s="285"/>
      <c r="AT1225" s="281" t="s">
        <v>373</v>
      </c>
      <c r="AU1225" s="281" t="s">
        <v>90</v>
      </c>
      <c r="AV1225" s="280" t="s">
        <v>90</v>
      </c>
      <c r="AW1225" s="280" t="s">
        <v>31</v>
      </c>
      <c r="AX1225" s="280" t="s">
        <v>77</v>
      </c>
      <c r="AY1225" s="281" t="s">
        <v>366</v>
      </c>
    </row>
    <row r="1226" spans="2:65" s="294" customFormat="1">
      <c r="B1226" s="293"/>
      <c r="D1226" s="274" t="s">
        <v>373</v>
      </c>
      <c r="E1226" s="295" t="s">
        <v>1</v>
      </c>
      <c r="F1226" s="296" t="s">
        <v>397</v>
      </c>
      <c r="H1226" s="297">
        <v>5.827</v>
      </c>
      <c r="L1226" s="293"/>
      <c r="M1226" s="298"/>
      <c r="T1226" s="299"/>
      <c r="AT1226" s="295" t="s">
        <v>373</v>
      </c>
      <c r="AU1226" s="295" t="s">
        <v>90</v>
      </c>
      <c r="AV1226" s="294" t="s">
        <v>149</v>
      </c>
      <c r="AW1226" s="294" t="s">
        <v>31</v>
      </c>
      <c r="AX1226" s="294" t="s">
        <v>77</v>
      </c>
      <c r="AY1226" s="295" t="s">
        <v>366</v>
      </c>
    </row>
    <row r="1227" spans="2:65" s="273" customFormat="1">
      <c r="B1227" s="272"/>
      <c r="D1227" s="274" t="s">
        <v>373</v>
      </c>
      <c r="E1227" s="275" t="s">
        <v>1</v>
      </c>
      <c r="F1227" s="276" t="s">
        <v>1085</v>
      </c>
      <c r="H1227" s="275" t="s">
        <v>1</v>
      </c>
      <c r="L1227" s="272"/>
      <c r="M1227" s="277"/>
      <c r="T1227" s="278"/>
      <c r="AT1227" s="275" t="s">
        <v>373</v>
      </c>
      <c r="AU1227" s="275" t="s">
        <v>90</v>
      </c>
      <c r="AV1227" s="273" t="s">
        <v>84</v>
      </c>
      <c r="AW1227" s="273" t="s">
        <v>31</v>
      </c>
      <c r="AX1227" s="273" t="s">
        <v>77</v>
      </c>
      <c r="AY1227" s="275" t="s">
        <v>366</v>
      </c>
    </row>
    <row r="1228" spans="2:65" s="273" customFormat="1">
      <c r="B1228" s="272"/>
      <c r="D1228" s="274" t="s">
        <v>373</v>
      </c>
      <c r="E1228" s="275" t="s">
        <v>1</v>
      </c>
      <c r="F1228" s="276" t="s">
        <v>1086</v>
      </c>
      <c r="H1228" s="275" t="s">
        <v>1</v>
      </c>
      <c r="L1228" s="272"/>
      <c r="M1228" s="277"/>
      <c r="T1228" s="278"/>
      <c r="AT1228" s="275" t="s">
        <v>373</v>
      </c>
      <c r="AU1228" s="275" t="s">
        <v>90</v>
      </c>
      <c r="AV1228" s="273" t="s">
        <v>84</v>
      </c>
      <c r="AW1228" s="273" t="s">
        <v>31</v>
      </c>
      <c r="AX1228" s="273" t="s">
        <v>77</v>
      </c>
      <c r="AY1228" s="275" t="s">
        <v>366</v>
      </c>
    </row>
    <row r="1229" spans="2:65" s="280" customFormat="1">
      <c r="B1229" s="279"/>
      <c r="D1229" s="274" t="s">
        <v>373</v>
      </c>
      <c r="E1229" s="281" t="s">
        <v>1</v>
      </c>
      <c r="F1229" s="282" t="s">
        <v>1175</v>
      </c>
      <c r="H1229" s="283">
        <v>54.124000000000002</v>
      </c>
      <c r="L1229" s="279"/>
      <c r="M1229" s="284"/>
      <c r="T1229" s="285"/>
      <c r="AT1229" s="281" t="s">
        <v>373</v>
      </c>
      <c r="AU1229" s="281" t="s">
        <v>90</v>
      </c>
      <c r="AV1229" s="280" t="s">
        <v>90</v>
      </c>
      <c r="AW1229" s="280" t="s">
        <v>31</v>
      </c>
      <c r="AX1229" s="280" t="s">
        <v>77</v>
      </c>
      <c r="AY1229" s="281" t="s">
        <v>366</v>
      </c>
    </row>
    <row r="1230" spans="2:65" s="273" customFormat="1">
      <c r="B1230" s="272"/>
      <c r="D1230" s="274" t="s">
        <v>373</v>
      </c>
      <c r="E1230" s="275" t="s">
        <v>1</v>
      </c>
      <c r="F1230" s="276" t="s">
        <v>1176</v>
      </c>
      <c r="H1230" s="275" t="s">
        <v>1</v>
      </c>
      <c r="L1230" s="272"/>
      <c r="M1230" s="277"/>
      <c r="T1230" s="278"/>
      <c r="AT1230" s="275" t="s">
        <v>373</v>
      </c>
      <c r="AU1230" s="275" t="s">
        <v>90</v>
      </c>
      <c r="AV1230" s="273" t="s">
        <v>84</v>
      </c>
      <c r="AW1230" s="273" t="s">
        <v>31</v>
      </c>
      <c r="AX1230" s="273" t="s">
        <v>77</v>
      </c>
      <c r="AY1230" s="275" t="s">
        <v>366</v>
      </c>
    </row>
    <row r="1231" spans="2:65" s="280" customFormat="1" ht="33.75">
      <c r="B1231" s="279"/>
      <c r="D1231" s="274" t="s">
        <v>373</v>
      </c>
      <c r="E1231" s="281" t="s">
        <v>1</v>
      </c>
      <c r="F1231" s="282" t="s">
        <v>1177</v>
      </c>
      <c r="H1231" s="283">
        <v>-4.0979999999999999</v>
      </c>
      <c r="L1231" s="279"/>
      <c r="M1231" s="284"/>
      <c r="T1231" s="285"/>
      <c r="AT1231" s="281" t="s">
        <v>373</v>
      </c>
      <c r="AU1231" s="281" t="s">
        <v>90</v>
      </c>
      <c r="AV1231" s="280" t="s">
        <v>90</v>
      </c>
      <c r="AW1231" s="280" t="s">
        <v>31</v>
      </c>
      <c r="AX1231" s="280" t="s">
        <v>77</v>
      </c>
      <c r="AY1231" s="281" t="s">
        <v>366</v>
      </c>
    </row>
    <row r="1232" spans="2:65" s="294" customFormat="1">
      <c r="B1232" s="293"/>
      <c r="D1232" s="274" t="s">
        <v>373</v>
      </c>
      <c r="E1232" s="295" t="s">
        <v>1</v>
      </c>
      <c r="F1232" s="296" t="s">
        <v>397</v>
      </c>
      <c r="H1232" s="297">
        <v>50.026000000000003</v>
      </c>
      <c r="L1232" s="293"/>
      <c r="M1232" s="298"/>
      <c r="T1232" s="299"/>
      <c r="AT1232" s="295" t="s">
        <v>373</v>
      </c>
      <c r="AU1232" s="295" t="s">
        <v>90</v>
      </c>
      <c r="AV1232" s="294" t="s">
        <v>149</v>
      </c>
      <c r="AW1232" s="294" t="s">
        <v>31</v>
      </c>
      <c r="AX1232" s="294" t="s">
        <v>77</v>
      </c>
      <c r="AY1232" s="295" t="s">
        <v>366</v>
      </c>
    </row>
    <row r="1233" spans="2:51" s="273" customFormat="1">
      <c r="B1233" s="272"/>
      <c r="D1233" s="274" t="s">
        <v>373</v>
      </c>
      <c r="E1233" s="275" t="s">
        <v>1</v>
      </c>
      <c r="F1233" s="276" t="s">
        <v>1088</v>
      </c>
      <c r="H1233" s="275" t="s">
        <v>1</v>
      </c>
      <c r="L1233" s="272"/>
      <c r="M1233" s="277"/>
      <c r="T1233" s="278"/>
      <c r="AT1233" s="275" t="s">
        <v>373</v>
      </c>
      <c r="AU1233" s="275" t="s">
        <v>90</v>
      </c>
      <c r="AV1233" s="273" t="s">
        <v>84</v>
      </c>
      <c r="AW1233" s="273" t="s">
        <v>31</v>
      </c>
      <c r="AX1233" s="273" t="s">
        <v>77</v>
      </c>
      <c r="AY1233" s="275" t="s">
        <v>366</v>
      </c>
    </row>
    <row r="1234" spans="2:51" s="280" customFormat="1">
      <c r="B1234" s="279"/>
      <c r="D1234" s="274" t="s">
        <v>373</v>
      </c>
      <c r="E1234" s="281" t="s">
        <v>1</v>
      </c>
      <c r="F1234" s="282" t="s">
        <v>1178</v>
      </c>
      <c r="H1234" s="283">
        <v>3.8290000000000002</v>
      </c>
      <c r="L1234" s="279"/>
      <c r="M1234" s="284"/>
      <c r="T1234" s="285"/>
      <c r="AT1234" s="281" t="s">
        <v>373</v>
      </c>
      <c r="AU1234" s="281" t="s">
        <v>90</v>
      </c>
      <c r="AV1234" s="280" t="s">
        <v>90</v>
      </c>
      <c r="AW1234" s="280" t="s">
        <v>31</v>
      </c>
      <c r="AX1234" s="280" t="s">
        <v>77</v>
      </c>
      <c r="AY1234" s="281" t="s">
        <v>366</v>
      </c>
    </row>
    <row r="1235" spans="2:51" s="280" customFormat="1">
      <c r="B1235" s="279"/>
      <c r="D1235" s="274" t="s">
        <v>373</v>
      </c>
      <c r="E1235" s="281" t="s">
        <v>1</v>
      </c>
      <c r="F1235" s="282" t="s">
        <v>1179</v>
      </c>
      <c r="H1235" s="283">
        <v>0.503</v>
      </c>
      <c r="L1235" s="279"/>
      <c r="M1235" s="284"/>
      <c r="T1235" s="285"/>
      <c r="AT1235" s="281" t="s">
        <v>373</v>
      </c>
      <c r="AU1235" s="281" t="s">
        <v>90</v>
      </c>
      <c r="AV1235" s="280" t="s">
        <v>90</v>
      </c>
      <c r="AW1235" s="280" t="s">
        <v>31</v>
      </c>
      <c r="AX1235" s="280" t="s">
        <v>77</v>
      </c>
      <c r="AY1235" s="281" t="s">
        <v>366</v>
      </c>
    </row>
    <row r="1236" spans="2:51" s="294" customFormat="1">
      <c r="B1236" s="293"/>
      <c r="D1236" s="274" t="s">
        <v>373</v>
      </c>
      <c r="E1236" s="295" t="s">
        <v>1</v>
      </c>
      <c r="F1236" s="296" t="s">
        <v>397</v>
      </c>
      <c r="H1236" s="297">
        <v>4.3319999999999999</v>
      </c>
      <c r="L1236" s="293"/>
      <c r="M1236" s="298"/>
      <c r="T1236" s="299"/>
      <c r="AT1236" s="295" t="s">
        <v>373</v>
      </c>
      <c r="AU1236" s="295" t="s">
        <v>90</v>
      </c>
      <c r="AV1236" s="294" t="s">
        <v>149</v>
      </c>
      <c r="AW1236" s="294" t="s">
        <v>31</v>
      </c>
      <c r="AX1236" s="294" t="s">
        <v>77</v>
      </c>
      <c r="AY1236" s="295" t="s">
        <v>366</v>
      </c>
    </row>
    <row r="1237" spans="2:51" s="273" customFormat="1">
      <c r="B1237" s="272"/>
      <c r="D1237" s="274" t="s">
        <v>373</v>
      </c>
      <c r="E1237" s="275" t="s">
        <v>1</v>
      </c>
      <c r="F1237" s="276" t="s">
        <v>1180</v>
      </c>
      <c r="H1237" s="275" t="s">
        <v>1</v>
      </c>
      <c r="L1237" s="272"/>
      <c r="M1237" s="277"/>
      <c r="T1237" s="278"/>
      <c r="AT1237" s="275" t="s">
        <v>373</v>
      </c>
      <c r="AU1237" s="275" t="s">
        <v>90</v>
      </c>
      <c r="AV1237" s="273" t="s">
        <v>84</v>
      </c>
      <c r="AW1237" s="273" t="s">
        <v>31</v>
      </c>
      <c r="AX1237" s="273" t="s">
        <v>77</v>
      </c>
      <c r="AY1237" s="275" t="s">
        <v>366</v>
      </c>
    </row>
    <row r="1238" spans="2:51" s="280" customFormat="1">
      <c r="B1238" s="279"/>
      <c r="D1238" s="274" t="s">
        <v>373</v>
      </c>
      <c r="E1238" s="281" t="s">
        <v>1</v>
      </c>
      <c r="F1238" s="282" t="s">
        <v>1272</v>
      </c>
      <c r="H1238" s="283">
        <v>144.095</v>
      </c>
      <c r="L1238" s="279"/>
      <c r="M1238" s="284"/>
      <c r="T1238" s="285"/>
      <c r="AT1238" s="281" t="s">
        <v>373</v>
      </c>
      <c r="AU1238" s="281" t="s">
        <v>90</v>
      </c>
      <c r="AV1238" s="280" t="s">
        <v>90</v>
      </c>
      <c r="AW1238" s="280" t="s">
        <v>31</v>
      </c>
      <c r="AX1238" s="280" t="s">
        <v>77</v>
      </c>
      <c r="AY1238" s="281" t="s">
        <v>366</v>
      </c>
    </row>
    <row r="1239" spans="2:51" s="294" customFormat="1">
      <c r="B1239" s="293"/>
      <c r="D1239" s="274" t="s">
        <v>373</v>
      </c>
      <c r="E1239" s="295" t="s">
        <v>1</v>
      </c>
      <c r="F1239" s="296" t="s">
        <v>397</v>
      </c>
      <c r="H1239" s="297">
        <v>144.095</v>
      </c>
      <c r="L1239" s="293"/>
      <c r="M1239" s="298"/>
      <c r="T1239" s="299"/>
      <c r="AT1239" s="295" t="s">
        <v>373</v>
      </c>
      <c r="AU1239" s="295" t="s">
        <v>90</v>
      </c>
      <c r="AV1239" s="294" t="s">
        <v>149</v>
      </c>
      <c r="AW1239" s="294" t="s">
        <v>31</v>
      </c>
      <c r="AX1239" s="294" t="s">
        <v>77</v>
      </c>
      <c r="AY1239" s="295" t="s">
        <v>366</v>
      </c>
    </row>
    <row r="1240" spans="2:51" s="273" customFormat="1">
      <c r="B1240" s="272"/>
      <c r="D1240" s="274" t="s">
        <v>373</v>
      </c>
      <c r="E1240" s="275" t="s">
        <v>1</v>
      </c>
      <c r="F1240" s="276" t="s">
        <v>1186</v>
      </c>
      <c r="H1240" s="275" t="s">
        <v>1</v>
      </c>
      <c r="L1240" s="272"/>
      <c r="M1240" s="277"/>
      <c r="T1240" s="278"/>
      <c r="AT1240" s="275" t="s">
        <v>373</v>
      </c>
      <c r="AU1240" s="275" t="s">
        <v>90</v>
      </c>
      <c r="AV1240" s="273" t="s">
        <v>84</v>
      </c>
      <c r="AW1240" s="273" t="s">
        <v>31</v>
      </c>
      <c r="AX1240" s="273" t="s">
        <v>77</v>
      </c>
      <c r="AY1240" s="275" t="s">
        <v>366</v>
      </c>
    </row>
    <row r="1241" spans="2:51" s="280" customFormat="1">
      <c r="B1241" s="279"/>
      <c r="D1241" s="274" t="s">
        <v>373</v>
      </c>
      <c r="E1241" s="281" t="s">
        <v>1</v>
      </c>
      <c r="F1241" s="282" t="s">
        <v>1187</v>
      </c>
      <c r="H1241" s="283">
        <v>111.75</v>
      </c>
      <c r="L1241" s="279"/>
      <c r="M1241" s="284"/>
      <c r="T1241" s="285"/>
      <c r="AT1241" s="281" t="s">
        <v>373</v>
      </c>
      <c r="AU1241" s="281" t="s">
        <v>90</v>
      </c>
      <c r="AV1241" s="280" t="s">
        <v>90</v>
      </c>
      <c r="AW1241" s="280" t="s">
        <v>31</v>
      </c>
      <c r="AX1241" s="280" t="s">
        <v>77</v>
      </c>
      <c r="AY1241" s="281" t="s">
        <v>366</v>
      </c>
    </row>
    <row r="1242" spans="2:51" s="294" customFormat="1">
      <c r="B1242" s="293"/>
      <c r="D1242" s="274" t="s">
        <v>373</v>
      </c>
      <c r="E1242" s="295" t="s">
        <v>1</v>
      </c>
      <c r="F1242" s="296" t="s">
        <v>397</v>
      </c>
      <c r="H1242" s="297">
        <v>111.75</v>
      </c>
      <c r="L1242" s="293"/>
      <c r="M1242" s="298"/>
      <c r="T1242" s="299"/>
      <c r="AT1242" s="295" t="s">
        <v>373</v>
      </c>
      <c r="AU1242" s="295" t="s">
        <v>90</v>
      </c>
      <c r="AV1242" s="294" t="s">
        <v>149</v>
      </c>
      <c r="AW1242" s="294" t="s">
        <v>31</v>
      </c>
      <c r="AX1242" s="294" t="s">
        <v>77</v>
      </c>
      <c r="AY1242" s="295" t="s">
        <v>366</v>
      </c>
    </row>
    <row r="1243" spans="2:51" s="273" customFormat="1">
      <c r="B1243" s="272"/>
      <c r="D1243" s="274" t="s">
        <v>373</v>
      </c>
      <c r="E1243" s="275" t="s">
        <v>1</v>
      </c>
      <c r="F1243" s="276" t="s">
        <v>1192</v>
      </c>
      <c r="H1243" s="275" t="s">
        <v>1</v>
      </c>
      <c r="L1243" s="272"/>
      <c r="M1243" s="277"/>
      <c r="T1243" s="278"/>
      <c r="AT1243" s="275" t="s">
        <v>373</v>
      </c>
      <c r="AU1243" s="275" t="s">
        <v>90</v>
      </c>
      <c r="AV1243" s="273" t="s">
        <v>84</v>
      </c>
      <c r="AW1243" s="273" t="s">
        <v>31</v>
      </c>
      <c r="AX1243" s="273" t="s">
        <v>77</v>
      </c>
      <c r="AY1243" s="275" t="s">
        <v>366</v>
      </c>
    </row>
    <row r="1244" spans="2:51" s="280" customFormat="1">
      <c r="B1244" s="279"/>
      <c r="D1244" s="274" t="s">
        <v>373</v>
      </c>
      <c r="E1244" s="281" t="s">
        <v>1</v>
      </c>
      <c r="F1244" s="282" t="s">
        <v>1193</v>
      </c>
      <c r="H1244" s="283">
        <v>99.584999999999994</v>
      </c>
      <c r="L1244" s="279"/>
      <c r="M1244" s="284"/>
      <c r="T1244" s="285"/>
      <c r="AT1244" s="281" t="s">
        <v>373</v>
      </c>
      <c r="AU1244" s="281" t="s">
        <v>90</v>
      </c>
      <c r="AV1244" s="280" t="s">
        <v>90</v>
      </c>
      <c r="AW1244" s="280" t="s">
        <v>31</v>
      </c>
      <c r="AX1244" s="280" t="s">
        <v>77</v>
      </c>
      <c r="AY1244" s="281" t="s">
        <v>366</v>
      </c>
    </row>
    <row r="1245" spans="2:51" s="294" customFormat="1">
      <c r="B1245" s="293"/>
      <c r="D1245" s="274" t="s">
        <v>373</v>
      </c>
      <c r="E1245" s="295" t="s">
        <v>1</v>
      </c>
      <c r="F1245" s="296" t="s">
        <v>397</v>
      </c>
      <c r="H1245" s="297">
        <v>99.584999999999994</v>
      </c>
      <c r="L1245" s="293"/>
      <c r="M1245" s="298"/>
      <c r="T1245" s="299"/>
      <c r="AT1245" s="295" t="s">
        <v>373</v>
      </c>
      <c r="AU1245" s="295" t="s">
        <v>90</v>
      </c>
      <c r="AV1245" s="294" t="s">
        <v>149</v>
      </c>
      <c r="AW1245" s="294" t="s">
        <v>31</v>
      </c>
      <c r="AX1245" s="294" t="s">
        <v>77</v>
      </c>
      <c r="AY1245" s="295" t="s">
        <v>366</v>
      </c>
    </row>
    <row r="1246" spans="2:51" s="273" customFormat="1">
      <c r="B1246" s="272"/>
      <c r="D1246" s="274" t="s">
        <v>373</v>
      </c>
      <c r="E1246" s="275" t="s">
        <v>1</v>
      </c>
      <c r="F1246" s="276" t="s">
        <v>1197</v>
      </c>
      <c r="H1246" s="275" t="s">
        <v>1</v>
      </c>
      <c r="L1246" s="272"/>
      <c r="M1246" s="277"/>
      <c r="T1246" s="278"/>
      <c r="AT1246" s="275" t="s">
        <v>373</v>
      </c>
      <c r="AU1246" s="275" t="s">
        <v>90</v>
      </c>
      <c r="AV1246" s="273" t="s">
        <v>84</v>
      </c>
      <c r="AW1246" s="273" t="s">
        <v>31</v>
      </c>
      <c r="AX1246" s="273" t="s">
        <v>77</v>
      </c>
      <c r="AY1246" s="275" t="s">
        <v>366</v>
      </c>
    </row>
    <row r="1247" spans="2:51" s="280" customFormat="1">
      <c r="B1247" s="279"/>
      <c r="D1247" s="274" t="s">
        <v>373</v>
      </c>
      <c r="E1247" s="281" t="s">
        <v>1</v>
      </c>
      <c r="F1247" s="282" t="s">
        <v>1198</v>
      </c>
      <c r="H1247" s="283">
        <v>59.189</v>
      </c>
      <c r="L1247" s="279"/>
      <c r="M1247" s="284"/>
      <c r="T1247" s="285"/>
      <c r="AT1247" s="281" t="s">
        <v>373</v>
      </c>
      <c r="AU1247" s="281" t="s">
        <v>90</v>
      </c>
      <c r="AV1247" s="280" t="s">
        <v>90</v>
      </c>
      <c r="AW1247" s="280" t="s">
        <v>31</v>
      </c>
      <c r="AX1247" s="280" t="s">
        <v>77</v>
      </c>
      <c r="AY1247" s="281" t="s">
        <v>366</v>
      </c>
    </row>
    <row r="1248" spans="2:51" s="294" customFormat="1">
      <c r="B1248" s="293"/>
      <c r="D1248" s="274" t="s">
        <v>373</v>
      </c>
      <c r="E1248" s="295" t="s">
        <v>1</v>
      </c>
      <c r="F1248" s="296" t="s">
        <v>397</v>
      </c>
      <c r="H1248" s="297">
        <v>59.189</v>
      </c>
      <c r="L1248" s="293"/>
      <c r="M1248" s="298"/>
      <c r="T1248" s="299"/>
      <c r="AT1248" s="295" t="s">
        <v>373</v>
      </c>
      <c r="AU1248" s="295" t="s">
        <v>90</v>
      </c>
      <c r="AV1248" s="294" t="s">
        <v>149</v>
      </c>
      <c r="AW1248" s="294" t="s">
        <v>31</v>
      </c>
      <c r="AX1248" s="294" t="s">
        <v>77</v>
      </c>
      <c r="AY1248" s="295" t="s">
        <v>366</v>
      </c>
    </row>
    <row r="1249" spans="2:51" s="273" customFormat="1">
      <c r="B1249" s="272"/>
      <c r="D1249" s="274" t="s">
        <v>373</v>
      </c>
      <c r="E1249" s="275" t="s">
        <v>1</v>
      </c>
      <c r="F1249" s="276" t="s">
        <v>1202</v>
      </c>
      <c r="H1249" s="275" t="s">
        <v>1</v>
      </c>
      <c r="L1249" s="272"/>
      <c r="M1249" s="277"/>
      <c r="T1249" s="278"/>
      <c r="AT1249" s="275" t="s">
        <v>373</v>
      </c>
      <c r="AU1249" s="275" t="s">
        <v>90</v>
      </c>
      <c r="AV1249" s="273" t="s">
        <v>84</v>
      </c>
      <c r="AW1249" s="273" t="s">
        <v>31</v>
      </c>
      <c r="AX1249" s="273" t="s">
        <v>77</v>
      </c>
      <c r="AY1249" s="275" t="s">
        <v>366</v>
      </c>
    </row>
    <row r="1250" spans="2:51" s="280" customFormat="1">
      <c r="B1250" s="279"/>
      <c r="D1250" s="274" t="s">
        <v>373</v>
      </c>
      <c r="E1250" s="281" t="s">
        <v>1</v>
      </c>
      <c r="F1250" s="282" t="s">
        <v>1203</v>
      </c>
      <c r="H1250" s="283">
        <v>153.608</v>
      </c>
      <c r="L1250" s="279"/>
      <c r="M1250" s="284"/>
      <c r="T1250" s="285"/>
      <c r="AT1250" s="281" t="s">
        <v>373</v>
      </c>
      <c r="AU1250" s="281" t="s">
        <v>90</v>
      </c>
      <c r="AV1250" s="280" t="s">
        <v>90</v>
      </c>
      <c r="AW1250" s="280" t="s">
        <v>31</v>
      </c>
      <c r="AX1250" s="280" t="s">
        <v>77</v>
      </c>
      <c r="AY1250" s="281" t="s">
        <v>366</v>
      </c>
    </row>
    <row r="1251" spans="2:51" s="273" customFormat="1">
      <c r="B1251" s="272"/>
      <c r="D1251" s="274" t="s">
        <v>373</v>
      </c>
      <c r="E1251" s="275" t="s">
        <v>1</v>
      </c>
      <c r="F1251" s="276" t="s">
        <v>1204</v>
      </c>
      <c r="H1251" s="275" t="s">
        <v>1</v>
      </c>
      <c r="L1251" s="272"/>
      <c r="M1251" s="277"/>
      <c r="T1251" s="278"/>
      <c r="AT1251" s="275" t="s">
        <v>373</v>
      </c>
      <c r="AU1251" s="275" t="s">
        <v>90</v>
      </c>
      <c r="AV1251" s="273" t="s">
        <v>84</v>
      </c>
      <c r="AW1251" s="273" t="s">
        <v>31</v>
      </c>
      <c r="AX1251" s="273" t="s">
        <v>77</v>
      </c>
      <c r="AY1251" s="275" t="s">
        <v>366</v>
      </c>
    </row>
    <row r="1252" spans="2:51" s="280" customFormat="1">
      <c r="B1252" s="279"/>
      <c r="D1252" s="274" t="s">
        <v>373</v>
      </c>
      <c r="E1252" s="281" t="s">
        <v>1</v>
      </c>
      <c r="F1252" s="282" t="s">
        <v>1205</v>
      </c>
      <c r="H1252" s="283">
        <v>-2.2410000000000001</v>
      </c>
      <c r="L1252" s="279"/>
      <c r="M1252" s="284"/>
      <c r="T1252" s="285"/>
      <c r="AT1252" s="281" t="s">
        <v>373</v>
      </c>
      <c r="AU1252" s="281" t="s">
        <v>90</v>
      </c>
      <c r="AV1252" s="280" t="s">
        <v>90</v>
      </c>
      <c r="AW1252" s="280" t="s">
        <v>31</v>
      </c>
      <c r="AX1252" s="280" t="s">
        <v>77</v>
      </c>
      <c r="AY1252" s="281" t="s">
        <v>366</v>
      </c>
    </row>
    <row r="1253" spans="2:51" s="294" customFormat="1">
      <c r="B1253" s="293"/>
      <c r="D1253" s="274" t="s">
        <v>373</v>
      </c>
      <c r="E1253" s="295" t="s">
        <v>1</v>
      </c>
      <c r="F1253" s="296" t="s">
        <v>397</v>
      </c>
      <c r="H1253" s="297">
        <v>151.36699999999999</v>
      </c>
      <c r="L1253" s="293"/>
      <c r="M1253" s="298"/>
      <c r="T1253" s="299"/>
      <c r="AT1253" s="295" t="s">
        <v>373</v>
      </c>
      <c r="AU1253" s="295" t="s">
        <v>90</v>
      </c>
      <c r="AV1253" s="294" t="s">
        <v>149</v>
      </c>
      <c r="AW1253" s="294" t="s">
        <v>31</v>
      </c>
      <c r="AX1253" s="294" t="s">
        <v>77</v>
      </c>
      <c r="AY1253" s="295" t="s">
        <v>366</v>
      </c>
    </row>
    <row r="1254" spans="2:51" s="273" customFormat="1">
      <c r="B1254" s="272"/>
      <c r="D1254" s="274" t="s">
        <v>373</v>
      </c>
      <c r="E1254" s="275" t="s">
        <v>1</v>
      </c>
      <c r="F1254" s="276" t="s">
        <v>1209</v>
      </c>
      <c r="H1254" s="275" t="s">
        <v>1</v>
      </c>
      <c r="L1254" s="272"/>
      <c r="M1254" s="277"/>
      <c r="T1254" s="278"/>
      <c r="AT1254" s="275" t="s">
        <v>373</v>
      </c>
      <c r="AU1254" s="275" t="s">
        <v>90</v>
      </c>
      <c r="AV1254" s="273" t="s">
        <v>84</v>
      </c>
      <c r="AW1254" s="273" t="s">
        <v>31</v>
      </c>
      <c r="AX1254" s="273" t="s">
        <v>77</v>
      </c>
      <c r="AY1254" s="275" t="s">
        <v>366</v>
      </c>
    </row>
    <row r="1255" spans="2:51" s="280" customFormat="1">
      <c r="B1255" s="279"/>
      <c r="D1255" s="274" t="s">
        <v>373</v>
      </c>
      <c r="E1255" s="281" t="s">
        <v>1</v>
      </c>
      <c r="F1255" s="282" t="s">
        <v>1210</v>
      </c>
      <c r="H1255" s="283">
        <v>3.8340000000000001</v>
      </c>
      <c r="L1255" s="279"/>
      <c r="M1255" s="284"/>
      <c r="T1255" s="285"/>
      <c r="AT1255" s="281" t="s">
        <v>373</v>
      </c>
      <c r="AU1255" s="281" t="s">
        <v>90</v>
      </c>
      <c r="AV1255" s="280" t="s">
        <v>90</v>
      </c>
      <c r="AW1255" s="280" t="s">
        <v>31</v>
      </c>
      <c r="AX1255" s="280" t="s">
        <v>77</v>
      </c>
      <c r="AY1255" s="281" t="s">
        <v>366</v>
      </c>
    </row>
    <row r="1256" spans="2:51" s="294" customFormat="1">
      <c r="B1256" s="293"/>
      <c r="D1256" s="274" t="s">
        <v>373</v>
      </c>
      <c r="E1256" s="295" t="s">
        <v>1</v>
      </c>
      <c r="F1256" s="296" t="s">
        <v>397</v>
      </c>
      <c r="H1256" s="297">
        <v>3.8340000000000001</v>
      </c>
      <c r="L1256" s="293"/>
      <c r="M1256" s="298"/>
      <c r="T1256" s="299"/>
      <c r="AT1256" s="295" t="s">
        <v>373</v>
      </c>
      <c r="AU1256" s="295" t="s">
        <v>90</v>
      </c>
      <c r="AV1256" s="294" t="s">
        <v>149</v>
      </c>
      <c r="AW1256" s="294" t="s">
        <v>31</v>
      </c>
      <c r="AX1256" s="294" t="s">
        <v>77</v>
      </c>
      <c r="AY1256" s="295" t="s">
        <v>366</v>
      </c>
    </row>
    <row r="1257" spans="2:51" s="273" customFormat="1">
      <c r="B1257" s="272"/>
      <c r="D1257" s="274" t="s">
        <v>373</v>
      </c>
      <c r="E1257" s="275" t="s">
        <v>1</v>
      </c>
      <c r="F1257" s="276" t="s">
        <v>1212</v>
      </c>
      <c r="H1257" s="275" t="s">
        <v>1</v>
      </c>
      <c r="L1257" s="272"/>
      <c r="M1257" s="277"/>
      <c r="T1257" s="278"/>
      <c r="AT1257" s="275" t="s">
        <v>373</v>
      </c>
      <c r="AU1257" s="275" t="s">
        <v>90</v>
      </c>
      <c r="AV1257" s="273" t="s">
        <v>84</v>
      </c>
      <c r="AW1257" s="273" t="s">
        <v>31</v>
      </c>
      <c r="AX1257" s="273" t="s">
        <v>77</v>
      </c>
      <c r="AY1257" s="275" t="s">
        <v>366</v>
      </c>
    </row>
    <row r="1258" spans="2:51" s="280" customFormat="1">
      <c r="B1258" s="279"/>
      <c r="D1258" s="274" t="s">
        <v>373</v>
      </c>
      <c r="E1258" s="281" t="s">
        <v>1</v>
      </c>
      <c r="F1258" s="282" t="s">
        <v>1213</v>
      </c>
      <c r="H1258" s="283">
        <v>3.9950000000000001</v>
      </c>
      <c r="L1258" s="279"/>
      <c r="M1258" s="284"/>
      <c r="T1258" s="285"/>
      <c r="AT1258" s="281" t="s">
        <v>373</v>
      </c>
      <c r="AU1258" s="281" t="s">
        <v>90</v>
      </c>
      <c r="AV1258" s="280" t="s">
        <v>90</v>
      </c>
      <c r="AW1258" s="280" t="s">
        <v>31</v>
      </c>
      <c r="AX1258" s="280" t="s">
        <v>77</v>
      </c>
      <c r="AY1258" s="281" t="s">
        <v>366</v>
      </c>
    </row>
    <row r="1259" spans="2:51" s="294" customFormat="1">
      <c r="B1259" s="293"/>
      <c r="D1259" s="274" t="s">
        <v>373</v>
      </c>
      <c r="E1259" s="295" t="s">
        <v>1</v>
      </c>
      <c r="F1259" s="296" t="s">
        <v>397</v>
      </c>
      <c r="H1259" s="297">
        <v>3.9950000000000001</v>
      </c>
      <c r="L1259" s="293"/>
      <c r="M1259" s="298"/>
      <c r="T1259" s="299"/>
      <c r="AT1259" s="295" t="s">
        <v>373</v>
      </c>
      <c r="AU1259" s="295" t="s">
        <v>90</v>
      </c>
      <c r="AV1259" s="294" t="s">
        <v>149</v>
      </c>
      <c r="AW1259" s="294" t="s">
        <v>31</v>
      </c>
      <c r="AX1259" s="294" t="s">
        <v>77</v>
      </c>
      <c r="AY1259" s="295" t="s">
        <v>366</v>
      </c>
    </row>
    <row r="1260" spans="2:51" s="273" customFormat="1">
      <c r="B1260" s="272"/>
      <c r="D1260" s="274" t="s">
        <v>373</v>
      </c>
      <c r="E1260" s="275" t="s">
        <v>1</v>
      </c>
      <c r="F1260" s="276" t="s">
        <v>1215</v>
      </c>
      <c r="H1260" s="275" t="s">
        <v>1</v>
      </c>
      <c r="L1260" s="272"/>
      <c r="M1260" s="277"/>
      <c r="T1260" s="278"/>
      <c r="AT1260" s="275" t="s">
        <v>373</v>
      </c>
      <c r="AU1260" s="275" t="s">
        <v>90</v>
      </c>
      <c r="AV1260" s="273" t="s">
        <v>84</v>
      </c>
      <c r="AW1260" s="273" t="s">
        <v>31</v>
      </c>
      <c r="AX1260" s="273" t="s">
        <v>77</v>
      </c>
      <c r="AY1260" s="275" t="s">
        <v>366</v>
      </c>
    </row>
    <row r="1261" spans="2:51" s="280" customFormat="1">
      <c r="B1261" s="279"/>
      <c r="D1261" s="274" t="s">
        <v>373</v>
      </c>
      <c r="E1261" s="281" t="s">
        <v>1</v>
      </c>
      <c r="F1261" s="282" t="s">
        <v>1216</v>
      </c>
      <c r="H1261" s="283">
        <v>12.224</v>
      </c>
      <c r="L1261" s="279"/>
      <c r="M1261" s="284"/>
      <c r="T1261" s="285"/>
      <c r="AT1261" s="281" t="s">
        <v>373</v>
      </c>
      <c r="AU1261" s="281" t="s">
        <v>90</v>
      </c>
      <c r="AV1261" s="280" t="s">
        <v>90</v>
      </c>
      <c r="AW1261" s="280" t="s">
        <v>31</v>
      </c>
      <c r="AX1261" s="280" t="s">
        <v>77</v>
      </c>
      <c r="AY1261" s="281" t="s">
        <v>366</v>
      </c>
    </row>
    <row r="1262" spans="2:51" s="294" customFormat="1">
      <c r="B1262" s="293"/>
      <c r="D1262" s="274" t="s">
        <v>373</v>
      </c>
      <c r="E1262" s="295" t="s">
        <v>1</v>
      </c>
      <c r="F1262" s="296" t="s">
        <v>397</v>
      </c>
      <c r="H1262" s="297">
        <v>12.224</v>
      </c>
      <c r="L1262" s="293"/>
      <c r="M1262" s="298"/>
      <c r="T1262" s="299"/>
      <c r="AT1262" s="295" t="s">
        <v>373</v>
      </c>
      <c r="AU1262" s="295" t="s">
        <v>90</v>
      </c>
      <c r="AV1262" s="294" t="s">
        <v>149</v>
      </c>
      <c r="AW1262" s="294" t="s">
        <v>31</v>
      </c>
      <c r="AX1262" s="294" t="s">
        <v>77</v>
      </c>
      <c r="AY1262" s="295" t="s">
        <v>366</v>
      </c>
    </row>
    <row r="1263" spans="2:51" s="273" customFormat="1">
      <c r="B1263" s="272"/>
      <c r="D1263" s="274" t="s">
        <v>373</v>
      </c>
      <c r="E1263" s="275" t="s">
        <v>1</v>
      </c>
      <c r="F1263" s="276" t="s">
        <v>1217</v>
      </c>
      <c r="H1263" s="275" t="s">
        <v>1</v>
      </c>
      <c r="L1263" s="272"/>
      <c r="M1263" s="277"/>
      <c r="T1263" s="278"/>
      <c r="AT1263" s="275" t="s">
        <v>373</v>
      </c>
      <c r="AU1263" s="275" t="s">
        <v>90</v>
      </c>
      <c r="AV1263" s="273" t="s">
        <v>84</v>
      </c>
      <c r="AW1263" s="273" t="s">
        <v>31</v>
      </c>
      <c r="AX1263" s="273" t="s">
        <v>77</v>
      </c>
      <c r="AY1263" s="275" t="s">
        <v>366</v>
      </c>
    </row>
    <row r="1264" spans="2:51" s="280" customFormat="1">
      <c r="B1264" s="279"/>
      <c r="D1264" s="274" t="s">
        <v>373</v>
      </c>
      <c r="E1264" s="281" t="s">
        <v>1</v>
      </c>
      <c r="F1264" s="282" t="s">
        <v>1218</v>
      </c>
      <c r="H1264" s="283">
        <v>19.04</v>
      </c>
      <c r="L1264" s="279"/>
      <c r="M1264" s="284"/>
      <c r="T1264" s="285"/>
      <c r="AT1264" s="281" t="s">
        <v>373</v>
      </c>
      <c r="AU1264" s="281" t="s">
        <v>90</v>
      </c>
      <c r="AV1264" s="280" t="s">
        <v>90</v>
      </c>
      <c r="AW1264" s="280" t="s">
        <v>31</v>
      </c>
      <c r="AX1264" s="280" t="s">
        <v>77</v>
      </c>
      <c r="AY1264" s="281" t="s">
        <v>366</v>
      </c>
    </row>
    <row r="1265" spans="2:51" s="294" customFormat="1">
      <c r="B1265" s="293"/>
      <c r="D1265" s="274" t="s">
        <v>373</v>
      </c>
      <c r="E1265" s="295" t="s">
        <v>1</v>
      </c>
      <c r="F1265" s="296" t="s">
        <v>397</v>
      </c>
      <c r="H1265" s="297">
        <v>19.04</v>
      </c>
      <c r="L1265" s="293"/>
      <c r="M1265" s="298"/>
      <c r="T1265" s="299"/>
      <c r="AT1265" s="295" t="s">
        <v>373</v>
      </c>
      <c r="AU1265" s="295" t="s">
        <v>90</v>
      </c>
      <c r="AV1265" s="294" t="s">
        <v>149</v>
      </c>
      <c r="AW1265" s="294" t="s">
        <v>31</v>
      </c>
      <c r="AX1265" s="294" t="s">
        <v>77</v>
      </c>
      <c r="AY1265" s="295" t="s">
        <v>366</v>
      </c>
    </row>
    <row r="1266" spans="2:51" s="273" customFormat="1">
      <c r="B1266" s="272"/>
      <c r="D1266" s="274" t="s">
        <v>373</v>
      </c>
      <c r="E1266" s="275" t="s">
        <v>1</v>
      </c>
      <c r="F1266" s="276" t="s">
        <v>1221</v>
      </c>
      <c r="H1266" s="275" t="s">
        <v>1</v>
      </c>
      <c r="L1266" s="272"/>
      <c r="M1266" s="277"/>
      <c r="T1266" s="278"/>
      <c r="AT1266" s="275" t="s">
        <v>373</v>
      </c>
      <c r="AU1266" s="275" t="s">
        <v>90</v>
      </c>
      <c r="AV1266" s="273" t="s">
        <v>84</v>
      </c>
      <c r="AW1266" s="273" t="s">
        <v>31</v>
      </c>
      <c r="AX1266" s="273" t="s">
        <v>77</v>
      </c>
      <c r="AY1266" s="275" t="s">
        <v>366</v>
      </c>
    </row>
    <row r="1267" spans="2:51" s="280" customFormat="1">
      <c r="B1267" s="279"/>
      <c r="D1267" s="274" t="s">
        <v>373</v>
      </c>
      <c r="E1267" s="281" t="s">
        <v>1</v>
      </c>
      <c r="F1267" s="282" t="s">
        <v>1222</v>
      </c>
      <c r="H1267" s="283">
        <v>12.41</v>
      </c>
      <c r="L1267" s="279"/>
      <c r="M1267" s="284"/>
      <c r="T1267" s="285"/>
      <c r="AT1267" s="281" t="s">
        <v>373</v>
      </c>
      <c r="AU1267" s="281" t="s">
        <v>90</v>
      </c>
      <c r="AV1267" s="280" t="s">
        <v>90</v>
      </c>
      <c r="AW1267" s="280" t="s">
        <v>31</v>
      </c>
      <c r="AX1267" s="280" t="s">
        <v>77</v>
      </c>
      <c r="AY1267" s="281" t="s">
        <v>366</v>
      </c>
    </row>
    <row r="1268" spans="2:51" s="294" customFormat="1">
      <c r="B1268" s="293"/>
      <c r="D1268" s="274" t="s">
        <v>373</v>
      </c>
      <c r="E1268" s="295" t="s">
        <v>1</v>
      </c>
      <c r="F1268" s="296" t="s">
        <v>397</v>
      </c>
      <c r="H1268" s="297">
        <v>12.41</v>
      </c>
      <c r="L1268" s="293"/>
      <c r="M1268" s="298"/>
      <c r="T1268" s="299"/>
      <c r="AT1268" s="295" t="s">
        <v>373</v>
      </c>
      <c r="AU1268" s="295" t="s">
        <v>90</v>
      </c>
      <c r="AV1268" s="294" t="s">
        <v>149</v>
      </c>
      <c r="AW1268" s="294" t="s">
        <v>31</v>
      </c>
      <c r="AX1268" s="294" t="s">
        <v>77</v>
      </c>
      <c r="AY1268" s="295" t="s">
        <v>366</v>
      </c>
    </row>
    <row r="1269" spans="2:51" s="273" customFormat="1">
      <c r="B1269" s="272"/>
      <c r="D1269" s="274" t="s">
        <v>373</v>
      </c>
      <c r="E1269" s="275" t="s">
        <v>1</v>
      </c>
      <c r="F1269" s="276" t="s">
        <v>1223</v>
      </c>
      <c r="H1269" s="275" t="s">
        <v>1</v>
      </c>
      <c r="L1269" s="272"/>
      <c r="M1269" s="277"/>
      <c r="T1269" s="278"/>
      <c r="AT1269" s="275" t="s">
        <v>373</v>
      </c>
      <c r="AU1269" s="275" t="s">
        <v>90</v>
      </c>
      <c r="AV1269" s="273" t="s">
        <v>84</v>
      </c>
      <c r="AW1269" s="273" t="s">
        <v>31</v>
      </c>
      <c r="AX1269" s="273" t="s">
        <v>77</v>
      </c>
      <c r="AY1269" s="275" t="s">
        <v>366</v>
      </c>
    </row>
    <row r="1270" spans="2:51" s="280" customFormat="1">
      <c r="B1270" s="279"/>
      <c r="D1270" s="274" t="s">
        <v>373</v>
      </c>
      <c r="E1270" s="281" t="s">
        <v>1</v>
      </c>
      <c r="F1270" s="282" t="s">
        <v>1224</v>
      </c>
      <c r="H1270" s="283">
        <v>19.013999999999999</v>
      </c>
      <c r="L1270" s="279"/>
      <c r="M1270" s="284"/>
      <c r="T1270" s="285"/>
      <c r="AT1270" s="281" t="s">
        <v>373</v>
      </c>
      <c r="AU1270" s="281" t="s">
        <v>90</v>
      </c>
      <c r="AV1270" s="280" t="s">
        <v>90</v>
      </c>
      <c r="AW1270" s="280" t="s">
        <v>31</v>
      </c>
      <c r="AX1270" s="280" t="s">
        <v>77</v>
      </c>
      <c r="AY1270" s="281" t="s">
        <v>366</v>
      </c>
    </row>
    <row r="1271" spans="2:51" s="294" customFormat="1">
      <c r="B1271" s="293"/>
      <c r="D1271" s="274" t="s">
        <v>373</v>
      </c>
      <c r="E1271" s="295" t="s">
        <v>1</v>
      </c>
      <c r="F1271" s="296" t="s">
        <v>397</v>
      </c>
      <c r="H1271" s="297">
        <v>19.013999999999999</v>
      </c>
      <c r="L1271" s="293"/>
      <c r="M1271" s="298"/>
      <c r="T1271" s="299"/>
      <c r="AT1271" s="295" t="s">
        <v>373</v>
      </c>
      <c r="AU1271" s="295" t="s">
        <v>90</v>
      </c>
      <c r="AV1271" s="294" t="s">
        <v>149</v>
      </c>
      <c r="AW1271" s="294" t="s">
        <v>31</v>
      </c>
      <c r="AX1271" s="294" t="s">
        <v>77</v>
      </c>
      <c r="AY1271" s="295" t="s">
        <v>366</v>
      </c>
    </row>
    <row r="1272" spans="2:51" s="273" customFormat="1">
      <c r="B1272" s="272"/>
      <c r="D1272" s="274" t="s">
        <v>373</v>
      </c>
      <c r="E1272" s="275" t="s">
        <v>1</v>
      </c>
      <c r="F1272" s="276" t="s">
        <v>1225</v>
      </c>
      <c r="H1272" s="275" t="s">
        <v>1</v>
      </c>
      <c r="L1272" s="272"/>
      <c r="M1272" s="277"/>
      <c r="T1272" s="278"/>
      <c r="AT1272" s="275" t="s">
        <v>373</v>
      </c>
      <c r="AU1272" s="275" t="s">
        <v>90</v>
      </c>
      <c r="AV1272" s="273" t="s">
        <v>84</v>
      </c>
      <c r="AW1272" s="273" t="s">
        <v>31</v>
      </c>
      <c r="AX1272" s="273" t="s">
        <v>77</v>
      </c>
      <c r="AY1272" s="275" t="s">
        <v>366</v>
      </c>
    </row>
    <row r="1273" spans="2:51" s="280" customFormat="1">
      <c r="B1273" s="279"/>
      <c r="D1273" s="274" t="s">
        <v>373</v>
      </c>
      <c r="E1273" s="281" t="s">
        <v>1</v>
      </c>
      <c r="F1273" s="282" t="s">
        <v>1226</v>
      </c>
      <c r="H1273" s="283">
        <v>147.79300000000001</v>
      </c>
      <c r="L1273" s="279"/>
      <c r="M1273" s="284"/>
      <c r="T1273" s="285"/>
      <c r="AT1273" s="281" t="s">
        <v>373</v>
      </c>
      <c r="AU1273" s="281" t="s">
        <v>90</v>
      </c>
      <c r="AV1273" s="280" t="s">
        <v>90</v>
      </c>
      <c r="AW1273" s="280" t="s">
        <v>31</v>
      </c>
      <c r="AX1273" s="280" t="s">
        <v>77</v>
      </c>
      <c r="AY1273" s="281" t="s">
        <v>366</v>
      </c>
    </row>
    <row r="1274" spans="2:51" s="273" customFormat="1">
      <c r="B1274" s="272"/>
      <c r="D1274" s="274" t="s">
        <v>373</v>
      </c>
      <c r="E1274" s="275" t="s">
        <v>1</v>
      </c>
      <c r="F1274" s="276" t="s">
        <v>1204</v>
      </c>
      <c r="H1274" s="275" t="s">
        <v>1</v>
      </c>
      <c r="L1274" s="272"/>
      <c r="M1274" s="277"/>
      <c r="T1274" s="278"/>
      <c r="AT1274" s="275" t="s">
        <v>373</v>
      </c>
      <c r="AU1274" s="275" t="s">
        <v>90</v>
      </c>
      <c r="AV1274" s="273" t="s">
        <v>84</v>
      </c>
      <c r="AW1274" s="273" t="s">
        <v>31</v>
      </c>
      <c r="AX1274" s="273" t="s">
        <v>77</v>
      </c>
      <c r="AY1274" s="275" t="s">
        <v>366</v>
      </c>
    </row>
    <row r="1275" spans="2:51" s="280" customFormat="1">
      <c r="B1275" s="279"/>
      <c r="D1275" s="274" t="s">
        <v>373</v>
      </c>
      <c r="E1275" s="281" t="s">
        <v>1</v>
      </c>
      <c r="F1275" s="282" t="s">
        <v>1227</v>
      </c>
      <c r="H1275" s="283">
        <v>-2.3820000000000001</v>
      </c>
      <c r="L1275" s="279"/>
      <c r="M1275" s="284"/>
      <c r="T1275" s="285"/>
      <c r="AT1275" s="281" t="s">
        <v>373</v>
      </c>
      <c r="AU1275" s="281" t="s">
        <v>90</v>
      </c>
      <c r="AV1275" s="280" t="s">
        <v>90</v>
      </c>
      <c r="AW1275" s="280" t="s">
        <v>31</v>
      </c>
      <c r="AX1275" s="280" t="s">
        <v>77</v>
      </c>
      <c r="AY1275" s="281" t="s">
        <v>366</v>
      </c>
    </row>
    <row r="1276" spans="2:51" s="294" customFormat="1">
      <c r="B1276" s="293"/>
      <c r="D1276" s="274" t="s">
        <v>373</v>
      </c>
      <c r="E1276" s="295" t="s">
        <v>1</v>
      </c>
      <c r="F1276" s="296" t="s">
        <v>397</v>
      </c>
      <c r="H1276" s="297">
        <v>145.411</v>
      </c>
      <c r="L1276" s="293"/>
      <c r="M1276" s="298"/>
      <c r="T1276" s="299"/>
      <c r="AT1276" s="295" t="s">
        <v>373</v>
      </c>
      <c r="AU1276" s="295" t="s">
        <v>90</v>
      </c>
      <c r="AV1276" s="294" t="s">
        <v>149</v>
      </c>
      <c r="AW1276" s="294" t="s">
        <v>31</v>
      </c>
      <c r="AX1276" s="294" t="s">
        <v>77</v>
      </c>
      <c r="AY1276" s="295" t="s">
        <v>366</v>
      </c>
    </row>
    <row r="1277" spans="2:51" s="273" customFormat="1">
      <c r="B1277" s="272"/>
      <c r="D1277" s="274" t="s">
        <v>373</v>
      </c>
      <c r="E1277" s="275" t="s">
        <v>1</v>
      </c>
      <c r="F1277" s="276" t="s">
        <v>1230</v>
      </c>
      <c r="H1277" s="275" t="s">
        <v>1</v>
      </c>
      <c r="L1277" s="272"/>
      <c r="M1277" s="277"/>
      <c r="T1277" s="278"/>
      <c r="AT1277" s="275" t="s">
        <v>373</v>
      </c>
      <c r="AU1277" s="275" t="s">
        <v>90</v>
      </c>
      <c r="AV1277" s="273" t="s">
        <v>84</v>
      </c>
      <c r="AW1277" s="273" t="s">
        <v>31</v>
      </c>
      <c r="AX1277" s="273" t="s">
        <v>77</v>
      </c>
      <c r="AY1277" s="275" t="s">
        <v>366</v>
      </c>
    </row>
    <row r="1278" spans="2:51" s="280" customFormat="1">
      <c r="B1278" s="279"/>
      <c r="D1278" s="274" t="s">
        <v>373</v>
      </c>
      <c r="E1278" s="281" t="s">
        <v>1</v>
      </c>
      <c r="F1278" s="282" t="s">
        <v>1231</v>
      </c>
      <c r="H1278" s="283">
        <v>185.50399999999999</v>
      </c>
      <c r="L1278" s="279"/>
      <c r="M1278" s="284"/>
      <c r="T1278" s="285"/>
      <c r="AT1278" s="281" t="s">
        <v>373</v>
      </c>
      <c r="AU1278" s="281" t="s">
        <v>90</v>
      </c>
      <c r="AV1278" s="280" t="s">
        <v>90</v>
      </c>
      <c r="AW1278" s="280" t="s">
        <v>31</v>
      </c>
      <c r="AX1278" s="280" t="s">
        <v>77</v>
      </c>
      <c r="AY1278" s="281" t="s">
        <v>366</v>
      </c>
    </row>
    <row r="1279" spans="2:51" s="273" customFormat="1">
      <c r="B1279" s="272"/>
      <c r="D1279" s="274" t="s">
        <v>373</v>
      </c>
      <c r="E1279" s="275" t="s">
        <v>1</v>
      </c>
      <c r="F1279" s="276" t="s">
        <v>1204</v>
      </c>
      <c r="H1279" s="275" t="s">
        <v>1</v>
      </c>
      <c r="L1279" s="272"/>
      <c r="M1279" s="277"/>
      <c r="T1279" s="278"/>
      <c r="AT1279" s="275" t="s">
        <v>373</v>
      </c>
      <c r="AU1279" s="275" t="s">
        <v>90</v>
      </c>
      <c r="AV1279" s="273" t="s">
        <v>84</v>
      </c>
      <c r="AW1279" s="273" t="s">
        <v>31</v>
      </c>
      <c r="AX1279" s="273" t="s">
        <v>77</v>
      </c>
      <c r="AY1279" s="275" t="s">
        <v>366</v>
      </c>
    </row>
    <row r="1280" spans="2:51" s="280" customFormat="1">
      <c r="B1280" s="279"/>
      <c r="D1280" s="274" t="s">
        <v>373</v>
      </c>
      <c r="E1280" s="281" t="s">
        <v>1</v>
      </c>
      <c r="F1280" s="282" t="s">
        <v>1232</v>
      </c>
      <c r="H1280" s="283">
        <v>-2.7839999999999998</v>
      </c>
      <c r="L1280" s="279"/>
      <c r="M1280" s="284"/>
      <c r="T1280" s="285"/>
      <c r="AT1280" s="281" t="s">
        <v>373</v>
      </c>
      <c r="AU1280" s="281" t="s">
        <v>90</v>
      </c>
      <c r="AV1280" s="280" t="s">
        <v>90</v>
      </c>
      <c r="AW1280" s="280" t="s">
        <v>31</v>
      </c>
      <c r="AX1280" s="280" t="s">
        <v>77</v>
      </c>
      <c r="AY1280" s="281" t="s">
        <v>366</v>
      </c>
    </row>
    <row r="1281" spans="2:51" s="294" customFormat="1">
      <c r="B1281" s="293"/>
      <c r="D1281" s="274" t="s">
        <v>373</v>
      </c>
      <c r="E1281" s="295" t="s">
        <v>1</v>
      </c>
      <c r="F1281" s="296" t="s">
        <v>397</v>
      </c>
      <c r="H1281" s="297">
        <v>182.72</v>
      </c>
      <c r="L1281" s="293"/>
      <c r="M1281" s="298"/>
      <c r="T1281" s="299"/>
      <c r="AT1281" s="295" t="s">
        <v>373</v>
      </c>
      <c r="AU1281" s="295" t="s">
        <v>90</v>
      </c>
      <c r="AV1281" s="294" t="s">
        <v>149</v>
      </c>
      <c r="AW1281" s="294" t="s">
        <v>31</v>
      </c>
      <c r="AX1281" s="294" t="s">
        <v>77</v>
      </c>
      <c r="AY1281" s="295" t="s">
        <v>366</v>
      </c>
    </row>
    <row r="1282" spans="2:51" s="273" customFormat="1">
      <c r="B1282" s="272"/>
      <c r="D1282" s="274" t="s">
        <v>373</v>
      </c>
      <c r="E1282" s="275" t="s">
        <v>1</v>
      </c>
      <c r="F1282" s="276" t="s">
        <v>1236</v>
      </c>
      <c r="H1282" s="275" t="s">
        <v>1</v>
      </c>
      <c r="L1282" s="272"/>
      <c r="M1282" s="277"/>
      <c r="T1282" s="278"/>
      <c r="AT1282" s="275" t="s">
        <v>373</v>
      </c>
      <c r="AU1282" s="275" t="s">
        <v>90</v>
      </c>
      <c r="AV1282" s="273" t="s">
        <v>84</v>
      </c>
      <c r="AW1282" s="273" t="s">
        <v>31</v>
      </c>
      <c r="AX1282" s="273" t="s">
        <v>77</v>
      </c>
      <c r="AY1282" s="275" t="s">
        <v>366</v>
      </c>
    </row>
    <row r="1283" spans="2:51" s="280" customFormat="1">
      <c r="B1283" s="279"/>
      <c r="D1283" s="274" t="s">
        <v>373</v>
      </c>
      <c r="E1283" s="281" t="s">
        <v>1</v>
      </c>
      <c r="F1283" s="282" t="s">
        <v>1237</v>
      </c>
      <c r="H1283" s="283">
        <v>161.40899999999999</v>
      </c>
      <c r="L1283" s="279"/>
      <c r="M1283" s="284"/>
      <c r="T1283" s="285"/>
      <c r="AT1283" s="281" t="s">
        <v>373</v>
      </c>
      <c r="AU1283" s="281" t="s">
        <v>90</v>
      </c>
      <c r="AV1283" s="280" t="s">
        <v>90</v>
      </c>
      <c r="AW1283" s="280" t="s">
        <v>31</v>
      </c>
      <c r="AX1283" s="280" t="s">
        <v>77</v>
      </c>
      <c r="AY1283" s="281" t="s">
        <v>366</v>
      </c>
    </row>
    <row r="1284" spans="2:51" s="273" customFormat="1">
      <c r="B1284" s="272"/>
      <c r="D1284" s="274" t="s">
        <v>373</v>
      </c>
      <c r="E1284" s="275" t="s">
        <v>1</v>
      </c>
      <c r="F1284" s="276" t="s">
        <v>1204</v>
      </c>
      <c r="H1284" s="275" t="s">
        <v>1</v>
      </c>
      <c r="L1284" s="272"/>
      <c r="M1284" s="277"/>
      <c r="T1284" s="278"/>
      <c r="AT1284" s="275" t="s">
        <v>373</v>
      </c>
      <c r="AU1284" s="275" t="s">
        <v>90</v>
      </c>
      <c r="AV1284" s="273" t="s">
        <v>84</v>
      </c>
      <c r="AW1284" s="273" t="s">
        <v>31</v>
      </c>
      <c r="AX1284" s="273" t="s">
        <v>77</v>
      </c>
      <c r="AY1284" s="275" t="s">
        <v>366</v>
      </c>
    </row>
    <row r="1285" spans="2:51" s="280" customFormat="1">
      <c r="B1285" s="279"/>
      <c r="D1285" s="274" t="s">
        <v>373</v>
      </c>
      <c r="E1285" s="281" t="s">
        <v>1</v>
      </c>
      <c r="F1285" s="282" t="s">
        <v>1238</v>
      </c>
      <c r="H1285" s="283">
        <v>-2.024</v>
      </c>
      <c r="L1285" s="279"/>
      <c r="M1285" s="284"/>
      <c r="T1285" s="285"/>
      <c r="AT1285" s="281" t="s">
        <v>373</v>
      </c>
      <c r="AU1285" s="281" t="s">
        <v>90</v>
      </c>
      <c r="AV1285" s="280" t="s">
        <v>90</v>
      </c>
      <c r="AW1285" s="280" t="s">
        <v>31</v>
      </c>
      <c r="AX1285" s="280" t="s">
        <v>77</v>
      </c>
      <c r="AY1285" s="281" t="s">
        <v>366</v>
      </c>
    </row>
    <row r="1286" spans="2:51" s="294" customFormat="1">
      <c r="B1286" s="293"/>
      <c r="D1286" s="274" t="s">
        <v>373</v>
      </c>
      <c r="E1286" s="295" t="s">
        <v>1</v>
      </c>
      <c r="F1286" s="296" t="s">
        <v>397</v>
      </c>
      <c r="H1286" s="297">
        <v>159.38499999999999</v>
      </c>
      <c r="L1286" s="293"/>
      <c r="M1286" s="298"/>
      <c r="T1286" s="299"/>
      <c r="AT1286" s="295" t="s">
        <v>373</v>
      </c>
      <c r="AU1286" s="295" t="s">
        <v>90</v>
      </c>
      <c r="AV1286" s="294" t="s">
        <v>149</v>
      </c>
      <c r="AW1286" s="294" t="s">
        <v>31</v>
      </c>
      <c r="AX1286" s="294" t="s">
        <v>77</v>
      </c>
      <c r="AY1286" s="295" t="s">
        <v>366</v>
      </c>
    </row>
    <row r="1287" spans="2:51" s="273" customFormat="1">
      <c r="B1287" s="272"/>
      <c r="D1287" s="274" t="s">
        <v>373</v>
      </c>
      <c r="E1287" s="275" t="s">
        <v>1</v>
      </c>
      <c r="F1287" s="276" t="s">
        <v>1241</v>
      </c>
      <c r="H1287" s="275" t="s">
        <v>1</v>
      </c>
      <c r="L1287" s="272"/>
      <c r="M1287" s="277"/>
      <c r="T1287" s="278"/>
      <c r="AT1287" s="275" t="s">
        <v>373</v>
      </c>
      <c r="AU1287" s="275" t="s">
        <v>90</v>
      </c>
      <c r="AV1287" s="273" t="s">
        <v>84</v>
      </c>
      <c r="AW1287" s="273" t="s">
        <v>31</v>
      </c>
      <c r="AX1287" s="273" t="s">
        <v>77</v>
      </c>
      <c r="AY1287" s="275" t="s">
        <v>366</v>
      </c>
    </row>
    <row r="1288" spans="2:51" s="280" customFormat="1">
      <c r="B1288" s="279"/>
      <c r="D1288" s="274" t="s">
        <v>373</v>
      </c>
      <c r="E1288" s="281" t="s">
        <v>1</v>
      </c>
      <c r="F1288" s="282" t="s">
        <v>1242</v>
      </c>
      <c r="H1288" s="283">
        <v>3.86</v>
      </c>
      <c r="L1288" s="279"/>
      <c r="M1288" s="284"/>
      <c r="T1288" s="285"/>
      <c r="AT1288" s="281" t="s">
        <v>373</v>
      </c>
      <c r="AU1288" s="281" t="s">
        <v>90</v>
      </c>
      <c r="AV1288" s="280" t="s">
        <v>90</v>
      </c>
      <c r="AW1288" s="280" t="s">
        <v>31</v>
      </c>
      <c r="AX1288" s="280" t="s">
        <v>77</v>
      </c>
      <c r="AY1288" s="281" t="s">
        <v>366</v>
      </c>
    </row>
    <row r="1289" spans="2:51" s="294" customFormat="1">
      <c r="B1289" s="293"/>
      <c r="D1289" s="274" t="s">
        <v>373</v>
      </c>
      <c r="E1289" s="295" t="s">
        <v>1</v>
      </c>
      <c r="F1289" s="296" t="s">
        <v>397</v>
      </c>
      <c r="H1289" s="297">
        <v>3.86</v>
      </c>
      <c r="L1289" s="293"/>
      <c r="M1289" s="298"/>
      <c r="T1289" s="299"/>
      <c r="AT1289" s="295" t="s">
        <v>373</v>
      </c>
      <c r="AU1289" s="295" t="s">
        <v>90</v>
      </c>
      <c r="AV1289" s="294" t="s">
        <v>149</v>
      </c>
      <c r="AW1289" s="294" t="s">
        <v>31</v>
      </c>
      <c r="AX1289" s="294" t="s">
        <v>77</v>
      </c>
      <c r="AY1289" s="295" t="s">
        <v>366</v>
      </c>
    </row>
    <row r="1290" spans="2:51" s="273" customFormat="1">
      <c r="B1290" s="272"/>
      <c r="D1290" s="274" t="s">
        <v>373</v>
      </c>
      <c r="E1290" s="275" t="s">
        <v>1</v>
      </c>
      <c r="F1290" s="276" t="s">
        <v>1244</v>
      </c>
      <c r="H1290" s="275" t="s">
        <v>1</v>
      </c>
      <c r="L1290" s="272"/>
      <c r="M1290" s="277"/>
      <c r="T1290" s="278"/>
      <c r="AT1290" s="275" t="s">
        <v>373</v>
      </c>
      <c r="AU1290" s="275" t="s">
        <v>90</v>
      </c>
      <c r="AV1290" s="273" t="s">
        <v>84</v>
      </c>
      <c r="AW1290" s="273" t="s">
        <v>31</v>
      </c>
      <c r="AX1290" s="273" t="s">
        <v>77</v>
      </c>
      <c r="AY1290" s="275" t="s">
        <v>366</v>
      </c>
    </row>
    <row r="1291" spans="2:51" s="280" customFormat="1">
      <c r="B1291" s="279"/>
      <c r="D1291" s="274" t="s">
        <v>373</v>
      </c>
      <c r="E1291" s="281" t="s">
        <v>1</v>
      </c>
      <c r="F1291" s="282" t="s">
        <v>1245</v>
      </c>
      <c r="H1291" s="283">
        <v>3.7</v>
      </c>
      <c r="L1291" s="279"/>
      <c r="M1291" s="284"/>
      <c r="T1291" s="285"/>
      <c r="AT1291" s="281" t="s">
        <v>373</v>
      </c>
      <c r="AU1291" s="281" t="s">
        <v>90</v>
      </c>
      <c r="AV1291" s="280" t="s">
        <v>90</v>
      </c>
      <c r="AW1291" s="280" t="s">
        <v>31</v>
      </c>
      <c r="AX1291" s="280" t="s">
        <v>77</v>
      </c>
      <c r="AY1291" s="281" t="s">
        <v>366</v>
      </c>
    </row>
    <row r="1292" spans="2:51" s="294" customFormat="1">
      <c r="B1292" s="293"/>
      <c r="D1292" s="274" t="s">
        <v>373</v>
      </c>
      <c r="E1292" s="295" t="s">
        <v>1</v>
      </c>
      <c r="F1292" s="296" t="s">
        <v>397</v>
      </c>
      <c r="H1292" s="297">
        <v>3.7</v>
      </c>
      <c r="L1292" s="293"/>
      <c r="M1292" s="298"/>
      <c r="T1292" s="299"/>
      <c r="AT1292" s="295" t="s">
        <v>373</v>
      </c>
      <c r="AU1292" s="295" t="s">
        <v>90</v>
      </c>
      <c r="AV1292" s="294" t="s">
        <v>149</v>
      </c>
      <c r="AW1292" s="294" t="s">
        <v>31</v>
      </c>
      <c r="AX1292" s="294" t="s">
        <v>77</v>
      </c>
      <c r="AY1292" s="295" t="s">
        <v>366</v>
      </c>
    </row>
    <row r="1293" spans="2:51" s="273" customFormat="1">
      <c r="B1293" s="272"/>
      <c r="D1293" s="274" t="s">
        <v>373</v>
      </c>
      <c r="E1293" s="275" t="s">
        <v>1</v>
      </c>
      <c r="F1293" s="276" t="s">
        <v>1247</v>
      </c>
      <c r="H1293" s="275" t="s">
        <v>1</v>
      </c>
      <c r="L1293" s="272"/>
      <c r="M1293" s="277"/>
      <c r="T1293" s="278"/>
      <c r="AT1293" s="275" t="s">
        <v>373</v>
      </c>
      <c r="AU1293" s="275" t="s">
        <v>90</v>
      </c>
      <c r="AV1293" s="273" t="s">
        <v>84</v>
      </c>
      <c r="AW1293" s="273" t="s">
        <v>31</v>
      </c>
      <c r="AX1293" s="273" t="s">
        <v>77</v>
      </c>
      <c r="AY1293" s="275" t="s">
        <v>366</v>
      </c>
    </row>
    <row r="1294" spans="2:51" s="280" customFormat="1">
      <c r="B1294" s="279"/>
      <c r="D1294" s="274" t="s">
        <v>373</v>
      </c>
      <c r="E1294" s="281" t="s">
        <v>1</v>
      </c>
      <c r="F1294" s="282" t="s">
        <v>1248</v>
      </c>
      <c r="H1294" s="283">
        <v>28.013000000000002</v>
      </c>
      <c r="L1294" s="279"/>
      <c r="M1294" s="284"/>
      <c r="T1294" s="285"/>
      <c r="AT1294" s="281" t="s">
        <v>373</v>
      </c>
      <c r="AU1294" s="281" t="s">
        <v>90</v>
      </c>
      <c r="AV1294" s="280" t="s">
        <v>90</v>
      </c>
      <c r="AW1294" s="280" t="s">
        <v>31</v>
      </c>
      <c r="AX1294" s="280" t="s">
        <v>77</v>
      </c>
      <c r="AY1294" s="281" t="s">
        <v>366</v>
      </c>
    </row>
    <row r="1295" spans="2:51" s="294" customFormat="1">
      <c r="B1295" s="293"/>
      <c r="D1295" s="274" t="s">
        <v>373</v>
      </c>
      <c r="E1295" s="295" t="s">
        <v>1</v>
      </c>
      <c r="F1295" s="296" t="s">
        <v>397</v>
      </c>
      <c r="H1295" s="297">
        <v>28.013000000000002</v>
      </c>
      <c r="L1295" s="293"/>
      <c r="M1295" s="298"/>
      <c r="T1295" s="299"/>
      <c r="AT1295" s="295" t="s">
        <v>373</v>
      </c>
      <c r="AU1295" s="295" t="s">
        <v>90</v>
      </c>
      <c r="AV1295" s="294" t="s">
        <v>149</v>
      </c>
      <c r="AW1295" s="294" t="s">
        <v>31</v>
      </c>
      <c r="AX1295" s="294" t="s">
        <v>77</v>
      </c>
      <c r="AY1295" s="295" t="s">
        <v>366</v>
      </c>
    </row>
    <row r="1296" spans="2:51" s="273" customFormat="1">
      <c r="B1296" s="272"/>
      <c r="D1296" s="274" t="s">
        <v>373</v>
      </c>
      <c r="E1296" s="275" t="s">
        <v>1</v>
      </c>
      <c r="F1296" s="276" t="s">
        <v>1250</v>
      </c>
      <c r="H1296" s="275" t="s">
        <v>1</v>
      </c>
      <c r="L1296" s="272"/>
      <c r="M1296" s="277"/>
      <c r="T1296" s="278"/>
      <c r="AT1296" s="275" t="s">
        <v>373</v>
      </c>
      <c r="AU1296" s="275" t="s">
        <v>90</v>
      </c>
      <c r="AV1296" s="273" t="s">
        <v>84</v>
      </c>
      <c r="AW1296" s="273" t="s">
        <v>31</v>
      </c>
      <c r="AX1296" s="273" t="s">
        <v>77</v>
      </c>
      <c r="AY1296" s="275" t="s">
        <v>366</v>
      </c>
    </row>
    <row r="1297" spans="2:65" s="280" customFormat="1">
      <c r="B1297" s="279"/>
      <c r="D1297" s="274" t="s">
        <v>373</v>
      </c>
      <c r="E1297" s="281" t="s">
        <v>1</v>
      </c>
      <c r="F1297" s="282" t="s">
        <v>1251</v>
      </c>
      <c r="H1297" s="283">
        <v>27.948</v>
      </c>
      <c r="L1297" s="279"/>
      <c r="M1297" s="284"/>
      <c r="T1297" s="285"/>
      <c r="AT1297" s="281" t="s">
        <v>373</v>
      </c>
      <c r="AU1297" s="281" t="s">
        <v>90</v>
      </c>
      <c r="AV1297" s="280" t="s">
        <v>90</v>
      </c>
      <c r="AW1297" s="280" t="s">
        <v>31</v>
      </c>
      <c r="AX1297" s="280" t="s">
        <v>77</v>
      </c>
      <c r="AY1297" s="281" t="s">
        <v>366</v>
      </c>
    </row>
    <row r="1298" spans="2:65" s="294" customFormat="1">
      <c r="B1298" s="293"/>
      <c r="D1298" s="274" t="s">
        <v>373</v>
      </c>
      <c r="E1298" s="295" t="s">
        <v>1</v>
      </c>
      <c r="F1298" s="296" t="s">
        <v>397</v>
      </c>
      <c r="H1298" s="297">
        <v>27.948</v>
      </c>
      <c r="L1298" s="293"/>
      <c r="M1298" s="298"/>
      <c r="T1298" s="299"/>
      <c r="AT1298" s="295" t="s">
        <v>373</v>
      </c>
      <c r="AU1298" s="295" t="s">
        <v>90</v>
      </c>
      <c r="AV1298" s="294" t="s">
        <v>149</v>
      </c>
      <c r="AW1298" s="294" t="s">
        <v>31</v>
      </c>
      <c r="AX1298" s="294" t="s">
        <v>77</v>
      </c>
      <c r="AY1298" s="295" t="s">
        <v>366</v>
      </c>
    </row>
    <row r="1299" spans="2:65" s="273" customFormat="1">
      <c r="B1299" s="272"/>
      <c r="D1299" s="274" t="s">
        <v>373</v>
      </c>
      <c r="E1299" s="275" t="s">
        <v>1</v>
      </c>
      <c r="F1299" s="276" t="s">
        <v>1253</v>
      </c>
      <c r="H1299" s="275" t="s">
        <v>1</v>
      </c>
      <c r="L1299" s="272"/>
      <c r="M1299" s="277"/>
      <c r="T1299" s="278"/>
      <c r="AT1299" s="275" t="s">
        <v>373</v>
      </c>
      <c r="AU1299" s="275" t="s">
        <v>90</v>
      </c>
      <c r="AV1299" s="273" t="s">
        <v>84</v>
      </c>
      <c r="AW1299" s="273" t="s">
        <v>31</v>
      </c>
      <c r="AX1299" s="273" t="s">
        <v>77</v>
      </c>
      <c r="AY1299" s="275" t="s">
        <v>366</v>
      </c>
    </row>
    <row r="1300" spans="2:65" s="280" customFormat="1">
      <c r="B1300" s="279"/>
      <c r="D1300" s="274" t="s">
        <v>373</v>
      </c>
      <c r="E1300" s="281" t="s">
        <v>1</v>
      </c>
      <c r="F1300" s="282" t="s">
        <v>1254</v>
      </c>
      <c r="H1300" s="283">
        <v>2.7839999999999998</v>
      </c>
      <c r="L1300" s="279"/>
      <c r="M1300" s="284"/>
      <c r="T1300" s="285"/>
      <c r="AT1300" s="281" t="s">
        <v>373</v>
      </c>
      <c r="AU1300" s="281" t="s">
        <v>90</v>
      </c>
      <c r="AV1300" s="280" t="s">
        <v>90</v>
      </c>
      <c r="AW1300" s="280" t="s">
        <v>31</v>
      </c>
      <c r="AX1300" s="280" t="s">
        <v>77</v>
      </c>
      <c r="AY1300" s="281" t="s">
        <v>366</v>
      </c>
    </row>
    <row r="1301" spans="2:65" s="294" customFormat="1">
      <c r="B1301" s="293"/>
      <c r="D1301" s="274" t="s">
        <v>373</v>
      </c>
      <c r="E1301" s="295" t="s">
        <v>1</v>
      </c>
      <c r="F1301" s="296" t="s">
        <v>397</v>
      </c>
      <c r="H1301" s="297">
        <v>2.7839999999999998</v>
      </c>
      <c r="L1301" s="293"/>
      <c r="M1301" s="298"/>
      <c r="T1301" s="299"/>
      <c r="AT1301" s="295" t="s">
        <v>373</v>
      </c>
      <c r="AU1301" s="295" t="s">
        <v>90</v>
      </c>
      <c r="AV1301" s="294" t="s">
        <v>149</v>
      </c>
      <c r="AW1301" s="294" t="s">
        <v>31</v>
      </c>
      <c r="AX1301" s="294" t="s">
        <v>77</v>
      </c>
      <c r="AY1301" s="295" t="s">
        <v>366</v>
      </c>
    </row>
    <row r="1302" spans="2:65" s="273" customFormat="1" ht="33.75">
      <c r="B1302" s="272"/>
      <c r="D1302" s="274" t="s">
        <v>373</v>
      </c>
      <c r="E1302" s="275" t="s">
        <v>1</v>
      </c>
      <c r="F1302" s="276" t="s">
        <v>1258</v>
      </c>
      <c r="H1302" s="275" t="s">
        <v>1</v>
      </c>
      <c r="L1302" s="272"/>
      <c r="M1302" s="277"/>
      <c r="T1302" s="278"/>
      <c r="AT1302" s="275" t="s">
        <v>373</v>
      </c>
      <c r="AU1302" s="275" t="s">
        <v>90</v>
      </c>
      <c r="AV1302" s="273" t="s">
        <v>84</v>
      </c>
      <c r="AW1302" s="273" t="s">
        <v>31</v>
      </c>
      <c r="AX1302" s="273" t="s">
        <v>77</v>
      </c>
      <c r="AY1302" s="275" t="s">
        <v>366</v>
      </c>
    </row>
    <row r="1303" spans="2:65" s="280" customFormat="1">
      <c r="B1303" s="279"/>
      <c r="D1303" s="274" t="s">
        <v>373</v>
      </c>
      <c r="E1303" s="281" t="s">
        <v>1</v>
      </c>
      <c r="F1303" s="282" t="s">
        <v>1259</v>
      </c>
      <c r="H1303" s="283">
        <v>51.28</v>
      </c>
      <c r="L1303" s="279"/>
      <c r="M1303" s="284"/>
      <c r="T1303" s="285"/>
      <c r="AT1303" s="281" t="s">
        <v>373</v>
      </c>
      <c r="AU1303" s="281" t="s">
        <v>90</v>
      </c>
      <c r="AV1303" s="280" t="s">
        <v>90</v>
      </c>
      <c r="AW1303" s="280" t="s">
        <v>31</v>
      </c>
      <c r="AX1303" s="280" t="s">
        <v>77</v>
      </c>
      <c r="AY1303" s="281" t="s">
        <v>366</v>
      </c>
    </row>
    <row r="1304" spans="2:65" s="280" customFormat="1">
      <c r="B1304" s="279"/>
      <c r="D1304" s="274" t="s">
        <v>373</v>
      </c>
      <c r="E1304" s="281" t="s">
        <v>1</v>
      </c>
      <c r="F1304" s="282" t="s">
        <v>1260</v>
      </c>
      <c r="H1304" s="283">
        <v>561.67999999999995</v>
      </c>
      <c r="L1304" s="279"/>
      <c r="M1304" s="284"/>
      <c r="T1304" s="285"/>
      <c r="AT1304" s="281" t="s">
        <v>373</v>
      </c>
      <c r="AU1304" s="281" t="s">
        <v>90</v>
      </c>
      <c r="AV1304" s="280" t="s">
        <v>90</v>
      </c>
      <c r="AW1304" s="280" t="s">
        <v>31</v>
      </c>
      <c r="AX1304" s="280" t="s">
        <v>77</v>
      </c>
      <c r="AY1304" s="281" t="s">
        <v>366</v>
      </c>
    </row>
    <row r="1305" spans="2:65" s="280" customFormat="1">
      <c r="B1305" s="279"/>
      <c r="D1305" s="274" t="s">
        <v>373</v>
      </c>
      <c r="E1305" s="281" t="s">
        <v>1</v>
      </c>
      <c r="F1305" s="282" t="s">
        <v>1261</v>
      </c>
      <c r="H1305" s="283">
        <v>55.54</v>
      </c>
      <c r="L1305" s="279"/>
      <c r="M1305" s="284"/>
      <c r="T1305" s="285"/>
      <c r="AT1305" s="281" t="s">
        <v>373</v>
      </c>
      <c r="AU1305" s="281" t="s">
        <v>90</v>
      </c>
      <c r="AV1305" s="280" t="s">
        <v>90</v>
      </c>
      <c r="AW1305" s="280" t="s">
        <v>31</v>
      </c>
      <c r="AX1305" s="280" t="s">
        <v>77</v>
      </c>
      <c r="AY1305" s="281" t="s">
        <v>366</v>
      </c>
    </row>
    <row r="1306" spans="2:65" s="280" customFormat="1" ht="22.5">
      <c r="B1306" s="279"/>
      <c r="D1306" s="274" t="s">
        <v>373</v>
      </c>
      <c r="E1306" s="281" t="s">
        <v>1</v>
      </c>
      <c r="F1306" s="282" t="s">
        <v>1262</v>
      </c>
      <c r="H1306" s="283">
        <v>460.44400000000002</v>
      </c>
      <c r="L1306" s="279"/>
      <c r="M1306" s="284"/>
      <c r="T1306" s="285"/>
      <c r="AT1306" s="281" t="s">
        <v>373</v>
      </c>
      <c r="AU1306" s="281" t="s">
        <v>90</v>
      </c>
      <c r="AV1306" s="280" t="s">
        <v>90</v>
      </c>
      <c r="AW1306" s="280" t="s">
        <v>31</v>
      </c>
      <c r="AX1306" s="280" t="s">
        <v>77</v>
      </c>
      <c r="AY1306" s="281" t="s">
        <v>366</v>
      </c>
    </row>
    <row r="1307" spans="2:65" s="280" customFormat="1">
      <c r="B1307" s="279"/>
      <c r="D1307" s="274" t="s">
        <v>373</v>
      </c>
      <c r="E1307" s="281" t="s">
        <v>1</v>
      </c>
      <c r="F1307" s="282" t="s">
        <v>1263</v>
      </c>
      <c r="H1307" s="283">
        <v>55.87</v>
      </c>
      <c r="L1307" s="279"/>
      <c r="M1307" s="284"/>
      <c r="T1307" s="285"/>
      <c r="AT1307" s="281" t="s">
        <v>373</v>
      </c>
      <c r="AU1307" s="281" t="s">
        <v>90</v>
      </c>
      <c r="AV1307" s="280" t="s">
        <v>90</v>
      </c>
      <c r="AW1307" s="280" t="s">
        <v>31</v>
      </c>
      <c r="AX1307" s="280" t="s">
        <v>77</v>
      </c>
      <c r="AY1307" s="281" t="s">
        <v>366</v>
      </c>
    </row>
    <row r="1308" spans="2:65" s="294" customFormat="1">
      <c r="B1308" s="293"/>
      <c r="D1308" s="274" t="s">
        <v>373</v>
      </c>
      <c r="E1308" s="295" t="s">
        <v>1</v>
      </c>
      <c r="F1308" s="296" t="s">
        <v>397</v>
      </c>
      <c r="H1308" s="297">
        <v>1184.8140000000001</v>
      </c>
      <c r="L1308" s="293"/>
      <c r="M1308" s="298"/>
      <c r="T1308" s="299"/>
      <c r="AT1308" s="295" t="s">
        <v>373</v>
      </c>
      <c r="AU1308" s="295" t="s">
        <v>90</v>
      </c>
      <c r="AV1308" s="294" t="s">
        <v>149</v>
      </c>
      <c r="AW1308" s="294" t="s">
        <v>31</v>
      </c>
      <c r="AX1308" s="294" t="s">
        <v>77</v>
      </c>
      <c r="AY1308" s="295" t="s">
        <v>366</v>
      </c>
    </row>
    <row r="1309" spans="2:65" s="287" customFormat="1">
      <c r="B1309" s="286"/>
      <c r="D1309" s="274" t="s">
        <v>373</v>
      </c>
      <c r="E1309" s="288" t="s">
        <v>1</v>
      </c>
      <c r="F1309" s="289" t="s">
        <v>378</v>
      </c>
      <c r="H1309" s="290">
        <v>2435.3229999999999</v>
      </c>
      <c r="L1309" s="286"/>
      <c r="M1309" s="291"/>
      <c r="T1309" s="292"/>
      <c r="AT1309" s="288" t="s">
        <v>373</v>
      </c>
      <c r="AU1309" s="288" t="s">
        <v>90</v>
      </c>
      <c r="AV1309" s="287" t="s">
        <v>371</v>
      </c>
      <c r="AW1309" s="287" t="s">
        <v>31</v>
      </c>
      <c r="AX1309" s="287" t="s">
        <v>84</v>
      </c>
      <c r="AY1309" s="288" t="s">
        <v>366</v>
      </c>
    </row>
    <row r="1310" spans="2:65" s="74" customFormat="1" ht="24.2" customHeight="1">
      <c r="B1310" s="73"/>
      <c r="C1310" s="260" t="s">
        <v>1273</v>
      </c>
      <c r="D1310" s="260" t="s">
        <v>368</v>
      </c>
      <c r="E1310" s="261" t="s">
        <v>1274</v>
      </c>
      <c r="F1310" s="262" t="s">
        <v>1275</v>
      </c>
      <c r="G1310" s="263" t="s">
        <v>249</v>
      </c>
      <c r="H1310" s="264">
        <v>2435.3229999999999</v>
      </c>
      <c r="I1310" s="26"/>
      <c r="J1310" s="266">
        <f>ROUND(I1310*H1310,2)</f>
        <v>0</v>
      </c>
      <c r="K1310" s="267"/>
      <c r="L1310" s="73"/>
      <c r="M1310" s="27" t="s">
        <v>1</v>
      </c>
      <c r="N1310" s="233" t="s">
        <v>43</v>
      </c>
      <c r="P1310" s="269">
        <f>O1310*H1310</f>
        <v>0</v>
      </c>
      <c r="Q1310" s="269">
        <v>0</v>
      </c>
      <c r="R1310" s="269">
        <f>Q1310*H1310</f>
        <v>0</v>
      </c>
      <c r="S1310" s="269">
        <v>0</v>
      </c>
      <c r="T1310" s="270">
        <f>S1310*H1310</f>
        <v>0</v>
      </c>
      <c r="AR1310" s="271" t="s">
        <v>371</v>
      </c>
      <c r="AT1310" s="271" t="s">
        <v>368</v>
      </c>
      <c r="AU1310" s="271" t="s">
        <v>90</v>
      </c>
      <c r="AY1310" s="53" t="s">
        <v>366</v>
      </c>
      <c r="BE1310" s="179">
        <f>IF(N1310="základná",J1310,0)</f>
        <v>0</v>
      </c>
      <c r="BF1310" s="179">
        <f>IF(N1310="znížená",J1310,0)</f>
        <v>0</v>
      </c>
      <c r="BG1310" s="179">
        <f>IF(N1310="zákl. prenesená",J1310,0)</f>
        <v>0</v>
      </c>
      <c r="BH1310" s="179">
        <f>IF(N1310="zníž. prenesená",J1310,0)</f>
        <v>0</v>
      </c>
      <c r="BI1310" s="179">
        <f>IF(N1310="nulová",J1310,0)</f>
        <v>0</v>
      </c>
      <c r="BJ1310" s="53" t="s">
        <v>90</v>
      </c>
      <c r="BK1310" s="179">
        <f>ROUND(I1310*H1310,2)</f>
        <v>0</v>
      </c>
      <c r="BL1310" s="53" t="s">
        <v>371</v>
      </c>
      <c r="BM1310" s="271" t="s">
        <v>1276</v>
      </c>
    </row>
    <row r="1311" spans="2:65" s="74" customFormat="1" ht="33" customHeight="1">
      <c r="B1311" s="73"/>
      <c r="C1311" s="260" t="s">
        <v>1277</v>
      </c>
      <c r="D1311" s="260" t="s">
        <v>368</v>
      </c>
      <c r="E1311" s="261" t="s">
        <v>1278</v>
      </c>
      <c r="F1311" s="262" t="s">
        <v>1279</v>
      </c>
      <c r="G1311" s="263" t="s">
        <v>249</v>
      </c>
      <c r="H1311" s="264">
        <v>1190.3240000000001</v>
      </c>
      <c r="I1311" s="26"/>
      <c r="J1311" s="266">
        <f>ROUND(I1311*H1311,2)</f>
        <v>0</v>
      </c>
      <c r="K1311" s="267"/>
      <c r="L1311" s="73"/>
      <c r="M1311" s="27" t="s">
        <v>1</v>
      </c>
      <c r="N1311" s="233" t="s">
        <v>43</v>
      </c>
      <c r="P1311" s="269">
        <f>O1311*H1311</f>
        <v>0</v>
      </c>
      <c r="Q1311" s="269">
        <v>1.8799999999999999E-3</v>
      </c>
      <c r="R1311" s="269">
        <f>Q1311*H1311</f>
        <v>2.2378091200000001</v>
      </c>
      <c r="S1311" s="269">
        <v>0</v>
      </c>
      <c r="T1311" s="270">
        <f>S1311*H1311</f>
        <v>0</v>
      </c>
      <c r="AR1311" s="271" t="s">
        <v>371</v>
      </c>
      <c r="AT1311" s="271" t="s">
        <v>368</v>
      </c>
      <c r="AU1311" s="271" t="s">
        <v>90</v>
      </c>
      <c r="AY1311" s="53" t="s">
        <v>366</v>
      </c>
      <c r="BE1311" s="179">
        <f>IF(N1311="základná",J1311,0)</f>
        <v>0</v>
      </c>
      <c r="BF1311" s="179">
        <f>IF(N1311="znížená",J1311,0)</f>
        <v>0</v>
      </c>
      <c r="BG1311" s="179">
        <f>IF(N1311="zákl. prenesená",J1311,0)</f>
        <v>0</v>
      </c>
      <c r="BH1311" s="179">
        <f>IF(N1311="zníž. prenesená",J1311,0)</f>
        <v>0</v>
      </c>
      <c r="BI1311" s="179">
        <f>IF(N1311="nulová",J1311,0)</f>
        <v>0</v>
      </c>
      <c r="BJ1311" s="53" t="s">
        <v>90</v>
      </c>
      <c r="BK1311" s="179">
        <f>ROUND(I1311*H1311,2)</f>
        <v>0</v>
      </c>
      <c r="BL1311" s="53" t="s">
        <v>371</v>
      </c>
      <c r="BM1311" s="271" t="s">
        <v>1280</v>
      </c>
    </row>
    <row r="1312" spans="2:65" s="273" customFormat="1">
      <c r="B1312" s="272"/>
      <c r="D1312" s="274" t="s">
        <v>373</v>
      </c>
      <c r="E1312" s="275" t="s">
        <v>1</v>
      </c>
      <c r="F1312" s="276" t="s">
        <v>1180</v>
      </c>
      <c r="H1312" s="275" t="s">
        <v>1</v>
      </c>
      <c r="L1312" s="272"/>
      <c r="M1312" s="277"/>
      <c r="T1312" s="278"/>
      <c r="AT1312" s="275" t="s">
        <v>373</v>
      </c>
      <c r="AU1312" s="275" t="s">
        <v>90</v>
      </c>
      <c r="AV1312" s="273" t="s">
        <v>84</v>
      </c>
      <c r="AW1312" s="273" t="s">
        <v>31</v>
      </c>
      <c r="AX1312" s="273" t="s">
        <v>77</v>
      </c>
      <c r="AY1312" s="275" t="s">
        <v>366</v>
      </c>
    </row>
    <row r="1313" spans="2:51" s="280" customFormat="1">
      <c r="B1313" s="279"/>
      <c r="D1313" s="274" t="s">
        <v>373</v>
      </c>
      <c r="E1313" s="281" t="s">
        <v>1</v>
      </c>
      <c r="F1313" s="282" t="s">
        <v>1272</v>
      </c>
      <c r="H1313" s="283">
        <v>144.095</v>
      </c>
      <c r="L1313" s="279"/>
      <c r="M1313" s="284"/>
      <c r="T1313" s="285"/>
      <c r="AT1313" s="281" t="s">
        <v>373</v>
      </c>
      <c r="AU1313" s="281" t="s">
        <v>90</v>
      </c>
      <c r="AV1313" s="280" t="s">
        <v>90</v>
      </c>
      <c r="AW1313" s="280" t="s">
        <v>31</v>
      </c>
      <c r="AX1313" s="280" t="s">
        <v>77</v>
      </c>
      <c r="AY1313" s="281" t="s">
        <v>366</v>
      </c>
    </row>
    <row r="1314" spans="2:51" s="294" customFormat="1">
      <c r="B1314" s="293"/>
      <c r="D1314" s="274" t="s">
        <v>373</v>
      </c>
      <c r="E1314" s="295" t="s">
        <v>1</v>
      </c>
      <c r="F1314" s="296" t="s">
        <v>397</v>
      </c>
      <c r="H1314" s="297">
        <v>144.095</v>
      </c>
      <c r="L1314" s="293"/>
      <c r="M1314" s="298"/>
      <c r="T1314" s="299"/>
      <c r="AT1314" s="295" t="s">
        <v>373</v>
      </c>
      <c r="AU1314" s="295" t="s">
        <v>90</v>
      </c>
      <c r="AV1314" s="294" t="s">
        <v>149</v>
      </c>
      <c r="AW1314" s="294" t="s">
        <v>31</v>
      </c>
      <c r="AX1314" s="294" t="s">
        <v>77</v>
      </c>
      <c r="AY1314" s="295" t="s">
        <v>366</v>
      </c>
    </row>
    <row r="1315" spans="2:51" s="273" customFormat="1">
      <c r="B1315" s="272"/>
      <c r="D1315" s="274" t="s">
        <v>373</v>
      </c>
      <c r="E1315" s="275" t="s">
        <v>1</v>
      </c>
      <c r="F1315" s="276" t="s">
        <v>1186</v>
      </c>
      <c r="H1315" s="275" t="s">
        <v>1</v>
      </c>
      <c r="L1315" s="272"/>
      <c r="M1315" s="277"/>
      <c r="T1315" s="278"/>
      <c r="AT1315" s="275" t="s">
        <v>373</v>
      </c>
      <c r="AU1315" s="275" t="s">
        <v>90</v>
      </c>
      <c r="AV1315" s="273" t="s">
        <v>84</v>
      </c>
      <c r="AW1315" s="273" t="s">
        <v>31</v>
      </c>
      <c r="AX1315" s="273" t="s">
        <v>77</v>
      </c>
      <c r="AY1315" s="275" t="s">
        <v>366</v>
      </c>
    </row>
    <row r="1316" spans="2:51" s="280" customFormat="1">
      <c r="B1316" s="279"/>
      <c r="D1316" s="274" t="s">
        <v>373</v>
      </c>
      <c r="E1316" s="281" t="s">
        <v>1</v>
      </c>
      <c r="F1316" s="282" t="s">
        <v>1187</v>
      </c>
      <c r="H1316" s="283">
        <v>111.75</v>
      </c>
      <c r="L1316" s="279"/>
      <c r="M1316" s="284"/>
      <c r="T1316" s="285"/>
      <c r="AT1316" s="281" t="s">
        <v>373</v>
      </c>
      <c r="AU1316" s="281" t="s">
        <v>90</v>
      </c>
      <c r="AV1316" s="280" t="s">
        <v>90</v>
      </c>
      <c r="AW1316" s="280" t="s">
        <v>31</v>
      </c>
      <c r="AX1316" s="280" t="s">
        <v>77</v>
      </c>
      <c r="AY1316" s="281" t="s">
        <v>366</v>
      </c>
    </row>
    <row r="1317" spans="2:51" s="294" customFormat="1">
      <c r="B1317" s="293"/>
      <c r="D1317" s="274" t="s">
        <v>373</v>
      </c>
      <c r="E1317" s="295" t="s">
        <v>1</v>
      </c>
      <c r="F1317" s="296" t="s">
        <v>397</v>
      </c>
      <c r="H1317" s="297">
        <v>111.75</v>
      </c>
      <c r="L1317" s="293"/>
      <c r="M1317" s="298"/>
      <c r="T1317" s="299"/>
      <c r="AT1317" s="295" t="s">
        <v>373</v>
      </c>
      <c r="AU1317" s="295" t="s">
        <v>90</v>
      </c>
      <c r="AV1317" s="294" t="s">
        <v>149</v>
      </c>
      <c r="AW1317" s="294" t="s">
        <v>31</v>
      </c>
      <c r="AX1317" s="294" t="s">
        <v>77</v>
      </c>
      <c r="AY1317" s="295" t="s">
        <v>366</v>
      </c>
    </row>
    <row r="1318" spans="2:51" s="273" customFormat="1">
      <c r="B1318" s="272"/>
      <c r="D1318" s="274" t="s">
        <v>373</v>
      </c>
      <c r="E1318" s="275" t="s">
        <v>1</v>
      </c>
      <c r="F1318" s="276" t="s">
        <v>1192</v>
      </c>
      <c r="H1318" s="275" t="s">
        <v>1</v>
      </c>
      <c r="L1318" s="272"/>
      <c r="M1318" s="277"/>
      <c r="T1318" s="278"/>
      <c r="AT1318" s="275" t="s">
        <v>373</v>
      </c>
      <c r="AU1318" s="275" t="s">
        <v>90</v>
      </c>
      <c r="AV1318" s="273" t="s">
        <v>84</v>
      </c>
      <c r="AW1318" s="273" t="s">
        <v>31</v>
      </c>
      <c r="AX1318" s="273" t="s">
        <v>77</v>
      </c>
      <c r="AY1318" s="275" t="s">
        <v>366</v>
      </c>
    </row>
    <row r="1319" spans="2:51" s="280" customFormat="1">
      <c r="B1319" s="279"/>
      <c r="D1319" s="274" t="s">
        <v>373</v>
      </c>
      <c r="E1319" s="281" t="s">
        <v>1</v>
      </c>
      <c r="F1319" s="282" t="s">
        <v>1193</v>
      </c>
      <c r="H1319" s="283">
        <v>99.584999999999994</v>
      </c>
      <c r="L1319" s="279"/>
      <c r="M1319" s="284"/>
      <c r="T1319" s="285"/>
      <c r="AT1319" s="281" t="s">
        <v>373</v>
      </c>
      <c r="AU1319" s="281" t="s">
        <v>90</v>
      </c>
      <c r="AV1319" s="280" t="s">
        <v>90</v>
      </c>
      <c r="AW1319" s="280" t="s">
        <v>31</v>
      </c>
      <c r="AX1319" s="280" t="s">
        <v>77</v>
      </c>
      <c r="AY1319" s="281" t="s">
        <v>366</v>
      </c>
    </row>
    <row r="1320" spans="2:51" s="294" customFormat="1">
      <c r="B1320" s="293"/>
      <c r="D1320" s="274" t="s">
        <v>373</v>
      </c>
      <c r="E1320" s="295" t="s">
        <v>1</v>
      </c>
      <c r="F1320" s="296" t="s">
        <v>397</v>
      </c>
      <c r="H1320" s="297">
        <v>99.584999999999994</v>
      </c>
      <c r="L1320" s="293"/>
      <c r="M1320" s="298"/>
      <c r="T1320" s="299"/>
      <c r="AT1320" s="295" t="s">
        <v>373</v>
      </c>
      <c r="AU1320" s="295" t="s">
        <v>90</v>
      </c>
      <c r="AV1320" s="294" t="s">
        <v>149</v>
      </c>
      <c r="AW1320" s="294" t="s">
        <v>31</v>
      </c>
      <c r="AX1320" s="294" t="s">
        <v>77</v>
      </c>
      <c r="AY1320" s="295" t="s">
        <v>366</v>
      </c>
    </row>
    <row r="1321" spans="2:51" s="273" customFormat="1">
      <c r="B1321" s="272"/>
      <c r="D1321" s="274" t="s">
        <v>373</v>
      </c>
      <c r="E1321" s="275" t="s">
        <v>1</v>
      </c>
      <c r="F1321" s="276" t="s">
        <v>1197</v>
      </c>
      <c r="H1321" s="275" t="s">
        <v>1</v>
      </c>
      <c r="L1321" s="272"/>
      <c r="M1321" s="277"/>
      <c r="T1321" s="278"/>
      <c r="AT1321" s="275" t="s">
        <v>373</v>
      </c>
      <c r="AU1321" s="275" t="s">
        <v>90</v>
      </c>
      <c r="AV1321" s="273" t="s">
        <v>84</v>
      </c>
      <c r="AW1321" s="273" t="s">
        <v>31</v>
      </c>
      <c r="AX1321" s="273" t="s">
        <v>77</v>
      </c>
      <c r="AY1321" s="275" t="s">
        <v>366</v>
      </c>
    </row>
    <row r="1322" spans="2:51" s="280" customFormat="1">
      <c r="B1322" s="279"/>
      <c r="D1322" s="274" t="s">
        <v>373</v>
      </c>
      <c r="E1322" s="281" t="s">
        <v>1</v>
      </c>
      <c r="F1322" s="282" t="s">
        <v>1281</v>
      </c>
      <c r="H1322" s="283">
        <v>59.189</v>
      </c>
      <c r="L1322" s="279"/>
      <c r="M1322" s="284"/>
      <c r="T1322" s="285"/>
      <c r="AT1322" s="281" t="s">
        <v>373</v>
      </c>
      <c r="AU1322" s="281" t="s">
        <v>90</v>
      </c>
      <c r="AV1322" s="280" t="s">
        <v>90</v>
      </c>
      <c r="AW1322" s="280" t="s">
        <v>31</v>
      </c>
      <c r="AX1322" s="280" t="s">
        <v>77</v>
      </c>
      <c r="AY1322" s="281" t="s">
        <v>366</v>
      </c>
    </row>
    <row r="1323" spans="2:51" s="294" customFormat="1">
      <c r="B1323" s="293"/>
      <c r="D1323" s="274" t="s">
        <v>373</v>
      </c>
      <c r="E1323" s="295" t="s">
        <v>1</v>
      </c>
      <c r="F1323" s="296" t="s">
        <v>397</v>
      </c>
      <c r="H1323" s="297">
        <v>59.189</v>
      </c>
      <c r="L1323" s="293"/>
      <c r="M1323" s="298"/>
      <c r="T1323" s="299"/>
      <c r="AT1323" s="295" t="s">
        <v>373</v>
      </c>
      <c r="AU1323" s="295" t="s">
        <v>90</v>
      </c>
      <c r="AV1323" s="294" t="s">
        <v>149</v>
      </c>
      <c r="AW1323" s="294" t="s">
        <v>31</v>
      </c>
      <c r="AX1323" s="294" t="s">
        <v>77</v>
      </c>
      <c r="AY1323" s="295" t="s">
        <v>366</v>
      </c>
    </row>
    <row r="1324" spans="2:51" s="273" customFormat="1">
      <c r="B1324" s="272"/>
      <c r="D1324" s="274" t="s">
        <v>373</v>
      </c>
      <c r="E1324" s="275" t="s">
        <v>1</v>
      </c>
      <c r="F1324" s="276" t="s">
        <v>1202</v>
      </c>
      <c r="H1324" s="275" t="s">
        <v>1</v>
      </c>
      <c r="L1324" s="272"/>
      <c r="M1324" s="277"/>
      <c r="T1324" s="278"/>
      <c r="AT1324" s="275" t="s">
        <v>373</v>
      </c>
      <c r="AU1324" s="275" t="s">
        <v>90</v>
      </c>
      <c r="AV1324" s="273" t="s">
        <v>84</v>
      </c>
      <c r="AW1324" s="273" t="s">
        <v>31</v>
      </c>
      <c r="AX1324" s="273" t="s">
        <v>77</v>
      </c>
      <c r="AY1324" s="275" t="s">
        <v>366</v>
      </c>
    </row>
    <row r="1325" spans="2:51" s="280" customFormat="1">
      <c r="B1325" s="279"/>
      <c r="D1325" s="274" t="s">
        <v>373</v>
      </c>
      <c r="E1325" s="281" t="s">
        <v>1</v>
      </c>
      <c r="F1325" s="282" t="s">
        <v>1203</v>
      </c>
      <c r="H1325" s="283">
        <v>153.608</v>
      </c>
      <c r="L1325" s="279"/>
      <c r="M1325" s="284"/>
      <c r="T1325" s="285"/>
      <c r="AT1325" s="281" t="s">
        <v>373</v>
      </c>
      <c r="AU1325" s="281" t="s">
        <v>90</v>
      </c>
      <c r="AV1325" s="280" t="s">
        <v>90</v>
      </c>
      <c r="AW1325" s="280" t="s">
        <v>31</v>
      </c>
      <c r="AX1325" s="280" t="s">
        <v>77</v>
      </c>
      <c r="AY1325" s="281" t="s">
        <v>366</v>
      </c>
    </row>
    <row r="1326" spans="2:51" s="273" customFormat="1">
      <c r="B1326" s="272"/>
      <c r="D1326" s="274" t="s">
        <v>373</v>
      </c>
      <c r="E1326" s="275" t="s">
        <v>1</v>
      </c>
      <c r="F1326" s="276" t="s">
        <v>1204</v>
      </c>
      <c r="H1326" s="275" t="s">
        <v>1</v>
      </c>
      <c r="L1326" s="272"/>
      <c r="M1326" s="277"/>
      <c r="T1326" s="278"/>
      <c r="AT1326" s="275" t="s">
        <v>373</v>
      </c>
      <c r="AU1326" s="275" t="s">
        <v>90</v>
      </c>
      <c r="AV1326" s="273" t="s">
        <v>84</v>
      </c>
      <c r="AW1326" s="273" t="s">
        <v>31</v>
      </c>
      <c r="AX1326" s="273" t="s">
        <v>77</v>
      </c>
      <c r="AY1326" s="275" t="s">
        <v>366</v>
      </c>
    </row>
    <row r="1327" spans="2:51" s="280" customFormat="1">
      <c r="B1327" s="279"/>
      <c r="D1327" s="274" t="s">
        <v>373</v>
      </c>
      <c r="E1327" s="281" t="s">
        <v>1</v>
      </c>
      <c r="F1327" s="282" t="s">
        <v>1205</v>
      </c>
      <c r="H1327" s="283">
        <v>-2.2410000000000001</v>
      </c>
      <c r="L1327" s="279"/>
      <c r="M1327" s="284"/>
      <c r="T1327" s="285"/>
      <c r="AT1327" s="281" t="s">
        <v>373</v>
      </c>
      <c r="AU1327" s="281" t="s">
        <v>90</v>
      </c>
      <c r="AV1327" s="280" t="s">
        <v>90</v>
      </c>
      <c r="AW1327" s="280" t="s">
        <v>31</v>
      </c>
      <c r="AX1327" s="280" t="s">
        <v>77</v>
      </c>
      <c r="AY1327" s="281" t="s">
        <v>366</v>
      </c>
    </row>
    <row r="1328" spans="2:51" s="294" customFormat="1">
      <c r="B1328" s="293"/>
      <c r="D1328" s="274" t="s">
        <v>373</v>
      </c>
      <c r="E1328" s="295" t="s">
        <v>1</v>
      </c>
      <c r="F1328" s="296" t="s">
        <v>397</v>
      </c>
      <c r="H1328" s="297">
        <v>151.36699999999999</v>
      </c>
      <c r="L1328" s="293"/>
      <c r="M1328" s="298"/>
      <c r="T1328" s="299"/>
      <c r="AT1328" s="295" t="s">
        <v>373</v>
      </c>
      <c r="AU1328" s="295" t="s">
        <v>90</v>
      </c>
      <c r="AV1328" s="294" t="s">
        <v>149</v>
      </c>
      <c r="AW1328" s="294" t="s">
        <v>31</v>
      </c>
      <c r="AX1328" s="294" t="s">
        <v>77</v>
      </c>
      <c r="AY1328" s="295" t="s">
        <v>366</v>
      </c>
    </row>
    <row r="1329" spans="2:51" s="273" customFormat="1">
      <c r="B1329" s="272"/>
      <c r="D1329" s="274" t="s">
        <v>373</v>
      </c>
      <c r="E1329" s="275" t="s">
        <v>1</v>
      </c>
      <c r="F1329" s="276" t="s">
        <v>1209</v>
      </c>
      <c r="H1329" s="275" t="s">
        <v>1</v>
      </c>
      <c r="L1329" s="272"/>
      <c r="M1329" s="277"/>
      <c r="T1329" s="278"/>
      <c r="AT1329" s="275" t="s">
        <v>373</v>
      </c>
      <c r="AU1329" s="275" t="s">
        <v>90</v>
      </c>
      <c r="AV1329" s="273" t="s">
        <v>84</v>
      </c>
      <c r="AW1329" s="273" t="s">
        <v>31</v>
      </c>
      <c r="AX1329" s="273" t="s">
        <v>77</v>
      </c>
      <c r="AY1329" s="275" t="s">
        <v>366</v>
      </c>
    </row>
    <row r="1330" spans="2:51" s="280" customFormat="1">
      <c r="B1330" s="279"/>
      <c r="D1330" s="274" t="s">
        <v>373</v>
      </c>
      <c r="E1330" s="281" t="s">
        <v>1</v>
      </c>
      <c r="F1330" s="282" t="s">
        <v>1210</v>
      </c>
      <c r="H1330" s="283">
        <v>3.8340000000000001</v>
      </c>
      <c r="L1330" s="279"/>
      <c r="M1330" s="284"/>
      <c r="T1330" s="285"/>
      <c r="AT1330" s="281" t="s">
        <v>373</v>
      </c>
      <c r="AU1330" s="281" t="s">
        <v>90</v>
      </c>
      <c r="AV1330" s="280" t="s">
        <v>90</v>
      </c>
      <c r="AW1330" s="280" t="s">
        <v>31</v>
      </c>
      <c r="AX1330" s="280" t="s">
        <v>77</v>
      </c>
      <c r="AY1330" s="281" t="s">
        <v>366</v>
      </c>
    </row>
    <row r="1331" spans="2:51" s="294" customFormat="1">
      <c r="B1331" s="293"/>
      <c r="D1331" s="274" t="s">
        <v>373</v>
      </c>
      <c r="E1331" s="295" t="s">
        <v>1</v>
      </c>
      <c r="F1331" s="296" t="s">
        <v>397</v>
      </c>
      <c r="H1331" s="297">
        <v>3.8340000000000001</v>
      </c>
      <c r="L1331" s="293"/>
      <c r="M1331" s="298"/>
      <c r="T1331" s="299"/>
      <c r="AT1331" s="295" t="s">
        <v>373</v>
      </c>
      <c r="AU1331" s="295" t="s">
        <v>90</v>
      </c>
      <c r="AV1331" s="294" t="s">
        <v>149</v>
      </c>
      <c r="AW1331" s="294" t="s">
        <v>31</v>
      </c>
      <c r="AX1331" s="294" t="s">
        <v>77</v>
      </c>
      <c r="AY1331" s="295" t="s">
        <v>366</v>
      </c>
    </row>
    <row r="1332" spans="2:51" s="273" customFormat="1">
      <c r="B1332" s="272"/>
      <c r="D1332" s="274" t="s">
        <v>373</v>
      </c>
      <c r="E1332" s="275" t="s">
        <v>1</v>
      </c>
      <c r="F1332" s="276" t="s">
        <v>1212</v>
      </c>
      <c r="H1332" s="275" t="s">
        <v>1</v>
      </c>
      <c r="L1332" s="272"/>
      <c r="M1332" s="277"/>
      <c r="T1332" s="278"/>
      <c r="AT1332" s="275" t="s">
        <v>373</v>
      </c>
      <c r="AU1332" s="275" t="s">
        <v>90</v>
      </c>
      <c r="AV1332" s="273" t="s">
        <v>84</v>
      </c>
      <c r="AW1332" s="273" t="s">
        <v>31</v>
      </c>
      <c r="AX1332" s="273" t="s">
        <v>77</v>
      </c>
      <c r="AY1332" s="275" t="s">
        <v>366</v>
      </c>
    </row>
    <row r="1333" spans="2:51" s="280" customFormat="1">
      <c r="B1333" s="279"/>
      <c r="D1333" s="274" t="s">
        <v>373</v>
      </c>
      <c r="E1333" s="281" t="s">
        <v>1</v>
      </c>
      <c r="F1333" s="282" t="s">
        <v>1213</v>
      </c>
      <c r="H1333" s="283">
        <v>3.9950000000000001</v>
      </c>
      <c r="L1333" s="279"/>
      <c r="M1333" s="284"/>
      <c r="T1333" s="285"/>
      <c r="AT1333" s="281" t="s">
        <v>373</v>
      </c>
      <c r="AU1333" s="281" t="s">
        <v>90</v>
      </c>
      <c r="AV1333" s="280" t="s">
        <v>90</v>
      </c>
      <c r="AW1333" s="280" t="s">
        <v>31</v>
      </c>
      <c r="AX1333" s="280" t="s">
        <v>77</v>
      </c>
      <c r="AY1333" s="281" t="s">
        <v>366</v>
      </c>
    </row>
    <row r="1334" spans="2:51" s="294" customFormat="1">
      <c r="B1334" s="293"/>
      <c r="D1334" s="274" t="s">
        <v>373</v>
      </c>
      <c r="E1334" s="295" t="s">
        <v>1</v>
      </c>
      <c r="F1334" s="296" t="s">
        <v>397</v>
      </c>
      <c r="H1334" s="297">
        <v>3.9950000000000001</v>
      </c>
      <c r="L1334" s="293"/>
      <c r="M1334" s="298"/>
      <c r="T1334" s="299"/>
      <c r="AT1334" s="295" t="s">
        <v>373</v>
      </c>
      <c r="AU1334" s="295" t="s">
        <v>90</v>
      </c>
      <c r="AV1334" s="294" t="s">
        <v>149</v>
      </c>
      <c r="AW1334" s="294" t="s">
        <v>31</v>
      </c>
      <c r="AX1334" s="294" t="s">
        <v>77</v>
      </c>
      <c r="AY1334" s="295" t="s">
        <v>366</v>
      </c>
    </row>
    <row r="1335" spans="2:51" s="273" customFormat="1">
      <c r="B1335" s="272"/>
      <c r="D1335" s="274" t="s">
        <v>373</v>
      </c>
      <c r="E1335" s="275" t="s">
        <v>1</v>
      </c>
      <c r="F1335" s="276" t="s">
        <v>1215</v>
      </c>
      <c r="H1335" s="275" t="s">
        <v>1</v>
      </c>
      <c r="L1335" s="272"/>
      <c r="M1335" s="277"/>
      <c r="T1335" s="278"/>
      <c r="AT1335" s="275" t="s">
        <v>373</v>
      </c>
      <c r="AU1335" s="275" t="s">
        <v>90</v>
      </c>
      <c r="AV1335" s="273" t="s">
        <v>84</v>
      </c>
      <c r="AW1335" s="273" t="s">
        <v>31</v>
      </c>
      <c r="AX1335" s="273" t="s">
        <v>77</v>
      </c>
      <c r="AY1335" s="275" t="s">
        <v>366</v>
      </c>
    </row>
    <row r="1336" spans="2:51" s="280" customFormat="1">
      <c r="B1336" s="279"/>
      <c r="D1336" s="274" t="s">
        <v>373</v>
      </c>
      <c r="E1336" s="281" t="s">
        <v>1</v>
      </c>
      <c r="F1336" s="282" t="s">
        <v>1216</v>
      </c>
      <c r="H1336" s="283">
        <v>12.224</v>
      </c>
      <c r="L1336" s="279"/>
      <c r="M1336" s="284"/>
      <c r="T1336" s="285"/>
      <c r="AT1336" s="281" t="s">
        <v>373</v>
      </c>
      <c r="AU1336" s="281" t="s">
        <v>90</v>
      </c>
      <c r="AV1336" s="280" t="s">
        <v>90</v>
      </c>
      <c r="AW1336" s="280" t="s">
        <v>31</v>
      </c>
      <c r="AX1336" s="280" t="s">
        <v>77</v>
      </c>
      <c r="AY1336" s="281" t="s">
        <v>366</v>
      </c>
    </row>
    <row r="1337" spans="2:51" s="294" customFormat="1">
      <c r="B1337" s="293"/>
      <c r="D1337" s="274" t="s">
        <v>373</v>
      </c>
      <c r="E1337" s="295" t="s">
        <v>1</v>
      </c>
      <c r="F1337" s="296" t="s">
        <v>397</v>
      </c>
      <c r="H1337" s="297">
        <v>12.224</v>
      </c>
      <c r="L1337" s="293"/>
      <c r="M1337" s="298"/>
      <c r="T1337" s="299"/>
      <c r="AT1337" s="295" t="s">
        <v>373</v>
      </c>
      <c r="AU1337" s="295" t="s">
        <v>90</v>
      </c>
      <c r="AV1337" s="294" t="s">
        <v>149</v>
      </c>
      <c r="AW1337" s="294" t="s">
        <v>31</v>
      </c>
      <c r="AX1337" s="294" t="s">
        <v>77</v>
      </c>
      <c r="AY1337" s="295" t="s">
        <v>366</v>
      </c>
    </row>
    <row r="1338" spans="2:51" s="273" customFormat="1">
      <c r="B1338" s="272"/>
      <c r="D1338" s="274" t="s">
        <v>373</v>
      </c>
      <c r="E1338" s="275" t="s">
        <v>1</v>
      </c>
      <c r="F1338" s="276" t="s">
        <v>1217</v>
      </c>
      <c r="H1338" s="275" t="s">
        <v>1</v>
      </c>
      <c r="L1338" s="272"/>
      <c r="M1338" s="277"/>
      <c r="T1338" s="278"/>
      <c r="AT1338" s="275" t="s">
        <v>373</v>
      </c>
      <c r="AU1338" s="275" t="s">
        <v>90</v>
      </c>
      <c r="AV1338" s="273" t="s">
        <v>84</v>
      </c>
      <c r="AW1338" s="273" t="s">
        <v>31</v>
      </c>
      <c r="AX1338" s="273" t="s">
        <v>77</v>
      </c>
      <c r="AY1338" s="275" t="s">
        <v>366</v>
      </c>
    </row>
    <row r="1339" spans="2:51" s="280" customFormat="1">
      <c r="B1339" s="279"/>
      <c r="D1339" s="274" t="s">
        <v>373</v>
      </c>
      <c r="E1339" s="281" t="s">
        <v>1</v>
      </c>
      <c r="F1339" s="282" t="s">
        <v>1218</v>
      </c>
      <c r="H1339" s="283">
        <v>19.04</v>
      </c>
      <c r="L1339" s="279"/>
      <c r="M1339" s="284"/>
      <c r="T1339" s="285"/>
      <c r="AT1339" s="281" t="s">
        <v>373</v>
      </c>
      <c r="AU1339" s="281" t="s">
        <v>90</v>
      </c>
      <c r="AV1339" s="280" t="s">
        <v>90</v>
      </c>
      <c r="AW1339" s="280" t="s">
        <v>31</v>
      </c>
      <c r="AX1339" s="280" t="s">
        <v>77</v>
      </c>
      <c r="AY1339" s="281" t="s">
        <v>366</v>
      </c>
    </row>
    <row r="1340" spans="2:51" s="294" customFormat="1">
      <c r="B1340" s="293"/>
      <c r="D1340" s="274" t="s">
        <v>373</v>
      </c>
      <c r="E1340" s="295" t="s">
        <v>1</v>
      </c>
      <c r="F1340" s="296" t="s">
        <v>397</v>
      </c>
      <c r="H1340" s="297">
        <v>19.04</v>
      </c>
      <c r="L1340" s="293"/>
      <c r="M1340" s="298"/>
      <c r="T1340" s="299"/>
      <c r="AT1340" s="295" t="s">
        <v>373</v>
      </c>
      <c r="AU1340" s="295" t="s">
        <v>90</v>
      </c>
      <c r="AV1340" s="294" t="s">
        <v>149</v>
      </c>
      <c r="AW1340" s="294" t="s">
        <v>31</v>
      </c>
      <c r="AX1340" s="294" t="s">
        <v>77</v>
      </c>
      <c r="AY1340" s="295" t="s">
        <v>366</v>
      </c>
    </row>
    <row r="1341" spans="2:51" s="273" customFormat="1">
      <c r="B1341" s="272"/>
      <c r="D1341" s="274" t="s">
        <v>373</v>
      </c>
      <c r="E1341" s="275" t="s">
        <v>1</v>
      </c>
      <c r="F1341" s="276" t="s">
        <v>1221</v>
      </c>
      <c r="H1341" s="275" t="s">
        <v>1</v>
      </c>
      <c r="L1341" s="272"/>
      <c r="M1341" s="277"/>
      <c r="T1341" s="278"/>
      <c r="AT1341" s="275" t="s">
        <v>373</v>
      </c>
      <c r="AU1341" s="275" t="s">
        <v>90</v>
      </c>
      <c r="AV1341" s="273" t="s">
        <v>84</v>
      </c>
      <c r="AW1341" s="273" t="s">
        <v>31</v>
      </c>
      <c r="AX1341" s="273" t="s">
        <v>77</v>
      </c>
      <c r="AY1341" s="275" t="s">
        <v>366</v>
      </c>
    </row>
    <row r="1342" spans="2:51" s="280" customFormat="1">
      <c r="B1342" s="279"/>
      <c r="D1342" s="274" t="s">
        <v>373</v>
      </c>
      <c r="E1342" s="281" t="s">
        <v>1</v>
      </c>
      <c r="F1342" s="282" t="s">
        <v>1222</v>
      </c>
      <c r="H1342" s="283">
        <v>12.41</v>
      </c>
      <c r="L1342" s="279"/>
      <c r="M1342" s="284"/>
      <c r="T1342" s="285"/>
      <c r="AT1342" s="281" t="s">
        <v>373</v>
      </c>
      <c r="AU1342" s="281" t="s">
        <v>90</v>
      </c>
      <c r="AV1342" s="280" t="s">
        <v>90</v>
      </c>
      <c r="AW1342" s="280" t="s">
        <v>31</v>
      </c>
      <c r="AX1342" s="280" t="s">
        <v>77</v>
      </c>
      <c r="AY1342" s="281" t="s">
        <v>366</v>
      </c>
    </row>
    <row r="1343" spans="2:51" s="294" customFormat="1">
      <c r="B1343" s="293"/>
      <c r="D1343" s="274" t="s">
        <v>373</v>
      </c>
      <c r="E1343" s="295" t="s">
        <v>1</v>
      </c>
      <c r="F1343" s="296" t="s">
        <v>397</v>
      </c>
      <c r="H1343" s="297">
        <v>12.41</v>
      </c>
      <c r="L1343" s="293"/>
      <c r="M1343" s="298"/>
      <c r="T1343" s="299"/>
      <c r="AT1343" s="295" t="s">
        <v>373</v>
      </c>
      <c r="AU1343" s="295" t="s">
        <v>90</v>
      </c>
      <c r="AV1343" s="294" t="s">
        <v>149</v>
      </c>
      <c r="AW1343" s="294" t="s">
        <v>31</v>
      </c>
      <c r="AX1343" s="294" t="s">
        <v>77</v>
      </c>
      <c r="AY1343" s="295" t="s">
        <v>366</v>
      </c>
    </row>
    <row r="1344" spans="2:51" s="273" customFormat="1">
      <c r="B1344" s="272"/>
      <c r="D1344" s="274" t="s">
        <v>373</v>
      </c>
      <c r="E1344" s="275" t="s">
        <v>1</v>
      </c>
      <c r="F1344" s="276" t="s">
        <v>1223</v>
      </c>
      <c r="H1344" s="275" t="s">
        <v>1</v>
      </c>
      <c r="L1344" s="272"/>
      <c r="M1344" s="277"/>
      <c r="T1344" s="278"/>
      <c r="AT1344" s="275" t="s">
        <v>373</v>
      </c>
      <c r="AU1344" s="275" t="s">
        <v>90</v>
      </c>
      <c r="AV1344" s="273" t="s">
        <v>84</v>
      </c>
      <c r="AW1344" s="273" t="s">
        <v>31</v>
      </c>
      <c r="AX1344" s="273" t="s">
        <v>77</v>
      </c>
      <c r="AY1344" s="275" t="s">
        <v>366</v>
      </c>
    </row>
    <row r="1345" spans="2:51" s="280" customFormat="1">
      <c r="B1345" s="279"/>
      <c r="D1345" s="274" t="s">
        <v>373</v>
      </c>
      <c r="E1345" s="281" t="s">
        <v>1</v>
      </c>
      <c r="F1345" s="282" t="s">
        <v>1224</v>
      </c>
      <c r="H1345" s="283">
        <v>19.013999999999999</v>
      </c>
      <c r="L1345" s="279"/>
      <c r="M1345" s="284"/>
      <c r="T1345" s="285"/>
      <c r="AT1345" s="281" t="s">
        <v>373</v>
      </c>
      <c r="AU1345" s="281" t="s">
        <v>90</v>
      </c>
      <c r="AV1345" s="280" t="s">
        <v>90</v>
      </c>
      <c r="AW1345" s="280" t="s">
        <v>31</v>
      </c>
      <c r="AX1345" s="280" t="s">
        <v>77</v>
      </c>
      <c r="AY1345" s="281" t="s">
        <v>366</v>
      </c>
    </row>
    <row r="1346" spans="2:51" s="294" customFormat="1">
      <c r="B1346" s="293"/>
      <c r="D1346" s="274" t="s">
        <v>373</v>
      </c>
      <c r="E1346" s="295" t="s">
        <v>1</v>
      </c>
      <c r="F1346" s="296" t="s">
        <v>397</v>
      </c>
      <c r="H1346" s="297">
        <v>19.013999999999999</v>
      </c>
      <c r="L1346" s="293"/>
      <c r="M1346" s="298"/>
      <c r="T1346" s="299"/>
      <c r="AT1346" s="295" t="s">
        <v>373</v>
      </c>
      <c r="AU1346" s="295" t="s">
        <v>90</v>
      </c>
      <c r="AV1346" s="294" t="s">
        <v>149</v>
      </c>
      <c r="AW1346" s="294" t="s">
        <v>31</v>
      </c>
      <c r="AX1346" s="294" t="s">
        <v>77</v>
      </c>
      <c r="AY1346" s="295" t="s">
        <v>366</v>
      </c>
    </row>
    <row r="1347" spans="2:51" s="273" customFormat="1">
      <c r="B1347" s="272"/>
      <c r="D1347" s="274" t="s">
        <v>373</v>
      </c>
      <c r="E1347" s="275" t="s">
        <v>1</v>
      </c>
      <c r="F1347" s="276" t="s">
        <v>1225</v>
      </c>
      <c r="H1347" s="275" t="s">
        <v>1</v>
      </c>
      <c r="L1347" s="272"/>
      <c r="M1347" s="277"/>
      <c r="T1347" s="278"/>
      <c r="AT1347" s="275" t="s">
        <v>373</v>
      </c>
      <c r="AU1347" s="275" t="s">
        <v>90</v>
      </c>
      <c r="AV1347" s="273" t="s">
        <v>84</v>
      </c>
      <c r="AW1347" s="273" t="s">
        <v>31</v>
      </c>
      <c r="AX1347" s="273" t="s">
        <v>77</v>
      </c>
      <c r="AY1347" s="275" t="s">
        <v>366</v>
      </c>
    </row>
    <row r="1348" spans="2:51" s="280" customFormat="1">
      <c r="B1348" s="279"/>
      <c r="D1348" s="274" t="s">
        <v>373</v>
      </c>
      <c r="E1348" s="281" t="s">
        <v>1</v>
      </c>
      <c r="F1348" s="282" t="s">
        <v>1226</v>
      </c>
      <c r="H1348" s="283">
        <v>147.79300000000001</v>
      </c>
      <c r="L1348" s="279"/>
      <c r="M1348" s="284"/>
      <c r="T1348" s="285"/>
      <c r="AT1348" s="281" t="s">
        <v>373</v>
      </c>
      <c r="AU1348" s="281" t="s">
        <v>90</v>
      </c>
      <c r="AV1348" s="280" t="s">
        <v>90</v>
      </c>
      <c r="AW1348" s="280" t="s">
        <v>31</v>
      </c>
      <c r="AX1348" s="280" t="s">
        <v>77</v>
      </c>
      <c r="AY1348" s="281" t="s">
        <v>366</v>
      </c>
    </row>
    <row r="1349" spans="2:51" s="273" customFormat="1">
      <c r="B1349" s="272"/>
      <c r="D1349" s="274" t="s">
        <v>373</v>
      </c>
      <c r="E1349" s="275" t="s">
        <v>1</v>
      </c>
      <c r="F1349" s="276" t="s">
        <v>1204</v>
      </c>
      <c r="H1349" s="275" t="s">
        <v>1</v>
      </c>
      <c r="L1349" s="272"/>
      <c r="M1349" s="277"/>
      <c r="T1349" s="278"/>
      <c r="AT1349" s="275" t="s">
        <v>373</v>
      </c>
      <c r="AU1349" s="275" t="s">
        <v>90</v>
      </c>
      <c r="AV1349" s="273" t="s">
        <v>84</v>
      </c>
      <c r="AW1349" s="273" t="s">
        <v>31</v>
      </c>
      <c r="AX1349" s="273" t="s">
        <v>77</v>
      </c>
      <c r="AY1349" s="275" t="s">
        <v>366</v>
      </c>
    </row>
    <row r="1350" spans="2:51" s="280" customFormat="1">
      <c r="B1350" s="279"/>
      <c r="D1350" s="274" t="s">
        <v>373</v>
      </c>
      <c r="E1350" s="281" t="s">
        <v>1</v>
      </c>
      <c r="F1350" s="282" t="s">
        <v>1227</v>
      </c>
      <c r="H1350" s="283">
        <v>-2.3820000000000001</v>
      </c>
      <c r="L1350" s="279"/>
      <c r="M1350" s="284"/>
      <c r="T1350" s="285"/>
      <c r="AT1350" s="281" t="s">
        <v>373</v>
      </c>
      <c r="AU1350" s="281" t="s">
        <v>90</v>
      </c>
      <c r="AV1350" s="280" t="s">
        <v>90</v>
      </c>
      <c r="AW1350" s="280" t="s">
        <v>31</v>
      </c>
      <c r="AX1350" s="280" t="s">
        <v>77</v>
      </c>
      <c r="AY1350" s="281" t="s">
        <v>366</v>
      </c>
    </row>
    <row r="1351" spans="2:51" s="294" customFormat="1">
      <c r="B1351" s="293"/>
      <c r="D1351" s="274" t="s">
        <v>373</v>
      </c>
      <c r="E1351" s="295" t="s">
        <v>1</v>
      </c>
      <c r="F1351" s="296" t="s">
        <v>397</v>
      </c>
      <c r="H1351" s="297">
        <v>145.411</v>
      </c>
      <c r="L1351" s="293"/>
      <c r="M1351" s="298"/>
      <c r="T1351" s="299"/>
      <c r="AT1351" s="295" t="s">
        <v>373</v>
      </c>
      <c r="AU1351" s="295" t="s">
        <v>90</v>
      </c>
      <c r="AV1351" s="294" t="s">
        <v>149</v>
      </c>
      <c r="AW1351" s="294" t="s">
        <v>31</v>
      </c>
      <c r="AX1351" s="294" t="s">
        <v>77</v>
      </c>
      <c r="AY1351" s="295" t="s">
        <v>366</v>
      </c>
    </row>
    <row r="1352" spans="2:51" s="273" customFormat="1">
      <c r="B1352" s="272"/>
      <c r="D1352" s="274" t="s">
        <v>373</v>
      </c>
      <c r="E1352" s="275" t="s">
        <v>1</v>
      </c>
      <c r="F1352" s="276" t="s">
        <v>1230</v>
      </c>
      <c r="H1352" s="275" t="s">
        <v>1</v>
      </c>
      <c r="L1352" s="272"/>
      <c r="M1352" s="277"/>
      <c r="T1352" s="278"/>
      <c r="AT1352" s="275" t="s">
        <v>373</v>
      </c>
      <c r="AU1352" s="275" t="s">
        <v>90</v>
      </c>
      <c r="AV1352" s="273" t="s">
        <v>84</v>
      </c>
      <c r="AW1352" s="273" t="s">
        <v>31</v>
      </c>
      <c r="AX1352" s="273" t="s">
        <v>77</v>
      </c>
      <c r="AY1352" s="275" t="s">
        <v>366</v>
      </c>
    </row>
    <row r="1353" spans="2:51" s="280" customFormat="1">
      <c r="B1353" s="279"/>
      <c r="D1353" s="274" t="s">
        <v>373</v>
      </c>
      <c r="E1353" s="281" t="s">
        <v>1</v>
      </c>
      <c r="F1353" s="282" t="s">
        <v>1231</v>
      </c>
      <c r="H1353" s="283">
        <v>185.50399999999999</v>
      </c>
      <c r="L1353" s="279"/>
      <c r="M1353" s="284"/>
      <c r="T1353" s="285"/>
      <c r="AT1353" s="281" t="s">
        <v>373</v>
      </c>
      <c r="AU1353" s="281" t="s">
        <v>90</v>
      </c>
      <c r="AV1353" s="280" t="s">
        <v>90</v>
      </c>
      <c r="AW1353" s="280" t="s">
        <v>31</v>
      </c>
      <c r="AX1353" s="280" t="s">
        <v>77</v>
      </c>
      <c r="AY1353" s="281" t="s">
        <v>366</v>
      </c>
    </row>
    <row r="1354" spans="2:51" s="273" customFormat="1">
      <c r="B1354" s="272"/>
      <c r="D1354" s="274" t="s">
        <v>373</v>
      </c>
      <c r="E1354" s="275" t="s">
        <v>1</v>
      </c>
      <c r="F1354" s="276" t="s">
        <v>1204</v>
      </c>
      <c r="H1354" s="275" t="s">
        <v>1</v>
      </c>
      <c r="L1354" s="272"/>
      <c r="M1354" s="277"/>
      <c r="T1354" s="278"/>
      <c r="AT1354" s="275" t="s">
        <v>373</v>
      </c>
      <c r="AU1354" s="275" t="s">
        <v>90</v>
      </c>
      <c r="AV1354" s="273" t="s">
        <v>84</v>
      </c>
      <c r="AW1354" s="273" t="s">
        <v>31</v>
      </c>
      <c r="AX1354" s="273" t="s">
        <v>77</v>
      </c>
      <c r="AY1354" s="275" t="s">
        <v>366</v>
      </c>
    </row>
    <row r="1355" spans="2:51" s="280" customFormat="1">
      <c r="B1355" s="279"/>
      <c r="D1355" s="274" t="s">
        <v>373</v>
      </c>
      <c r="E1355" s="281" t="s">
        <v>1</v>
      </c>
      <c r="F1355" s="282" t="s">
        <v>1232</v>
      </c>
      <c r="H1355" s="283">
        <v>-2.7839999999999998</v>
      </c>
      <c r="L1355" s="279"/>
      <c r="M1355" s="284"/>
      <c r="T1355" s="285"/>
      <c r="AT1355" s="281" t="s">
        <v>373</v>
      </c>
      <c r="AU1355" s="281" t="s">
        <v>90</v>
      </c>
      <c r="AV1355" s="280" t="s">
        <v>90</v>
      </c>
      <c r="AW1355" s="280" t="s">
        <v>31</v>
      </c>
      <c r="AX1355" s="280" t="s">
        <v>77</v>
      </c>
      <c r="AY1355" s="281" t="s">
        <v>366</v>
      </c>
    </row>
    <row r="1356" spans="2:51" s="294" customFormat="1">
      <c r="B1356" s="293"/>
      <c r="D1356" s="274" t="s">
        <v>373</v>
      </c>
      <c r="E1356" s="295" t="s">
        <v>1</v>
      </c>
      <c r="F1356" s="296" t="s">
        <v>397</v>
      </c>
      <c r="H1356" s="297">
        <v>182.72</v>
      </c>
      <c r="L1356" s="293"/>
      <c r="M1356" s="298"/>
      <c r="T1356" s="299"/>
      <c r="AT1356" s="295" t="s">
        <v>373</v>
      </c>
      <c r="AU1356" s="295" t="s">
        <v>90</v>
      </c>
      <c r="AV1356" s="294" t="s">
        <v>149</v>
      </c>
      <c r="AW1356" s="294" t="s">
        <v>31</v>
      </c>
      <c r="AX1356" s="294" t="s">
        <v>77</v>
      </c>
      <c r="AY1356" s="295" t="s">
        <v>366</v>
      </c>
    </row>
    <row r="1357" spans="2:51" s="273" customFormat="1">
      <c r="B1357" s="272"/>
      <c r="D1357" s="274" t="s">
        <v>373</v>
      </c>
      <c r="E1357" s="275" t="s">
        <v>1</v>
      </c>
      <c r="F1357" s="276" t="s">
        <v>1236</v>
      </c>
      <c r="H1357" s="275" t="s">
        <v>1</v>
      </c>
      <c r="L1357" s="272"/>
      <c r="M1357" s="277"/>
      <c r="T1357" s="278"/>
      <c r="AT1357" s="275" t="s">
        <v>373</v>
      </c>
      <c r="AU1357" s="275" t="s">
        <v>90</v>
      </c>
      <c r="AV1357" s="273" t="s">
        <v>84</v>
      </c>
      <c r="AW1357" s="273" t="s">
        <v>31</v>
      </c>
      <c r="AX1357" s="273" t="s">
        <v>77</v>
      </c>
      <c r="AY1357" s="275" t="s">
        <v>366</v>
      </c>
    </row>
    <row r="1358" spans="2:51" s="280" customFormat="1">
      <c r="B1358" s="279"/>
      <c r="D1358" s="274" t="s">
        <v>373</v>
      </c>
      <c r="E1358" s="281" t="s">
        <v>1</v>
      </c>
      <c r="F1358" s="282" t="s">
        <v>1237</v>
      </c>
      <c r="H1358" s="283">
        <v>161.40899999999999</v>
      </c>
      <c r="L1358" s="279"/>
      <c r="M1358" s="284"/>
      <c r="T1358" s="285"/>
      <c r="AT1358" s="281" t="s">
        <v>373</v>
      </c>
      <c r="AU1358" s="281" t="s">
        <v>90</v>
      </c>
      <c r="AV1358" s="280" t="s">
        <v>90</v>
      </c>
      <c r="AW1358" s="280" t="s">
        <v>31</v>
      </c>
      <c r="AX1358" s="280" t="s">
        <v>77</v>
      </c>
      <c r="AY1358" s="281" t="s">
        <v>366</v>
      </c>
    </row>
    <row r="1359" spans="2:51" s="273" customFormat="1">
      <c r="B1359" s="272"/>
      <c r="D1359" s="274" t="s">
        <v>373</v>
      </c>
      <c r="E1359" s="275" t="s">
        <v>1</v>
      </c>
      <c r="F1359" s="276" t="s">
        <v>1204</v>
      </c>
      <c r="H1359" s="275" t="s">
        <v>1</v>
      </c>
      <c r="L1359" s="272"/>
      <c r="M1359" s="277"/>
      <c r="T1359" s="278"/>
      <c r="AT1359" s="275" t="s">
        <v>373</v>
      </c>
      <c r="AU1359" s="275" t="s">
        <v>90</v>
      </c>
      <c r="AV1359" s="273" t="s">
        <v>84</v>
      </c>
      <c r="AW1359" s="273" t="s">
        <v>31</v>
      </c>
      <c r="AX1359" s="273" t="s">
        <v>77</v>
      </c>
      <c r="AY1359" s="275" t="s">
        <v>366</v>
      </c>
    </row>
    <row r="1360" spans="2:51" s="280" customFormat="1">
      <c r="B1360" s="279"/>
      <c r="D1360" s="274" t="s">
        <v>373</v>
      </c>
      <c r="E1360" s="281" t="s">
        <v>1</v>
      </c>
      <c r="F1360" s="282" t="s">
        <v>1238</v>
      </c>
      <c r="H1360" s="283">
        <v>-2.024</v>
      </c>
      <c r="L1360" s="279"/>
      <c r="M1360" s="284"/>
      <c r="T1360" s="285"/>
      <c r="AT1360" s="281" t="s">
        <v>373</v>
      </c>
      <c r="AU1360" s="281" t="s">
        <v>90</v>
      </c>
      <c r="AV1360" s="280" t="s">
        <v>90</v>
      </c>
      <c r="AW1360" s="280" t="s">
        <v>31</v>
      </c>
      <c r="AX1360" s="280" t="s">
        <v>77</v>
      </c>
      <c r="AY1360" s="281" t="s">
        <v>366</v>
      </c>
    </row>
    <row r="1361" spans="2:51" s="294" customFormat="1">
      <c r="B1361" s="293"/>
      <c r="D1361" s="274" t="s">
        <v>373</v>
      </c>
      <c r="E1361" s="295" t="s">
        <v>1</v>
      </c>
      <c r="F1361" s="296" t="s">
        <v>397</v>
      </c>
      <c r="H1361" s="297">
        <v>159.38499999999999</v>
      </c>
      <c r="L1361" s="293"/>
      <c r="M1361" s="298"/>
      <c r="T1361" s="299"/>
      <c r="AT1361" s="295" t="s">
        <v>373</v>
      </c>
      <c r="AU1361" s="295" t="s">
        <v>90</v>
      </c>
      <c r="AV1361" s="294" t="s">
        <v>149</v>
      </c>
      <c r="AW1361" s="294" t="s">
        <v>31</v>
      </c>
      <c r="AX1361" s="294" t="s">
        <v>77</v>
      </c>
      <c r="AY1361" s="295" t="s">
        <v>366</v>
      </c>
    </row>
    <row r="1362" spans="2:51" s="273" customFormat="1">
      <c r="B1362" s="272"/>
      <c r="D1362" s="274" t="s">
        <v>373</v>
      </c>
      <c r="E1362" s="275" t="s">
        <v>1</v>
      </c>
      <c r="F1362" s="276" t="s">
        <v>1241</v>
      </c>
      <c r="H1362" s="275" t="s">
        <v>1</v>
      </c>
      <c r="L1362" s="272"/>
      <c r="M1362" s="277"/>
      <c r="T1362" s="278"/>
      <c r="AT1362" s="275" t="s">
        <v>373</v>
      </c>
      <c r="AU1362" s="275" t="s">
        <v>90</v>
      </c>
      <c r="AV1362" s="273" t="s">
        <v>84</v>
      </c>
      <c r="AW1362" s="273" t="s">
        <v>31</v>
      </c>
      <c r="AX1362" s="273" t="s">
        <v>77</v>
      </c>
      <c r="AY1362" s="275" t="s">
        <v>366</v>
      </c>
    </row>
    <row r="1363" spans="2:51" s="280" customFormat="1">
      <c r="B1363" s="279"/>
      <c r="D1363" s="274" t="s">
        <v>373</v>
      </c>
      <c r="E1363" s="281" t="s">
        <v>1</v>
      </c>
      <c r="F1363" s="282" t="s">
        <v>1242</v>
      </c>
      <c r="H1363" s="283">
        <v>3.86</v>
      </c>
      <c r="L1363" s="279"/>
      <c r="M1363" s="284"/>
      <c r="T1363" s="285"/>
      <c r="AT1363" s="281" t="s">
        <v>373</v>
      </c>
      <c r="AU1363" s="281" t="s">
        <v>90</v>
      </c>
      <c r="AV1363" s="280" t="s">
        <v>90</v>
      </c>
      <c r="AW1363" s="280" t="s">
        <v>31</v>
      </c>
      <c r="AX1363" s="280" t="s">
        <v>77</v>
      </c>
      <c r="AY1363" s="281" t="s">
        <v>366</v>
      </c>
    </row>
    <row r="1364" spans="2:51" s="294" customFormat="1">
      <c r="B1364" s="293"/>
      <c r="D1364" s="274" t="s">
        <v>373</v>
      </c>
      <c r="E1364" s="295" t="s">
        <v>1</v>
      </c>
      <c r="F1364" s="296" t="s">
        <v>397</v>
      </c>
      <c r="H1364" s="297">
        <v>3.86</v>
      </c>
      <c r="L1364" s="293"/>
      <c r="M1364" s="298"/>
      <c r="T1364" s="299"/>
      <c r="AT1364" s="295" t="s">
        <v>373</v>
      </c>
      <c r="AU1364" s="295" t="s">
        <v>90</v>
      </c>
      <c r="AV1364" s="294" t="s">
        <v>149</v>
      </c>
      <c r="AW1364" s="294" t="s">
        <v>31</v>
      </c>
      <c r="AX1364" s="294" t="s">
        <v>77</v>
      </c>
      <c r="AY1364" s="295" t="s">
        <v>366</v>
      </c>
    </row>
    <row r="1365" spans="2:51" s="273" customFormat="1">
      <c r="B1365" s="272"/>
      <c r="D1365" s="274" t="s">
        <v>373</v>
      </c>
      <c r="E1365" s="275" t="s">
        <v>1</v>
      </c>
      <c r="F1365" s="276" t="s">
        <v>1244</v>
      </c>
      <c r="H1365" s="275" t="s">
        <v>1</v>
      </c>
      <c r="L1365" s="272"/>
      <c r="M1365" s="277"/>
      <c r="T1365" s="278"/>
      <c r="AT1365" s="275" t="s">
        <v>373</v>
      </c>
      <c r="AU1365" s="275" t="s">
        <v>90</v>
      </c>
      <c r="AV1365" s="273" t="s">
        <v>84</v>
      </c>
      <c r="AW1365" s="273" t="s">
        <v>31</v>
      </c>
      <c r="AX1365" s="273" t="s">
        <v>77</v>
      </c>
      <c r="AY1365" s="275" t="s">
        <v>366</v>
      </c>
    </row>
    <row r="1366" spans="2:51" s="280" customFormat="1">
      <c r="B1366" s="279"/>
      <c r="D1366" s="274" t="s">
        <v>373</v>
      </c>
      <c r="E1366" s="281" t="s">
        <v>1</v>
      </c>
      <c r="F1366" s="282" t="s">
        <v>1245</v>
      </c>
      <c r="H1366" s="283">
        <v>3.7</v>
      </c>
      <c r="L1366" s="279"/>
      <c r="M1366" s="284"/>
      <c r="T1366" s="285"/>
      <c r="AT1366" s="281" t="s">
        <v>373</v>
      </c>
      <c r="AU1366" s="281" t="s">
        <v>90</v>
      </c>
      <c r="AV1366" s="280" t="s">
        <v>90</v>
      </c>
      <c r="AW1366" s="280" t="s">
        <v>31</v>
      </c>
      <c r="AX1366" s="280" t="s">
        <v>77</v>
      </c>
      <c r="AY1366" s="281" t="s">
        <v>366</v>
      </c>
    </row>
    <row r="1367" spans="2:51" s="294" customFormat="1">
      <c r="B1367" s="293"/>
      <c r="D1367" s="274" t="s">
        <v>373</v>
      </c>
      <c r="E1367" s="295" t="s">
        <v>1</v>
      </c>
      <c r="F1367" s="296" t="s">
        <v>397</v>
      </c>
      <c r="H1367" s="297">
        <v>3.7</v>
      </c>
      <c r="L1367" s="293"/>
      <c r="M1367" s="298"/>
      <c r="T1367" s="299"/>
      <c r="AT1367" s="295" t="s">
        <v>373</v>
      </c>
      <c r="AU1367" s="295" t="s">
        <v>90</v>
      </c>
      <c r="AV1367" s="294" t="s">
        <v>149</v>
      </c>
      <c r="AW1367" s="294" t="s">
        <v>31</v>
      </c>
      <c r="AX1367" s="294" t="s">
        <v>77</v>
      </c>
      <c r="AY1367" s="295" t="s">
        <v>366</v>
      </c>
    </row>
    <row r="1368" spans="2:51" s="273" customFormat="1">
      <c r="B1368" s="272"/>
      <c r="D1368" s="274" t="s">
        <v>373</v>
      </c>
      <c r="E1368" s="275" t="s">
        <v>1</v>
      </c>
      <c r="F1368" s="276" t="s">
        <v>1247</v>
      </c>
      <c r="H1368" s="275" t="s">
        <v>1</v>
      </c>
      <c r="L1368" s="272"/>
      <c r="M1368" s="277"/>
      <c r="T1368" s="278"/>
      <c r="AT1368" s="275" t="s">
        <v>373</v>
      </c>
      <c r="AU1368" s="275" t="s">
        <v>90</v>
      </c>
      <c r="AV1368" s="273" t="s">
        <v>84</v>
      </c>
      <c r="AW1368" s="273" t="s">
        <v>31</v>
      </c>
      <c r="AX1368" s="273" t="s">
        <v>77</v>
      </c>
      <c r="AY1368" s="275" t="s">
        <v>366</v>
      </c>
    </row>
    <row r="1369" spans="2:51" s="280" customFormat="1">
      <c r="B1369" s="279"/>
      <c r="D1369" s="274" t="s">
        <v>373</v>
      </c>
      <c r="E1369" s="281" t="s">
        <v>1</v>
      </c>
      <c r="F1369" s="282" t="s">
        <v>1248</v>
      </c>
      <c r="H1369" s="283">
        <v>28.013000000000002</v>
      </c>
      <c r="L1369" s="279"/>
      <c r="M1369" s="284"/>
      <c r="T1369" s="285"/>
      <c r="AT1369" s="281" t="s">
        <v>373</v>
      </c>
      <c r="AU1369" s="281" t="s">
        <v>90</v>
      </c>
      <c r="AV1369" s="280" t="s">
        <v>90</v>
      </c>
      <c r="AW1369" s="280" t="s">
        <v>31</v>
      </c>
      <c r="AX1369" s="280" t="s">
        <v>77</v>
      </c>
      <c r="AY1369" s="281" t="s">
        <v>366</v>
      </c>
    </row>
    <row r="1370" spans="2:51" s="294" customFormat="1">
      <c r="B1370" s="293"/>
      <c r="D1370" s="274" t="s">
        <v>373</v>
      </c>
      <c r="E1370" s="295" t="s">
        <v>1</v>
      </c>
      <c r="F1370" s="296" t="s">
        <v>397</v>
      </c>
      <c r="H1370" s="297">
        <v>28.013000000000002</v>
      </c>
      <c r="L1370" s="293"/>
      <c r="M1370" s="298"/>
      <c r="T1370" s="299"/>
      <c r="AT1370" s="295" t="s">
        <v>373</v>
      </c>
      <c r="AU1370" s="295" t="s">
        <v>90</v>
      </c>
      <c r="AV1370" s="294" t="s">
        <v>149</v>
      </c>
      <c r="AW1370" s="294" t="s">
        <v>31</v>
      </c>
      <c r="AX1370" s="294" t="s">
        <v>77</v>
      </c>
      <c r="AY1370" s="295" t="s">
        <v>366</v>
      </c>
    </row>
    <row r="1371" spans="2:51" s="273" customFormat="1">
      <c r="B1371" s="272"/>
      <c r="D1371" s="274" t="s">
        <v>373</v>
      </c>
      <c r="E1371" s="275" t="s">
        <v>1</v>
      </c>
      <c r="F1371" s="276" t="s">
        <v>1250</v>
      </c>
      <c r="H1371" s="275" t="s">
        <v>1</v>
      </c>
      <c r="L1371" s="272"/>
      <c r="M1371" s="277"/>
      <c r="T1371" s="278"/>
      <c r="AT1371" s="275" t="s">
        <v>373</v>
      </c>
      <c r="AU1371" s="275" t="s">
        <v>90</v>
      </c>
      <c r="AV1371" s="273" t="s">
        <v>84</v>
      </c>
      <c r="AW1371" s="273" t="s">
        <v>31</v>
      </c>
      <c r="AX1371" s="273" t="s">
        <v>77</v>
      </c>
      <c r="AY1371" s="275" t="s">
        <v>366</v>
      </c>
    </row>
    <row r="1372" spans="2:51" s="280" customFormat="1">
      <c r="B1372" s="279"/>
      <c r="D1372" s="274" t="s">
        <v>373</v>
      </c>
      <c r="E1372" s="281" t="s">
        <v>1</v>
      </c>
      <c r="F1372" s="282" t="s">
        <v>1251</v>
      </c>
      <c r="H1372" s="283">
        <v>27.948</v>
      </c>
      <c r="L1372" s="279"/>
      <c r="M1372" s="284"/>
      <c r="T1372" s="285"/>
      <c r="AT1372" s="281" t="s">
        <v>373</v>
      </c>
      <c r="AU1372" s="281" t="s">
        <v>90</v>
      </c>
      <c r="AV1372" s="280" t="s">
        <v>90</v>
      </c>
      <c r="AW1372" s="280" t="s">
        <v>31</v>
      </c>
      <c r="AX1372" s="280" t="s">
        <v>77</v>
      </c>
      <c r="AY1372" s="281" t="s">
        <v>366</v>
      </c>
    </row>
    <row r="1373" spans="2:51" s="294" customFormat="1">
      <c r="B1373" s="293"/>
      <c r="D1373" s="274" t="s">
        <v>373</v>
      </c>
      <c r="E1373" s="295" t="s">
        <v>1</v>
      </c>
      <c r="F1373" s="296" t="s">
        <v>397</v>
      </c>
      <c r="H1373" s="297">
        <v>27.948</v>
      </c>
      <c r="L1373" s="293"/>
      <c r="M1373" s="298"/>
      <c r="T1373" s="299"/>
      <c r="AT1373" s="295" t="s">
        <v>373</v>
      </c>
      <c r="AU1373" s="295" t="s">
        <v>90</v>
      </c>
      <c r="AV1373" s="294" t="s">
        <v>149</v>
      </c>
      <c r="AW1373" s="294" t="s">
        <v>31</v>
      </c>
      <c r="AX1373" s="294" t="s">
        <v>77</v>
      </c>
      <c r="AY1373" s="295" t="s">
        <v>366</v>
      </c>
    </row>
    <row r="1374" spans="2:51" s="273" customFormat="1">
      <c r="B1374" s="272"/>
      <c r="D1374" s="274" t="s">
        <v>373</v>
      </c>
      <c r="E1374" s="275" t="s">
        <v>1</v>
      </c>
      <c r="F1374" s="276" t="s">
        <v>1253</v>
      </c>
      <c r="H1374" s="275" t="s">
        <v>1</v>
      </c>
      <c r="L1374" s="272"/>
      <c r="M1374" s="277"/>
      <c r="T1374" s="278"/>
      <c r="AT1374" s="275" t="s">
        <v>373</v>
      </c>
      <c r="AU1374" s="275" t="s">
        <v>90</v>
      </c>
      <c r="AV1374" s="273" t="s">
        <v>84</v>
      </c>
      <c r="AW1374" s="273" t="s">
        <v>31</v>
      </c>
      <c r="AX1374" s="273" t="s">
        <v>77</v>
      </c>
      <c r="AY1374" s="275" t="s">
        <v>366</v>
      </c>
    </row>
    <row r="1375" spans="2:51" s="280" customFormat="1">
      <c r="B1375" s="279"/>
      <c r="D1375" s="274" t="s">
        <v>373</v>
      </c>
      <c r="E1375" s="281" t="s">
        <v>1</v>
      </c>
      <c r="F1375" s="282" t="s">
        <v>1254</v>
      </c>
      <c r="H1375" s="283">
        <v>2.7839999999999998</v>
      </c>
      <c r="L1375" s="279"/>
      <c r="M1375" s="284"/>
      <c r="T1375" s="285"/>
      <c r="AT1375" s="281" t="s">
        <v>373</v>
      </c>
      <c r="AU1375" s="281" t="s">
        <v>90</v>
      </c>
      <c r="AV1375" s="280" t="s">
        <v>90</v>
      </c>
      <c r="AW1375" s="280" t="s">
        <v>31</v>
      </c>
      <c r="AX1375" s="280" t="s">
        <v>77</v>
      </c>
      <c r="AY1375" s="281" t="s">
        <v>366</v>
      </c>
    </row>
    <row r="1376" spans="2:51" s="294" customFormat="1">
      <c r="B1376" s="293"/>
      <c r="D1376" s="274" t="s">
        <v>373</v>
      </c>
      <c r="E1376" s="295" t="s">
        <v>1</v>
      </c>
      <c r="F1376" s="296" t="s">
        <v>397</v>
      </c>
      <c r="H1376" s="297">
        <v>2.7839999999999998</v>
      </c>
      <c r="L1376" s="293"/>
      <c r="M1376" s="298"/>
      <c r="T1376" s="299"/>
      <c r="AT1376" s="295" t="s">
        <v>373</v>
      </c>
      <c r="AU1376" s="295" t="s">
        <v>90</v>
      </c>
      <c r="AV1376" s="294" t="s">
        <v>149</v>
      </c>
      <c r="AW1376" s="294" t="s">
        <v>31</v>
      </c>
      <c r="AX1376" s="294" t="s">
        <v>77</v>
      </c>
      <c r="AY1376" s="295" t="s">
        <v>366</v>
      </c>
    </row>
    <row r="1377" spans="2:65" s="287" customFormat="1">
      <c r="B1377" s="286"/>
      <c r="D1377" s="274" t="s">
        <v>373</v>
      </c>
      <c r="E1377" s="288" t="s">
        <v>1</v>
      </c>
      <c r="F1377" s="289" t="s">
        <v>378</v>
      </c>
      <c r="H1377" s="290">
        <v>1190.3240000000001</v>
      </c>
      <c r="L1377" s="286"/>
      <c r="M1377" s="291"/>
      <c r="T1377" s="292"/>
      <c r="AT1377" s="288" t="s">
        <v>373</v>
      </c>
      <c r="AU1377" s="288" t="s">
        <v>90</v>
      </c>
      <c r="AV1377" s="287" t="s">
        <v>371</v>
      </c>
      <c r="AW1377" s="287" t="s">
        <v>31</v>
      </c>
      <c r="AX1377" s="287" t="s">
        <v>84</v>
      </c>
      <c r="AY1377" s="288" t="s">
        <v>366</v>
      </c>
    </row>
    <row r="1378" spans="2:65" s="74" customFormat="1" ht="33" customHeight="1">
      <c r="B1378" s="73"/>
      <c r="C1378" s="260" t="s">
        <v>1282</v>
      </c>
      <c r="D1378" s="260" t="s">
        <v>368</v>
      </c>
      <c r="E1378" s="261" t="s">
        <v>1283</v>
      </c>
      <c r="F1378" s="262" t="s">
        <v>1284</v>
      </c>
      <c r="G1378" s="263" t="s">
        <v>249</v>
      </c>
      <c r="H1378" s="264">
        <v>1190.3240000000001</v>
      </c>
      <c r="I1378" s="26"/>
      <c r="J1378" s="266">
        <f>ROUND(I1378*H1378,2)</f>
        <v>0</v>
      </c>
      <c r="K1378" s="267"/>
      <c r="L1378" s="73"/>
      <c r="M1378" s="27" t="s">
        <v>1</v>
      </c>
      <c r="N1378" s="233" t="s">
        <v>43</v>
      </c>
      <c r="P1378" s="269">
        <f>O1378*H1378</f>
        <v>0</v>
      </c>
      <c r="Q1378" s="269">
        <v>0</v>
      </c>
      <c r="R1378" s="269">
        <f>Q1378*H1378</f>
        <v>0</v>
      </c>
      <c r="S1378" s="269">
        <v>0</v>
      </c>
      <c r="T1378" s="270">
        <f>S1378*H1378</f>
        <v>0</v>
      </c>
      <c r="AR1378" s="271" t="s">
        <v>371</v>
      </c>
      <c r="AT1378" s="271" t="s">
        <v>368</v>
      </c>
      <c r="AU1378" s="271" t="s">
        <v>90</v>
      </c>
      <c r="AY1378" s="53" t="s">
        <v>366</v>
      </c>
      <c r="BE1378" s="179">
        <f>IF(N1378="základná",J1378,0)</f>
        <v>0</v>
      </c>
      <c r="BF1378" s="179">
        <f>IF(N1378="znížená",J1378,0)</f>
        <v>0</v>
      </c>
      <c r="BG1378" s="179">
        <f>IF(N1378="zákl. prenesená",J1378,0)</f>
        <v>0</v>
      </c>
      <c r="BH1378" s="179">
        <f>IF(N1378="zníž. prenesená",J1378,0)</f>
        <v>0</v>
      </c>
      <c r="BI1378" s="179">
        <f>IF(N1378="nulová",J1378,0)</f>
        <v>0</v>
      </c>
      <c r="BJ1378" s="53" t="s">
        <v>90</v>
      </c>
      <c r="BK1378" s="179">
        <f>ROUND(I1378*H1378,2)</f>
        <v>0</v>
      </c>
      <c r="BL1378" s="53" t="s">
        <v>371</v>
      </c>
      <c r="BM1378" s="271" t="s">
        <v>1285</v>
      </c>
    </row>
    <row r="1379" spans="2:65" s="74" customFormat="1" ht="37.9" customHeight="1">
      <c r="B1379" s="73"/>
      <c r="C1379" s="260" t="s">
        <v>1286</v>
      </c>
      <c r="D1379" s="260" t="s">
        <v>368</v>
      </c>
      <c r="E1379" s="261" t="s">
        <v>1287</v>
      </c>
      <c r="F1379" s="262" t="s">
        <v>1288</v>
      </c>
      <c r="G1379" s="263" t="s">
        <v>487</v>
      </c>
      <c r="H1379" s="264">
        <v>31.547000000000001</v>
      </c>
      <c r="I1379" s="26"/>
      <c r="J1379" s="266">
        <f>ROUND(I1379*H1379,2)</f>
        <v>0</v>
      </c>
      <c r="K1379" s="267"/>
      <c r="L1379" s="73"/>
      <c r="M1379" s="27" t="s">
        <v>1</v>
      </c>
      <c r="N1379" s="233" t="s">
        <v>43</v>
      </c>
      <c r="P1379" s="269">
        <f>O1379*H1379</f>
        <v>0</v>
      </c>
      <c r="Q1379" s="269">
        <v>1.0162800000000001</v>
      </c>
      <c r="R1379" s="269">
        <f>Q1379*H1379</f>
        <v>32.060585160000002</v>
      </c>
      <c r="S1379" s="269">
        <v>0</v>
      </c>
      <c r="T1379" s="270">
        <f>S1379*H1379</f>
        <v>0</v>
      </c>
      <c r="AR1379" s="271" t="s">
        <v>371</v>
      </c>
      <c r="AT1379" s="271" t="s">
        <v>368</v>
      </c>
      <c r="AU1379" s="271" t="s">
        <v>90</v>
      </c>
      <c r="AY1379" s="53" t="s">
        <v>366</v>
      </c>
      <c r="BE1379" s="179">
        <f>IF(N1379="základná",J1379,0)</f>
        <v>0</v>
      </c>
      <c r="BF1379" s="179">
        <f>IF(N1379="znížená",J1379,0)</f>
        <v>0</v>
      </c>
      <c r="BG1379" s="179">
        <f>IF(N1379="zákl. prenesená",J1379,0)</f>
        <v>0</v>
      </c>
      <c r="BH1379" s="179">
        <f>IF(N1379="zníž. prenesená",J1379,0)</f>
        <v>0</v>
      </c>
      <c r="BI1379" s="179">
        <f>IF(N1379="nulová",J1379,0)</f>
        <v>0</v>
      </c>
      <c r="BJ1379" s="53" t="s">
        <v>90</v>
      </c>
      <c r="BK1379" s="179">
        <f>ROUND(I1379*H1379,2)</f>
        <v>0</v>
      </c>
      <c r="BL1379" s="53" t="s">
        <v>371</v>
      </c>
      <c r="BM1379" s="271" t="s">
        <v>1289</v>
      </c>
    </row>
    <row r="1380" spans="2:65" s="273" customFormat="1">
      <c r="B1380" s="272"/>
      <c r="D1380" s="274" t="s">
        <v>373</v>
      </c>
      <c r="E1380" s="275" t="s">
        <v>1</v>
      </c>
      <c r="F1380" s="276" t="s">
        <v>1085</v>
      </c>
      <c r="H1380" s="275" t="s">
        <v>1</v>
      </c>
      <c r="L1380" s="272"/>
      <c r="M1380" s="277"/>
      <c r="T1380" s="278"/>
      <c r="AT1380" s="275" t="s">
        <v>373</v>
      </c>
      <c r="AU1380" s="275" t="s">
        <v>90</v>
      </c>
      <c r="AV1380" s="273" t="s">
        <v>84</v>
      </c>
      <c r="AW1380" s="273" t="s">
        <v>31</v>
      </c>
      <c r="AX1380" s="273" t="s">
        <v>77</v>
      </c>
      <c r="AY1380" s="275" t="s">
        <v>366</v>
      </c>
    </row>
    <row r="1381" spans="2:65" s="280" customFormat="1">
      <c r="B1381" s="279"/>
      <c r="D1381" s="274" t="s">
        <v>373</v>
      </c>
      <c r="E1381" s="281" t="s">
        <v>1</v>
      </c>
      <c r="F1381" s="282" t="s">
        <v>1290</v>
      </c>
      <c r="H1381" s="283">
        <v>1.1910000000000001</v>
      </c>
      <c r="L1381" s="279"/>
      <c r="M1381" s="284"/>
      <c r="T1381" s="285"/>
      <c r="AT1381" s="281" t="s">
        <v>373</v>
      </c>
      <c r="AU1381" s="281" t="s">
        <v>90</v>
      </c>
      <c r="AV1381" s="280" t="s">
        <v>90</v>
      </c>
      <c r="AW1381" s="280" t="s">
        <v>31</v>
      </c>
      <c r="AX1381" s="280" t="s">
        <v>77</v>
      </c>
      <c r="AY1381" s="281" t="s">
        <v>366</v>
      </c>
    </row>
    <row r="1382" spans="2:65" s="273" customFormat="1">
      <c r="B1382" s="272"/>
      <c r="D1382" s="274" t="s">
        <v>373</v>
      </c>
      <c r="E1382" s="275" t="s">
        <v>1</v>
      </c>
      <c r="F1382" s="276" t="s">
        <v>1291</v>
      </c>
      <c r="H1382" s="275" t="s">
        <v>1</v>
      </c>
      <c r="L1382" s="272"/>
      <c r="M1382" s="277"/>
      <c r="T1382" s="278"/>
      <c r="AT1382" s="275" t="s">
        <v>373</v>
      </c>
      <c r="AU1382" s="275" t="s">
        <v>90</v>
      </c>
      <c r="AV1382" s="273" t="s">
        <v>84</v>
      </c>
      <c r="AW1382" s="273" t="s">
        <v>31</v>
      </c>
      <c r="AX1382" s="273" t="s">
        <v>77</v>
      </c>
      <c r="AY1382" s="275" t="s">
        <v>366</v>
      </c>
    </row>
    <row r="1383" spans="2:65" s="294" customFormat="1">
      <c r="B1383" s="293"/>
      <c r="D1383" s="274" t="s">
        <v>373</v>
      </c>
      <c r="E1383" s="295" t="s">
        <v>1</v>
      </c>
      <c r="F1383" s="296" t="s">
        <v>397</v>
      </c>
      <c r="H1383" s="297">
        <v>1.1910000000000001</v>
      </c>
      <c r="L1383" s="293"/>
      <c r="M1383" s="298"/>
      <c r="T1383" s="299"/>
      <c r="AT1383" s="295" t="s">
        <v>373</v>
      </c>
      <c r="AU1383" s="295" t="s">
        <v>90</v>
      </c>
      <c r="AV1383" s="294" t="s">
        <v>149</v>
      </c>
      <c r="AW1383" s="294" t="s">
        <v>31</v>
      </c>
      <c r="AX1383" s="294" t="s">
        <v>77</v>
      </c>
      <c r="AY1383" s="295" t="s">
        <v>366</v>
      </c>
    </row>
    <row r="1384" spans="2:65" s="273" customFormat="1">
      <c r="B1384" s="272"/>
      <c r="D1384" s="274" t="s">
        <v>373</v>
      </c>
      <c r="E1384" s="275" t="s">
        <v>1</v>
      </c>
      <c r="F1384" s="276" t="s">
        <v>1292</v>
      </c>
      <c r="H1384" s="275" t="s">
        <v>1</v>
      </c>
      <c r="L1384" s="272"/>
      <c r="M1384" s="277"/>
      <c r="T1384" s="278"/>
      <c r="AT1384" s="275" t="s">
        <v>373</v>
      </c>
      <c r="AU1384" s="275" t="s">
        <v>90</v>
      </c>
      <c r="AV1384" s="273" t="s">
        <v>84</v>
      </c>
      <c r="AW1384" s="273" t="s">
        <v>31</v>
      </c>
      <c r="AX1384" s="273" t="s">
        <v>77</v>
      </c>
      <c r="AY1384" s="275" t="s">
        <v>366</v>
      </c>
    </row>
    <row r="1385" spans="2:65" s="280" customFormat="1">
      <c r="B1385" s="279"/>
      <c r="D1385" s="274" t="s">
        <v>373</v>
      </c>
      <c r="E1385" s="281" t="s">
        <v>1</v>
      </c>
      <c r="F1385" s="282" t="s">
        <v>1293</v>
      </c>
      <c r="H1385" s="283">
        <v>6.3550000000000004</v>
      </c>
      <c r="L1385" s="279"/>
      <c r="M1385" s="284"/>
      <c r="T1385" s="285"/>
      <c r="AT1385" s="281" t="s">
        <v>373</v>
      </c>
      <c r="AU1385" s="281" t="s">
        <v>90</v>
      </c>
      <c r="AV1385" s="280" t="s">
        <v>90</v>
      </c>
      <c r="AW1385" s="280" t="s">
        <v>31</v>
      </c>
      <c r="AX1385" s="280" t="s">
        <v>77</v>
      </c>
      <c r="AY1385" s="281" t="s">
        <v>366</v>
      </c>
    </row>
    <row r="1386" spans="2:65" s="273" customFormat="1">
      <c r="B1386" s="272"/>
      <c r="D1386" s="274" t="s">
        <v>373</v>
      </c>
      <c r="E1386" s="275" t="s">
        <v>1</v>
      </c>
      <c r="F1386" s="276" t="s">
        <v>1294</v>
      </c>
      <c r="H1386" s="275" t="s">
        <v>1</v>
      </c>
      <c r="L1386" s="272"/>
      <c r="M1386" s="277"/>
      <c r="T1386" s="278"/>
      <c r="AT1386" s="275" t="s">
        <v>373</v>
      </c>
      <c r="AU1386" s="275" t="s">
        <v>90</v>
      </c>
      <c r="AV1386" s="273" t="s">
        <v>84</v>
      </c>
      <c r="AW1386" s="273" t="s">
        <v>31</v>
      </c>
      <c r="AX1386" s="273" t="s">
        <v>77</v>
      </c>
      <c r="AY1386" s="275" t="s">
        <v>366</v>
      </c>
    </row>
    <row r="1387" spans="2:65" s="280" customFormat="1">
      <c r="B1387" s="279"/>
      <c r="D1387" s="274" t="s">
        <v>373</v>
      </c>
      <c r="E1387" s="281" t="s">
        <v>1</v>
      </c>
      <c r="F1387" s="282" t="s">
        <v>1295</v>
      </c>
      <c r="H1387" s="283">
        <v>5.4459999999999997</v>
      </c>
      <c r="L1387" s="279"/>
      <c r="M1387" s="284"/>
      <c r="T1387" s="285"/>
      <c r="AT1387" s="281" t="s">
        <v>373</v>
      </c>
      <c r="AU1387" s="281" t="s">
        <v>90</v>
      </c>
      <c r="AV1387" s="280" t="s">
        <v>90</v>
      </c>
      <c r="AW1387" s="280" t="s">
        <v>31</v>
      </c>
      <c r="AX1387" s="280" t="s">
        <v>77</v>
      </c>
      <c r="AY1387" s="281" t="s">
        <v>366</v>
      </c>
    </row>
    <row r="1388" spans="2:65" s="273" customFormat="1">
      <c r="B1388" s="272"/>
      <c r="D1388" s="274" t="s">
        <v>373</v>
      </c>
      <c r="E1388" s="275" t="s">
        <v>1</v>
      </c>
      <c r="F1388" s="276" t="s">
        <v>1202</v>
      </c>
      <c r="H1388" s="275" t="s">
        <v>1</v>
      </c>
      <c r="L1388" s="272"/>
      <c r="M1388" s="277"/>
      <c r="T1388" s="278"/>
      <c r="AT1388" s="275" t="s">
        <v>373</v>
      </c>
      <c r="AU1388" s="275" t="s">
        <v>90</v>
      </c>
      <c r="AV1388" s="273" t="s">
        <v>84</v>
      </c>
      <c r="AW1388" s="273" t="s">
        <v>31</v>
      </c>
      <c r="AX1388" s="273" t="s">
        <v>77</v>
      </c>
      <c r="AY1388" s="275" t="s">
        <v>366</v>
      </c>
    </row>
    <row r="1389" spans="2:65" s="280" customFormat="1">
      <c r="B1389" s="279"/>
      <c r="D1389" s="274" t="s">
        <v>373</v>
      </c>
      <c r="E1389" s="281" t="s">
        <v>1</v>
      </c>
      <c r="F1389" s="282" t="s">
        <v>1296</v>
      </c>
      <c r="H1389" s="283">
        <v>4.3140000000000001</v>
      </c>
      <c r="L1389" s="279"/>
      <c r="M1389" s="284"/>
      <c r="T1389" s="285"/>
      <c r="AT1389" s="281" t="s">
        <v>373</v>
      </c>
      <c r="AU1389" s="281" t="s">
        <v>90</v>
      </c>
      <c r="AV1389" s="280" t="s">
        <v>90</v>
      </c>
      <c r="AW1389" s="280" t="s">
        <v>31</v>
      </c>
      <c r="AX1389" s="280" t="s">
        <v>77</v>
      </c>
      <c r="AY1389" s="281" t="s">
        <v>366</v>
      </c>
    </row>
    <row r="1390" spans="2:65" s="294" customFormat="1">
      <c r="B1390" s="293"/>
      <c r="D1390" s="274" t="s">
        <v>373</v>
      </c>
      <c r="E1390" s="295" t="s">
        <v>1</v>
      </c>
      <c r="F1390" s="296" t="s">
        <v>397</v>
      </c>
      <c r="H1390" s="297">
        <v>16.114999999999998</v>
      </c>
      <c r="L1390" s="293"/>
      <c r="M1390" s="298"/>
      <c r="T1390" s="299"/>
      <c r="AT1390" s="295" t="s">
        <v>373</v>
      </c>
      <c r="AU1390" s="295" t="s">
        <v>90</v>
      </c>
      <c r="AV1390" s="294" t="s">
        <v>149</v>
      </c>
      <c r="AW1390" s="294" t="s">
        <v>31</v>
      </c>
      <c r="AX1390" s="294" t="s">
        <v>77</v>
      </c>
      <c r="AY1390" s="295" t="s">
        <v>366</v>
      </c>
    </row>
    <row r="1391" spans="2:65" s="273" customFormat="1">
      <c r="B1391" s="272"/>
      <c r="D1391" s="274" t="s">
        <v>373</v>
      </c>
      <c r="E1391" s="275" t="s">
        <v>1</v>
      </c>
      <c r="F1391" s="276" t="s">
        <v>1297</v>
      </c>
      <c r="H1391" s="275" t="s">
        <v>1</v>
      </c>
      <c r="L1391" s="272"/>
      <c r="M1391" s="277"/>
      <c r="T1391" s="278"/>
      <c r="AT1391" s="275" t="s">
        <v>373</v>
      </c>
      <c r="AU1391" s="275" t="s">
        <v>90</v>
      </c>
      <c r="AV1391" s="273" t="s">
        <v>84</v>
      </c>
      <c r="AW1391" s="273" t="s">
        <v>31</v>
      </c>
      <c r="AX1391" s="273" t="s">
        <v>77</v>
      </c>
      <c r="AY1391" s="275" t="s">
        <v>366</v>
      </c>
    </row>
    <row r="1392" spans="2:65" s="280" customFormat="1">
      <c r="B1392" s="279"/>
      <c r="D1392" s="274" t="s">
        <v>373</v>
      </c>
      <c r="E1392" s="281" t="s">
        <v>1</v>
      </c>
      <c r="F1392" s="282" t="s">
        <v>1298</v>
      </c>
      <c r="H1392" s="283">
        <v>3.8319999999999999</v>
      </c>
      <c r="L1392" s="279"/>
      <c r="M1392" s="284"/>
      <c r="T1392" s="285"/>
      <c r="AT1392" s="281" t="s">
        <v>373</v>
      </c>
      <c r="AU1392" s="281" t="s">
        <v>90</v>
      </c>
      <c r="AV1392" s="280" t="s">
        <v>90</v>
      </c>
      <c r="AW1392" s="280" t="s">
        <v>31</v>
      </c>
      <c r="AX1392" s="280" t="s">
        <v>77</v>
      </c>
      <c r="AY1392" s="281" t="s">
        <v>366</v>
      </c>
    </row>
    <row r="1393" spans="2:65" s="273" customFormat="1">
      <c r="B1393" s="272"/>
      <c r="D1393" s="274" t="s">
        <v>373</v>
      </c>
      <c r="E1393" s="275" t="s">
        <v>1</v>
      </c>
      <c r="F1393" s="276" t="s">
        <v>1230</v>
      </c>
      <c r="H1393" s="275" t="s">
        <v>1</v>
      </c>
      <c r="L1393" s="272"/>
      <c r="M1393" s="277"/>
      <c r="T1393" s="278"/>
      <c r="AT1393" s="275" t="s">
        <v>373</v>
      </c>
      <c r="AU1393" s="275" t="s">
        <v>90</v>
      </c>
      <c r="AV1393" s="273" t="s">
        <v>84</v>
      </c>
      <c r="AW1393" s="273" t="s">
        <v>31</v>
      </c>
      <c r="AX1393" s="273" t="s">
        <v>77</v>
      </c>
      <c r="AY1393" s="275" t="s">
        <v>366</v>
      </c>
    </row>
    <row r="1394" spans="2:65" s="280" customFormat="1">
      <c r="B1394" s="279"/>
      <c r="D1394" s="274" t="s">
        <v>373</v>
      </c>
      <c r="E1394" s="281" t="s">
        <v>1</v>
      </c>
      <c r="F1394" s="282" t="s">
        <v>1299</v>
      </c>
      <c r="H1394" s="283">
        <v>6.1989999999999998</v>
      </c>
      <c r="L1394" s="279"/>
      <c r="M1394" s="284"/>
      <c r="T1394" s="285"/>
      <c r="AT1394" s="281" t="s">
        <v>373</v>
      </c>
      <c r="AU1394" s="281" t="s">
        <v>90</v>
      </c>
      <c r="AV1394" s="280" t="s">
        <v>90</v>
      </c>
      <c r="AW1394" s="280" t="s">
        <v>31</v>
      </c>
      <c r="AX1394" s="280" t="s">
        <v>77</v>
      </c>
      <c r="AY1394" s="281" t="s">
        <v>366</v>
      </c>
    </row>
    <row r="1395" spans="2:65" s="273" customFormat="1">
      <c r="B1395" s="272"/>
      <c r="D1395" s="274" t="s">
        <v>373</v>
      </c>
      <c r="E1395" s="275" t="s">
        <v>1</v>
      </c>
      <c r="F1395" s="276" t="s">
        <v>1300</v>
      </c>
      <c r="H1395" s="275" t="s">
        <v>1</v>
      </c>
      <c r="L1395" s="272"/>
      <c r="M1395" s="277"/>
      <c r="T1395" s="278"/>
      <c r="AT1395" s="275" t="s">
        <v>373</v>
      </c>
      <c r="AU1395" s="275" t="s">
        <v>90</v>
      </c>
      <c r="AV1395" s="273" t="s">
        <v>84</v>
      </c>
      <c r="AW1395" s="273" t="s">
        <v>31</v>
      </c>
      <c r="AX1395" s="273" t="s">
        <v>77</v>
      </c>
      <c r="AY1395" s="275" t="s">
        <v>366</v>
      </c>
    </row>
    <row r="1396" spans="2:65" s="280" customFormat="1">
      <c r="B1396" s="279"/>
      <c r="D1396" s="274" t="s">
        <v>373</v>
      </c>
      <c r="E1396" s="281" t="s">
        <v>1</v>
      </c>
      <c r="F1396" s="282" t="s">
        <v>1301</v>
      </c>
      <c r="H1396" s="283">
        <v>4.1479999999999997</v>
      </c>
      <c r="L1396" s="279"/>
      <c r="M1396" s="284"/>
      <c r="T1396" s="285"/>
      <c r="AT1396" s="281" t="s">
        <v>373</v>
      </c>
      <c r="AU1396" s="281" t="s">
        <v>90</v>
      </c>
      <c r="AV1396" s="280" t="s">
        <v>90</v>
      </c>
      <c r="AW1396" s="280" t="s">
        <v>31</v>
      </c>
      <c r="AX1396" s="280" t="s">
        <v>77</v>
      </c>
      <c r="AY1396" s="281" t="s">
        <v>366</v>
      </c>
    </row>
    <row r="1397" spans="2:65" s="294" customFormat="1">
      <c r="B1397" s="293"/>
      <c r="D1397" s="274" t="s">
        <v>373</v>
      </c>
      <c r="E1397" s="295" t="s">
        <v>1</v>
      </c>
      <c r="F1397" s="296" t="s">
        <v>397</v>
      </c>
      <c r="H1397" s="297">
        <v>14.179</v>
      </c>
      <c r="L1397" s="293"/>
      <c r="M1397" s="298"/>
      <c r="T1397" s="299"/>
      <c r="AT1397" s="295" t="s">
        <v>373</v>
      </c>
      <c r="AU1397" s="295" t="s">
        <v>90</v>
      </c>
      <c r="AV1397" s="294" t="s">
        <v>149</v>
      </c>
      <c r="AW1397" s="294" t="s">
        <v>31</v>
      </c>
      <c r="AX1397" s="294" t="s">
        <v>77</v>
      </c>
      <c r="AY1397" s="295" t="s">
        <v>366</v>
      </c>
    </row>
    <row r="1398" spans="2:65" s="273" customFormat="1">
      <c r="B1398" s="272"/>
      <c r="D1398" s="274" t="s">
        <v>373</v>
      </c>
      <c r="E1398" s="275" t="s">
        <v>1</v>
      </c>
      <c r="F1398" s="276" t="s">
        <v>1253</v>
      </c>
      <c r="H1398" s="275" t="s">
        <v>1</v>
      </c>
      <c r="L1398" s="272"/>
      <c r="M1398" s="277"/>
      <c r="T1398" s="278"/>
      <c r="AT1398" s="275" t="s">
        <v>373</v>
      </c>
      <c r="AU1398" s="275" t="s">
        <v>90</v>
      </c>
      <c r="AV1398" s="273" t="s">
        <v>84</v>
      </c>
      <c r="AW1398" s="273" t="s">
        <v>31</v>
      </c>
      <c r="AX1398" s="273" t="s">
        <v>77</v>
      </c>
      <c r="AY1398" s="275" t="s">
        <v>366</v>
      </c>
    </row>
    <row r="1399" spans="2:65" s="280" customFormat="1">
      <c r="B1399" s="279"/>
      <c r="D1399" s="274" t="s">
        <v>373</v>
      </c>
      <c r="E1399" s="281" t="s">
        <v>1</v>
      </c>
      <c r="F1399" s="282" t="s">
        <v>1302</v>
      </c>
      <c r="H1399" s="283">
        <v>6.2E-2</v>
      </c>
      <c r="L1399" s="279"/>
      <c r="M1399" s="284"/>
      <c r="T1399" s="285"/>
      <c r="AT1399" s="281" t="s">
        <v>373</v>
      </c>
      <c r="AU1399" s="281" t="s">
        <v>90</v>
      </c>
      <c r="AV1399" s="280" t="s">
        <v>90</v>
      </c>
      <c r="AW1399" s="280" t="s">
        <v>31</v>
      </c>
      <c r="AX1399" s="280" t="s">
        <v>77</v>
      </c>
      <c r="AY1399" s="281" t="s">
        <v>366</v>
      </c>
    </row>
    <row r="1400" spans="2:65" s="294" customFormat="1">
      <c r="B1400" s="293"/>
      <c r="D1400" s="274" t="s">
        <v>373</v>
      </c>
      <c r="E1400" s="295" t="s">
        <v>1</v>
      </c>
      <c r="F1400" s="296" t="s">
        <v>397</v>
      </c>
      <c r="H1400" s="297">
        <v>6.2E-2</v>
      </c>
      <c r="L1400" s="293"/>
      <c r="M1400" s="298"/>
      <c r="T1400" s="299"/>
      <c r="AT1400" s="295" t="s">
        <v>373</v>
      </c>
      <c r="AU1400" s="295" t="s">
        <v>90</v>
      </c>
      <c r="AV1400" s="294" t="s">
        <v>149</v>
      </c>
      <c r="AW1400" s="294" t="s">
        <v>31</v>
      </c>
      <c r="AX1400" s="294" t="s">
        <v>77</v>
      </c>
      <c r="AY1400" s="295" t="s">
        <v>366</v>
      </c>
    </row>
    <row r="1401" spans="2:65" s="287" customFormat="1">
      <c r="B1401" s="286"/>
      <c r="D1401" s="274" t="s">
        <v>373</v>
      </c>
      <c r="E1401" s="288" t="s">
        <v>1</v>
      </c>
      <c r="F1401" s="289" t="s">
        <v>378</v>
      </c>
      <c r="H1401" s="290">
        <v>31.547000000000001</v>
      </c>
      <c r="L1401" s="286"/>
      <c r="M1401" s="291"/>
      <c r="T1401" s="292"/>
      <c r="AT1401" s="288" t="s">
        <v>373</v>
      </c>
      <c r="AU1401" s="288" t="s">
        <v>90</v>
      </c>
      <c r="AV1401" s="287" t="s">
        <v>371</v>
      </c>
      <c r="AW1401" s="287" t="s">
        <v>31</v>
      </c>
      <c r="AX1401" s="287" t="s">
        <v>84</v>
      </c>
      <c r="AY1401" s="288" t="s">
        <v>366</v>
      </c>
    </row>
    <row r="1402" spans="2:65" s="74" customFormat="1" ht="49.15" customHeight="1">
      <c r="B1402" s="73"/>
      <c r="C1402" s="260" t="s">
        <v>1303</v>
      </c>
      <c r="D1402" s="260" t="s">
        <v>368</v>
      </c>
      <c r="E1402" s="261" t="s">
        <v>1304</v>
      </c>
      <c r="F1402" s="262" t="s">
        <v>1305</v>
      </c>
      <c r="G1402" s="263" t="s">
        <v>630</v>
      </c>
      <c r="H1402" s="264">
        <v>52</v>
      </c>
      <c r="I1402" s="26"/>
      <c r="J1402" s="266">
        <f>ROUND(I1402*H1402,2)</f>
        <v>0</v>
      </c>
      <c r="K1402" s="267"/>
      <c r="L1402" s="73"/>
      <c r="M1402" s="27" t="s">
        <v>1</v>
      </c>
      <c r="N1402" s="233" t="s">
        <v>43</v>
      </c>
      <c r="P1402" s="269">
        <f>O1402*H1402</f>
        <v>0</v>
      </c>
      <c r="Q1402" s="269">
        <v>2E-3</v>
      </c>
      <c r="R1402" s="269">
        <f>Q1402*H1402</f>
        <v>0.10400000000000001</v>
      </c>
      <c r="S1402" s="269">
        <v>0</v>
      </c>
      <c r="T1402" s="270">
        <f>S1402*H1402</f>
        <v>0</v>
      </c>
      <c r="AR1402" s="271" t="s">
        <v>371</v>
      </c>
      <c r="AT1402" s="271" t="s">
        <v>368</v>
      </c>
      <c r="AU1402" s="271" t="s">
        <v>90</v>
      </c>
      <c r="AY1402" s="53" t="s">
        <v>366</v>
      </c>
      <c r="BE1402" s="179">
        <f>IF(N1402="základná",J1402,0)</f>
        <v>0</v>
      </c>
      <c r="BF1402" s="179">
        <f>IF(N1402="znížená",J1402,0)</f>
        <v>0</v>
      </c>
      <c r="BG1402" s="179">
        <f>IF(N1402="zákl. prenesená",J1402,0)</f>
        <v>0</v>
      </c>
      <c r="BH1402" s="179">
        <f>IF(N1402="zníž. prenesená",J1402,0)</f>
        <v>0</v>
      </c>
      <c r="BI1402" s="179">
        <f>IF(N1402="nulová",J1402,0)</f>
        <v>0</v>
      </c>
      <c r="BJ1402" s="53" t="s">
        <v>90</v>
      </c>
      <c r="BK1402" s="179">
        <f>ROUND(I1402*H1402,2)</f>
        <v>0</v>
      </c>
      <c r="BL1402" s="53" t="s">
        <v>371</v>
      </c>
      <c r="BM1402" s="271" t="s">
        <v>1306</v>
      </c>
    </row>
    <row r="1403" spans="2:65" s="273" customFormat="1">
      <c r="B1403" s="272"/>
      <c r="D1403" s="274" t="s">
        <v>373</v>
      </c>
      <c r="E1403" s="275" t="s">
        <v>1</v>
      </c>
      <c r="F1403" s="276" t="s">
        <v>632</v>
      </c>
      <c r="H1403" s="275" t="s">
        <v>1</v>
      </c>
      <c r="L1403" s="272"/>
      <c r="M1403" s="277"/>
      <c r="T1403" s="278"/>
      <c r="AT1403" s="275" t="s">
        <v>373</v>
      </c>
      <c r="AU1403" s="275" t="s">
        <v>90</v>
      </c>
      <c r="AV1403" s="273" t="s">
        <v>84</v>
      </c>
      <c r="AW1403" s="273" t="s">
        <v>31</v>
      </c>
      <c r="AX1403" s="273" t="s">
        <v>77</v>
      </c>
      <c r="AY1403" s="275" t="s">
        <v>366</v>
      </c>
    </row>
    <row r="1404" spans="2:65" s="273" customFormat="1">
      <c r="B1404" s="272"/>
      <c r="D1404" s="274" t="s">
        <v>373</v>
      </c>
      <c r="E1404" s="275" t="s">
        <v>1</v>
      </c>
      <c r="F1404" s="276" t="s">
        <v>1307</v>
      </c>
      <c r="H1404" s="275" t="s">
        <v>1</v>
      </c>
      <c r="L1404" s="272"/>
      <c r="M1404" s="277"/>
      <c r="T1404" s="278"/>
      <c r="AT1404" s="275" t="s">
        <v>373</v>
      </c>
      <c r="AU1404" s="275" t="s">
        <v>90</v>
      </c>
      <c r="AV1404" s="273" t="s">
        <v>84</v>
      </c>
      <c r="AW1404" s="273" t="s">
        <v>31</v>
      </c>
      <c r="AX1404" s="273" t="s">
        <v>77</v>
      </c>
      <c r="AY1404" s="275" t="s">
        <v>366</v>
      </c>
    </row>
    <row r="1405" spans="2:65" s="280" customFormat="1">
      <c r="B1405" s="279"/>
      <c r="D1405" s="274" t="s">
        <v>373</v>
      </c>
      <c r="E1405" s="281" t="s">
        <v>1</v>
      </c>
      <c r="F1405" s="282" t="s">
        <v>541</v>
      </c>
      <c r="H1405" s="283">
        <v>23</v>
      </c>
      <c r="L1405" s="279"/>
      <c r="M1405" s="284"/>
      <c r="T1405" s="285"/>
      <c r="AT1405" s="281" t="s">
        <v>373</v>
      </c>
      <c r="AU1405" s="281" t="s">
        <v>90</v>
      </c>
      <c r="AV1405" s="280" t="s">
        <v>90</v>
      </c>
      <c r="AW1405" s="280" t="s">
        <v>31</v>
      </c>
      <c r="AX1405" s="280" t="s">
        <v>77</v>
      </c>
      <c r="AY1405" s="281" t="s">
        <v>366</v>
      </c>
    </row>
    <row r="1406" spans="2:65" s="273" customFormat="1">
      <c r="B1406" s="272"/>
      <c r="D1406" s="274" t="s">
        <v>373</v>
      </c>
      <c r="E1406" s="275" t="s">
        <v>1</v>
      </c>
      <c r="F1406" s="276" t="s">
        <v>634</v>
      </c>
      <c r="H1406" s="275" t="s">
        <v>1</v>
      </c>
      <c r="L1406" s="272"/>
      <c r="M1406" s="277"/>
      <c r="T1406" s="278"/>
      <c r="AT1406" s="275" t="s">
        <v>373</v>
      </c>
      <c r="AU1406" s="275" t="s">
        <v>90</v>
      </c>
      <c r="AV1406" s="273" t="s">
        <v>84</v>
      </c>
      <c r="AW1406" s="273" t="s">
        <v>31</v>
      </c>
      <c r="AX1406" s="273" t="s">
        <v>77</v>
      </c>
      <c r="AY1406" s="275" t="s">
        <v>366</v>
      </c>
    </row>
    <row r="1407" spans="2:65" s="273" customFormat="1">
      <c r="B1407" s="272"/>
      <c r="D1407" s="274" t="s">
        <v>373</v>
      </c>
      <c r="E1407" s="275" t="s">
        <v>1</v>
      </c>
      <c r="F1407" s="276" t="s">
        <v>1307</v>
      </c>
      <c r="H1407" s="275" t="s">
        <v>1</v>
      </c>
      <c r="L1407" s="272"/>
      <c r="M1407" s="277"/>
      <c r="T1407" s="278"/>
      <c r="AT1407" s="275" t="s">
        <v>373</v>
      </c>
      <c r="AU1407" s="275" t="s">
        <v>90</v>
      </c>
      <c r="AV1407" s="273" t="s">
        <v>84</v>
      </c>
      <c r="AW1407" s="273" t="s">
        <v>31</v>
      </c>
      <c r="AX1407" s="273" t="s">
        <v>77</v>
      </c>
      <c r="AY1407" s="275" t="s">
        <v>366</v>
      </c>
    </row>
    <row r="1408" spans="2:65" s="280" customFormat="1">
      <c r="B1408" s="279"/>
      <c r="D1408" s="274" t="s">
        <v>373</v>
      </c>
      <c r="E1408" s="281" t="s">
        <v>1</v>
      </c>
      <c r="F1408" s="282" t="s">
        <v>591</v>
      </c>
      <c r="H1408" s="283">
        <v>29</v>
      </c>
      <c r="L1408" s="279"/>
      <c r="M1408" s="284"/>
      <c r="T1408" s="285"/>
      <c r="AT1408" s="281" t="s">
        <v>373</v>
      </c>
      <c r="AU1408" s="281" t="s">
        <v>90</v>
      </c>
      <c r="AV1408" s="280" t="s">
        <v>90</v>
      </c>
      <c r="AW1408" s="280" t="s">
        <v>31</v>
      </c>
      <c r="AX1408" s="280" t="s">
        <v>77</v>
      </c>
      <c r="AY1408" s="281" t="s">
        <v>366</v>
      </c>
    </row>
    <row r="1409" spans="2:65" s="287" customFormat="1">
      <c r="B1409" s="286"/>
      <c r="D1409" s="274" t="s">
        <v>373</v>
      </c>
      <c r="E1409" s="288" t="s">
        <v>1</v>
      </c>
      <c r="F1409" s="289" t="s">
        <v>378</v>
      </c>
      <c r="H1409" s="290">
        <v>52</v>
      </c>
      <c r="L1409" s="286"/>
      <c r="M1409" s="291"/>
      <c r="T1409" s="292"/>
      <c r="AT1409" s="288" t="s">
        <v>373</v>
      </c>
      <c r="AU1409" s="288" t="s">
        <v>90</v>
      </c>
      <c r="AV1409" s="287" t="s">
        <v>371</v>
      </c>
      <c r="AW1409" s="287" t="s">
        <v>31</v>
      </c>
      <c r="AX1409" s="287" t="s">
        <v>84</v>
      </c>
      <c r="AY1409" s="288" t="s">
        <v>366</v>
      </c>
    </row>
    <row r="1410" spans="2:65" s="74" customFormat="1" ht="16.5" customHeight="1">
      <c r="B1410" s="73"/>
      <c r="C1410" s="260" t="s">
        <v>1308</v>
      </c>
      <c r="D1410" s="260" t="s">
        <v>368</v>
      </c>
      <c r="E1410" s="261" t="s">
        <v>1309</v>
      </c>
      <c r="F1410" s="262" t="s">
        <v>1310</v>
      </c>
      <c r="G1410" s="263" t="s">
        <v>630</v>
      </c>
      <c r="H1410" s="264">
        <v>45</v>
      </c>
      <c r="I1410" s="26"/>
      <c r="J1410" s="266">
        <f>ROUND(I1410*H1410,2)</f>
        <v>0</v>
      </c>
      <c r="K1410" s="267"/>
      <c r="L1410" s="73"/>
      <c r="M1410" s="27" t="s">
        <v>1</v>
      </c>
      <c r="N1410" s="233" t="s">
        <v>43</v>
      </c>
      <c r="P1410" s="269">
        <f>O1410*H1410</f>
        <v>0</v>
      </c>
      <c r="Q1410" s="269">
        <v>2E-3</v>
      </c>
      <c r="R1410" s="269">
        <f>Q1410*H1410</f>
        <v>0.09</v>
      </c>
      <c r="S1410" s="269">
        <v>0</v>
      </c>
      <c r="T1410" s="270">
        <f>S1410*H1410</f>
        <v>0</v>
      </c>
      <c r="AR1410" s="271" t="s">
        <v>371</v>
      </c>
      <c r="AT1410" s="271" t="s">
        <v>368</v>
      </c>
      <c r="AU1410" s="271" t="s">
        <v>90</v>
      </c>
      <c r="AY1410" s="53" t="s">
        <v>366</v>
      </c>
      <c r="BE1410" s="179">
        <f>IF(N1410="základná",J1410,0)</f>
        <v>0</v>
      </c>
      <c r="BF1410" s="179">
        <f>IF(N1410="znížená",J1410,0)</f>
        <v>0</v>
      </c>
      <c r="BG1410" s="179">
        <f>IF(N1410="zákl. prenesená",J1410,0)</f>
        <v>0</v>
      </c>
      <c r="BH1410" s="179">
        <f>IF(N1410="zníž. prenesená",J1410,0)</f>
        <v>0</v>
      </c>
      <c r="BI1410" s="179">
        <f>IF(N1410="nulová",J1410,0)</f>
        <v>0</v>
      </c>
      <c r="BJ1410" s="53" t="s">
        <v>90</v>
      </c>
      <c r="BK1410" s="179">
        <f>ROUND(I1410*H1410,2)</f>
        <v>0</v>
      </c>
      <c r="BL1410" s="53" t="s">
        <v>371</v>
      </c>
      <c r="BM1410" s="271" t="s">
        <v>1311</v>
      </c>
    </row>
    <row r="1411" spans="2:65" s="273" customFormat="1">
      <c r="B1411" s="272"/>
      <c r="D1411" s="274" t="s">
        <v>373</v>
      </c>
      <c r="E1411" s="275" t="s">
        <v>1</v>
      </c>
      <c r="F1411" s="276" t="s">
        <v>632</v>
      </c>
      <c r="H1411" s="275" t="s">
        <v>1</v>
      </c>
      <c r="L1411" s="272"/>
      <c r="M1411" s="277"/>
      <c r="T1411" s="278"/>
      <c r="AT1411" s="275" t="s">
        <v>373</v>
      </c>
      <c r="AU1411" s="275" t="s">
        <v>90</v>
      </c>
      <c r="AV1411" s="273" t="s">
        <v>84</v>
      </c>
      <c r="AW1411" s="273" t="s">
        <v>31</v>
      </c>
      <c r="AX1411" s="273" t="s">
        <v>77</v>
      </c>
      <c r="AY1411" s="275" t="s">
        <v>366</v>
      </c>
    </row>
    <row r="1412" spans="2:65" s="273" customFormat="1">
      <c r="B1412" s="272"/>
      <c r="D1412" s="274" t="s">
        <v>373</v>
      </c>
      <c r="E1412" s="275" t="s">
        <v>1</v>
      </c>
      <c r="F1412" s="276" t="s">
        <v>1312</v>
      </c>
      <c r="H1412" s="275" t="s">
        <v>1</v>
      </c>
      <c r="L1412" s="272"/>
      <c r="M1412" s="277"/>
      <c r="T1412" s="278"/>
      <c r="AT1412" s="275" t="s">
        <v>373</v>
      </c>
      <c r="AU1412" s="275" t="s">
        <v>90</v>
      </c>
      <c r="AV1412" s="273" t="s">
        <v>84</v>
      </c>
      <c r="AW1412" s="273" t="s">
        <v>31</v>
      </c>
      <c r="AX1412" s="273" t="s">
        <v>77</v>
      </c>
      <c r="AY1412" s="275" t="s">
        <v>366</v>
      </c>
    </row>
    <row r="1413" spans="2:65" s="280" customFormat="1">
      <c r="B1413" s="279"/>
      <c r="D1413" s="274" t="s">
        <v>373</v>
      </c>
      <c r="E1413" s="281" t="s">
        <v>1</v>
      </c>
      <c r="F1413" s="282" t="s">
        <v>537</v>
      </c>
      <c r="H1413" s="283">
        <v>22</v>
      </c>
      <c r="L1413" s="279"/>
      <c r="M1413" s="284"/>
      <c r="T1413" s="285"/>
      <c r="AT1413" s="281" t="s">
        <v>373</v>
      </c>
      <c r="AU1413" s="281" t="s">
        <v>90</v>
      </c>
      <c r="AV1413" s="280" t="s">
        <v>90</v>
      </c>
      <c r="AW1413" s="280" t="s">
        <v>31</v>
      </c>
      <c r="AX1413" s="280" t="s">
        <v>77</v>
      </c>
      <c r="AY1413" s="281" t="s">
        <v>366</v>
      </c>
    </row>
    <row r="1414" spans="2:65" s="273" customFormat="1">
      <c r="B1414" s="272"/>
      <c r="D1414" s="274" t="s">
        <v>373</v>
      </c>
      <c r="E1414" s="275" t="s">
        <v>1</v>
      </c>
      <c r="F1414" s="276" t="s">
        <v>634</v>
      </c>
      <c r="H1414" s="275" t="s">
        <v>1</v>
      </c>
      <c r="L1414" s="272"/>
      <c r="M1414" s="277"/>
      <c r="T1414" s="278"/>
      <c r="AT1414" s="275" t="s">
        <v>373</v>
      </c>
      <c r="AU1414" s="275" t="s">
        <v>90</v>
      </c>
      <c r="AV1414" s="273" t="s">
        <v>84</v>
      </c>
      <c r="AW1414" s="273" t="s">
        <v>31</v>
      </c>
      <c r="AX1414" s="273" t="s">
        <v>77</v>
      </c>
      <c r="AY1414" s="275" t="s">
        <v>366</v>
      </c>
    </row>
    <row r="1415" spans="2:65" s="273" customFormat="1">
      <c r="B1415" s="272"/>
      <c r="D1415" s="274" t="s">
        <v>373</v>
      </c>
      <c r="E1415" s="275" t="s">
        <v>1</v>
      </c>
      <c r="F1415" s="276" t="s">
        <v>1312</v>
      </c>
      <c r="H1415" s="275" t="s">
        <v>1</v>
      </c>
      <c r="L1415" s="272"/>
      <c r="M1415" s="277"/>
      <c r="T1415" s="278"/>
      <c r="AT1415" s="275" t="s">
        <v>373</v>
      </c>
      <c r="AU1415" s="275" t="s">
        <v>90</v>
      </c>
      <c r="AV1415" s="273" t="s">
        <v>84</v>
      </c>
      <c r="AW1415" s="273" t="s">
        <v>31</v>
      </c>
      <c r="AX1415" s="273" t="s">
        <v>77</v>
      </c>
      <c r="AY1415" s="275" t="s">
        <v>366</v>
      </c>
    </row>
    <row r="1416" spans="2:65" s="280" customFormat="1">
      <c r="B1416" s="279"/>
      <c r="D1416" s="274" t="s">
        <v>373</v>
      </c>
      <c r="E1416" s="281" t="s">
        <v>1</v>
      </c>
      <c r="F1416" s="282" t="s">
        <v>541</v>
      </c>
      <c r="H1416" s="283">
        <v>23</v>
      </c>
      <c r="L1416" s="279"/>
      <c r="M1416" s="284"/>
      <c r="T1416" s="285"/>
      <c r="AT1416" s="281" t="s">
        <v>373</v>
      </c>
      <c r="AU1416" s="281" t="s">
        <v>90</v>
      </c>
      <c r="AV1416" s="280" t="s">
        <v>90</v>
      </c>
      <c r="AW1416" s="280" t="s">
        <v>31</v>
      </c>
      <c r="AX1416" s="280" t="s">
        <v>77</v>
      </c>
      <c r="AY1416" s="281" t="s">
        <v>366</v>
      </c>
    </row>
    <row r="1417" spans="2:65" s="287" customFormat="1">
      <c r="B1417" s="286"/>
      <c r="D1417" s="274" t="s">
        <v>373</v>
      </c>
      <c r="E1417" s="288" t="s">
        <v>1</v>
      </c>
      <c r="F1417" s="289" t="s">
        <v>378</v>
      </c>
      <c r="H1417" s="290">
        <v>45</v>
      </c>
      <c r="L1417" s="286"/>
      <c r="M1417" s="291"/>
      <c r="T1417" s="292"/>
      <c r="AT1417" s="288" t="s">
        <v>373</v>
      </c>
      <c r="AU1417" s="288" t="s">
        <v>90</v>
      </c>
      <c r="AV1417" s="287" t="s">
        <v>371</v>
      </c>
      <c r="AW1417" s="287" t="s">
        <v>31</v>
      </c>
      <c r="AX1417" s="287" t="s">
        <v>84</v>
      </c>
      <c r="AY1417" s="288" t="s">
        <v>366</v>
      </c>
    </row>
    <row r="1418" spans="2:65" s="74" customFormat="1" ht="37.9" customHeight="1">
      <c r="B1418" s="73"/>
      <c r="C1418" s="260" t="s">
        <v>1313</v>
      </c>
      <c r="D1418" s="260" t="s">
        <v>368</v>
      </c>
      <c r="E1418" s="261" t="s">
        <v>1314</v>
      </c>
      <c r="F1418" s="262" t="s">
        <v>1315</v>
      </c>
      <c r="G1418" s="263" t="s">
        <v>487</v>
      </c>
      <c r="H1418" s="264">
        <v>6.1859999999999999</v>
      </c>
      <c r="I1418" s="26"/>
      <c r="J1418" s="266">
        <f>ROUND(I1418*H1418,2)</f>
        <v>0</v>
      </c>
      <c r="K1418" s="267"/>
      <c r="L1418" s="73"/>
      <c r="M1418" s="27" t="s">
        <v>1</v>
      </c>
      <c r="N1418" s="233" t="s">
        <v>43</v>
      </c>
      <c r="P1418" s="269">
        <f>O1418*H1418</f>
        <v>0</v>
      </c>
      <c r="Q1418" s="269">
        <v>1.20296</v>
      </c>
      <c r="R1418" s="269">
        <f>Q1418*H1418</f>
        <v>7.4415105600000002</v>
      </c>
      <c r="S1418" s="269">
        <v>0</v>
      </c>
      <c r="T1418" s="270">
        <f>S1418*H1418</f>
        <v>0</v>
      </c>
      <c r="AR1418" s="271" t="s">
        <v>371</v>
      </c>
      <c r="AT1418" s="271" t="s">
        <v>368</v>
      </c>
      <c r="AU1418" s="271" t="s">
        <v>90</v>
      </c>
      <c r="AY1418" s="53" t="s">
        <v>366</v>
      </c>
      <c r="BE1418" s="179">
        <f>IF(N1418="základná",J1418,0)</f>
        <v>0</v>
      </c>
      <c r="BF1418" s="179">
        <f>IF(N1418="znížená",J1418,0)</f>
        <v>0</v>
      </c>
      <c r="BG1418" s="179">
        <f>IF(N1418="zákl. prenesená",J1418,0)</f>
        <v>0</v>
      </c>
      <c r="BH1418" s="179">
        <f>IF(N1418="zníž. prenesená",J1418,0)</f>
        <v>0</v>
      </c>
      <c r="BI1418" s="179">
        <f>IF(N1418="nulová",J1418,0)</f>
        <v>0</v>
      </c>
      <c r="BJ1418" s="53" t="s">
        <v>90</v>
      </c>
      <c r="BK1418" s="179">
        <f>ROUND(I1418*H1418,2)</f>
        <v>0</v>
      </c>
      <c r="BL1418" s="53" t="s">
        <v>371</v>
      </c>
      <c r="BM1418" s="271" t="s">
        <v>1316</v>
      </c>
    </row>
    <row r="1419" spans="2:65" s="273" customFormat="1">
      <c r="B1419" s="272"/>
      <c r="D1419" s="274" t="s">
        <v>373</v>
      </c>
      <c r="E1419" s="275" t="s">
        <v>1</v>
      </c>
      <c r="F1419" s="276" t="s">
        <v>1317</v>
      </c>
      <c r="H1419" s="275" t="s">
        <v>1</v>
      </c>
      <c r="L1419" s="272"/>
      <c r="M1419" s="277"/>
      <c r="T1419" s="278"/>
      <c r="AT1419" s="275" t="s">
        <v>373</v>
      </c>
      <c r="AU1419" s="275" t="s">
        <v>90</v>
      </c>
      <c r="AV1419" s="273" t="s">
        <v>84</v>
      </c>
      <c r="AW1419" s="273" t="s">
        <v>31</v>
      </c>
      <c r="AX1419" s="273" t="s">
        <v>77</v>
      </c>
      <c r="AY1419" s="275" t="s">
        <v>366</v>
      </c>
    </row>
    <row r="1420" spans="2:65" s="273" customFormat="1">
      <c r="B1420" s="272"/>
      <c r="D1420" s="274" t="s">
        <v>373</v>
      </c>
      <c r="E1420" s="275" t="s">
        <v>1</v>
      </c>
      <c r="F1420" s="276" t="s">
        <v>1318</v>
      </c>
      <c r="H1420" s="275" t="s">
        <v>1</v>
      </c>
      <c r="L1420" s="272"/>
      <c r="M1420" s="277"/>
      <c r="T1420" s="278"/>
      <c r="AT1420" s="275" t="s">
        <v>373</v>
      </c>
      <c r="AU1420" s="275" t="s">
        <v>90</v>
      </c>
      <c r="AV1420" s="273" t="s">
        <v>84</v>
      </c>
      <c r="AW1420" s="273" t="s">
        <v>31</v>
      </c>
      <c r="AX1420" s="273" t="s">
        <v>77</v>
      </c>
      <c r="AY1420" s="275" t="s">
        <v>366</v>
      </c>
    </row>
    <row r="1421" spans="2:65" s="280" customFormat="1">
      <c r="B1421" s="279"/>
      <c r="D1421" s="274" t="s">
        <v>373</v>
      </c>
      <c r="E1421" s="281" t="s">
        <v>1</v>
      </c>
      <c r="F1421" s="282" t="s">
        <v>1319</v>
      </c>
      <c r="H1421" s="283">
        <v>2.5</v>
      </c>
      <c r="L1421" s="279"/>
      <c r="M1421" s="284"/>
      <c r="T1421" s="285"/>
      <c r="AT1421" s="281" t="s">
        <v>373</v>
      </c>
      <c r="AU1421" s="281" t="s">
        <v>90</v>
      </c>
      <c r="AV1421" s="280" t="s">
        <v>90</v>
      </c>
      <c r="AW1421" s="280" t="s">
        <v>31</v>
      </c>
      <c r="AX1421" s="280" t="s">
        <v>77</v>
      </c>
      <c r="AY1421" s="281" t="s">
        <v>366</v>
      </c>
    </row>
    <row r="1422" spans="2:65" s="273" customFormat="1">
      <c r="B1422" s="272"/>
      <c r="D1422" s="274" t="s">
        <v>373</v>
      </c>
      <c r="E1422" s="275" t="s">
        <v>1</v>
      </c>
      <c r="F1422" s="276" t="s">
        <v>1320</v>
      </c>
      <c r="H1422" s="275" t="s">
        <v>1</v>
      </c>
      <c r="L1422" s="272"/>
      <c r="M1422" s="277"/>
      <c r="T1422" s="278"/>
      <c r="AT1422" s="275" t="s">
        <v>373</v>
      </c>
      <c r="AU1422" s="275" t="s">
        <v>90</v>
      </c>
      <c r="AV1422" s="273" t="s">
        <v>84</v>
      </c>
      <c r="AW1422" s="273" t="s">
        <v>31</v>
      </c>
      <c r="AX1422" s="273" t="s">
        <v>77</v>
      </c>
      <c r="AY1422" s="275" t="s">
        <v>366</v>
      </c>
    </row>
    <row r="1423" spans="2:65" s="273" customFormat="1">
      <c r="B1423" s="272"/>
      <c r="D1423" s="274" t="s">
        <v>373</v>
      </c>
      <c r="E1423" s="275" t="s">
        <v>1</v>
      </c>
      <c r="F1423" s="276" t="s">
        <v>1318</v>
      </c>
      <c r="H1423" s="275" t="s">
        <v>1</v>
      </c>
      <c r="L1423" s="272"/>
      <c r="M1423" s="277"/>
      <c r="T1423" s="278"/>
      <c r="AT1423" s="275" t="s">
        <v>373</v>
      </c>
      <c r="AU1423" s="275" t="s">
        <v>90</v>
      </c>
      <c r="AV1423" s="273" t="s">
        <v>84</v>
      </c>
      <c r="AW1423" s="273" t="s">
        <v>31</v>
      </c>
      <c r="AX1423" s="273" t="s">
        <v>77</v>
      </c>
      <c r="AY1423" s="275" t="s">
        <v>366</v>
      </c>
    </row>
    <row r="1424" spans="2:65" s="280" customFormat="1">
      <c r="B1424" s="279"/>
      <c r="D1424" s="274" t="s">
        <v>373</v>
      </c>
      <c r="E1424" s="281" t="s">
        <v>1</v>
      </c>
      <c r="F1424" s="282" t="s">
        <v>1321</v>
      </c>
      <c r="H1424" s="283">
        <v>0.79800000000000004</v>
      </c>
      <c r="L1424" s="279"/>
      <c r="M1424" s="284"/>
      <c r="T1424" s="285"/>
      <c r="AT1424" s="281" t="s">
        <v>373</v>
      </c>
      <c r="AU1424" s="281" t="s">
        <v>90</v>
      </c>
      <c r="AV1424" s="280" t="s">
        <v>90</v>
      </c>
      <c r="AW1424" s="280" t="s">
        <v>31</v>
      </c>
      <c r="AX1424" s="280" t="s">
        <v>77</v>
      </c>
      <c r="AY1424" s="281" t="s">
        <v>366</v>
      </c>
    </row>
    <row r="1425" spans="2:51" s="294" customFormat="1">
      <c r="B1425" s="293"/>
      <c r="D1425" s="274" t="s">
        <v>373</v>
      </c>
      <c r="E1425" s="295" t="s">
        <v>1</v>
      </c>
      <c r="F1425" s="296" t="s">
        <v>397</v>
      </c>
      <c r="H1425" s="297">
        <v>3.298</v>
      </c>
      <c r="L1425" s="293"/>
      <c r="M1425" s="298"/>
      <c r="T1425" s="299"/>
      <c r="AT1425" s="295" t="s">
        <v>373</v>
      </c>
      <c r="AU1425" s="295" t="s">
        <v>90</v>
      </c>
      <c r="AV1425" s="294" t="s">
        <v>149</v>
      </c>
      <c r="AW1425" s="294" t="s">
        <v>31</v>
      </c>
      <c r="AX1425" s="294" t="s">
        <v>77</v>
      </c>
      <c r="AY1425" s="295" t="s">
        <v>366</v>
      </c>
    </row>
    <row r="1426" spans="2:51" s="273" customFormat="1">
      <c r="B1426" s="272"/>
      <c r="D1426" s="274" t="s">
        <v>373</v>
      </c>
      <c r="E1426" s="275" t="s">
        <v>1</v>
      </c>
      <c r="F1426" s="276" t="s">
        <v>632</v>
      </c>
      <c r="H1426" s="275" t="s">
        <v>1</v>
      </c>
      <c r="L1426" s="272"/>
      <c r="M1426" s="277"/>
      <c r="T1426" s="278"/>
      <c r="AT1426" s="275" t="s">
        <v>373</v>
      </c>
      <c r="AU1426" s="275" t="s">
        <v>90</v>
      </c>
      <c r="AV1426" s="273" t="s">
        <v>84</v>
      </c>
      <c r="AW1426" s="273" t="s">
        <v>31</v>
      </c>
      <c r="AX1426" s="273" t="s">
        <v>77</v>
      </c>
      <c r="AY1426" s="275" t="s">
        <v>366</v>
      </c>
    </row>
    <row r="1427" spans="2:51" s="273" customFormat="1">
      <c r="B1427" s="272"/>
      <c r="D1427" s="274" t="s">
        <v>373</v>
      </c>
      <c r="E1427" s="275" t="s">
        <v>1</v>
      </c>
      <c r="F1427" s="276" t="s">
        <v>1292</v>
      </c>
      <c r="H1427" s="275" t="s">
        <v>1</v>
      </c>
      <c r="L1427" s="272"/>
      <c r="M1427" s="277"/>
      <c r="T1427" s="278"/>
      <c r="AT1427" s="275" t="s">
        <v>373</v>
      </c>
      <c r="AU1427" s="275" t="s">
        <v>90</v>
      </c>
      <c r="AV1427" s="273" t="s">
        <v>84</v>
      </c>
      <c r="AW1427" s="273" t="s">
        <v>31</v>
      </c>
      <c r="AX1427" s="273" t="s">
        <v>77</v>
      </c>
      <c r="AY1427" s="275" t="s">
        <v>366</v>
      </c>
    </row>
    <row r="1428" spans="2:51" s="273" customFormat="1">
      <c r="B1428" s="272"/>
      <c r="D1428" s="274" t="s">
        <v>373</v>
      </c>
      <c r="E1428" s="275" t="s">
        <v>1</v>
      </c>
      <c r="F1428" s="276" t="s">
        <v>1322</v>
      </c>
      <c r="H1428" s="275" t="s">
        <v>1</v>
      </c>
      <c r="L1428" s="272"/>
      <c r="M1428" s="277"/>
      <c r="T1428" s="278"/>
      <c r="AT1428" s="275" t="s">
        <v>373</v>
      </c>
      <c r="AU1428" s="275" t="s">
        <v>90</v>
      </c>
      <c r="AV1428" s="273" t="s">
        <v>84</v>
      </c>
      <c r="AW1428" s="273" t="s">
        <v>31</v>
      </c>
      <c r="AX1428" s="273" t="s">
        <v>77</v>
      </c>
      <c r="AY1428" s="275" t="s">
        <v>366</v>
      </c>
    </row>
    <row r="1429" spans="2:51" s="280" customFormat="1">
      <c r="B1429" s="279"/>
      <c r="D1429" s="274" t="s">
        <v>373</v>
      </c>
      <c r="E1429" s="281" t="s">
        <v>1</v>
      </c>
      <c r="F1429" s="282" t="s">
        <v>1323</v>
      </c>
      <c r="H1429" s="283">
        <v>0.61599999999999999</v>
      </c>
      <c r="L1429" s="279"/>
      <c r="M1429" s="284"/>
      <c r="T1429" s="285"/>
      <c r="AT1429" s="281" t="s">
        <v>373</v>
      </c>
      <c r="AU1429" s="281" t="s">
        <v>90</v>
      </c>
      <c r="AV1429" s="280" t="s">
        <v>90</v>
      </c>
      <c r="AW1429" s="280" t="s">
        <v>31</v>
      </c>
      <c r="AX1429" s="280" t="s">
        <v>77</v>
      </c>
      <c r="AY1429" s="281" t="s">
        <v>366</v>
      </c>
    </row>
    <row r="1430" spans="2:51" s="273" customFormat="1">
      <c r="B1430" s="272"/>
      <c r="D1430" s="274" t="s">
        <v>373</v>
      </c>
      <c r="E1430" s="275" t="s">
        <v>1</v>
      </c>
      <c r="F1430" s="276" t="s">
        <v>1294</v>
      </c>
      <c r="H1430" s="275" t="s">
        <v>1</v>
      </c>
      <c r="L1430" s="272"/>
      <c r="M1430" s="277"/>
      <c r="T1430" s="278"/>
      <c r="AT1430" s="275" t="s">
        <v>373</v>
      </c>
      <c r="AU1430" s="275" t="s">
        <v>90</v>
      </c>
      <c r="AV1430" s="273" t="s">
        <v>84</v>
      </c>
      <c r="AW1430" s="273" t="s">
        <v>31</v>
      </c>
      <c r="AX1430" s="273" t="s">
        <v>77</v>
      </c>
      <c r="AY1430" s="275" t="s">
        <v>366</v>
      </c>
    </row>
    <row r="1431" spans="2:51" s="280" customFormat="1">
      <c r="B1431" s="279"/>
      <c r="D1431" s="274" t="s">
        <v>373</v>
      </c>
      <c r="E1431" s="281" t="s">
        <v>1</v>
      </c>
      <c r="F1431" s="282" t="s">
        <v>1324</v>
      </c>
      <c r="H1431" s="283">
        <v>0.19400000000000001</v>
      </c>
      <c r="L1431" s="279"/>
      <c r="M1431" s="284"/>
      <c r="T1431" s="285"/>
      <c r="AT1431" s="281" t="s">
        <v>373</v>
      </c>
      <c r="AU1431" s="281" t="s">
        <v>90</v>
      </c>
      <c r="AV1431" s="280" t="s">
        <v>90</v>
      </c>
      <c r="AW1431" s="280" t="s">
        <v>31</v>
      </c>
      <c r="AX1431" s="280" t="s">
        <v>77</v>
      </c>
      <c r="AY1431" s="281" t="s">
        <v>366</v>
      </c>
    </row>
    <row r="1432" spans="2:51" s="273" customFormat="1">
      <c r="B1432" s="272"/>
      <c r="D1432" s="274" t="s">
        <v>373</v>
      </c>
      <c r="E1432" s="275" t="s">
        <v>1</v>
      </c>
      <c r="F1432" s="276" t="s">
        <v>1202</v>
      </c>
      <c r="H1432" s="275" t="s">
        <v>1</v>
      </c>
      <c r="L1432" s="272"/>
      <c r="M1432" s="277"/>
      <c r="T1432" s="278"/>
      <c r="AT1432" s="275" t="s">
        <v>373</v>
      </c>
      <c r="AU1432" s="275" t="s">
        <v>90</v>
      </c>
      <c r="AV1432" s="273" t="s">
        <v>84</v>
      </c>
      <c r="AW1432" s="273" t="s">
        <v>31</v>
      </c>
      <c r="AX1432" s="273" t="s">
        <v>77</v>
      </c>
      <c r="AY1432" s="275" t="s">
        <v>366</v>
      </c>
    </row>
    <row r="1433" spans="2:51" s="280" customFormat="1">
      <c r="B1433" s="279"/>
      <c r="D1433" s="274" t="s">
        <v>373</v>
      </c>
      <c r="E1433" s="281" t="s">
        <v>1</v>
      </c>
      <c r="F1433" s="282" t="s">
        <v>1325</v>
      </c>
      <c r="H1433" s="283">
        <v>0.745</v>
      </c>
      <c r="L1433" s="279"/>
      <c r="M1433" s="284"/>
      <c r="T1433" s="285"/>
      <c r="AT1433" s="281" t="s">
        <v>373</v>
      </c>
      <c r="AU1433" s="281" t="s">
        <v>90</v>
      </c>
      <c r="AV1433" s="280" t="s">
        <v>90</v>
      </c>
      <c r="AW1433" s="280" t="s">
        <v>31</v>
      </c>
      <c r="AX1433" s="280" t="s">
        <v>77</v>
      </c>
      <c r="AY1433" s="281" t="s">
        <v>366</v>
      </c>
    </row>
    <row r="1434" spans="2:51" s="294" customFormat="1">
      <c r="B1434" s="293"/>
      <c r="D1434" s="274" t="s">
        <v>373</v>
      </c>
      <c r="E1434" s="295" t="s">
        <v>1</v>
      </c>
      <c r="F1434" s="296" t="s">
        <v>397</v>
      </c>
      <c r="H1434" s="297">
        <v>1.5549999999999999</v>
      </c>
      <c r="L1434" s="293"/>
      <c r="M1434" s="298"/>
      <c r="T1434" s="299"/>
      <c r="AT1434" s="295" t="s">
        <v>373</v>
      </c>
      <c r="AU1434" s="295" t="s">
        <v>90</v>
      </c>
      <c r="AV1434" s="294" t="s">
        <v>149</v>
      </c>
      <c r="AW1434" s="294" t="s">
        <v>31</v>
      </c>
      <c r="AX1434" s="294" t="s">
        <v>77</v>
      </c>
      <c r="AY1434" s="295" t="s">
        <v>366</v>
      </c>
    </row>
    <row r="1435" spans="2:51" s="273" customFormat="1">
      <c r="B1435" s="272"/>
      <c r="D1435" s="274" t="s">
        <v>373</v>
      </c>
      <c r="E1435" s="275" t="s">
        <v>1</v>
      </c>
      <c r="F1435" s="276" t="s">
        <v>634</v>
      </c>
      <c r="H1435" s="275" t="s">
        <v>1</v>
      </c>
      <c r="L1435" s="272"/>
      <c r="M1435" s="277"/>
      <c r="T1435" s="278"/>
      <c r="AT1435" s="275" t="s">
        <v>373</v>
      </c>
      <c r="AU1435" s="275" t="s">
        <v>90</v>
      </c>
      <c r="AV1435" s="273" t="s">
        <v>84</v>
      </c>
      <c r="AW1435" s="273" t="s">
        <v>31</v>
      </c>
      <c r="AX1435" s="273" t="s">
        <v>77</v>
      </c>
      <c r="AY1435" s="275" t="s">
        <v>366</v>
      </c>
    </row>
    <row r="1436" spans="2:51" s="273" customFormat="1">
      <c r="B1436" s="272"/>
      <c r="D1436" s="274" t="s">
        <v>373</v>
      </c>
      <c r="E1436" s="275" t="s">
        <v>1</v>
      </c>
      <c r="F1436" s="276" t="s">
        <v>1326</v>
      </c>
      <c r="H1436" s="275" t="s">
        <v>1</v>
      </c>
      <c r="L1436" s="272"/>
      <c r="M1436" s="277"/>
      <c r="T1436" s="278"/>
      <c r="AT1436" s="275" t="s">
        <v>373</v>
      </c>
      <c r="AU1436" s="275" t="s">
        <v>90</v>
      </c>
      <c r="AV1436" s="273" t="s">
        <v>84</v>
      </c>
      <c r="AW1436" s="273" t="s">
        <v>31</v>
      </c>
      <c r="AX1436" s="273" t="s">
        <v>77</v>
      </c>
      <c r="AY1436" s="275" t="s">
        <v>366</v>
      </c>
    </row>
    <row r="1437" spans="2:51" s="280" customFormat="1">
      <c r="B1437" s="279"/>
      <c r="D1437" s="274" t="s">
        <v>373</v>
      </c>
      <c r="E1437" s="281" t="s">
        <v>1</v>
      </c>
      <c r="F1437" s="282" t="s">
        <v>1327</v>
      </c>
      <c r="H1437" s="283">
        <v>0.55500000000000005</v>
      </c>
      <c r="L1437" s="279"/>
      <c r="M1437" s="284"/>
      <c r="T1437" s="285"/>
      <c r="AT1437" s="281" t="s">
        <v>373</v>
      </c>
      <c r="AU1437" s="281" t="s">
        <v>90</v>
      </c>
      <c r="AV1437" s="280" t="s">
        <v>90</v>
      </c>
      <c r="AW1437" s="280" t="s">
        <v>31</v>
      </c>
      <c r="AX1437" s="280" t="s">
        <v>77</v>
      </c>
      <c r="AY1437" s="281" t="s">
        <v>366</v>
      </c>
    </row>
    <row r="1438" spans="2:51" s="273" customFormat="1">
      <c r="B1438" s="272"/>
      <c r="D1438" s="274" t="s">
        <v>373</v>
      </c>
      <c r="E1438" s="275" t="s">
        <v>1</v>
      </c>
      <c r="F1438" s="276" t="s">
        <v>1300</v>
      </c>
      <c r="H1438" s="275" t="s">
        <v>1</v>
      </c>
      <c r="L1438" s="272"/>
      <c r="M1438" s="277"/>
      <c r="T1438" s="278"/>
      <c r="AT1438" s="275" t="s">
        <v>373</v>
      </c>
      <c r="AU1438" s="275" t="s">
        <v>90</v>
      </c>
      <c r="AV1438" s="273" t="s">
        <v>84</v>
      </c>
      <c r="AW1438" s="273" t="s">
        <v>31</v>
      </c>
      <c r="AX1438" s="273" t="s">
        <v>77</v>
      </c>
      <c r="AY1438" s="275" t="s">
        <v>366</v>
      </c>
    </row>
    <row r="1439" spans="2:51" s="280" customFormat="1">
      <c r="B1439" s="279"/>
      <c r="D1439" s="274" t="s">
        <v>373</v>
      </c>
      <c r="E1439" s="281" t="s">
        <v>1</v>
      </c>
      <c r="F1439" s="282" t="s">
        <v>1328</v>
      </c>
      <c r="H1439" s="283">
        <v>0.71299999999999997</v>
      </c>
      <c r="L1439" s="279"/>
      <c r="M1439" s="284"/>
      <c r="T1439" s="285"/>
      <c r="AT1439" s="281" t="s">
        <v>373</v>
      </c>
      <c r="AU1439" s="281" t="s">
        <v>90</v>
      </c>
      <c r="AV1439" s="280" t="s">
        <v>90</v>
      </c>
      <c r="AW1439" s="280" t="s">
        <v>31</v>
      </c>
      <c r="AX1439" s="280" t="s">
        <v>77</v>
      </c>
      <c r="AY1439" s="281" t="s">
        <v>366</v>
      </c>
    </row>
    <row r="1440" spans="2:51" s="294" customFormat="1">
      <c r="B1440" s="293"/>
      <c r="D1440" s="274" t="s">
        <v>373</v>
      </c>
      <c r="E1440" s="295" t="s">
        <v>1</v>
      </c>
      <c r="F1440" s="296" t="s">
        <v>397</v>
      </c>
      <c r="H1440" s="297">
        <v>1.268</v>
      </c>
      <c r="L1440" s="293"/>
      <c r="M1440" s="298"/>
      <c r="T1440" s="299"/>
      <c r="AT1440" s="295" t="s">
        <v>373</v>
      </c>
      <c r="AU1440" s="295" t="s">
        <v>90</v>
      </c>
      <c r="AV1440" s="294" t="s">
        <v>149</v>
      </c>
      <c r="AW1440" s="294" t="s">
        <v>31</v>
      </c>
      <c r="AX1440" s="294" t="s">
        <v>77</v>
      </c>
      <c r="AY1440" s="295" t="s">
        <v>366</v>
      </c>
    </row>
    <row r="1441" spans="2:65" s="273" customFormat="1">
      <c r="B1441" s="272"/>
      <c r="D1441" s="274" t="s">
        <v>373</v>
      </c>
      <c r="E1441" s="275" t="s">
        <v>1</v>
      </c>
      <c r="F1441" s="276" t="s">
        <v>1253</v>
      </c>
      <c r="H1441" s="275" t="s">
        <v>1</v>
      </c>
      <c r="L1441" s="272"/>
      <c r="M1441" s="277"/>
      <c r="T1441" s="278"/>
      <c r="AT1441" s="275" t="s">
        <v>373</v>
      </c>
      <c r="AU1441" s="275" t="s">
        <v>90</v>
      </c>
      <c r="AV1441" s="273" t="s">
        <v>84</v>
      </c>
      <c r="AW1441" s="273" t="s">
        <v>31</v>
      </c>
      <c r="AX1441" s="273" t="s">
        <v>77</v>
      </c>
      <c r="AY1441" s="275" t="s">
        <v>366</v>
      </c>
    </row>
    <row r="1442" spans="2:65" s="280" customFormat="1">
      <c r="B1442" s="279"/>
      <c r="D1442" s="274" t="s">
        <v>373</v>
      </c>
      <c r="E1442" s="281" t="s">
        <v>1</v>
      </c>
      <c r="F1442" s="282" t="s">
        <v>1329</v>
      </c>
      <c r="H1442" s="283">
        <v>6.5000000000000002E-2</v>
      </c>
      <c r="L1442" s="279"/>
      <c r="M1442" s="284"/>
      <c r="T1442" s="285"/>
      <c r="AT1442" s="281" t="s">
        <v>373</v>
      </c>
      <c r="AU1442" s="281" t="s">
        <v>90</v>
      </c>
      <c r="AV1442" s="280" t="s">
        <v>90</v>
      </c>
      <c r="AW1442" s="280" t="s">
        <v>31</v>
      </c>
      <c r="AX1442" s="280" t="s">
        <v>77</v>
      </c>
      <c r="AY1442" s="281" t="s">
        <v>366</v>
      </c>
    </row>
    <row r="1443" spans="2:65" s="294" customFormat="1">
      <c r="B1443" s="293"/>
      <c r="D1443" s="274" t="s">
        <v>373</v>
      </c>
      <c r="E1443" s="295" t="s">
        <v>1</v>
      </c>
      <c r="F1443" s="296" t="s">
        <v>397</v>
      </c>
      <c r="H1443" s="297">
        <v>6.5000000000000002E-2</v>
      </c>
      <c r="L1443" s="293"/>
      <c r="M1443" s="298"/>
      <c r="T1443" s="299"/>
      <c r="AT1443" s="295" t="s">
        <v>373</v>
      </c>
      <c r="AU1443" s="295" t="s">
        <v>90</v>
      </c>
      <c r="AV1443" s="294" t="s">
        <v>149</v>
      </c>
      <c r="AW1443" s="294" t="s">
        <v>31</v>
      </c>
      <c r="AX1443" s="294" t="s">
        <v>77</v>
      </c>
      <c r="AY1443" s="295" t="s">
        <v>366</v>
      </c>
    </row>
    <row r="1444" spans="2:65" s="287" customFormat="1">
      <c r="B1444" s="286"/>
      <c r="D1444" s="274" t="s">
        <v>373</v>
      </c>
      <c r="E1444" s="288" t="s">
        <v>1</v>
      </c>
      <c r="F1444" s="289" t="s">
        <v>378</v>
      </c>
      <c r="H1444" s="290">
        <v>6.1859999999999999</v>
      </c>
      <c r="L1444" s="286"/>
      <c r="M1444" s="291"/>
      <c r="T1444" s="292"/>
      <c r="AT1444" s="288" t="s">
        <v>373</v>
      </c>
      <c r="AU1444" s="288" t="s">
        <v>90</v>
      </c>
      <c r="AV1444" s="287" t="s">
        <v>371</v>
      </c>
      <c r="AW1444" s="287" t="s">
        <v>31</v>
      </c>
      <c r="AX1444" s="287" t="s">
        <v>84</v>
      </c>
      <c r="AY1444" s="288" t="s">
        <v>366</v>
      </c>
    </row>
    <row r="1445" spans="2:65" s="74" customFormat="1" ht="16.5" customHeight="1">
      <c r="B1445" s="73"/>
      <c r="C1445" s="260" t="s">
        <v>1330</v>
      </c>
      <c r="D1445" s="260" t="s">
        <v>368</v>
      </c>
      <c r="E1445" s="261" t="s">
        <v>1331</v>
      </c>
      <c r="F1445" s="262" t="s">
        <v>1332</v>
      </c>
      <c r="G1445" s="263" t="s">
        <v>249</v>
      </c>
      <c r="H1445" s="264">
        <v>1431.529</v>
      </c>
      <c r="I1445" s="26"/>
      <c r="J1445" s="266">
        <f>ROUND(I1445*H1445,2)</f>
        <v>0</v>
      </c>
      <c r="K1445" s="267"/>
      <c r="L1445" s="73"/>
      <c r="M1445" s="27" t="s">
        <v>1</v>
      </c>
      <c r="N1445" s="233" t="s">
        <v>43</v>
      </c>
      <c r="P1445" s="269">
        <f>O1445*H1445</f>
        <v>0</v>
      </c>
      <c r="Q1445" s="269">
        <v>8.0000000000000004E-4</v>
      </c>
      <c r="R1445" s="269">
        <f>Q1445*H1445</f>
        <v>1.1452232</v>
      </c>
      <c r="S1445" s="269">
        <v>0</v>
      </c>
      <c r="T1445" s="270">
        <f>S1445*H1445</f>
        <v>0</v>
      </c>
      <c r="AR1445" s="271" t="s">
        <v>371</v>
      </c>
      <c r="AT1445" s="271" t="s">
        <v>368</v>
      </c>
      <c r="AU1445" s="271" t="s">
        <v>90</v>
      </c>
      <c r="AY1445" s="53" t="s">
        <v>366</v>
      </c>
      <c r="BE1445" s="179">
        <f>IF(N1445="základná",J1445,0)</f>
        <v>0</v>
      </c>
      <c r="BF1445" s="179">
        <f>IF(N1445="znížená",J1445,0)</f>
        <v>0</v>
      </c>
      <c r="BG1445" s="179">
        <f>IF(N1445="zákl. prenesená",J1445,0)</f>
        <v>0</v>
      </c>
      <c r="BH1445" s="179">
        <f>IF(N1445="zníž. prenesená",J1445,0)</f>
        <v>0</v>
      </c>
      <c r="BI1445" s="179">
        <f>IF(N1445="nulová",J1445,0)</f>
        <v>0</v>
      </c>
      <c r="BJ1445" s="53" t="s">
        <v>90</v>
      </c>
      <c r="BK1445" s="179">
        <f>ROUND(I1445*H1445,2)</f>
        <v>0</v>
      </c>
      <c r="BL1445" s="53" t="s">
        <v>371</v>
      </c>
      <c r="BM1445" s="271" t="s">
        <v>1333</v>
      </c>
    </row>
    <row r="1446" spans="2:65" s="273" customFormat="1">
      <c r="B1446" s="272"/>
      <c r="D1446" s="274" t="s">
        <v>373</v>
      </c>
      <c r="E1446" s="275" t="s">
        <v>1</v>
      </c>
      <c r="F1446" s="276" t="s">
        <v>1084</v>
      </c>
      <c r="H1446" s="275" t="s">
        <v>1</v>
      </c>
      <c r="L1446" s="272"/>
      <c r="M1446" s="277"/>
      <c r="T1446" s="278"/>
      <c r="AT1446" s="275" t="s">
        <v>373</v>
      </c>
      <c r="AU1446" s="275" t="s">
        <v>90</v>
      </c>
      <c r="AV1446" s="273" t="s">
        <v>84</v>
      </c>
      <c r="AW1446" s="273" t="s">
        <v>31</v>
      </c>
      <c r="AX1446" s="273" t="s">
        <v>77</v>
      </c>
      <c r="AY1446" s="275" t="s">
        <v>366</v>
      </c>
    </row>
    <row r="1447" spans="2:65" s="280" customFormat="1">
      <c r="B1447" s="279"/>
      <c r="D1447" s="274" t="s">
        <v>373</v>
      </c>
      <c r="E1447" s="281" t="s">
        <v>1</v>
      </c>
      <c r="F1447" s="282" t="s">
        <v>602</v>
      </c>
      <c r="H1447" s="283">
        <v>8.0559999999999992</v>
      </c>
      <c r="L1447" s="279"/>
      <c r="M1447" s="284"/>
      <c r="T1447" s="285"/>
      <c r="AT1447" s="281" t="s">
        <v>373</v>
      </c>
      <c r="AU1447" s="281" t="s">
        <v>90</v>
      </c>
      <c r="AV1447" s="280" t="s">
        <v>90</v>
      </c>
      <c r="AW1447" s="280" t="s">
        <v>31</v>
      </c>
      <c r="AX1447" s="280" t="s">
        <v>77</v>
      </c>
      <c r="AY1447" s="281" t="s">
        <v>366</v>
      </c>
    </row>
    <row r="1448" spans="2:65" s="294" customFormat="1">
      <c r="B1448" s="293"/>
      <c r="D1448" s="274" t="s">
        <v>373</v>
      </c>
      <c r="E1448" s="295" t="s">
        <v>1</v>
      </c>
      <c r="F1448" s="296" t="s">
        <v>397</v>
      </c>
      <c r="H1448" s="297">
        <v>8.0559999999999992</v>
      </c>
      <c r="L1448" s="293"/>
      <c r="M1448" s="298"/>
      <c r="T1448" s="299"/>
      <c r="AT1448" s="295" t="s">
        <v>373</v>
      </c>
      <c r="AU1448" s="295" t="s">
        <v>90</v>
      </c>
      <c r="AV1448" s="294" t="s">
        <v>149</v>
      </c>
      <c r="AW1448" s="294" t="s">
        <v>31</v>
      </c>
      <c r="AX1448" s="294" t="s">
        <v>77</v>
      </c>
      <c r="AY1448" s="295" t="s">
        <v>366</v>
      </c>
    </row>
    <row r="1449" spans="2:65" s="273" customFormat="1">
      <c r="B1449" s="272"/>
      <c r="D1449" s="274" t="s">
        <v>373</v>
      </c>
      <c r="E1449" s="275" t="s">
        <v>1</v>
      </c>
      <c r="F1449" s="276" t="s">
        <v>1085</v>
      </c>
      <c r="H1449" s="275" t="s">
        <v>1</v>
      </c>
      <c r="L1449" s="272"/>
      <c r="M1449" s="277"/>
      <c r="T1449" s="278"/>
      <c r="AT1449" s="275" t="s">
        <v>373</v>
      </c>
      <c r="AU1449" s="275" t="s">
        <v>90</v>
      </c>
      <c r="AV1449" s="273" t="s">
        <v>84</v>
      </c>
      <c r="AW1449" s="273" t="s">
        <v>31</v>
      </c>
      <c r="AX1449" s="273" t="s">
        <v>77</v>
      </c>
      <c r="AY1449" s="275" t="s">
        <v>366</v>
      </c>
    </row>
    <row r="1450" spans="2:65" s="273" customFormat="1">
      <c r="B1450" s="272"/>
      <c r="D1450" s="274" t="s">
        <v>373</v>
      </c>
      <c r="E1450" s="275" t="s">
        <v>1</v>
      </c>
      <c r="F1450" s="276" t="s">
        <v>1086</v>
      </c>
      <c r="H1450" s="275" t="s">
        <v>1</v>
      </c>
      <c r="L1450" s="272"/>
      <c r="M1450" s="277"/>
      <c r="T1450" s="278"/>
      <c r="AT1450" s="275" t="s">
        <v>373</v>
      </c>
      <c r="AU1450" s="275" t="s">
        <v>90</v>
      </c>
      <c r="AV1450" s="273" t="s">
        <v>84</v>
      </c>
      <c r="AW1450" s="273" t="s">
        <v>31</v>
      </c>
      <c r="AX1450" s="273" t="s">
        <v>77</v>
      </c>
      <c r="AY1450" s="275" t="s">
        <v>366</v>
      </c>
    </row>
    <row r="1451" spans="2:65" s="280" customFormat="1">
      <c r="B1451" s="279"/>
      <c r="D1451" s="274" t="s">
        <v>373</v>
      </c>
      <c r="E1451" s="281" t="s">
        <v>1</v>
      </c>
      <c r="F1451" s="282" t="s">
        <v>1175</v>
      </c>
      <c r="H1451" s="283">
        <v>54.124000000000002</v>
      </c>
      <c r="L1451" s="279"/>
      <c r="M1451" s="284"/>
      <c r="T1451" s="285"/>
      <c r="AT1451" s="281" t="s">
        <v>373</v>
      </c>
      <c r="AU1451" s="281" t="s">
        <v>90</v>
      </c>
      <c r="AV1451" s="280" t="s">
        <v>90</v>
      </c>
      <c r="AW1451" s="280" t="s">
        <v>31</v>
      </c>
      <c r="AX1451" s="280" t="s">
        <v>77</v>
      </c>
      <c r="AY1451" s="281" t="s">
        <v>366</v>
      </c>
    </row>
    <row r="1452" spans="2:65" s="273" customFormat="1">
      <c r="B1452" s="272"/>
      <c r="D1452" s="274" t="s">
        <v>373</v>
      </c>
      <c r="E1452" s="275" t="s">
        <v>1</v>
      </c>
      <c r="F1452" s="276" t="s">
        <v>1088</v>
      </c>
      <c r="H1452" s="275" t="s">
        <v>1</v>
      </c>
      <c r="L1452" s="272"/>
      <c r="M1452" s="277"/>
      <c r="T1452" s="278"/>
      <c r="AT1452" s="275" t="s">
        <v>373</v>
      </c>
      <c r="AU1452" s="275" t="s">
        <v>90</v>
      </c>
      <c r="AV1452" s="273" t="s">
        <v>84</v>
      </c>
      <c r="AW1452" s="273" t="s">
        <v>31</v>
      </c>
      <c r="AX1452" s="273" t="s">
        <v>77</v>
      </c>
      <c r="AY1452" s="275" t="s">
        <v>366</v>
      </c>
    </row>
    <row r="1453" spans="2:65" s="280" customFormat="1">
      <c r="B1453" s="279"/>
      <c r="D1453" s="274" t="s">
        <v>373</v>
      </c>
      <c r="E1453" s="281" t="s">
        <v>1</v>
      </c>
      <c r="F1453" s="282" t="s">
        <v>1334</v>
      </c>
      <c r="H1453" s="283">
        <v>5.0819999999999999</v>
      </c>
      <c r="L1453" s="279"/>
      <c r="M1453" s="284"/>
      <c r="T1453" s="285"/>
      <c r="AT1453" s="281" t="s">
        <v>373</v>
      </c>
      <c r="AU1453" s="281" t="s">
        <v>90</v>
      </c>
      <c r="AV1453" s="280" t="s">
        <v>90</v>
      </c>
      <c r="AW1453" s="280" t="s">
        <v>31</v>
      </c>
      <c r="AX1453" s="280" t="s">
        <v>77</v>
      </c>
      <c r="AY1453" s="281" t="s">
        <v>366</v>
      </c>
    </row>
    <row r="1454" spans="2:65" s="294" customFormat="1">
      <c r="B1454" s="293"/>
      <c r="D1454" s="274" t="s">
        <v>373</v>
      </c>
      <c r="E1454" s="295" t="s">
        <v>1</v>
      </c>
      <c r="F1454" s="296" t="s">
        <v>397</v>
      </c>
      <c r="H1454" s="297">
        <v>59.206000000000003</v>
      </c>
      <c r="L1454" s="293"/>
      <c r="M1454" s="298"/>
      <c r="T1454" s="299"/>
      <c r="AT1454" s="295" t="s">
        <v>373</v>
      </c>
      <c r="AU1454" s="295" t="s">
        <v>90</v>
      </c>
      <c r="AV1454" s="294" t="s">
        <v>149</v>
      </c>
      <c r="AW1454" s="294" t="s">
        <v>31</v>
      </c>
      <c r="AX1454" s="294" t="s">
        <v>77</v>
      </c>
      <c r="AY1454" s="295" t="s">
        <v>366</v>
      </c>
    </row>
    <row r="1455" spans="2:65" s="273" customFormat="1">
      <c r="B1455" s="272"/>
      <c r="D1455" s="274" t="s">
        <v>373</v>
      </c>
      <c r="E1455" s="275" t="s">
        <v>1</v>
      </c>
      <c r="F1455" s="276" t="s">
        <v>1090</v>
      </c>
      <c r="H1455" s="275" t="s">
        <v>1</v>
      </c>
      <c r="L1455" s="272"/>
      <c r="M1455" s="277"/>
      <c r="T1455" s="278"/>
      <c r="AT1455" s="275" t="s">
        <v>373</v>
      </c>
      <c r="AU1455" s="275" t="s">
        <v>90</v>
      </c>
      <c r="AV1455" s="273" t="s">
        <v>84</v>
      </c>
      <c r="AW1455" s="273" t="s">
        <v>31</v>
      </c>
      <c r="AX1455" s="273" t="s">
        <v>77</v>
      </c>
      <c r="AY1455" s="275" t="s">
        <v>366</v>
      </c>
    </row>
    <row r="1456" spans="2:65" s="280" customFormat="1">
      <c r="B1456" s="279"/>
      <c r="D1456" s="274" t="s">
        <v>373</v>
      </c>
      <c r="E1456" s="281" t="s">
        <v>1</v>
      </c>
      <c r="F1456" s="282" t="s">
        <v>1335</v>
      </c>
      <c r="H1456" s="283">
        <v>154.96799999999999</v>
      </c>
      <c r="L1456" s="279"/>
      <c r="M1456" s="284"/>
      <c r="T1456" s="285"/>
      <c r="AT1456" s="281" t="s">
        <v>373</v>
      </c>
      <c r="AU1456" s="281" t="s">
        <v>90</v>
      </c>
      <c r="AV1456" s="280" t="s">
        <v>90</v>
      </c>
      <c r="AW1456" s="280" t="s">
        <v>31</v>
      </c>
      <c r="AX1456" s="280" t="s">
        <v>77</v>
      </c>
      <c r="AY1456" s="281" t="s">
        <v>366</v>
      </c>
    </row>
    <row r="1457" spans="2:51" s="273" customFormat="1">
      <c r="B1457" s="272"/>
      <c r="D1457" s="274" t="s">
        <v>373</v>
      </c>
      <c r="E1457" s="275" t="s">
        <v>1</v>
      </c>
      <c r="F1457" s="276" t="s">
        <v>1092</v>
      </c>
      <c r="H1457" s="275" t="s">
        <v>1</v>
      </c>
      <c r="L1457" s="272"/>
      <c r="M1457" s="277"/>
      <c r="T1457" s="278"/>
      <c r="AT1457" s="275" t="s">
        <v>373</v>
      </c>
      <c r="AU1457" s="275" t="s">
        <v>90</v>
      </c>
      <c r="AV1457" s="273" t="s">
        <v>84</v>
      </c>
      <c r="AW1457" s="273" t="s">
        <v>31</v>
      </c>
      <c r="AX1457" s="273" t="s">
        <v>77</v>
      </c>
      <c r="AY1457" s="275" t="s">
        <v>366</v>
      </c>
    </row>
    <row r="1458" spans="2:51" s="280" customFormat="1">
      <c r="B1458" s="279"/>
      <c r="D1458" s="274" t="s">
        <v>373</v>
      </c>
      <c r="E1458" s="281" t="s">
        <v>1</v>
      </c>
      <c r="F1458" s="282" t="s">
        <v>1336</v>
      </c>
      <c r="H1458" s="283">
        <v>6.5839999999999996</v>
      </c>
      <c r="L1458" s="279"/>
      <c r="M1458" s="284"/>
      <c r="T1458" s="285"/>
      <c r="AT1458" s="281" t="s">
        <v>373</v>
      </c>
      <c r="AU1458" s="281" t="s">
        <v>90</v>
      </c>
      <c r="AV1458" s="280" t="s">
        <v>90</v>
      </c>
      <c r="AW1458" s="280" t="s">
        <v>31</v>
      </c>
      <c r="AX1458" s="280" t="s">
        <v>77</v>
      </c>
      <c r="AY1458" s="281" t="s">
        <v>366</v>
      </c>
    </row>
    <row r="1459" spans="2:51" s="280" customFormat="1">
      <c r="B1459" s="279"/>
      <c r="D1459" s="274" t="s">
        <v>373</v>
      </c>
      <c r="E1459" s="281" t="s">
        <v>1</v>
      </c>
      <c r="F1459" s="282" t="s">
        <v>1337</v>
      </c>
      <c r="H1459" s="283">
        <v>7.0049999999999999</v>
      </c>
      <c r="L1459" s="279"/>
      <c r="M1459" s="284"/>
      <c r="T1459" s="285"/>
      <c r="AT1459" s="281" t="s">
        <v>373</v>
      </c>
      <c r="AU1459" s="281" t="s">
        <v>90</v>
      </c>
      <c r="AV1459" s="280" t="s">
        <v>90</v>
      </c>
      <c r="AW1459" s="280" t="s">
        <v>31</v>
      </c>
      <c r="AX1459" s="280" t="s">
        <v>77</v>
      </c>
      <c r="AY1459" s="281" t="s">
        <v>366</v>
      </c>
    </row>
    <row r="1460" spans="2:51" s="294" customFormat="1">
      <c r="B1460" s="293"/>
      <c r="D1460" s="274" t="s">
        <v>373</v>
      </c>
      <c r="E1460" s="295" t="s">
        <v>1</v>
      </c>
      <c r="F1460" s="296" t="s">
        <v>397</v>
      </c>
      <c r="H1460" s="297">
        <v>168.55699999999999</v>
      </c>
      <c r="L1460" s="293"/>
      <c r="M1460" s="298"/>
      <c r="T1460" s="299"/>
      <c r="AT1460" s="295" t="s">
        <v>373</v>
      </c>
      <c r="AU1460" s="295" t="s">
        <v>90</v>
      </c>
      <c r="AV1460" s="294" t="s">
        <v>149</v>
      </c>
      <c r="AW1460" s="294" t="s">
        <v>31</v>
      </c>
      <c r="AX1460" s="294" t="s">
        <v>77</v>
      </c>
      <c r="AY1460" s="295" t="s">
        <v>366</v>
      </c>
    </row>
    <row r="1461" spans="2:51" s="273" customFormat="1">
      <c r="B1461" s="272"/>
      <c r="D1461" s="274" t="s">
        <v>373</v>
      </c>
      <c r="E1461" s="275" t="s">
        <v>1</v>
      </c>
      <c r="F1461" s="276" t="s">
        <v>1095</v>
      </c>
      <c r="H1461" s="275" t="s">
        <v>1</v>
      </c>
      <c r="L1461" s="272"/>
      <c r="M1461" s="277"/>
      <c r="T1461" s="278"/>
      <c r="AT1461" s="275" t="s">
        <v>373</v>
      </c>
      <c r="AU1461" s="275" t="s">
        <v>90</v>
      </c>
      <c r="AV1461" s="273" t="s">
        <v>84</v>
      </c>
      <c r="AW1461" s="273" t="s">
        <v>31</v>
      </c>
      <c r="AX1461" s="273" t="s">
        <v>77</v>
      </c>
      <c r="AY1461" s="275" t="s">
        <v>366</v>
      </c>
    </row>
    <row r="1462" spans="2:51" s="280" customFormat="1">
      <c r="B1462" s="279"/>
      <c r="D1462" s="274" t="s">
        <v>373</v>
      </c>
      <c r="E1462" s="281" t="s">
        <v>1</v>
      </c>
      <c r="F1462" s="282" t="s">
        <v>1338</v>
      </c>
      <c r="H1462" s="283">
        <v>122.101</v>
      </c>
      <c r="L1462" s="279"/>
      <c r="M1462" s="284"/>
      <c r="T1462" s="285"/>
      <c r="AT1462" s="281" t="s">
        <v>373</v>
      </c>
      <c r="AU1462" s="281" t="s">
        <v>90</v>
      </c>
      <c r="AV1462" s="280" t="s">
        <v>90</v>
      </c>
      <c r="AW1462" s="280" t="s">
        <v>31</v>
      </c>
      <c r="AX1462" s="280" t="s">
        <v>77</v>
      </c>
      <c r="AY1462" s="281" t="s">
        <v>366</v>
      </c>
    </row>
    <row r="1463" spans="2:51" s="273" customFormat="1">
      <c r="B1463" s="272"/>
      <c r="D1463" s="274" t="s">
        <v>373</v>
      </c>
      <c r="E1463" s="275" t="s">
        <v>1</v>
      </c>
      <c r="F1463" s="276" t="s">
        <v>1092</v>
      </c>
      <c r="H1463" s="275" t="s">
        <v>1</v>
      </c>
      <c r="L1463" s="272"/>
      <c r="M1463" s="277"/>
      <c r="T1463" s="278"/>
      <c r="AT1463" s="275" t="s">
        <v>373</v>
      </c>
      <c r="AU1463" s="275" t="s">
        <v>90</v>
      </c>
      <c r="AV1463" s="273" t="s">
        <v>84</v>
      </c>
      <c r="AW1463" s="273" t="s">
        <v>31</v>
      </c>
      <c r="AX1463" s="273" t="s">
        <v>77</v>
      </c>
      <c r="AY1463" s="275" t="s">
        <v>366</v>
      </c>
    </row>
    <row r="1464" spans="2:51" s="280" customFormat="1">
      <c r="B1464" s="279"/>
      <c r="D1464" s="274" t="s">
        <v>373</v>
      </c>
      <c r="E1464" s="281" t="s">
        <v>1</v>
      </c>
      <c r="F1464" s="282" t="s">
        <v>1339</v>
      </c>
      <c r="H1464" s="283">
        <v>7.7949999999999999</v>
      </c>
      <c r="L1464" s="279"/>
      <c r="M1464" s="284"/>
      <c r="T1464" s="285"/>
      <c r="AT1464" s="281" t="s">
        <v>373</v>
      </c>
      <c r="AU1464" s="281" t="s">
        <v>90</v>
      </c>
      <c r="AV1464" s="280" t="s">
        <v>90</v>
      </c>
      <c r="AW1464" s="280" t="s">
        <v>31</v>
      </c>
      <c r="AX1464" s="280" t="s">
        <v>77</v>
      </c>
      <c r="AY1464" s="281" t="s">
        <v>366</v>
      </c>
    </row>
    <row r="1465" spans="2:51" s="280" customFormat="1">
      <c r="B1465" s="279"/>
      <c r="D1465" s="274" t="s">
        <v>373</v>
      </c>
      <c r="E1465" s="281" t="s">
        <v>1</v>
      </c>
      <c r="F1465" s="282" t="s">
        <v>1340</v>
      </c>
      <c r="H1465" s="283">
        <v>5.3019999999999996</v>
      </c>
      <c r="L1465" s="279"/>
      <c r="M1465" s="284"/>
      <c r="T1465" s="285"/>
      <c r="AT1465" s="281" t="s">
        <v>373</v>
      </c>
      <c r="AU1465" s="281" t="s">
        <v>90</v>
      </c>
      <c r="AV1465" s="280" t="s">
        <v>90</v>
      </c>
      <c r="AW1465" s="280" t="s">
        <v>31</v>
      </c>
      <c r="AX1465" s="280" t="s">
        <v>77</v>
      </c>
      <c r="AY1465" s="281" t="s">
        <v>366</v>
      </c>
    </row>
    <row r="1466" spans="2:51" s="294" customFormat="1">
      <c r="B1466" s="293"/>
      <c r="D1466" s="274" t="s">
        <v>373</v>
      </c>
      <c r="E1466" s="295" t="s">
        <v>1</v>
      </c>
      <c r="F1466" s="296" t="s">
        <v>397</v>
      </c>
      <c r="H1466" s="297">
        <v>135.19800000000001</v>
      </c>
      <c r="L1466" s="293"/>
      <c r="M1466" s="298"/>
      <c r="T1466" s="299"/>
      <c r="AT1466" s="295" t="s">
        <v>373</v>
      </c>
      <c r="AU1466" s="295" t="s">
        <v>90</v>
      </c>
      <c r="AV1466" s="294" t="s">
        <v>149</v>
      </c>
      <c r="AW1466" s="294" t="s">
        <v>31</v>
      </c>
      <c r="AX1466" s="294" t="s">
        <v>77</v>
      </c>
      <c r="AY1466" s="295" t="s">
        <v>366</v>
      </c>
    </row>
    <row r="1467" spans="2:51" s="273" customFormat="1">
      <c r="B1467" s="272"/>
      <c r="D1467" s="274" t="s">
        <v>373</v>
      </c>
      <c r="E1467" s="275" t="s">
        <v>1</v>
      </c>
      <c r="F1467" s="276" t="s">
        <v>1099</v>
      </c>
      <c r="H1467" s="275" t="s">
        <v>1</v>
      </c>
      <c r="L1467" s="272"/>
      <c r="M1467" s="277"/>
      <c r="T1467" s="278"/>
      <c r="AT1467" s="275" t="s">
        <v>373</v>
      </c>
      <c r="AU1467" s="275" t="s">
        <v>90</v>
      </c>
      <c r="AV1467" s="273" t="s">
        <v>84</v>
      </c>
      <c r="AW1467" s="273" t="s">
        <v>31</v>
      </c>
      <c r="AX1467" s="273" t="s">
        <v>77</v>
      </c>
      <c r="AY1467" s="275" t="s">
        <v>366</v>
      </c>
    </row>
    <row r="1468" spans="2:51" s="280" customFormat="1">
      <c r="B1468" s="279"/>
      <c r="D1468" s="274" t="s">
        <v>373</v>
      </c>
      <c r="E1468" s="281" t="s">
        <v>1</v>
      </c>
      <c r="F1468" s="282" t="s">
        <v>1341</v>
      </c>
      <c r="H1468" s="283">
        <v>106.276</v>
      </c>
      <c r="L1468" s="279"/>
      <c r="M1468" s="284"/>
      <c r="T1468" s="285"/>
      <c r="AT1468" s="281" t="s">
        <v>373</v>
      </c>
      <c r="AU1468" s="281" t="s">
        <v>90</v>
      </c>
      <c r="AV1468" s="280" t="s">
        <v>90</v>
      </c>
      <c r="AW1468" s="280" t="s">
        <v>31</v>
      </c>
      <c r="AX1468" s="280" t="s">
        <v>77</v>
      </c>
      <c r="AY1468" s="281" t="s">
        <v>366</v>
      </c>
    </row>
    <row r="1469" spans="2:51" s="273" customFormat="1">
      <c r="B1469" s="272"/>
      <c r="D1469" s="274" t="s">
        <v>373</v>
      </c>
      <c r="E1469" s="275" t="s">
        <v>1</v>
      </c>
      <c r="F1469" s="276" t="s">
        <v>1092</v>
      </c>
      <c r="H1469" s="275" t="s">
        <v>1</v>
      </c>
      <c r="L1469" s="272"/>
      <c r="M1469" s="277"/>
      <c r="T1469" s="278"/>
      <c r="AT1469" s="275" t="s">
        <v>373</v>
      </c>
      <c r="AU1469" s="275" t="s">
        <v>90</v>
      </c>
      <c r="AV1469" s="273" t="s">
        <v>84</v>
      </c>
      <c r="AW1469" s="273" t="s">
        <v>31</v>
      </c>
      <c r="AX1469" s="273" t="s">
        <v>77</v>
      </c>
      <c r="AY1469" s="275" t="s">
        <v>366</v>
      </c>
    </row>
    <row r="1470" spans="2:51" s="280" customFormat="1">
      <c r="B1470" s="279"/>
      <c r="D1470" s="274" t="s">
        <v>373</v>
      </c>
      <c r="E1470" s="281" t="s">
        <v>1</v>
      </c>
      <c r="F1470" s="282" t="s">
        <v>1342</v>
      </c>
      <c r="H1470" s="283">
        <v>3.6680000000000001</v>
      </c>
      <c r="L1470" s="279"/>
      <c r="M1470" s="284"/>
      <c r="T1470" s="285"/>
      <c r="AT1470" s="281" t="s">
        <v>373</v>
      </c>
      <c r="AU1470" s="281" t="s">
        <v>90</v>
      </c>
      <c r="AV1470" s="280" t="s">
        <v>90</v>
      </c>
      <c r="AW1470" s="280" t="s">
        <v>31</v>
      </c>
      <c r="AX1470" s="280" t="s">
        <v>77</v>
      </c>
      <c r="AY1470" s="281" t="s">
        <v>366</v>
      </c>
    </row>
    <row r="1471" spans="2:51" s="280" customFormat="1">
      <c r="B1471" s="279"/>
      <c r="D1471" s="274" t="s">
        <v>373</v>
      </c>
      <c r="E1471" s="281" t="s">
        <v>1</v>
      </c>
      <c r="F1471" s="282" t="s">
        <v>1343</v>
      </c>
      <c r="H1471" s="283">
        <v>3.9980000000000002</v>
      </c>
      <c r="L1471" s="279"/>
      <c r="M1471" s="284"/>
      <c r="T1471" s="285"/>
      <c r="AT1471" s="281" t="s">
        <v>373</v>
      </c>
      <c r="AU1471" s="281" t="s">
        <v>90</v>
      </c>
      <c r="AV1471" s="280" t="s">
        <v>90</v>
      </c>
      <c r="AW1471" s="280" t="s">
        <v>31</v>
      </c>
      <c r="AX1471" s="280" t="s">
        <v>77</v>
      </c>
      <c r="AY1471" s="281" t="s">
        <v>366</v>
      </c>
    </row>
    <row r="1472" spans="2:51" s="294" customFormat="1">
      <c r="B1472" s="293"/>
      <c r="D1472" s="274" t="s">
        <v>373</v>
      </c>
      <c r="E1472" s="295" t="s">
        <v>1</v>
      </c>
      <c r="F1472" s="296" t="s">
        <v>397</v>
      </c>
      <c r="H1472" s="297">
        <v>113.94199999999999</v>
      </c>
      <c r="L1472" s="293"/>
      <c r="M1472" s="298"/>
      <c r="T1472" s="299"/>
      <c r="AT1472" s="295" t="s">
        <v>373</v>
      </c>
      <c r="AU1472" s="295" t="s">
        <v>90</v>
      </c>
      <c r="AV1472" s="294" t="s">
        <v>149</v>
      </c>
      <c r="AW1472" s="294" t="s">
        <v>31</v>
      </c>
      <c r="AX1472" s="294" t="s">
        <v>77</v>
      </c>
      <c r="AY1472" s="295" t="s">
        <v>366</v>
      </c>
    </row>
    <row r="1473" spans="2:51" s="273" customFormat="1">
      <c r="B1473" s="272"/>
      <c r="D1473" s="274" t="s">
        <v>373</v>
      </c>
      <c r="E1473" s="275" t="s">
        <v>1</v>
      </c>
      <c r="F1473" s="276" t="s">
        <v>1103</v>
      </c>
      <c r="H1473" s="275" t="s">
        <v>1</v>
      </c>
      <c r="L1473" s="272"/>
      <c r="M1473" s="277"/>
      <c r="T1473" s="278"/>
      <c r="AT1473" s="275" t="s">
        <v>373</v>
      </c>
      <c r="AU1473" s="275" t="s">
        <v>90</v>
      </c>
      <c r="AV1473" s="273" t="s">
        <v>84</v>
      </c>
      <c r="AW1473" s="273" t="s">
        <v>31</v>
      </c>
      <c r="AX1473" s="273" t="s">
        <v>77</v>
      </c>
      <c r="AY1473" s="275" t="s">
        <v>366</v>
      </c>
    </row>
    <row r="1474" spans="2:51" s="280" customFormat="1">
      <c r="B1474" s="279"/>
      <c r="D1474" s="274" t="s">
        <v>373</v>
      </c>
      <c r="E1474" s="281" t="s">
        <v>1</v>
      </c>
      <c r="F1474" s="282" t="s">
        <v>1344</v>
      </c>
      <c r="H1474" s="283">
        <v>65.072999999999993</v>
      </c>
      <c r="L1474" s="279"/>
      <c r="M1474" s="284"/>
      <c r="T1474" s="285"/>
      <c r="AT1474" s="281" t="s">
        <v>373</v>
      </c>
      <c r="AU1474" s="281" t="s">
        <v>90</v>
      </c>
      <c r="AV1474" s="280" t="s">
        <v>90</v>
      </c>
      <c r="AW1474" s="280" t="s">
        <v>31</v>
      </c>
      <c r="AX1474" s="280" t="s">
        <v>77</v>
      </c>
      <c r="AY1474" s="281" t="s">
        <v>366</v>
      </c>
    </row>
    <row r="1475" spans="2:51" s="273" customFormat="1">
      <c r="B1475" s="272"/>
      <c r="D1475" s="274" t="s">
        <v>373</v>
      </c>
      <c r="E1475" s="275" t="s">
        <v>1</v>
      </c>
      <c r="F1475" s="276" t="s">
        <v>1092</v>
      </c>
      <c r="H1475" s="275" t="s">
        <v>1</v>
      </c>
      <c r="L1475" s="272"/>
      <c r="M1475" s="277"/>
      <c r="T1475" s="278"/>
      <c r="AT1475" s="275" t="s">
        <v>373</v>
      </c>
      <c r="AU1475" s="275" t="s">
        <v>90</v>
      </c>
      <c r="AV1475" s="273" t="s">
        <v>84</v>
      </c>
      <c r="AW1475" s="273" t="s">
        <v>31</v>
      </c>
      <c r="AX1475" s="273" t="s">
        <v>77</v>
      </c>
      <c r="AY1475" s="275" t="s">
        <v>366</v>
      </c>
    </row>
    <row r="1476" spans="2:51" s="280" customFormat="1">
      <c r="B1476" s="279"/>
      <c r="D1476" s="274" t="s">
        <v>373</v>
      </c>
      <c r="E1476" s="281" t="s">
        <v>1</v>
      </c>
      <c r="F1476" s="282" t="s">
        <v>1345</v>
      </c>
      <c r="H1476" s="283">
        <v>2.794</v>
      </c>
      <c r="L1476" s="279"/>
      <c r="M1476" s="284"/>
      <c r="T1476" s="285"/>
      <c r="AT1476" s="281" t="s">
        <v>373</v>
      </c>
      <c r="AU1476" s="281" t="s">
        <v>90</v>
      </c>
      <c r="AV1476" s="280" t="s">
        <v>90</v>
      </c>
      <c r="AW1476" s="280" t="s">
        <v>31</v>
      </c>
      <c r="AX1476" s="280" t="s">
        <v>77</v>
      </c>
      <c r="AY1476" s="281" t="s">
        <v>366</v>
      </c>
    </row>
    <row r="1477" spans="2:51" s="280" customFormat="1">
      <c r="B1477" s="279"/>
      <c r="D1477" s="274" t="s">
        <v>373</v>
      </c>
      <c r="E1477" s="281" t="s">
        <v>1</v>
      </c>
      <c r="F1477" s="282" t="s">
        <v>1346</v>
      </c>
      <c r="H1477" s="283">
        <v>2.8210000000000002</v>
      </c>
      <c r="L1477" s="279"/>
      <c r="M1477" s="284"/>
      <c r="T1477" s="285"/>
      <c r="AT1477" s="281" t="s">
        <v>373</v>
      </c>
      <c r="AU1477" s="281" t="s">
        <v>90</v>
      </c>
      <c r="AV1477" s="280" t="s">
        <v>90</v>
      </c>
      <c r="AW1477" s="280" t="s">
        <v>31</v>
      </c>
      <c r="AX1477" s="280" t="s">
        <v>77</v>
      </c>
      <c r="AY1477" s="281" t="s">
        <v>366</v>
      </c>
    </row>
    <row r="1478" spans="2:51" s="294" customFormat="1">
      <c r="B1478" s="293"/>
      <c r="D1478" s="274" t="s">
        <v>373</v>
      </c>
      <c r="E1478" s="295" t="s">
        <v>1</v>
      </c>
      <c r="F1478" s="296" t="s">
        <v>397</v>
      </c>
      <c r="H1478" s="297">
        <v>70.688000000000002</v>
      </c>
      <c r="L1478" s="293"/>
      <c r="M1478" s="298"/>
      <c r="T1478" s="299"/>
      <c r="AT1478" s="295" t="s">
        <v>373</v>
      </c>
      <c r="AU1478" s="295" t="s">
        <v>90</v>
      </c>
      <c r="AV1478" s="294" t="s">
        <v>149</v>
      </c>
      <c r="AW1478" s="294" t="s">
        <v>31</v>
      </c>
      <c r="AX1478" s="294" t="s">
        <v>77</v>
      </c>
      <c r="AY1478" s="295" t="s">
        <v>366</v>
      </c>
    </row>
    <row r="1479" spans="2:51" s="273" customFormat="1">
      <c r="B1479" s="272"/>
      <c r="D1479" s="274" t="s">
        <v>373</v>
      </c>
      <c r="E1479" s="275" t="s">
        <v>1</v>
      </c>
      <c r="F1479" s="276" t="s">
        <v>1107</v>
      </c>
      <c r="H1479" s="275" t="s">
        <v>1</v>
      </c>
      <c r="L1479" s="272"/>
      <c r="M1479" s="277"/>
      <c r="T1479" s="278"/>
      <c r="AT1479" s="275" t="s">
        <v>373</v>
      </c>
      <c r="AU1479" s="275" t="s">
        <v>90</v>
      </c>
      <c r="AV1479" s="273" t="s">
        <v>84</v>
      </c>
      <c r="AW1479" s="273" t="s">
        <v>31</v>
      </c>
      <c r="AX1479" s="273" t="s">
        <v>77</v>
      </c>
      <c r="AY1479" s="275" t="s">
        <v>366</v>
      </c>
    </row>
    <row r="1480" spans="2:51" s="280" customFormat="1">
      <c r="B1480" s="279"/>
      <c r="D1480" s="274" t="s">
        <v>373</v>
      </c>
      <c r="E1480" s="281" t="s">
        <v>1</v>
      </c>
      <c r="F1480" s="282" t="s">
        <v>1347</v>
      </c>
      <c r="H1480" s="283">
        <v>171.56</v>
      </c>
      <c r="L1480" s="279"/>
      <c r="M1480" s="284"/>
      <c r="T1480" s="285"/>
      <c r="AT1480" s="281" t="s">
        <v>373</v>
      </c>
      <c r="AU1480" s="281" t="s">
        <v>90</v>
      </c>
      <c r="AV1480" s="280" t="s">
        <v>90</v>
      </c>
      <c r="AW1480" s="280" t="s">
        <v>31</v>
      </c>
      <c r="AX1480" s="280" t="s">
        <v>77</v>
      </c>
      <c r="AY1480" s="281" t="s">
        <v>366</v>
      </c>
    </row>
    <row r="1481" spans="2:51" s="273" customFormat="1">
      <c r="B1481" s="272"/>
      <c r="D1481" s="274" t="s">
        <v>373</v>
      </c>
      <c r="E1481" s="275" t="s">
        <v>1</v>
      </c>
      <c r="F1481" s="276" t="s">
        <v>1092</v>
      </c>
      <c r="H1481" s="275" t="s">
        <v>1</v>
      </c>
      <c r="L1481" s="272"/>
      <c r="M1481" s="277"/>
      <c r="T1481" s="278"/>
      <c r="AT1481" s="275" t="s">
        <v>373</v>
      </c>
      <c r="AU1481" s="275" t="s">
        <v>90</v>
      </c>
      <c r="AV1481" s="273" t="s">
        <v>84</v>
      </c>
      <c r="AW1481" s="273" t="s">
        <v>31</v>
      </c>
      <c r="AX1481" s="273" t="s">
        <v>77</v>
      </c>
      <c r="AY1481" s="275" t="s">
        <v>366</v>
      </c>
    </row>
    <row r="1482" spans="2:51" s="280" customFormat="1">
      <c r="B1482" s="279"/>
      <c r="D1482" s="274" t="s">
        <v>373</v>
      </c>
      <c r="E1482" s="281" t="s">
        <v>1</v>
      </c>
      <c r="F1482" s="282" t="s">
        <v>1348</v>
      </c>
      <c r="H1482" s="283">
        <v>10.329000000000001</v>
      </c>
      <c r="L1482" s="279"/>
      <c r="M1482" s="284"/>
      <c r="T1482" s="285"/>
      <c r="AT1482" s="281" t="s">
        <v>373</v>
      </c>
      <c r="AU1482" s="281" t="s">
        <v>90</v>
      </c>
      <c r="AV1482" s="280" t="s">
        <v>90</v>
      </c>
      <c r="AW1482" s="280" t="s">
        <v>31</v>
      </c>
      <c r="AX1482" s="280" t="s">
        <v>77</v>
      </c>
      <c r="AY1482" s="281" t="s">
        <v>366</v>
      </c>
    </row>
    <row r="1483" spans="2:51" s="280" customFormat="1">
      <c r="B1483" s="279"/>
      <c r="D1483" s="274" t="s">
        <v>373</v>
      </c>
      <c r="E1483" s="281" t="s">
        <v>1</v>
      </c>
      <c r="F1483" s="282" t="s">
        <v>1349</v>
      </c>
      <c r="H1483" s="283">
        <v>5.9249999999999998</v>
      </c>
      <c r="L1483" s="279"/>
      <c r="M1483" s="284"/>
      <c r="T1483" s="285"/>
      <c r="AT1483" s="281" t="s">
        <v>373</v>
      </c>
      <c r="AU1483" s="281" t="s">
        <v>90</v>
      </c>
      <c r="AV1483" s="280" t="s">
        <v>90</v>
      </c>
      <c r="AW1483" s="280" t="s">
        <v>31</v>
      </c>
      <c r="AX1483" s="280" t="s">
        <v>77</v>
      </c>
      <c r="AY1483" s="281" t="s">
        <v>366</v>
      </c>
    </row>
    <row r="1484" spans="2:51" s="294" customFormat="1">
      <c r="B1484" s="293"/>
      <c r="D1484" s="274" t="s">
        <v>373</v>
      </c>
      <c r="E1484" s="295" t="s">
        <v>1</v>
      </c>
      <c r="F1484" s="296" t="s">
        <v>397</v>
      </c>
      <c r="H1484" s="297">
        <v>187.81399999999999</v>
      </c>
      <c r="L1484" s="293"/>
      <c r="M1484" s="298"/>
      <c r="T1484" s="299"/>
      <c r="AT1484" s="295" t="s">
        <v>373</v>
      </c>
      <c r="AU1484" s="295" t="s">
        <v>90</v>
      </c>
      <c r="AV1484" s="294" t="s">
        <v>149</v>
      </c>
      <c r="AW1484" s="294" t="s">
        <v>31</v>
      </c>
      <c r="AX1484" s="294" t="s">
        <v>77</v>
      </c>
      <c r="AY1484" s="295" t="s">
        <v>366</v>
      </c>
    </row>
    <row r="1485" spans="2:51" s="273" customFormat="1">
      <c r="B1485" s="272"/>
      <c r="D1485" s="274" t="s">
        <v>373</v>
      </c>
      <c r="E1485" s="275" t="s">
        <v>1</v>
      </c>
      <c r="F1485" s="276" t="s">
        <v>1111</v>
      </c>
      <c r="H1485" s="275" t="s">
        <v>1</v>
      </c>
      <c r="L1485" s="272"/>
      <c r="M1485" s="277"/>
      <c r="T1485" s="278"/>
      <c r="AT1485" s="275" t="s">
        <v>373</v>
      </c>
      <c r="AU1485" s="275" t="s">
        <v>90</v>
      </c>
      <c r="AV1485" s="273" t="s">
        <v>84</v>
      </c>
      <c r="AW1485" s="273" t="s">
        <v>31</v>
      </c>
      <c r="AX1485" s="273" t="s">
        <v>77</v>
      </c>
      <c r="AY1485" s="275" t="s">
        <v>366</v>
      </c>
    </row>
    <row r="1486" spans="2:51" s="280" customFormat="1">
      <c r="B1486" s="279"/>
      <c r="D1486" s="274" t="s">
        <v>373</v>
      </c>
      <c r="E1486" s="281" t="s">
        <v>1</v>
      </c>
      <c r="F1486" s="282" t="s">
        <v>1350</v>
      </c>
      <c r="H1486" s="283">
        <v>4.141</v>
      </c>
      <c r="L1486" s="279"/>
      <c r="M1486" s="284"/>
      <c r="T1486" s="285"/>
      <c r="AT1486" s="281" t="s">
        <v>373</v>
      </c>
      <c r="AU1486" s="281" t="s">
        <v>90</v>
      </c>
      <c r="AV1486" s="280" t="s">
        <v>90</v>
      </c>
      <c r="AW1486" s="280" t="s">
        <v>31</v>
      </c>
      <c r="AX1486" s="280" t="s">
        <v>77</v>
      </c>
      <c r="AY1486" s="281" t="s">
        <v>366</v>
      </c>
    </row>
    <row r="1487" spans="2:51" s="294" customFormat="1">
      <c r="B1487" s="293"/>
      <c r="D1487" s="274" t="s">
        <v>373</v>
      </c>
      <c r="E1487" s="295" t="s">
        <v>1</v>
      </c>
      <c r="F1487" s="296" t="s">
        <v>397</v>
      </c>
      <c r="H1487" s="297">
        <v>4.141</v>
      </c>
      <c r="L1487" s="293"/>
      <c r="M1487" s="298"/>
      <c r="T1487" s="299"/>
      <c r="AT1487" s="295" t="s">
        <v>373</v>
      </c>
      <c r="AU1487" s="295" t="s">
        <v>90</v>
      </c>
      <c r="AV1487" s="294" t="s">
        <v>149</v>
      </c>
      <c r="AW1487" s="294" t="s">
        <v>31</v>
      </c>
      <c r="AX1487" s="294" t="s">
        <v>77</v>
      </c>
      <c r="AY1487" s="295" t="s">
        <v>366</v>
      </c>
    </row>
    <row r="1488" spans="2:51" s="273" customFormat="1">
      <c r="B1488" s="272"/>
      <c r="D1488" s="274" t="s">
        <v>373</v>
      </c>
      <c r="E1488" s="275" t="s">
        <v>1</v>
      </c>
      <c r="F1488" s="276" t="s">
        <v>1113</v>
      </c>
      <c r="H1488" s="275" t="s">
        <v>1</v>
      </c>
      <c r="L1488" s="272"/>
      <c r="M1488" s="277"/>
      <c r="T1488" s="278"/>
      <c r="AT1488" s="275" t="s">
        <v>373</v>
      </c>
      <c r="AU1488" s="275" t="s">
        <v>90</v>
      </c>
      <c r="AV1488" s="273" t="s">
        <v>84</v>
      </c>
      <c r="AW1488" s="273" t="s">
        <v>31</v>
      </c>
      <c r="AX1488" s="273" t="s">
        <v>77</v>
      </c>
      <c r="AY1488" s="275" t="s">
        <v>366</v>
      </c>
    </row>
    <row r="1489" spans="2:51" s="280" customFormat="1">
      <c r="B1489" s="279"/>
      <c r="D1489" s="274" t="s">
        <v>373</v>
      </c>
      <c r="E1489" s="281" t="s">
        <v>1</v>
      </c>
      <c r="F1489" s="282" t="s">
        <v>1351</v>
      </c>
      <c r="H1489" s="283">
        <v>4.3239999999999998</v>
      </c>
      <c r="L1489" s="279"/>
      <c r="M1489" s="284"/>
      <c r="T1489" s="285"/>
      <c r="AT1489" s="281" t="s">
        <v>373</v>
      </c>
      <c r="AU1489" s="281" t="s">
        <v>90</v>
      </c>
      <c r="AV1489" s="280" t="s">
        <v>90</v>
      </c>
      <c r="AW1489" s="280" t="s">
        <v>31</v>
      </c>
      <c r="AX1489" s="280" t="s">
        <v>77</v>
      </c>
      <c r="AY1489" s="281" t="s">
        <v>366</v>
      </c>
    </row>
    <row r="1490" spans="2:51" s="294" customFormat="1">
      <c r="B1490" s="293"/>
      <c r="D1490" s="274" t="s">
        <v>373</v>
      </c>
      <c r="E1490" s="295" t="s">
        <v>1</v>
      </c>
      <c r="F1490" s="296" t="s">
        <v>397</v>
      </c>
      <c r="H1490" s="297">
        <v>4.3239999999999998</v>
      </c>
      <c r="L1490" s="293"/>
      <c r="M1490" s="298"/>
      <c r="T1490" s="299"/>
      <c r="AT1490" s="295" t="s">
        <v>373</v>
      </c>
      <c r="AU1490" s="295" t="s">
        <v>90</v>
      </c>
      <c r="AV1490" s="294" t="s">
        <v>149</v>
      </c>
      <c r="AW1490" s="294" t="s">
        <v>31</v>
      </c>
      <c r="AX1490" s="294" t="s">
        <v>77</v>
      </c>
      <c r="AY1490" s="295" t="s">
        <v>366</v>
      </c>
    </row>
    <row r="1491" spans="2:51" s="273" customFormat="1">
      <c r="B1491" s="272"/>
      <c r="D1491" s="274" t="s">
        <v>373</v>
      </c>
      <c r="E1491" s="275" t="s">
        <v>1</v>
      </c>
      <c r="F1491" s="276" t="s">
        <v>1115</v>
      </c>
      <c r="H1491" s="275" t="s">
        <v>1</v>
      </c>
      <c r="L1491" s="272"/>
      <c r="M1491" s="277"/>
      <c r="T1491" s="278"/>
      <c r="AT1491" s="275" t="s">
        <v>373</v>
      </c>
      <c r="AU1491" s="275" t="s">
        <v>90</v>
      </c>
      <c r="AV1491" s="273" t="s">
        <v>84</v>
      </c>
      <c r="AW1491" s="273" t="s">
        <v>31</v>
      </c>
      <c r="AX1491" s="273" t="s">
        <v>77</v>
      </c>
      <c r="AY1491" s="275" t="s">
        <v>366</v>
      </c>
    </row>
    <row r="1492" spans="2:51" s="280" customFormat="1">
      <c r="B1492" s="279"/>
      <c r="D1492" s="274" t="s">
        <v>373</v>
      </c>
      <c r="E1492" s="281" t="s">
        <v>1</v>
      </c>
      <c r="F1492" s="282" t="s">
        <v>1352</v>
      </c>
      <c r="H1492" s="283">
        <v>14.544</v>
      </c>
      <c r="L1492" s="279"/>
      <c r="M1492" s="284"/>
      <c r="T1492" s="285"/>
      <c r="AT1492" s="281" t="s">
        <v>373</v>
      </c>
      <c r="AU1492" s="281" t="s">
        <v>90</v>
      </c>
      <c r="AV1492" s="280" t="s">
        <v>90</v>
      </c>
      <c r="AW1492" s="280" t="s">
        <v>31</v>
      </c>
      <c r="AX1492" s="280" t="s">
        <v>77</v>
      </c>
      <c r="AY1492" s="281" t="s">
        <v>366</v>
      </c>
    </row>
    <row r="1493" spans="2:51" s="294" customFormat="1">
      <c r="B1493" s="293"/>
      <c r="D1493" s="274" t="s">
        <v>373</v>
      </c>
      <c r="E1493" s="295" t="s">
        <v>1</v>
      </c>
      <c r="F1493" s="296" t="s">
        <v>397</v>
      </c>
      <c r="H1493" s="297">
        <v>14.544</v>
      </c>
      <c r="L1493" s="293"/>
      <c r="M1493" s="298"/>
      <c r="T1493" s="299"/>
      <c r="AT1493" s="295" t="s">
        <v>373</v>
      </c>
      <c r="AU1493" s="295" t="s">
        <v>90</v>
      </c>
      <c r="AV1493" s="294" t="s">
        <v>149</v>
      </c>
      <c r="AW1493" s="294" t="s">
        <v>31</v>
      </c>
      <c r="AX1493" s="294" t="s">
        <v>77</v>
      </c>
      <c r="AY1493" s="295" t="s">
        <v>366</v>
      </c>
    </row>
    <row r="1494" spans="2:51" s="273" customFormat="1">
      <c r="B1494" s="272"/>
      <c r="D1494" s="274" t="s">
        <v>373</v>
      </c>
      <c r="E1494" s="275" t="s">
        <v>1</v>
      </c>
      <c r="F1494" s="276" t="s">
        <v>1117</v>
      </c>
      <c r="H1494" s="275" t="s">
        <v>1</v>
      </c>
      <c r="L1494" s="272"/>
      <c r="M1494" s="277"/>
      <c r="T1494" s="278"/>
      <c r="AT1494" s="275" t="s">
        <v>373</v>
      </c>
      <c r="AU1494" s="275" t="s">
        <v>90</v>
      </c>
      <c r="AV1494" s="273" t="s">
        <v>84</v>
      </c>
      <c r="AW1494" s="273" t="s">
        <v>31</v>
      </c>
      <c r="AX1494" s="273" t="s">
        <v>77</v>
      </c>
      <c r="AY1494" s="275" t="s">
        <v>366</v>
      </c>
    </row>
    <row r="1495" spans="2:51" s="280" customFormat="1">
      <c r="B1495" s="279"/>
      <c r="D1495" s="274" t="s">
        <v>373</v>
      </c>
      <c r="E1495" s="281" t="s">
        <v>1</v>
      </c>
      <c r="F1495" s="282" t="s">
        <v>1353</v>
      </c>
      <c r="H1495" s="283">
        <v>9.0399999999999991</v>
      </c>
      <c r="L1495" s="279"/>
      <c r="M1495" s="284"/>
      <c r="T1495" s="285"/>
      <c r="AT1495" s="281" t="s">
        <v>373</v>
      </c>
      <c r="AU1495" s="281" t="s">
        <v>90</v>
      </c>
      <c r="AV1495" s="280" t="s">
        <v>90</v>
      </c>
      <c r="AW1495" s="280" t="s">
        <v>31</v>
      </c>
      <c r="AX1495" s="280" t="s">
        <v>77</v>
      </c>
      <c r="AY1495" s="281" t="s">
        <v>366</v>
      </c>
    </row>
    <row r="1496" spans="2:51" s="294" customFormat="1">
      <c r="B1496" s="293"/>
      <c r="D1496" s="274" t="s">
        <v>373</v>
      </c>
      <c r="E1496" s="295" t="s">
        <v>1</v>
      </c>
      <c r="F1496" s="296" t="s">
        <v>397</v>
      </c>
      <c r="H1496" s="297">
        <v>9.0399999999999991</v>
      </c>
      <c r="L1496" s="293"/>
      <c r="M1496" s="298"/>
      <c r="T1496" s="299"/>
      <c r="AT1496" s="295" t="s">
        <v>373</v>
      </c>
      <c r="AU1496" s="295" t="s">
        <v>90</v>
      </c>
      <c r="AV1496" s="294" t="s">
        <v>149</v>
      </c>
      <c r="AW1496" s="294" t="s">
        <v>31</v>
      </c>
      <c r="AX1496" s="294" t="s">
        <v>77</v>
      </c>
      <c r="AY1496" s="295" t="s">
        <v>366</v>
      </c>
    </row>
    <row r="1497" spans="2:51" s="273" customFormat="1">
      <c r="B1497" s="272"/>
      <c r="D1497" s="274" t="s">
        <v>373</v>
      </c>
      <c r="E1497" s="275" t="s">
        <v>1</v>
      </c>
      <c r="F1497" s="276" t="s">
        <v>1119</v>
      </c>
      <c r="H1497" s="275" t="s">
        <v>1</v>
      </c>
      <c r="L1497" s="272"/>
      <c r="M1497" s="277"/>
      <c r="T1497" s="278"/>
      <c r="AT1497" s="275" t="s">
        <v>373</v>
      </c>
      <c r="AU1497" s="275" t="s">
        <v>90</v>
      </c>
      <c r="AV1497" s="273" t="s">
        <v>84</v>
      </c>
      <c r="AW1497" s="273" t="s">
        <v>31</v>
      </c>
      <c r="AX1497" s="273" t="s">
        <v>77</v>
      </c>
      <c r="AY1497" s="275" t="s">
        <v>366</v>
      </c>
    </row>
    <row r="1498" spans="2:51" s="280" customFormat="1">
      <c r="B1498" s="279"/>
      <c r="D1498" s="274" t="s">
        <v>373</v>
      </c>
      <c r="E1498" s="281" t="s">
        <v>1</v>
      </c>
      <c r="F1498" s="282" t="s">
        <v>1354</v>
      </c>
      <c r="H1498" s="283">
        <v>14.534000000000001</v>
      </c>
      <c r="L1498" s="279"/>
      <c r="M1498" s="284"/>
      <c r="T1498" s="285"/>
      <c r="AT1498" s="281" t="s">
        <v>373</v>
      </c>
      <c r="AU1498" s="281" t="s">
        <v>90</v>
      </c>
      <c r="AV1498" s="280" t="s">
        <v>90</v>
      </c>
      <c r="AW1498" s="280" t="s">
        <v>31</v>
      </c>
      <c r="AX1498" s="280" t="s">
        <v>77</v>
      </c>
      <c r="AY1498" s="281" t="s">
        <v>366</v>
      </c>
    </row>
    <row r="1499" spans="2:51" s="294" customFormat="1">
      <c r="B1499" s="293"/>
      <c r="D1499" s="274" t="s">
        <v>373</v>
      </c>
      <c r="E1499" s="295" t="s">
        <v>1</v>
      </c>
      <c r="F1499" s="296" t="s">
        <v>397</v>
      </c>
      <c r="H1499" s="297">
        <v>14.534000000000001</v>
      </c>
      <c r="L1499" s="293"/>
      <c r="M1499" s="298"/>
      <c r="T1499" s="299"/>
      <c r="AT1499" s="295" t="s">
        <v>373</v>
      </c>
      <c r="AU1499" s="295" t="s">
        <v>90</v>
      </c>
      <c r="AV1499" s="294" t="s">
        <v>149</v>
      </c>
      <c r="AW1499" s="294" t="s">
        <v>31</v>
      </c>
      <c r="AX1499" s="294" t="s">
        <v>77</v>
      </c>
      <c r="AY1499" s="295" t="s">
        <v>366</v>
      </c>
    </row>
    <row r="1500" spans="2:51" s="273" customFormat="1">
      <c r="B1500" s="272"/>
      <c r="D1500" s="274" t="s">
        <v>373</v>
      </c>
      <c r="E1500" s="275" t="s">
        <v>1</v>
      </c>
      <c r="F1500" s="276" t="s">
        <v>1121</v>
      </c>
      <c r="H1500" s="275" t="s">
        <v>1</v>
      </c>
      <c r="L1500" s="272"/>
      <c r="M1500" s="277"/>
      <c r="T1500" s="278"/>
      <c r="AT1500" s="275" t="s">
        <v>373</v>
      </c>
      <c r="AU1500" s="275" t="s">
        <v>90</v>
      </c>
      <c r="AV1500" s="273" t="s">
        <v>84</v>
      </c>
      <c r="AW1500" s="273" t="s">
        <v>31</v>
      </c>
      <c r="AX1500" s="273" t="s">
        <v>77</v>
      </c>
      <c r="AY1500" s="275" t="s">
        <v>366</v>
      </c>
    </row>
    <row r="1501" spans="2:51" s="280" customFormat="1">
      <c r="B1501" s="279"/>
      <c r="D1501" s="274" t="s">
        <v>373</v>
      </c>
      <c r="E1501" s="281" t="s">
        <v>1</v>
      </c>
      <c r="F1501" s="282" t="s">
        <v>1224</v>
      </c>
      <c r="H1501" s="283">
        <v>19.013999999999999</v>
      </c>
      <c r="L1501" s="279"/>
      <c r="M1501" s="284"/>
      <c r="T1501" s="285"/>
      <c r="AT1501" s="281" t="s">
        <v>373</v>
      </c>
      <c r="AU1501" s="281" t="s">
        <v>90</v>
      </c>
      <c r="AV1501" s="280" t="s">
        <v>90</v>
      </c>
      <c r="AW1501" s="280" t="s">
        <v>31</v>
      </c>
      <c r="AX1501" s="280" t="s">
        <v>77</v>
      </c>
      <c r="AY1501" s="281" t="s">
        <v>366</v>
      </c>
    </row>
    <row r="1502" spans="2:51" s="294" customFormat="1">
      <c r="B1502" s="293"/>
      <c r="D1502" s="274" t="s">
        <v>373</v>
      </c>
      <c r="E1502" s="295" t="s">
        <v>1</v>
      </c>
      <c r="F1502" s="296" t="s">
        <v>397</v>
      </c>
      <c r="H1502" s="297">
        <v>19.013999999999999</v>
      </c>
      <c r="L1502" s="293"/>
      <c r="M1502" s="298"/>
      <c r="T1502" s="299"/>
      <c r="AT1502" s="295" t="s">
        <v>373</v>
      </c>
      <c r="AU1502" s="295" t="s">
        <v>90</v>
      </c>
      <c r="AV1502" s="294" t="s">
        <v>149</v>
      </c>
      <c r="AW1502" s="294" t="s">
        <v>31</v>
      </c>
      <c r="AX1502" s="294" t="s">
        <v>77</v>
      </c>
      <c r="AY1502" s="295" t="s">
        <v>366</v>
      </c>
    </row>
    <row r="1503" spans="2:51" s="273" customFormat="1">
      <c r="B1503" s="272"/>
      <c r="D1503" s="274" t="s">
        <v>373</v>
      </c>
      <c r="E1503" s="275" t="s">
        <v>1</v>
      </c>
      <c r="F1503" s="276" t="s">
        <v>1123</v>
      </c>
      <c r="H1503" s="275" t="s">
        <v>1</v>
      </c>
      <c r="L1503" s="272"/>
      <c r="M1503" s="277"/>
      <c r="T1503" s="278"/>
      <c r="AT1503" s="275" t="s">
        <v>373</v>
      </c>
      <c r="AU1503" s="275" t="s">
        <v>90</v>
      </c>
      <c r="AV1503" s="273" t="s">
        <v>84</v>
      </c>
      <c r="AW1503" s="273" t="s">
        <v>31</v>
      </c>
      <c r="AX1503" s="273" t="s">
        <v>77</v>
      </c>
      <c r="AY1503" s="275" t="s">
        <v>366</v>
      </c>
    </row>
    <row r="1504" spans="2:51" s="280" customFormat="1">
      <c r="B1504" s="279"/>
      <c r="D1504" s="274" t="s">
        <v>373</v>
      </c>
      <c r="E1504" s="281" t="s">
        <v>1</v>
      </c>
      <c r="F1504" s="282" t="s">
        <v>1355</v>
      </c>
      <c r="H1504" s="283">
        <v>155.38999999999999</v>
      </c>
      <c r="L1504" s="279"/>
      <c r="M1504" s="284"/>
      <c r="T1504" s="285"/>
      <c r="AT1504" s="281" t="s">
        <v>373</v>
      </c>
      <c r="AU1504" s="281" t="s">
        <v>90</v>
      </c>
      <c r="AV1504" s="280" t="s">
        <v>90</v>
      </c>
      <c r="AW1504" s="280" t="s">
        <v>31</v>
      </c>
      <c r="AX1504" s="280" t="s">
        <v>77</v>
      </c>
      <c r="AY1504" s="281" t="s">
        <v>366</v>
      </c>
    </row>
    <row r="1505" spans="2:51" s="273" customFormat="1">
      <c r="B1505" s="272"/>
      <c r="D1505" s="274" t="s">
        <v>373</v>
      </c>
      <c r="E1505" s="275" t="s">
        <v>1</v>
      </c>
      <c r="F1505" s="276" t="s">
        <v>1092</v>
      </c>
      <c r="H1505" s="275" t="s">
        <v>1</v>
      </c>
      <c r="L1505" s="272"/>
      <c r="M1505" s="277"/>
      <c r="T1505" s="278"/>
      <c r="AT1505" s="275" t="s">
        <v>373</v>
      </c>
      <c r="AU1505" s="275" t="s">
        <v>90</v>
      </c>
      <c r="AV1505" s="273" t="s">
        <v>84</v>
      </c>
      <c r="AW1505" s="273" t="s">
        <v>31</v>
      </c>
      <c r="AX1505" s="273" t="s">
        <v>77</v>
      </c>
      <c r="AY1505" s="275" t="s">
        <v>366</v>
      </c>
    </row>
    <row r="1506" spans="2:51" s="280" customFormat="1">
      <c r="B1506" s="279"/>
      <c r="D1506" s="274" t="s">
        <v>373</v>
      </c>
      <c r="E1506" s="281" t="s">
        <v>1</v>
      </c>
      <c r="F1506" s="282" t="s">
        <v>1356</v>
      </c>
      <c r="H1506" s="283">
        <v>6.5679999999999996</v>
      </c>
      <c r="L1506" s="279"/>
      <c r="M1506" s="284"/>
      <c r="T1506" s="285"/>
      <c r="AT1506" s="281" t="s">
        <v>373</v>
      </c>
      <c r="AU1506" s="281" t="s">
        <v>90</v>
      </c>
      <c r="AV1506" s="280" t="s">
        <v>90</v>
      </c>
      <c r="AW1506" s="280" t="s">
        <v>31</v>
      </c>
      <c r="AX1506" s="280" t="s">
        <v>77</v>
      </c>
      <c r="AY1506" s="281" t="s">
        <v>366</v>
      </c>
    </row>
    <row r="1507" spans="2:51" s="280" customFormat="1">
      <c r="B1507" s="279"/>
      <c r="D1507" s="274" t="s">
        <v>373</v>
      </c>
      <c r="E1507" s="281" t="s">
        <v>1</v>
      </c>
      <c r="F1507" s="282" t="s">
        <v>1357</v>
      </c>
      <c r="H1507" s="283">
        <v>4.38</v>
      </c>
      <c r="L1507" s="279"/>
      <c r="M1507" s="284"/>
      <c r="T1507" s="285"/>
      <c r="AT1507" s="281" t="s">
        <v>373</v>
      </c>
      <c r="AU1507" s="281" t="s">
        <v>90</v>
      </c>
      <c r="AV1507" s="280" t="s">
        <v>90</v>
      </c>
      <c r="AW1507" s="280" t="s">
        <v>31</v>
      </c>
      <c r="AX1507" s="280" t="s">
        <v>77</v>
      </c>
      <c r="AY1507" s="281" t="s">
        <v>366</v>
      </c>
    </row>
    <row r="1508" spans="2:51" s="294" customFormat="1">
      <c r="B1508" s="293"/>
      <c r="D1508" s="274" t="s">
        <v>373</v>
      </c>
      <c r="E1508" s="295" t="s">
        <v>1</v>
      </c>
      <c r="F1508" s="296" t="s">
        <v>397</v>
      </c>
      <c r="H1508" s="297">
        <v>166.33799999999999</v>
      </c>
      <c r="L1508" s="293"/>
      <c r="M1508" s="298"/>
      <c r="T1508" s="299"/>
      <c r="AT1508" s="295" t="s">
        <v>373</v>
      </c>
      <c r="AU1508" s="295" t="s">
        <v>90</v>
      </c>
      <c r="AV1508" s="294" t="s">
        <v>149</v>
      </c>
      <c r="AW1508" s="294" t="s">
        <v>31</v>
      </c>
      <c r="AX1508" s="294" t="s">
        <v>77</v>
      </c>
      <c r="AY1508" s="295" t="s">
        <v>366</v>
      </c>
    </row>
    <row r="1509" spans="2:51" s="273" customFormat="1">
      <c r="B1509" s="272"/>
      <c r="D1509" s="274" t="s">
        <v>373</v>
      </c>
      <c r="E1509" s="275" t="s">
        <v>1</v>
      </c>
      <c r="F1509" s="276" t="s">
        <v>1127</v>
      </c>
      <c r="H1509" s="275" t="s">
        <v>1</v>
      </c>
      <c r="L1509" s="272"/>
      <c r="M1509" s="277"/>
      <c r="T1509" s="278"/>
      <c r="AT1509" s="275" t="s">
        <v>373</v>
      </c>
      <c r="AU1509" s="275" t="s">
        <v>90</v>
      </c>
      <c r="AV1509" s="273" t="s">
        <v>84</v>
      </c>
      <c r="AW1509" s="273" t="s">
        <v>31</v>
      </c>
      <c r="AX1509" s="273" t="s">
        <v>77</v>
      </c>
      <c r="AY1509" s="275" t="s">
        <v>366</v>
      </c>
    </row>
    <row r="1510" spans="2:51" s="280" customFormat="1">
      <c r="B1510" s="279"/>
      <c r="D1510" s="274" t="s">
        <v>373</v>
      </c>
      <c r="E1510" s="281" t="s">
        <v>1</v>
      </c>
      <c r="F1510" s="282" t="s">
        <v>1358</v>
      </c>
      <c r="H1510" s="283">
        <v>193.03800000000001</v>
      </c>
      <c r="L1510" s="279"/>
      <c r="M1510" s="284"/>
      <c r="T1510" s="285"/>
      <c r="AT1510" s="281" t="s">
        <v>373</v>
      </c>
      <c r="AU1510" s="281" t="s">
        <v>90</v>
      </c>
      <c r="AV1510" s="280" t="s">
        <v>90</v>
      </c>
      <c r="AW1510" s="280" t="s">
        <v>31</v>
      </c>
      <c r="AX1510" s="280" t="s">
        <v>77</v>
      </c>
      <c r="AY1510" s="281" t="s">
        <v>366</v>
      </c>
    </row>
    <row r="1511" spans="2:51" s="273" customFormat="1">
      <c r="B1511" s="272"/>
      <c r="D1511" s="274" t="s">
        <v>373</v>
      </c>
      <c r="E1511" s="275" t="s">
        <v>1</v>
      </c>
      <c r="F1511" s="276" t="s">
        <v>1092</v>
      </c>
      <c r="H1511" s="275" t="s">
        <v>1</v>
      </c>
      <c r="L1511" s="272"/>
      <c r="M1511" s="277"/>
      <c r="T1511" s="278"/>
      <c r="AT1511" s="275" t="s">
        <v>373</v>
      </c>
      <c r="AU1511" s="275" t="s">
        <v>90</v>
      </c>
      <c r="AV1511" s="273" t="s">
        <v>84</v>
      </c>
      <c r="AW1511" s="273" t="s">
        <v>31</v>
      </c>
      <c r="AX1511" s="273" t="s">
        <v>77</v>
      </c>
      <c r="AY1511" s="275" t="s">
        <v>366</v>
      </c>
    </row>
    <row r="1512" spans="2:51" s="280" customFormat="1">
      <c r="B1512" s="279"/>
      <c r="D1512" s="274" t="s">
        <v>373</v>
      </c>
      <c r="E1512" s="281" t="s">
        <v>1</v>
      </c>
      <c r="F1512" s="282" t="s">
        <v>1359</v>
      </c>
      <c r="H1512" s="283">
        <v>4.7450000000000001</v>
      </c>
      <c r="L1512" s="279"/>
      <c r="M1512" s="284"/>
      <c r="T1512" s="285"/>
      <c r="AT1512" s="281" t="s">
        <v>373</v>
      </c>
      <c r="AU1512" s="281" t="s">
        <v>90</v>
      </c>
      <c r="AV1512" s="280" t="s">
        <v>90</v>
      </c>
      <c r="AW1512" s="280" t="s">
        <v>31</v>
      </c>
      <c r="AX1512" s="280" t="s">
        <v>77</v>
      </c>
      <c r="AY1512" s="281" t="s">
        <v>366</v>
      </c>
    </row>
    <row r="1513" spans="2:51" s="280" customFormat="1">
      <c r="B1513" s="279"/>
      <c r="D1513" s="274" t="s">
        <v>373</v>
      </c>
      <c r="E1513" s="281" t="s">
        <v>1</v>
      </c>
      <c r="F1513" s="282" t="s">
        <v>1360</v>
      </c>
      <c r="H1513" s="283">
        <v>4.5910000000000002</v>
      </c>
      <c r="L1513" s="279"/>
      <c r="M1513" s="284"/>
      <c r="T1513" s="285"/>
      <c r="AT1513" s="281" t="s">
        <v>373</v>
      </c>
      <c r="AU1513" s="281" t="s">
        <v>90</v>
      </c>
      <c r="AV1513" s="280" t="s">
        <v>90</v>
      </c>
      <c r="AW1513" s="280" t="s">
        <v>31</v>
      </c>
      <c r="AX1513" s="280" t="s">
        <v>77</v>
      </c>
      <c r="AY1513" s="281" t="s">
        <v>366</v>
      </c>
    </row>
    <row r="1514" spans="2:51" s="294" customFormat="1">
      <c r="B1514" s="293"/>
      <c r="D1514" s="274" t="s">
        <v>373</v>
      </c>
      <c r="E1514" s="295" t="s">
        <v>1</v>
      </c>
      <c r="F1514" s="296" t="s">
        <v>397</v>
      </c>
      <c r="H1514" s="297">
        <v>202.374</v>
      </c>
      <c r="L1514" s="293"/>
      <c r="M1514" s="298"/>
      <c r="T1514" s="299"/>
      <c r="AT1514" s="295" t="s">
        <v>373</v>
      </c>
      <c r="AU1514" s="295" t="s">
        <v>90</v>
      </c>
      <c r="AV1514" s="294" t="s">
        <v>149</v>
      </c>
      <c r="AW1514" s="294" t="s">
        <v>31</v>
      </c>
      <c r="AX1514" s="294" t="s">
        <v>77</v>
      </c>
      <c r="AY1514" s="295" t="s">
        <v>366</v>
      </c>
    </row>
    <row r="1515" spans="2:51" s="273" customFormat="1">
      <c r="B1515" s="272"/>
      <c r="D1515" s="274" t="s">
        <v>373</v>
      </c>
      <c r="E1515" s="275" t="s">
        <v>1</v>
      </c>
      <c r="F1515" s="276" t="s">
        <v>1131</v>
      </c>
      <c r="H1515" s="275" t="s">
        <v>1</v>
      </c>
      <c r="L1515" s="272"/>
      <c r="M1515" s="277"/>
      <c r="T1515" s="278"/>
      <c r="AT1515" s="275" t="s">
        <v>373</v>
      </c>
      <c r="AU1515" s="275" t="s">
        <v>90</v>
      </c>
      <c r="AV1515" s="273" t="s">
        <v>84</v>
      </c>
      <c r="AW1515" s="273" t="s">
        <v>31</v>
      </c>
      <c r="AX1515" s="273" t="s">
        <v>77</v>
      </c>
      <c r="AY1515" s="275" t="s">
        <v>366</v>
      </c>
    </row>
    <row r="1516" spans="2:51" s="280" customFormat="1">
      <c r="B1516" s="279"/>
      <c r="D1516" s="274" t="s">
        <v>373</v>
      </c>
      <c r="E1516" s="281" t="s">
        <v>1</v>
      </c>
      <c r="F1516" s="282" t="s">
        <v>1361</v>
      </c>
      <c r="H1516" s="283">
        <v>171.387</v>
      </c>
      <c r="L1516" s="279"/>
      <c r="M1516" s="284"/>
      <c r="T1516" s="285"/>
      <c r="AT1516" s="281" t="s">
        <v>373</v>
      </c>
      <c r="AU1516" s="281" t="s">
        <v>90</v>
      </c>
      <c r="AV1516" s="280" t="s">
        <v>90</v>
      </c>
      <c r="AW1516" s="280" t="s">
        <v>31</v>
      </c>
      <c r="AX1516" s="280" t="s">
        <v>77</v>
      </c>
      <c r="AY1516" s="281" t="s">
        <v>366</v>
      </c>
    </row>
    <row r="1517" spans="2:51" s="273" customFormat="1">
      <c r="B1517" s="272"/>
      <c r="D1517" s="274" t="s">
        <v>373</v>
      </c>
      <c r="E1517" s="275" t="s">
        <v>1</v>
      </c>
      <c r="F1517" s="276" t="s">
        <v>1092</v>
      </c>
      <c r="H1517" s="275" t="s">
        <v>1</v>
      </c>
      <c r="L1517" s="272"/>
      <c r="M1517" s="277"/>
      <c r="T1517" s="278"/>
      <c r="AT1517" s="275" t="s">
        <v>373</v>
      </c>
      <c r="AU1517" s="275" t="s">
        <v>90</v>
      </c>
      <c r="AV1517" s="273" t="s">
        <v>84</v>
      </c>
      <c r="AW1517" s="273" t="s">
        <v>31</v>
      </c>
      <c r="AX1517" s="273" t="s">
        <v>77</v>
      </c>
      <c r="AY1517" s="275" t="s">
        <v>366</v>
      </c>
    </row>
    <row r="1518" spans="2:51" s="280" customFormat="1">
      <c r="B1518" s="279"/>
      <c r="D1518" s="274" t="s">
        <v>373</v>
      </c>
      <c r="E1518" s="281" t="s">
        <v>1</v>
      </c>
      <c r="F1518" s="282" t="s">
        <v>1362</v>
      </c>
      <c r="H1518" s="283">
        <v>6.7350000000000003</v>
      </c>
      <c r="L1518" s="279"/>
      <c r="M1518" s="284"/>
      <c r="T1518" s="285"/>
      <c r="AT1518" s="281" t="s">
        <v>373</v>
      </c>
      <c r="AU1518" s="281" t="s">
        <v>90</v>
      </c>
      <c r="AV1518" s="280" t="s">
        <v>90</v>
      </c>
      <c r="AW1518" s="280" t="s">
        <v>31</v>
      </c>
      <c r="AX1518" s="280" t="s">
        <v>77</v>
      </c>
      <c r="AY1518" s="281" t="s">
        <v>366</v>
      </c>
    </row>
    <row r="1519" spans="2:51" s="280" customFormat="1">
      <c r="B1519" s="279"/>
      <c r="D1519" s="274" t="s">
        <v>373</v>
      </c>
      <c r="E1519" s="281" t="s">
        <v>1</v>
      </c>
      <c r="F1519" s="282" t="s">
        <v>1363</v>
      </c>
      <c r="H1519" s="283">
        <v>5.327</v>
      </c>
      <c r="L1519" s="279"/>
      <c r="M1519" s="284"/>
      <c r="T1519" s="285"/>
      <c r="AT1519" s="281" t="s">
        <v>373</v>
      </c>
      <c r="AU1519" s="281" t="s">
        <v>90</v>
      </c>
      <c r="AV1519" s="280" t="s">
        <v>90</v>
      </c>
      <c r="AW1519" s="280" t="s">
        <v>31</v>
      </c>
      <c r="AX1519" s="280" t="s">
        <v>77</v>
      </c>
      <c r="AY1519" s="281" t="s">
        <v>366</v>
      </c>
    </row>
    <row r="1520" spans="2:51" s="294" customFormat="1">
      <c r="B1520" s="293"/>
      <c r="D1520" s="274" t="s">
        <v>373</v>
      </c>
      <c r="E1520" s="295" t="s">
        <v>1</v>
      </c>
      <c r="F1520" s="296" t="s">
        <v>397</v>
      </c>
      <c r="H1520" s="297">
        <v>183.44900000000001</v>
      </c>
      <c r="L1520" s="293"/>
      <c r="M1520" s="298"/>
      <c r="T1520" s="299"/>
      <c r="AT1520" s="295" t="s">
        <v>373</v>
      </c>
      <c r="AU1520" s="295" t="s">
        <v>90</v>
      </c>
      <c r="AV1520" s="294" t="s">
        <v>149</v>
      </c>
      <c r="AW1520" s="294" t="s">
        <v>31</v>
      </c>
      <c r="AX1520" s="294" t="s">
        <v>77</v>
      </c>
      <c r="AY1520" s="295" t="s">
        <v>366</v>
      </c>
    </row>
    <row r="1521" spans="2:51" s="273" customFormat="1">
      <c r="B1521" s="272"/>
      <c r="D1521" s="274" t="s">
        <v>373</v>
      </c>
      <c r="E1521" s="275" t="s">
        <v>1</v>
      </c>
      <c r="F1521" s="276" t="s">
        <v>1135</v>
      </c>
      <c r="H1521" s="275" t="s">
        <v>1</v>
      </c>
      <c r="L1521" s="272"/>
      <c r="M1521" s="277"/>
      <c r="T1521" s="278"/>
      <c r="AT1521" s="275" t="s">
        <v>373</v>
      </c>
      <c r="AU1521" s="275" t="s">
        <v>90</v>
      </c>
      <c r="AV1521" s="273" t="s">
        <v>84</v>
      </c>
      <c r="AW1521" s="273" t="s">
        <v>31</v>
      </c>
      <c r="AX1521" s="273" t="s">
        <v>77</v>
      </c>
      <c r="AY1521" s="275" t="s">
        <v>366</v>
      </c>
    </row>
    <row r="1522" spans="2:51" s="280" customFormat="1">
      <c r="B1522" s="279"/>
      <c r="D1522" s="274" t="s">
        <v>373</v>
      </c>
      <c r="E1522" s="281" t="s">
        <v>1</v>
      </c>
      <c r="F1522" s="282" t="s">
        <v>1364</v>
      </c>
      <c r="H1522" s="283">
        <v>4.1710000000000003</v>
      </c>
      <c r="L1522" s="279"/>
      <c r="M1522" s="284"/>
      <c r="T1522" s="285"/>
      <c r="AT1522" s="281" t="s">
        <v>373</v>
      </c>
      <c r="AU1522" s="281" t="s">
        <v>90</v>
      </c>
      <c r="AV1522" s="280" t="s">
        <v>90</v>
      </c>
      <c r="AW1522" s="280" t="s">
        <v>31</v>
      </c>
      <c r="AX1522" s="280" t="s">
        <v>77</v>
      </c>
      <c r="AY1522" s="281" t="s">
        <v>366</v>
      </c>
    </row>
    <row r="1523" spans="2:51" s="294" customFormat="1">
      <c r="B1523" s="293"/>
      <c r="D1523" s="274" t="s">
        <v>373</v>
      </c>
      <c r="E1523" s="295" t="s">
        <v>1</v>
      </c>
      <c r="F1523" s="296" t="s">
        <v>397</v>
      </c>
      <c r="H1523" s="297">
        <v>4.1710000000000003</v>
      </c>
      <c r="L1523" s="293"/>
      <c r="M1523" s="298"/>
      <c r="T1523" s="299"/>
      <c r="AT1523" s="295" t="s">
        <v>373</v>
      </c>
      <c r="AU1523" s="295" t="s">
        <v>90</v>
      </c>
      <c r="AV1523" s="294" t="s">
        <v>149</v>
      </c>
      <c r="AW1523" s="294" t="s">
        <v>31</v>
      </c>
      <c r="AX1523" s="294" t="s">
        <v>77</v>
      </c>
      <c r="AY1523" s="295" t="s">
        <v>366</v>
      </c>
    </row>
    <row r="1524" spans="2:51" s="273" customFormat="1">
      <c r="B1524" s="272"/>
      <c r="D1524" s="274" t="s">
        <v>373</v>
      </c>
      <c r="E1524" s="275" t="s">
        <v>1</v>
      </c>
      <c r="F1524" s="276" t="s">
        <v>1137</v>
      </c>
      <c r="H1524" s="275" t="s">
        <v>1</v>
      </c>
      <c r="L1524" s="272"/>
      <c r="M1524" s="277"/>
      <c r="T1524" s="278"/>
      <c r="AT1524" s="275" t="s">
        <v>373</v>
      </c>
      <c r="AU1524" s="275" t="s">
        <v>90</v>
      </c>
      <c r="AV1524" s="273" t="s">
        <v>84</v>
      </c>
      <c r="AW1524" s="273" t="s">
        <v>31</v>
      </c>
      <c r="AX1524" s="273" t="s">
        <v>77</v>
      </c>
      <c r="AY1524" s="275" t="s">
        <v>366</v>
      </c>
    </row>
    <row r="1525" spans="2:51" s="280" customFormat="1">
      <c r="B1525" s="279"/>
      <c r="D1525" s="274" t="s">
        <v>373</v>
      </c>
      <c r="E1525" s="281" t="s">
        <v>1</v>
      </c>
      <c r="F1525" s="282" t="s">
        <v>1365</v>
      </c>
      <c r="H1525" s="283">
        <v>4.3499999999999996</v>
      </c>
      <c r="L1525" s="279"/>
      <c r="M1525" s="284"/>
      <c r="T1525" s="285"/>
      <c r="AT1525" s="281" t="s">
        <v>373</v>
      </c>
      <c r="AU1525" s="281" t="s">
        <v>90</v>
      </c>
      <c r="AV1525" s="280" t="s">
        <v>90</v>
      </c>
      <c r="AW1525" s="280" t="s">
        <v>31</v>
      </c>
      <c r="AX1525" s="280" t="s">
        <v>77</v>
      </c>
      <c r="AY1525" s="281" t="s">
        <v>366</v>
      </c>
    </row>
    <row r="1526" spans="2:51" s="294" customFormat="1">
      <c r="B1526" s="293"/>
      <c r="D1526" s="274" t="s">
        <v>373</v>
      </c>
      <c r="E1526" s="295" t="s">
        <v>1</v>
      </c>
      <c r="F1526" s="296" t="s">
        <v>397</v>
      </c>
      <c r="H1526" s="297">
        <v>4.3499999999999996</v>
      </c>
      <c r="L1526" s="293"/>
      <c r="M1526" s="298"/>
      <c r="T1526" s="299"/>
      <c r="AT1526" s="295" t="s">
        <v>373</v>
      </c>
      <c r="AU1526" s="295" t="s">
        <v>90</v>
      </c>
      <c r="AV1526" s="294" t="s">
        <v>149</v>
      </c>
      <c r="AW1526" s="294" t="s">
        <v>31</v>
      </c>
      <c r="AX1526" s="294" t="s">
        <v>77</v>
      </c>
      <c r="AY1526" s="295" t="s">
        <v>366</v>
      </c>
    </row>
    <row r="1527" spans="2:51" s="273" customFormat="1">
      <c r="B1527" s="272"/>
      <c r="D1527" s="274" t="s">
        <v>373</v>
      </c>
      <c r="E1527" s="275" t="s">
        <v>1</v>
      </c>
      <c r="F1527" s="276" t="s">
        <v>1139</v>
      </c>
      <c r="H1527" s="275" t="s">
        <v>1</v>
      </c>
      <c r="L1527" s="272"/>
      <c r="M1527" s="277"/>
      <c r="T1527" s="278"/>
      <c r="AT1527" s="275" t="s">
        <v>373</v>
      </c>
      <c r="AU1527" s="275" t="s">
        <v>90</v>
      </c>
      <c r="AV1527" s="273" t="s">
        <v>84</v>
      </c>
      <c r="AW1527" s="273" t="s">
        <v>31</v>
      </c>
      <c r="AX1527" s="273" t="s">
        <v>77</v>
      </c>
      <c r="AY1527" s="275" t="s">
        <v>366</v>
      </c>
    </row>
    <row r="1528" spans="2:51" s="280" customFormat="1">
      <c r="B1528" s="279"/>
      <c r="D1528" s="274" t="s">
        <v>373</v>
      </c>
      <c r="E1528" s="281" t="s">
        <v>1</v>
      </c>
      <c r="F1528" s="282" t="s">
        <v>1366</v>
      </c>
      <c r="H1528" s="283">
        <v>28.853000000000002</v>
      </c>
      <c r="L1528" s="279"/>
      <c r="M1528" s="284"/>
      <c r="T1528" s="285"/>
      <c r="AT1528" s="281" t="s">
        <v>373</v>
      </c>
      <c r="AU1528" s="281" t="s">
        <v>90</v>
      </c>
      <c r="AV1528" s="280" t="s">
        <v>90</v>
      </c>
      <c r="AW1528" s="280" t="s">
        <v>31</v>
      </c>
      <c r="AX1528" s="280" t="s">
        <v>77</v>
      </c>
      <c r="AY1528" s="281" t="s">
        <v>366</v>
      </c>
    </row>
    <row r="1529" spans="2:51" s="294" customFormat="1">
      <c r="B1529" s="293"/>
      <c r="D1529" s="274" t="s">
        <v>373</v>
      </c>
      <c r="E1529" s="295" t="s">
        <v>1</v>
      </c>
      <c r="F1529" s="296" t="s">
        <v>397</v>
      </c>
      <c r="H1529" s="297">
        <v>28.853000000000002</v>
      </c>
      <c r="L1529" s="293"/>
      <c r="M1529" s="298"/>
      <c r="T1529" s="299"/>
      <c r="AT1529" s="295" t="s">
        <v>373</v>
      </c>
      <c r="AU1529" s="295" t="s">
        <v>90</v>
      </c>
      <c r="AV1529" s="294" t="s">
        <v>149</v>
      </c>
      <c r="AW1529" s="294" t="s">
        <v>31</v>
      </c>
      <c r="AX1529" s="294" t="s">
        <v>77</v>
      </c>
      <c r="AY1529" s="295" t="s">
        <v>366</v>
      </c>
    </row>
    <row r="1530" spans="2:51" s="273" customFormat="1">
      <c r="B1530" s="272"/>
      <c r="D1530" s="274" t="s">
        <v>373</v>
      </c>
      <c r="E1530" s="275" t="s">
        <v>1</v>
      </c>
      <c r="F1530" s="276" t="s">
        <v>1141</v>
      </c>
      <c r="H1530" s="275" t="s">
        <v>1</v>
      </c>
      <c r="L1530" s="272"/>
      <c r="M1530" s="277"/>
      <c r="T1530" s="278"/>
      <c r="AT1530" s="275" t="s">
        <v>373</v>
      </c>
      <c r="AU1530" s="275" t="s">
        <v>90</v>
      </c>
      <c r="AV1530" s="273" t="s">
        <v>84</v>
      </c>
      <c r="AW1530" s="273" t="s">
        <v>31</v>
      </c>
      <c r="AX1530" s="273" t="s">
        <v>77</v>
      </c>
      <c r="AY1530" s="275" t="s">
        <v>366</v>
      </c>
    </row>
    <row r="1531" spans="2:51" s="280" customFormat="1">
      <c r="B1531" s="279"/>
      <c r="D1531" s="274" t="s">
        <v>373</v>
      </c>
      <c r="E1531" s="281" t="s">
        <v>1</v>
      </c>
      <c r="F1531" s="282" t="s">
        <v>1367</v>
      </c>
      <c r="H1531" s="283">
        <v>28.658999999999999</v>
      </c>
      <c r="L1531" s="279"/>
      <c r="M1531" s="284"/>
      <c r="T1531" s="285"/>
      <c r="AT1531" s="281" t="s">
        <v>373</v>
      </c>
      <c r="AU1531" s="281" t="s">
        <v>90</v>
      </c>
      <c r="AV1531" s="280" t="s">
        <v>90</v>
      </c>
      <c r="AW1531" s="280" t="s">
        <v>31</v>
      </c>
      <c r="AX1531" s="280" t="s">
        <v>77</v>
      </c>
      <c r="AY1531" s="281" t="s">
        <v>366</v>
      </c>
    </row>
    <row r="1532" spans="2:51" s="294" customFormat="1">
      <c r="B1532" s="293"/>
      <c r="D1532" s="274" t="s">
        <v>373</v>
      </c>
      <c r="E1532" s="295" t="s">
        <v>1</v>
      </c>
      <c r="F1532" s="296" t="s">
        <v>397</v>
      </c>
      <c r="H1532" s="297">
        <v>28.658999999999999</v>
      </c>
      <c r="L1532" s="293"/>
      <c r="M1532" s="298"/>
      <c r="T1532" s="299"/>
      <c r="AT1532" s="295" t="s">
        <v>373</v>
      </c>
      <c r="AU1532" s="295" t="s">
        <v>90</v>
      </c>
      <c r="AV1532" s="294" t="s">
        <v>149</v>
      </c>
      <c r="AW1532" s="294" t="s">
        <v>31</v>
      </c>
      <c r="AX1532" s="294" t="s">
        <v>77</v>
      </c>
      <c r="AY1532" s="295" t="s">
        <v>366</v>
      </c>
    </row>
    <row r="1533" spans="2:51" s="273" customFormat="1">
      <c r="B1533" s="272"/>
      <c r="D1533" s="274" t="s">
        <v>373</v>
      </c>
      <c r="E1533" s="275" t="s">
        <v>1</v>
      </c>
      <c r="F1533" s="276" t="s">
        <v>1143</v>
      </c>
      <c r="H1533" s="275" t="s">
        <v>1</v>
      </c>
      <c r="L1533" s="272"/>
      <c r="M1533" s="277"/>
      <c r="T1533" s="278"/>
      <c r="AT1533" s="275" t="s">
        <v>373</v>
      </c>
      <c r="AU1533" s="275" t="s">
        <v>90</v>
      </c>
      <c r="AV1533" s="273" t="s">
        <v>84</v>
      </c>
      <c r="AW1533" s="273" t="s">
        <v>31</v>
      </c>
      <c r="AX1533" s="273" t="s">
        <v>77</v>
      </c>
      <c r="AY1533" s="275" t="s">
        <v>366</v>
      </c>
    </row>
    <row r="1534" spans="2:51" s="280" customFormat="1">
      <c r="B1534" s="279"/>
      <c r="D1534" s="274" t="s">
        <v>373</v>
      </c>
      <c r="E1534" s="281" t="s">
        <v>1</v>
      </c>
      <c r="F1534" s="282" t="s">
        <v>1368</v>
      </c>
      <c r="H1534" s="283">
        <v>4.2770000000000001</v>
      </c>
      <c r="L1534" s="279"/>
      <c r="M1534" s="284"/>
      <c r="T1534" s="285"/>
      <c r="AT1534" s="281" t="s">
        <v>373</v>
      </c>
      <c r="AU1534" s="281" t="s">
        <v>90</v>
      </c>
      <c r="AV1534" s="280" t="s">
        <v>90</v>
      </c>
      <c r="AW1534" s="280" t="s">
        <v>31</v>
      </c>
      <c r="AX1534" s="280" t="s">
        <v>77</v>
      </c>
      <c r="AY1534" s="281" t="s">
        <v>366</v>
      </c>
    </row>
    <row r="1535" spans="2:51" s="294" customFormat="1">
      <c r="B1535" s="293"/>
      <c r="D1535" s="274" t="s">
        <v>373</v>
      </c>
      <c r="E1535" s="295" t="s">
        <v>1</v>
      </c>
      <c r="F1535" s="296" t="s">
        <v>397</v>
      </c>
      <c r="H1535" s="297">
        <v>4.2770000000000001</v>
      </c>
      <c r="L1535" s="293"/>
      <c r="M1535" s="298"/>
      <c r="T1535" s="299"/>
      <c r="AT1535" s="295" t="s">
        <v>373</v>
      </c>
      <c r="AU1535" s="295" t="s">
        <v>90</v>
      </c>
      <c r="AV1535" s="294" t="s">
        <v>149</v>
      </c>
      <c r="AW1535" s="294" t="s">
        <v>31</v>
      </c>
      <c r="AX1535" s="294" t="s">
        <v>77</v>
      </c>
      <c r="AY1535" s="295" t="s">
        <v>366</v>
      </c>
    </row>
    <row r="1536" spans="2:51" s="287" customFormat="1">
      <c r="B1536" s="286"/>
      <c r="D1536" s="274" t="s">
        <v>373</v>
      </c>
      <c r="E1536" s="288" t="s">
        <v>1</v>
      </c>
      <c r="F1536" s="289" t="s">
        <v>378</v>
      </c>
      <c r="H1536" s="290">
        <v>1431.529</v>
      </c>
      <c r="L1536" s="286"/>
      <c r="M1536" s="291"/>
      <c r="T1536" s="292"/>
      <c r="AT1536" s="288" t="s">
        <v>373</v>
      </c>
      <c r="AU1536" s="288" t="s">
        <v>90</v>
      </c>
      <c r="AV1536" s="287" t="s">
        <v>371</v>
      </c>
      <c r="AW1536" s="287" t="s">
        <v>31</v>
      </c>
      <c r="AX1536" s="287" t="s">
        <v>84</v>
      </c>
      <c r="AY1536" s="288" t="s">
        <v>366</v>
      </c>
    </row>
    <row r="1537" spans="2:65" s="74" customFormat="1" ht="24.2" customHeight="1">
      <c r="B1537" s="73"/>
      <c r="C1537" s="260" t="s">
        <v>1369</v>
      </c>
      <c r="D1537" s="260" t="s">
        <v>368</v>
      </c>
      <c r="E1537" s="261" t="s">
        <v>1370</v>
      </c>
      <c r="F1537" s="262" t="s">
        <v>1371</v>
      </c>
      <c r="G1537" s="263" t="s">
        <v>249</v>
      </c>
      <c r="H1537" s="264">
        <v>49.28</v>
      </c>
      <c r="I1537" s="26"/>
      <c r="J1537" s="266">
        <f>ROUND(I1537*H1537,2)</f>
        <v>0</v>
      </c>
      <c r="K1537" s="267"/>
      <c r="L1537" s="73"/>
      <c r="M1537" s="27" t="s">
        <v>1</v>
      </c>
      <c r="N1537" s="233" t="s">
        <v>43</v>
      </c>
      <c r="P1537" s="269">
        <f>O1537*H1537</f>
        <v>0</v>
      </c>
      <c r="Q1537" s="269">
        <v>2.8000000000000001E-2</v>
      </c>
      <c r="R1537" s="269">
        <f>Q1537*H1537</f>
        <v>1.37984</v>
      </c>
      <c r="S1537" s="269">
        <v>0</v>
      </c>
      <c r="T1537" s="270">
        <f>S1537*H1537</f>
        <v>0</v>
      </c>
      <c r="AR1537" s="271" t="s">
        <v>371</v>
      </c>
      <c r="AT1537" s="271" t="s">
        <v>368</v>
      </c>
      <c r="AU1537" s="271" t="s">
        <v>90</v>
      </c>
      <c r="AY1537" s="53" t="s">
        <v>366</v>
      </c>
      <c r="BE1537" s="179">
        <f>IF(N1537="základná",J1537,0)</f>
        <v>0</v>
      </c>
      <c r="BF1537" s="179">
        <f>IF(N1537="znížená",J1537,0)</f>
        <v>0</v>
      </c>
      <c r="BG1537" s="179">
        <f>IF(N1537="zákl. prenesená",J1537,0)</f>
        <v>0</v>
      </c>
      <c r="BH1537" s="179">
        <f>IF(N1537="zníž. prenesená",J1537,0)</f>
        <v>0</v>
      </c>
      <c r="BI1537" s="179">
        <f>IF(N1537="nulová",J1537,0)</f>
        <v>0</v>
      </c>
      <c r="BJ1537" s="53" t="s">
        <v>90</v>
      </c>
      <c r="BK1537" s="179">
        <f>ROUND(I1537*H1537,2)</f>
        <v>0</v>
      </c>
      <c r="BL1537" s="53" t="s">
        <v>371</v>
      </c>
      <c r="BM1537" s="271" t="s">
        <v>1372</v>
      </c>
    </row>
    <row r="1538" spans="2:65" s="280" customFormat="1">
      <c r="B1538" s="279"/>
      <c r="D1538" s="274" t="s">
        <v>373</v>
      </c>
      <c r="E1538" s="281" t="s">
        <v>1</v>
      </c>
      <c r="F1538" s="282" t="s">
        <v>147</v>
      </c>
      <c r="H1538" s="283">
        <v>49.28</v>
      </c>
      <c r="L1538" s="279"/>
      <c r="M1538" s="284"/>
      <c r="T1538" s="285"/>
      <c r="AT1538" s="281" t="s">
        <v>373</v>
      </c>
      <c r="AU1538" s="281" t="s">
        <v>90</v>
      </c>
      <c r="AV1538" s="280" t="s">
        <v>90</v>
      </c>
      <c r="AW1538" s="280" t="s">
        <v>31</v>
      </c>
      <c r="AX1538" s="280" t="s">
        <v>84</v>
      </c>
      <c r="AY1538" s="281" t="s">
        <v>366</v>
      </c>
    </row>
    <row r="1539" spans="2:65" s="273" customFormat="1" ht="22.5">
      <c r="B1539" s="272"/>
      <c r="D1539" s="274" t="s">
        <v>373</v>
      </c>
      <c r="E1539" s="275" t="s">
        <v>1</v>
      </c>
      <c r="F1539" s="276" t="s">
        <v>603</v>
      </c>
      <c r="H1539" s="275" t="s">
        <v>1</v>
      </c>
      <c r="L1539" s="272"/>
      <c r="M1539" s="277"/>
      <c r="T1539" s="278"/>
      <c r="AT1539" s="275" t="s">
        <v>373</v>
      </c>
      <c r="AU1539" s="275" t="s">
        <v>90</v>
      </c>
      <c r="AV1539" s="273" t="s">
        <v>84</v>
      </c>
      <c r="AW1539" s="273" t="s">
        <v>31</v>
      </c>
      <c r="AX1539" s="273" t="s">
        <v>77</v>
      </c>
      <c r="AY1539" s="275" t="s">
        <v>366</v>
      </c>
    </row>
    <row r="1540" spans="2:65" s="74" customFormat="1" ht="24.2" customHeight="1">
      <c r="B1540" s="73"/>
      <c r="C1540" s="260" t="s">
        <v>1373</v>
      </c>
      <c r="D1540" s="260" t="s">
        <v>368</v>
      </c>
      <c r="E1540" s="261" t="s">
        <v>1374</v>
      </c>
      <c r="F1540" s="262" t="s">
        <v>1375</v>
      </c>
      <c r="G1540" s="263" t="s">
        <v>630</v>
      </c>
      <c r="H1540" s="264">
        <v>414</v>
      </c>
      <c r="I1540" s="26"/>
      <c r="J1540" s="266">
        <f>ROUND(I1540*H1540,2)</f>
        <v>0</v>
      </c>
      <c r="K1540" s="267"/>
      <c r="L1540" s="73"/>
      <c r="M1540" s="27" t="s">
        <v>1</v>
      </c>
      <c r="N1540" s="233" t="s">
        <v>43</v>
      </c>
      <c r="P1540" s="269">
        <f>O1540*H1540</f>
        <v>0</v>
      </c>
      <c r="Q1540" s="269">
        <v>0</v>
      </c>
      <c r="R1540" s="269">
        <f>Q1540*H1540</f>
        <v>0</v>
      </c>
      <c r="S1540" s="269">
        <v>0</v>
      </c>
      <c r="T1540" s="270">
        <f>S1540*H1540</f>
        <v>0</v>
      </c>
      <c r="AR1540" s="271" t="s">
        <v>371</v>
      </c>
      <c r="AT1540" s="271" t="s">
        <v>368</v>
      </c>
      <c r="AU1540" s="271" t="s">
        <v>90</v>
      </c>
      <c r="AY1540" s="53" t="s">
        <v>366</v>
      </c>
      <c r="BE1540" s="179">
        <f>IF(N1540="základná",J1540,0)</f>
        <v>0</v>
      </c>
      <c r="BF1540" s="179">
        <f>IF(N1540="znížená",J1540,0)</f>
        <v>0</v>
      </c>
      <c r="BG1540" s="179">
        <f>IF(N1540="zákl. prenesená",J1540,0)</f>
        <v>0</v>
      </c>
      <c r="BH1540" s="179">
        <f>IF(N1540="zníž. prenesená",J1540,0)</f>
        <v>0</v>
      </c>
      <c r="BI1540" s="179">
        <f>IF(N1540="nulová",J1540,0)</f>
        <v>0</v>
      </c>
      <c r="BJ1540" s="53" t="s">
        <v>90</v>
      </c>
      <c r="BK1540" s="179">
        <f>ROUND(I1540*H1540,2)</f>
        <v>0</v>
      </c>
      <c r="BL1540" s="53" t="s">
        <v>371</v>
      </c>
      <c r="BM1540" s="271" t="s">
        <v>1376</v>
      </c>
    </row>
    <row r="1541" spans="2:65" s="273" customFormat="1">
      <c r="B1541" s="272"/>
      <c r="D1541" s="274" t="s">
        <v>373</v>
      </c>
      <c r="E1541" s="275" t="s">
        <v>1</v>
      </c>
      <c r="F1541" s="276" t="s">
        <v>1377</v>
      </c>
      <c r="H1541" s="275" t="s">
        <v>1</v>
      </c>
      <c r="L1541" s="272"/>
      <c r="M1541" s="277"/>
      <c r="T1541" s="278"/>
      <c r="AT1541" s="275" t="s">
        <v>373</v>
      </c>
      <c r="AU1541" s="275" t="s">
        <v>90</v>
      </c>
      <c r="AV1541" s="273" t="s">
        <v>84</v>
      </c>
      <c r="AW1541" s="273" t="s">
        <v>31</v>
      </c>
      <c r="AX1541" s="273" t="s">
        <v>77</v>
      </c>
      <c r="AY1541" s="275" t="s">
        <v>366</v>
      </c>
    </row>
    <row r="1542" spans="2:65" s="280" customFormat="1">
      <c r="B1542" s="279"/>
      <c r="D1542" s="274" t="s">
        <v>373</v>
      </c>
      <c r="E1542" s="281" t="s">
        <v>1</v>
      </c>
      <c r="F1542" s="282" t="s">
        <v>1378</v>
      </c>
      <c r="H1542" s="283">
        <v>190</v>
      </c>
      <c r="L1542" s="279"/>
      <c r="M1542" s="284"/>
      <c r="T1542" s="285"/>
      <c r="AT1542" s="281" t="s">
        <v>373</v>
      </c>
      <c r="AU1542" s="281" t="s">
        <v>90</v>
      </c>
      <c r="AV1542" s="280" t="s">
        <v>90</v>
      </c>
      <c r="AW1542" s="280" t="s">
        <v>31</v>
      </c>
      <c r="AX1542" s="280" t="s">
        <v>77</v>
      </c>
      <c r="AY1542" s="281" t="s">
        <v>366</v>
      </c>
    </row>
    <row r="1543" spans="2:65" s="273" customFormat="1">
      <c r="B1543" s="272"/>
      <c r="D1543" s="274" t="s">
        <v>373</v>
      </c>
      <c r="E1543" s="275" t="s">
        <v>1</v>
      </c>
      <c r="F1543" s="276" t="s">
        <v>1379</v>
      </c>
      <c r="H1543" s="275" t="s">
        <v>1</v>
      </c>
      <c r="L1543" s="272"/>
      <c r="M1543" s="277"/>
      <c r="T1543" s="278"/>
      <c r="AT1543" s="275" t="s">
        <v>373</v>
      </c>
      <c r="AU1543" s="275" t="s">
        <v>90</v>
      </c>
      <c r="AV1543" s="273" t="s">
        <v>84</v>
      </c>
      <c r="AW1543" s="273" t="s">
        <v>31</v>
      </c>
      <c r="AX1543" s="273" t="s">
        <v>77</v>
      </c>
      <c r="AY1543" s="275" t="s">
        <v>366</v>
      </c>
    </row>
    <row r="1544" spans="2:65" s="280" customFormat="1">
      <c r="B1544" s="279"/>
      <c r="D1544" s="274" t="s">
        <v>373</v>
      </c>
      <c r="E1544" s="281" t="s">
        <v>1</v>
      </c>
      <c r="F1544" s="282" t="s">
        <v>1380</v>
      </c>
      <c r="H1544" s="283">
        <v>138</v>
      </c>
      <c r="L1544" s="279"/>
      <c r="M1544" s="284"/>
      <c r="T1544" s="285"/>
      <c r="AT1544" s="281" t="s">
        <v>373</v>
      </c>
      <c r="AU1544" s="281" t="s">
        <v>90</v>
      </c>
      <c r="AV1544" s="280" t="s">
        <v>90</v>
      </c>
      <c r="AW1544" s="280" t="s">
        <v>31</v>
      </c>
      <c r="AX1544" s="280" t="s">
        <v>77</v>
      </c>
      <c r="AY1544" s="281" t="s">
        <v>366</v>
      </c>
    </row>
    <row r="1545" spans="2:65" s="273" customFormat="1">
      <c r="B1545" s="272"/>
      <c r="D1545" s="274" t="s">
        <v>373</v>
      </c>
      <c r="E1545" s="275" t="s">
        <v>1</v>
      </c>
      <c r="F1545" s="276" t="s">
        <v>1381</v>
      </c>
      <c r="H1545" s="275" t="s">
        <v>1</v>
      </c>
      <c r="L1545" s="272"/>
      <c r="M1545" s="277"/>
      <c r="T1545" s="278"/>
      <c r="AT1545" s="275" t="s">
        <v>373</v>
      </c>
      <c r="AU1545" s="275" t="s">
        <v>90</v>
      </c>
      <c r="AV1545" s="273" t="s">
        <v>84</v>
      </c>
      <c r="AW1545" s="273" t="s">
        <v>31</v>
      </c>
      <c r="AX1545" s="273" t="s">
        <v>77</v>
      </c>
      <c r="AY1545" s="275" t="s">
        <v>366</v>
      </c>
    </row>
    <row r="1546" spans="2:65" s="280" customFormat="1">
      <c r="B1546" s="279"/>
      <c r="D1546" s="274" t="s">
        <v>373</v>
      </c>
      <c r="E1546" s="281" t="s">
        <v>1</v>
      </c>
      <c r="F1546" s="282" t="s">
        <v>1382</v>
      </c>
      <c r="H1546" s="283">
        <v>86</v>
      </c>
      <c r="L1546" s="279"/>
      <c r="M1546" s="284"/>
      <c r="T1546" s="285"/>
      <c r="AT1546" s="281" t="s">
        <v>373</v>
      </c>
      <c r="AU1546" s="281" t="s">
        <v>90</v>
      </c>
      <c r="AV1546" s="280" t="s">
        <v>90</v>
      </c>
      <c r="AW1546" s="280" t="s">
        <v>31</v>
      </c>
      <c r="AX1546" s="280" t="s">
        <v>77</v>
      </c>
      <c r="AY1546" s="281" t="s">
        <v>366</v>
      </c>
    </row>
    <row r="1547" spans="2:65" s="287" customFormat="1">
      <c r="B1547" s="286"/>
      <c r="D1547" s="274" t="s">
        <v>373</v>
      </c>
      <c r="E1547" s="288" t="s">
        <v>1</v>
      </c>
      <c r="F1547" s="289" t="s">
        <v>378</v>
      </c>
      <c r="H1547" s="290">
        <v>414</v>
      </c>
      <c r="L1547" s="286"/>
      <c r="M1547" s="291"/>
      <c r="T1547" s="292"/>
      <c r="AT1547" s="288" t="s">
        <v>373</v>
      </c>
      <c r="AU1547" s="288" t="s">
        <v>90</v>
      </c>
      <c r="AV1547" s="287" t="s">
        <v>371</v>
      </c>
      <c r="AW1547" s="287" t="s">
        <v>31</v>
      </c>
      <c r="AX1547" s="287" t="s">
        <v>84</v>
      </c>
      <c r="AY1547" s="288" t="s">
        <v>366</v>
      </c>
    </row>
    <row r="1548" spans="2:65" s="74" customFormat="1" ht="24.2" customHeight="1">
      <c r="B1548" s="73"/>
      <c r="C1548" s="260" t="s">
        <v>1382</v>
      </c>
      <c r="D1548" s="260" t="s">
        <v>368</v>
      </c>
      <c r="E1548" s="261" t="s">
        <v>1383</v>
      </c>
      <c r="F1548" s="262" t="s">
        <v>1384</v>
      </c>
      <c r="G1548" s="263" t="s">
        <v>630</v>
      </c>
      <c r="H1548" s="264">
        <v>76</v>
      </c>
      <c r="I1548" s="26"/>
      <c r="J1548" s="266">
        <f>ROUND(I1548*H1548,2)</f>
        <v>0</v>
      </c>
      <c r="K1548" s="267"/>
      <c r="L1548" s="73"/>
      <c r="M1548" s="27" t="s">
        <v>1</v>
      </c>
      <c r="N1548" s="233" t="s">
        <v>43</v>
      </c>
      <c r="P1548" s="269">
        <f>O1548*H1548</f>
        <v>0</v>
      </c>
      <c r="Q1548" s="269">
        <v>0</v>
      </c>
      <c r="R1548" s="269">
        <f>Q1548*H1548</f>
        <v>0</v>
      </c>
      <c r="S1548" s="269">
        <v>0</v>
      </c>
      <c r="T1548" s="270">
        <f>S1548*H1548</f>
        <v>0</v>
      </c>
      <c r="AR1548" s="271" t="s">
        <v>371</v>
      </c>
      <c r="AT1548" s="271" t="s">
        <v>368</v>
      </c>
      <c r="AU1548" s="271" t="s">
        <v>90</v>
      </c>
      <c r="AY1548" s="53" t="s">
        <v>366</v>
      </c>
      <c r="BE1548" s="179">
        <f>IF(N1548="základná",J1548,0)</f>
        <v>0</v>
      </c>
      <c r="BF1548" s="179">
        <f>IF(N1548="znížená",J1548,0)</f>
        <v>0</v>
      </c>
      <c r="BG1548" s="179">
        <f>IF(N1548="zákl. prenesená",J1548,0)</f>
        <v>0</v>
      </c>
      <c r="BH1548" s="179">
        <f>IF(N1548="zníž. prenesená",J1548,0)</f>
        <v>0</v>
      </c>
      <c r="BI1548" s="179">
        <f>IF(N1548="nulová",J1548,0)</f>
        <v>0</v>
      </c>
      <c r="BJ1548" s="53" t="s">
        <v>90</v>
      </c>
      <c r="BK1548" s="179">
        <f>ROUND(I1548*H1548,2)</f>
        <v>0</v>
      </c>
      <c r="BL1548" s="53" t="s">
        <v>371</v>
      </c>
      <c r="BM1548" s="271" t="s">
        <v>1385</v>
      </c>
    </row>
    <row r="1549" spans="2:65" s="273" customFormat="1">
      <c r="B1549" s="272"/>
      <c r="D1549" s="274" t="s">
        <v>373</v>
      </c>
      <c r="E1549" s="275" t="s">
        <v>1</v>
      </c>
      <c r="F1549" s="276" t="s">
        <v>1377</v>
      </c>
      <c r="H1549" s="275" t="s">
        <v>1</v>
      </c>
      <c r="L1549" s="272"/>
      <c r="M1549" s="277"/>
      <c r="T1549" s="278"/>
      <c r="AT1549" s="275" t="s">
        <v>373</v>
      </c>
      <c r="AU1549" s="275" t="s">
        <v>90</v>
      </c>
      <c r="AV1549" s="273" t="s">
        <v>84</v>
      </c>
      <c r="AW1549" s="273" t="s">
        <v>31</v>
      </c>
      <c r="AX1549" s="273" t="s">
        <v>77</v>
      </c>
      <c r="AY1549" s="275" t="s">
        <v>366</v>
      </c>
    </row>
    <row r="1550" spans="2:65" s="280" customFormat="1">
      <c r="B1550" s="279"/>
      <c r="D1550" s="274" t="s">
        <v>373</v>
      </c>
      <c r="E1550" s="281" t="s">
        <v>1</v>
      </c>
      <c r="F1550" s="282" t="s">
        <v>1273</v>
      </c>
      <c r="H1550" s="283">
        <v>76</v>
      </c>
      <c r="L1550" s="279"/>
      <c r="M1550" s="284"/>
      <c r="T1550" s="285"/>
      <c r="AT1550" s="281" t="s">
        <v>373</v>
      </c>
      <c r="AU1550" s="281" t="s">
        <v>90</v>
      </c>
      <c r="AV1550" s="280" t="s">
        <v>90</v>
      </c>
      <c r="AW1550" s="280" t="s">
        <v>31</v>
      </c>
      <c r="AX1550" s="280" t="s">
        <v>77</v>
      </c>
      <c r="AY1550" s="281" t="s">
        <v>366</v>
      </c>
    </row>
    <row r="1551" spans="2:65" s="287" customFormat="1">
      <c r="B1551" s="286"/>
      <c r="D1551" s="274" t="s">
        <v>373</v>
      </c>
      <c r="E1551" s="288" t="s">
        <v>1</v>
      </c>
      <c r="F1551" s="289" t="s">
        <v>378</v>
      </c>
      <c r="H1551" s="290">
        <v>76</v>
      </c>
      <c r="L1551" s="286"/>
      <c r="M1551" s="291"/>
      <c r="T1551" s="292"/>
      <c r="AT1551" s="288" t="s">
        <v>373</v>
      </c>
      <c r="AU1551" s="288" t="s">
        <v>90</v>
      </c>
      <c r="AV1551" s="287" t="s">
        <v>371</v>
      </c>
      <c r="AW1551" s="287" t="s">
        <v>31</v>
      </c>
      <c r="AX1551" s="287" t="s">
        <v>84</v>
      </c>
      <c r="AY1551" s="288" t="s">
        <v>366</v>
      </c>
    </row>
    <row r="1552" spans="2:65" s="74" customFormat="1" ht="24.2" customHeight="1">
      <c r="B1552" s="73"/>
      <c r="C1552" s="260" t="s">
        <v>1386</v>
      </c>
      <c r="D1552" s="260" t="s">
        <v>368</v>
      </c>
      <c r="E1552" s="261" t="s">
        <v>1387</v>
      </c>
      <c r="F1552" s="262" t="s">
        <v>1388</v>
      </c>
      <c r="G1552" s="263" t="s">
        <v>630</v>
      </c>
      <c r="H1552" s="264">
        <v>785</v>
      </c>
      <c r="I1552" s="26"/>
      <c r="J1552" s="266">
        <f>ROUND(I1552*H1552,2)</f>
        <v>0</v>
      </c>
      <c r="K1552" s="267"/>
      <c r="L1552" s="73"/>
      <c r="M1552" s="27" t="s">
        <v>1</v>
      </c>
      <c r="N1552" s="233" t="s">
        <v>43</v>
      </c>
      <c r="P1552" s="269">
        <f>O1552*H1552</f>
        <v>0</v>
      </c>
      <c r="Q1552" s="269">
        <v>0</v>
      </c>
      <c r="R1552" s="269">
        <f>Q1552*H1552</f>
        <v>0</v>
      </c>
      <c r="S1552" s="269">
        <v>0</v>
      </c>
      <c r="T1552" s="270">
        <f>S1552*H1552</f>
        <v>0</v>
      </c>
      <c r="AR1552" s="271" t="s">
        <v>371</v>
      </c>
      <c r="AT1552" s="271" t="s">
        <v>368</v>
      </c>
      <c r="AU1552" s="271" t="s">
        <v>90</v>
      </c>
      <c r="AY1552" s="53" t="s">
        <v>366</v>
      </c>
      <c r="BE1552" s="179">
        <f>IF(N1552="základná",J1552,0)</f>
        <v>0</v>
      </c>
      <c r="BF1552" s="179">
        <f>IF(N1552="znížená",J1552,0)</f>
        <v>0</v>
      </c>
      <c r="BG1552" s="179">
        <f>IF(N1552="zákl. prenesená",J1552,0)</f>
        <v>0</v>
      </c>
      <c r="BH1552" s="179">
        <f>IF(N1552="zníž. prenesená",J1552,0)</f>
        <v>0</v>
      </c>
      <c r="BI1552" s="179">
        <f>IF(N1552="nulová",J1552,0)</f>
        <v>0</v>
      </c>
      <c r="BJ1552" s="53" t="s">
        <v>90</v>
      </c>
      <c r="BK1552" s="179">
        <f>ROUND(I1552*H1552,2)</f>
        <v>0</v>
      </c>
      <c r="BL1552" s="53" t="s">
        <v>371</v>
      </c>
      <c r="BM1552" s="271" t="s">
        <v>1389</v>
      </c>
    </row>
    <row r="1553" spans="2:65" s="273" customFormat="1">
      <c r="B1553" s="272"/>
      <c r="D1553" s="274" t="s">
        <v>373</v>
      </c>
      <c r="E1553" s="275" t="s">
        <v>1</v>
      </c>
      <c r="F1553" s="276" t="s">
        <v>1377</v>
      </c>
      <c r="H1553" s="275" t="s">
        <v>1</v>
      </c>
      <c r="L1553" s="272"/>
      <c r="M1553" s="277"/>
      <c r="T1553" s="278"/>
      <c r="AT1553" s="275" t="s">
        <v>373</v>
      </c>
      <c r="AU1553" s="275" t="s">
        <v>90</v>
      </c>
      <c r="AV1553" s="273" t="s">
        <v>84</v>
      </c>
      <c r="AW1553" s="273" t="s">
        <v>31</v>
      </c>
      <c r="AX1553" s="273" t="s">
        <v>77</v>
      </c>
      <c r="AY1553" s="275" t="s">
        <v>366</v>
      </c>
    </row>
    <row r="1554" spans="2:65" s="280" customFormat="1">
      <c r="B1554" s="279"/>
      <c r="D1554" s="274" t="s">
        <v>373</v>
      </c>
      <c r="E1554" s="281" t="s">
        <v>1</v>
      </c>
      <c r="F1554" s="282" t="s">
        <v>1378</v>
      </c>
      <c r="H1554" s="283">
        <v>190</v>
      </c>
      <c r="L1554" s="279"/>
      <c r="M1554" s="284"/>
      <c r="T1554" s="285"/>
      <c r="AT1554" s="281" t="s">
        <v>373</v>
      </c>
      <c r="AU1554" s="281" t="s">
        <v>90</v>
      </c>
      <c r="AV1554" s="280" t="s">
        <v>90</v>
      </c>
      <c r="AW1554" s="280" t="s">
        <v>31</v>
      </c>
      <c r="AX1554" s="280" t="s">
        <v>77</v>
      </c>
      <c r="AY1554" s="281" t="s">
        <v>366</v>
      </c>
    </row>
    <row r="1555" spans="2:65" s="273" customFormat="1">
      <c r="B1555" s="272"/>
      <c r="D1555" s="274" t="s">
        <v>373</v>
      </c>
      <c r="E1555" s="275" t="s">
        <v>1</v>
      </c>
      <c r="F1555" s="276" t="s">
        <v>1390</v>
      </c>
      <c r="H1555" s="275" t="s">
        <v>1</v>
      </c>
      <c r="L1555" s="272"/>
      <c r="M1555" s="277"/>
      <c r="T1555" s="278"/>
      <c r="AT1555" s="275" t="s">
        <v>373</v>
      </c>
      <c r="AU1555" s="275" t="s">
        <v>90</v>
      </c>
      <c r="AV1555" s="273" t="s">
        <v>84</v>
      </c>
      <c r="AW1555" s="273" t="s">
        <v>31</v>
      </c>
      <c r="AX1555" s="273" t="s">
        <v>77</v>
      </c>
      <c r="AY1555" s="275" t="s">
        <v>366</v>
      </c>
    </row>
    <row r="1556" spans="2:65" s="280" customFormat="1">
      <c r="B1556" s="279"/>
      <c r="D1556" s="274" t="s">
        <v>373</v>
      </c>
      <c r="E1556" s="281" t="s">
        <v>1</v>
      </c>
      <c r="F1556" s="282" t="s">
        <v>1391</v>
      </c>
      <c r="H1556" s="283">
        <v>460</v>
      </c>
      <c r="L1556" s="279"/>
      <c r="M1556" s="284"/>
      <c r="T1556" s="285"/>
      <c r="AT1556" s="281" t="s">
        <v>373</v>
      </c>
      <c r="AU1556" s="281" t="s">
        <v>90</v>
      </c>
      <c r="AV1556" s="280" t="s">
        <v>90</v>
      </c>
      <c r="AW1556" s="280" t="s">
        <v>31</v>
      </c>
      <c r="AX1556" s="280" t="s">
        <v>77</v>
      </c>
      <c r="AY1556" s="281" t="s">
        <v>366</v>
      </c>
    </row>
    <row r="1557" spans="2:65" s="273" customFormat="1">
      <c r="B1557" s="272"/>
      <c r="D1557" s="274" t="s">
        <v>373</v>
      </c>
      <c r="E1557" s="275" t="s">
        <v>1</v>
      </c>
      <c r="F1557" s="276" t="s">
        <v>1381</v>
      </c>
      <c r="H1557" s="275" t="s">
        <v>1</v>
      </c>
      <c r="L1557" s="272"/>
      <c r="M1557" s="277"/>
      <c r="T1557" s="278"/>
      <c r="AT1557" s="275" t="s">
        <v>373</v>
      </c>
      <c r="AU1557" s="275" t="s">
        <v>90</v>
      </c>
      <c r="AV1557" s="273" t="s">
        <v>84</v>
      </c>
      <c r="AW1557" s="273" t="s">
        <v>31</v>
      </c>
      <c r="AX1557" s="273" t="s">
        <v>77</v>
      </c>
      <c r="AY1557" s="275" t="s">
        <v>366</v>
      </c>
    </row>
    <row r="1558" spans="2:65" s="280" customFormat="1">
      <c r="B1558" s="279"/>
      <c r="D1558" s="274" t="s">
        <v>373</v>
      </c>
      <c r="E1558" s="281" t="s">
        <v>1</v>
      </c>
      <c r="F1558" s="282" t="s">
        <v>1392</v>
      </c>
      <c r="H1558" s="283">
        <v>135</v>
      </c>
      <c r="L1558" s="279"/>
      <c r="M1558" s="284"/>
      <c r="T1558" s="285"/>
      <c r="AT1558" s="281" t="s">
        <v>373</v>
      </c>
      <c r="AU1558" s="281" t="s">
        <v>90</v>
      </c>
      <c r="AV1558" s="280" t="s">
        <v>90</v>
      </c>
      <c r="AW1558" s="280" t="s">
        <v>31</v>
      </c>
      <c r="AX1558" s="280" t="s">
        <v>77</v>
      </c>
      <c r="AY1558" s="281" t="s">
        <v>366</v>
      </c>
    </row>
    <row r="1559" spans="2:65" s="287" customFormat="1">
      <c r="B1559" s="286"/>
      <c r="D1559" s="274" t="s">
        <v>373</v>
      </c>
      <c r="E1559" s="288" t="s">
        <v>1</v>
      </c>
      <c r="F1559" s="289" t="s">
        <v>378</v>
      </c>
      <c r="H1559" s="290">
        <v>785</v>
      </c>
      <c r="L1559" s="286"/>
      <c r="M1559" s="291"/>
      <c r="T1559" s="292"/>
      <c r="AT1559" s="288" t="s">
        <v>373</v>
      </c>
      <c r="AU1559" s="288" t="s">
        <v>90</v>
      </c>
      <c r="AV1559" s="287" t="s">
        <v>371</v>
      </c>
      <c r="AW1559" s="287" t="s">
        <v>31</v>
      </c>
      <c r="AX1559" s="287" t="s">
        <v>84</v>
      </c>
      <c r="AY1559" s="288" t="s">
        <v>366</v>
      </c>
    </row>
    <row r="1560" spans="2:65" s="74" customFormat="1" ht="24.2" customHeight="1">
      <c r="B1560" s="73"/>
      <c r="C1560" s="260" t="s">
        <v>219</v>
      </c>
      <c r="D1560" s="260" t="s">
        <v>368</v>
      </c>
      <c r="E1560" s="261" t="s">
        <v>1393</v>
      </c>
      <c r="F1560" s="262" t="s">
        <v>1394</v>
      </c>
      <c r="G1560" s="263" t="s">
        <v>630</v>
      </c>
      <c r="H1560" s="264">
        <v>81</v>
      </c>
      <c r="I1560" s="26"/>
      <c r="J1560" s="266">
        <f>ROUND(I1560*H1560,2)</f>
        <v>0</v>
      </c>
      <c r="K1560" s="267"/>
      <c r="L1560" s="73"/>
      <c r="M1560" s="27" t="s">
        <v>1</v>
      </c>
      <c r="N1560" s="233" t="s">
        <v>43</v>
      </c>
      <c r="P1560" s="269">
        <f>O1560*H1560</f>
        <v>0</v>
      </c>
      <c r="Q1560" s="269">
        <v>0</v>
      </c>
      <c r="R1560" s="269">
        <f>Q1560*H1560</f>
        <v>0</v>
      </c>
      <c r="S1560" s="269">
        <v>0</v>
      </c>
      <c r="T1560" s="270">
        <f>S1560*H1560</f>
        <v>0</v>
      </c>
      <c r="AR1560" s="271" t="s">
        <v>371</v>
      </c>
      <c r="AT1560" s="271" t="s">
        <v>368</v>
      </c>
      <c r="AU1560" s="271" t="s">
        <v>90</v>
      </c>
      <c r="AY1560" s="53" t="s">
        <v>366</v>
      </c>
      <c r="BE1560" s="179">
        <f>IF(N1560="základná",J1560,0)</f>
        <v>0</v>
      </c>
      <c r="BF1560" s="179">
        <f>IF(N1560="znížená",J1560,0)</f>
        <v>0</v>
      </c>
      <c r="BG1560" s="179">
        <f>IF(N1560="zákl. prenesená",J1560,0)</f>
        <v>0</v>
      </c>
      <c r="BH1560" s="179">
        <f>IF(N1560="zníž. prenesená",J1560,0)</f>
        <v>0</v>
      </c>
      <c r="BI1560" s="179">
        <f>IF(N1560="nulová",J1560,0)</f>
        <v>0</v>
      </c>
      <c r="BJ1560" s="53" t="s">
        <v>90</v>
      </c>
      <c r="BK1560" s="179">
        <f>ROUND(I1560*H1560,2)</f>
        <v>0</v>
      </c>
      <c r="BL1560" s="53" t="s">
        <v>371</v>
      </c>
      <c r="BM1560" s="271" t="s">
        <v>1395</v>
      </c>
    </row>
    <row r="1561" spans="2:65" s="273" customFormat="1">
      <c r="B1561" s="272"/>
      <c r="D1561" s="274" t="s">
        <v>373</v>
      </c>
      <c r="E1561" s="275" t="s">
        <v>1</v>
      </c>
      <c r="F1561" s="276" t="s">
        <v>1381</v>
      </c>
      <c r="H1561" s="275" t="s">
        <v>1</v>
      </c>
      <c r="L1561" s="272"/>
      <c r="M1561" s="277"/>
      <c r="T1561" s="278"/>
      <c r="AT1561" s="275" t="s">
        <v>373</v>
      </c>
      <c r="AU1561" s="275" t="s">
        <v>90</v>
      </c>
      <c r="AV1561" s="273" t="s">
        <v>84</v>
      </c>
      <c r="AW1561" s="273" t="s">
        <v>31</v>
      </c>
      <c r="AX1561" s="273" t="s">
        <v>77</v>
      </c>
      <c r="AY1561" s="275" t="s">
        <v>366</v>
      </c>
    </row>
    <row r="1562" spans="2:65" s="280" customFormat="1">
      <c r="B1562" s="279"/>
      <c r="D1562" s="274" t="s">
        <v>373</v>
      </c>
      <c r="E1562" s="281" t="s">
        <v>1</v>
      </c>
      <c r="F1562" s="282" t="s">
        <v>1308</v>
      </c>
      <c r="H1562" s="283">
        <v>81</v>
      </c>
      <c r="L1562" s="279"/>
      <c r="M1562" s="284"/>
      <c r="T1562" s="285"/>
      <c r="AT1562" s="281" t="s">
        <v>373</v>
      </c>
      <c r="AU1562" s="281" t="s">
        <v>90</v>
      </c>
      <c r="AV1562" s="280" t="s">
        <v>90</v>
      </c>
      <c r="AW1562" s="280" t="s">
        <v>31</v>
      </c>
      <c r="AX1562" s="280" t="s">
        <v>77</v>
      </c>
      <c r="AY1562" s="281" t="s">
        <v>366</v>
      </c>
    </row>
    <row r="1563" spans="2:65" s="287" customFormat="1">
      <c r="B1563" s="286"/>
      <c r="D1563" s="274" t="s">
        <v>373</v>
      </c>
      <c r="E1563" s="288" t="s">
        <v>1</v>
      </c>
      <c r="F1563" s="289" t="s">
        <v>378</v>
      </c>
      <c r="H1563" s="290">
        <v>81</v>
      </c>
      <c r="L1563" s="286"/>
      <c r="M1563" s="291"/>
      <c r="T1563" s="292"/>
      <c r="AT1563" s="288" t="s">
        <v>373</v>
      </c>
      <c r="AU1563" s="288" t="s">
        <v>90</v>
      </c>
      <c r="AV1563" s="287" t="s">
        <v>371</v>
      </c>
      <c r="AW1563" s="287" t="s">
        <v>31</v>
      </c>
      <c r="AX1563" s="287" t="s">
        <v>84</v>
      </c>
      <c r="AY1563" s="288" t="s">
        <v>366</v>
      </c>
    </row>
    <row r="1564" spans="2:65" s="74" customFormat="1" ht="24.2" customHeight="1">
      <c r="B1564" s="73"/>
      <c r="C1564" s="260" t="s">
        <v>1396</v>
      </c>
      <c r="D1564" s="260" t="s">
        <v>368</v>
      </c>
      <c r="E1564" s="261" t="s">
        <v>1397</v>
      </c>
      <c r="F1564" s="262" t="s">
        <v>1398</v>
      </c>
      <c r="G1564" s="263" t="s">
        <v>630</v>
      </c>
      <c r="H1564" s="264">
        <v>207</v>
      </c>
      <c r="I1564" s="26"/>
      <c r="J1564" s="266">
        <f>ROUND(I1564*H1564,2)</f>
        <v>0</v>
      </c>
      <c r="K1564" s="267"/>
      <c r="L1564" s="73"/>
      <c r="M1564" s="27" t="s">
        <v>1</v>
      </c>
      <c r="N1564" s="233" t="s">
        <v>43</v>
      </c>
      <c r="P1564" s="269">
        <f>O1564*H1564</f>
        <v>0</v>
      </c>
      <c r="Q1564" s="269">
        <v>0</v>
      </c>
      <c r="R1564" s="269">
        <f>Q1564*H1564</f>
        <v>0</v>
      </c>
      <c r="S1564" s="269">
        <v>0</v>
      </c>
      <c r="T1564" s="270">
        <f>S1564*H1564</f>
        <v>0</v>
      </c>
      <c r="AR1564" s="271" t="s">
        <v>371</v>
      </c>
      <c r="AT1564" s="271" t="s">
        <v>368</v>
      </c>
      <c r="AU1564" s="271" t="s">
        <v>90</v>
      </c>
      <c r="AY1564" s="53" t="s">
        <v>366</v>
      </c>
      <c r="BE1564" s="179">
        <f>IF(N1564="základná",J1564,0)</f>
        <v>0</v>
      </c>
      <c r="BF1564" s="179">
        <f>IF(N1564="znížená",J1564,0)</f>
        <v>0</v>
      </c>
      <c r="BG1564" s="179">
        <f>IF(N1564="zákl. prenesená",J1564,0)</f>
        <v>0</v>
      </c>
      <c r="BH1564" s="179">
        <f>IF(N1564="zníž. prenesená",J1564,0)</f>
        <v>0</v>
      </c>
      <c r="BI1564" s="179">
        <f>IF(N1564="nulová",J1564,0)</f>
        <v>0</v>
      </c>
      <c r="BJ1564" s="53" t="s">
        <v>90</v>
      </c>
      <c r="BK1564" s="179">
        <f>ROUND(I1564*H1564,2)</f>
        <v>0</v>
      </c>
      <c r="BL1564" s="53" t="s">
        <v>371</v>
      </c>
      <c r="BM1564" s="271" t="s">
        <v>1399</v>
      </c>
    </row>
    <row r="1565" spans="2:65" s="273" customFormat="1">
      <c r="B1565" s="272"/>
      <c r="D1565" s="274" t="s">
        <v>373</v>
      </c>
      <c r="E1565" s="275" t="s">
        <v>1</v>
      </c>
      <c r="F1565" s="276" t="s">
        <v>1400</v>
      </c>
      <c r="H1565" s="275" t="s">
        <v>1</v>
      </c>
      <c r="L1565" s="272"/>
      <c r="M1565" s="277"/>
      <c r="T1565" s="278"/>
      <c r="AT1565" s="275" t="s">
        <v>373</v>
      </c>
      <c r="AU1565" s="275" t="s">
        <v>90</v>
      </c>
      <c r="AV1565" s="273" t="s">
        <v>84</v>
      </c>
      <c r="AW1565" s="273" t="s">
        <v>31</v>
      </c>
      <c r="AX1565" s="273" t="s">
        <v>77</v>
      </c>
      <c r="AY1565" s="275" t="s">
        <v>366</v>
      </c>
    </row>
    <row r="1566" spans="2:65" s="280" customFormat="1">
      <c r="B1566" s="279"/>
      <c r="D1566" s="274" t="s">
        <v>373</v>
      </c>
      <c r="E1566" s="281" t="s">
        <v>1</v>
      </c>
      <c r="F1566" s="282" t="s">
        <v>1161</v>
      </c>
      <c r="H1566" s="283">
        <v>72</v>
      </c>
      <c r="L1566" s="279"/>
      <c r="M1566" s="284"/>
      <c r="T1566" s="285"/>
      <c r="AT1566" s="281" t="s">
        <v>373</v>
      </c>
      <c r="AU1566" s="281" t="s">
        <v>90</v>
      </c>
      <c r="AV1566" s="280" t="s">
        <v>90</v>
      </c>
      <c r="AW1566" s="280" t="s">
        <v>31</v>
      </c>
      <c r="AX1566" s="280" t="s">
        <v>77</v>
      </c>
      <c r="AY1566" s="281" t="s">
        <v>366</v>
      </c>
    </row>
    <row r="1567" spans="2:65" s="273" customFormat="1">
      <c r="B1567" s="272"/>
      <c r="D1567" s="274" t="s">
        <v>373</v>
      </c>
      <c r="E1567" s="275" t="s">
        <v>1</v>
      </c>
      <c r="F1567" s="276" t="s">
        <v>1381</v>
      </c>
      <c r="H1567" s="275" t="s">
        <v>1</v>
      </c>
      <c r="L1567" s="272"/>
      <c r="M1567" s="277"/>
      <c r="T1567" s="278"/>
      <c r="AT1567" s="275" t="s">
        <v>373</v>
      </c>
      <c r="AU1567" s="275" t="s">
        <v>90</v>
      </c>
      <c r="AV1567" s="273" t="s">
        <v>84</v>
      </c>
      <c r="AW1567" s="273" t="s">
        <v>31</v>
      </c>
      <c r="AX1567" s="273" t="s">
        <v>77</v>
      </c>
      <c r="AY1567" s="275" t="s">
        <v>366</v>
      </c>
    </row>
    <row r="1568" spans="2:65" s="280" customFormat="1">
      <c r="B1568" s="279"/>
      <c r="D1568" s="274" t="s">
        <v>373</v>
      </c>
      <c r="E1568" s="281" t="s">
        <v>1</v>
      </c>
      <c r="F1568" s="282" t="s">
        <v>1392</v>
      </c>
      <c r="H1568" s="283">
        <v>135</v>
      </c>
      <c r="L1568" s="279"/>
      <c r="M1568" s="284"/>
      <c r="T1568" s="285"/>
      <c r="AT1568" s="281" t="s">
        <v>373</v>
      </c>
      <c r="AU1568" s="281" t="s">
        <v>90</v>
      </c>
      <c r="AV1568" s="280" t="s">
        <v>90</v>
      </c>
      <c r="AW1568" s="280" t="s">
        <v>31</v>
      </c>
      <c r="AX1568" s="280" t="s">
        <v>77</v>
      </c>
      <c r="AY1568" s="281" t="s">
        <v>366</v>
      </c>
    </row>
    <row r="1569" spans="2:65" s="287" customFormat="1">
      <c r="B1569" s="286"/>
      <c r="D1569" s="274" t="s">
        <v>373</v>
      </c>
      <c r="E1569" s="288" t="s">
        <v>1</v>
      </c>
      <c r="F1569" s="289" t="s">
        <v>378</v>
      </c>
      <c r="H1569" s="290">
        <v>207</v>
      </c>
      <c r="L1569" s="286"/>
      <c r="M1569" s="291"/>
      <c r="T1569" s="292"/>
      <c r="AT1569" s="288" t="s">
        <v>373</v>
      </c>
      <c r="AU1569" s="288" t="s">
        <v>90</v>
      </c>
      <c r="AV1569" s="287" t="s">
        <v>371</v>
      </c>
      <c r="AW1569" s="287" t="s">
        <v>31</v>
      </c>
      <c r="AX1569" s="287" t="s">
        <v>84</v>
      </c>
      <c r="AY1569" s="288" t="s">
        <v>366</v>
      </c>
    </row>
    <row r="1570" spans="2:65" s="74" customFormat="1" ht="24.2" customHeight="1">
      <c r="B1570" s="73"/>
      <c r="C1570" s="260" t="s">
        <v>1401</v>
      </c>
      <c r="D1570" s="260" t="s">
        <v>368</v>
      </c>
      <c r="E1570" s="261" t="s">
        <v>1402</v>
      </c>
      <c r="F1570" s="262" t="s">
        <v>1403</v>
      </c>
      <c r="G1570" s="263" t="s">
        <v>630</v>
      </c>
      <c r="H1570" s="264">
        <v>72</v>
      </c>
      <c r="I1570" s="26"/>
      <c r="J1570" s="266">
        <f>ROUND(I1570*H1570,2)</f>
        <v>0</v>
      </c>
      <c r="K1570" s="267"/>
      <c r="L1570" s="73"/>
      <c r="M1570" s="27" t="s">
        <v>1</v>
      </c>
      <c r="N1570" s="233" t="s">
        <v>43</v>
      </c>
      <c r="P1570" s="269">
        <f>O1570*H1570</f>
        <v>0</v>
      </c>
      <c r="Q1570" s="269">
        <v>0</v>
      </c>
      <c r="R1570" s="269">
        <f>Q1570*H1570</f>
        <v>0</v>
      </c>
      <c r="S1570" s="269">
        <v>0</v>
      </c>
      <c r="T1570" s="270">
        <f>S1570*H1570</f>
        <v>0</v>
      </c>
      <c r="AR1570" s="271" t="s">
        <v>371</v>
      </c>
      <c r="AT1570" s="271" t="s">
        <v>368</v>
      </c>
      <c r="AU1570" s="271" t="s">
        <v>90</v>
      </c>
      <c r="AY1570" s="53" t="s">
        <v>366</v>
      </c>
      <c r="BE1570" s="179">
        <f>IF(N1570="základná",J1570,0)</f>
        <v>0</v>
      </c>
      <c r="BF1570" s="179">
        <f>IF(N1570="znížená",J1570,0)</f>
        <v>0</v>
      </c>
      <c r="BG1570" s="179">
        <f>IF(N1570="zákl. prenesená",J1570,0)</f>
        <v>0</v>
      </c>
      <c r="BH1570" s="179">
        <f>IF(N1570="zníž. prenesená",J1570,0)</f>
        <v>0</v>
      </c>
      <c r="BI1570" s="179">
        <f>IF(N1570="nulová",J1570,0)</f>
        <v>0</v>
      </c>
      <c r="BJ1570" s="53" t="s">
        <v>90</v>
      </c>
      <c r="BK1570" s="179">
        <f>ROUND(I1570*H1570,2)</f>
        <v>0</v>
      </c>
      <c r="BL1570" s="53" t="s">
        <v>371</v>
      </c>
      <c r="BM1570" s="271" t="s">
        <v>1404</v>
      </c>
    </row>
    <row r="1571" spans="2:65" s="273" customFormat="1">
      <c r="B1571" s="272"/>
      <c r="D1571" s="274" t="s">
        <v>373</v>
      </c>
      <c r="E1571" s="275" t="s">
        <v>1</v>
      </c>
      <c r="F1571" s="276" t="s">
        <v>1400</v>
      </c>
      <c r="H1571" s="275" t="s">
        <v>1</v>
      </c>
      <c r="L1571" s="272"/>
      <c r="M1571" s="277"/>
      <c r="T1571" s="278"/>
      <c r="AT1571" s="275" t="s">
        <v>373</v>
      </c>
      <c r="AU1571" s="275" t="s">
        <v>90</v>
      </c>
      <c r="AV1571" s="273" t="s">
        <v>84</v>
      </c>
      <c r="AW1571" s="273" t="s">
        <v>31</v>
      </c>
      <c r="AX1571" s="273" t="s">
        <v>77</v>
      </c>
      <c r="AY1571" s="275" t="s">
        <v>366</v>
      </c>
    </row>
    <row r="1572" spans="2:65" s="280" customFormat="1">
      <c r="B1572" s="279"/>
      <c r="D1572" s="274" t="s">
        <v>373</v>
      </c>
      <c r="E1572" s="281" t="s">
        <v>1</v>
      </c>
      <c r="F1572" s="282" t="s">
        <v>1161</v>
      </c>
      <c r="H1572" s="283">
        <v>72</v>
      </c>
      <c r="L1572" s="279"/>
      <c r="M1572" s="284"/>
      <c r="T1572" s="285"/>
      <c r="AT1572" s="281" t="s">
        <v>373</v>
      </c>
      <c r="AU1572" s="281" t="s">
        <v>90</v>
      </c>
      <c r="AV1572" s="280" t="s">
        <v>90</v>
      </c>
      <c r="AW1572" s="280" t="s">
        <v>31</v>
      </c>
      <c r="AX1572" s="280" t="s">
        <v>84</v>
      </c>
      <c r="AY1572" s="281" t="s">
        <v>366</v>
      </c>
    </row>
    <row r="1573" spans="2:65" s="74" customFormat="1" ht="24.2" customHeight="1">
      <c r="B1573" s="73"/>
      <c r="C1573" s="260" t="s">
        <v>1405</v>
      </c>
      <c r="D1573" s="260" t="s">
        <v>368</v>
      </c>
      <c r="E1573" s="261" t="s">
        <v>1406</v>
      </c>
      <c r="F1573" s="262" t="s">
        <v>1407</v>
      </c>
      <c r="G1573" s="263" t="s">
        <v>630</v>
      </c>
      <c r="H1573" s="264">
        <v>264</v>
      </c>
      <c r="I1573" s="26"/>
      <c r="J1573" s="266">
        <f>ROUND(I1573*H1573,2)</f>
        <v>0</v>
      </c>
      <c r="K1573" s="267"/>
      <c r="L1573" s="73"/>
      <c r="M1573" s="27" t="s">
        <v>1</v>
      </c>
      <c r="N1573" s="233" t="s">
        <v>43</v>
      </c>
      <c r="P1573" s="269">
        <f>O1573*H1573</f>
        <v>0</v>
      </c>
      <c r="Q1573" s="269">
        <v>0</v>
      </c>
      <c r="R1573" s="269">
        <f>Q1573*H1573</f>
        <v>0</v>
      </c>
      <c r="S1573" s="269">
        <v>0</v>
      </c>
      <c r="T1573" s="270">
        <f>S1573*H1573</f>
        <v>0</v>
      </c>
      <c r="AR1573" s="271" t="s">
        <v>371</v>
      </c>
      <c r="AT1573" s="271" t="s">
        <v>368</v>
      </c>
      <c r="AU1573" s="271" t="s">
        <v>90</v>
      </c>
      <c r="AY1573" s="53" t="s">
        <v>366</v>
      </c>
      <c r="BE1573" s="179">
        <f>IF(N1573="základná",J1573,0)</f>
        <v>0</v>
      </c>
      <c r="BF1573" s="179">
        <f>IF(N1573="znížená",J1573,0)</f>
        <v>0</v>
      </c>
      <c r="BG1573" s="179">
        <f>IF(N1573="zákl. prenesená",J1573,0)</f>
        <v>0</v>
      </c>
      <c r="BH1573" s="179">
        <f>IF(N1573="zníž. prenesená",J1573,0)</f>
        <v>0</v>
      </c>
      <c r="BI1573" s="179">
        <f>IF(N1573="nulová",J1573,0)</f>
        <v>0</v>
      </c>
      <c r="BJ1573" s="53" t="s">
        <v>90</v>
      </c>
      <c r="BK1573" s="179">
        <f>ROUND(I1573*H1573,2)</f>
        <v>0</v>
      </c>
      <c r="BL1573" s="53" t="s">
        <v>371</v>
      </c>
      <c r="BM1573" s="271" t="s">
        <v>1408</v>
      </c>
    </row>
    <row r="1574" spans="2:65" s="273" customFormat="1">
      <c r="B1574" s="272"/>
      <c r="D1574" s="274" t="s">
        <v>373</v>
      </c>
      <c r="E1574" s="275" t="s">
        <v>1</v>
      </c>
      <c r="F1574" s="276" t="s">
        <v>1400</v>
      </c>
      <c r="H1574" s="275" t="s">
        <v>1</v>
      </c>
      <c r="L1574" s="272"/>
      <c r="M1574" s="277"/>
      <c r="T1574" s="278"/>
      <c r="AT1574" s="275" t="s">
        <v>373</v>
      </c>
      <c r="AU1574" s="275" t="s">
        <v>90</v>
      </c>
      <c r="AV1574" s="273" t="s">
        <v>84</v>
      </c>
      <c r="AW1574" s="273" t="s">
        <v>31</v>
      </c>
      <c r="AX1574" s="273" t="s">
        <v>77</v>
      </c>
      <c r="AY1574" s="275" t="s">
        <v>366</v>
      </c>
    </row>
    <row r="1575" spans="2:65" s="280" customFormat="1">
      <c r="B1575" s="279"/>
      <c r="D1575" s="274" t="s">
        <v>373</v>
      </c>
      <c r="E1575" s="281" t="s">
        <v>1</v>
      </c>
      <c r="F1575" s="282" t="s">
        <v>1409</v>
      </c>
      <c r="H1575" s="283">
        <v>264</v>
      </c>
      <c r="L1575" s="279"/>
      <c r="M1575" s="284"/>
      <c r="T1575" s="285"/>
      <c r="AT1575" s="281" t="s">
        <v>373</v>
      </c>
      <c r="AU1575" s="281" t="s">
        <v>90</v>
      </c>
      <c r="AV1575" s="280" t="s">
        <v>90</v>
      </c>
      <c r="AW1575" s="280" t="s">
        <v>31</v>
      </c>
      <c r="AX1575" s="280" t="s">
        <v>84</v>
      </c>
      <c r="AY1575" s="281" t="s">
        <v>366</v>
      </c>
    </row>
    <row r="1576" spans="2:65" s="74" customFormat="1" ht="24.2" customHeight="1">
      <c r="B1576" s="73"/>
      <c r="C1576" s="260" t="s">
        <v>1410</v>
      </c>
      <c r="D1576" s="260" t="s">
        <v>368</v>
      </c>
      <c r="E1576" s="261" t="s">
        <v>1411</v>
      </c>
      <c r="F1576" s="262" t="s">
        <v>1412</v>
      </c>
      <c r="G1576" s="263" t="s">
        <v>487</v>
      </c>
      <c r="H1576" s="264">
        <v>1.6970000000000001</v>
      </c>
      <c r="I1576" s="26"/>
      <c r="J1576" s="266">
        <f>ROUND(I1576*H1576,2)</f>
        <v>0</v>
      </c>
      <c r="K1576" s="267"/>
      <c r="L1576" s="73"/>
      <c r="M1576" s="27" t="s">
        <v>1</v>
      </c>
      <c r="N1576" s="233" t="s">
        <v>43</v>
      </c>
      <c r="P1576" s="269">
        <f>O1576*H1576</f>
        <v>0</v>
      </c>
      <c r="Q1576" s="269">
        <v>1.4970000000000001E-2</v>
      </c>
      <c r="R1576" s="269">
        <f>Q1576*H1576</f>
        <v>2.5404090000000001E-2</v>
      </c>
      <c r="S1576" s="269">
        <v>0</v>
      </c>
      <c r="T1576" s="270">
        <f>S1576*H1576</f>
        <v>0</v>
      </c>
      <c r="AR1576" s="271" t="s">
        <v>371</v>
      </c>
      <c r="AT1576" s="271" t="s">
        <v>368</v>
      </c>
      <c r="AU1576" s="271" t="s">
        <v>90</v>
      </c>
      <c r="AY1576" s="53" t="s">
        <v>366</v>
      </c>
      <c r="BE1576" s="179">
        <f>IF(N1576="základná",J1576,0)</f>
        <v>0</v>
      </c>
      <c r="BF1576" s="179">
        <f>IF(N1576="znížená",J1576,0)</f>
        <v>0</v>
      </c>
      <c r="BG1576" s="179">
        <f>IF(N1576="zákl. prenesená",J1576,0)</f>
        <v>0</v>
      </c>
      <c r="BH1576" s="179">
        <f>IF(N1576="zníž. prenesená",J1576,0)</f>
        <v>0</v>
      </c>
      <c r="BI1576" s="179">
        <f>IF(N1576="nulová",J1576,0)</f>
        <v>0</v>
      </c>
      <c r="BJ1576" s="53" t="s">
        <v>90</v>
      </c>
      <c r="BK1576" s="179">
        <f>ROUND(I1576*H1576,2)</f>
        <v>0</v>
      </c>
      <c r="BL1576" s="53" t="s">
        <v>371</v>
      </c>
      <c r="BM1576" s="271" t="s">
        <v>1413</v>
      </c>
    </row>
    <row r="1577" spans="2:65" s="273" customFormat="1">
      <c r="B1577" s="272"/>
      <c r="D1577" s="274" t="s">
        <v>373</v>
      </c>
      <c r="E1577" s="275" t="s">
        <v>1</v>
      </c>
      <c r="F1577" s="276" t="s">
        <v>632</v>
      </c>
      <c r="H1577" s="275" t="s">
        <v>1</v>
      </c>
      <c r="L1577" s="272"/>
      <c r="M1577" s="277"/>
      <c r="T1577" s="278"/>
      <c r="AT1577" s="275" t="s">
        <v>373</v>
      </c>
      <c r="AU1577" s="275" t="s">
        <v>90</v>
      </c>
      <c r="AV1577" s="273" t="s">
        <v>84</v>
      </c>
      <c r="AW1577" s="273" t="s">
        <v>31</v>
      </c>
      <c r="AX1577" s="273" t="s">
        <v>77</v>
      </c>
      <c r="AY1577" s="275" t="s">
        <v>366</v>
      </c>
    </row>
    <row r="1578" spans="2:65" s="273" customFormat="1">
      <c r="B1578" s="272"/>
      <c r="D1578" s="274" t="s">
        <v>373</v>
      </c>
      <c r="E1578" s="275" t="s">
        <v>1</v>
      </c>
      <c r="F1578" s="276" t="s">
        <v>1414</v>
      </c>
      <c r="H1578" s="275" t="s">
        <v>1</v>
      </c>
      <c r="L1578" s="272"/>
      <c r="M1578" s="277"/>
      <c r="T1578" s="278"/>
      <c r="AT1578" s="275" t="s">
        <v>373</v>
      </c>
      <c r="AU1578" s="275" t="s">
        <v>90</v>
      </c>
      <c r="AV1578" s="273" t="s">
        <v>84</v>
      </c>
      <c r="AW1578" s="273" t="s">
        <v>31</v>
      </c>
      <c r="AX1578" s="273" t="s">
        <v>77</v>
      </c>
      <c r="AY1578" s="275" t="s">
        <v>366</v>
      </c>
    </row>
    <row r="1579" spans="2:65" s="280" customFormat="1">
      <c r="B1579" s="279"/>
      <c r="D1579" s="274" t="s">
        <v>373</v>
      </c>
      <c r="E1579" s="281" t="s">
        <v>1</v>
      </c>
      <c r="F1579" s="282" t="s">
        <v>1415</v>
      </c>
      <c r="H1579" s="283">
        <v>0.76400000000000001</v>
      </c>
      <c r="L1579" s="279"/>
      <c r="M1579" s="284"/>
      <c r="T1579" s="285"/>
      <c r="AT1579" s="281" t="s">
        <v>373</v>
      </c>
      <c r="AU1579" s="281" t="s">
        <v>90</v>
      </c>
      <c r="AV1579" s="280" t="s">
        <v>90</v>
      </c>
      <c r="AW1579" s="280" t="s">
        <v>31</v>
      </c>
      <c r="AX1579" s="280" t="s">
        <v>77</v>
      </c>
      <c r="AY1579" s="281" t="s">
        <v>366</v>
      </c>
    </row>
    <row r="1580" spans="2:65" s="273" customFormat="1">
      <c r="B1580" s="272"/>
      <c r="D1580" s="274" t="s">
        <v>373</v>
      </c>
      <c r="E1580" s="275" t="s">
        <v>1</v>
      </c>
      <c r="F1580" s="276" t="s">
        <v>634</v>
      </c>
      <c r="H1580" s="275" t="s">
        <v>1</v>
      </c>
      <c r="L1580" s="272"/>
      <c r="M1580" s="277"/>
      <c r="T1580" s="278"/>
      <c r="AT1580" s="275" t="s">
        <v>373</v>
      </c>
      <c r="AU1580" s="275" t="s">
        <v>90</v>
      </c>
      <c r="AV1580" s="273" t="s">
        <v>84</v>
      </c>
      <c r="AW1580" s="273" t="s">
        <v>31</v>
      </c>
      <c r="AX1580" s="273" t="s">
        <v>77</v>
      </c>
      <c r="AY1580" s="275" t="s">
        <v>366</v>
      </c>
    </row>
    <row r="1581" spans="2:65" s="273" customFormat="1">
      <c r="B1581" s="272"/>
      <c r="D1581" s="274" t="s">
        <v>373</v>
      </c>
      <c r="E1581" s="275" t="s">
        <v>1</v>
      </c>
      <c r="F1581" s="276" t="s">
        <v>1414</v>
      </c>
      <c r="H1581" s="275" t="s">
        <v>1</v>
      </c>
      <c r="L1581" s="272"/>
      <c r="M1581" s="277"/>
      <c r="T1581" s="278"/>
      <c r="AT1581" s="275" t="s">
        <v>373</v>
      </c>
      <c r="AU1581" s="275" t="s">
        <v>90</v>
      </c>
      <c r="AV1581" s="273" t="s">
        <v>84</v>
      </c>
      <c r="AW1581" s="273" t="s">
        <v>31</v>
      </c>
      <c r="AX1581" s="273" t="s">
        <v>77</v>
      </c>
      <c r="AY1581" s="275" t="s">
        <v>366</v>
      </c>
    </row>
    <row r="1582" spans="2:65" s="280" customFormat="1">
      <c r="B1582" s="279"/>
      <c r="D1582" s="274" t="s">
        <v>373</v>
      </c>
      <c r="E1582" s="281" t="s">
        <v>1</v>
      </c>
      <c r="F1582" s="282" t="s">
        <v>1416</v>
      </c>
      <c r="H1582" s="283">
        <v>0.93300000000000005</v>
      </c>
      <c r="L1582" s="279"/>
      <c r="M1582" s="284"/>
      <c r="T1582" s="285"/>
      <c r="AT1582" s="281" t="s">
        <v>373</v>
      </c>
      <c r="AU1582" s="281" t="s">
        <v>90</v>
      </c>
      <c r="AV1582" s="280" t="s">
        <v>90</v>
      </c>
      <c r="AW1582" s="280" t="s">
        <v>31</v>
      </c>
      <c r="AX1582" s="280" t="s">
        <v>77</v>
      </c>
      <c r="AY1582" s="281" t="s">
        <v>366</v>
      </c>
    </row>
    <row r="1583" spans="2:65" s="287" customFormat="1">
      <c r="B1583" s="286"/>
      <c r="D1583" s="274" t="s">
        <v>373</v>
      </c>
      <c r="E1583" s="288" t="s">
        <v>1</v>
      </c>
      <c r="F1583" s="289" t="s">
        <v>378</v>
      </c>
      <c r="H1583" s="290">
        <v>1.6970000000000001</v>
      </c>
      <c r="L1583" s="286"/>
      <c r="M1583" s="291"/>
      <c r="T1583" s="292"/>
      <c r="AT1583" s="288" t="s">
        <v>373</v>
      </c>
      <c r="AU1583" s="288" t="s">
        <v>90</v>
      </c>
      <c r="AV1583" s="287" t="s">
        <v>371</v>
      </c>
      <c r="AW1583" s="287" t="s">
        <v>31</v>
      </c>
      <c r="AX1583" s="287" t="s">
        <v>84</v>
      </c>
      <c r="AY1583" s="288" t="s">
        <v>366</v>
      </c>
    </row>
    <row r="1584" spans="2:65" s="273" customFormat="1">
      <c r="B1584" s="272"/>
      <c r="D1584" s="274" t="s">
        <v>373</v>
      </c>
      <c r="E1584" s="275" t="s">
        <v>1</v>
      </c>
      <c r="F1584" s="276" t="s">
        <v>1417</v>
      </c>
      <c r="H1584" s="275" t="s">
        <v>1</v>
      </c>
      <c r="L1584" s="272"/>
      <c r="M1584" s="277"/>
      <c r="T1584" s="278"/>
      <c r="AT1584" s="275" t="s">
        <v>373</v>
      </c>
      <c r="AU1584" s="275" t="s">
        <v>90</v>
      </c>
      <c r="AV1584" s="273" t="s">
        <v>84</v>
      </c>
      <c r="AW1584" s="273" t="s">
        <v>31</v>
      </c>
      <c r="AX1584" s="273" t="s">
        <v>77</v>
      </c>
      <c r="AY1584" s="275" t="s">
        <v>366</v>
      </c>
    </row>
    <row r="1585" spans="2:65" s="74" customFormat="1" ht="33" customHeight="1">
      <c r="B1585" s="73"/>
      <c r="C1585" s="260" t="s">
        <v>1418</v>
      </c>
      <c r="D1585" s="260" t="s">
        <v>368</v>
      </c>
      <c r="E1585" s="261" t="s">
        <v>1419</v>
      </c>
      <c r="F1585" s="262" t="s">
        <v>1420</v>
      </c>
      <c r="G1585" s="263" t="s">
        <v>487</v>
      </c>
      <c r="H1585" s="264">
        <v>2.7669999999999999</v>
      </c>
      <c r="I1585" s="26"/>
      <c r="J1585" s="266">
        <f>ROUND(I1585*H1585,2)</f>
        <v>0</v>
      </c>
      <c r="K1585" s="267"/>
      <c r="L1585" s="73"/>
      <c r="M1585" s="27" t="s">
        <v>1</v>
      </c>
      <c r="N1585" s="233" t="s">
        <v>43</v>
      </c>
      <c r="P1585" s="269">
        <f>O1585*H1585</f>
        <v>0</v>
      </c>
      <c r="Q1585" s="269">
        <v>1.069E-2</v>
      </c>
      <c r="R1585" s="269">
        <f>Q1585*H1585</f>
        <v>2.9579229999999998E-2</v>
      </c>
      <c r="S1585" s="269">
        <v>0</v>
      </c>
      <c r="T1585" s="270">
        <f>S1585*H1585</f>
        <v>0</v>
      </c>
      <c r="AR1585" s="271" t="s">
        <v>371</v>
      </c>
      <c r="AT1585" s="271" t="s">
        <v>368</v>
      </c>
      <c r="AU1585" s="271" t="s">
        <v>90</v>
      </c>
      <c r="AY1585" s="53" t="s">
        <v>366</v>
      </c>
      <c r="BE1585" s="179">
        <f>IF(N1585="základná",J1585,0)</f>
        <v>0</v>
      </c>
      <c r="BF1585" s="179">
        <f>IF(N1585="znížená",J1585,0)</f>
        <v>0</v>
      </c>
      <c r="BG1585" s="179">
        <f>IF(N1585="zákl. prenesená",J1585,0)</f>
        <v>0</v>
      </c>
      <c r="BH1585" s="179">
        <f>IF(N1585="zníž. prenesená",J1585,0)</f>
        <v>0</v>
      </c>
      <c r="BI1585" s="179">
        <f>IF(N1585="nulová",J1585,0)</f>
        <v>0</v>
      </c>
      <c r="BJ1585" s="53" t="s">
        <v>90</v>
      </c>
      <c r="BK1585" s="179">
        <f>ROUND(I1585*H1585,2)</f>
        <v>0</v>
      </c>
      <c r="BL1585" s="53" t="s">
        <v>371</v>
      </c>
      <c r="BM1585" s="271" t="s">
        <v>1421</v>
      </c>
    </row>
    <row r="1586" spans="2:65" s="273" customFormat="1">
      <c r="B1586" s="272"/>
      <c r="D1586" s="274" t="s">
        <v>373</v>
      </c>
      <c r="E1586" s="275" t="s">
        <v>1</v>
      </c>
      <c r="F1586" s="276" t="s">
        <v>632</v>
      </c>
      <c r="H1586" s="275" t="s">
        <v>1</v>
      </c>
      <c r="L1586" s="272"/>
      <c r="M1586" s="277"/>
      <c r="T1586" s="278"/>
      <c r="AT1586" s="275" t="s">
        <v>373</v>
      </c>
      <c r="AU1586" s="275" t="s">
        <v>90</v>
      </c>
      <c r="AV1586" s="273" t="s">
        <v>84</v>
      </c>
      <c r="AW1586" s="273" t="s">
        <v>31</v>
      </c>
      <c r="AX1586" s="273" t="s">
        <v>77</v>
      </c>
      <c r="AY1586" s="275" t="s">
        <v>366</v>
      </c>
    </row>
    <row r="1587" spans="2:65" s="273" customFormat="1">
      <c r="B1587" s="272"/>
      <c r="D1587" s="274" t="s">
        <v>373</v>
      </c>
      <c r="E1587" s="275" t="s">
        <v>1</v>
      </c>
      <c r="F1587" s="276" t="s">
        <v>1422</v>
      </c>
      <c r="H1587" s="275" t="s">
        <v>1</v>
      </c>
      <c r="L1587" s="272"/>
      <c r="M1587" s="277"/>
      <c r="T1587" s="278"/>
      <c r="AT1587" s="275" t="s">
        <v>373</v>
      </c>
      <c r="AU1587" s="275" t="s">
        <v>90</v>
      </c>
      <c r="AV1587" s="273" t="s">
        <v>84</v>
      </c>
      <c r="AW1587" s="273" t="s">
        <v>31</v>
      </c>
      <c r="AX1587" s="273" t="s">
        <v>77</v>
      </c>
      <c r="AY1587" s="275" t="s">
        <v>366</v>
      </c>
    </row>
    <row r="1588" spans="2:65" s="280" customFormat="1">
      <c r="B1588" s="279"/>
      <c r="D1588" s="274" t="s">
        <v>373</v>
      </c>
      <c r="E1588" s="281" t="s">
        <v>1</v>
      </c>
      <c r="F1588" s="282" t="s">
        <v>1423</v>
      </c>
      <c r="H1588" s="283">
        <v>1.266</v>
      </c>
      <c r="L1588" s="279"/>
      <c r="M1588" s="284"/>
      <c r="T1588" s="285"/>
      <c r="AT1588" s="281" t="s">
        <v>373</v>
      </c>
      <c r="AU1588" s="281" t="s">
        <v>90</v>
      </c>
      <c r="AV1588" s="280" t="s">
        <v>90</v>
      </c>
      <c r="AW1588" s="280" t="s">
        <v>31</v>
      </c>
      <c r="AX1588" s="280" t="s">
        <v>77</v>
      </c>
      <c r="AY1588" s="281" t="s">
        <v>366</v>
      </c>
    </row>
    <row r="1589" spans="2:65" s="273" customFormat="1">
      <c r="B1589" s="272"/>
      <c r="D1589" s="274" t="s">
        <v>373</v>
      </c>
      <c r="E1589" s="275" t="s">
        <v>1</v>
      </c>
      <c r="F1589" s="276" t="s">
        <v>634</v>
      </c>
      <c r="H1589" s="275" t="s">
        <v>1</v>
      </c>
      <c r="L1589" s="272"/>
      <c r="M1589" s="277"/>
      <c r="T1589" s="278"/>
      <c r="AT1589" s="275" t="s">
        <v>373</v>
      </c>
      <c r="AU1589" s="275" t="s">
        <v>90</v>
      </c>
      <c r="AV1589" s="273" t="s">
        <v>84</v>
      </c>
      <c r="AW1589" s="273" t="s">
        <v>31</v>
      </c>
      <c r="AX1589" s="273" t="s">
        <v>77</v>
      </c>
      <c r="AY1589" s="275" t="s">
        <v>366</v>
      </c>
    </row>
    <row r="1590" spans="2:65" s="273" customFormat="1">
      <c r="B1590" s="272"/>
      <c r="D1590" s="274" t="s">
        <v>373</v>
      </c>
      <c r="E1590" s="275" t="s">
        <v>1</v>
      </c>
      <c r="F1590" s="276" t="s">
        <v>1422</v>
      </c>
      <c r="H1590" s="275" t="s">
        <v>1</v>
      </c>
      <c r="L1590" s="272"/>
      <c r="M1590" s="277"/>
      <c r="T1590" s="278"/>
      <c r="AT1590" s="275" t="s">
        <v>373</v>
      </c>
      <c r="AU1590" s="275" t="s">
        <v>90</v>
      </c>
      <c r="AV1590" s="273" t="s">
        <v>84</v>
      </c>
      <c r="AW1590" s="273" t="s">
        <v>31</v>
      </c>
      <c r="AX1590" s="273" t="s">
        <v>77</v>
      </c>
      <c r="AY1590" s="275" t="s">
        <v>366</v>
      </c>
    </row>
    <row r="1591" spans="2:65" s="280" customFormat="1">
      <c r="B1591" s="279"/>
      <c r="D1591" s="274" t="s">
        <v>373</v>
      </c>
      <c r="E1591" s="281" t="s">
        <v>1</v>
      </c>
      <c r="F1591" s="282" t="s">
        <v>1424</v>
      </c>
      <c r="H1591" s="283">
        <v>1.5009999999999999</v>
      </c>
      <c r="L1591" s="279"/>
      <c r="M1591" s="284"/>
      <c r="T1591" s="285"/>
      <c r="AT1591" s="281" t="s">
        <v>373</v>
      </c>
      <c r="AU1591" s="281" t="s">
        <v>90</v>
      </c>
      <c r="AV1591" s="280" t="s">
        <v>90</v>
      </c>
      <c r="AW1591" s="280" t="s">
        <v>31</v>
      </c>
      <c r="AX1591" s="280" t="s">
        <v>77</v>
      </c>
      <c r="AY1591" s="281" t="s">
        <v>366</v>
      </c>
    </row>
    <row r="1592" spans="2:65" s="287" customFormat="1">
      <c r="B1592" s="286"/>
      <c r="D1592" s="274" t="s">
        <v>373</v>
      </c>
      <c r="E1592" s="288" t="s">
        <v>1</v>
      </c>
      <c r="F1592" s="289" t="s">
        <v>378</v>
      </c>
      <c r="H1592" s="290">
        <v>2.7669999999999999</v>
      </c>
      <c r="L1592" s="286"/>
      <c r="M1592" s="291"/>
      <c r="T1592" s="292"/>
      <c r="AT1592" s="288" t="s">
        <v>373</v>
      </c>
      <c r="AU1592" s="288" t="s">
        <v>90</v>
      </c>
      <c r="AV1592" s="287" t="s">
        <v>371</v>
      </c>
      <c r="AW1592" s="287" t="s">
        <v>31</v>
      </c>
      <c r="AX1592" s="287" t="s">
        <v>84</v>
      </c>
      <c r="AY1592" s="288" t="s">
        <v>366</v>
      </c>
    </row>
    <row r="1593" spans="2:65" s="273" customFormat="1">
      <c r="B1593" s="272"/>
      <c r="D1593" s="274" t="s">
        <v>373</v>
      </c>
      <c r="E1593" s="275" t="s">
        <v>1</v>
      </c>
      <c r="F1593" s="276" t="s">
        <v>1417</v>
      </c>
      <c r="H1593" s="275" t="s">
        <v>1</v>
      </c>
      <c r="L1593" s="272"/>
      <c r="M1593" s="277"/>
      <c r="T1593" s="278"/>
      <c r="AT1593" s="275" t="s">
        <v>373</v>
      </c>
      <c r="AU1593" s="275" t="s">
        <v>90</v>
      </c>
      <c r="AV1593" s="273" t="s">
        <v>84</v>
      </c>
      <c r="AW1593" s="273" t="s">
        <v>31</v>
      </c>
      <c r="AX1593" s="273" t="s">
        <v>77</v>
      </c>
      <c r="AY1593" s="275" t="s">
        <v>366</v>
      </c>
    </row>
    <row r="1594" spans="2:65" s="74" customFormat="1" ht="16.5" customHeight="1">
      <c r="B1594" s="73"/>
      <c r="C1594" s="300" t="s">
        <v>1425</v>
      </c>
      <c r="D1594" s="300" t="s">
        <v>621</v>
      </c>
      <c r="E1594" s="301" t="s">
        <v>1426</v>
      </c>
      <c r="F1594" s="302" t="s">
        <v>1427</v>
      </c>
      <c r="G1594" s="303" t="s">
        <v>487</v>
      </c>
      <c r="H1594" s="304">
        <v>4.8209999999999997</v>
      </c>
      <c r="I1594" s="28"/>
      <c r="J1594" s="306">
        <f>ROUND(I1594*H1594,2)</f>
        <v>0</v>
      </c>
      <c r="K1594" s="307"/>
      <c r="L1594" s="308"/>
      <c r="M1594" s="29" t="s">
        <v>1</v>
      </c>
      <c r="N1594" s="310" t="s">
        <v>43</v>
      </c>
      <c r="P1594" s="269">
        <f>O1594*H1594</f>
        <v>0</v>
      </c>
      <c r="Q1594" s="269">
        <v>1</v>
      </c>
      <c r="R1594" s="269">
        <f>Q1594*H1594</f>
        <v>4.8209999999999997</v>
      </c>
      <c r="S1594" s="269">
        <v>0</v>
      </c>
      <c r="T1594" s="270">
        <f>S1594*H1594</f>
        <v>0</v>
      </c>
      <c r="AR1594" s="271" t="s">
        <v>454</v>
      </c>
      <c r="AT1594" s="271" t="s">
        <v>621</v>
      </c>
      <c r="AU1594" s="271" t="s">
        <v>90</v>
      </c>
      <c r="AY1594" s="53" t="s">
        <v>366</v>
      </c>
      <c r="BE1594" s="179">
        <f>IF(N1594="základná",J1594,0)</f>
        <v>0</v>
      </c>
      <c r="BF1594" s="179">
        <f>IF(N1594="znížená",J1594,0)</f>
        <v>0</v>
      </c>
      <c r="BG1594" s="179">
        <f>IF(N1594="zákl. prenesená",J1594,0)</f>
        <v>0</v>
      </c>
      <c r="BH1594" s="179">
        <f>IF(N1594="zníž. prenesená",J1594,0)</f>
        <v>0</v>
      </c>
      <c r="BI1594" s="179">
        <f>IF(N1594="nulová",J1594,0)</f>
        <v>0</v>
      </c>
      <c r="BJ1594" s="53" t="s">
        <v>90</v>
      </c>
      <c r="BK1594" s="179">
        <f>ROUND(I1594*H1594,2)</f>
        <v>0</v>
      </c>
      <c r="BL1594" s="53" t="s">
        <v>371</v>
      </c>
      <c r="BM1594" s="271" t="s">
        <v>1428</v>
      </c>
    </row>
    <row r="1595" spans="2:65" s="280" customFormat="1">
      <c r="B1595" s="279"/>
      <c r="D1595" s="274" t="s">
        <v>373</v>
      </c>
      <c r="E1595" s="281" t="s">
        <v>1</v>
      </c>
      <c r="F1595" s="282" t="s">
        <v>1429</v>
      </c>
      <c r="H1595" s="283">
        <v>4.8209999999999997</v>
      </c>
      <c r="L1595" s="279"/>
      <c r="M1595" s="284"/>
      <c r="T1595" s="285"/>
      <c r="AT1595" s="281" t="s">
        <v>373</v>
      </c>
      <c r="AU1595" s="281" t="s">
        <v>90</v>
      </c>
      <c r="AV1595" s="280" t="s">
        <v>90</v>
      </c>
      <c r="AW1595" s="280" t="s">
        <v>31</v>
      </c>
      <c r="AX1595" s="280" t="s">
        <v>84</v>
      </c>
      <c r="AY1595" s="281" t="s">
        <v>366</v>
      </c>
    </row>
    <row r="1596" spans="2:65" s="74" customFormat="1" ht="33" customHeight="1">
      <c r="B1596" s="73"/>
      <c r="C1596" s="260" t="s">
        <v>1430</v>
      </c>
      <c r="D1596" s="260" t="s">
        <v>368</v>
      </c>
      <c r="E1596" s="261" t="s">
        <v>1431</v>
      </c>
      <c r="F1596" s="262" t="s">
        <v>1432</v>
      </c>
      <c r="G1596" s="263" t="s">
        <v>249</v>
      </c>
      <c r="H1596" s="264">
        <v>1.454</v>
      </c>
      <c r="I1596" s="26"/>
      <c r="J1596" s="266">
        <f>ROUND(I1596*H1596,2)</f>
        <v>0</v>
      </c>
      <c r="K1596" s="267"/>
      <c r="L1596" s="73"/>
      <c r="M1596" s="27" t="s">
        <v>1</v>
      </c>
      <c r="N1596" s="233" t="s">
        <v>43</v>
      </c>
      <c r="P1596" s="269">
        <f>O1596*H1596</f>
        <v>0</v>
      </c>
      <c r="Q1596" s="269">
        <v>1.4999999999999999E-4</v>
      </c>
      <c r="R1596" s="269">
        <f>Q1596*H1596</f>
        <v>2.1809999999999996E-4</v>
      </c>
      <c r="S1596" s="269">
        <v>0</v>
      </c>
      <c r="T1596" s="270">
        <f>S1596*H1596</f>
        <v>0</v>
      </c>
      <c r="AR1596" s="271" t="s">
        <v>371</v>
      </c>
      <c r="AT1596" s="271" t="s">
        <v>368</v>
      </c>
      <c r="AU1596" s="271" t="s">
        <v>90</v>
      </c>
      <c r="AY1596" s="53" t="s">
        <v>366</v>
      </c>
      <c r="BE1596" s="179">
        <f>IF(N1596="základná",J1596,0)</f>
        <v>0</v>
      </c>
      <c r="BF1596" s="179">
        <f>IF(N1596="znížená",J1596,0)</f>
        <v>0</v>
      </c>
      <c r="BG1596" s="179">
        <f>IF(N1596="zákl. prenesená",J1596,0)</f>
        <v>0</v>
      </c>
      <c r="BH1596" s="179">
        <f>IF(N1596="zníž. prenesená",J1596,0)</f>
        <v>0</v>
      </c>
      <c r="BI1596" s="179">
        <f>IF(N1596="nulová",J1596,0)</f>
        <v>0</v>
      </c>
      <c r="BJ1596" s="53" t="s">
        <v>90</v>
      </c>
      <c r="BK1596" s="179">
        <f>ROUND(I1596*H1596,2)</f>
        <v>0</v>
      </c>
      <c r="BL1596" s="53" t="s">
        <v>371</v>
      </c>
      <c r="BM1596" s="271" t="s">
        <v>1433</v>
      </c>
    </row>
    <row r="1597" spans="2:65" s="273" customFormat="1">
      <c r="B1597" s="272"/>
      <c r="D1597" s="274" t="s">
        <v>373</v>
      </c>
      <c r="E1597" s="275" t="s">
        <v>1</v>
      </c>
      <c r="F1597" s="276" t="s">
        <v>1209</v>
      </c>
      <c r="H1597" s="275" t="s">
        <v>1</v>
      </c>
      <c r="L1597" s="272"/>
      <c r="M1597" s="277"/>
      <c r="T1597" s="278"/>
      <c r="AT1597" s="275" t="s">
        <v>373</v>
      </c>
      <c r="AU1597" s="275" t="s">
        <v>90</v>
      </c>
      <c r="AV1597" s="273" t="s">
        <v>84</v>
      </c>
      <c r="AW1597" s="273" t="s">
        <v>31</v>
      </c>
      <c r="AX1597" s="273" t="s">
        <v>77</v>
      </c>
      <c r="AY1597" s="275" t="s">
        <v>366</v>
      </c>
    </row>
    <row r="1598" spans="2:65" s="280" customFormat="1">
      <c r="B1598" s="279"/>
      <c r="D1598" s="274" t="s">
        <v>373</v>
      </c>
      <c r="E1598" s="281" t="s">
        <v>1</v>
      </c>
      <c r="F1598" s="282" t="s">
        <v>1434</v>
      </c>
      <c r="H1598" s="283">
        <v>0.37</v>
      </c>
      <c r="L1598" s="279"/>
      <c r="M1598" s="284"/>
      <c r="T1598" s="285"/>
      <c r="AT1598" s="281" t="s">
        <v>373</v>
      </c>
      <c r="AU1598" s="281" t="s">
        <v>90</v>
      </c>
      <c r="AV1598" s="280" t="s">
        <v>90</v>
      </c>
      <c r="AW1598" s="280" t="s">
        <v>31</v>
      </c>
      <c r="AX1598" s="280" t="s">
        <v>77</v>
      </c>
      <c r="AY1598" s="281" t="s">
        <v>366</v>
      </c>
    </row>
    <row r="1599" spans="2:65" s="273" customFormat="1">
      <c r="B1599" s="272"/>
      <c r="D1599" s="274" t="s">
        <v>373</v>
      </c>
      <c r="E1599" s="275" t="s">
        <v>1</v>
      </c>
      <c r="F1599" s="276" t="s">
        <v>1212</v>
      </c>
      <c r="H1599" s="275" t="s">
        <v>1</v>
      </c>
      <c r="L1599" s="272"/>
      <c r="M1599" s="277"/>
      <c r="T1599" s="278"/>
      <c r="AT1599" s="275" t="s">
        <v>373</v>
      </c>
      <c r="AU1599" s="275" t="s">
        <v>90</v>
      </c>
      <c r="AV1599" s="273" t="s">
        <v>84</v>
      </c>
      <c r="AW1599" s="273" t="s">
        <v>31</v>
      </c>
      <c r="AX1599" s="273" t="s">
        <v>77</v>
      </c>
      <c r="AY1599" s="275" t="s">
        <v>366</v>
      </c>
    </row>
    <row r="1600" spans="2:65" s="280" customFormat="1">
      <c r="B1600" s="279"/>
      <c r="D1600" s="274" t="s">
        <v>373</v>
      </c>
      <c r="E1600" s="281" t="s">
        <v>1</v>
      </c>
      <c r="F1600" s="282" t="s">
        <v>1435</v>
      </c>
      <c r="H1600" s="283">
        <v>0.35599999999999998</v>
      </c>
      <c r="L1600" s="279"/>
      <c r="M1600" s="284"/>
      <c r="T1600" s="285"/>
      <c r="AT1600" s="281" t="s">
        <v>373</v>
      </c>
      <c r="AU1600" s="281" t="s">
        <v>90</v>
      </c>
      <c r="AV1600" s="280" t="s">
        <v>90</v>
      </c>
      <c r="AW1600" s="280" t="s">
        <v>31</v>
      </c>
      <c r="AX1600" s="280" t="s">
        <v>77</v>
      </c>
      <c r="AY1600" s="281" t="s">
        <v>366</v>
      </c>
    </row>
    <row r="1601" spans="2:65" s="294" customFormat="1">
      <c r="B1601" s="293"/>
      <c r="D1601" s="274" t="s">
        <v>373</v>
      </c>
      <c r="E1601" s="295" t="s">
        <v>1</v>
      </c>
      <c r="F1601" s="296" t="s">
        <v>397</v>
      </c>
      <c r="H1601" s="297">
        <v>0.72599999999999998</v>
      </c>
      <c r="L1601" s="293"/>
      <c r="M1601" s="298"/>
      <c r="T1601" s="299"/>
      <c r="AT1601" s="295" t="s">
        <v>373</v>
      </c>
      <c r="AU1601" s="295" t="s">
        <v>90</v>
      </c>
      <c r="AV1601" s="294" t="s">
        <v>149</v>
      </c>
      <c r="AW1601" s="294" t="s">
        <v>31</v>
      </c>
      <c r="AX1601" s="294" t="s">
        <v>77</v>
      </c>
      <c r="AY1601" s="295" t="s">
        <v>366</v>
      </c>
    </row>
    <row r="1602" spans="2:65" s="273" customFormat="1">
      <c r="B1602" s="272"/>
      <c r="D1602" s="274" t="s">
        <v>373</v>
      </c>
      <c r="E1602" s="275" t="s">
        <v>1</v>
      </c>
      <c r="F1602" s="276" t="s">
        <v>1241</v>
      </c>
      <c r="H1602" s="275" t="s">
        <v>1</v>
      </c>
      <c r="L1602" s="272"/>
      <c r="M1602" s="277"/>
      <c r="T1602" s="278"/>
      <c r="AT1602" s="275" t="s">
        <v>373</v>
      </c>
      <c r="AU1602" s="275" t="s">
        <v>90</v>
      </c>
      <c r="AV1602" s="273" t="s">
        <v>84</v>
      </c>
      <c r="AW1602" s="273" t="s">
        <v>31</v>
      </c>
      <c r="AX1602" s="273" t="s">
        <v>77</v>
      </c>
      <c r="AY1602" s="275" t="s">
        <v>366</v>
      </c>
    </row>
    <row r="1603" spans="2:65" s="280" customFormat="1">
      <c r="B1603" s="279"/>
      <c r="D1603" s="274" t="s">
        <v>373</v>
      </c>
      <c r="E1603" s="281" t="s">
        <v>1</v>
      </c>
      <c r="F1603" s="282" t="s">
        <v>1436</v>
      </c>
      <c r="H1603" s="283">
        <v>0.372</v>
      </c>
      <c r="L1603" s="279"/>
      <c r="M1603" s="284"/>
      <c r="T1603" s="285"/>
      <c r="AT1603" s="281" t="s">
        <v>373</v>
      </c>
      <c r="AU1603" s="281" t="s">
        <v>90</v>
      </c>
      <c r="AV1603" s="280" t="s">
        <v>90</v>
      </c>
      <c r="AW1603" s="280" t="s">
        <v>31</v>
      </c>
      <c r="AX1603" s="280" t="s">
        <v>77</v>
      </c>
      <c r="AY1603" s="281" t="s">
        <v>366</v>
      </c>
    </row>
    <row r="1604" spans="2:65" s="273" customFormat="1">
      <c r="B1604" s="272"/>
      <c r="D1604" s="274" t="s">
        <v>373</v>
      </c>
      <c r="E1604" s="275" t="s">
        <v>1</v>
      </c>
      <c r="F1604" s="276" t="s">
        <v>1244</v>
      </c>
      <c r="H1604" s="275" t="s">
        <v>1</v>
      </c>
      <c r="L1604" s="272"/>
      <c r="M1604" s="277"/>
      <c r="T1604" s="278"/>
      <c r="AT1604" s="275" t="s">
        <v>373</v>
      </c>
      <c r="AU1604" s="275" t="s">
        <v>90</v>
      </c>
      <c r="AV1604" s="273" t="s">
        <v>84</v>
      </c>
      <c r="AW1604" s="273" t="s">
        <v>31</v>
      </c>
      <c r="AX1604" s="273" t="s">
        <v>77</v>
      </c>
      <c r="AY1604" s="275" t="s">
        <v>366</v>
      </c>
    </row>
    <row r="1605" spans="2:65" s="280" customFormat="1">
      <c r="B1605" s="279"/>
      <c r="D1605" s="274" t="s">
        <v>373</v>
      </c>
      <c r="E1605" s="281" t="s">
        <v>1</v>
      </c>
      <c r="F1605" s="282" t="s">
        <v>1435</v>
      </c>
      <c r="H1605" s="283">
        <v>0.35599999999999998</v>
      </c>
      <c r="L1605" s="279"/>
      <c r="M1605" s="284"/>
      <c r="T1605" s="285"/>
      <c r="AT1605" s="281" t="s">
        <v>373</v>
      </c>
      <c r="AU1605" s="281" t="s">
        <v>90</v>
      </c>
      <c r="AV1605" s="280" t="s">
        <v>90</v>
      </c>
      <c r="AW1605" s="280" t="s">
        <v>31</v>
      </c>
      <c r="AX1605" s="280" t="s">
        <v>77</v>
      </c>
      <c r="AY1605" s="281" t="s">
        <v>366</v>
      </c>
    </row>
    <row r="1606" spans="2:65" s="294" customFormat="1">
      <c r="B1606" s="293"/>
      <c r="D1606" s="274" t="s">
        <v>373</v>
      </c>
      <c r="E1606" s="295" t="s">
        <v>1</v>
      </c>
      <c r="F1606" s="296" t="s">
        <v>397</v>
      </c>
      <c r="H1606" s="297">
        <v>0.72799999999999998</v>
      </c>
      <c r="L1606" s="293"/>
      <c r="M1606" s="298"/>
      <c r="T1606" s="299"/>
      <c r="AT1606" s="295" t="s">
        <v>373</v>
      </c>
      <c r="AU1606" s="295" t="s">
        <v>90</v>
      </c>
      <c r="AV1606" s="294" t="s">
        <v>149</v>
      </c>
      <c r="AW1606" s="294" t="s">
        <v>31</v>
      </c>
      <c r="AX1606" s="294" t="s">
        <v>77</v>
      </c>
      <c r="AY1606" s="295" t="s">
        <v>366</v>
      </c>
    </row>
    <row r="1607" spans="2:65" s="287" customFormat="1">
      <c r="B1607" s="286"/>
      <c r="D1607" s="274" t="s">
        <v>373</v>
      </c>
      <c r="E1607" s="288" t="s">
        <v>1</v>
      </c>
      <c r="F1607" s="289" t="s">
        <v>378</v>
      </c>
      <c r="H1607" s="290">
        <v>1.454</v>
      </c>
      <c r="L1607" s="286"/>
      <c r="M1607" s="291"/>
      <c r="T1607" s="292"/>
      <c r="AT1607" s="288" t="s">
        <v>373</v>
      </c>
      <c r="AU1607" s="288" t="s">
        <v>90</v>
      </c>
      <c r="AV1607" s="287" t="s">
        <v>371</v>
      </c>
      <c r="AW1607" s="287" t="s">
        <v>31</v>
      </c>
      <c r="AX1607" s="287" t="s">
        <v>84</v>
      </c>
      <c r="AY1607" s="288" t="s">
        <v>366</v>
      </c>
    </row>
    <row r="1608" spans="2:65" s="74" customFormat="1" ht="16.5" customHeight="1">
      <c r="B1608" s="73"/>
      <c r="C1608" s="300" t="s">
        <v>1437</v>
      </c>
      <c r="D1608" s="300" t="s">
        <v>621</v>
      </c>
      <c r="E1608" s="301" t="s">
        <v>1438</v>
      </c>
      <c r="F1608" s="302" t="s">
        <v>1439</v>
      </c>
      <c r="G1608" s="303" t="s">
        <v>249</v>
      </c>
      <c r="H1608" s="304">
        <v>1.599</v>
      </c>
      <c r="I1608" s="28"/>
      <c r="J1608" s="306">
        <f>ROUND(I1608*H1608,2)</f>
        <v>0</v>
      </c>
      <c r="K1608" s="307"/>
      <c r="L1608" s="308"/>
      <c r="M1608" s="29" t="s">
        <v>1</v>
      </c>
      <c r="N1608" s="310" t="s">
        <v>43</v>
      </c>
      <c r="P1608" s="269">
        <f>O1608*H1608</f>
        <v>0</v>
      </c>
      <c r="Q1608" s="269">
        <v>1.65E-3</v>
      </c>
      <c r="R1608" s="269">
        <f>Q1608*H1608</f>
        <v>2.6383499999999998E-3</v>
      </c>
      <c r="S1608" s="269">
        <v>0</v>
      </c>
      <c r="T1608" s="270">
        <f>S1608*H1608</f>
        <v>0</v>
      </c>
      <c r="AR1608" s="271" t="s">
        <v>454</v>
      </c>
      <c r="AT1608" s="271" t="s">
        <v>621</v>
      </c>
      <c r="AU1608" s="271" t="s">
        <v>90</v>
      </c>
      <c r="AY1608" s="53" t="s">
        <v>366</v>
      </c>
      <c r="BE1608" s="179">
        <f>IF(N1608="základná",J1608,0)</f>
        <v>0</v>
      </c>
      <c r="BF1608" s="179">
        <f>IF(N1608="znížená",J1608,0)</f>
        <v>0</v>
      </c>
      <c r="BG1608" s="179">
        <f>IF(N1608="zákl. prenesená",J1608,0)</f>
        <v>0</v>
      </c>
      <c r="BH1608" s="179">
        <f>IF(N1608="zníž. prenesená",J1608,0)</f>
        <v>0</v>
      </c>
      <c r="BI1608" s="179">
        <f>IF(N1608="nulová",J1608,0)</f>
        <v>0</v>
      </c>
      <c r="BJ1608" s="53" t="s">
        <v>90</v>
      </c>
      <c r="BK1608" s="179">
        <f>ROUND(I1608*H1608,2)</f>
        <v>0</v>
      </c>
      <c r="BL1608" s="53" t="s">
        <v>371</v>
      </c>
      <c r="BM1608" s="271" t="s">
        <v>1440</v>
      </c>
    </row>
    <row r="1609" spans="2:65" s="280" customFormat="1">
      <c r="B1609" s="279"/>
      <c r="D1609" s="274" t="s">
        <v>373</v>
      </c>
      <c r="E1609" s="281" t="s">
        <v>1</v>
      </c>
      <c r="F1609" s="282" t="s">
        <v>1441</v>
      </c>
      <c r="H1609" s="283">
        <v>1.599</v>
      </c>
      <c r="L1609" s="279"/>
      <c r="M1609" s="284"/>
      <c r="T1609" s="285"/>
      <c r="AT1609" s="281" t="s">
        <v>373</v>
      </c>
      <c r="AU1609" s="281" t="s">
        <v>90</v>
      </c>
      <c r="AV1609" s="280" t="s">
        <v>90</v>
      </c>
      <c r="AW1609" s="280" t="s">
        <v>31</v>
      </c>
      <c r="AX1609" s="280" t="s">
        <v>84</v>
      </c>
      <c r="AY1609" s="281" t="s">
        <v>366</v>
      </c>
    </row>
    <row r="1610" spans="2:65" s="74" customFormat="1" ht="21.75" customHeight="1">
      <c r="B1610" s="73"/>
      <c r="C1610" s="260" t="s">
        <v>1442</v>
      </c>
      <c r="D1610" s="260" t="s">
        <v>368</v>
      </c>
      <c r="E1610" s="261" t="s">
        <v>1443</v>
      </c>
      <c r="F1610" s="262" t="s">
        <v>1444</v>
      </c>
      <c r="G1610" s="263" t="s">
        <v>402</v>
      </c>
      <c r="H1610" s="264">
        <v>3.2490000000000001</v>
      </c>
      <c r="I1610" s="26"/>
      <c r="J1610" s="266">
        <f>ROUND(I1610*H1610,2)</f>
        <v>0</v>
      </c>
      <c r="K1610" s="267"/>
      <c r="L1610" s="73"/>
      <c r="M1610" s="27" t="s">
        <v>1</v>
      </c>
      <c r="N1610" s="233" t="s">
        <v>43</v>
      </c>
      <c r="P1610" s="269">
        <f>O1610*H1610</f>
        <v>0</v>
      </c>
      <c r="Q1610" s="269">
        <v>2.3255499999999998</v>
      </c>
      <c r="R1610" s="269">
        <f>Q1610*H1610</f>
        <v>7.5557119499999992</v>
      </c>
      <c r="S1610" s="269">
        <v>0</v>
      </c>
      <c r="T1610" s="270">
        <f>S1610*H1610</f>
        <v>0</v>
      </c>
      <c r="AR1610" s="271" t="s">
        <v>371</v>
      </c>
      <c r="AT1610" s="271" t="s">
        <v>368</v>
      </c>
      <c r="AU1610" s="271" t="s">
        <v>90</v>
      </c>
      <c r="AY1610" s="53" t="s">
        <v>366</v>
      </c>
      <c r="BE1610" s="179">
        <f>IF(N1610="základná",J1610,0)</f>
        <v>0</v>
      </c>
      <c r="BF1610" s="179">
        <f>IF(N1610="znížená",J1610,0)</f>
        <v>0</v>
      </c>
      <c r="BG1610" s="179">
        <f>IF(N1610="zákl. prenesená",J1610,0)</f>
        <v>0</v>
      </c>
      <c r="BH1610" s="179">
        <f>IF(N1610="zníž. prenesená",J1610,0)</f>
        <v>0</v>
      </c>
      <c r="BI1610" s="179">
        <f>IF(N1610="nulová",J1610,0)</f>
        <v>0</v>
      </c>
      <c r="BJ1610" s="53" t="s">
        <v>90</v>
      </c>
      <c r="BK1610" s="179">
        <f>ROUND(I1610*H1610,2)</f>
        <v>0</v>
      </c>
      <c r="BL1610" s="53" t="s">
        <v>371</v>
      </c>
      <c r="BM1610" s="271" t="s">
        <v>1445</v>
      </c>
    </row>
    <row r="1611" spans="2:65" s="273" customFormat="1">
      <c r="B1611" s="272"/>
      <c r="D1611" s="274" t="s">
        <v>373</v>
      </c>
      <c r="E1611" s="275" t="s">
        <v>1</v>
      </c>
      <c r="F1611" s="276" t="s">
        <v>1446</v>
      </c>
      <c r="H1611" s="275" t="s">
        <v>1</v>
      </c>
      <c r="L1611" s="272"/>
      <c r="M1611" s="277"/>
      <c r="T1611" s="278"/>
      <c r="AT1611" s="275" t="s">
        <v>373</v>
      </c>
      <c r="AU1611" s="275" t="s">
        <v>90</v>
      </c>
      <c r="AV1611" s="273" t="s">
        <v>84</v>
      </c>
      <c r="AW1611" s="273" t="s">
        <v>31</v>
      </c>
      <c r="AX1611" s="273" t="s">
        <v>77</v>
      </c>
      <c r="AY1611" s="275" t="s">
        <v>366</v>
      </c>
    </row>
    <row r="1612" spans="2:65" s="273" customFormat="1">
      <c r="B1612" s="272"/>
      <c r="D1612" s="274" t="s">
        <v>373</v>
      </c>
      <c r="E1612" s="275" t="s">
        <v>1</v>
      </c>
      <c r="F1612" s="276" t="s">
        <v>1447</v>
      </c>
      <c r="H1612" s="275" t="s">
        <v>1</v>
      </c>
      <c r="L1612" s="272"/>
      <c r="M1612" s="277"/>
      <c r="T1612" s="278"/>
      <c r="AT1612" s="275" t="s">
        <v>373</v>
      </c>
      <c r="AU1612" s="275" t="s">
        <v>90</v>
      </c>
      <c r="AV1612" s="273" t="s">
        <v>84</v>
      </c>
      <c r="AW1612" s="273" t="s">
        <v>31</v>
      </c>
      <c r="AX1612" s="273" t="s">
        <v>77</v>
      </c>
      <c r="AY1612" s="275" t="s">
        <v>366</v>
      </c>
    </row>
    <row r="1613" spans="2:65" s="280" customFormat="1">
      <c r="B1613" s="279"/>
      <c r="D1613" s="274" t="s">
        <v>373</v>
      </c>
      <c r="E1613" s="281" t="s">
        <v>1</v>
      </c>
      <c r="F1613" s="282" t="s">
        <v>1448</v>
      </c>
      <c r="H1613" s="283">
        <v>4.5999999999999999E-2</v>
      </c>
      <c r="L1613" s="279"/>
      <c r="M1613" s="284"/>
      <c r="T1613" s="285"/>
      <c r="AT1613" s="281" t="s">
        <v>373</v>
      </c>
      <c r="AU1613" s="281" t="s">
        <v>90</v>
      </c>
      <c r="AV1613" s="280" t="s">
        <v>90</v>
      </c>
      <c r="AW1613" s="280" t="s">
        <v>31</v>
      </c>
      <c r="AX1613" s="280" t="s">
        <v>77</v>
      </c>
      <c r="AY1613" s="281" t="s">
        <v>366</v>
      </c>
    </row>
    <row r="1614" spans="2:65" s="280" customFormat="1">
      <c r="B1614" s="279"/>
      <c r="D1614" s="274" t="s">
        <v>373</v>
      </c>
      <c r="E1614" s="281" t="s">
        <v>1</v>
      </c>
      <c r="F1614" s="282" t="s">
        <v>1449</v>
      </c>
      <c r="H1614" s="283">
        <v>0.71199999999999997</v>
      </c>
      <c r="L1614" s="279"/>
      <c r="M1614" s="284"/>
      <c r="T1614" s="285"/>
      <c r="AT1614" s="281" t="s">
        <v>373</v>
      </c>
      <c r="AU1614" s="281" t="s">
        <v>90</v>
      </c>
      <c r="AV1614" s="280" t="s">
        <v>90</v>
      </c>
      <c r="AW1614" s="280" t="s">
        <v>31</v>
      </c>
      <c r="AX1614" s="280" t="s">
        <v>77</v>
      </c>
      <c r="AY1614" s="281" t="s">
        <v>366</v>
      </c>
    </row>
    <row r="1615" spans="2:65" s="280" customFormat="1">
      <c r="B1615" s="279"/>
      <c r="D1615" s="274" t="s">
        <v>373</v>
      </c>
      <c r="E1615" s="281" t="s">
        <v>1</v>
      </c>
      <c r="F1615" s="282" t="s">
        <v>1450</v>
      </c>
      <c r="H1615" s="283">
        <v>0.49299999999999999</v>
      </c>
      <c r="L1615" s="279"/>
      <c r="M1615" s="284"/>
      <c r="T1615" s="285"/>
      <c r="AT1615" s="281" t="s">
        <v>373</v>
      </c>
      <c r="AU1615" s="281" t="s">
        <v>90</v>
      </c>
      <c r="AV1615" s="280" t="s">
        <v>90</v>
      </c>
      <c r="AW1615" s="280" t="s">
        <v>31</v>
      </c>
      <c r="AX1615" s="280" t="s">
        <v>77</v>
      </c>
      <c r="AY1615" s="281" t="s">
        <v>366</v>
      </c>
    </row>
    <row r="1616" spans="2:65" s="280" customFormat="1">
      <c r="B1616" s="279"/>
      <c r="D1616" s="274" t="s">
        <v>373</v>
      </c>
      <c r="E1616" s="281" t="s">
        <v>1</v>
      </c>
      <c r="F1616" s="282" t="s">
        <v>1451</v>
      </c>
      <c r="H1616" s="283">
        <v>0.435</v>
      </c>
      <c r="L1616" s="279"/>
      <c r="M1616" s="284"/>
      <c r="T1616" s="285"/>
      <c r="AT1616" s="281" t="s">
        <v>373</v>
      </c>
      <c r="AU1616" s="281" t="s">
        <v>90</v>
      </c>
      <c r="AV1616" s="280" t="s">
        <v>90</v>
      </c>
      <c r="AW1616" s="280" t="s">
        <v>31</v>
      </c>
      <c r="AX1616" s="280" t="s">
        <v>77</v>
      </c>
      <c r="AY1616" s="281" t="s">
        <v>366</v>
      </c>
    </row>
    <row r="1617" spans="2:65" s="280" customFormat="1">
      <c r="B1617" s="279"/>
      <c r="D1617" s="274" t="s">
        <v>373</v>
      </c>
      <c r="E1617" s="281" t="s">
        <v>1</v>
      </c>
      <c r="F1617" s="282" t="s">
        <v>1452</v>
      </c>
      <c r="H1617" s="283">
        <v>0.84799999999999998</v>
      </c>
      <c r="L1617" s="279"/>
      <c r="M1617" s="284"/>
      <c r="T1617" s="285"/>
      <c r="AT1617" s="281" t="s">
        <v>373</v>
      </c>
      <c r="AU1617" s="281" t="s">
        <v>90</v>
      </c>
      <c r="AV1617" s="280" t="s">
        <v>90</v>
      </c>
      <c r="AW1617" s="280" t="s">
        <v>31</v>
      </c>
      <c r="AX1617" s="280" t="s">
        <v>77</v>
      </c>
      <c r="AY1617" s="281" t="s">
        <v>366</v>
      </c>
    </row>
    <row r="1618" spans="2:65" s="273" customFormat="1">
      <c r="B1618" s="272"/>
      <c r="D1618" s="274" t="s">
        <v>373</v>
      </c>
      <c r="E1618" s="275" t="s">
        <v>1</v>
      </c>
      <c r="F1618" s="276" t="s">
        <v>1453</v>
      </c>
      <c r="H1618" s="275" t="s">
        <v>1</v>
      </c>
      <c r="L1618" s="272"/>
      <c r="M1618" s="277"/>
      <c r="T1618" s="278"/>
      <c r="AT1618" s="275" t="s">
        <v>373</v>
      </c>
      <c r="AU1618" s="275" t="s">
        <v>90</v>
      </c>
      <c r="AV1618" s="273" t="s">
        <v>84</v>
      </c>
      <c r="AW1618" s="273" t="s">
        <v>31</v>
      </c>
      <c r="AX1618" s="273" t="s">
        <v>77</v>
      </c>
      <c r="AY1618" s="275" t="s">
        <v>366</v>
      </c>
    </row>
    <row r="1619" spans="2:65" s="273" customFormat="1">
      <c r="B1619" s="272"/>
      <c r="D1619" s="274" t="s">
        <v>373</v>
      </c>
      <c r="E1619" s="275" t="s">
        <v>1</v>
      </c>
      <c r="F1619" s="276" t="s">
        <v>1454</v>
      </c>
      <c r="H1619" s="275" t="s">
        <v>1</v>
      </c>
      <c r="L1619" s="272"/>
      <c r="M1619" s="277"/>
      <c r="T1619" s="278"/>
      <c r="AT1619" s="275" t="s">
        <v>373</v>
      </c>
      <c r="AU1619" s="275" t="s">
        <v>90</v>
      </c>
      <c r="AV1619" s="273" t="s">
        <v>84</v>
      </c>
      <c r="AW1619" s="273" t="s">
        <v>31</v>
      </c>
      <c r="AX1619" s="273" t="s">
        <v>77</v>
      </c>
      <c r="AY1619" s="275" t="s">
        <v>366</v>
      </c>
    </row>
    <row r="1620" spans="2:65" s="280" customFormat="1">
      <c r="B1620" s="279"/>
      <c r="D1620" s="274" t="s">
        <v>373</v>
      </c>
      <c r="E1620" s="281" t="s">
        <v>1</v>
      </c>
      <c r="F1620" s="282" t="s">
        <v>1455</v>
      </c>
      <c r="H1620" s="283">
        <v>0.33800000000000002</v>
      </c>
      <c r="L1620" s="279"/>
      <c r="M1620" s="284"/>
      <c r="T1620" s="285"/>
      <c r="AT1620" s="281" t="s">
        <v>373</v>
      </c>
      <c r="AU1620" s="281" t="s">
        <v>90</v>
      </c>
      <c r="AV1620" s="280" t="s">
        <v>90</v>
      </c>
      <c r="AW1620" s="280" t="s">
        <v>31</v>
      </c>
      <c r="AX1620" s="280" t="s">
        <v>77</v>
      </c>
      <c r="AY1620" s="281" t="s">
        <v>366</v>
      </c>
    </row>
    <row r="1621" spans="2:65" s="280" customFormat="1">
      <c r="B1621" s="279"/>
      <c r="D1621" s="274" t="s">
        <v>373</v>
      </c>
      <c r="E1621" s="281" t="s">
        <v>1</v>
      </c>
      <c r="F1621" s="282" t="s">
        <v>1456</v>
      </c>
      <c r="H1621" s="283">
        <v>0.377</v>
      </c>
      <c r="L1621" s="279"/>
      <c r="M1621" s="284"/>
      <c r="T1621" s="285"/>
      <c r="AT1621" s="281" t="s">
        <v>373</v>
      </c>
      <c r="AU1621" s="281" t="s">
        <v>90</v>
      </c>
      <c r="AV1621" s="280" t="s">
        <v>90</v>
      </c>
      <c r="AW1621" s="280" t="s">
        <v>31</v>
      </c>
      <c r="AX1621" s="280" t="s">
        <v>77</v>
      </c>
      <c r="AY1621" s="281" t="s">
        <v>366</v>
      </c>
    </row>
    <row r="1622" spans="2:65" s="294" customFormat="1">
      <c r="B1622" s="293"/>
      <c r="D1622" s="274" t="s">
        <v>373</v>
      </c>
      <c r="E1622" s="295" t="s">
        <v>1</v>
      </c>
      <c r="F1622" s="296" t="s">
        <v>397</v>
      </c>
      <c r="H1622" s="297">
        <v>3.2490000000000001</v>
      </c>
      <c r="L1622" s="293"/>
      <c r="M1622" s="298"/>
      <c r="T1622" s="299"/>
      <c r="AT1622" s="295" t="s">
        <v>373</v>
      </c>
      <c r="AU1622" s="295" t="s">
        <v>90</v>
      </c>
      <c r="AV1622" s="294" t="s">
        <v>149</v>
      </c>
      <c r="AW1622" s="294" t="s">
        <v>31</v>
      </c>
      <c r="AX1622" s="294" t="s">
        <v>77</v>
      </c>
      <c r="AY1622" s="295" t="s">
        <v>366</v>
      </c>
    </row>
    <row r="1623" spans="2:65" s="287" customFormat="1">
      <c r="B1623" s="286"/>
      <c r="D1623" s="274" t="s">
        <v>373</v>
      </c>
      <c r="E1623" s="288" t="s">
        <v>1</v>
      </c>
      <c r="F1623" s="289" t="s">
        <v>378</v>
      </c>
      <c r="H1623" s="290">
        <v>3.2490000000000001</v>
      </c>
      <c r="L1623" s="286"/>
      <c r="M1623" s="291"/>
      <c r="T1623" s="292"/>
      <c r="AT1623" s="288" t="s">
        <v>373</v>
      </c>
      <c r="AU1623" s="288" t="s">
        <v>90</v>
      </c>
      <c r="AV1623" s="287" t="s">
        <v>371</v>
      </c>
      <c r="AW1623" s="287" t="s">
        <v>31</v>
      </c>
      <c r="AX1623" s="287" t="s">
        <v>84</v>
      </c>
      <c r="AY1623" s="288" t="s">
        <v>366</v>
      </c>
    </row>
    <row r="1624" spans="2:65" s="74" customFormat="1" ht="24.2" customHeight="1">
      <c r="B1624" s="73"/>
      <c r="C1624" s="260" t="s">
        <v>1457</v>
      </c>
      <c r="D1624" s="260" t="s">
        <v>368</v>
      </c>
      <c r="E1624" s="261" t="s">
        <v>1458</v>
      </c>
      <c r="F1624" s="262" t="s">
        <v>1459</v>
      </c>
      <c r="G1624" s="263" t="s">
        <v>487</v>
      </c>
      <c r="H1624" s="264">
        <v>0.193</v>
      </c>
      <c r="I1624" s="26"/>
      <c r="J1624" s="266">
        <f>ROUND(I1624*H1624,2)</f>
        <v>0</v>
      </c>
      <c r="K1624" s="267"/>
      <c r="L1624" s="73"/>
      <c r="M1624" s="27" t="s">
        <v>1</v>
      </c>
      <c r="N1624" s="233" t="s">
        <v>43</v>
      </c>
      <c r="P1624" s="269">
        <f>O1624*H1624</f>
        <v>0</v>
      </c>
      <c r="Q1624" s="269">
        <v>1.01657</v>
      </c>
      <c r="R1624" s="269">
        <f>Q1624*H1624</f>
        <v>0.19619801000000001</v>
      </c>
      <c r="S1624" s="269">
        <v>0</v>
      </c>
      <c r="T1624" s="270">
        <f>S1624*H1624</f>
        <v>0</v>
      </c>
      <c r="AR1624" s="271" t="s">
        <v>371</v>
      </c>
      <c r="AT1624" s="271" t="s">
        <v>368</v>
      </c>
      <c r="AU1624" s="271" t="s">
        <v>90</v>
      </c>
      <c r="AY1624" s="53" t="s">
        <v>366</v>
      </c>
      <c r="BE1624" s="179">
        <f>IF(N1624="základná",J1624,0)</f>
        <v>0</v>
      </c>
      <c r="BF1624" s="179">
        <f>IF(N1624="znížená",J1624,0)</f>
        <v>0</v>
      </c>
      <c r="BG1624" s="179">
        <f>IF(N1624="zákl. prenesená",J1624,0)</f>
        <v>0</v>
      </c>
      <c r="BH1624" s="179">
        <f>IF(N1624="zníž. prenesená",J1624,0)</f>
        <v>0</v>
      </c>
      <c r="BI1624" s="179">
        <f>IF(N1624="nulová",J1624,0)</f>
        <v>0</v>
      </c>
      <c r="BJ1624" s="53" t="s">
        <v>90</v>
      </c>
      <c r="BK1624" s="179">
        <f>ROUND(I1624*H1624,2)</f>
        <v>0</v>
      </c>
      <c r="BL1624" s="53" t="s">
        <v>371</v>
      </c>
      <c r="BM1624" s="271" t="s">
        <v>1460</v>
      </c>
    </row>
    <row r="1625" spans="2:65" s="273" customFormat="1">
      <c r="B1625" s="272"/>
      <c r="D1625" s="274" t="s">
        <v>373</v>
      </c>
      <c r="E1625" s="275" t="s">
        <v>1</v>
      </c>
      <c r="F1625" s="276" t="s">
        <v>1446</v>
      </c>
      <c r="H1625" s="275" t="s">
        <v>1</v>
      </c>
      <c r="L1625" s="272"/>
      <c r="M1625" s="277"/>
      <c r="T1625" s="278"/>
      <c r="AT1625" s="275" t="s">
        <v>373</v>
      </c>
      <c r="AU1625" s="275" t="s">
        <v>90</v>
      </c>
      <c r="AV1625" s="273" t="s">
        <v>84</v>
      </c>
      <c r="AW1625" s="273" t="s">
        <v>31</v>
      </c>
      <c r="AX1625" s="273" t="s">
        <v>77</v>
      </c>
      <c r="AY1625" s="275" t="s">
        <v>366</v>
      </c>
    </row>
    <row r="1626" spans="2:65" s="280" customFormat="1">
      <c r="B1626" s="279"/>
      <c r="D1626" s="274" t="s">
        <v>373</v>
      </c>
      <c r="E1626" s="281" t="s">
        <v>1</v>
      </c>
      <c r="F1626" s="282" t="s">
        <v>1461</v>
      </c>
      <c r="H1626" s="283">
        <v>0.193</v>
      </c>
      <c r="L1626" s="279"/>
      <c r="M1626" s="284"/>
      <c r="T1626" s="285"/>
      <c r="AT1626" s="281" t="s">
        <v>373</v>
      </c>
      <c r="AU1626" s="281" t="s">
        <v>90</v>
      </c>
      <c r="AV1626" s="280" t="s">
        <v>90</v>
      </c>
      <c r="AW1626" s="280" t="s">
        <v>31</v>
      </c>
      <c r="AX1626" s="280" t="s">
        <v>77</v>
      </c>
      <c r="AY1626" s="281" t="s">
        <v>366</v>
      </c>
    </row>
    <row r="1627" spans="2:65" s="287" customFormat="1">
      <c r="B1627" s="286"/>
      <c r="D1627" s="274" t="s">
        <v>373</v>
      </c>
      <c r="E1627" s="288" t="s">
        <v>1</v>
      </c>
      <c r="F1627" s="289" t="s">
        <v>378</v>
      </c>
      <c r="H1627" s="290">
        <v>0.193</v>
      </c>
      <c r="L1627" s="286"/>
      <c r="M1627" s="291"/>
      <c r="T1627" s="292"/>
      <c r="AT1627" s="288" t="s">
        <v>373</v>
      </c>
      <c r="AU1627" s="288" t="s">
        <v>90</v>
      </c>
      <c r="AV1627" s="287" t="s">
        <v>371</v>
      </c>
      <c r="AW1627" s="287" t="s">
        <v>31</v>
      </c>
      <c r="AX1627" s="287" t="s">
        <v>84</v>
      </c>
      <c r="AY1627" s="288" t="s">
        <v>366</v>
      </c>
    </row>
    <row r="1628" spans="2:65" s="74" customFormat="1" ht="24.2" customHeight="1">
      <c r="B1628" s="73"/>
      <c r="C1628" s="260" t="s">
        <v>1462</v>
      </c>
      <c r="D1628" s="260" t="s">
        <v>368</v>
      </c>
      <c r="E1628" s="261" t="s">
        <v>1463</v>
      </c>
      <c r="F1628" s="262" t="s">
        <v>1464</v>
      </c>
      <c r="G1628" s="263" t="s">
        <v>487</v>
      </c>
      <c r="H1628" s="264">
        <v>0.29199999999999998</v>
      </c>
      <c r="I1628" s="26"/>
      <c r="J1628" s="266">
        <f>ROUND(I1628*H1628,2)</f>
        <v>0</v>
      </c>
      <c r="K1628" s="267"/>
      <c r="L1628" s="73"/>
      <c r="M1628" s="27" t="s">
        <v>1</v>
      </c>
      <c r="N1628" s="233" t="s">
        <v>43</v>
      </c>
      <c r="P1628" s="269">
        <f>O1628*H1628</f>
        <v>0</v>
      </c>
      <c r="Q1628" s="269">
        <v>1.20296</v>
      </c>
      <c r="R1628" s="269">
        <f>Q1628*H1628</f>
        <v>0.35126431999999996</v>
      </c>
      <c r="S1628" s="269">
        <v>0</v>
      </c>
      <c r="T1628" s="270">
        <f>S1628*H1628</f>
        <v>0</v>
      </c>
      <c r="AR1628" s="271" t="s">
        <v>371</v>
      </c>
      <c r="AT1628" s="271" t="s">
        <v>368</v>
      </c>
      <c r="AU1628" s="271" t="s">
        <v>90</v>
      </c>
      <c r="AY1628" s="53" t="s">
        <v>366</v>
      </c>
      <c r="BE1628" s="179">
        <f>IF(N1628="základná",J1628,0)</f>
        <v>0</v>
      </c>
      <c r="BF1628" s="179">
        <f>IF(N1628="znížená",J1628,0)</f>
        <v>0</v>
      </c>
      <c r="BG1628" s="179">
        <f>IF(N1628="zákl. prenesená",J1628,0)</f>
        <v>0</v>
      </c>
      <c r="BH1628" s="179">
        <f>IF(N1628="zníž. prenesená",J1628,0)</f>
        <v>0</v>
      </c>
      <c r="BI1628" s="179">
        <f>IF(N1628="nulová",J1628,0)</f>
        <v>0</v>
      </c>
      <c r="BJ1628" s="53" t="s">
        <v>90</v>
      </c>
      <c r="BK1628" s="179">
        <f>ROUND(I1628*H1628,2)</f>
        <v>0</v>
      </c>
      <c r="BL1628" s="53" t="s">
        <v>371</v>
      </c>
      <c r="BM1628" s="271" t="s">
        <v>1465</v>
      </c>
    </row>
    <row r="1629" spans="2:65" s="273" customFormat="1">
      <c r="B1629" s="272"/>
      <c r="D1629" s="274" t="s">
        <v>373</v>
      </c>
      <c r="E1629" s="275" t="s">
        <v>1</v>
      </c>
      <c r="F1629" s="276" t="s">
        <v>1446</v>
      </c>
      <c r="H1629" s="275" t="s">
        <v>1</v>
      </c>
      <c r="L1629" s="272"/>
      <c r="M1629" s="277"/>
      <c r="T1629" s="278"/>
      <c r="AT1629" s="275" t="s">
        <v>373</v>
      </c>
      <c r="AU1629" s="275" t="s">
        <v>90</v>
      </c>
      <c r="AV1629" s="273" t="s">
        <v>84</v>
      </c>
      <c r="AW1629" s="273" t="s">
        <v>31</v>
      </c>
      <c r="AX1629" s="273" t="s">
        <v>77</v>
      </c>
      <c r="AY1629" s="275" t="s">
        <v>366</v>
      </c>
    </row>
    <row r="1630" spans="2:65" s="280" customFormat="1">
      <c r="B1630" s="279"/>
      <c r="D1630" s="274" t="s">
        <v>373</v>
      </c>
      <c r="E1630" s="281" t="s">
        <v>1</v>
      </c>
      <c r="F1630" s="282" t="s">
        <v>1466</v>
      </c>
      <c r="H1630" s="283">
        <v>0.29199999999999998</v>
      </c>
      <c r="L1630" s="279"/>
      <c r="M1630" s="284"/>
      <c r="T1630" s="285"/>
      <c r="AT1630" s="281" t="s">
        <v>373</v>
      </c>
      <c r="AU1630" s="281" t="s">
        <v>90</v>
      </c>
      <c r="AV1630" s="280" t="s">
        <v>90</v>
      </c>
      <c r="AW1630" s="280" t="s">
        <v>31</v>
      </c>
      <c r="AX1630" s="280" t="s">
        <v>84</v>
      </c>
      <c r="AY1630" s="281" t="s">
        <v>366</v>
      </c>
    </row>
    <row r="1631" spans="2:65" s="74" customFormat="1" ht="24.2" customHeight="1">
      <c r="B1631" s="73"/>
      <c r="C1631" s="260" t="s">
        <v>1467</v>
      </c>
      <c r="D1631" s="260" t="s">
        <v>368</v>
      </c>
      <c r="E1631" s="261" t="s">
        <v>1468</v>
      </c>
      <c r="F1631" s="262" t="s">
        <v>1469</v>
      </c>
      <c r="G1631" s="263" t="s">
        <v>630</v>
      </c>
      <c r="H1631" s="264">
        <v>11</v>
      </c>
      <c r="I1631" s="26"/>
      <c r="J1631" s="266">
        <f>ROUND(I1631*H1631,2)</f>
        <v>0</v>
      </c>
      <c r="K1631" s="267"/>
      <c r="L1631" s="73"/>
      <c r="M1631" s="27" t="s">
        <v>1</v>
      </c>
      <c r="N1631" s="233" t="s">
        <v>43</v>
      </c>
      <c r="P1631" s="269">
        <f>O1631*H1631</f>
        <v>0</v>
      </c>
      <c r="Q1631" s="269">
        <v>2.0000000000000001E-4</v>
      </c>
      <c r="R1631" s="269">
        <f>Q1631*H1631</f>
        <v>2.2000000000000001E-3</v>
      </c>
      <c r="S1631" s="269">
        <v>0</v>
      </c>
      <c r="T1631" s="270">
        <f>S1631*H1631</f>
        <v>0</v>
      </c>
      <c r="AR1631" s="271" t="s">
        <v>371</v>
      </c>
      <c r="AT1631" s="271" t="s">
        <v>368</v>
      </c>
      <c r="AU1631" s="271" t="s">
        <v>90</v>
      </c>
      <c r="AY1631" s="53" t="s">
        <v>366</v>
      </c>
      <c r="BE1631" s="179">
        <f>IF(N1631="základná",J1631,0)</f>
        <v>0</v>
      </c>
      <c r="BF1631" s="179">
        <f>IF(N1631="znížená",J1631,0)</f>
        <v>0</v>
      </c>
      <c r="BG1631" s="179">
        <f>IF(N1631="zákl. prenesená",J1631,0)</f>
        <v>0</v>
      </c>
      <c r="BH1631" s="179">
        <f>IF(N1631="zníž. prenesená",J1631,0)</f>
        <v>0</v>
      </c>
      <c r="BI1631" s="179">
        <f>IF(N1631="nulová",J1631,0)</f>
        <v>0</v>
      </c>
      <c r="BJ1631" s="53" t="s">
        <v>90</v>
      </c>
      <c r="BK1631" s="179">
        <f>ROUND(I1631*H1631,2)</f>
        <v>0</v>
      </c>
      <c r="BL1631" s="53" t="s">
        <v>371</v>
      </c>
      <c r="BM1631" s="271" t="s">
        <v>1470</v>
      </c>
    </row>
    <row r="1632" spans="2:65" s="273" customFormat="1">
      <c r="B1632" s="272"/>
      <c r="D1632" s="274" t="s">
        <v>373</v>
      </c>
      <c r="E1632" s="275" t="s">
        <v>1</v>
      </c>
      <c r="F1632" s="276" t="s">
        <v>1446</v>
      </c>
      <c r="H1632" s="275" t="s">
        <v>1</v>
      </c>
      <c r="L1632" s="272"/>
      <c r="M1632" s="277"/>
      <c r="T1632" s="278"/>
      <c r="AT1632" s="275" t="s">
        <v>373</v>
      </c>
      <c r="AU1632" s="275" t="s">
        <v>90</v>
      </c>
      <c r="AV1632" s="273" t="s">
        <v>84</v>
      </c>
      <c r="AW1632" s="273" t="s">
        <v>31</v>
      </c>
      <c r="AX1632" s="273" t="s">
        <v>77</v>
      </c>
      <c r="AY1632" s="275" t="s">
        <v>366</v>
      </c>
    </row>
    <row r="1633" spans="2:65" s="280" customFormat="1">
      <c r="B1633" s="279"/>
      <c r="D1633" s="274" t="s">
        <v>373</v>
      </c>
      <c r="E1633" s="281" t="s">
        <v>1</v>
      </c>
      <c r="F1633" s="282" t="s">
        <v>471</v>
      </c>
      <c r="H1633" s="283">
        <v>11</v>
      </c>
      <c r="L1633" s="279"/>
      <c r="M1633" s="284"/>
      <c r="T1633" s="285"/>
      <c r="AT1633" s="281" t="s">
        <v>373</v>
      </c>
      <c r="AU1633" s="281" t="s">
        <v>90</v>
      </c>
      <c r="AV1633" s="280" t="s">
        <v>90</v>
      </c>
      <c r="AW1633" s="280" t="s">
        <v>31</v>
      </c>
      <c r="AX1633" s="280" t="s">
        <v>84</v>
      </c>
      <c r="AY1633" s="281" t="s">
        <v>366</v>
      </c>
    </row>
    <row r="1634" spans="2:65" s="74" customFormat="1" ht="33" customHeight="1">
      <c r="B1634" s="73"/>
      <c r="C1634" s="260" t="s">
        <v>1471</v>
      </c>
      <c r="D1634" s="260" t="s">
        <v>368</v>
      </c>
      <c r="E1634" s="261" t="s">
        <v>1472</v>
      </c>
      <c r="F1634" s="262" t="s">
        <v>1473</v>
      </c>
      <c r="G1634" s="263" t="s">
        <v>249</v>
      </c>
      <c r="H1634" s="264">
        <v>15.904</v>
      </c>
      <c r="I1634" s="26"/>
      <c r="J1634" s="266">
        <f>ROUND(I1634*H1634,2)</f>
        <v>0</v>
      </c>
      <c r="K1634" s="267"/>
      <c r="L1634" s="73"/>
      <c r="M1634" s="27" t="s">
        <v>1</v>
      </c>
      <c r="N1634" s="233" t="s">
        <v>43</v>
      </c>
      <c r="P1634" s="269">
        <f>O1634*H1634</f>
        <v>0</v>
      </c>
      <c r="Q1634" s="269">
        <v>7.8399999999999997E-3</v>
      </c>
      <c r="R1634" s="269">
        <f>Q1634*H1634</f>
        <v>0.12468736</v>
      </c>
      <c r="S1634" s="269">
        <v>0</v>
      </c>
      <c r="T1634" s="270">
        <f>S1634*H1634</f>
        <v>0</v>
      </c>
      <c r="AR1634" s="271" t="s">
        <v>371</v>
      </c>
      <c r="AT1634" s="271" t="s">
        <v>368</v>
      </c>
      <c r="AU1634" s="271" t="s">
        <v>90</v>
      </c>
      <c r="AY1634" s="53" t="s">
        <v>366</v>
      </c>
      <c r="BE1634" s="179">
        <f>IF(N1634="základná",J1634,0)</f>
        <v>0</v>
      </c>
      <c r="BF1634" s="179">
        <f>IF(N1634="znížená",J1634,0)</f>
        <v>0</v>
      </c>
      <c r="BG1634" s="179">
        <f>IF(N1634="zákl. prenesená",J1634,0)</f>
        <v>0</v>
      </c>
      <c r="BH1634" s="179">
        <f>IF(N1634="zníž. prenesená",J1634,0)</f>
        <v>0</v>
      </c>
      <c r="BI1634" s="179">
        <f>IF(N1634="nulová",J1634,0)</f>
        <v>0</v>
      </c>
      <c r="BJ1634" s="53" t="s">
        <v>90</v>
      </c>
      <c r="BK1634" s="179">
        <f>ROUND(I1634*H1634,2)</f>
        <v>0</v>
      </c>
      <c r="BL1634" s="53" t="s">
        <v>371</v>
      </c>
      <c r="BM1634" s="271" t="s">
        <v>1474</v>
      </c>
    </row>
    <row r="1635" spans="2:65" s="273" customFormat="1">
      <c r="B1635" s="272"/>
      <c r="D1635" s="274" t="s">
        <v>373</v>
      </c>
      <c r="E1635" s="275" t="s">
        <v>1</v>
      </c>
      <c r="F1635" s="276" t="s">
        <v>1446</v>
      </c>
      <c r="H1635" s="275" t="s">
        <v>1</v>
      </c>
      <c r="L1635" s="272"/>
      <c r="M1635" s="277"/>
      <c r="T1635" s="278"/>
      <c r="AT1635" s="275" t="s">
        <v>373</v>
      </c>
      <c r="AU1635" s="275" t="s">
        <v>90</v>
      </c>
      <c r="AV1635" s="273" t="s">
        <v>84</v>
      </c>
      <c r="AW1635" s="273" t="s">
        <v>31</v>
      </c>
      <c r="AX1635" s="273" t="s">
        <v>77</v>
      </c>
      <c r="AY1635" s="275" t="s">
        <v>366</v>
      </c>
    </row>
    <row r="1636" spans="2:65" s="273" customFormat="1">
      <c r="B1636" s="272"/>
      <c r="D1636" s="274" t="s">
        <v>373</v>
      </c>
      <c r="E1636" s="275" t="s">
        <v>1</v>
      </c>
      <c r="F1636" s="276" t="s">
        <v>1447</v>
      </c>
      <c r="H1636" s="275" t="s">
        <v>1</v>
      </c>
      <c r="L1636" s="272"/>
      <c r="M1636" s="277"/>
      <c r="T1636" s="278"/>
      <c r="AT1636" s="275" t="s">
        <v>373</v>
      </c>
      <c r="AU1636" s="275" t="s">
        <v>90</v>
      </c>
      <c r="AV1636" s="273" t="s">
        <v>84</v>
      </c>
      <c r="AW1636" s="273" t="s">
        <v>31</v>
      </c>
      <c r="AX1636" s="273" t="s">
        <v>77</v>
      </c>
      <c r="AY1636" s="275" t="s">
        <v>366</v>
      </c>
    </row>
    <row r="1637" spans="2:65" s="280" customFormat="1">
      <c r="B1637" s="279"/>
      <c r="D1637" s="274" t="s">
        <v>373</v>
      </c>
      <c r="E1637" s="281" t="s">
        <v>1</v>
      </c>
      <c r="F1637" s="282" t="s">
        <v>1475</v>
      </c>
      <c r="H1637" s="283">
        <v>0.30299999999999999</v>
      </c>
      <c r="L1637" s="279"/>
      <c r="M1637" s="284"/>
      <c r="T1637" s="285"/>
      <c r="AT1637" s="281" t="s">
        <v>373</v>
      </c>
      <c r="AU1637" s="281" t="s">
        <v>90</v>
      </c>
      <c r="AV1637" s="280" t="s">
        <v>90</v>
      </c>
      <c r="AW1637" s="280" t="s">
        <v>31</v>
      </c>
      <c r="AX1637" s="280" t="s">
        <v>77</v>
      </c>
      <c r="AY1637" s="281" t="s">
        <v>366</v>
      </c>
    </row>
    <row r="1638" spans="2:65" s="280" customFormat="1">
      <c r="B1638" s="279"/>
      <c r="D1638" s="274" t="s">
        <v>373</v>
      </c>
      <c r="E1638" s="281" t="s">
        <v>1</v>
      </c>
      <c r="F1638" s="282" t="s">
        <v>1476</v>
      </c>
      <c r="H1638" s="283">
        <v>4.306</v>
      </c>
      <c r="L1638" s="279"/>
      <c r="M1638" s="284"/>
      <c r="T1638" s="285"/>
      <c r="AT1638" s="281" t="s">
        <v>373</v>
      </c>
      <c r="AU1638" s="281" t="s">
        <v>90</v>
      </c>
      <c r="AV1638" s="280" t="s">
        <v>90</v>
      </c>
      <c r="AW1638" s="280" t="s">
        <v>31</v>
      </c>
      <c r="AX1638" s="280" t="s">
        <v>77</v>
      </c>
      <c r="AY1638" s="281" t="s">
        <v>366</v>
      </c>
    </row>
    <row r="1639" spans="2:65" s="280" customFormat="1">
      <c r="B1639" s="279"/>
      <c r="D1639" s="274" t="s">
        <v>373</v>
      </c>
      <c r="E1639" s="281" t="s">
        <v>1</v>
      </c>
      <c r="F1639" s="282" t="s">
        <v>1477</v>
      </c>
      <c r="H1639" s="283">
        <v>2.2639999999999998</v>
      </c>
      <c r="L1639" s="279"/>
      <c r="M1639" s="284"/>
      <c r="T1639" s="285"/>
      <c r="AT1639" s="281" t="s">
        <v>373</v>
      </c>
      <c r="AU1639" s="281" t="s">
        <v>90</v>
      </c>
      <c r="AV1639" s="280" t="s">
        <v>90</v>
      </c>
      <c r="AW1639" s="280" t="s">
        <v>31</v>
      </c>
      <c r="AX1639" s="280" t="s">
        <v>77</v>
      </c>
      <c r="AY1639" s="281" t="s">
        <v>366</v>
      </c>
    </row>
    <row r="1640" spans="2:65" s="280" customFormat="1">
      <c r="B1640" s="279"/>
      <c r="D1640" s="274" t="s">
        <v>373</v>
      </c>
      <c r="E1640" s="281" t="s">
        <v>1</v>
      </c>
      <c r="F1640" s="282" t="s">
        <v>1478</v>
      </c>
      <c r="H1640" s="283">
        <v>1.972</v>
      </c>
      <c r="L1640" s="279"/>
      <c r="M1640" s="284"/>
      <c r="T1640" s="285"/>
      <c r="AT1640" s="281" t="s">
        <v>373</v>
      </c>
      <c r="AU1640" s="281" t="s">
        <v>90</v>
      </c>
      <c r="AV1640" s="280" t="s">
        <v>90</v>
      </c>
      <c r="AW1640" s="280" t="s">
        <v>31</v>
      </c>
      <c r="AX1640" s="280" t="s">
        <v>77</v>
      </c>
      <c r="AY1640" s="281" t="s">
        <v>366</v>
      </c>
    </row>
    <row r="1641" spans="2:65" s="280" customFormat="1">
      <c r="B1641" s="279"/>
      <c r="D1641" s="274" t="s">
        <v>373</v>
      </c>
      <c r="E1641" s="281" t="s">
        <v>1</v>
      </c>
      <c r="F1641" s="282" t="s">
        <v>1479</v>
      </c>
      <c r="H1641" s="283">
        <v>5.13</v>
      </c>
      <c r="L1641" s="279"/>
      <c r="M1641" s="284"/>
      <c r="T1641" s="285"/>
      <c r="AT1641" s="281" t="s">
        <v>373</v>
      </c>
      <c r="AU1641" s="281" t="s">
        <v>90</v>
      </c>
      <c r="AV1641" s="280" t="s">
        <v>90</v>
      </c>
      <c r="AW1641" s="280" t="s">
        <v>31</v>
      </c>
      <c r="AX1641" s="280" t="s">
        <v>77</v>
      </c>
      <c r="AY1641" s="281" t="s">
        <v>366</v>
      </c>
    </row>
    <row r="1642" spans="2:65" s="280" customFormat="1">
      <c r="B1642" s="279"/>
      <c r="D1642" s="274" t="s">
        <v>373</v>
      </c>
      <c r="E1642" s="281" t="s">
        <v>1</v>
      </c>
      <c r="F1642" s="282" t="s">
        <v>1480</v>
      </c>
      <c r="H1642" s="283">
        <v>1.929</v>
      </c>
      <c r="L1642" s="279"/>
      <c r="M1642" s="284"/>
      <c r="T1642" s="285"/>
      <c r="AT1642" s="281" t="s">
        <v>373</v>
      </c>
      <c r="AU1642" s="281" t="s">
        <v>90</v>
      </c>
      <c r="AV1642" s="280" t="s">
        <v>90</v>
      </c>
      <c r="AW1642" s="280" t="s">
        <v>31</v>
      </c>
      <c r="AX1642" s="280" t="s">
        <v>77</v>
      </c>
      <c r="AY1642" s="281" t="s">
        <v>366</v>
      </c>
    </row>
    <row r="1643" spans="2:65" s="294" customFormat="1">
      <c r="B1643" s="293"/>
      <c r="D1643" s="274" t="s">
        <v>373</v>
      </c>
      <c r="E1643" s="295" t="s">
        <v>1</v>
      </c>
      <c r="F1643" s="296" t="s">
        <v>397</v>
      </c>
      <c r="H1643" s="297">
        <v>15.904</v>
      </c>
      <c r="L1643" s="293"/>
      <c r="M1643" s="298"/>
      <c r="T1643" s="299"/>
      <c r="AT1643" s="295" t="s">
        <v>373</v>
      </c>
      <c r="AU1643" s="295" t="s">
        <v>90</v>
      </c>
      <c r="AV1643" s="294" t="s">
        <v>149</v>
      </c>
      <c r="AW1643" s="294" t="s">
        <v>31</v>
      </c>
      <c r="AX1643" s="294" t="s">
        <v>77</v>
      </c>
      <c r="AY1643" s="295" t="s">
        <v>366</v>
      </c>
    </row>
    <row r="1644" spans="2:65" s="287" customFormat="1">
      <c r="B1644" s="286"/>
      <c r="D1644" s="274" t="s">
        <v>373</v>
      </c>
      <c r="E1644" s="288" t="s">
        <v>1</v>
      </c>
      <c r="F1644" s="289" t="s">
        <v>378</v>
      </c>
      <c r="H1644" s="290">
        <v>15.904</v>
      </c>
      <c r="L1644" s="286"/>
      <c r="M1644" s="291"/>
      <c r="T1644" s="292"/>
      <c r="AT1644" s="288" t="s">
        <v>373</v>
      </c>
      <c r="AU1644" s="288" t="s">
        <v>90</v>
      </c>
      <c r="AV1644" s="287" t="s">
        <v>371</v>
      </c>
      <c r="AW1644" s="287" t="s">
        <v>31</v>
      </c>
      <c r="AX1644" s="287" t="s">
        <v>84</v>
      </c>
      <c r="AY1644" s="288" t="s">
        <v>366</v>
      </c>
    </row>
    <row r="1645" spans="2:65" s="74" customFormat="1" ht="33" customHeight="1">
      <c r="B1645" s="73"/>
      <c r="C1645" s="260" t="s">
        <v>1481</v>
      </c>
      <c r="D1645" s="260" t="s">
        <v>368</v>
      </c>
      <c r="E1645" s="261" t="s">
        <v>1482</v>
      </c>
      <c r="F1645" s="262" t="s">
        <v>1483</v>
      </c>
      <c r="G1645" s="263" t="s">
        <v>249</v>
      </c>
      <c r="H1645" s="264">
        <v>15.904</v>
      </c>
      <c r="I1645" s="26"/>
      <c r="J1645" s="266">
        <f>ROUND(I1645*H1645,2)</f>
        <v>0</v>
      </c>
      <c r="K1645" s="267"/>
      <c r="L1645" s="73"/>
      <c r="M1645" s="27" t="s">
        <v>1</v>
      </c>
      <c r="N1645" s="233" t="s">
        <v>43</v>
      </c>
      <c r="P1645" s="269">
        <f>O1645*H1645</f>
        <v>0</v>
      </c>
      <c r="Q1645" s="269">
        <v>0</v>
      </c>
      <c r="R1645" s="269">
        <f>Q1645*H1645</f>
        <v>0</v>
      </c>
      <c r="S1645" s="269">
        <v>0</v>
      </c>
      <c r="T1645" s="270">
        <f>S1645*H1645</f>
        <v>0</v>
      </c>
      <c r="AR1645" s="271" t="s">
        <v>371</v>
      </c>
      <c r="AT1645" s="271" t="s">
        <v>368</v>
      </c>
      <c r="AU1645" s="271" t="s">
        <v>90</v>
      </c>
      <c r="AY1645" s="53" t="s">
        <v>366</v>
      </c>
      <c r="BE1645" s="179">
        <f>IF(N1645="základná",J1645,0)</f>
        <v>0</v>
      </c>
      <c r="BF1645" s="179">
        <f>IF(N1645="znížená",J1645,0)</f>
        <v>0</v>
      </c>
      <c r="BG1645" s="179">
        <f>IF(N1645="zákl. prenesená",J1645,0)</f>
        <v>0</v>
      </c>
      <c r="BH1645" s="179">
        <f>IF(N1645="zníž. prenesená",J1645,0)</f>
        <v>0</v>
      </c>
      <c r="BI1645" s="179">
        <f>IF(N1645="nulová",J1645,0)</f>
        <v>0</v>
      </c>
      <c r="BJ1645" s="53" t="s">
        <v>90</v>
      </c>
      <c r="BK1645" s="179">
        <f>ROUND(I1645*H1645,2)</f>
        <v>0</v>
      </c>
      <c r="BL1645" s="53" t="s">
        <v>371</v>
      </c>
      <c r="BM1645" s="271" t="s">
        <v>1484</v>
      </c>
    </row>
    <row r="1646" spans="2:65" s="74" customFormat="1" ht="24.2" customHeight="1">
      <c r="B1646" s="73"/>
      <c r="C1646" s="260" t="s">
        <v>1485</v>
      </c>
      <c r="D1646" s="260" t="s">
        <v>368</v>
      </c>
      <c r="E1646" s="261" t="s">
        <v>1486</v>
      </c>
      <c r="F1646" s="262" t="s">
        <v>1487</v>
      </c>
      <c r="G1646" s="263" t="s">
        <v>249</v>
      </c>
      <c r="H1646" s="264">
        <v>13.786</v>
      </c>
      <c r="I1646" s="26"/>
      <c r="J1646" s="266">
        <f>ROUND(I1646*H1646,2)</f>
        <v>0</v>
      </c>
      <c r="K1646" s="267"/>
      <c r="L1646" s="73"/>
      <c r="M1646" s="27" t="s">
        <v>1</v>
      </c>
      <c r="N1646" s="233" t="s">
        <v>43</v>
      </c>
      <c r="P1646" s="269">
        <f>O1646*H1646</f>
        <v>0</v>
      </c>
      <c r="Q1646" s="269">
        <v>3.96E-3</v>
      </c>
      <c r="R1646" s="269">
        <f>Q1646*H1646</f>
        <v>5.4592559999999998E-2</v>
      </c>
      <c r="S1646" s="269">
        <v>0</v>
      </c>
      <c r="T1646" s="270">
        <f>S1646*H1646</f>
        <v>0</v>
      </c>
      <c r="AR1646" s="271" t="s">
        <v>371</v>
      </c>
      <c r="AT1646" s="271" t="s">
        <v>368</v>
      </c>
      <c r="AU1646" s="271" t="s">
        <v>90</v>
      </c>
      <c r="AY1646" s="53" t="s">
        <v>366</v>
      </c>
      <c r="BE1646" s="179">
        <f>IF(N1646="základná",J1646,0)</f>
        <v>0</v>
      </c>
      <c r="BF1646" s="179">
        <f>IF(N1646="znížená",J1646,0)</f>
        <v>0</v>
      </c>
      <c r="BG1646" s="179">
        <f>IF(N1646="zákl. prenesená",J1646,0)</f>
        <v>0</v>
      </c>
      <c r="BH1646" s="179">
        <f>IF(N1646="zníž. prenesená",J1646,0)</f>
        <v>0</v>
      </c>
      <c r="BI1646" s="179">
        <f>IF(N1646="nulová",J1646,0)</f>
        <v>0</v>
      </c>
      <c r="BJ1646" s="53" t="s">
        <v>90</v>
      </c>
      <c r="BK1646" s="179">
        <f>ROUND(I1646*H1646,2)</f>
        <v>0</v>
      </c>
      <c r="BL1646" s="53" t="s">
        <v>371</v>
      </c>
      <c r="BM1646" s="271" t="s">
        <v>1488</v>
      </c>
    </row>
    <row r="1647" spans="2:65" s="273" customFormat="1">
      <c r="B1647" s="272"/>
      <c r="D1647" s="274" t="s">
        <v>373</v>
      </c>
      <c r="E1647" s="275" t="s">
        <v>1</v>
      </c>
      <c r="F1647" s="276" t="s">
        <v>1446</v>
      </c>
      <c r="H1647" s="275" t="s">
        <v>1</v>
      </c>
      <c r="L1647" s="272"/>
      <c r="M1647" s="277"/>
      <c r="T1647" s="278"/>
      <c r="AT1647" s="275" t="s">
        <v>373</v>
      </c>
      <c r="AU1647" s="275" t="s">
        <v>90</v>
      </c>
      <c r="AV1647" s="273" t="s">
        <v>84</v>
      </c>
      <c r="AW1647" s="273" t="s">
        <v>31</v>
      </c>
      <c r="AX1647" s="273" t="s">
        <v>77</v>
      </c>
      <c r="AY1647" s="275" t="s">
        <v>366</v>
      </c>
    </row>
    <row r="1648" spans="2:65" s="273" customFormat="1">
      <c r="B1648" s="272"/>
      <c r="D1648" s="274" t="s">
        <v>373</v>
      </c>
      <c r="E1648" s="275" t="s">
        <v>1</v>
      </c>
      <c r="F1648" s="276" t="s">
        <v>1454</v>
      </c>
      <c r="H1648" s="275" t="s">
        <v>1</v>
      </c>
      <c r="L1648" s="272"/>
      <c r="M1648" s="277"/>
      <c r="T1648" s="278"/>
      <c r="AT1648" s="275" t="s">
        <v>373</v>
      </c>
      <c r="AU1648" s="275" t="s">
        <v>90</v>
      </c>
      <c r="AV1648" s="273" t="s">
        <v>84</v>
      </c>
      <c r="AW1648" s="273" t="s">
        <v>31</v>
      </c>
      <c r="AX1648" s="273" t="s">
        <v>77</v>
      </c>
      <c r="AY1648" s="275" t="s">
        <v>366</v>
      </c>
    </row>
    <row r="1649" spans="2:65" s="280" customFormat="1">
      <c r="B1649" s="279"/>
      <c r="D1649" s="274" t="s">
        <v>373</v>
      </c>
      <c r="E1649" s="281" t="s">
        <v>1</v>
      </c>
      <c r="F1649" s="282" t="s">
        <v>1489</v>
      </c>
      <c r="H1649" s="283">
        <v>6.5659999999999998</v>
      </c>
      <c r="L1649" s="279"/>
      <c r="M1649" s="284"/>
      <c r="T1649" s="285"/>
      <c r="AT1649" s="281" t="s">
        <v>373</v>
      </c>
      <c r="AU1649" s="281" t="s">
        <v>90</v>
      </c>
      <c r="AV1649" s="280" t="s">
        <v>90</v>
      </c>
      <c r="AW1649" s="280" t="s">
        <v>31</v>
      </c>
      <c r="AX1649" s="280" t="s">
        <v>77</v>
      </c>
      <c r="AY1649" s="281" t="s">
        <v>366</v>
      </c>
    </row>
    <row r="1650" spans="2:65" s="280" customFormat="1">
      <c r="B1650" s="279"/>
      <c r="D1650" s="274" t="s">
        <v>373</v>
      </c>
      <c r="E1650" s="281" t="s">
        <v>1</v>
      </c>
      <c r="F1650" s="282" t="s">
        <v>1490</v>
      </c>
      <c r="H1650" s="283">
        <v>7.22</v>
      </c>
      <c r="L1650" s="279"/>
      <c r="M1650" s="284"/>
      <c r="T1650" s="285"/>
      <c r="AT1650" s="281" t="s">
        <v>373</v>
      </c>
      <c r="AU1650" s="281" t="s">
        <v>90</v>
      </c>
      <c r="AV1650" s="280" t="s">
        <v>90</v>
      </c>
      <c r="AW1650" s="280" t="s">
        <v>31</v>
      </c>
      <c r="AX1650" s="280" t="s">
        <v>77</v>
      </c>
      <c r="AY1650" s="281" t="s">
        <v>366</v>
      </c>
    </row>
    <row r="1651" spans="2:65" s="294" customFormat="1">
      <c r="B1651" s="293"/>
      <c r="D1651" s="274" t="s">
        <v>373</v>
      </c>
      <c r="E1651" s="295" t="s">
        <v>1</v>
      </c>
      <c r="F1651" s="296" t="s">
        <v>397</v>
      </c>
      <c r="H1651" s="297">
        <v>13.786</v>
      </c>
      <c r="L1651" s="293"/>
      <c r="M1651" s="298"/>
      <c r="T1651" s="299"/>
      <c r="AT1651" s="295" t="s">
        <v>373</v>
      </c>
      <c r="AU1651" s="295" t="s">
        <v>90</v>
      </c>
      <c r="AV1651" s="294" t="s">
        <v>149</v>
      </c>
      <c r="AW1651" s="294" t="s">
        <v>31</v>
      </c>
      <c r="AX1651" s="294" t="s">
        <v>77</v>
      </c>
      <c r="AY1651" s="295" t="s">
        <v>366</v>
      </c>
    </row>
    <row r="1652" spans="2:65" s="287" customFormat="1">
      <c r="B1652" s="286"/>
      <c r="D1652" s="274" t="s">
        <v>373</v>
      </c>
      <c r="E1652" s="288" t="s">
        <v>1</v>
      </c>
      <c r="F1652" s="289" t="s">
        <v>378</v>
      </c>
      <c r="H1652" s="290">
        <v>13.786</v>
      </c>
      <c r="L1652" s="286"/>
      <c r="M1652" s="291"/>
      <c r="T1652" s="292"/>
      <c r="AT1652" s="288" t="s">
        <v>373</v>
      </c>
      <c r="AU1652" s="288" t="s">
        <v>90</v>
      </c>
      <c r="AV1652" s="287" t="s">
        <v>371</v>
      </c>
      <c r="AW1652" s="287" t="s">
        <v>31</v>
      </c>
      <c r="AX1652" s="287" t="s">
        <v>84</v>
      </c>
      <c r="AY1652" s="288" t="s">
        <v>366</v>
      </c>
    </row>
    <row r="1653" spans="2:65" s="74" customFormat="1" ht="24.2" customHeight="1">
      <c r="B1653" s="73"/>
      <c r="C1653" s="260" t="s">
        <v>1491</v>
      </c>
      <c r="D1653" s="260" t="s">
        <v>368</v>
      </c>
      <c r="E1653" s="261" t="s">
        <v>1492</v>
      </c>
      <c r="F1653" s="262" t="s">
        <v>1493</v>
      </c>
      <c r="G1653" s="263" t="s">
        <v>249</v>
      </c>
      <c r="H1653" s="264">
        <v>13.786</v>
      </c>
      <c r="I1653" s="26"/>
      <c r="J1653" s="266">
        <f>ROUND(I1653*H1653,2)</f>
        <v>0</v>
      </c>
      <c r="K1653" s="267"/>
      <c r="L1653" s="73"/>
      <c r="M1653" s="27" t="s">
        <v>1</v>
      </c>
      <c r="N1653" s="233" t="s">
        <v>43</v>
      </c>
      <c r="P1653" s="269">
        <f>O1653*H1653</f>
        <v>0</v>
      </c>
      <c r="Q1653" s="269">
        <v>0</v>
      </c>
      <c r="R1653" s="269">
        <f>Q1653*H1653</f>
        <v>0</v>
      </c>
      <c r="S1653" s="269">
        <v>0</v>
      </c>
      <c r="T1653" s="270">
        <f>S1653*H1653</f>
        <v>0</v>
      </c>
      <c r="AR1653" s="271" t="s">
        <v>371</v>
      </c>
      <c r="AT1653" s="271" t="s">
        <v>368</v>
      </c>
      <c r="AU1653" s="271" t="s">
        <v>90</v>
      </c>
      <c r="AY1653" s="53" t="s">
        <v>366</v>
      </c>
      <c r="BE1653" s="179">
        <f>IF(N1653="základná",J1653,0)</f>
        <v>0</v>
      </c>
      <c r="BF1653" s="179">
        <f>IF(N1653="znížená",J1653,0)</f>
        <v>0</v>
      </c>
      <c r="BG1653" s="179">
        <f>IF(N1653="zákl. prenesená",J1653,0)</f>
        <v>0</v>
      </c>
      <c r="BH1653" s="179">
        <f>IF(N1653="zníž. prenesená",J1653,0)</f>
        <v>0</v>
      </c>
      <c r="BI1653" s="179">
        <f>IF(N1653="nulová",J1653,0)</f>
        <v>0</v>
      </c>
      <c r="BJ1653" s="53" t="s">
        <v>90</v>
      </c>
      <c r="BK1653" s="179">
        <f>ROUND(I1653*H1653,2)</f>
        <v>0</v>
      </c>
      <c r="BL1653" s="53" t="s">
        <v>371</v>
      </c>
      <c r="BM1653" s="271" t="s">
        <v>1494</v>
      </c>
    </row>
    <row r="1654" spans="2:65" s="74" customFormat="1" ht="33" customHeight="1">
      <c r="B1654" s="73"/>
      <c r="C1654" s="260" t="s">
        <v>1495</v>
      </c>
      <c r="D1654" s="260" t="s">
        <v>368</v>
      </c>
      <c r="E1654" s="261" t="s">
        <v>1496</v>
      </c>
      <c r="F1654" s="262" t="s">
        <v>1497</v>
      </c>
      <c r="G1654" s="263" t="s">
        <v>249</v>
      </c>
      <c r="H1654" s="264">
        <v>6.51</v>
      </c>
      <c r="I1654" s="26"/>
      <c r="J1654" s="266">
        <f>ROUND(I1654*H1654,2)</f>
        <v>0</v>
      </c>
      <c r="K1654" s="267"/>
      <c r="L1654" s="73"/>
      <c r="M1654" s="27" t="s">
        <v>1</v>
      </c>
      <c r="N1654" s="233" t="s">
        <v>43</v>
      </c>
      <c r="P1654" s="269">
        <f>O1654*H1654</f>
        <v>0</v>
      </c>
      <c r="Q1654" s="269">
        <v>0.16192000000000001</v>
      </c>
      <c r="R1654" s="269">
        <f>Q1654*H1654</f>
        <v>1.0540992</v>
      </c>
      <c r="S1654" s="269">
        <v>0</v>
      </c>
      <c r="T1654" s="270">
        <f>S1654*H1654</f>
        <v>0</v>
      </c>
      <c r="AR1654" s="271" t="s">
        <v>371</v>
      </c>
      <c r="AT1654" s="271" t="s">
        <v>368</v>
      </c>
      <c r="AU1654" s="271" t="s">
        <v>90</v>
      </c>
      <c r="AY1654" s="53" t="s">
        <v>366</v>
      </c>
      <c r="BE1654" s="179">
        <f>IF(N1654="základná",J1654,0)</f>
        <v>0</v>
      </c>
      <c r="BF1654" s="179">
        <f>IF(N1654="znížená",J1654,0)</f>
        <v>0</v>
      </c>
      <c r="BG1654" s="179">
        <f>IF(N1654="zákl. prenesená",J1654,0)</f>
        <v>0</v>
      </c>
      <c r="BH1654" s="179">
        <f>IF(N1654="zníž. prenesená",J1654,0)</f>
        <v>0</v>
      </c>
      <c r="BI1654" s="179">
        <f>IF(N1654="nulová",J1654,0)</f>
        <v>0</v>
      </c>
      <c r="BJ1654" s="53" t="s">
        <v>90</v>
      </c>
      <c r="BK1654" s="179">
        <f>ROUND(I1654*H1654,2)</f>
        <v>0</v>
      </c>
      <c r="BL1654" s="53" t="s">
        <v>371</v>
      </c>
      <c r="BM1654" s="271" t="s">
        <v>1498</v>
      </c>
    </row>
    <row r="1655" spans="2:65" s="280" customFormat="1">
      <c r="B1655" s="279"/>
      <c r="D1655" s="274" t="s">
        <v>373</v>
      </c>
      <c r="E1655" s="281" t="s">
        <v>1</v>
      </c>
      <c r="F1655" s="282" t="s">
        <v>177</v>
      </c>
      <c r="H1655" s="283">
        <v>6.51</v>
      </c>
      <c r="L1655" s="279"/>
      <c r="M1655" s="284"/>
      <c r="T1655" s="285"/>
      <c r="AT1655" s="281" t="s">
        <v>373</v>
      </c>
      <c r="AU1655" s="281" t="s">
        <v>90</v>
      </c>
      <c r="AV1655" s="280" t="s">
        <v>90</v>
      </c>
      <c r="AW1655" s="280" t="s">
        <v>31</v>
      </c>
      <c r="AX1655" s="280" t="s">
        <v>84</v>
      </c>
      <c r="AY1655" s="281" t="s">
        <v>366</v>
      </c>
    </row>
    <row r="1656" spans="2:65" s="249" customFormat="1" ht="22.9" customHeight="1">
      <c r="B1656" s="248"/>
      <c r="D1656" s="250" t="s">
        <v>76</v>
      </c>
      <c r="E1656" s="258" t="s">
        <v>399</v>
      </c>
      <c r="F1656" s="258" t="s">
        <v>1499</v>
      </c>
      <c r="J1656" s="259">
        <f>BK1656</f>
        <v>0</v>
      </c>
      <c r="L1656" s="248"/>
      <c r="M1656" s="253"/>
      <c r="P1656" s="254">
        <f>SUM(P1657:P1680)</f>
        <v>0</v>
      </c>
      <c r="R1656" s="254">
        <f>SUM(R1657:R1680)</f>
        <v>75.932523073599995</v>
      </c>
      <c r="T1656" s="255">
        <f>SUM(T1657:T1680)</f>
        <v>0</v>
      </c>
      <c r="AR1656" s="250" t="s">
        <v>84</v>
      </c>
      <c r="AT1656" s="256" t="s">
        <v>76</v>
      </c>
      <c r="AU1656" s="256" t="s">
        <v>84</v>
      </c>
      <c r="AY1656" s="250" t="s">
        <v>366</v>
      </c>
      <c r="BK1656" s="257">
        <f>SUM(BK1657:BK1680)</f>
        <v>0</v>
      </c>
    </row>
    <row r="1657" spans="2:65" s="74" customFormat="1" ht="24.2" customHeight="1">
      <c r="B1657" s="73"/>
      <c r="C1657" s="260" t="s">
        <v>1500</v>
      </c>
      <c r="D1657" s="260" t="s">
        <v>368</v>
      </c>
      <c r="E1657" s="261" t="s">
        <v>1501</v>
      </c>
      <c r="F1657" s="262" t="s">
        <v>1502</v>
      </c>
      <c r="G1657" s="263" t="s">
        <v>249</v>
      </c>
      <c r="H1657" s="264">
        <v>10.73</v>
      </c>
      <c r="I1657" s="26"/>
      <c r="J1657" s="266">
        <f t="shared" ref="J1657:J1662" si="5">ROUND(I1657*H1657,2)</f>
        <v>0</v>
      </c>
      <c r="K1657" s="267"/>
      <c r="L1657" s="73"/>
      <c r="M1657" s="27" t="s">
        <v>1</v>
      </c>
      <c r="N1657" s="233" t="s">
        <v>43</v>
      </c>
      <c r="P1657" s="269">
        <f t="shared" ref="P1657:P1662" si="6">O1657*H1657</f>
        <v>0</v>
      </c>
      <c r="Q1657" s="269">
        <v>0.27994000000000002</v>
      </c>
      <c r="R1657" s="269">
        <f t="shared" ref="R1657:R1662" si="7">Q1657*H1657</f>
        <v>3.0037562000000002</v>
      </c>
      <c r="S1657" s="269">
        <v>0</v>
      </c>
      <c r="T1657" s="270">
        <f t="shared" ref="T1657:T1662" si="8">S1657*H1657</f>
        <v>0</v>
      </c>
      <c r="AR1657" s="271" t="s">
        <v>371</v>
      </c>
      <c r="AT1657" s="271" t="s">
        <v>368</v>
      </c>
      <c r="AU1657" s="271" t="s">
        <v>90</v>
      </c>
      <c r="AY1657" s="53" t="s">
        <v>366</v>
      </c>
      <c r="BE1657" s="179">
        <f t="shared" ref="BE1657:BE1662" si="9">IF(N1657="základná",J1657,0)</f>
        <v>0</v>
      </c>
      <c r="BF1657" s="179">
        <f t="shared" ref="BF1657:BF1662" si="10">IF(N1657="znížená",J1657,0)</f>
        <v>0</v>
      </c>
      <c r="BG1657" s="179">
        <f t="shared" ref="BG1657:BG1662" si="11">IF(N1657="zákl. prenesená",J1657,0)</f>
        <v>0</v>
      </c>
      <c r="BH1657" s="179">
        <f t="shared" ref="BH1657:BH1662" si="12">IF(N1657="zníž. prenesená",J1657,0)</f>
        <v>0</v>
      </c>
      <c r="BI1657" s="179">
        <f t="shared" ref="BI1657:BI1662" si="13">IF(N1657="nulová",J1657,0)</f>
        <v>0</v>
      </c>
      <c r="BJ1657" s="53" t="s">
        <v>90</v>
      </c>
      <c r="BK1657" s="179">
        <f t="shared" ref="BK1657:BK1662" si="14">ROUND(I1657*H1657,2)</f>
        <v>0</v>
      </c>
      <c r="BL1657" s="53" t="s">
        <v>371</v>
      </c>
      <c r="BM1657" s="271" t="s">
        <v>1503</v>
      </c>
    </row>
    <row r="1658" spans="2:65" s="74" customFormat="1" ht="37.9" customHeight="1">
      <c r="B1658" s="73"/>
      <c r="C1658" s="260" t="s">
        <v>1504</v>
      </c>
      <c r="D1658" s="260" t="s">
        <v>368</v>
      </c>
      <c r="E1658" s="261" t="s">
        <v>1505</v>
      </c>
      <c r="F1658" s="262" t="s">
        <v>1506</v>
      </c>
      <c r="G1658" s="263" t="s">
        <v>249</v>
      </c>
      <c r="H1658" s="264">
        <v>10.73</v>
      </c>
      <c r="I1658" s="26"/>
      <c r="J1658" s="266">
        <f t="shared" si="5"/>
        <v>0</v>
      </c>
      <c r="K1658" s="267"/>
      <c r="L1658" s="73"/>
      <c r="M1658" s="27" t="s">
        <v>1</v>
      </c>
      <c r="N1658" s="233" t="s">
        <v>43</v>
      </c>
      <c r="P1658" s="269">
        <f t="shared" si="6"/>
        <v>0</v>
      </c>
      <c r="Q1658" s="269">
        <v>0.35913832000000001</v>
      </c>
      <c r="R1658" s="269">
        <f t="shared" si="7"/>
        <v>3.8535541736000001</v>
      </c>
      <c r="S1658" s="269">
        <v>0</v>
      </c>
      <c r="T1658" s="270">
        <f t="shared" si="8"/>
        <v>0</v>
      </c>
      <c r="AR1658" s="271" t="s">
        <v>371</v>
      </c>
      <c r="AT1658" s="271" t="s">
        <v>368</v>
      </c>
      <c r="AU1658" s="271" t="s">
        <v>90</v>
      </c>
      <c r="AY1658" s="53" t="s">
        <v>366</v>
      </c>
      <c r="BE1658" s="179">
        <f t="shared" si="9"/>
        <v>0</v>
      </c>
      <c r="BF1658" s="179">
        <f t="shared" si="10"/>
        <v>0</v>
      </c>
      <c r="BG1658" s="179">
        <f t="shared" si="11"/>
        <v>0</v>
      </c>
      <c r="BH1658" s="179">
        <f t="shared" si="12"/>
        <v>0</v>
      </c>
      <c r="BI1658" s="179">
        <f t="shared" si="13"/>
        <v>0</v>
      </c>
      <c r="BJ1658" s="53" t="s">
        <v>90</v>
      </c>
      <c r="BK1658" s="179">
        <f t="shared" si="14"/>
        <v>0</v>
      </c>
      <c r="BL1658" s="53" t="s">
        <v>371</v>
      </c>
      <c r="BM1658" s="271" t="s">
        <v>1507</v>
      </c>
    </row>
    <row r="1659" spans="2:65" s="74" customFormat="1" ht="33" customHeight="1">
      <c r="B1659" s="73"/>
      <c r="C1659" s="260" t="s">
        <v>1508</v>
      </c>
      <c r="D1659" s="260" t="s">
        <v>368</v>
      </c>
      <c r="E1659" s="261" t="s">
        <v>1509</v>
      </c>
      <c r="F1659" s="262" t="s">
        <v>1510</v>
      </c>
      <c r="G1659" s="263" t="s">
        <v>249</v>
      </c>
      <c r="H1659" s="264">
        <v>10.73</v>
      </c>
      <c r="I1659" s="26"/>
      <c r="J1659" s="266">
        <f t="shared" si="5"/>
        <v>0</v>
      </c>
      <c r="K1659" s="267"/>
      <c r="L1659" s="73"/>
      <c r="M1659" s="27" t="s">
        <v>1</v>
      </c>
      <c r="N1659" s="233" t="s">
        <v>43</v>
      </c>
      <c r="P1659" s="269">
        <f t="shared" si="6"/>
        <v>0</v>
      </c>
      <c r="Q1659" s="269">
        <v>5.6100000000000004E-3</v>
      </c>
      <c r="R1659" s="269">
        <f t="shared" si="7"/>
        <v>6.0195300000000007E-2</v>
      </c>
      <c r="S1659" s="269">
        <v>0</v>
      </c>
      <c r="T1659" s="270">
        <f t="shared" si="8"/>
        <v>0</v>
      </c>
      <c r="AR1659" s="271" t="s">
        <v>371</v>
      </c>
      <c r="AT1659" s="271" t="s">
        <v>368</v>
      </c>
      <c r="AU1659" s="271" t="s">
        <v>90</v>
      </c>
      <c r="AY1659" s="53" t="s">
        <v>366</v>
      </c>
      <c r="BE1659" s="179">
        <f t="shared" si="9"/>
        <v>0</v>
      </c>
      <c r="BF1659" s="179">
        <f t="shared" si="10"/>
        <v>0</v>
      </c>
      <c r="BG1659" s="179">
        <f t="shared" si="11"/>
        <v>0</v>
      </c>
      <c r="BH1659" s="179">
        <f t="shared" si="12"/>
        <v>0</v>
      </c>
      <c r="BI1659" s="179">
        <f t="shared" si="13"/>
        <v>0</v>
      </c>
      <c r="BJ1659" s="53" t="s">
        <v>90</v>
      </c>
      <c r="BK1659" s="179">
        <f t="shared" si="14"/>
        <v>0</v>
      </c>
      <c r="BL1659" s="53" t="s">
        <v>371</v>
      </c>
      <c r="BM1659" s="271" t="s">
        <v>1511</v>
      </c>
    </row>
    <row r="1660" spans="2:65" s="74" customFormat="1" ht="33" customHeight="1">
      <c r="B1660" s="73"/>
      <c r="C1660" s="260" t="s">
        <v>1512</v>
      </c>
      <c r="D1660" s="260" t="s">
        <v>368</v>
      </c>
      <c r="E1660" s="261" t="s">
        <v>1513</v>
      </c>
      <c r="F1660" s="262" t="s">
        <v>1514</v>
      </c>
      <c r="G1660" s="263" t="s">
        <v>249</v>
      </c>
      <c r="H1660" s="264">
        <v>10.73</v>
      </c>
      <c r="I1660" s="26"/>
      <c r="J1660" s="266">
        <f t="shared" si="5"/>
        <v>0</v>
      </c>
      <c r="K1660" s="267"/>
      <c r="L1660" s="73"/>
      <c r="M1660" s="27" t="s">
        <v>1</v>
      </c>
      <c r="N1660" s="233" t="s">
        <v>43</v>
      </c>
      <c r="P1660" s="269">
        <f t="shared" si="6"/>
        <v>0</v>
      </c>
      <c r="Q1660" s="269">
        <v>3.1E-4</v>
      </c>
      <c r="R1660" s="269">
        <f t="shared" si="7"/>
        <v>3.3262999999999999E-3</v>
      </c>
      <c r="S1660" s="269">
        <v>0</v>
      </c>
      <c r="T1660" s="270">
        <f t="shared" si="8"/>
        <v>0</v>
      </c>
      <c r="AR1660" s="271" t="s">
        <v>371</v>
      </c>
      <c r="AT1660" s="271" t="s">
        <v>368</v>
      </c>
      <c r="AU1660" s="271" t="s">
        <v>90</v>
      </c>
      <c r="AY1660" s="53" t="s">
        <v>366</v>
      </c>
      <c r="BE1660" s="179">
        <f t="shared" si="9"/>
        <v>0</v>
      </c>
      <c r="BF1660" s="179">
        <f t="shared" si="10"/>
        <v>0</v>
      </c>
      <c r="BG1660" s="179">
        <f t="shared" si="11"/>
        <v>0</v>
      </c>
      <c r="BH1660" s="179">
        <f t="shared" si="12"/>
        <v>0</v>
      </c>
      <c r="BI1660" s="179">
        <f t="shared" si="13"/>
        <v>0</v>
      </c>
      <c r="BJ1660" s="53" t="s">
        <v>90</v>
      </c>
      <c r="BK1660" s="179">
        <f t="shared" si="14"/>
        <v>0</v>
      </c>
      <c r="BL1660" s="53" t="s">
        <v>371</v>
      </c>
      <c r="BM1660" s="271" t="s">
        <v>1515</v>
      </c>
    </row>
    <row r="1661" spans="2:65" s="74" customFormat="1" ht="33" customHeight="1">
      <c r="B1661" s="73"/>
      <c r="C1661" s="260" t="s">
        <v>1516</v>
      </c>
      <c r="D1661" s="260" t="s">
        <v>368</v>
      </c>
      <c r="E1661" s="261" t="s">
        <v>1517</v>
      </c>
      <c r="F1661" s="262" t="s">
        <v>1518</v>
      </c>
      <c r="G1661" s="263" t="s">
        <v>249</v>
      </c>
      <c r="H1661" s="264">
        <v>10.73</v>
      </c>
      <c r="I1661" s="26"/>
      <c r="J1661" s="266">
        <f t="shared" si="5"/>
        <v>0</v>
      </c>
      <c r="K1661" s="267"/>
      <c r="L1661" s="73"/>
      <c r="M1661" s="27" t="s">
        <v>1</v>
      </c>
      <c r="N1661" s="233" t="s">
        <v>43</v>
      </c>
      <c r="P1661" s="269">
        <f t="shared" si="6"/>
        <v>0</v>
      </c>
      <c r="Q1661" s="269">
        <v>0.12966</v>
      </c>
      <c r="R1661" s="269">
        <f t="shared" si="7"/>
        <v>1.3912518</v>
      </c>
      <c r="S1661" s="269">
        <v>0</v>
      </c>
      <c r="T1661" s="270">
        <f t="shared" si="8"/>
        <v>0</v>
      </c>
      <c r="AR1661" s="271" t="s">
        <v>371</v>
      </c>
      <c r="AT1661" s="271" t="s">
        <v>368</v>
      </c>
      <c r="AU1661" s="271" t="s">
        <v>90</v>
      </c>
      <c r="AY1661" s="53" t="s">
        <v>366</v>
      </c>
      <c r="BE1661" s="179">
        <f t="shared" si="9"/>
        <v>0</v>
      </c>
      <c r="BF1661" s="179">
        <f t="shared" si="10"/>
        <v>0</v>
      </c>
      <c r="BG1661" s="179">
        <f t="shared" si="11"/>
        <v>0</v>
      </c>
      <c r="BH1661" s="179">
        <f t="shared" si="12"/>
        <v>0</v>
      </c>
      <c r="BI1661" s="179">
        <f t="shared" si="13"/>
        <v>0</v>
      </c>
      <c r="BJ1661" s="53" t="s">
        <v>90</v>
      </c>
      <c r="BK1661" s="179">
        <f t="shared" si="14"/>
        <v>0</v>
      </c>
      <c r="BL1661" s="53" t="s">
        <v>371</v>
      </c>
      <c r="BM1661" s="271" t="s">
        <v>1519</v>
      </c>
    </row>
    <row r="1662" spans="2:65" s="74" customFormat="1" ht="33" customHeight="1">
      <c r="B1662" s="73"/>
      <c r="C1662" s="260" t="s">
        <v>1520</v>
      </c>
      <c r="D1662" s="260" t="s">
        <v>368</v>
      </c>
      <c r="E1662" s="261" t="s">
        <v>1521</v>
      </c>
      <c r="F1662" s="262" t="s">
        <v>1522</v>
      </c>
      <c r="G1662" s="263" t="s">
        <v>249</v>
      </c>
      <c r="H1662" s="264">
        <v>10.73</v>
      </c>
      <c r="I1662" s="26"/>
      <c r="J1662" s="266">
        <f t="shared" si="5"/>
        <v>0</v>
      </c>
      <c r="K1662" s="267"/>
      <c r="L1662" s="73"/>
      <c r="M1662" s="27" t="s">
        <v>1</v>
      </c>
      <c r="N1662" s="233" t="s">
        <v>43</v>
      </c>
      <c r="P1662" s="269">
        <f t="shared" si="6"/>
        <v>0</v>
      </c>
      <c r="Q1662" s="269">
        <v>0.18151999999999999</v>
      </c>
      <c r="R1662" s="269">
        <f t="shared" si="7"/>
        <v>1.9477096</v>
      </c>
      <c r="S1662" s="269">
        <v>0</v>
      </c>
      <c r="T1662" s="270">
        <f t="shared" si="8"/>
        <v>0</v>
      </c>
      <c r="AR1662" s="271" t="s">
        <v>371</v>
      </c>
      <c r="AT1662" s="271" t="s">
        <v>368</v>
      </c>
      <c r="AU1662" s="271" t="s">
        <v>90</v>
      </c>
      <c r="AY1662" s="53" t="s">
        <v>366</v>
      </c>
      <c r="BE1662" s="179">
        <f t="shared" si="9"/>
        <v>0</v>
      </c>
      <c r="BF1662" s="179">
        <f t="shared" si="10"/>
        <v>0</v>
      </c>
      <c r="BG1662" s="179">
        <f t="shared" si="11"/>
        <v>0</v>
      </c>
      <c r="BH1662" s="179">
        <f t="shared" si="12"/>
        <v>0</v>
      </c>
      <c r="BI1662" s="179">
        <f t="shared" si="13"/>
        <v>0</v>
      </c>
      <c r="BJ1662" s="53" t="s">
        <v>90</v>
      </c>
      <c r="BK1662" s="179">
        <f t="shared" si="14"/>
        <v>0</v>
      </c>
      <c r="BL1662" s="53" t="s">
        <v>371</v>
      </c>
      <c r="BM1662" s="271" t="s">
        <v>1523</v>
      </c>
    </row>
    <row r="1663" spans="2:65" s="273" customFormat="1">
      <c r="B1663" s="272"/>
      <c r="D1663" s="274" t="s">
        <v>373</v>
      </c>
      <c r="E1663" s="275" t="s">
        <v>1</v>
      </c>
      <c r="F1663" s="276" t="s">
        <v>374</v>
      </c>
      <c r="H1663" s="275" t="s">
        <v>1</v>
      </c>
      <c r="L1663" s="272"/>
      <c r="M1663" s="277"/>
      <c r="T1663" s="278"/>
      <c r="AT1663" s="275" t="s">
        <v>373</v>
      </c>
      <c r="AU1663" s="275" t="s">
        <v>90</v>
      </c>
      <c r="AV1663" s="273" t="s">
        <v>84</v>
      </c>
      <c r="AW1663" s="273" t="s">
        <v>31</v>
      </c>
      <c r="AX1663" s="273" t="s">
        <v>77</v>
      </c>
      <c r="AY1663" s="275" t="s">
        <v>366</v>
      </c>
    </row>
    <row r="1664" spans="2:65" s="280" customFormat="1">
      <c r="B1664" s="279"/>
      <c r="D1664" s="274" t="s">
        <v>373</v>
      </c>
      <c r="E1664" s="281" t="s">
        <v>1</v>
      </c>
      <c r="F1664" s="282" t="s">
        <v>1524</v>
      </c>
      <c r="H1664" s="283">
        <v>10.73</v>
      </c>
      <c r="L1664" s="279"/>
      <c r="M1664" s="284"/>
      <c r="T1664" s="285"/>
      <c r="AT1664" s="281" t="s">
        <v>373</v>
      </c>
      <c r="AU1664" s="281" t="s">
        <v>90</v>
      </c>
      <c r="AV1664" s="280" t="s">
        <v>90</v>
      </c>
      <c r="AW1664" s="280" t="s">
        <v>31</v>
      </c>
      <c r="AX1664" s="280" t="s">
        <v>77</v>
      </c>
      <c r="AY1664" s="281" t="s">
        <v>366</v>
      </c>
    </row>
    <row r="1665" spans="2:65" s="287" customFormat="1">
      <c r="B1665" s="286"/>
      <c r="D1665" s="274" t="s">
        <v>373</v>
      </c>
      <c r="E1665" s="288" t="s">
        <v>1</v>
      </c>
      <c r="F1665" s="289" t="s">
        <v>378</v>
      </c>
      <c r="H1665" s="290">
        <v>10.73</v>
      </c>
      <c r="L1665" s="286"/>
      <c r="M1665" s="291"/>
      <c r="T1665" s="292"/>
      <c r="AT1665" s="288" t="s">
        <v>373</v>
      </c>
      <c r="AU1665" s="288" t="s">
        <v>90</v>
      </c>
      <c r="AV1665" s="287" t="s">
        <v>371</v>
      </c>
      <c r="AW1665" s="287" t="s">
        <v>31</v>
      </c>
      <c r="AX1665" s="287" t="s">
        <v>84</v>
      </c>
      <c r="AY1665" s="288" t="s">
        <v>366</v>
      </c>
    </row>
    <row r="1666" spans="2:65" s="74" customFormat="1" ht="49.15" customHeight="1">
      <c r="B1666" s="73"/>
      <c r="C1666" s="260" t="s">
        <v>1525</v>
      </c>
      <c r="D1666" s="260" t="s">
        <v>368</v>
      </c>
      <c r="E1666" s="261" t="s">
        <v>1526</v>
      </c>
      <c r="F1666" s="262" t="s">
        <v>1527</v>
      </c>
      <c r="G1666" s="263" t="s">
        <v>249</v>
      </c>
      <c r="H1666" s="264">
        <v>132.19999999999999</v>
      </c>
      <c r="I1666" s="26"/>
      <c r="J1666" s="266">
        <f>ROUND(I1666*H1666,2)</f>
        <v>0</v>
      </c>
      <c r="K1666" s="267"/>
      <c r="L1666" s="73"/>
      <c r="M1666" s="27" t="s">
        <v>1</v>
      </c>
      <c r="N1666" s="233" t="s">
        <v>43</v>
      </c>
      <c r="P1666" s="269">
        <f>O1666*H1666</f>
        <v>0</v>
      </c>
      <c r="Q1666" s="269">
        <v>0.25331999999999999</v>
      </c>
      <c r="R1666" s="269">
        <f>Q1666*H1666</f>
        <v>33.488903999999998</v>
      </c>
      <c r="S1666" s="269">
        <v>0</v>
      </c>
      <c r="T1666" s="270">
        <f>S1666*H1666</f>
        <v>0</v>
      </c>
      <c r="AR1666" s="271" t="s">
        <v>371</v>
      </c>
      <c r="AT1666" s="271" t="s">
        <v>368</v>
      </c>
      <c r="AU1666" s="271" t="s">
        <v>90</v>
      </c>
      <c r="AY1666" s="53" t="s">
        <v>366</v>
      </c>
      <c r="BE1666" s="179">
        <f>IF(N1666="základná",J1666,0)</f>
        <v>0</v>
      </c>
      <c r="BF1666" s="179">
        <f>IF(N1666="znížená",J1666,0)</f>
        <v>0</v>
      </c>
      <c r="BG1666" s="179">
        <f>IF(N1666="zákl. prenesená",J1666,0)</f>
        <v>0</v>
      </c>
      <c r="BH1666" s="179">
        <f>IF(N1666="zníž. prenesená",J1666,0)</f>
        <v>0</v>
      </c>
      <c r="BI1666" s="179">
        <f>IF(N1666="nulová",J1666,0)</f>
        <v>0</v>
      </c>
      <c r="BJ1666" s="53" t="s">
        <v>90</v>
      </c>
      <c r="BK1666" s="179">
        <f>ROUND(I1666*H1666,2)</f>
        <v>0</v>
      </c>
      <c r="BL1666" s="53" t="s">
        <v>371</v>
      </c>
      <c r="BM1666" s="271" t="s">
        <v>1528</v>
      </c>
    </row>
    <row r="1667" spans="2:65" s="280" customFormat="1">
      <c r="B1667" s="279"/>
      <c r="D1667" s="274" t="s">
        <v>373</v>
      </c>
      <c r="E1667" s="281" t="s">
        <v>1</v>
      </c>
      <c r="F1667" s="282" t="s">
        <v>173</v>
      </c>
      <c r="H1667" s="283">
        <v>132.19999999999999</v>
      </c>
      <c r="L1667" s="279"/>
      <c r="M1667" s="284"/>
      <c r="T1667" s="285"/>
      <c r="AT1667" s="281" t="s">
        <v>373</v>
      </c>
      <c r="AU1667" s="281" t="s">
        <v>90</v>
      </c>
      <c r="AV1667" s="280" t="s">
        <v>90</v>
      </c>
      <c r="AW1667" s="280" t="s">
        <v>31</v>
      </c>
      <c r="AX1667" s="280" t="s">
        <v>84</v>
      </c>
      <c r="AY1667" s="281" t="s">
        <v>366</v>
      </c>
    </row>
    <row r="1668" spans="2:65" s="74" customFormat="1" ht="21.75" customHeight="1">
      <c r="B1668" s="73"/>
      <c r="C1668" s="300" t="s">
        <v>1529</v>
      </c>
      <c r="D1668" s="300" t="s">
        <v>621</v>
      </c>
      <c r="E1668" s="301" t="s">
        <v>1530</v>
      </c>
      <c r="F1668" s="302" t="s">
        <v>1531</v>
      </c>
      <c r="G1668" s="303" t="s">
        <v>249</v>
      </c>
      <c r="H1668" s="304">
        <v>134.84399999999999</v>
      </c>
      <c r="I1668" s="28"/>
      <c r="J1668" s="306">
        <f>ROUND(I1668*H1668,2)</f>
        <v>0</v>
      </c>
      <c r="K1668" s="307"/>
      <c r="L1668" s="308"/>
      <c r="M1668" s="29" t="s">
        <v>1</v>
      </c>
      <c r="N1668" s="310" t="s">
        <v>43</v>
      </c>
      <c r="P1668" s="269">
        <f>O1668*H1668</f>
        <v>0</v>
      </c>
      <c r="Q1668" s="269">
        <v>0.222</v>
      </c>
      <c r="R1668" s="269">
        <f>Q1668*H1668</f>
        <v>29.935368</v>
      </c>
      <c r="S1668" s="269">
        <v>0</v>
      </c>
      <c r="T1668" s="270">
        <f>S1668*H1668</f>
        <v>0</v>
      </c>
      <c r="AR1668" s="271" t="s">
        <v>454</v>
      </c>
      <c r="AT1668" s="271" t="s">
        <v>621</v>
      </c>
      <c r="AU1668" s="271" t="s">
        <v>90</v>
      </c>
      <c r="AY1668" s="53" t="s">
        <v>366</v>
      </c>
      <c r="BE1668" s="179">
        <f>IF(N1668="základná",J1668,0)</f>
        <v>0</v>
      </c>
      <c r="BF1668" s="179">
        <f>IF(N1668="znížená",J1668,0)</f>
        <v>0</v>
      </c>
      <c r="BG1668" s="179">
        <f>IF(N1668="zákl. prenesená",J1668,0)</f>
        <v>0</v>
      </c>
      <c r="BH1668" s="179">
        <f>IF(N1668="zníž. prenesená",J1668,0)</f>
        <v>0</v>
      </c>
      <c r="BI1668" s="179">
        <f>IF(N1668="nulová",J1668,0)</f>
        <v>0</v>
      </c>
      <c r="BJ1668" s="53" t="s">
        <v>90</v>
      </c>
      <c r="BK1668" s="179">
        <f>ROUND(I1668*H1668,2)</f>
        <v>0</v>
      </c>
      <c r="BL1668" s="53" t="s">
        <v>371</v>
      </c>
      <c r="BM1668" s="271" t="s">
        <v>1532</v>
      </c>
    </row>
    <row r="1669" spans="2:65" s="280" customFormat="1">
      <c r="B1669" s="279"/>
      <c r="D1669" s="274" t="s">
        <v>373</v>
      </c>
      <c r="E1669" s="281" t="s">
        <v>1</v>
      </c>
      <c r="F1669" s="282" t="s">
        <v>1533</v>
      </c>
      <c r="H1669" s="283">
        <v>134.84399999999999</v>
      </c>
      <c r="L1669" s="279"/>
      <c r="M1669" s="284"/>
      <c r="T1669" s="285"/>
      <c r="AT1669" s="281" t="s">
        <v>373</v>
      </c>
      <c r="AU1669" s="281" t="s">
        <v>90</v>
      </c>
      <c r="AV1669" s="280" t="s">
        <v>90</v>
      </c>
      <c r="AW1669" s="280" t="s">
        <v>31</v>
      </c>
      <c r="AX1669" s="280" t="s">
        <v>84</v>
      </c>
      <c r="AY1669" s="281" t="s">
        <v>366</v>
      </c>
    </row>
    <row r="1670" spans="2:65" s="74" customFormat="1" ht="33" customHeight="1">
      <c r="B1670" s="73"/>
      <c r="C1670" s="260" t="s">
        <v>1534</v>
      </c>
      <c r="D1670" s="260" t="s">
        <v>368</v>
      </c>
      <c r="E1670" s="261" t="s">
        <v>1535</v>
      </c>
      <c r="F1670" s="262" t="s">
        <v>1536</v>
      </c>
      <c r="G1670" s="263" t="s">
        <v>249</v>
      </c>
      <c r="H1670" s="264">
        <v>6.51</v>
      </c>
      <c r="I1670" s="26"/>
      <c r="J1670" s="266">
        <f>ROUND(I1670*H1670,2)</f>
        <v>0</v>
      </c>
      <c r="K1670" s="267"/>
      <c r="L1670" s="73"/>
      <c r="M1670" s="27" t="s">
        <v>1</v>
      </c>
      <c r="N1670" s="233" t="s">
        <v>43</v>
      </c>
      <c r="P1670" s="269">
        <f>O1670*H1670</f>
        <v>0</v>
      </c>
      <c r="Q1670" s="269">
        <v>8.4000000000000005E-2</v>
      </c>
      <c r="R1670" s="269">
        <f>Q1670*H1670</f>
        <v>0.54683999999999999</v>
      </c>
      <c r="S1670" s="269">
        <v>0</v>
      </c>
      <c r="T1670" s="270">
        <f>S1670*H1670</f>
        <v>0</v>
      </c>
      <c r="AR1670" s="271" t="s">
        <v>371</v>
      </c>
      <c r="AT1670" s="271" t="s">
        <v>368</v>
      </c>
      <c r="AU1670" s="271" t="s">
        <v>90</v>
      </c>
      <c r="AY1670" s="53" t="s">
        <v>366</v>
      </c>
      <c r="BE1670" s="179">
        <f>IF(N1670="základná",J1670,0)</f>
        <v>0</v>
      </c>
      <c r="BF1670" s="179">
        <f>IF(N1670="znížená",J1670,0)</f>
        <v>0</v>
      </c>
      <c r="BG1670" s="179">
        <f>IF(N1670="zákl. prenesená",J1670,0)</f>
        <v>0</v>
      </c>
      <c r="BH1670" s="179">
        <f>IF(N1670="zníž. prenesená",J1670,0)</f>
        <v>0</v>
      </c>
      <c r="BI1670" s="179">
        <f>IF(N1670="nulová",J1670,0)</f>
        <v>0</v>
      </c>
      <c r="BJ1670" s="53" t="s">
        <v>90</v>
      </c>
      <c r="BK1670" s="179">
        <f>ROUND(I1670*H1670,2)</f>
        <v>0</v>
      </c>
      <c r="BL1670" s="53" t="s">
        <v>371</v>
      </c>
      <c r="BM1670" s="271" t="s">
        <v>1537</v>
      </c>
    </row>
    <row r="1671" spans="2:65" s="280" customFormat="1">
      <c r="B1671" s="279"/>
      <c r="D1671" s="274" t="s">
        <v>373</v>
      </c>
      <c r="E1671" s="281" t="s">
        <v>1</v>
      </c>
      <c r="F1671" s="282" t="s">
        <v>177</v>
      </c>
      <c r="H1671" s="283">
        <v>6.51</v>
      </c>
      <c r="L1671" s="279"/>
      <c r="M1671" s="284"/>
      <c r="T1671" s="285"/>
      <c r="AT1671" s="281" t="s">
        <v>373</v>
      </c>
      <c r="AU1671" s="281" t="s">
        <v>90</v>
      </c>
      <c r="AV1671" s="280" t="s">
        <v>90</v>
      </c>
      <c r="AW1671" s="280" t="s">
        <v>31</v>
      </c>
      <c r="AX1671" s="280" t="s">
        <v>84</v>
      </c>
      <c r="AY1671" s="281" t="s">
        <v>366</v>
      </c>
    </row>
    <row r="1672" spans="2:65" s="74" customFormat="1" ht="24.2" customHeight="1">
      <c r="B1672" s="73"/>
      <c r="C1672" s="300" t="s">
        <v>1538</v>
      </c>
      <c r="D1672" s="300" t="s">
        <v>621</v>
      </c>
      <c r="E1672" s="301" t="s">
        <v>1539</v>
      </c>
      <c r="F1672" s="302" t="s">
        <v>1540</v>
      </c>
      <c r="G1672" s="303" t="s">
        <v>249</v>
      </c>
      <c r="H1672" s="304">
        <v>6.64</v>
      </c>
      <c r="I1672" s="28"/>
      <c r="J1672" s="306">
        <f>ROUND(I1672*H1672,2)</f>
        <v>0</v>
      </c>
      <c r="K1672" s="307"/>
      <c r="L1672" s="308"/>
      <c r="M1672" s="29" t="s">
        <v>1</v>
      </c>
      <c r="N1672" s="310" t="s">
        <v>43</v>
      </c>
      <c r="P1672" s="269">
        <f>O1672*H1672</f>
        <v>0</v>
      </c>
      <c r="Q1672" s="269">
        <v>4.2999999999999999E-4</v>
      </c>
      <c r="R1672" s="269">
        <f>Q1672*H1672</f>
        <v>2.8551999999999996E-3</v>
      </c>
      <c r="S1672" s="269">
        <v>0</v>
      </c>
      <c r="T1672" s="270">
        <f>S1672*H1672</f>
        <v>0</v>
      </c>
      <c r="AR1672" s="271" t="s">
        <v>454</v>
      </c>
      <c r="AT1672" s="271" t="s">
        <v>621</v>
      </c>
      <c r="AU1672" s="271" t="s">
        <v>90</v>
      </c>
      <c r="AY1672" s="53" t="s">
        <v>366</v>
      </c>
      <c r="BE1672" s="179">
        <f>IF(N1672="základná",J1672,0)</f>
        <v>0</v>
      </c>
      <c r="BF1672" s="179">
        <f>IF(N1672="znížená",J1672,0)</f>
        <v>0</v>
      </c>
      <c r="BG1672" s="179">
        <f>IF(N1672="zákl. prenesená",J1672,0)</f>
        <v>0</v>
      </c>
      <c r="BH1672" s="179">
        <f>IF(N1672="zníž. prenesená",J1672,0)</f>
        <v>0</v>
      </c>
      <c r="BI1672" s="179">
        <f>IF(N1672="nulová",J1672,0)</f>
        <v>0</v>
      </c>
      <c r="BJ1672" s="53" t="s">
        <v>90</v>
      </c>
      <c r="BK1672" s="179">
        <f>ROUND(I1672*H1672,2)</f>
        <v>0</v>
      </c>
      <c r="BL1672" s="53" t="s">
        <v>371</v>
      </c>
      <c r="BM1672" s="271" t="s">
        <v>1541</v>
      </c>
    </row>
    <row r="1673" spans="2:65" s="280" customFormat="1">
      <c r="B1673" s="279"/>
      <c r="D1673" s="274" t="s">
        <v>373</v>
      </c>
      <c r="E1673" s="281" t="s">
        <v>1</v>
      </c>
      <c r="F1673" s="282" t="s">
        <v>1542</v>
      </c>
      <c r="H1673" s="283">
        <v>6.64</v>
      </c>
      <c r="L1673" s="279"/>
      <c r="M1673" s="284"/>
      <c r="T1673" s="285"/>
      <c r="AT1673" s="281" t="s">
        <v>373</v>
      </c>
      <c r="AU1673" s="281" t="s">
        <v>90</v>
      </c>
      <c r="AV1673" s="280" t="s">
        <v>90</v>
      </c>
      <c r="AW1673" s="280" t="s">
        <v>31</v>
      </c>
      <c r="AX1673" s="280" t="s">
        <v>84</v>
      </c>
      <c r="AY1673" s="281" t="s">
        <v>366</v>
      </c>
    </row>
    <row r="1674" spans="2:65" s="74" customFormat="1" ht="55.5" customHeight="1">
      <c r="B1674" s="73"/>
      <c r="C1674" s="260" t="s">
        <v>1543</v>
      </c>
      <c r="D1674" s="260" t="s">
        <v>368</v>
      </c>
      <c r="E1674" s="261" t="s">
        <v>1544</v>
      </c>
      <c r="F1674" s="262" t="s">
        <v>1545</v>
      </c>
      <c r="G1674" s="263" t="s">
        <v>249</v>
      </c>
      <c r="H1674" s="264">
        <v>18.364999999999998</v>
      </c>
      <c r="I1674" s="26"/>
      <c r="J1674" s="266">
        <f>ROUND(I1674*H1674,2)</f>
        <v>0</v>
      </c>
      <c r="K1674" s="267"/>
      <c r="L1674" s="73"/>
      <c r="M1674" s="27" t="s">
        <v>1</v>
      </c>
      <c r="N1674" s="233" t="s">
        <v>43</v>
      </c>
      <c r="P1674" s="269">
        <f>O1674*H1674</f>
        <v>0</v>
      </c>
      <c r="Q1674" s="269">
        <v>9.2499999999999999E-2</v>
      </c>
      <c r="R1674" s="269">
        <f>Q1674*H1674</f>
        <v>1.6987624999999997</v>
      </c>
      <c r="S1674" s="269">
        <v>0</v>
      </c>
      <c r="T1674" s="270">
        <f>S1674*H1674</f>
        <v>0</v>
      </c>
      <c r="AR1674" s="271" t="s">
        <v>371</v>
      </c>
      <c r="AT1674" s="271" t="s">
        <v>368</v>
      </c>
      <c r="AU1674" s="271" t="s">
        <v>90</v>
      </c>
      <c r="AY1674" s="53" t="s">
        <v>366</v>
      </c>
      <c r="BE1674" s="179">
        <f>IF(N1674="základná",J1674,0)</f>
        <v>0</v>
      </c>
      <c r="BF1674" s="179">
        <f>IF(N1674="znížená",J1674,0)</f>
        <v>0</v>
      </c>
      <c r="BG1674" s="179">
        <f>IF(N1674="zákl. prenesená",J1674,0)</f>
        <v>0</v>
      </c>
      <c r="BH1674" s="179">
        <f>IF(N1674="zníž. prenesená",J1674,0)</f>
        <v>0</v>
      </c>
      <c r="BI1674" s="179">
        <f>IF(N1674="nulová",J1674,0)</f>
        <v>0</v>
      </c>
      <c r="BJ1674" s="53" t="s">
        <v>90</v>
      </c>
      <c r="BK1674" s="179">
        <f>ROUND(I1674*H1674,2)</f>
        <v>0</v>
      </c>
      <c r="BL1674" s="53" t="s">
        <v>371</v>
      </c>
      <c r="BM1674" s="271" t="s">
        <v>1546</v>
      </c>
    </row>
    <row r="1675" spans="2:65" s="273" customFormat="1">
      <c r="B1675" s="272"/>
      <c r="D1675" s="274" t="s">
        <v>373</v>
      </c>
      <c r="E1675" s="275" t="s">
        <v>1</v>
      </c>
      <c r="F1675" s="276" t="s">
        <v>1547</v>
      </c>
      <c r="H1675" s="275" t="s">
        <v>1</v>
      </c>
      <c r="L1675" s="272"/>
      <c r="M1675" s="277"/>
      <c r="T1675" s="278"/>
      <c r="AT1675" s="275" t="s">
        <v>373</v>
      </c>
      <c r="AU1675" s="275" t="s">
        <v>90</v>
      </c>
      <c r="AV1675" s="273" t="s">
        <v>84</v>
      </c>
      <c r="AW1675" s="273" t="s">
        <v>31</v>
      </c>
      <c r="AX1675" s="273" t="s">
        <v>77</v>
      </c>
      <c r="AY1675" s="275" t="s">
        <v>366</v>
      </c>
    </row>
    <row r="1676" spans="2:65" s="273" customFormat="1">
      <c r="B1676" s="272"/>
      <c r="D1676" s="274" t="s">
        <v>373</v>
      </c>
      <c r="E1676" s="275" t="s">
        <v>1</v>
      </c>
      <c r="F1676" s="276" t="s">
        <v>374</v>
      </c>
      <c r="H1676" s="275" t="s">
        <v>1</v>
      </c>
      <c r="L1676" s="272"/>
      <c r="M1676" s="277"/>
      <c r="T1676" s="278"/>
      <c r="AT1676" s="275" t="s">
        <v>373</v>
      </c>
      <c r="AU1676" s="275" t="s">
        <v>90</v>
      </c>
      <c r="AV1676" s="273" t="s">
        <v>84</v>
      </c>
      <c r="AW1676" s="273" t="s">
        <v>31</v>
      </c>
      <c r="AX1676" s="273" t="s">
        <v>77</v>
      </c>
      <c r="AY1676" s="275" t="s">
        <v>366</v>
      </c>
    </row>
    <row r="1677" spans="2:65" s="280" customFormat="1">
      <c r="B1677" s="279"/>
      <c r="D1677" s="274" t="s">
        <v>373</v>
      </c>
      <c r="E1677" s="281" t="s">
        <v>1</v>
      </c>
      <c r="F1677" s="282" t="s">
        <v>375</v>
      </c>
      <c r="H1677" s="283">
        <v>5.3650000000000002</v>
      </c>
      <c r="L1677" s="279"/>
      <c r="M1677" s="284"/>
      <c r="T1677" s="285"/>
      <c r="AT1677" s="281" t="s">
        <v>373</v>
      </c>
      <c r="AU1677" s="281" t="s">
        <v>90</v>
      </c>
      <c r="AV1677" s="280" t="s">
        <v>90</v>
      </c>
      <c r="AW1677" s="280" t="s">
        <v>31</v>
      </c>
      <c r="AX1677" s="280" t="s">
        <v>77</v>
      </c>
      <c r="AY1677" s="281" t="s">
        <v>366</v>
      </c>
    </row>
    <row r="1678" spans="2:65" s="273" customFormat="1">
      <c r="B1678" s="272"/>
      <c r="D1678" s="274" t="s">
        <v>373</v>
      </c>
      <c r="E1678" s="275" t="s">
        <v>1</v>
      </c>
      <c r="F1678" s="276" t="s">
        <v>376</v>
      </c>
      <c r="H1678" s="275" t="s">
        <v>1</v>
      </c>
      <c r="L1678" s="272"/>
      <c r="M1678" s="277"/>
      <c r="T1678" s="278"/>
      <c r="AT1678" s="275" t="s">
        <v>373</v>
      </c>
      <c r="AU1678" s="275" t="s">
        <v>90</v>
      </c>
      <c r="AV1678" s="273" t="s">
        <v>84</v>
      </c>
      <c r="AW1678" s="273" t="s">
        <v>31</v>
      </c>
      <c r="AX1678" s="273" t="s">
        <v>77</v>
      </c>
      <c r="AY1678" s="275" t="s">
        <v>366</v>
      </c>
    </row>
    <row r="1679" spans="2:65" s="280" customFormat="1">
      <c r="B1679" s="279"/>
      <c r="D1679" s="274" t="s">
        <v>373</v>
      </c>
      <c r="E1679" s="281" t="s">
        <v>1</v>
      </c>
      <c r="F1679" s="282" t="s">
        <v>377</v>
      </c>
      <c r="H1679" s="283">
        <v>13</v>
      </c>
      <c r="L1679" s="279"/>
      <c r="M1679" s="284"/>
      <c r="T1679" s="285"/>
      <c r="AT1679" s="281" t="s">
        <v>373</v>
      </c>
      <c r="AU1679" s="281" t="s">
        <v>90</v>
      </c>
      <c r="AV1679" s="280" t="s">
        <v>90</v>
      </c>
      <c r="AW1679" s="280" t="s">
        <v>31</v>
      </c>
      <c r="AX1679" s="280" t="s">
        <v>77</v>
      </c>
      <c r="AY1679" s="281" t="s">
        <v>366</v>
      </c>
    </row>
    <row r="1680" spans="2:65" s="287" customFormat="1">
      <c r="B1680" s="286"/>
      <c r="D1680" s="274" t="s">
        <v>373</v>
      </c>
      <c r="E1680" s="288" t="s">
        <v>1</v>
      </c>
      <c r="F1680" s="289" t="s">
        <v>378</v>
      </c>
      <c r="H1680" s="290">
        <v>18.364999999999998</v>
      </c>
      <c r="L1680" s="286"/>
      <c r="M1680" s="291"/>
      <c r="T1680" s="292"/>
      <c r="AT1680" s="288" t="s">
        <v>373</v>
      </c>
      <c r="AU1680" s="288" t="s">
        <v>90</v>
      </c>
      <c r="AV1680" s="287" t="s">
        <v>371</v>
      </c>
      <c r="AW1680" s="287" t="s">
        <v>31</v>
      </c>
      <c r="AX1680" s="287" t="s">
        <v>84</v>
      </c>
      <c r="AY1680" s="288" t="s">
        <v>366</v>
      </c>
    </row>
    <row r="1681" spans="2:65" s="249" customFormat="1" ht="22.9" customHeight="1">
      <c r="B1681" s="248"/>
      <c r="D1681" s="250" t="s">
        <v>76</v>
      </c>
      <c r="E1681" s="258" t="s">
        <v>408</v>
      </c>
      <c r="F1681" s="258" t="s">
        <v>1548</v>
      </c>
      <c r="J1681" s="259">
        <f>BK1681</f>
        <v>0</v>
      </c>
      <c r="L1681" s="248"/>
      <c r="M1681" s="253"/>
      <c r="P1681" s="254">
        <f>SUM(P1682:P3614)</f>
        <v>0</v>
      </c>
      <c r="R1681" s="254">
        <f>SUM(R1682:R3614)</f>
        <v>606.9276314178602</v>
      </c>
      <c r="T1681" s="255">
        <f>SUM(T1682:T3614)</f>
        <v>0</v>
      </c>
      <c r="AR1681" s="250" t="s">
        <v>84</v>
      </c>
      <c r="AT1681" s="256" t="s">
        <v>76</v>
      </c>
      <c r="AU1681" s="256" t="s">
        <v>84</v>
      </c>
      <c r="AY1681" s="250" t="s">
        <v>366</v>
      </c>
      <c r="BK1681" s="257">
        <f>SUM(BK1682:BK3614)</f>
        <v>0</v>
      </c>
    </row>
    <row r="1682" spans="2:65" s="74" customFormat="1" ht="37.9" customHeight="1">
      <c r="B1682" s="73"/>
      <c r="C1682" s="260" t="s">
        <v>1549</v>
      </c>
      <c r="D1682" s="260" t="s">
        <v>368</v>
      </c>
      <c r="E1682" s="261" t="s">
        <v>1550</v>
      </c>
      <c r="F1682" s="262" t="s">
        <v>1551</v>
      </c>
      <c r="G1682" s="263" t="s">
        <v>249</v>
      </c>
      <c r="H1682" s="264">
        <v>171.19</v>
      </c>
      <c r="I1682" s="26"/>
      <c r="J1682" s="266">
        <f>ROUND(I1682*H1682,2)</f>
        <v>0</v>
      </c>
      <c r="K1682" s="267"/>
      <c r="L1682" s="73"/>
      <c r="M1682" s="27" t="s">
        <v>1</v>
      </c>
      <c r="N1682" s="233" t="s">
        <v>43</v>
      </c>
      <c r="P1682" s="269">
        <f>O1682*H1682</f>
        <v>0</v>
      </c>
      <c r="Q1682" s="269">
        <v>1.098E-2</v>
      </c>
      <c r="R1682" s="269">
        <f>Q1682*H1682</f>
        <v>1.8796662</v>
      </c>
      <c r="S1682" s="269">
        <v>0</v>
      </c>
      <c r="T1682" s="270">
        <f>S1682*H1682</f>
        <v>0</v>
      </c>
      <c r="AR1682" s="271" t="s">
        <v>371</v>
      </c>
      <c r="AT1682" s="271" t="s">
        <v>368</v>
      </c>
      <c r="AU1682" s="271" t="s">
        <v>90</v>
      </c>
      <c r="AY1682" s="53" t="s">
        <v>366</v>
      </c>
      <c r="BE1682" s="179">
        <f>IF(N1682="základná",J1682,0)</f>
        <v>0</v>
      </c>
      <c r="BF1682" s="179">
        <f>IF(N1682="znížená",J1682,0)</f>
        <v>0</v>
      </c>
      <c r="BG1682" s="179">
        <f>IF(N1682="zákl. prenesená",J1682,0)</f>
        <v>0</v>
      </c>
      <c r="BH1682" s="179">
        <f>IF(N1682="zníž. prenesená",J1682,0)</f>
        <v>0</v>
      </c>
      <c r="BI1682" s="179">
        <f>IF(N1682="nulová",J1682,0)</f>
        <v>0</v>
      </c>
      <c r="BJ1682" s="53" t="s">
        <v>90</v>
      </c>
      <c r="BK1682" s="179">
        <f>ROUND(I1682*H1682,2)</f>
        <v>0</v>
      </c>
      <c r="BL1682" s="53" t="s">
        <v>371</v>
      </c>
      <c r="BM1682" s="271" t="s">
        <v>1552</v>
      </c>
    </row>
    <row r="1683" spans="2:65" s="280" customFormat="1">
      <c r="B1683" s="279"/>
      <c r="D1683" s="274" t="s">
        <v>373</v>
      </c>
      <c r="E1683" s="281" t="s">
        <v>1</v>
      </c>
      <c r="F1683" s="282" t="s">
        <v>159</v>
      </c>
      <c r="H1683" s="283">
        <v>171.19</v>
      </c>
      <c r="L1683" s="279"/>
      <c r="M1683" s="284"/>
      <c r="T1683" s="285"/>
      <c r="AT1683" s="281" t="s">
        <v>373</v>
      </c>
      <c r="AU1683" s="281" t="s">
        <v>90</v>
      </c>
      <c r="AV1683" s="280" t="s">
        <v>90</v>
      </c>
      <c r="AW1683" s="280" t="s">
        <v>31</v>
      </c>
      <c r="AX1683" s="280" t="s">
        <v>84</v>
      </c>
      <c r="AY1683" s="281" t="s">
        <v>366</v>
      </c>
    </row>
    <row r="1684" spans="2:65" s="74" customFormat="1" ht="24.2" customHeight="1">
      <c r="B1684" s="73"/>
      <c r="C1684" s="260" t="s">
        <v>1553</v>
      </c>
      <c r="D1684" s="260" t="s">
        <v>368</v>
      </c>
      <c r="E1684" s="261" t="s">
        <v>1554</v>
      </c>
      <c r="F1684" s="262" t="s">
        <v>1555</v>
      </c>
      <c r="G1684" s="263" t="s">
        <v>249</v>
      </c>
      <c r="H1684" s="264">
        <v>171.19</v>
      </c>
      <c r="I1684" s="26"/>
      <c r="J1684" s="266">
        <f>ROUND(I1684*H1684,2)</f>
        <v>0</v>
      </c>
      <c r="K1684" s="267"/>
      <c r="L1684" s="73"/>
      <c r="M1684" s="27" t="s">
        <v>1</v>
      </c>
      <c r="N1684" s="233" t="s">
        <v>43</v>
      </c>
      <c r="P1684" s="269">
        <f>O1684*H1684</f>
        <v>0</v>
      </c>
      <c r="Q1684" s="269">
        <v>2.3000000000000001E-4</v>
      </c>
      <c r="R1684" s="269">
        <f>Q1684*H1684</f>
        <v>3.9373699999999998E-2</v>
      </c>
      <c r="S1684" s="269">
        <v>0</v>
      </c>
      <c r="T1684" s="270">
        <f>S1684*H1684</f>
        <v>0</v>
      </c>
      <c r="AR1684" s="271" t="s">
        <v>371</v>
      </c>
      <c r="AT1684" s="271" t="s">
        <v>368</v>
      </c>
      <c r="AU1684" s="271" t="s">
        <v>90</v>
      </c>
      <c r="AY1684" s="53" t="s">
        <v>366</v>
      </c>
      <c r="BE1684" s="179">
        <f>IF(N1684="základná",J1684,0)</f>
        <v>0</v>
      </c>
      <c r="BF1684" s="179">
        <f>IF(N1684="znížená",J1684,0)</f>
        <v>0</v>
      </c>
      <c r="BG1684" s="179">
        <f>IF(N1684="zákl. prenesená",J1684,0)</f>
        <v>0</v>
      </c>
      <c r="BH1684" s="179">
        <f>IF(N1684="zníž. prenesená",J1684,0)</f>
        <v>0</v>
      </c>
      <c r="BI1684" s="179">
        <f>IF(N1684="nulová",J1684,0)</f>
        <v>0</v>
      </c>
      <c r="BJ1684" s="53" t="s">
        <v>90</v>
      </c>
      <c r="BK1684" s="179">
        <f>ROUND(I1684*H1684,2)</f>
        <v>0</v>
      </c>
      <c r="BL1684" s="53" t="s">
        <v>371</v>
      </c>
      <c r="BM1684" s="271" t="s">
        <v>1556</v>
      </c>
    </row>
    <row r="1685" spans="2:65" s="280" customFormat="1">
      <c r="B1685" s="279"/>
      <c r="D1685" s="274" t="s">
        <v>373</v>
      </c>
      <c r="E1685" s="281" t="s">
        <v>1</v>
      </c>
      <c r="F1685" s="282" t="s">
        <v>159</v>
      </c>
      <c r="H1685" s="283">
        <v>171.19</v>
      </c>
      <c r="L1685" s="279"/>
      <c r="M1685" s="284"/>
      <c r="T1685" s="285"/>
      <c r="AT1685" s="281" t="s">
        <v>373</v>
      </c>
      <c r="AU1685" s="281" t="s">
        <v>90</v>
      </c>
      <c r="AV1685" s="280" t="s">
        <v>90</v>
      </c>
      <c r="AW1685" s="280" t="s">
        <v>31</v>
      </c>
      <c r="AX1685" s="280" t="s">
        <v>84</v>
      </c>
      <c r="AY1685" s="281" t="s">
        <v>366</v>
      </c>
    </row>
    <row r="1686" spans="2:65" s="74" customFormat="1" ht="24.2" customHeight="1">
      <c r="B1686" s="73"/>
      <c r="C1686" s="260" t="s">
        <v>1557</v>
      </c>
      <c r="D1686" s="260" t="s">
        <v>368</v>
      </c>
      <c r="E1686" s="261" t="s">
        <v>1558</v>
      </c>
      <c r="F1686" s="262" t="s">
        <v>1559</v>
      </c>
      <c r="G1686" s="263" t="s">
        <v>249</v>
      </c>
      <c r="H1686" s="264">
        <v>977.85</v>
      </c>
      <c r="I1686" s="26"/>
      <c r="J1686" s="266">
        <f>ROUND(I1686*H1686,2)</f>
        <v>0</v>
      </c>
      <c r="K1686" s="267"/>
      <c r="L1686" s="73"/>
      <c r="M1686" s="27" t="s">
        <v>1</v>
      </c>
      <c r="N1686" s="233" t="s">
        <v>43</v>
      </c>
      <c r="P1686" s="269">
        <f>O1686*H1686</f>
        <v>0</v>
      </c>
      <c r="Q1686" s="269">
        <v>5.1700000000000001E-3</v>
      </c>
      <c r="R1686" s="269">
        <f>Q1686*H1686</f>
        <v>5.0554845000000004</v>
      </c>
      <c r="S1686" s="269">
        <v>0</v>
      </c>
      <c r="T1686" s="270">
        <f>S1686*H1686</f>
        <v>0</v>
      </c>
      <c r="AR1686" s="271" t="s">
        <v>371</v>
      </c>
      <c r="AT1686" s="271" t="s">
        <v>368</v>
      </c>
      <c r="AU1686" s="271" t="s">
        <v>90</v>
      </c>
      <c r="AY1686" s="53" t="s">
        <v>366</v>
      </c>
      <c r="BE1686" s="179">
        <f>IF(N1686="základná",J1686,0)</f>
        <v>0</v>
      </c>
      <c r="BF1686" s="179">
        <f>IF(N1686="znížená",J1686,0)</f>
        <v>0</v>
      </c>
      <c r="BG1686" s="179">
        <f>IF(N1686="zákl. prenesená",J1686,0)</f>
        <v>0</v>
      </c>
      <c r="BH1686" s="179">
        <f>IF(N1686="zníž. prenesená",J1686,0)</f>
        <v>0</v>
      </c>
      <c r="BI1686" s="179">
        <f>IF(N1686="nulová",J1686,0)</f>
        <v>0</v>
      </c>
      <c r="BJ1686" s="53" t="s">
        <v>90</v>
      </c>
      <c r="BK1686" s="179">
        <f>ROUND(I1686*H1686,2)</f>
        <v>0</v>
      </c>
      <c r="BL1686" s="53" t="s">
        <v>371</v>
      </c>
      <c r="BM1686" s="271" t="s">
        <v>1560</v>
      </c>
    </row>
    <row r="1687" spans="2:65" s="280" customFormat="1">
      <c r="B1687" s="279"/>
      <c r="D1687" s="274" t="s">
        <v>373</v>
      </c>
      <c r="E1687" s="281" t="s">
        <v>1</v>
      </c>
      <c r="F1687" s="282" t="s">
        <v>150</v>
      </c>
      <c r="H1687" s="283">
        <v>977.85</v>
      </c>
      <c r="L1687" s="279"/>
      <c r="M1687" s="284"/>
      <c r="T1687" s="285"/>
      <c r="AT1687" s="281" t="s">
        <v>373</v>
      </c>
      <c r="AU1687" s="281" t="s">
        <v>90</v>
      </c>
      <c r="AV1687" s="280" t="s">
        <v>90</v>
      </c>
      <c r="AW1687" s="280" t="s">
        <v>31</v>
      </c>
      <c r="AX1687" s="280" t="s">
        <v>77</v>
      </c>
      <c r="AY1687" s="281" t="s">
        <v>366</v>
      </c>
    </row>
    <row r="1688" spans="2:65" s="287" customFormat="1">
      <c r="B1688" s="286"/>
      <c r="D1688" s="274" t="s">
        <v>373</v>
      </c>
      <c r="E1688" s="288" t="s">
        <v>1</v>
      </c>
      <c r="F1688" s="289" t="s">
        <v>378</v>
      </c>
      <c r="H1688" s="290">
        <v>977.85</v>
      </c>
      <c r="L1688" s="286"/>
      <c r="M1688" s="291"/>
      <c r="T1688" s="292"/>
      <c r="AT1688" s="288" t="s">
        <v>373</v>
      </c>
      <c r="AU1688" s="288" t="s">
        <v>90</v>
      </c>
      <c r="AV1688" s="287" t="s">
        <v>371</v>
      </c>
      <c r="AW1688" s="287" t="s">
        <v>31</v>
      </c>
      <c r="AX1688" s="287" t="s">
        <v>84</v>
      </c>
      <c r="AY1688" s="288" t="s">
        <v>366</v>
      </c>
    </row>
    <row r="1689" spans="2:65" s="74" customFormat="1" ht="33" customHeight="1">
      <c r="B1689" s="73"/>
      <c r="C1689" s="260" t="s">
        <v>1561</v>
      </c>
      <c r="D1689" s="260" t="s">
        <v>368</v>
      </c>
      <c r="E1689" s="261" t="s">
        <v>1562</v>
      </c>
      <c r="F1689" s="262" t="s">
        <v>1563</v>
      </c>
      <c r="G1689" s="263" t="s">
        <v>249</v>
      </c>
      <c r="H1689" s="264">
        <v>171.19</v>
      </c>
      <c r="I1689" s="26"/>
      <c r="J1689" s="266">
        <f>ROUND(I1689*H1689,2)</f>
        <v>0</v>
      </c>
      <c r="K1689" s="267"/>
      <c r="L1689" s="73"/>
      <c r="M1689" s="27" t="s">
        <v>1</v>
      </c>
      <c r="N1689" s="233" t="s">
        <v>43</v>
      </c>
      <c r="P1689" s="269">
        <f>O1689*H1689</f>
        <v>0</v>
      </c>
      <c r="Q1689" s="269">
        <v>3.96E-3</v>
      </c>
      <c r="R1689" s="269">
        <f>Q1689*H1689</f>
        <v>0.67791239999999997</v>
      </c>
      <c r="S1689" s="269">
        <v>0</v>
      </c>
      <c r="T1689" s="270">
        <f>S1689*H1689</f>
        <v>0</v>
      </c>
      <c r="AR1689" s="271" t="s">
        <v>371</v>
      </c>
      <c r="AT1689" s="271" t="s">
        <v>368</v>
      </c>
      <c r="AU1689" s="271" t="s">
        <v>90</v>
      </c>
      <c r="AY1689" s="53" t="s">
        <v>366</v>
      </c>
      <c r="BE1689" s="179">
        <f>IF(N1689="základná",J1689,0)</f>
        <v>0</v>
      </c>
      <c r="BF1689" s="179">
        <f>IF(N1689="znížená",J1689,0)</f>
        <v>0</v>
      </c>
      <c r="BG1689" s="179">
        <f>IF(N1689="zákl. prenesená",J1689,0)</f>
        <v>0</v>
      </c>
      <c r="BH1689" s="179">
        <f>IF(N1689="zníž. prenesená",J1689,0)</f>
        <v>0</v>
      </c>
      <c r="BI1689" s="179">
        <f>IF(N1689="nulová",J1689,0)</f>
        <v>0</v>
      </c>
      <c r="BJ1689" s="53" t="s">
        <v>90</v>
      </c>
      <c r="BK1689" s="179">
        <f>ROUND(I1689*H1689,2)</f>
        <v>0</v>
      </c>
      <c r="BL1689" s="53" t="s">
        <v>371</v>
      </c>
      <c r="BM1689" s="271" t="s">
        <v>1564</v>
      </c>
    </row>
    <row r="1690" spans="2:65" s="280" customFormat="1">
      <c r="B1690" s="279"/>
      <c r="D1690" s="274" t="s">
        <v>373</v>
      </c>
      <c r="E1690" s="281" t="s">
        <v>1</v>
      </c>
      <c r="F1690" s="282" t="s">
        <v>159</v>
      </c>
      <c r="H1690" s="283">
        <v>171.19</v>
      </c>
      <c r="L1690" s="279"/>
      <c r="M1690" s="284"/>
      <c r="T1690" s="285"/>
      <c r="AT1690" s="281" t="s">
        <v>373</v>
      </c>
      <c r="AU1690" s="281" t="s">
        <v>90</v>
      </c>
      <c r="AV1690" s="280" t="s">
        <v>90</v>
      </c>
      <c r="AW1690" s="280" t="s">
        <v>31</v>
      </c>
      <c r="AX1690" s="280" t="s">
        <v>84</v>
      </c>
      <c r="AY1690" s="281" t="s">
        <v>366</v>
      </c>
    </row>
    <row r="1691" spans="2:65" s="273" customFormat="1">
      <c r="B1691" s="272"/>
      <c r="D1691" s="274" t="s">
        <v>373</v>
      </c>
      <c r="E1691" s="275" t="s">
        <v>1</v>
      </c>
      <c r="F1691" s="276" t="s">
        <v>1565</v>
      </c>
      <c r="H1691" s="275" t="s">
        <v>1</v>
      </c>
      <c r="L1691" s="272"/>
      <c r="M1691" s="277"/>
      <c r="T1691" s="278"/>
      <c r="AT1691" s="275" t="s">
        <v>373</v>
      </c>
      <c r="AU1691" s="275" t="s">
        <v>90</v>
      </c>
      <c r="AV1691" s="273" t="s">
        <v>84</v>
      </c>
      <c r="AW1691" s="273" t="s">
        <v>31</v>
      </c>
      <c r="AX1691" s="273" t="s">
        <v>77</v>
      </c>
      <c r="AY1691" s="275" t="s">
        <v>366</v>
      </c>
    </row>
    <row r="1692" spans="2:65" s="74" customFormat="1" ht="24.2" customHeight="1">
      <c r="B1692" s="73"/>
      <c r="C1692" s="260" t="s">
        <v>1566</v>
      </c>
      <c r="D1692" s="260" t="s">
        <v>368</v>
      </c>
      <c r="E1692" s="261" t="s">
        <v>1567</v>
      </c>
      <c r="F1692" s="262" t="s">
        <v>1568</v>
      </c>
      <c r="G1692" s="263" t="s">
        <v>249</v>
      </c>
      <c r="H1692" s="264">
        <v>977.85</v>
      </c>
      <c r="I1692" s="26"/>
      <c r="J1692" s="266">
        <f>ROUND(I1692*H1692,2)</f>
        <v>0</v>
      </c>
      <c r="K1692" s="267"/>
      <c r="L1692" s="73"/>
      <c r="M1692" s="27" t="s">
        <v>1</v>
      </c>
      <c r="N1692" s="233" t="s">
        <v>43</v>
      </c>
      <c r="P1692" s="269">
        <f>O1692*H1692</f>
        <v>0</v>
      </c>
      <c r="Q1692" s="269">
        <v>2.0619999999999999E-2</v>
      </c>
      <c r="R1692" s="269">
        <f>Q1692*H1692</f>
        <v>20.163267000000001</v>
      </c>
      <c r="S1692" s="269">
        <v>0</v>
      </c>
      <c r="T1692" s="270">
        <f>S1692*H1692</f>
        <v>0</v>
      </c>
      <c r="AR1692" s="271" t="s">
        <v>371</v>
      </c>
      <c r="AT1692" s="271" t="s">
        <v>368</v>
      </c>
      <c r="AU1692" s="271" t="s">
        <v>90</v>
      </c>
      <c r="AY1692" s="53" t="s">
        <v>366</v>
      </c>
      <c r="BE1692" s="179">
        <f>IF(N1692="základná",J1692,0)</f>
        <v>0</v>
      </c>
      <c r="BF1692" s="179">
        <f>IF(N1692="znížená",J1692,0)</f>
        <v>0</v>
      </c>
      <c r="BG1692" s="179">
        <f>IF(N1692="zákl. prenesená",J1692,0)</f>
        <v>0</v>
      </c>
      <c r="BH1692" s="179">
        <f>IF(N1692="zníž. prenesená",J1692,0)</f>
        <v>0</v>
      </c>
      <c r="BI1692" s="179">
        <f>IF(N1692="nulová",J1692,0)</f>
        <v>0</v>
      </c>
      <c r="BJ1692" s="53" t="s">
        <v>90</v>
      </c>
      <c r="BK1692" s="179">
        <f>ROUND(I1692*H1692,2)</f>
        <v>0</v>
      </c>
      <c r="BL1692" s="53" t="s">
        <v>371</v>
      </c>
      <c r="BM1692" s="271" t="s">
        <v>1569</v>
      </c>
    </row>
    <row r="1693" spans="2:65" s="280" customFormat="1">
      <c r="B1693" s="279"/>
      <c r="D1693" s="274" t="s">
        <v>373</v>
      </c>
      <c r="E1693" s="281" t="s">
        <v>1</v>
      </c>
      <c r="F1693" s="282" t="s">
        <v>150</v>
      </c>
      <c r="H1693" s="283">
        <v>977.85</v>
      </c>
      <c r="L1693" s="279"/>
      <c r="M1693" s="284"/>
      <c r="T1693" s="285"/>
      <c r="AT1693" s="281" t="s">
        <v>373</v>
      </c>
      <c r="AU1693" s="281" t="s">
        <v>90</v>
      </c>
      <c r="AV1693" s="280" t="s">
        <v>90</v>
      </c>
      <c r="AW1693" s="280" t="s">
        <v>31</v>
      </c>
      <c r="AX1693" s="280" t="s">
        <v>77</v>
      </c>
      <c r="AY1693" s="281" t="s">
        <v>366</v>
      </c>
    </row>
    <row r="1694" spans="2:65" s="287" customFormat="1">
      <c r="B1694" s="286"/>
      <c r="D1694" s="274" t="s">
        <v>373</v>
      </c>
      <c r="E1694" s="288" t="s">
        <v>1</v>
      </c>
      <c r="F1694" s="289" t="s">
        <v>378</v>
      </c>
      <c r="H1694" s="290">
        <v>977.85</v>
      </c>
      <c r="L1694" s="286"/>
      <c r="M1694" s="291"/>
      <c r="T1694" s="292"/>
      <c r="AT1694" s="288" t="s">
        <v>373</v>
      </c>
      <c r="AU1694" s="288" t="s">
        <v>90</v>
      </c>
      <c r="AV1694" s="287" t="s">
        <v>371</v>
      </c>
      <c r="AW1694" s="287" t="s">
        <v>31</v>
      </c>
      <c r="AX1694" s="287" t="s">
        <v>84</v>
      </c>
      <c r="AY1694" s="288" t="s">
        <v>366</v>
      </c>
    </row>
    <row r="1695" spans="2:65" s="74" customFormat="1" ht="24.2" customHeight="1">
      <c r="B1695" s="73"/>
      <c r="C1695" s="260" t="s">
        <v>1570</v>
      </c>
      <c r="D1695" s="260" t="s">
        <v>368</v>
      </c>
      <c r="E1695" s="261" t="s">
        <v>1571</v>
      </c>
      <c r="F1695" s="262" t="s">
        <v>1572</v>
      </c>
      <c r="G1695" s="263" t="s">
        <v>249</v>
      </c>
      <c r="H1695" s="264">
        <v>434.49</v>
      </c>
      <c r="I1695" s="26"/>
      <c r="J1695" s="266">
        <f>ROUND(I1695*H1695,2)</f>
        <v>0</v>
      </c>
      <c r="K1695" s="267"/>
      <c r="L1695" s="73"/>
      <c r="M1695" s="27" t="s">
        <v>1</v>
      </c>
      <c r="N1695" s="233" t="s">
        <v>43</v>
      </c>
      <c r="P1695" s="269">
        <f>O1695*H1695</f>
        <v>0</v>
      </c>
      <c r="Q1695" s="269">
        <v>1.0999999999999999E-2</v>
      </c>
      <c r="R1695" s="269">
        <f>Q1695*H1695</f>
        <v>4.7793900000000002</v>
      </c>
      <c r="S1695" s="269">
        <v>0</v>
      </c>
      <c r="T1695" s="270">
        <f>S1695*H1695</f>
        <v>0</v>
      </c>
      <c r="AR1695" s="271" t="s">
        <v>371</v>
      </c>
      <c r="AT1695" s="271" t="s">
        <v>368</v>
      </c>
      <c r="AU1695" s="271" t="s">
        <v>90</v>
      </c>
      <c r="AY1695" s="53" t="s">
        <v>366</v>
      </c>
      <c r="BE1695" s="179">
        <f>IF(N1695="základná",J1695,0)</f>
        <v>0</v>
      </c>
      <c r="BF1695" s="179">
        <f>IF(N1695="znížená",J1695,0)</f>
        <v>0</v>
      </c>
      <c r="BG1695" s="179">
        <f>IF(N1695="zákl. prenesená",J1695,0)</f>
        <v>0</v>
      </c>
      <c r="BH1695" s="179">
        <f>IF(N1695="zníž. prenesená",J1695,0)</f>
        <v>0</v>
      </c>
      <c r="BI1695" s="179">
        <f>IF(N1695="nulová",J1695,0)</f>
        <v>0</v>
      </c>
      <c r="BJ1695" s="53" t="s">
        <v>90</v>
      </c>
      <c r="BK1695" s="179">
        <f>ROUND(I1695*H1695,2)</f>
        <v>0</v>
      </c>
      <c r="BL1695" s="53" t="s">
        <v>371</v>
      </c>
      <c r="BM1695" s="271" t="s">
        <v>1573</v>
      </c>
    </row>
    <row r="1696" spans="2:65" s="280" customFormat="1">
      <c r="B1696" s="279"/>
      <c r="D1696" s="274" t="s">
        <v>373</v>
      </c>
      <c r="E1696" s="281" t="s">
        <v>1</v>
      </c>
      <c r="F1696" s="282" t="s">
        <v>165</v>
      </c>
      <c r="H1696" s="283">
        <v>434.49</v>
      </c>
      <c r="L1696" s="279"/>
      <c r="M1696" s="284"/>
      <c r="T1696" s="285"/>
      <c r="AT1696" s="281" t="s">
        <v>373</v>
      </c>
      <c r="AU1696" s="281" t="s">
        <v>90</v>
      </c>
      <c r="AV1696" s="280" t="s">
        <v>90</v>
      </c>
      <c r="AW1696" s="280" t="s">
        <v>31</v>
      </c>
      <c r="AX1696" s="280" t="s">
        <v>77</v>
      </c>
      <c r="AY1696" s="281" t="s">
        <v>366</v>
      </c>
    </row>
    <row r="1697" spans="2:65" s="287" customFormat="1">
      <c r="B1697" s="286"/>
      <c r="D1697" s="274" t="s">
        <v>373</v>
      </c>
      <c r="E1697" s="288" t="s">
        <v>1</v>
      </c>
      <c r="F1697" s="289" t="s">
        <v>378</v>
      </c>
      <c r="H1697" s="290">
        <v>434.49</v>
      </c>
      <c r="L1697" s="286"/>
      <c r="M1697" s="291"/>
      <c r="T1697" s="292"/>
      <c r="AT1697" s="288" t="s">
        <v>373</v>
      </c>
      <c r="AU1697" s="288" t="s">
        <v>90</v>
      </c>
      <c r="AV1697" s="287" t="s">
        <v>371</v>
      </c>
      <c r="AW1697" s="287" t="s">
        <v>31</v>
      </c>
      <c r="AX1697" s="287" t="s">
        <v>84</v>
      </c>
      <c r="AY1697" s="288" t="s">
        <v>366</v>
      </c>
    </row>
    <row r="1698" spans="2:65" s="74" customFormat="1" ht="33" customHeight="1">
      <c r="B1698" s="73"/>
      <c r="C1698" s="260" t="s">
        <v>1574</v>
      </c>
      <c r="D1698" s="260" t="s">
        <v>368</v>
      </c>
      <c r="E1698" s="261" t="s">
        <v>1575</v>
      </c>
      <c r="F1698" s="262" t="s">
        <v>1576</v>
      </c>
      <c r="G1698" s="263" t="s">
        <v>249</v>
      </c>
      <c r="H1698" s="264">
        <v>434.49</v>
      </c>
      <c r="I1698" s="26"/>
      <c r="J1698" s="266">
        <f>ROUND(I1698*H1698,2)</f>
        <v>0</v>
      </c>
      <c r="K1698" s="267"/>
      <c r="L1698" s="73"/>
      <c r="M1698" s="27" t="s">
        <v>1</v>
      </c>
      <c r="N1698" s="233" t="s">
        <v>43</v>
      </c>
      <c r="P1698" s="269">
        <f>O1698*H1698</f>
        <v>0</v>
      </c>
      <c r="Q1698" s="269">
        <v>2.3099999999999999E-2</v>
      </c>
      <c r="R1698" s="269">
        <f>Q1698*H1698</f>
        <v>10.036719</v>
      </c>
      <c r="S1698" s="269">
        <v>0</v>
      </c>
      <c r="T1698" s="270">
        <f>S1698*H1698</f>
        <v>0</v>
      </c>
      <c r="AR1698" s="271" t="s">
        <v>371</v>
      </c>
      <c r="AT1698" s="271" t="s">
        <v>368</v>
      </c>
      <c r="AU1698" s="271" t="s">
        <v>90</v>
      </c>
      <c r="AY1698" s="53" t="s">
        <v>366</v>
      </c>
      <c r="BE1698" s="179">
        <f>IF(N1698="základná",J1698,0)</f>
        <v>0</v>
      </c>
      <c r="BF1698" s="179">
        <f>IF(N1698="znížená",J1698,0)</f>
        <v>0</v>
      </c>
      <c r="BG1698" s="179">
        <f>IF(N1698="zákl. prenesená",J1698,0)</f>
        <v>0</v>
      </c>
      <c r="BH1698" s="179">
        <f>IF(N1698="zníž. prenesená",J1698,0)</f>
        <v>0</v>
      </c>
      <c r="BI1698" s="179">
        <f>IF(N1698="nulová",J1698,0)</f>
        <v>0</v>
      </c>
      <c r="BJ1698" s="53" t="s">
        <v>90</v>
      </c>
      <c r="BK1698" s="179">
        <f>ROUND(I1698*H1698,2)</f>
        <v>0</v>
      </c>
      <c r="BL1698" s="53" t="s">
        <v>371</v>
      </c>
      <c r="BM1698" s="271" t="s">
        <v>1577</v>
      </c>
    </row>
    <row r="1699" spans="2:65" s="280" customFormat="1">
      <c r="B1699" s="279"/>
      <c r="D1699" s="274" t="s">
        <v>373</v>
      </c>
      <c r="E1699" s="281" t="s">
        <v>1</v>
      </c>
      <c r="F1699" s="282" t="s">
        <v>165</v>
      </c>
      <c r="H1699" s="283">
        <v>434.49</v>
      </c>
      <c r="L1699" s="279"/>
      <c r="M1699" s="284"/>
      <c r="T1699" s="285"/>
      <c r="AT1699" s="281" t="s">
        <v>373</v>
      </c>
      <c r="AU1699" s="281" t="s">
        <v>90</v>
      </c>
      <c r="AV1699" s="280" t="s">
        <v>90</v>
      </c>
      <c r="AW1699" s="280" t="s">
        <v>31</v>
      </c>
      <c r="AX1699" s="280" t="s">
        <v>77</v>
      </c>
      <c r="AY1699" s="281" t="s">
        <v>366</v>
      </c>
    </row>
    <row r="1700" spans="2:65" s="287" customFormat="1">
      <c r="B1700" s="286"/>
      <c r="D1700" s="274" t="s">
        <v>373</v>
      </c>
      <c r="E1700" s="288" t="s">
        <v>1</v>
      </c>
      <c r="F1700" s="289" t="s">
        <v>378</v>
      </c>
      <c r="H1700" s="290">
        <v>434.49</v>
      </c>
      <c r="L1700" s="286"/>
      <c r="M1700" s="291"/>
      <c r="T1700" s="292"/>
      <c r="AT1700" s="288" t="s">
        <v>373</v>
      </c>
      <c r="AU1700" s="288" t="s">
        <v>90</v>
      </c>
      <c r="AV1700" s="287" t="s">
        <v>371</v>
      </c>
      <c r="AW1700" s="287" t="s">
        <v>31</v>
      </c>
      <c r="AX1700" s="287" t="s">
        <v>84</v>
      </c>
      <c r="AY1700" s="288" t="s">
        <v>366</v>
      </c>
    </row>
    <row r="1701" spans="2:65" s="273" customFormat="1">
      <c r="B1701" s="272"/>
      <c r="D1701" s="274" t="s">
        <v>373</v>
      </c>
      <c r="E1701" s="275" t="s">
        <v>1</v>
      </c>
      <c r="F1701" s="276" t="s">
        <v>1565</v>
      </c>
      <c r="H1701" s="275" t="s">
        <v>1</v>
      </c>
      <c r="L1701" s="272"/>
      <c r="M1701" s="277"/>
      <c r="T1701" s="278"/>
      <c r="AT1701" s="275" t="s">
        <v>373</v>
      </c>
      <c r="AU1701" s="275" t="s">
        <v>90</v>
      </c>
      <c r="AV1701" s="273" t="s">
        <v>84</v>
      </c>
      <c r="AW1701" s="273" t="s">
        <v>31</v>
      </c>
      <c r="AX1701" s="273" t="s">
        <v>77</v>
      </c>
      <c r="AY1701" s="275" t="s">
        <v>366</v>
      </c>
    </row>
    <row r="1702" spans="2:65" s="74" customFormat="1" ht="37.9" customHeight="1">
      <c r="B1702" s="73"/>
      <c r="C1702" s="260" t="s">
        <v>1578</v>
      </c>
      <c r="D1702" s="260" t="s">
        <v>368</v>
      </c>
      <c r="E1702" s="261" t="s">
        <v>1579</v>
      </c>
      <c r="F1702" s="262" t="s">
        <v>1580</v>
      </c>
      <c r="G1702" s="263" t="s">
        <v>249</v>
      </c>
      <c r="H1702" s="264">
        <v>434.49</v>
      </c>
      <c r="I1702" s="26"/>
      <c r="J1702" s="266">
        <f>ROUND(I1702*H1702,2)</f>
        <v>0</v>
      </c>
      <c r="K1702" s="267"/>
      <c r="L1702" s="73"/>
      <c r="M1702" s="27" t="s">
        <v>1</v>
      </c>
      <c r="N1702" s="233" t="s">
        <v>43</v>
      </c>
      <c r="P1702" s="269">
        <f>O1702*H1702</f>
        <v>0</v>
      </c>
      <c r="Q1702" s="269">
        <v>4.9500000000000004E-3</v>
      </c>
      <c r="R1702" s="269">
        <f>Q1702*H1702</f>
        <v>2.1507255000000001</v>
      </c>
      <c r="S1702" s="269">
        <v>0</v>
      </c>
      <c r="T1702" s="270">
        <f>S1702*H1702</f>
        <v>0</v>
      </c>
      <c r="AR1702" s="271" t="s">
        <v>371</v>
      </c>
      <c r="AT1702" s="271" t="s">
        <v>368</v>
      </c>
      <c r="AU1702" s="271" t="s">
        <v>90</v>
      </c>
      <c r="AY1702" s="53" t="s">
        <v>366</v>
      </c>
      <c r="BE1702" s="179">
        <f>IF(N1702="základná",J1702,0)</f>
        <v>0</v>
      </c>
      <c r="BF1702" s="179">
        <f>IF(N1702="znížená",J1702,0)</f>
        <v>0</v>
      </c>
      <c r="BG1702" s="179">
        <f>IF(N1702="zákl. prenesená",J1702,0)</f>
        <v>0</v>
      </c>
      <c r="BH1702" s="179">
        <f>IF(N1702="zníž. prenesená",J1702,0)</f>
        <v>0</v>
      </c>
      <c r="BI1702" s="179">
        <f>IF(N1702="nulová",J1702,0)</f>
        <v>0</v>
      </c>
      <c r="BJ1702" s="53" t="s">
        <v>90</v>
      </c>
      <c r="BK1702" s="179">
        <f>ROUND(I1702*H1702,2)</f>
        <v>0</v>
      </c>
      <c r="BL1702" s="53" t="s">
        <v>371</v>
      </c>
      <c r="BM1702" s="271" t="s">
        <v>1581</v>
      </c>
    </row>
    <row r="1703" spans="2:65" s="280" customFormat="1">
      <c r="B1703" s="279"/>
      <c r="D1703" s="274" t="s">
        <v>373</v>
      </c>
      <c r="E1703" s="281" t="s">
        <v>1</v>
      </c>
      <c r="F1703" s="282" t="s">
        <v>165</v>
      </c>
      <c r="H1703" s="283">
        <v>434.49</v>
      </c>
      <c r="L1703" s="279"/>
      <c r="M1703" s="284"/>
      <c r="T1703" s="285"/>
      <c r="AT1703" s="281" t="s">
        <v>373</v>
      </c>
      <c r="AU1703" s="281" t="s">
        <v>90</v>
      </c>
      <c r="AV1703" s="280" t="s">
        <v>90</v>
      </c>
      <c r="AW1703" s="280" t="s">
        <v>31</v>
      </c>
      <c r="AX1703" s="280" t="s">
        <v>77</v>
      </c>
      <c r="AY1703" s="281" t="s">
        <v>366</v>
      </c>
    </row>
    <row r="1704" spans="2:65" s="287" customFormat="1">
      <c r="B1704" s="286"/>
      <c r="D1704" s="274" t="s">
        <v>373</v>
      </c>
      <c r="E1704" s="288" t="s">
        <v>1</v>
      </c>
      <c r="F1704" s="289" t="s">
        <v>378</v>
      </c>
      <c r="H1704" s="290">
        <v>434.49</v>
      </c>
      <c r="L1704" s="286"/>
      <c r="M1704" s="291"/>
      <c r="T1704" s="292"/>
      <c r="AT1704" s="288" t="s">
        <v>373</v>
      </c>
      <c r="AU1704" s="288" t="s">
        <v>90</v>
      </c>
      <c r="AV1704" s="287" t="s">
        <v>371</v>
      </c>
      <c r="AW1704" s="287" t="s">
        <v>31</v>
      </c>
      <c r="AX1704" s="287" t="s">
        <v>84</v>
      </c>
      <c r="AY1704" s="288" t="s">
        <v>366</v>
      </c>
    </row>
    <row r="1705" spans="2:65" s="74" customFormat="1" ht="33" customHeight="1">
      <c r="B1705" s="73"/>
      <c r="C1705" s="260" t="s">
        <v>1582</v>
      </c>
      <c r="D1705" s="260" t="s">
        <v>368</v>
      </c>
      <c r="E1705" s="261" t="s">
        <v>1583</v>
      </c>
      <c r="F1705" s="262" t="s">
        <v>1584</v>
      </c>
      <c r="G1705" s="263" t="s">
        <v>249</v>
      </c>
      <c r="H1705" s="264">
        <v>2381.4780000000001</v>
      </c>
      <c r="I1705" s="26"/>
      <c r="J1705" s="266">
        <f>ROUND(I1705*H1705,2)</f>
        <v>0</v>
      </c>
      <c r="K1705" s="267"/>
      <c r="L1705" s="73"/>
      <c r="M1705" s="27" t="s">
        <v>1</v>
      </c>
      <c r="N1705" s="233" t="s">
        <v>43</v>
      </c>
      <c r="P1705" s="269">
        <f>O1705*H1705</f>
        <v>0</v>
      </c>
      <c r="Q1705" s="269">
        <v>1.0880000000000001E-2</v>
      </c>
      <c r="R1705" s="269">
        <f>Q1705*H1705</f>
        <v>25.910480640000003</v>
      </c>
      <c r="S1705" s="269">
        <v>0</v>
      </c>
      <c r="T1705" s="270">
        <f>S1705*H1705</f>
        <v>0</v>
      </c>
      <c r="AR1705" s="271" t="s">
        <v>371</v>
      </c>
      <c r="AT1705" s="271" t="s">
        <v>368</v>
      </c>
      <c r="AU1705" s="271" t="s">
        <v>90</v>
      </c>
      <c r="AY1705" s="53" t="s">
        <v>366</v>
      </c>
      <c r="BE1705" s="179">
        <f>IF(N1705="základná",J1705,0)</f>
        <v>0</v>
      </c>
      <c r="BF1705" s="179">
        <f>IF(N1705="znížená",J1705,0)</f>
        <v>0</v>
      </c>
      <c r="BG1705" s="179">
        <f>IF(N1705="zákl. prenesená",J1705,0)</f>
        <v>0</v>
      </c>
      <c r="BH1705" s="179">
        <f>IF(N1705="zníž. prenesená",J1705,0)</f>
        <v>0</v>
      </c>
      <c r="BI1705" s="179">
        <f>IF(N1705="nulová",J1705,0)</f>
        <v>0</v>
      </c>
      <c r="BJ1705" s="53" t="s">
        <v>90</v>
      </c>
      <c r="BK1705" s="179">
        <f>ROUND(I1705*H1705,2)</f>
        <v>0</v>
      </c>
      <c r="BL1705" s="53" t="s">
        <v>371</v>
      </c>
      <c r="BM1705" s="271" t="s">
        <v>1585</v>
      </c>
    </row>
    <row r="1706" spans="2:65" s="273" customFormat="1">
      <c r="B1706" s="272"/>
      <c r="D1706" s="274" t="s">
        <v>373</v>
      </c>
      <c r="E1706" s="275" t="s">
        <v>1</v>
      </c>
      <c r="F1706" s="276" t="s">
        <v>1586</v>
      </c>
      <c r="H1706" s="275" t="s">
        <v>1</v>
      </c>
      <c r="L1706" s="272"/>
      <c r="M1706" s="277"/>
      <c r="T1706" s="278"/>
      <c r="AT1706" s="275" t="s">
        <v>373</v>
      </c>
      <c r="AU1706" s="275" t="s">
        <v>90</v>
      </c>
      <c r="AV1706" s="273" t="s">
        <v>84</v>
      </c>
      <c r="AW1706" s="273" t="s">
        <v>31</v>
      </c>
      <c r="AX1706" s="273" t="s">
        <v>77</v>
      </c>
      <c r="AY1706" s="275" t="s">
        <v>366</v>
      </c>
    </row>
    <row r="1707" spans="2:65" s="280" customFormat="1">
      <c r="B1707" s="279"/>
      <c r="D1707" s="274" t="s">
        <v>373</v>
      </c>
      <c r="E1707" s="281" t="s">
        <v>1</v>
      </c>
      <c r="F1707" s="282" t="s">
        <v>1587</v>
      </c>
      <c r="H1707" s="283">
        <v>2381.4780000000001</v>
      </c>
      <c r="L1707" s="279"/>
      <c r="M1707" s="284"/>
      <c r="T1707" s="285"/>
      <c r="AT1707" s="281" t="s">
        <v>373</v>
      </c>
      <c r="AU1707" s="281" t="s">
        <v>90</v>
      </c>
      <c r="AV1707" s="280" t="s">
        <v>90</v>
      </c>
      <c r="AW1707" s="280" t="s">
        <v>31</v>
      </c>
      <c r="AX1707" s="280" t="s">
        <v>77</v>
      </c>
      <c r="AY1707" s="281" t="s">
        <v>366</v>
      </c>
    </row>
    <row r="1708" spans="2:65" s="287" customFormat="1">
      <c r="B1708" s="286"/>
      <c r="D1708" s="274" t="s">
        <v>373</v>
      </c>
      <c r="E1708" s="288" t="s">
        <v>1</v>
      </c>
      <c r="F1708" s="289" t="s">
        <v>378</v>
      </c>
      <c r="H1708" s="290">
        <v>2381.4780000000001</v>
      </c>
      <c r="L1708" s="286"/>
      <c r="M1708" s="291"/>
      <c r="T1708" s="292"/>
      <c r="AT1708" s="288" t="s">
        <v>373</v>
      </c>
      <c r="AU1708" s="288" t="s">
        <v>90</v>
      </c>
      <c r="AV1708" s="287" t="s">
        <v>371</v>
      </c>
      <c r="AW1708" s="287" t="s">
        <v>31</v>
      </c>
      <c r="AX1708" s="287" t="s">
        <v>84</v>
      </c>
      <c r="AY1708" s="288" t="s">
        <v>366</v>
      </c>
    </row>
    <row r="1709" spans="2:65" s="74" customFormat="1" ht="33" customHeight="1">
      <c r="B1709" s="73"/>
      <c r="C1709" s="260" t="s">
        <v>1588</v>
      </c>
      <c r="D1709" s="260" t="s">
        <v>368</v>
      </c>
      <c r="E1709" s="261" t="s">
        <v>1589</v>
      </c>
      <c r="F1709" s="262" t="s">
        <v>1590</v>
      </c>
      <c r="G1709" s="263" t="s">
        <v>249</v>
      </c>
      <c r="H1709" s="264">
        <v>15.984</v>
      </c>
      <c r="I1709" s="26"/>
      <c r="J1709" s="266">
        <f>ROUND(I1709*H1709,2)</f>
        <v>0</v>
      </c>
      <c r="K1709" s="267"/>
      <c r="L1709" s="73"/>
      <c r="M1709" s="27" t="s">
        <v>1</v>
      </c>
      <c r="N1709" s="233" t="s">
        <v>43</v>
      </c>
      <c r="P1709" s="269">
        <f>O1709*H1709</f>
        <v>0</v>
      </c>
      <c r="Q1709" s="269">
        <v>1.7229999999999999E-2</v>
      </c>
      <c r="R1709" s="269">
        <f>Q1709*H1709</f>
        <v>0.27540431999999998</v>
      </c>
      <c r="S1709" s="269">
        <v>0</v>
      </c>
      <c r="T1709" s="270">
        <f>S1709*H1709</f>
        <v>0</v>
      </c>
      <c r="AR1709" s="271" t="s">
        <v>371</v>
      </c>
      <c r="AT1709" s="271" t="s">
        <v>368</v>
      </c>
      <c r="AU1709" s="271" t="s">
        <v>90</v>
      </c>
      <c r="AY1709" s="53" t="s">
        <v>366</v>
      </c>
      <c r="BE1709" s="179">
        <f>IF(N1709="základná",J1709,0)</f>
        <v>0</v>
      </c>
      <c r="BF1709" s="179">
        <f>IF(N1709="znížená",J1709,0)</f>
        <v>0</v>
      </c>
      <c r="BG1709" s="179">
        <f>IF(N1709="zákl. prenesená",J1709,0)</f>
        <v>0</v>
      </c>
      <c r="BH1709" s="179">
        <f>IF(N1709="zníž. prenesená",J1709,0)</f>
        <v>0</v>
      </c>
      <c r="BI1709" s="179">
        <f>IF(N1709="nulová",J1709,0)</f>
        <v>0</v>
      </c>
      <c r="BJ1709" s="53" t="s">
        <v>90</v>
      </c>
      <c r="BK1709" s="179">
        <f>ROUND(I1709*H1709,2)</f>
        <v>0</v>
      </c>
      <c r="BL1709" s="53" t="s">
        <v>371</v>
      </c>
      <c r="BM1709" s="271" t="s">
        <v>1591</v>
      </c>
    </row>
    <row r="1710" spans="2:65" s="273" customFormat="1">
      <c r="B1710" s="272"/>
      <c r="D1710" s="274" t="s">
        <v>373</v>
      </c>
      <c r="E1710" s="275" t="s">
        <v>1</v>
      </c>
      <c r="F1710" s="276" t="s">
        <v>1592</v>
      </c>
      <c r="H1710" s="275" t="s">
        <v>1</v>
      </c>
      <c r="L1710" s="272"/>
      <c r="M1710" s="277"/>
      <c r="T1710" s="278"/>
      <c r="AT1710" s="275" t="s">
        <v>373</v>
      </c>
      <c r="AU1710" s="275" t="s">
        <v>90</v>
      </c>
      <c r="AV1710" s="273" t="s">
        <v>84</v>
      </c>
      <c r="AW1710" s="273" t="s">
        <v>31</v>
      </c>
      <c r="AX1710" s="273" t="s">
        <v>77</v>
      </c>
      <c r="AY1710" s="275" t="s">
        <v>366</v>
      </c>
    </row>
    <row r="1711" spans="2:65" s="273" customFormat="1">
      <c r="B1711" s="272"/>
      <c r="D1711" s="274" t="s">
        <v>373</v>
      </c>
      <c r="E1711" s="275" t="s">
        <v>1</v>
      </c>
      <c r="F1711" s="276" t="s">
        <v>1593</v>
      </c>
      <c r="H1711" s="275" t="s">
        <v>1</v>
      </c>
      <c r="L1711" s="272"/>
      <c r="M1711" s="277"/>
      <c r="T1711" s="278"/>
      <c r="AT1711" s="275" t="s">
        <v>373</v>
      </c>
      <c r="AU1711" s="275" t="s">
        <v>90</v>
      </c>
      <c r="AV1711" s="273" t="s">
        <v>84</v>
      </c>
      <c r="AW1711" s="273" t="s">
        <v>31</v>
      </c>
      <c r="AX1711" s="273" t="s">
        <v>77</v>
      </c>
      <c r="AY1711" s="275" t="s">
        <v>366</v>
      </c>
    </row>
    <row r="1712" spans="2:65" s="273" customFormat="1">
      <c r="B1712" s="272"/>
      <c r="D1712" s="274" t="s">
        <v>373</v>
      </c>
      <c r="E1712" s="275" t="s">
        <v>1</v>
      </c>
      <c r="F1712" s="276" t="s">
        <v>1594</v>
      </c>
      <c r="H1712" s="275" t="s">
        <v>1</v>
      </c>
      <c r="L1712" s="272"/>
      <c r="M1712" s="277"/>
      <c r="T1712" s="278"/>
      <c r="AT1712" s="275" t="s">
        <v>373</v>
      </c>
      <c r="AU1712" s="275" t="s">
        <v>90</v>
      </c>
      <c r="AV1712" s="273" t="s">
        <v>84</v>
      </c>
      <c r="AW1712" s="273" t="s">
        <v>31</v>
      </c>
      <c r="AX1712" s="273" t="s">
        <v>77</v>
      </c>
      <c r="AY1712" s="275" t="s">
        <v>366</v>
      </c>
    </row>
    <row r="1713" spans="2:65" s="280" customFormat="1">
      <c r="B1713" s="279"/>
      <c r="D1713" s="274" t="s">
        <v>373</v>
      </c>
      <c r="E1713" s="281" t="s">
        <v>1</v>
      </c>
      <c r="F1713" s="282" t="s">
        <v>1595</v>
      </c>
      <c r="H1713" s="283">
        <v>5.28</v>
      </c>
      <c r="L1713" s="279"/>
      <c r="M1713" s="284"/>
      <c r="T1713" s="285"/>
      <c r="AT1713" s="281" t="s">
        <v>373</v>
      </c>
      <c r="AU1713" s="281" t="s">
        <v>90</v>
      </c>
      <c r="AV1713" s="280" t="s">
        <v>90</v>
      </c>
      <c r="AW1713" s="280" t="s">
        <v>31</v>
      </c>
      <c r="AX1713" s="280" t="s">
        <v>77</v>
      </c>
      <c r="AY1713" s="281" t="s">
        <v>366</v>
      </c>
    </row>
    <row r="1714" spans="2:65" s="280" customFormat="1">
      <c r="B1714" s="279"/>
      <c r="D1714" s="274" t="s">
        <v>373</v>
      </c>
      <c r="E1714" s="281" t="s">
        <v>1</v>
      </c>
      <c r="F1714" s="282" t="s">
        <v>1596</v>
      </c>
      <c r="H1714" s="283">
        <v>-0.02</v>
      </c>
      <c r="L1714" s="279"/>
      <c r="M1714" s="284"/>
      <c r="T1714" s="285"/>
      <c r="AT1714" s="281" t="s">
        <v>373</v>
      </c>
      <c r="AU1714" s="281" t="s">
        <v>90</v>
      </c>
      <c r="AV1714" s="280" t="s">
        <v>90</v>
      </c>
      <c r="AW1714" s="280" t="s">
        <v>31</v>
      </c>
      <c r="AX1714" s="280" t="s">
        <v>77</v>
      </c>
      <c r="AY1714" s="281" t="s">
        <v>366</v>
      </c>
    </row>
    <row r="1715" spans="2:65" s="273" customFormat="1">
      <c r="B1715" s="272"/>
      <c r="D1715" s="274" t="s">
        <v>373</v>
      </c>
      <c r="E1715" s="275" t="s">
        <v>1</v>
      </c>
      <c r="F1715" s="276" t="s">
        <v>1597</v>
      </c>
      <c r="H1715" s="275" t="s">
        <v>1</v>
      </c>
      <c r="L1715" s="272"/>
      <c r="M1715" s="277"/>
      <c r="T1715" s="278"/>
      <c r="AT1715" s="275" t="s">
        <v>373</v>
      </c>
      <c r="AU1715" s="275" t="s">
        <v>90</v>
      </c>
      <c r="AV1715" s="273" t="s">
        <v>84</v>
      </c>
      <c r="AW1715" s="273" t="s">
        <v>31</v>
      </c>
      <c r="AX1715" s="273" t="s">
        <v>77</v>
      </c>
      <c r="AY1715" s="275" t="s">
        <v>366</v>
      </c>
    </row>
    <row r="1716" spans="2:65" s="273" customFormat="1">
      <c r="B1716" s="272"/>
      <c r="D1716" s="274" t="s">
        <v>373</v>
      </c>
      <c r="E1716" s="275" t="s">
        <v>1</v>
      </c>
      <c r="F1716" s="276" t="s">
        <v>1598</v>
      </c>
      <c r="H1716" s="275" t="s">
        <v>1</v>
      </c>
      <c r="L1716" s="272"/>
      <c r="M1716" s="277"/>
      <c r="T1716" s="278"/>
      <c r="AT1716" s="275" t="s">
        <v>373</v>
      </c>
      <c r="AU1716" s="275" t="s">
        <v>90</v>
      </c>
      <c r="AV1716" s="273" t="s">
        <v>84</v>
      </c>
      <c r="AW1716" s="273" t="s">
        <v>31</v>
      </c>
      <c r="AX1716" s="273" t="s">
        <v>77</v>
      </c>
      <c r="AY1716" s="275" t="s">
        <v>366</v>
      </c>
    </row>
    <row r="1717" spans="2:65" s="280" customFormat="1">
      <c r="B1717" s="279"/>
      <c r="D1717" s="274" t="s">
        <v>373</v>
      </c>
      <c r="E1717" s="281" t="s">
        <v>1</v>
      </c>
      <c r="F1717" s="282" t="s">
        <v>1599</v>
      </c>
      <c r="H1717" s="283">
        <v>5.8040000000000003</v>
      </c>
      <c r="L1717" s="279"/>
      <c r="M1717" s="284"/>
      <c r="T1717" s="285"/>
      <c r="AT1717" s="281" t="s">
        <v>373</v>
      </c>
      <c r="AU1717" s="281" t="s">
        <v>90</v>
      </c>
      <c r="AV1717" s="280" t="s">
        <v>90</v>
      </c>
      <c r="AW1717" s="280" t="s">
        <v>31</v>
      </c>
      <c r="AX1717" s="280" t="s">
        <v>77</v>
      </c>
      <c r="AY1717" s="281" t="s">
        <v>366</v>
      </c>
    </row>
    <row r="1718" spans="2:65" s="273" customFormat="1">
      <c r="B1718" s="272"/>
      <c r="D1718" s="274" t="s">
        <v>373</v>
      </c>
      <c r="E1718" s="275" t="s">
        <v>1</v>
      </c>
      <c r="F1718" s="276" t="s">
        <v>1600</v>
      </c>
      <c r="H1718" s="275" t="s">
        <v>1</v>
      </c>
      <c r="L1718" s="272"/>
      <c r="M1718" s="277"/>
      <c r="T1718" s="278"/>
      <c r="AT1718" s="275" t="s">
        <v>373</v>
      </c>
      <c r="AU1718" s="275" t="s">
        <v>90</v>
      </c>
      <c r="AV1718" s="273" t="s">
        <v>84</v>
      </c>
      <c r="AW1718" s="273" t="s">
        <v>31</v>
      </c>
      <c r="AX1718" s="273" t="s">
        <v>77</v>
      </c>
      <c r="AY1718" s="275" t="s">
        <v>366</v>
      </c>
    </row>
    <row r="1719" spans="2:65" s="273" customFormat="1">
      <c r="B1719" s="272"/>
      <c r="D1719" s="274" t="s">
        <v>373</v>
      </c>
      <c r="E1719" s="275" t="s">
        <v>1</v>
      </c>
      <c r="F1719" s="276" t="s">
        <v>1601</v>
      </c>
      <c r="H1719" s="275" t="s">
        <v>1</v>
      </c>
      <c r="L1719" s="272"/>
      <c r="M1719" s="277"/>
      <c r="T1719" s="278"/>
      <c r="AT1719" s="275" t="s">
        <v>373</v>
      </c>
      <c r="AU1719" s="275" t="s">
        <v>90</v>
      </c>
      <c r="AV1719" s="273" t="s">
        <v>84</v>
      </c>
      <c r="AW1719" s="273" t="s">
        <v>31</v>
      </c>
      <c r="AX1719" s="273" t="s">
        <v>77</v>
      </c>
      <c r="AY1719" s="275" t="s">
        <v>366</v>
      </c>
    </row>
    <row r="1720" spans="2:65" s="280" customFormat="1">
      <c r="B1720" s="279"/>
      <c r="D1720" s="274" t="s">
        <v>373</v>
      </c>
      <c r="E1720" s="281" t="s">
        <v>1</v>
      </c>
      <c r="F1720" s="282" t="s">
        <v>1602</v>
      </c>
      <c r="H1720" s="283">
        <v>5.2910000000000004</v>
      </c>
      <c r="L1720" s="279"/>
      <c r="M1720" s="284"/>
      <c r="T1720" s="285"/>
      <c r="AT1720" s="281" t="s">
        <v>373</v>
      </c>
      <c r="AU1720" s="281" t="s">
        <v>90</v>
      </c>
      <c r="AV1720" s="280" t="s">
        <v>90</v>
      </c>
      <c r="AW1720" s="280" t="s">
        <v>31</v>
      </c>
      <c r="AX1720" s="280" t="s">
        <v>77</v>
      </c>
      <c r="AY1720" s="281" t="s">
        <v>366</v>
      </c>
    </row>
    <row r="1721" spans="2:65" s="280" customFormat="1">
      <c r="B1721" s="279"/>
      <c r="D1721" s="274" t="s">
        <v>373</v>
      </c>
      <c r="E1721" s="281" t="s">
        <v>1</v>
      </c>
      <c r="F1721" s="282" t="s">
        <v>1603</v>
      </c>
      <c r="H1721" s="283">
        <v>-0.371</v>
      </c>
      <c r="L1721" s="279"/>
      <c r="M1721" s="284"/>
      <c r="T1721" s="285"/>
      <c r="AT1721" s="281" t="s">
        <v>373</v>
      </c>
      <c r="AU1721" s="281" t="s">
        <v>90</v>
      </c>
      <c r="AV1721" s="280" t="s">
        <v>90</v>
      </c>
      <c r="AW1721" s="280" t="s">
        <v>31</v>
      </c>
      <c r="AX1721" s="280" t="s">
        <v>77</v>
      </c>
      <c r="AY1721" s="281" t="s">
        <v>366</v>
      </c>
    </row>
    <row r="1722" spans="2:65" s="294" customFormat="1">
      <c r="B1722" s="293"/>
      <c r="D1722" s="274" t="s">
        <v>373</v>
      </c>
      <c r="E1722" s="295" t="s">
        <v>1</v>
      </c>
      <c r="F1722" s="296" t="s">
        <v>397</v>
      </c>
      <c r="H1722" s="297">
        <v>15.984</v>
      </c>
      <c r="L1722" s="293"/>
      <c r="M1722" s="298"/>
      <c r="T1722" s="299"/>
      <c r="AT1722" s="295" t="s">
        <v>373</v>
      </c>
      <c r="AU1722" s="295" t="s">
        <v>90</v>
      </c>
      <c r="AV1722" s="294" t="s">
        <v>149</v>
      </c>
      <c r="AW1722" s="294" t="s">
        <v>31</v>
      </c>
      <c r="AX1722" s="294" t="s">
        <v>77</v>
      </c>
      <c r="AY1722" s="295" t="s">
        <v>366</v>
      </c>
    </row>
    <row r="1723" spans="2:65" s="287" customFormat="1">
      <c r="B1723" s="286"/>
      <c r="D1723" s="274" t="s">
        <v>373</v>
      </c>
      <c r="E1723" s="288" t="s">
        <v>1</v>
      </c>
      <c r="F1723" s="289" t="s">
        <v>378</v>
      </c>
      <c r="H1723" s="290">
        <v>15.984</v>
      </c>
      <c r="L1723" s="286"/>
      <c r="M1723" s="291"/>
      <c r="T1723" s="292"/>
      <c r="AT1723" s="288" t="s">
        <v>373</v>
      </c>
      <c r="AU1723" s="288" t="s">
        <v>90</v>
      </c>
      <c r="AV1723" s="287" t="s">
        <v>371</v>
      </c>
      <c r="AW1723" s="287" t="s">
        <v>31</v>
      </c>
      <c r="AX1723" s="287" t="s">
        <v>84</v>
      </c>
      <c r="AY1723" s="288" t="s">
        <v>366</v>
      </c>
    </row>
    <row r="1724" spans="2:65" s="74" customFormat="1" ht="24.2" customHeight="1">
      <c r="B1724" s="73"/>
      <c r="C1724" s="260" t="s">
        <v>1604</v>
      </c>
      <c r="D1724" s="260" t="s">
        <v>368</v>
      </c>
      <c r="E1724" s="261" t="s">
        <v>1605</v>
      </c>
      <c r="F1724" s="262" t="s">
        <v>1606</v>
      </c>
      <c r="G1724" s="263" t="s">
        <v>249</v>
      </c>
      <c r="H1724" s="264">
        <v>93.593999999999994</v>
      </c>
      <c r="I1724" s="26"/>
      <c r="J1724" s="266">
        <f>ROUND(I1724*H1724,2)</f>
        <v>0</v>
      </c>
      <c r="K1724" s="267"/>
      <c r="L1724" s="73"/>
      <c r="M1724" s="27" t="s">
        <v>1</v>
      </c>
      <c r="N1724" s="233" t="s">
        <v>43</v>
      </c>
      <c r="P1724" s="269">
        <f>O1724*H1724</f>
        <v>0</v>
      </c>
      <c r="Q1724" s="269">
        <v>4.9399999999999999E-3</v>
      </c>
      <c r="R1724" s="269">
        <f>Q1724*H1724</f>
        <v>0.46235435999999996</v>
      </c>
      <c r="S1724" s="269">
        <v>0</v>
      </c>
      <c r="T1724" s="270">
        <f>S1724*H1724</f>
        <v>0</v>
      </c>
      <c r="AR1724" s="271" t="s">
        <v>371</v>
      </c>
      <c r="AT1724" s="271" t="s">
        <v>368</v>
      </c>
      <c r="AU1724" s="271" t="s">
        <v>90</v>
      </c>
      <c r="AY1724" s="53" t="s">
        <v>366</v>
      </c>
      <c r="BE1724" s="179">
        <f>IF(N1724="základná",J1724,0)</f>
        <v>0</v>
      </c>
      <c r="BF1724" s="179">
        <f>IF(N1724="znížená",J1724,0)</f>
        <v>0</v>
      </c>
      <c r="BG1724" s="179">
        <f>IF(N1724="zákl. prenesená",J1724,0)</f>
        <v>0</v>
      </c>
      <c r="BH1724" s="179">
        <f>IF(N1724="zníž. prenesená",J1724,0)</f>
        <v>0</v>
      </c>
      <c r="BI1724" s="179">
        <f>IF(N1724="nulová",J1724,0)</f>
        <v>0</v>
      </c>
      <c r="BJ1724" s="53" t="s">
        <v>90</v>
      </c>
      <c r="BK1724" s="179">
        <f>ROUND(I1724*H1724,2)</f>
        <v>0</v>
      </c>
      <c r="BL1724" s="53" t="s">
        <v>371</v>
      </c>
      <c r="BM1724" s="271" t="s">
        <v>1607</v>
      </c>
    </row>
    <row r="1725" spans="2:65" s="273" customFormat="1" ht="22.5">
      <c r="B1725" s="272"/>
      <c r="D1725" s="274" t="s">
        <v>373</v>
      </c>
      <c r="E1725" s="275" t="s">
        <v>1</v>
      </c>
      <c r="F1725" s="276" t="s">
        <v>1608</v>
      </c>
      <c r="H1725" s="275" t="s">
        <v>1</v>
      </c>
      <c r="L1725" s="272"/>
      <c r="M1725" s="277"/>
      <c r="T1725" s="278"/>
      <c r="AT1725" s="275" t="s">
        <v>373</v>
      </c>
      <c r="AU1725" s="275" t="s">
        <v>90</v>
      </c>
      <c r="AV1725" s="273" t="s">
        <v>84</v>
      </c>
      <c r="AW1725" s="273" t="s">
        <v>31</v>
      </c>
      <c r="AX1725" s="273" t="s">
        <v>77</v>
      </c>
      <c r="AY1725" s="275" t="s">
        <v>366</v>
      </c>
    </row>
    <row r="1726" spans="2:65" s="273" customFormat="1">
      <c r="B1726" s="272"/>
      <c r="D1726" s="274" t="s">
        <v>373</v>
      </c>
      <c r="E1726" s="275" t="s">
        <v>1</v>
      </c>
      <c r="F1726" s="276" t="s">
        <v>1085</v>
      </c>
      <c r="H1726" s="275" t="s">
        <v>1</v>
      </c>
      <c r="L1726" s="272"/>
      <c r="M1726" s="277"/>
      <c r="T1726" s="278"/>
      <c r="AT1726" s="275" t="s">
        <v>373</v>
      </c>
      <c r="AU1726" s="275" t="s">
        <v>90</v>
      </c>
      <c r="AV1726" s="273" t="s">
        <v>84</v>
      </c>
      <c r="AW1726" s="273" t="s">
        <v>31</v>
      </c>
      <c r="AX1726" s="273" t="s">
        <v>77</v>
      </c>
      <c r="AY1726" s="275" t="s">
        <v>366</v>
      </c>
    </row>
    <row r="1727" spans="2:65" s="280" customFormat="1" ht="22.5">
      <c r="B1727" s="279"/>
      <c r="D1727" s="274" t="s">
        <v>373</v>
      </c>
      <c r="E1727" s="281" t="s">
        <v>1</v>
      </c>
      <c r="F1727" s="282" t="s">
        <v>1609</v>
      </c>
      <c r="H1727" s="283">
        <v>10.108000000000001</v>
      </c>
      <c r="L1727" s="279"/>
      <c r="M1727" s="284"/>
      <c r="T1727" s="285"/>
      <c r="AT1727" s="281" t="s">
        <v>373</v>
      </c>
      <c r="AU1727" s="281" t="s">
        <v>90</v>
      </c>
      <c r="AV1727" s="280" t="s">
        <v>90</v>
      </c>
      <c r="AW1727" s="280" t="s">
        <v>31</v>
      </c>
      <c r="AX1727" s="280" t="s">
        <v>77</v>
      </c>
      <c r="AY1727" s="281" t="s">
        <v>366</v>
      </c>
    </row>
    <row r="1728" spans="2:65" s="273" customFormat="1">
      <c r="B1728" s="272"/>
      <c r="D1728" s="274" t="s">
        <v>373</v>
      </c>
      <c r="E1728" s="275" t="s">
        <v>1</v>
      </c>
      <c r="F1728" s="276" t="s">
        <v>1088</v>
      </c>
      <c r="H1728" s="275" t="s">
        <v>1</v>
      </c>
      <c r="L1728" s="272"/>
      <c r="M1728" s="277"/>
      <c r="T1728" s="278"/>
      <c r="AT1728" s="275" t="s">
        <v>373</v>
      </c>
      <c r="AU1728" s="275" t="s">
        <v>90</v>
      </c>
      <c r="AV1728" s="273" t="s">
        <v>84</v>
      </c>
      <c r="AW1728" s="273" t="s">
        <v>31</v>
      </c>
      <c r="AX1728" s="273" t="s">
        <v>77</v>
      </c>
      <c r="AY1728" s="275" t="s">
        <v>366</v>
      </c>
    </row>
    <row r="1729" spans="2:51" s="280" customFormat="1">
      <c r="B1729" s="279"/>
      <c r="D1729" s="274" t="s">
        <v>373</v>
      </c>
      <c r="E1729" s="281" t="s">
        <v>1</v>
      </c>
      <c r="F1729" s="282" t="s">
        <v>1610</v>
      </c>
      <c r="H1729" s="283">
        <v>1.369</v>
      </c>
      <c r="L1729" s="279"/>
      <c r="M1729" s="284"/>
      <c r="T1729" s="285"/>
      <c r="AT1729" s="281" t="s">
        <v>373</v>
      </c>
      <c r="AU1729" s="281" t="s">
        <v>90</v>
      </c>
      <c r="AV1729" s="280" t="s">
        <v>90</v>
      </c>
      <c r="AW1729" s="280" t="s">
        <v>31</v>
      </c>
      <c r="AX1729" s="280" t="s">
        <v>77</v>
      </c>
      <c r="AY1729" s="281" t="s">
        <v>366</v>
      </c>
    </row>
    <row r="1730" spans="2:51" s="294" customFormat="1">
      <c r="B1730" s="293"/>
      <c r="D1730" s="274" t="s">
        <v>373</v>
      </c>
      <c r="E1730" s="295" t="s">
        <v>1</v>
      </c>
      <c r="F1730" s="296" t="s">
        <v>397</v>
      </c>
      <c r="H1730" s="297">
        <v>11.477</v>
      </c>
      <c r="L1730" s="293"/>
      <c r="M1730" s="298"/>
      <c r="T1730" s="299"/>
      <c r="AT1730" s="295" t="s">
        <v>373</v>
      </c>
      <c r="AU1730" s="295" t="s">
        <v>90</v>
      </c>
      <c r="AV1730" s="294" t="s">
        <v>149</v>
      </c>
      <c r="AW1730" s="294" t="s">
        <v>31</v>
      </c>
      <c r="AX1730" s="294" t="s">
        <v>77</v>
      </c>
      <c r="AY1730" s="295" t="s">
        <v>366</v>
      </c>
    </row>
    <row r="1731" spans="2:51" s="273" customFormat="1">
      <c r="B1731" s="272"/>
      <c r="D1731" s="274" t="s">
        <v>373</v>
      </c>
      <c r="E1731" s="275" t="s">
        <v>1</v>
      </c>
      <c r="F1731" s="276" t="s">
        <v>1180</v>
      </c>
      <c r="H1731" s="275" t="s">
        <v>1</v>
      </c>
      <c r="L1731" s="272"/>
      <c r="M1731" s="277"/>
      <c r="T1731" s="278"/>
      <c r="AT1731" s="275" t="s">
        <v>373</v>
      </c>
      <c r="AU1731" s="275" t="s">
        <v>90</v>
      </c>
      <c r="AV1731" s="273" t="s">
        <v>84</v>
      </c>
      <c r="AW1731" s="273" t="s">
        <v>31</v>
      </c>
      <c r="AX1731" s="273" t="s">
        <v>77</v>
      </c>
      <c r="AY1731" s="275" t="s">
        <v>366</v>
      </c>
    </row>
    <row r="1732" spans="2:51" s="280" customFormat="1" ht="33.75">
      <c r="B1732" s="279"/>
      <c r="D1732" s="274" t="s">
        <v>373</v>
      </c>
      <c r="E1732" s="281" t="s">
        <v>1</v>
      </c>
      <c r="F1732" s="282" t="s">
        <v>1611</v>
      </c>
      <c r="H1732" s="283">
        <v>16.253</v>
      </c>
      <c r="L1732" s="279"/>
      <c r="M1732" s="284"/>
      <c r="T1732" s="285"/>
      <c r="AT1732" s="281" t="s">
        <v>373</v>
      </c>
      <c r="AU1732" s="281" t="s">
        <v>90</v>
      </c>
      <c r="AV1732" s="280" t="s">
        <v>90</v>
      </c>
      <c r="AW1732" s="280" t="s">
        <v>31</v>
      </c>
      <c r="AX1732" s="280" t="s">
        <v>77</v>
      </c>
      <c r="AY1732" s="281" t="s">
        <v>366</v>
      </c>
    </row>
    <row r="1733" spans="2:51" s="273" customFormat="1">
      <c r="B1733" s="272"/>
      <c r="D1733" s="274" t="s">
        <v>373</v>
      </c>
      <c r="E1733" s="275" t="s">
        <v>1</v>
      </c>
      <c r="F1733" s="276" t="s">
        <v>1186</v>
      </c>
      <c r="H1733" s="275" t="s">
        <v>1</v>
      </c>
      <c r="L1733" s="272"/>
      <c r="M1733" s="277"/>
      <c r="T1733" s="278"/>
      <c r="AT1733" s="275" t="s">
        <v>373</v>
      </c>
      <c r="AU1733" s="275" t="s">
        <v>90</v>
      </c>
      <c r="AV1733" s="273" t="s">
        <v>84</v>
      </c>
      <c r="AW1733" s="273" t="s">
        <v>31</v>
      </c>
      <c r="AX1733" s="273" t="s">
        <v>77</v>
      </c>
      <c r="AY1733" s="275" t="s">
        <v>366</v>
      </c>
    </row>
    <row r="1734" spans="2:51" s="280" customFormat="1" ht="33.75">
      <c r="B1734" s="279"/>
      <c r="D1734" s="274" t="s">
        <v>373</v>
      </c>
      <c r="E1734" s="281" t="s">
        <v>1</v>
      </c>
      <c r="F1734" s="282" t="s">
        <v>1612</v>
      </c>
      <c r="H1734" s="283">
        <v>16.166</v>
      </c>
      <c r="L1734" s="279"/>
      <c r="M1734" s="284"/>
      <c r="T1734" s="285"/>
      <c r="AT1734" s="281" t="s">
        <v>373</v>
      </c>
      <c r="AU1734" s="281" t="s">
        <v>90</v>
      </c>
      <c r="AV1734" s="280" t="s">
        <v>90</v>
      </c>
      <c r="AW1734" s="280" t="s">
        <v>31</v>
      </c>
      <c r="AX1734" s="280" t="s">
        <v>77</v>
      </c>
      <c r="AY1734" s="281" t="s">
        <v>366</v>
      </c>
    </row>
    <row r="1735" spans="2:51" s="273" customFormat="1">
      <c r="B1735" s="272"/>
      <c r="D1735" s="274" t="s">
        <v>373</v>
      </c>
      <c r="E1735" s="275" t="s">
        <v>1</v>
      </c>
      <c r="F1735" s="276" t="s">
        <v>1192</v>
      </c>
      <c r="H1735" s="275" t="s">
        <v>1</v>
      </c>
      <c r="L1735" s="272"/>
      <c r="M1735" s="277"/>
      <c r="T1735" s="278"/>
      <c r="AT1735" s="275" t="s">
        <v>373</v>
      </c>
      <c r="AU1735" s="275" t="s">
        <v>90</v>
      </c>
      <c r="AV1735" s="273" t="s">
        <v>84</v>
      </c>
      <c r="AW1735" s="273" t="s">
        <v>31</v>
      </c>
      <c r="AX1735" s="273" t="s">
        <v>77</v>
      </c>
      <c r="AY1735" s="275" t="s">
        <v>366</v>
      </c>
    </row>
    <row r="1736" spans="2:51" s="280" customFormat="1" ht="22.5">
      <c r="B1736" s="279"/>
      <c r="D1736" s="274" t="s">
        <v>373</v>
      </c>
      <c r="E1736" s="281" t="s">
        <v>1</v>
      </c>
      <c r="F1736" s="282" t="s">
        <v>1613</v>
      </c>
      <c r="H1736" s="283">
        <v>9.5280000000000005</v>
      </c>
      <c r="L1736" s="279"/>
      <c r="M1736" s="284"/>
      <c r="T1736" s="285"/>
      <c r="AT1736" s="281" t="s">
        <v>373</v>
      </c>
      <c r="AU1736" s="281" t="s">
        <v>90</v>
      </c>
      <c r="AV1736" s="280" t="s">
        <v>90</v>
      </c>
      <c r="AW1736" s="280" t="s">
        <v>31</v>
      </c>
      <c r="AX1736" s="280" t="s">
        <v>77</v>
      </c>
      <c r="AY1736" s="281" t="s">
        <v>366</v>
      </c>
    </row>
    <row r="1737" spans="2:51" s="273" customFormat="1">
      <c r="B1737" s="272"/>
      <c r="D1737" s="274" t="s">
        <v>373</v>
      </c>
      <c r="E1737" s="275" t="s">
        <v>1</v>
      </c>
      <c r="F1737" s="276" t="s">
        <v>1197</v>
      </c>
      <c r="H1737" s="275" t="s">
        <v>1</v>
      </c>
      <c r="L1737" s="272"/>
      <c r="M1737" s="277"/>
      <c r="T1737" s="278"/>
      <c r="AT1737" s="275" t="s">
        <v>373</v>
      </c>
      <c r="AU1737" s="275" t="s">
        <v>90</v>
      </c>
      <c r="AV1737" s="273" t="s">
        <v>84</v>
      </c>
      <c r="AW1737" s="273" t="s">
        <v>31</v>
      </c>
      <c r="AX1737" s="273" t="s">
        <v>77</v>
      </c>
      <c r="AY1737" s="275" t="s">
        <v>366</v>
      </c>
    </row>
    <row r="1738" spans="2:51" s="280" customFormat="1" ht="22.5">
      <c r="B1738" s="279"/>
      <c r="D1738" s="274" t="s">
        <v>373</v>
      </c>
      <c r="E1738" s="281" t="s">
        <v>1</v>
      </c>
      <c r="F1738" s="282" t="s">
        <v>1614</v>
      </c>
      <c r="H1738" s="283">
        <v>8.1029999999999998</v>
      </c>
      <c r="L1738" s="279"/>
      <c r="M1738" s="284"/>
      <c r="T1738" s="285"/>
      <c r="AT1738" s="281" t="s">
        <v>373</v>
      </c>
      <c r="AU1738" s="281" t="s">
        <v>90</v>
      </c>
      <c r="AV1738" s="280" t="s">
        <v>90</v>
      </c>
      <c r="AW1738" s="280" t="s">
        <v>31</v>
      </c>
      <c r="AX1738" s="280" t="s">
        <v>77</v>
      </c>
      <c r="AY1738" s="281" t="s">
        <v>366</v>
      </c>
    </row>
    <row r="1739" spans="2:51" s="273" customFormat="1">
      <c r="B1739" s="272"/>
      <c r="D1739" s="274" t="s">
        <v>373</v>
      </c>
      <c r="E1739" s="275" t="s">
        <v>1</v>
      </c>
      <c r="F1739" s="276" t="s">
        <v>1202</v>
      </c>
      <c r="H1739" s="275" t="s">
        <v>1</v>
      </c>
      <c r="L1739" s="272"/>
      <c r="M1739" s="277"/>
      <c r="T1739" s="278"/>
      <c r="AT1739" s="275" t="s">
        <v>373</v>
      </c>
      <c r="AU1739" s="275" t="s">
        <v>90</v>
      </c>
      <c r="AV1739" s="273" t="s">
        <v>84</v>
      </c>
      <c r="AW1739" s="273" t="s">
        <v>31</v>
      </c>
      <c r="AX1739" s="273" t="s">
        <v>77</v>
      </c>
      <c r="AY1739" s="275" t="s">
        <v>366</v>
      </c>
    </row>
    <row r="1740" spans="2:51" s="280" customFormat="1" ht="22.5">
      <c r="B1740" s="279"/>
      <c r="D1740" s="274" t="s">
        <v>373</v>
      </c>
      <c r="E1740" s="281" t="s">
        <v>1</v>
      </c>
      <c r="F1740" s="282" t="s">
        <v>1615</v>
      </c>
      <c r="H1740" s="283">
        <v>22.292999999999999</v>
      </c>
      <c r="L1740" s="279"/>
      <c r="M1740" s="284"/>
      <c r="T1740" s="285"/>
      <c r="AT1740" s="281" t="s">
        <v>373</v>
      </c>
      <c r="AU1740" s="281" t="s">
        <v>90</v>
      </c>
      <c r="AV1740" s="280" t="s">
        <v>90</v>
      </c>
      <c r="AW1740" s="280" t="s">
        <v>31</v>
      </c>
      <c r="AX1740" s="280" t="s">
        <v>77</v>
      </c>
      <c r="AY1740" s="281" t="s">
        <v>366</v>
      </c>
    </row>
    <row r="1741" spans="2:51" s="273" customFormat="1">
      <c r="B1741" s="272"/>
      <c r="D1741" s="274" t="s">
        <v>373</v>
      </c>
      <c r="E1741" s="275" t="s">
        <v>1</v>
      </c>
      <c r="F1741" s="276" t="s">
        <v>1209</v>
      </c>
      <c r="H1741" s="275" t="s">
        <v>1</v>
      </c>
      <c r="L1741" s="272"/>
      <c r="M1741" s="277"/>
      <c r="T1741" s="278"/>
      <c r="AT1741" s="275" t="s">
        <v>373</v>
      </c>
      <c r="AU1741" s="275" t="s">
        <v>90</v>
      </c>
      <c r="AV1741" s="273" t="s">
        <v>84</v>
      </c>
      <c r="AW1741" s="273" t="s">
        <v>31</v>
      </c>
      <c r="AX1741" s="273" t="s">
        <v>77</v>
      </c>
      <c r="AY1741" s="275" t="s">
        <v>366</v>
      </c>
    </row>
    <row r="1742" spans="2:51" s="280" customFormat="1">
      <c r="B1742" s="279"/>
      <c r="D1742" s="274" t="s">
        <v>373</v>
      </c>
      <c r="E1742" s="281" t="s">
        <v>1</v>
      </c>
      <c r="F1742" s="282" t="s">
        <v>1616</v>
      </c>
      <c r="H1742" s="283">
        <v>0.76500000000000001</v>
      </c>
      <c r="L1742" s="279"/>
      <c r="M1742" s="284"/>
      <c r="T1742" s="285"/>
      <c r="AT1742" s="281" t="s">
        <v>373</v>
      </c>
      <c r="AU1742" s="281" t="s">
        <v>90</v>
      </c>
      <c r="AV1742" s="280" t="s">
        <v>90</v>
      </c>
      <c r="AW1742" s="280" t="s">
        <v>31</v>
      </c>
      <c r="AX1742" s="280" t="s">
        <v>77</v>
      </c>
      <c r="AY1742" s="281" t="s">
        <v>366</v>
      </c>
    </row>
    <row r="1743" spans="2:51" s="273" customFormat="1">
      <c r="B1743" s="272"/>
      <c r="D1743" s="274" t="s">
        <v>373</v>
      </c>
      <c r="E1743" s="275" t="s">
        <v>1</v>
      </c>
      <c r="F1743" s="276" t="s">
        <v>1212</v>
      </c>
      <c r="H1743" s="275" t="s">
        <v>1</v>
      </c>
      <c r="L1743" s="272"/>
      <c r="M1743" s="277"/>
      <c r="T1743" s="278"/>
      <c r="AT1743" s="275" t="s">
        <v>373</v>
      </c>
      <c r="AU1743" s="275" t="s">
        <v>90</v>
      </c>
      <c r="AV1743" s="273" t="s">
        <v>84</v>
      </c>
      <c r="AW1743" s="273" t="s">
        <v>31</v>
      </c>
      <c r="AX1743" s="273" t="s">
        <v>77</v>
      </c>
      <c r="AY1743" s="275" t="s">
        <v>366</v>
      </c>
    </row>
    <row r="1744" spans="2:51" s="280" customFormat="1">
      <c r="B1744" s="279"/>
      <c r="D1744" s="274" t="s">
        <v>373</v>
      </c>
      <c r="E1744" s="281" t="s">
        <v>1</v>
      </c>
      <c r="F1744" s="282" t="s">
        <v>1617</v>
      </c>
      <c r="H1744" s="283">
        <v>0.67600000000000005</v>
      </c>
      <c r="L1744" s="279"/>
      <c r="M1744" s="284"/>
      <c r="T1744" s="285"/>
      <c r="AT1744" s="281" t="s">
        <v>373</v>
      </c>
      <c r="AU1744" s="281" t="s">
        <v>90</v>
      </c>
      <c r="AV1744" s="280" t="s">
        <v>90</v>
      </c>
      <c r="AW1744" s="280" t="s">
        <v>31</v>
      </c>
      <c r="AX1744" s="280" t="s">
        <v>77</v>
      </c>
      <c r="AY1744" s="281" t="s">
        <v>366</v>
      </c>
    </row>
    <row r="1745" spans="2:65" s="273" customFormat="1">
      <c r="B1745" s="272"/>
      <c r="D1745" s="274" t="s">
        <v>373</v>
      </c>
      <c r="E1745" s="275" t="s">
        <v>1</v>
      </c>
      <c r="F1745" s="276" t="s">
        <v>1215</v>
      </c>
      <c r="H1745" s="275" t="s">
        <v>1</v>
      </c>
      <c r="L1745" s="272"/>
      <c r="M1745" s="277"/>
      <c r="T1745" s="278"/>
      <c r="AT1745" s="275" t="s">
        <v>373</v>
      </c>
      <c r="AU1745" s="275" t="s">
        <v>90</v>
      </c>
      <c r="AV1745" s="273" t="s">
        <v>84</v>
      </c>
      <c r="AW1745" s="273" t="s">
        <v>31</v>
      </c>
      <c r="AX1745" s="273" t="s">
        <v>77</v>
      </c>
      <c r="AY1745" s="275" t="s">
        <v>366</v>
      </c>
    </row>
    <row r="1746" spans="2:65" s="280" customFormat="1">
      <c r="B1746" s="279"/>
      <c r="D1746" s="274" t="s">
        <v>373</v>
      </c>
      <c r="E1746" s="281" t="s">
        <v>1</v>
      </c>
      <c r="F1746" s="282" t="s">
        <v>1618</v>
      </c>
      <c r="H1746" s="283">
        <v>4.1639999999999997</v>
      </c>
      <c r="L1746" s="279"/>
      <c r="M1746" s="284"/>
      <c r="T1746" s="285"/>
      <c r="AT1746" s="281" t="s">
        <v>373</v>
      </c>
      <c r="AU1746" s="281" t="s">
        <v>90</v>
      </c>
      <c r="AV1746" s="280" t="s">
        <v>90</v>
      </c>
      <c r="AW1746" s="280" t="s">
        <v>31</v>
      </c>
      <c r="AX1746" s="280" t="s">
        <v>77</v>
      </c>
      <c r="AY1746" s="281" t="s">
        <v>366</v>
      </c>
    </row>
    <row r="1747" spans="2:65" s="273" customFormat="1">
      <c r="B1747" s="272"/>
      <c r="D1747" s="274" t="s">
        <v>373</v>
      </c>
      <c r="E1747" s="275" t="s">
        <v>1</v>
      </c>
      <c r="F1747" s="276" t="s">
        <v>1221</v>
      </c>
      <c r="H1747" s="275" t="s">
        <v>1</v>
      </c>
      <c r="L1747" s="272"/>
      <c r="M1747" s="277"/>
      <c r="T1747" s="278"/>
      <c r="AT1747" s="275" t="s">
        <v>373</v>
      </c>
      <c r="AU1747" s="275" t="s">
        <v>90</v>
      </c>
      <c r="AV1747" s="273" t="s">
        <v>84</v>
      </c>
      <c r="AW1747" s="273" t="s">
        <v>31</v>
      </c>
      <c r="AX1747" s="273" t="s">
        <v>77</v>
      </c>
      <c r="AY1747" s="275" t="s">
        <v>366</v>
      </c>
    </row>
    <row r="1748" spans="2:65" s="280" customFormat="1">
      <c r="B1748" s="279"/>
      <c r="D1748" s="274" t="s">
        <v>373</v>
      </c>
      <c r="E1748" s="281" t="s">
        <v>1</v>
      </c>
      <c r="F1748" s="282" t="s">
        <v>1619</v>
      </c>
      <c r="H1748" s="283">
        <v>4.1689999999999996</v>
      </c>
      <c r="L1748" s="279"/>
      <c r="M1748" s="284"/>
      <c r="T1748" s="285"/>
      <c r="AT1748" s="281" t="s">
        <v>373</v>
      </c>
      <c r="AU1748" s="281" t="s">
        <v>90</v>
      </c>
      <c r="AV1748" s="280" t="s">
        <v>90</v>
      </c>
      <c r="AW1748" s="280" t="s">
        <v>31</v>
      </c>
      <c r="AX1748" s="280" t="s">
        <v>77</v>
      </c>
      <c r="AY1748" s="281" t="s">
        <v>366</v>
      </c>
    </row>
    <row r="1749" spans="2:65" s="294" customFormat="1">
      <c r="B1749" s="293"/>
      <c r="D1749" s="274" t="s">
        <v>373</v>
      </c>
      <c r="E1749" s="295" t="s">
        <v>1</v>
      </c>
      <c r="F1749" s="296" t="s">
        <v>397</v>
      </c>
      <c r="H1749" s="297">
        <v>82.117000000000004</v>
      </c>
      <c r="L1749" s="293"/>
      <c r="M1749" s="298"/>
      <c r="T1749" s="299"/>
      <c r="AT1749" s="295" t="s">
        <v>373</v>
      </c>
      <c r="AU1749" s="295" t="s">
        <v>90</v>
      </c>
      <c r="AV1749" s="294" t="s">
        <v>149</v>
      </c>
      <c r="AW1749" s="294" t="s">
        <v>31</v>
      </c>
      <c r="AX1749" s="294" t="s">
        <v>77</v>
      </c>
      <c r="AY1749" s="295" t="s">
        <v>366</v>
      </c>
    </row>
    <row r="1750" spans="2:65" s="287" customFormat="1">
      <c r="B1750" s="286"/>
      <c r="D1750" s="274" t="s">
        <v>373</v>
      </c>
      <c r="E1750" s="288" t="s">
        <v>1</v>
      </c>
      <c r="F1750" s="289" t="s">
        <v>378</v>
      </c>
      <c r="H1750" s="290">
        <v>93.593999999999994</v>
      </c>
      <c r="L1750" s="286"/>
      <c r="M1750" s="291"/>
      <c r="T1750" s="292"/>
      <c r="AT1750" s="288" t="s">
        <v>373</v>
      </c>
      <c r="AU1750" s="288" t="s">
        <v>90</v>
      </c>
      <c r="AV1750" s="287" t="s">
        <v>371</v>
      </c>
      <c r="AW1750" s="287" t="s">
        <v>31</v>
      </c>
      <c r="AX1750" s="287" t="s">
        <v>84</v>
      </c>
      <c r="AY1750" s="288" t="s">
        <v>366</v>
      </c>
    </row>
    <row r="1751" spans="2:65" s="74" customFormat="1" ht="33" customHeight="1">
      <c r="B1751" s="73"/>
      <c r="C1751" s="260" t="s">
        <v>1620</v>
      </c>
      <c r="D1751" s="260" t="s">
        <v>368</v>
      </c>
      <c r="E1751" s="261" t="s">
        <v>1621</v>
      </c>
      <c r="F1751" s="262" t="s">
        <v>1622</v>
      </c>
      <c r="G1751" s="263" t="s">
        <v>249</v>
      </c>
      <c r="H1751" s="264">
        <v>862.35500000000002</v>
      </c>
      <c r="I1751" s="26"/>
      <c r="J1751" s="266">
        <f>ROUND(I1751*H1751,2)</f>
        <v>0</v>
      </c>
      <c r="K1751" s="267"/>
      <c r="L1751" s="73"/>
      <c r="M1751" s="27" t="s">
        <v>1</v>
      </c>
      <c r="N1751" s="233" t="s">
        <v>43</v>
      </c>
      <c r="P1751" s="269">
        <f>O1751*H1751</f>
        <v>0</v>
      </c>
      <c r="Q1751" s="269">
        <v>1.89E-2</v>
      </c>
      <c r="R1751" s="269">
        <f>Q1751*H1751</f>
        <v>16.298509500000002</v>
      </c>
      <c r="S1751" s="269">
        <v>0</v>
      </c>
      <c r="T1751" s="270">
        <f>S1751*H1751</f>
        <v>0</v>
      </c>
      <c r="AR1751" s="271" t="s">
        <v>371</v>
      </c>
      <c r="AT1751" s="271" t="s">
        <v>368</v>
      </c>
      <c r="AU1751" s="271" t="s">
        <v>90</v>
      </c>
      <c r="AY1751" s="53" t="s">
        <v>366</v>
      </c>
      <c r="BE1751" s="179">
        <f>IF(N1751="základná",J1751,0)</f>
        <v>0</v>
      </c>
      <c r="BF1751" s="179">
        <f>IF(N1751="znížená",J1751,0)</f>
        <v>0</v>
      </c>
      <c r="BG1751" s="179">
        <f>IF(N1751="zákl. prenesená",J1751,0)</f>
        <v>0</v>
      </c>
      <c r="BH1751" s="179">
        <f>IF(N1751="zníž. prenesená",J1751,0)</f>
        <v>0</v>
      </c>
      <c r="BI1751" s="179">
        <f>IF(N1751="nulová",J1751,0)</f>
        <v>0</v>
      </c>
      <c r="BJ1751" s="53" t="s">
        <v>90</v>
      </c>
      <c r="BK1751" s="179">
        <f>ROUND(I1751*H1751,2)</f>
        <v>0</v>
      </c>
      <c r="BL1751" s="53" t="s">
        <v>371</v>
      </c>
      <c r="BM1751" s="271" t="s">
        <v>1623</v>
      </c>
    </row>
    <row r="1752" spans="2:65" s="273" customFormat="1">
      <c r="B1752" s="272"/>
      <c r="D1752" s="274" t="s">
        <v>373</v>
      </c>
      <c r="E1752" s="275" t="s">
        <v>1</v>
      </c>
      <c r="F1752" s="276" t="s">
        <v>1624</v>
      </c>
      <c r="H1752" s="275" t="s">
        <v>1</v>
      </c>
      <c r="L1752" s="272"/>
      <c r="M1752" s="277"/>
      <c r="T1752" s="278"/>
      <c r="AT1752" s="275" t="s">
        <v>373</v>
      </c>
      <c r="AU1752" s="275" t="s">
        <v>90</v>
      </c>
      <c r="AV1752" s="273" t="s">
        <v>84</v>
      </c>
      <c r="AW1752" s="273" t="s">
        <v>31</v>
      </c>
      <c r="AX1752" s="273" t="s">
        <v>77</v>
      </c>
      <c r="AY1752" s="275" t="s">
        <v>366</v>
      </c>
    </row>
    <row r="1753" spans="2:65" s="273" customFormat="1">
      <c r="B1753" s="272"/>
      <c r="D1753" s="274" t="s">
        <v>373</v>
      </c>
      <c r="E1753" s="275" t="s">
        <v>1</v>
      </c>
      <c r="F1753" s="276" t="s">
        <v>1625</v>
      </c>
      <c r="H1753" s="275" t="s">
        <v>1</v>
      </c>
      <c r="L1753" s="272"/>
      <c r="M1753" s="277"/>
      <c r="T1753" s="278"/>
      <c r="AT1753" s="275" t="s">
        <v>373</v>
      </c>
      <c r="AU1753" s="275" t="s">
        <v>90</v>
      </c>
      <c r="AV1753" s="273" t="s">
        <v>84</v>
      </c>
      <c r="AW1753" s="273" t="s">
        <v>31</v>
      </c>
      <c r="AX1753" s="273" t="s">
        <v>77</v>
      </c>
      <c r="AY1753" s="275" t="s">
        <v>366</v>
      </c>
    </row>
    <row r="1754" spans="2:65" s="280" customFormat="1">
      <c r="B1754" s="279"/>
      <c r="D1754" s="274" t="s">
        <v>373</v>
      </c>
      <c r="E1754" s="281" t="s">
        <v>1</v>
      </c>
      <c r="F1754" s="282" t="s">
        <v>1626</v>
      </c>
      <c r="H1754" s="283">
        <v>51.253</v>
      </c>
      <c r="L1754" s="279"/>
      <c r="M1754" s="284"/>
      <c r="T1754" s="285"/>
      <c r="AT1754" s="281" t="s">
        <v>373</v>
      </c>
      <c r="AU1754" s="281" t="s">
        <v>90</v>
      </c>
      <c r="AV1754" s="280" t="s">
        <v>90</v>
      </c>
      <c r="AW1754" s="280" t="s">
        <v>31</v>
      </c>
      <c r="AX1754" s="280" t="s">
        <v>77</v>
      </c>
      <c r="AY1754" s="281" t="s">
        <v>366</v>
      </c>
    </row>
    <row r="1755" spans="2:65" s="280" customFormat="1">
      <c r="B1755" s="279"/>
      <c r="D1755" s="274" t="s">
        <v>373</v>
      </c>
      <c r="E1755" s="281" t="s">
        <v>1</v>
      </c>
      <c r="F1755" s="282" t="s">
        <v>1627</v>
      </c>
      <c r="H1755" s="283">
        <v>-6.2149999999999999</v>
      </c>
      <c r="L1755" s="279"/>
      <c r="M1755" s="284"/>
      <c r="T1755" s="285"/>
      <c r="AT1755" s="281" t="s">
        <v>373</v>
      </c>
      <c r="AU1755" s="281" t="s">
        <v>90</v>
      </c>
      <c r="AV1755" s="280" t="s">
        <v>90</v>
      </c>
      <c r="AW1755" s="280" t="s">
        <v>31</v>
      </c>
      <c r="AX1755" s="280" t="s">
        <v>77</v>
      </c>
      <c r="AY1755" s="281" t="s">
        <v>366</v>
      </c>
    </row>
    <row r="1756" spans="2:65" s="280" customFormat="1" ht="22.5">
      <c r="B1756" s="279"/>
      <c r="D1756" s="274" t="s">
        <v>373</v>
      </c>
      <c r="E1756" s="281" t="s">
        <v>1</v>
      </c>
      <c r="F1756" s="282" t="s">
        <v>1628</v>
      </c>
      <c r="H1756" s="283">
        <v>2.5419999999999998</v>
      </c>
      <c r="L1756" s="279"/>
      <c r="M1756" s="284"/>
      <c r="T1756" s="285"/>
      <c r="AT1756" s="281" t="s">
        <v>373</v>
      </c>
      <c r="AU1756" s="281" t="s">
        <v>90</v>
      </c>
      <c r="AV1756" s="280" t="s">
        <v>90</v>
      </c>
      <c r="AW1756" s="280" t="s">
        <v>31</v>
      </c>
      <c r="AX1756" s="280" t="s">
        <v>77</v>
      </c>
      <c r="AY1756" s="281" t="s">
        <v>366</v>
      </c>
    </row>
    <row r="1757" spans="2:65" s="273" customFormat="1">
      <c r="B1757" s="272"/>
      <c r="D1757" s="274" t="s">
        <v>373</v>
      </c>
      <c r="E1757" s="275" t="s">
        <v>1</v>
      </c>
      <c r="F1757" s="276" t="s">
        <v>1629</v>
      </c>
      <c r="H1757" s="275" t="s">
        <v>1</v>
      </c>
      <c r="L1757" s="272"/>
      <c r="M1757" s="277"/>
      <c r="T1757" s="278"/>
      <c r="AT1757" s="275" t="s">
        <v>373</v>
      </c>
      <c r="AU1757" s="275" t="s">
        <v>90</v>
      </c>
      <c r="AV1757" s="273" t="s">
        <v>84</v>
      </c>
      <c r="AW1757" s="273" t="s">
        <v>31</v>
      </c>
      <c r="AX1757" s="273" t="s">
        <v>77</v>
      </c>
      <c r="AY1757" s="275" t="s">
        <v>366</v>
      </c>
    </row>
    <row r="1758" spans="2:65" s="280" customFormat="1">
      <c r="B1758" s="279"/>
      <c r="D1758" s="274" t="s">
        <v>373</v>
      </c>
      <c r="E1758" s="281" t="s">
        <v>1</v>
      </c>
      <c r="F1758" s="282" t="s">
        <v>1630</v>
      </c>
      <c r="H1758" s="283">
        <v>63.713000000000001</v>
      </c>
      <c r="L1758" s="279"/>
      <c r="M1758" s="284"/>
      <c r="T1758" s="285"/>
      <c r="AT1758" s="281" t="s">
        <v>373</v>
      </c>
      <c r="AU1758" s="281" t="s">
        <v>90</v>
      </c>
      <c r="AV1758" s="280" t="s">
        <v>90</v>
      </c>
      <c r="AW1758" s="280" t="s">
        <v>31</v>
      </c>
      <c r="AX1758" s="280" t="s">
        <v>77</v>
      </c>
      <c r="AY1758" s="281" t="s">
        <v>366</v>
      </c>
    </row>
    <row r="1759" spans="2:65" s="280" customFormat="1">
      <c r="B1759" s="279"/>
      <c r="D1759" s="274" t="s">
        <v>373</v>
      </c>
      <c r="E1759" s="281" t="s">
        <v>1</v>
      </c>
      <c r="F1759" s="282" t="s">
        <v>1631</v>
      </c>
      <c r="H1759" s="283">
        <v>-7.1529999999999996</v>
      </c>
      <c r="L1759" s="279"/>
      <c r="M1759" s="284"/>
      <c r="T1759" s="285"/>
      <c r="AT1759" s="281" t="s">
        <v>373</v>
      </c>
      <c r="AU1759" s="281" t="s">
        <v>90</v>
      </c>
      <c r="AV1759" s="280" t="s">
        <v>90</v>
      </c>
      <c r="AW1759" s="280" t="s">
        <v>31</v>
      </c>
      <c r="AX1759" s="280" t="s">
        <v>77</v>
      </c>
      <c r="AY1759" s="281" t="s">
        <v>366</v>
      </c>
    </row>
    <row r="1760" spans="2:65" s="280" customFormat="1">
      <c r="B1760" s="279"/>
      <c r="D1760" s="274" t="s">
        <v>373</v>
      </c>
      <c r="E1760" s="281" t="s">
        <v>1</v>
      </c>
      <c r="F1760" s="282" t="s">
        <v>1632</v>
      </c>
      <c r="H1760" s="283">
        <v>3.7869999999999999</v>
      </c>
      <c r="L1760" s="279"/>
      <c r="M1760" s="284"/>
      <c r="T1760" s="285"/>
      <c r="AT1760" s="281" t="s">
        <v>373</v>
      </c>
      <c r="AU1760" s="281" t="s">
        <v>90</v>
      </c>
      <c r="AV1760" s="280" t="s">
        <v>90</v>
      </c>
      <c r="AW1760" s="280" t="s">
        <v>31</v>
      </c>
      <c r="AX1760" s="280" t="s">
        <v>77</v>
      </c>
      <c r="AY1760" s="281" t="s">
        <v>366</v>
      </c>
    </row>
    <row r="1761" spans="2:51" s="273" customFormat="1">
      <c r="B1761" s="272"/>
      <c r="D1761" s="274" t="s">
        <v>373</v>
      </c>
      <c r="E1761" s="275" t="s">
        <v>1</v>
      </c>
      <c r="F1761" s="276" t="s">
        <v>1633</v>
      </c>
      <c r="H1761" s="275" t="s">
        <v>1</v>
      </c>
      <c r="L1761" s="272"/>
      <c r="M1761" s="277"/>
      <c r="T1761" s="278"/>
      <c r="AT1761" s="275" t="s">
        <v>373</v>
      </c>
      <c r="AU1761" s="275" t="s">
        <v>90</v>
      </c>
      <c r="AV1761" s="273" t="s">
        <v>84</v>
      </c>
      <c r="AW1761" s="273" t="s">
        <v>31</v>
      </c>
      <c r="AX1761" s="273" t="s">
        <v>77</v>
      </c>
      <c r="AY1761" s="275" t="s">
        <v>366</v>
      </c>
    </row>
    <row r="1762" spans="2:51" s="280" customFormat="1">
      <c r="B1762" s="279"/>
      <c r="D1762" s="274" t="s">
        <v>373</v>
      </c>
      <c r="E1762" s="281" t="s">
        <v>1</v>
      </c>
      <c r="F1762" s="282" t="s">
        <v>1634</v>
      </c>
      <c r="H1762" s="283">
        <v>16.97</v>
      </c>
      <c r="L1762" s="279"/>
      <c r="M1762" s="284"/>
      <c r="T1762" s="285"/>
      <c r="AT1762" s="281" t="s">
        <v>373</v>
      </c>
      <c r="AU1762" s="281" t="s">
        <v>90</v>
      </c>
      <c r="AV1762" s="280" t="s">
        <v>90</v>
      </c>
      <c r="AW1762" s="280" t="s">
        <v>31</v>
      </c>
      <c r="AX1762" s="280" t="s">
        <v>77</v>
      </c>
      <c r="AY1762" s="281" t="s">
        <v>366</v>
      </c>
    </row>
    <row r="1763" spans="2:51" s="280" customFormat="1">
      <c r="B1763" s="279"/>
      <c r="D1763" s="274" t="s">
        <v>373</v>
      </c>
      <c r="E1763" s="281" t="s">
        <v>1</v>
      </c>
      <c r="F1763" s="282" t="s">
        <v>1635</v>
      </c>
      <c r="H1763" s="283">
        <v>9.34</v>
      </c>
      <c r="L1763" s="279"/>
      <c r="M1763" s="284"/>
      <c r="T1763" s="285"/>
      <c r="AT1763" s="281" t="s">
        <v>373</v>
      </c>
      <c r="AU1763" s="281" t="s">
        <v>90</v>
      </c>
      <c r="AV1763" s="280" t="s">
        <v>90</v>
      </c>
      <c r="AW1763" s="280" t="s">
        <v>31</v>
      </c>
      <c r="AX1763" s="280" t="s">
        <v>77</v>
      </c>
      <c r="AY1763" s="281" t="s">
        <v>366</v>
      </c>
    </row>
    <row r="1764" spans="2:51" s="280" customFormat="1">
      <c r="B1764" s="279"/>
      <c r="D1764" s="274" t="s">
        <v>373</v>
      </c>
      <c r="E1764" s="281" t="s">
        <v>1</v>
      </c>
      <c r="F1764" s="282" t="s">
        <v>1636</v>
      </c>
      <c r="H1764" s="283">
        <v>16.655999999999999</v>
      </c>
      <c r="L1764" s="279"/>
      <c r="M1764" s="284"/>
      <c r="T1764" s="285"/>
      <c r="AT1764" s="281" t="s">
        <v>373</v>
      </c>
      <c r="AU1764" s="281" t="s">
        <v>90</v>
      </c>
      <c r="AV1764" s="280" t="s">
        <v>90</v>
      </c>
      <c r="AW1764" s="280" t="s">
        <v>31</v>
      </c>
      <c r="AX1764" s="280" t="s">
        <v>77</v>
      </c>
      <c r="AY1764" s="281" t="s">
        <v>366</v>
      </c>
    </row>
    <row r="1765" spans="2:51" s="280" customFormat="1">
      <c r="B1765" s="279"/>
      <c r="D1765" s="274" t="s">
        <v>373</v>
      </c>
      <c r="E1765" s="281" t="s">
        <v>1</v>
      </c>
      <c r="F1765" s="282" t="s">
        <v>1637</v>
      </c>
      <c r="H1765" s="283">
        <v>4</v>
      </c>
      <c r="L1765" s="279"/>
      <c r="M1765" s="284"/>
      <c r="T1765" s="285"/>
      <c r="AT1765" s="281" t="s">
        <v>373</v>
      </c>
      <c r="AU1765" s="281" t="s">
        <v>90</v>
      </c>
      <c r="AV1765" s="280" t="s">
        <v>90</v>
      </c>
      <c r="AW1765" s="280" t="s">
        <v>31</v>
      </c>
      <c r="AX1765" s="280" t="s">
        <v>77</v>
      </c>
      <c r="AY1765" s="281" t="s">
        <v>366</v>
      </c>
    </row>
    <row r="1766" spans="2:51" s="280" customFormat="1">
      <c r="B1766" s="279"/>
      <c r="D1766" s="274" t="s">
        <v>373</v>
      </c>
      <c r="E1766" s="281" t="s">
        <v>1</v>
      </c>
      <c r="F1766" s="282" t="s">
        <v>1638</v>
      </c>
      <c r="H1766" s="283">
        <v>-2.3380000000000001</v>
      </c>
      <c r="L1766" s="279"/>
      <c r="M1766" s="284"/>
      <c r="T1766" s="285"/>
      <c r="AT1766" s="281" t="s">
        <v>373</v>
      </c>
      <c r="AU1766" s="281" t="s">
        <v>90</v>
      </c>
      <c r="AV1766" s="280" t="s">
        <v>90</v>
      </c>
      <c r="AW1766" s="280" t="s">
        <v>31</v>
      </c>
      <c r="AX1766" s="280" t="s">
        <v>77</v>
      </c>
      <c r="AY1766" s="281" t="s">
        <v>366</v>
      </c>
    </row>
    <row r="1767" spans="2:51" s="280" customFormat="1">
      <c r="B1767" s="279"/>
      <c r="D1767" s="274" t="s">
        <v>373</v>
      </c>
      <c r="E1767" s="281" t="s">
        <v>1</v>
      </c>
      <c r="F1767" s="282" t="s">
        <v>1639</v>
      </c>
      <c r="H1767" s="283">
        <v>-1.9419999999999999</v>
      </c>
      <c r="L1767" s="279"/>
      <c r="M1767" s="284"/>
      <c r="T1767" s="285"/>
      <c r="AT1767" s="281" t="s">
        <v>373</v>
      </c>
      <c r="AU1767" s="281" t="s">
        <v>90</v>
      </c>
      <c r="AV1767" s="280" t="s">
        <v>90</v>
      </c>
      <c r="AW1767" s="280" t="s">
        <v>31</v>
      </c>
      <c r="AX1767" s="280" t="s">
        <v>77</v>
      </c>
      <c r="AY1767" s="281" t="s">
        <v>366</v>
      </c>
    </row>
    <row r="1768" spans="2:51" s="273" customFormat="1">
      <c r="B1768" s="272"/>
      <c r="D1768" s="274" t="s">
        <v>373</v>
      </c>
      <c r="E1768" s="275" t="s">
        <v>1</v>
      </c>
      <c r="F1768" s="276" t="s">
        <v>1640</v>
      </c>
      <c r="H1768" s="275" t="s">
        <v>1</v>
      </c>
      <c r="L1768" s="272"/>
      <c r="M1768" s="277"/>
      <c r="T1768" s="278"/>
      <c r="AT1768" s="275" t="s">
        <v>373</v>
      </c>
      <c r="AU1768" s="275" t="s">
        <v>90</v>
      </c>
      <c r="AV1768" s="273" t="s">
        <v>84</v>
      </c>
      <c r="AW1768" s="273" t="s">
        <v>31</v>
      </c>
      <c r="AX1768" s="273" t="s">
        <v>77</v>
      </c>
      <c r="AY1768" s="275" t="s">
        <v>366</v>
      </c>
    </row>
    <row r="1769" spans="2:51" s="280" customFormat="1">
      <c r="B1769" s="279"/>
      <c r="D1769" s="274" t="s">
        <v>373</v>
      </c>
      <c r="E1769" s="281" t="s">
        <v>1</v>
      </c>
      <c r="F1769" s="282" t="s">
        <v>1641</v>
      </c>
      <c r="H1769" s="283">
        <v>29.28</v>
      </c>
      <c r="L1769" s="279"/>
      <c r="M1769" s="284"/>
      <c r="T1769" s="285"/>
      <c r="AT1769" s="281" t="s">
        <v>373</v>
      </c>
      <c r="AU1769" s="281" t="s">
        <v>90</v>
      </c>
      <c r="AV1769" s="280" t="s">
        <v>90</v>
      </c>
      <c r="AW1769" s="280" t="s">
        <v>31</v>
      </c>
      <c r="AX1769" s="280" t="s">
        <v>77</v>
      </c>
      <c r="AY1769" s="281" t="s">
        <v>366</v>
      </c>
    </row>
    <row r="1770" spans="2:51" s="294" customFormat="1">
      <c r="B1770" s="293"/>
      <c r="D1770" s="274" t="s">
        <v>373</v>
      </c>
      <c r="E1770" s="295" t="s">
        <v>1</v>
      </c>
      <c r="F1770" s="296" t="s">
        <v>397</v>
      </c>
      <c r="H1770" s="297">
        <v>179.893</v>
      </c>
      <c r="L1770" s="293"/>
      <c r="M1770" s="298"/>
      <c r="T1770" s="299"/>
      <c r="AT1770" s="295" t="s">
        <v>373</v>
      </c>
      <c r="AU1770" s="295" t="s">
        <v>90</v>
      </c>
      <c r="AV1770" s="294" t="s">
        <v>149</v>
      </c>
      <c r="AW1770" s="294" t="s">
        <v>31</v>
      </c>
      <c r="AX1770" s="294" t="s">
        <v>77</v>
      </c>
      <c r="AY1770" s="295" t="s">
        <v>366</v>
      </c>
    </row>
    <row r="1771" spans="2:51" s="273" customFormat="1">
      <c r="B1771" s="272"/>
      <c r="D1771" s="274" t="s">
        <v>373</v>
      </c>
      <c r="E1771" s="275" t="s">
        <v>1</v>
      </c>
      <c r="F1771" s="276" t="s">
        <v>1642</v>
      </c>
      <c r="H1771" s="275" t="s">
        <v>1</v>
      </c>
      <c r="L1771" s="272"/>
      <c r="M1771" s="277"/>
      <c r="T1771" s="278"/>
      <c r="AT1771" s="275" t="s">
        <v>373</v>
      </c>
      <c r="AU1771" s="275" t="s">
        <v>90</v>
      </c>
      <c r="AV1771" s="273" t="s">
        <v>84</v>
      </c>
      <c r="AW1771" s="273" t="s">
        <v>31</v>
      </c>
      <c r="AX1771" s="273" t="s">
        <v>77</v>
      </c>
      <c r="AY1771" s="275" t="s">
        <v>366</v>
      </c>
    </row>
    <row r="1772" spans="2:51" s="280" customFormat="1">
      <c r="B1772" s="279"/>
      <c r="D1772" s="274" t="s">
        <v>373</v>
      </c>
      <c r="E1772" s="281" t="s">
        <v>1</v>
      </c>
      <c r="F1772" s="282" t="s">
        <v>1643</v>
      </c>
      <c r="H1772" s="283">
        <v>10.711</v>
      </c>
      <c r="L1772" s="279"/>
      <c r="M1772" s="284"/>
      <c r="T1772" s="285"/>
      <c r="AT1772" s="281" t="s">
        <v>373</v>
      </c>
      <c r="AU1772" s="281" t="s">
        <v>90</v>
      </c>
      <c r="AV1772" s="280" t="s">
        <v>90</v>
      </c>
      <c r="AW1772" s="280" t="s">
        <v>31</v>
      </c>
      <c r="AX1772" s="280" t="s">
        <v>77</v>
      </c>
      <c r="AY1772" s="281" t="s">
        <v>366</v>
      </c>
    </row>
    <row r="1773" spans="2:51" s="280" customFormat="1">
      <c r="B1773" s="279"/>
      <c r="D1773" s="274" t="s">
        <v>373</v>
      </c>
      <c r="E1773" s="281" t="s">
        <v>1</v>
      </c>
      <c r="F1773" s="282" t="s">
        <v>293</v>
      </c>
      <c r="H1773" s="283">
        <v>6.8949999999999996</v>
      </c>
      <c r="L1773" s="279"/>
      <c r="M1773" s="284"/>
      <c r="T1773" s="285"/>
      <c r="AT1773" s="281" t="s">
        <v>373</v>
      </c>
      <c r="AU1773" s="281" t="s">
        <v>90</v>
      </c>
      <c r="AV1773" s="280" t="s">
        <v>90</v>
      </c>
      <c r="AW1773" s="280" t="s">
        <v>31</v>
      </c>
      <c r="AX1773" s="280" t="s">
        <v>77</v>
      </c>
      <c r="AY1773" s="281" t="s">
        <v>366</v>
      </c>
    </row>
    <row r="1774" spans="2:51" s="273" customFormat="1">
      <c r="B1774" s="272"/>
      <c r="D1774" s="274" t="s">
        <v>373</v>
      </c>
      <c r="E1774" s="275" t="s">
        <v>1</v>
      </c>
      <c r="F1774" s="276" t="s">
        <v>1644</v>
      </c>
      <c r="H1774" s="275" t="s">
        <v>1</v>
      </c>
      <c r="L1774" s="272"/>
      <c r="M1774" s="277"/>
      <c r="T1774" s="278"/>
      <c r="AT1774" s="275" t="s">
        <v>373</v>
      </c>
      <c r="AU1774" s="275" t="s">
        <v>90</v>
      </c>
      <c r="AV1774" s="273" t="s">
        <v>84</v>
      </c>
      <c r="AW1774" s="273" t="s">
        <v>31</v>
      </c>
      <c r="AX1774" s="273" t="s">
        <v>77</v>
      </c>
      <c r="AY1774" s="275" t="s">
        <v>366</v>
      </c>
    </row>
    <row r="1775" spans="2:51" s="280" customFormat="1">
      <c r="B1775" s="279"/>
      <c r="D1775" s="274" t="s">
        <v>373</v>
      </c>
      <c r="E1775" s="281" t="s">
        <v>1</v>
      </c>
      <c r="F1775" s="282" t="s">
        <v>1645</v>
      </c>
      <c r="H1775" s="283">
        <v>11.138</v>
      </c>
      <c r="L1775" s="279"/>
      <c r="M1775" s="284"/>
      <c r="T1775" s="285"/>
      <c r="AT1775" s="281" t="s">
        <v>373</v>
      </c>
      <c r="AU1775" s="281" t="s">
        <v>90</v>
      </c>
      <c r="AV1775" s="280" t="s">
        <v>90</v>
      </c>
      <c r="AW1775" s="280" t="s">
        <v>31</v>
      </c>
      <c r="AX1775" s="280" t="s">
        <v>77</v>
      </c>
      <c r="AY1775" s="281" t="s">
        <v>366</v>
      </c>
    </row>
    <row r="1776" spans="2:51" s="280" customFormat="1">
      <c r="B1776" s="279"/>
      <c r="D1776" s="274" t="s">
        <v>373</v>
      </c>
      <c r="E1776" s="281" t="s">
        <v>1</v>
      </c>
      <c r="F1776" s="282" t="s">
        <v>1646</v>
      </c>
      <c r="H1776" s="283">
        <v>-0.31900000000000001</v>
      </c>
      <c r="L1776" s="279"/>
      <c r="M1776" s="284"/>
      <c r="T1776" s="285"/>
      <c r="AT1776" s="281" t="s">
        <v>373</v>
      </c>
      <c r="AU1776" s="281" t="s">
        <v>90</v>
      </c>
      <c r="AV1776" s="280" t="s">
        <v>90</v>
      </c>
      <c r="AW1776" s="280" t="s">
        <v>31</v>
      </c>
      <c r="AX1776" s="280" t="s">
        <v>77</v>
      </c>
      <c r="AY1776" s="281" t="s">
        <v>366</v>
      </c>
    </row>
    <row r="1777" spans="2:51" s="294" customFormat="1">
      <c r="B1777" s="293"/>
      <c r="D1777" s="274" t="s">
        <v>373</v>
      </c>
      <c r="E1777" s="295" t="s">
        <v>1</v>
      </c>
      <c r="F1777" s="296" t="s">
        <v>397</v>
      </c>
      <c r="H1777" s="297">
        <v>28.425000000000001</v>
      </c>
      <c r="L1777" s="293"/>
      <c r="M1777" s="298"/>
      <c r="T1777" s="299"/>
      <c r="AT1777" s="295" t="s">
        <v>373</v>
      </c>
      <c r="AU1777" s="295" t="s">
        <v>90</v>
      </c>
      <c r="AV1777" s="294" t="s">
        <v>149</v>
      </c>
      <c r="AW1777" s="294" t="s">
        <v>31</v>
      </c>
      <c r="AX1777" s="294" t="s">
        <v>77</v>
      </c>
      <c r="AY1777" s="295" t="s">
        <v>366</v>
      </c>
    </row>
    <row r="1778" spans="2:51" s="273" customFormat="1">
      <c r="B1778" s="272"/>
      <c r="D1778" s="274" t="s">
        <v>373</v>
      </c>
      <c r="E1778" s="275" t="s">
        <v>1</v>
      </c>
      <c r="F1778" s="276" t="s">
        <v>1647</v>
      </c>
      <c r="H1778" s="275" t="s">
        <v>1</v>
      </c>
      <c r="L1778" s="272"/>
      <c r="M1778" s="277"/>
      <c r="T1778" s="278"/>
      <c r="AT1778" s="275" t="s">
        <v>373</v>
      </c>
      <c r="AU1778" s="275" t="s">
        <v>90</v>
      </c>
      <c r="AV1778" s="273" t="s">
        <v>84</v>
      </c>
      <c r="AW1778" s="273" t="s">
        <v>31</v>
      </c>
      <c r="AX1778" s="273" t="s">
        <v>77</v>
      </c>
      <c r="AY1778" s="275" t="s">
        <v>366</v>
      </c>
    </row>
    <row r="1779" spans="2:51" s="273" customFormat="1">
      <c r="B1779" s="272"/>
      <c r="D1779" s="274" t="s">
        <v>373</v>
      </c>
      <c r="E1779" s="275" t="s">
        <v>1</v>
      </c>
      <c r="F1779" s="276" t="s">
        <v>1648</v>
      </c>
      <c r="H1779" s="275" t="s">
        <v>1</v>
      </c>
      <c r="L1779" s="272"/>
      <c r="M1779" s="277"/>
      <c r="T1779" s="278"/>
      <c r="AT1779" s="275" t="s">
        <v>373</v>
      </c>
      <c r="AU1779" s="275" t="s">
        <v>90</v>
      </c>
      <c r="AV1779" s="273" t="s">
        <v>84</v>
      </c>
      <c r="AW1779" s="273" t="s">
        <v>31</v>
      </c>
      <c r="AX1779" s="273" t="s">
        <v>77</v>
      </c>
      <c r="AY1779" s="275" t="s">
        <v>366</v>
      </c>
    </row>
    <row r="1780" spans="2:51" s="273" customFormat="1">
      <c r="B1780" s="272"/>
      <c r="D1780" s="274" t="s">
        <v>373</v>
      </c>
      <c r="E1780" s="275" t="s">
        <v>1</v>
      </c>
      <c r="F1780" s="276" t="s">
        <v>1649</v>
      </c>
      <c r="H1780" s="275" t="s">
        <v>1</v>
      </c>
      <c r="L1780" s="272"/>
      <c r="M1780" s="277"/>
      <c r="T1780" s="278"/>
      <c r="AT1780" s="275" t="s">
        <v>373</v>
      </c>
      <c r="AU1780" s="275" t="s">
        <v>90</v>
      </c>
      <c r="AV1780" s="273" t="s">
        <v>84</v>
      </c>
      <c r="AW1780" s="273" t="s">
        <v>31</v>
      </c>
      <c r="AX1780" s="273" t="s">
        <v>77</v>
      </c>
      <c r="AY1780" s="275" t="s">
        <v>366</v>
      </c>
    </row>
    <row r="1781" spans="2:51" s="273" customFormat="1">
      <c r="B1781" s="272"/>
      <c r="D1781" s="274" t="s">
        <v>373</v>
      </c>
      <c r="E1781" s="275" t="s">
        <v>1</v>
      </c>
      <c r="F1781" s="276" t="s">
        <v>1650</v>
      </c>
      <c r="H1781" s="275" t="s">
        <v>1</v>
      </c>
      <c r="L1781" s="272"/>
      <c r="M1781" s="277"/>
      <c r="T1781" s="278"/>
      <c r="AT1781" s="275" t="s">
        <v>373</v>
      </c>
      <c r="AU1781" s="275" t="s">
        <v>90</v>
      </c>
      <c r="AV1781" s="273" t="s">
        <v>84</v>
      </c>
      <c r="AW1781" s="273" t="s">
        <v>31</v>
      </c>
      <c r="AX1781" s="273" t="s">
        <v>77</v>
      </c>
      <c r="AY1781" s="275" t="s">
        <v>366</v>
      </c>
    </row>
    <row r="1782" spans="2:51" s="273" customFormat="1">
      <c r="B1782" s="272"/>
      <c r="D1782" s="274" t="s">
        <v>373</v>
      </c>
      <c r="E1782" s="275" t="s">
        <v>1</v>
      </c>
      <c r="F1782" s="276" t="s">
        <v>1651</v>
      </c>
      <c r="H1782" s="275" t="s">
        <v>1</v>
      </c>
      <c r="L1782" s="272"/>
      <c r="M1782" s="277"/>
      <c r="T1782" s="278"/>
      <c r="AT1782" s="275" t="s">
        <v>373</v>
      </c>
      <c r="AU1782" s="275" t="s">
        <v>90</v>
      </c>
      <c r="AV1782" s="273" t="s">
        <v>84</v>
      </c>
      <c r="AW1782" s="273" t="s">
        <v>31</v>
      </c>
      <c r="AX1782" s="273" t="s">
        <v>77</v>
      </c>
      <c r="AY1782" s="275" t="s">
        <v>366</v>
      </c>
    </row>
    <row r="1783" spans="2:51" s="280" customFormat="1">
      <c r="B1783" s="279"/>
      <c r="D1783" s="274" t="s">
        <v>373</v>
      </c>
      <c r="E1783" s="281" t="s">
        <v>1</v>
      </c>
      <c r="F1783" s="282" t="s">
        <v>1652</v>
      </c>
      <c r="H1783" s="283">
        <v>3.5880000000000001</v>
      </c>
      <c r="L1783" s="279"/>
      <c r="M1783" s="284"/>
      <c r="T1783" s="285"/>
      <c r="AT1783" s="281" t="s">
        <v>373</v>
      </c>
      <c r="AU1783" s="281" t="s">
        <v>90</v>
      </c>
      <c r="AV1783" s="280" t="s">
        <v>90</v>
      </c>
      <c r="AW1783" s="280" t="s">
        <v>31</v>
      </c>
      <c r="AX1783" s="280" t="s">
        <v>77</v>
      </c>
      <c r="AY1783" s="281" t="s">
        <v>366</v>
      </c>
    </row>
    <row r="1784" spans="2:51" s="273" customFormat="1">
      <c r="B1784" s="272"/>
      <c r="D1784" s="274" t="s">
        <v>373</v>
      </c>
      <c r="E1784" s="275" t="s">
        <v>1</v>
      </c>
      <c r="F1784" s="276" t="s">
        <v>1653</v>
      </c>
      <c r="H1784" s="275" t="s">
        <v>1</v>
      </c>
      <c r="L1784" s="272"/>
      <c r="M1784" s="277"/>
      <c r="T1784" s="278"/>
      <c r="AT1784" s="275" t="s">
        <v>373</v>
      </c>
      <c r="AU1784" s="275" t="s">
        <v>90</v>
      </c>
      <c r="AV1784" s="273" t="s">
        <v>84</v>
      </c>
      <c r="AW1784" s="273" t="s">
        <v>31</v>
      </c>
      <c r="AX1784" s="273" t="s">
        <v>77</v>
      </c>
      <c r="AY1784" s="275" t="s">
        <v>366</v>
      </c>
    </row>
    <row r="1785" spans="2:51" s="273" customFormat="1">
      <c r="B1785" s="272"/>
      <c r="D1785" s="274" t="s">
        <v>373</v>
      </c>
      <c r="E1785" s="275" t="s">
        <v>1</v>
      </c>
      <c r="F1785" s="276" t="s">
        <v>1649</v>
      </c>
      <c r="H1785" s="275" t="s">
        <v>1</v>
      </c>
      <c r="L1785" s="272"/>
      <c r="M1785" s="277"/>
      <c r="T1785" s="278"/>
      <c r="AT1785" s="275" t="s">
        <v>373</v>
      </c>
      <c r="AU1785" s="275" t="s">
        <v>90</v>
      </c>
      <c r="AV1785" s="273" t="s">
        <v>84</v>
      </c>
      <c r="AW1785" s="273" t="s">
        <v>31</v>
      </c>
      <c r="AX1785" s="273" t="s">
        <v>77</v>
      </c>
      <c r="AY1785" s="275" t="s">
        <v>366</v>
      </c>
    </row>
    <row r="1786" spans="2:51" s="273" customFormat="1">
      <c r="B1786" s="272"/>
      <c r="D1786" s="274" t="s">
        <v>373</v>
      </c>
      <c r="E1786" s="275" t="s">
        <v>1</v>
      </c>
      <c r="F1786" s="276" t="s">
        <v>1654</v>
      </c>
      <c r="H1786" s="275" t="s">
        <v>1</v>
      </c>
      <c r="L1786" s="272"/>
      <c r="M1786" s="277"/>
      <c r="T1786" s="278"/>
      <c r="AT1786" s="275" t="s">
        <v>373</v>
      </c>
      <c r="AU1786" s="275" t="s">
        <v>90</v>
      </c>
      <c r="AV1786" s="273" t="s">
        <v>84</v>
      </c>
      <c r="AW1786" s="273" t="s">
        <v>31</v>
      </c>
      <c r="AX1786" s="273" t="s">
        <v>77</v>
      </c>
      <c r="AY1786" s="275" t="s">
        <v>366</v>
      </c>
    </row>
    <row r="1787" spans="2:51" s="280" customFormat="1">
      <c r="B1787" s="279"/>
      <c r="D1787" s="274" t="s">
        <v>373</v>
      </c>
      <c r="E1787" s="281" t="s">
        <v>1</v>
      </c>
      <c r="F1787" s="282" t="s">
        <v>1655</v>
      </c>
      <c r="H1787" s="283">
        <v>4.4470000000000001</v>
      </c>
      <c r="L1787" s="279"/>
      <c r="M1787" s="284"/>
      <c r="T1787" s="285"/>
      <c r="AT1787" s="281" t="s">
        <v>373</v>
      </c>
      <c r="AU1787" s="281" t="s">
        <v>90</v>
      </c>
      <c r="AV1787" s="280" t="s">
        <v>90</v>
      </c>
      <c r="AW1787" s="280" t="s">
        <v>31</v>
      </c>
      <c r="AX1787" s="280" t="s">
        <v>77</v>
      </c>
      <c r="AY1787" s="281" t="s">
        <v>366</v>
      </c>
    </row>
    <row r="1788" spans="2:51" s="280" customFormat="1">
      <c r="B1788" s="279"/>
      <c r="D1788" s="274" t="s">
        <v>373</v>
      </c>
      <c r="E1788" s="281" t="s">
        <v>1</v>
      </c>
      <c r="F1788" s="282" t="s">
        <v>1656</v>
      </c>
      <c r="H1788" s="283">
        <v>24.419</v>
      </c>
      <c r="L1788" s="279"/>
      <c r="M1788" s="284"/>
      <c r="T1788" s="285"/>
      <c r="AT1788" s="281" t="s">
        <v>373</v>
      </c>
      <c r="AU1788" s="281" t="s">
        <v>90</v>
      </c>
      <c r="AV1788" s="280" t="s">
        <v>90</v>
      </c>
      <c r="AW1788" s="280" t="s">
        <v>31</v>
      </c>
      <c r="AX1788" s="280" t="s">
        <v>77</v>
      </c>
      <c r="AY1788" s="281" t="s">
        <v>366</v>
      </c>
    </row>
    <row r="1789" spans="2:51" s="273" customFormat="1">
      <c r="B1789" s="272"/>
      <c r="D1789" s="274" t="s">
        <v>373</v>
      </c>
      <c r="E1789" s="275" t="s">
        <v>1</v>
      </c>
      <c r="F1789" s="276" t="s">
        <v>1657</v>
      </c>
      <c r="H1789" s="275" t="s">
        <v>1</v>
      </c>
      <c r="L1789" s="272"/>
      <c r="M1789" s="277"/>
      <c r="T1789" s="278"/>
      <c r="AT1789" s="275" t="s">
        <v>373</v>
      </c>
      <c r="AU1789" s="275" t="s">
        <v>90</v>
      </c>
      <c r="AV1789" s="273" t="s">
        <v>84</v>
      </c>
      <c r="AW1789" s="273" t="s">
        <v>31</v>
      </c>
      <c r="AX1789" s="273" t="s">
        <v>77</v>
      </c>
      <c r="AY1789" s="275" t="s">
        <v>366</v>
      </c>
    </row>
    <row r="1790" spans="2:51" s="280" customFormat="1">
      <c r="B1790" s="279"/>
      <c r="D1790" s="274" t="s">
        <v>373</v>
      </c>
      <c r="E1790" s="281" t="s">
        <v>1</v>
      </c>
      <c r="F1790" s="282" t="s">
        <v>1658</v>
      </c>
      <c r="H1790" s="283">
        <v>62.615000000000002</v>
      </c>
      <c r="L1790" s="279"/>
      <c r="M1790" s="284"/>
      <c r="T1790" s="285"/>
      <c r="AT1790" s="281" t="s">
        <v>373</v>
      </c>
      <c r="AU1790" s="281" t="s">
        <v>90</v>
      </c>
      <c r="AV1790" s="280" t="s">
        <v>90</v>
      </c>
      <c r="AW1790" s="280" t="s">
        <v>31</v>
      </c>
      <c r="AX1790" s="280" t="s">
        <v>77</v>
      </c>
      <c r="AY1790" s="281" t="s">
        <v>366</v>
      </c>
    </row>
    <row r="1791" spans="2:51" s="280" customFormat="1">
      <c r="B1791" s="279"/>
      <c r="D1791" s="274" t="s">
        <v>373</v>
      </c>
      <c r="E1791" s="281" t="s">
        <v>1</v>
      </c>
      <c r="F1791" s="282" t="s">
        <v>1659</v>
      </c>
      <c r="H1791" s="283">
        <v>-8.5440000000000005</v>
      </c>
      <c r="L1791" s="279"/>
      <c r="M1791" s="284"/>
      <c r="T1791" s="285"/>
      <c r="AT1791" s="281" t="s">
        <v>373</v>
      </c>
      <c r="AU1791" s="281" t="s">
        <v>90</v>
      </c>
      <c r="AV1791" s="280" t="s">
        <v>90</v>
      </c>
      <c r="AW1791" s="280" t="s">
        <v>31</v>
      </c>
      <c r="AX1791" s="280" t="s">
        <v>77</v>
      </c>
      <c r="AY1791" s="281" t="s">
        <v>366</v>
      </c>
    </row>
    <row r="1792" spans="2:51" s="280" customFormat="1">
      <c r="B1792" s="279"/>
      <c r="D1792" s="274" t="s">
        <v>373</v>
      </c>
      <c r="E1792" s="281" t="s">
        <v>1</v>
      </c>
      <c r="F1792" s="282" t="s">
        <v>1660</v>
      </c>
      <c r="H1792" s="283">
        <v>3.6120000000000001</v>
      </c>
      <c r="L1792" s="279"/>
      <c r="M1792" s="284"/>
      <c r="T1792" s="285"/>
      <c r="AT1792" s="281" t="s">
        <v>373</v>
      </c>
      <c r="AU1792" s="281" t="s">
        <v>90</v>
      </c>
      <c r="AV1792" s="280" t="s">
        <v>90</v>
      </c>
      <c r="AW1792" s="280" t="s">
        <v>31</v>
      </c>
      <c r="AX1792" s="280" t="s">
        <v>77</v>
      </c>
      <c r="AY1792" s="281" t="s">
        <v>366</v>
      </c>
    </row>
    <row r="1793" spans="2:51" s="280" customFormat="1">
      <c r="B1793" s="279"/>
      <c r="D1793" s="274" t="s">
        <v>373</v>
      </c>
      <c r="E1793" s="281" t="s">
        <v>1</v>
      </c>
      <c r="F1793" s="282" t="s">
        <v>1661</v>
      </c>
      <c r="H1793" s="283">
        <v>45.281999999999996</v>
      </c>
      <c r="L1793" s="279"/>
      <c r="M1793" s="284"/>
      <c r="T1793" s="285"/>
      <c r="AT1793" s="281" t="s">
        <v>373</v>
      </c>
      <c r="AU1793" s="281" t="s">
        <v>90</v>
      </c>
      <c r="AV1793" s="280" t="s">
        <v>90</v>
      </c>
      <c r="AW1793" s="280" t="s">
        <v>31</v>
      </c>
      <c r="AX1793" s="280" t="s">
        <v>77</v>
      </c>
      <c r="AY1793" s="281" t="s">
        <v>366</v>
      </c>
    </row>
    <row r="1794" spans="2:51" s="273" customFormat="1">
      <c r="B1794" s="272"/>
      <c r="D1794" s="274" t="s">
        <v>373</v>
      </c>
      <c r="E1794" s="275" t="s">
        <v>1</v>
      </c>
      <c r="F1794" s="276" t="s">
        <v>1662</v>
      </c>
      <c r="H1794" s="275" t="s">
        <v>1</v>
      </c>
      <c r="L1794" s="272"/>
      <c r="M1794" s="277"/>
      <c r="T1794" s="278"/>
      <c r="AT1794" s="275" t="s">
        <v>373</v>
      </c>
      <c r="AU1794" s="275" t="s">
        <v>90</v>
      </c>
      <c r="AV1794" s="273" t="s">
        <v>84</v>
      </c>
      <c r="AW1794" s="273" t="s">
        <v>31</v>
      </c>
      <c r="AX1794" s="273" t="s">
        <v>77</v>
      </c>
      <c r="AY1794" s="275" t="s">
        <v>366</v>
      </c>
    </row>
    <row r="1795" spans="2:51" s="280" customFormat="1">
      <c r="B1795" s="279"/>
      <c r="D1795" s="274" t="s">
        <v>373</v>
      </c>
      <c r="E1795" s="281" t="s">
        <v>1</v>
      </c>
      <c r="F1795" s="282" t="s">
        <v>1663</v>
      </c>
      <c r="H1795" s="283">
        <v>52.143000000000001</v>
      </c>
      <c r="L1795" s="279"/>
      <c r="M1795" s="284"/>
      <c r="T1795" s="285"/>
      <c r="AT1795" s="281" t="s">
        <v>373</v>
      </c>
      <c r="AU1795" s="281" t="s">
        <v>90</v>
      </c>
      <c r="AV1795" s="280" t="s">
        <v>90</v>
      </c>
      <c r="AW1795" s="280" t="s">
        <v>31</v>
      </c>
      <c r="AX1795" s="280" t="s">
        <v>77</v>
      </c>
      <c r="AY1795" s="281" t="s">
        <v>366</v>
      </c>
    </row>
    <row r="1796" spans="2:51" s="280" customFormat="1">
      <c r="B1796" s="279"/>
      <c r="D1796" s="274" t="s">
        <v>373</v>
      </c>
      <c r="E1796" s="281" t="s">
        <v>1</v>
      </c>
      <c r="F1796" s="282" t="s">
        <v>1664</v>
      </c>
      <c r="H1796" s="283">
        <v>-4.327</v>
      </c>
      <c r="L1796" s="279"/>
      <c r="M1796" s="284"/>
      <c r="T1796" s="285"/>
      <c r="AT1796" s="281" t="s">
        <v>373</v>
      </c>
      <c r="AU1796" s="281" t="s">
        <v>90</v>
      </c>
      <c r="AV1796" s="280" t="s">
        <v>90</v>
      </c>
      <c r="AW1796" s="280" t="s">
        <v>31</v>
      </c>
      <c r="AX1796" s="280" t="s">
        <v>77</v>
      </c>
      <c r="AY1796" s="281" t="s">
        <v>366</v>
      </c>
    </row>
    <row r="1797" spans="2:51" s="280" customFormat="1">
      <c r="B1797" s="279"/>
      <c r="D1797" s="274" t="s">
        <v>373</v>
      </c>
      <c r="E1797" s="281" t="s">
        <v>1</v>
      </c>
      <c r="F1797" s="282" t="s">
        <v>1665</v>
      </c>
      <c r="H1797" s="283">
        <v>3.8969999999999998</v>
      </c>
      <c r="L1797" s="279"/>
      <c r="M1797" s="284"/>
      <c r="T1797" s="285"/>
      <c r="AT1797" s="281" t="s">
        <v>373</v>
      </c>
      <c r="AU1797" s="281" t="s">
        <v>90</v>
      </c>
      <c r="AV1797" s="280" t="s">
        <v>90</v>
      </c>
      <c r="AW1797" s="280" t="s">
        <v>31</v>
      </c>
      <c r="AX1797" s="280" t="s">
        <v>77</v>
      </c>
      <c r="AY1797" s="281" t="s">
        <v>366</v>
      </c>
    </row>
    <row r="1798" spans="2:51" s="280" customFormat="1">
      <c r="B1798" s="279"/>
      <c r="D1798" s="274" t="s">
        <v>373</v>
      </c>
      <c r="E1798" s="281" t="s">
        <v>1</v>
      </c>
      <c r="F1798" s="282" t="s">
        <v>1666</v>
      </c>
      <c r="H1798" s="283">
        <v>3.875</v>
      </c>
      <c r="L1798" s="279"/>
      <c r="M1798" s="284"/>
      <c r="T1798" s="285"/>
      <c r="AT1798" s="281" t="s">
        <v>373</v>
      </c>
      <c r="AU1798" s="281" t="s">
        <v>90</v>
      </c>
      <c r="AV1798" s="280" t="s">
        <v>90</v>
      </c>
      <c r="AW1798" s="280" t="s">
        <v>31</v>
      </c>
      <c r="AX1798" s="280" t="s">
        <v>77</v>
      </c>
      <c r="AY1798" s="281" t="s">
        <v>366</v>
      </c>
    </row>
    <row r="1799" spans="2:51" s="280" customFormat="1">
      <c r="B1799" s="279"/>
      <c r="D1799" s="274" t="s">
        <v>373</v>
      </c>
      <c r="E1799" s="281" t="s">
        <v>1</v>
      </c>
      <c r="F1799" s="282" t="s">
        <v>1667</v>
      </c>
      <c r="H1799" s="283">
        <v>3.173</v>
      </c>
      <c r="L1799" s="279"/>
      <c r="M1799" s="284"/>
      <c r="T1799" s="285"/>
      <c r="AT1799" s="281" t="s">
        <v>373</v>
      </c>
      <c r="AU1799" s="281" t="s">
        <v>90</v>
      </c>
      <c r="AV1799" s="280" t="s">
        <v>90</v>
      </c>
      <c r="AW1799" s="280" t="s">
        <v>31</v>
      </c>
      <c r="AX1799" s="280" t="s">
        <v>77</v>
      </c>
      <c r="AY1799" s="281" t="s">
        <v>366</v>
      </c>
    </row>
    <row r="1800" spans="2:51" s="273" customFormat="1">
      <c r="B1800" s="272"/>
      <c r="D1800" s="274" t="s">
        <v>373</v>
      </c>
      <c r="E1800" s="275" t="s">
        <v>1</v>
      </c>
      <c r="F1800" s="276" t="s">
        <v>1668</v>
      </c>
      <c r="H1800" s="275" t="s">
        <v>1</v>
      </c>
      <c r="L1800" s="272"/>
      <c r="M1800" s="277"/>
      <c r="T1800" s="278"/>
      <c r="AT1800" s="275" t="s">
        <v>373</v>
      </c>
      <c r="AU1800" s="275" t="s">
        <v>90</v>
      </c>
      <c r="AV1800" s="273" t="s">
        <v>84</v>
      </c>
      <c r="AW1800" s="273" t="s">
        <v>31</v>
      </c>
      <c r="AX1800" s="273" t="s">
        <v>77</v>
      </c>
      <c r="AY1800" s="275" t="s">
        <v>366</v>
      </c>
    </row>
    <row r="1801" spans="2:51" s="280" customFormat="1">
      <c r="B1801" s="279"/>
      <c r="D1801" s="274" t="s">
        <v>373</v>
      </c>
      <c r="E1801" s="281" t="s">
        <v>1</v>
      </c>
      <c r="F1801" s="282" t="s">
        <v>1669</v>
      </c>
      <c r="H1801" s="283">
        <v>8.3369999999999997</v>
      </c>
      <c r="L1801" s="279"/>
      <c r="M1801" s="284"/>
      <c r="T1801" s="285"/>
      <c r="AT1801" s="281" t="s">
        <v>373</v>
      </c>
      <c r="AU1801" s="281" t="s">
        <v>90</v>
      </c>
      <c r="AV1801" s="280" t="s">
        <v>90</v>
      </c>
      <c r="AW1801" s="280" t="s">
        <v>31</v>
      </c>
      <c r="AX1801" s="280" t="s">
        <v>77</v>
      </c>
      <c r="AY1801" s="281" t="s">
        <v>366</v>
      </c>
    </row>
    <row r="1802" spans="2:51" s="273" customFormat="1">
      <c r="B1802" s="272"/>
      <c r="D1802" s="274" t="s">
        <v>373</v>
      </c>
      <c r="E1802" s="275" t="s">
        <v>1</v>
      </c>
      <c r="F1802" s="276" t="s">
        <v>1670</v>
      </c>
      <c r="H1802" s="275" t="s">
        <v>1</v>
      </c>
      <c r="L1802" s="272"/>
      <c r="M1802" s="277"/>
      <c r="T1802" s="278"/>
      <c r="AT1802" s="275" t="s">
        <v>373</v>
      </c>
      <c r="AU1802" s="275" t="s">
        <v>90</v>
      </c>
      <c r="AV1802" s="273" t="s">
        <v>84</v>
      </c>
      <c r="AW1802" s="273" t="s">
        <v>31</v>
      </c>
      <c r="AX1802" s="273" t="s">
        <v>77</v>
      </c>
      <c r="AY1802" s="275" t="s">
        <v>366</v>
      </c>
    </row>
    <row r="1803" spans="2:51" s="280" customFormat="1">
      <c r="B1803" s="279"/>
      <c r="D1803" s="274" t="s">
        <v>373</v>
      </c>
      <c r="E1803" s="281" t="s">
        <v>1</v>
      </c>
      <c r="F1803" s="282" t="s">
        <v>1671</v>
      </c>
      <c r="H1803" s="283">
        <v>11.417</v>
      </c>
      <c r="L1803" s="279"/>
      <c r="M1803" s="284"/>
      <c r="T1803" s="285"/>
      <c r="AT1803" s="281" t="s">
        <v>373</v>
      </c>
      <c r="AU1803" s="281" t="s">
        <v>90</v>
      </c>
      <c r="AV1803" s="280" t="s">
        <v>90</v>
      </c>
      <c r="AW1803" s="280" t="s">
        <v>31</v>
      </c>
      <c r="AX1803" s="280" t="s">
        <v>77</v>
      </c>
      <c r="AY1803" s="281" t="s">
        <v>366</v>
      </c>
    </row>
    <row r="1804" spans="2:51" s="280" customFormat="1">
      <c r="B1804" s="279"/>
      <c r="D1804" s="274" t="s">
        <v>373</v>
      </c>
      <c r="E1804" s="281" t="s">
        <v>1</v>
      </c>
      <c r="F1804" s="282" t="s">
        <v>1672</v>
      </c>
      <c r="H1804" s="283">
        <v>-3.0960000000000001</v>
      </c>
      <c r="L1804" s="279"/>
      <c r="M1804" s="284"/>
      <c r="T1804" s="285"/>
      <c r="AT1804" s="281" t="s">
        <v>373</v>
      </c>
      <c r="AU1804" s="281" t="s">
        <v>90</v>
      </c>
      <c r="AV1804" s="280" t="s">
        <v>90</v>
      </c>
      <c r="AW1804" s="280" t="s">
        <v>31</v>
      </c>
      <c r="AX1804" s="280" t="s">
        <v>77</v>
      </c>
      <c r="AY1804" s="281" t="s">
        <v>366</v>
      </c>
    </row>
    <row r="1805" spans="2:51" s="280" customFormat="1">
      <c r="B1805" s="279"/>
      <c r="D1805" s="274" t="s">
        <v>373</v>
      </c>
      <c r="E1805" s="281" t="s">
        <v>1</v>
      </c>
      <c r="F1805" s="282" t="s">
        <v>1673</v>
      </c>
      <c r="H1805" s="283">
        <v>1.504</v>
      </c>
      <c r="L1805" s="279"/>
      <c r="M1805" s="284"/>
      <c r="T1805" s="285"/>
      <c r="AT1805" s="281" t="s">
        <v>373</v>
      </c>
      <c r="AU1805" s="281" t="s">
        <v>90</v>
      </c>
      <c r="AV1805" s="280" t="s">
        <v>90</v>
      </c>
      <c r="AW1805" s="280" t="s">
        <v>31</v>
      </c>
      <c r="AX1805" s="280" t="s">
        <v>77</v>
      </c>
      <c r="AY1805" s="281" t="s">
        <v>366</v>
      </c>
    </row>
    <row r="1806" spans="2:51" s="273" customFormat="1">
      <c r="B1806" s="272"/>
      <c r="D1806" s="274" t="s">
        <v>373</v>
      </c>
      <c r="E1806" s="275" t="s">
        <v>1</v>
      </c>
      <c r="F1806" s="276" t="s">
        <v>1674</v>
      </c>
      <c r="H1806" s="275" t="s">
        <v>1</v>
      </c>
      <c r="L1806" s="272"/>
      <c r="M1806" s="277"/>
      <c r="T1806" s="278"/>
      <c r="AT1806" s="275" t="s">
        <v>373</v>
      </c>
      <c r="AU1806" s="275" t="s">
        <v>90</v>
      </c>
      <c r="AV1806" s="273" t="s">
        <v>84</v>
      </c>
      <c r="AW1806" s="273" t="s">
        <v>31</v>
      </c>
      <c r="AX1806" s="273" t="s">
        <v>77</v>
      </c>
      <c r="AY1806" s="275" t="s">
        <v>366</v>
      </c>
    </row>
    <row r="1807" spans="2:51" s="280" customFormat="1">
      <c r="B1807" s="279"/>
      <c r="D1807" s="274" t="s">
        <v>373</v>
      </c>
      <c r="E1807" s="281" t="s">
        <v>1</v>
      </c>
      <c r="F1807" s="282" t="s">
        <v>1675</v>
      </c>
      <c r="H1807" s="283">
        <v>5.157</v>
      </c>
      <c r="L1807" s="279"/>
      <c r="M1807" s="284"/>
      <c r="T1807" s="285"/>
      <c r="AT1807" s="281" t="s">
        <v>373</v>
      </c>
      <c r="AU1807" s="281" t="s">
        <v>90</v>
      </c>
      <c r="AV1807" s="280" t="s">
        <v>90</v>
      </c>
      <c r="AW1807" s="280" t="s">
        <v>31</v>
      </c>
      <c r="AX1807" s="280" t="s">
        <v>77</v>
      </c>
      <c r="AY1807" s="281" t="s">
        <v>366</v>
      </c>
    </row>
    <row r="1808" spans="2:51" s="273" customFormat="1">
      <c r="B1808" s="272"/>
      <c r="D1808" s="274" t="s">
        <v>373</v>
      </c>
      <c r="E1808" s="275" t="s">
        <v>1</v>
      </c>
      <c r="F1808" s="276" t="s">
        <v>1676</v>
      </c>
      <c r="H1808" s="275" t="s">
        <v>1</v>
      </c>
      <c r="L1808" s="272"/>
      <c r="M1808" s="277"/>
      <c r="T1808" s="278"/>
      <c r="AT1808" s="275" t="s">
        <v>373</v>
      </c>
      <c r="AU1808" s="275" t="s">
        <v>90</v>
      </c>
      <c r="AV1808" s="273" t="s">
        <v>84</v>
      </c>
      <c r="AW1808" s="273" t="s">
        <v>31</v>
      </c>
      <c r="AX1808" s="273" t="s">
        <v>77</v>
      </c>
      <c r="AY1808" s="275" t="s">
        <v>366</v>
      </c>
    </row>
    <row r="1809" spans="2:51" s="280" customFormat="1">
      <c r="B1809" s="279"/>
      <c r="D1809" s="274" t="s">
        <v>373</v>
      </c>
      <c r="E1809" s="281" t="s">
        <v>1</v>
      </c>
      <c r="F1809" s="282" t="s">
        <v>1677</v>
      </c>
      <c r="H1809" s="283">
        <v>8.7089999999999996</v>
      </c>
      <c r="L1809" s="279"/>
      <c r="M1809" s="284"/>
      <c r="T1809" s="285"/>
      <c r="AT1809" s="281" t="s">
        <v>373</v>
      </c>
      <c r="AU1809" s="281" t="s">
        <v>90</v>
      </c>
      <c r="AV1809" s="280" t="s">
        <v>90</v>
      </c>
      <c r="AW1809" s="280" t="s">
        <v>31</v>
      </c>
      <c r="AX1809" s="280" t="s">
        <v>77</v>
      </c>
      <c r="AY1809" s="281" t="s">
        <v>366</v>
      </c>
    </row>
    <row r="1810" spans="2:51" s="280" customFormat="1">
      <c r="B1810" s="279"/>
      <c r="D1810" s="274" t="s">
        <v>373</v>
      </c>
      <c r="E1810" s="281" t="s">
        <v>1</v>
      </c>
      <c r="F1810" s="282" t="s">
        <v>1678</v>
      </c>
      <c r="H1810" s="283">
        <v>-0.89</v>
      </c>
      <c r="L1810" s="279"/>
      <c r="M1810" s="284"/>
      <c r="T1810" s="285"/>
      <c r="AT1810" s="281" t="s">
        <v>373</v>
      </c>
      <c r="AU1810" s="281" t="s">
        <v>90</v>
      </c>
      <c r="AV1810" s="280" t="s">
        <v>90</v>
      </c>
      <c r="AW1810" s="280" t="s">
        <v>31</v>
      </c>
      <c r="AX1810" s="280" t="s">
        <v>77</v>
      </c>
      <c r="AY1810" s="281" t="s">
        <v>366</v>
      </c>
    </row>
    <row r="1811" spans="2:51" s="280" customFormat="1">
      <c r="B1811" s="279"/>
      <c r="D1811" s="274" t="s">
        <v>373</v>
      </c>
      <c r="E1811" s="281" t="s">
        <v>1</v>
      </c>
      <c r="F1811" s="282" t="s">
        <v>1679</v>
      </c>
      <c r="H1811" s="283">
        <v>3.1280000000000001</v>
      </c>
      <c r="L1811" s="279"/>
      <c r="M1811" s="284"/>
      <c r="T1811" s="285"/>
      <c r="AT1811" s="281" t="s">
        <v>373</v>
      </c>
      <c r="AU1811" s="281" t="s">
        <v>90</v>
      </c>
      <c r="AV1811" s="280" t="s">
        <v>90</v>
      </c>
      <c r="AW1811" s="280" t="s">
        <v>31</v>
      </c>
      <c r="AX1811" s="280" t="s">
        <v>77</v>
      </c>
      <c r="AY1811" s="281" t="s">
        <v>366</v>
      </c>
    </row>
    <row r="1812" spans="2:51" s="273" customFormat="1">
      <c r="B1812" s="272"/>
      <c r="D1812" s="274" t="s">
        <v>373</v>
      </c>
      <c r="E1812" s="275" t="s">
        <v>1</v>
      </c>
      <c r="F1812" s="276" t="s">
        <v>1680</v>
      </c>
      <c r="H1812" s="275" t="s">
        <v>1</v>
      </c>
      <c r="L1812" s="272"/>
      <c r="M1812" s="277"/>
      <c r="T1812" s="278"/>
      <c r="AT1812" s="275" t="s">
        <v>373</v>
      </c>
      <c r="AU1812" s="275" t="s">
        <v>90</v>
      </c>
      <c r="AV1812" s="273" t="s">
        <v>84</v>
      </c>
      <c r="AW1812" s="273" t="s">
        <v>31</v>
      </c>
      <c r="AX1812" s="273" t="s">
        <v>77</v>
      </c>
      <c r="AY1812" s="275" t="s">
        <v>366</v>
      </c>
    </row>
    <row r="1813" spans="2:51" s="280" customFormat="1">
      <c r="B1813" s="279"/>
      <c r="D1813" s="274" t="s">
        <v>373</v>
      </c>
      <c r="E1813" s="281" t="s">
        <v>1</v>
      </c>
      <c r="F1813" s="282" t="s">
        <v>1681</v>
      </c>
      <c r="H1813" s="283">
        <v>6.8150000000000004</v>
      </c>
      <c r="L1813" s="279"/>
      <c r="M1813" s="284"/>
      <c r="T1813" s="285"/>
      <c r="AT1813" s="281" t="s">
        <v>373</v>
      </c>
      <c r="AU1813" s="281" t="s">
        <v>90</v>
      </c>
      <c r="AV1813" s="280" t="s">
        <v>90</v>
      </c>
      <c r="AW1813" s="280" t="s">
        <v>31</v>
      </c>
      <c r="AX1813" s="280" t="s">
        <v>77</v>
      </c>
      <c r="AY1813" s="281" t="s">
        <v>366</v>
      </c>
    </row>
    <row r="1814" spans="2:51" s="273" customFormat="1">
      <c r="B1814" s="272"/>
      <c r="D1814" s="274" t="s">
        <v>373</v>
      </c>
      <c r="E1814" s="275" t="s">
        <v>1</v>
      </c>
      <c r="F1814" s="276" t="s">
        <v>1682</v>
      </c>
      <c r="H1814" s="275" t="s">
        <v>1</v>
      </c>
      <c r="L1814" s="272"/>
      <c r="M1814" s="277"/>
      <c r="T1814" s="278"/>
      <c r="AT1814" s="275" t="s">
        <v>373</v>
      </c>
      <c r="AU1814" s="275" t="s">
        <v>90</v>
      </c>
      <c r="AV1814" s="273" t="s">
        <v>84</v>
      </c>
      <c r="AW1814" s="273" t="s">
        <v>31</v>
      </c>
      <c r="AX1814" s="273" t="s">
        <v>77</v>
      </c>
      <c r="AY1814" s="275" t="s">
        <v>366</v>
      </c>
    </row>
    <row r="1815" spans="2:51" s="280" customFormat="1">
      <c r="B1815" s="279"/>
      <c r="D1815" s="274" t="s">
        <v>373</v>
      </c>
      <c r="E1815" s="281" t="s">
        <v>1</v>
      </c>
      <c r="F1815" s="282" t="s">
        <v>1683</v>
      </c>
      <c r="H1815" s="283">
        <v>52.325000000000003</v>
      </c>
      <c r="L1815" s="279"/>
      <c r="M1815" s="284"/>
      <c r="T1815" s="285"/>
      <c r="AT1815" s="281" t="s">
        <v>373</v>
      </c>
      <c r="AU1815" s="281" t="s">
        <v>90</v>
      </c>
      <c r="AV1815" s="280" t="s">
        <v>90</v>
      </c>
      <c r="AW1815" s="280" t="s">
        <v>31</v>
      </c>
      <c r="AX1815" s="280" t="s">
        <v>77</v>
      </c>
      <c r="AY1815" s="281" t="s">
        <v>366</v>
      </c>
    </row>
    <row r="1816" spans="2:51" s="280" customFormat="1">
      <c r="B1816" s="279"/>
      <c r="D1816" s="274" t="s">
        <v>373</v>
      </c>
      <c r="E1816" s="281" t="s">
        <v>1</v>
      </c>
      <c r="F1816" s="282" t="s">
        <v>1684</v>
      </c>
      <c r="H1816" s="283">
        <v>-2.9769999999999999</v>
      </c>
      <c r="L1816" s="279"/>
      <c r="M1816" s="284"/>
      <c r="T1816" s="285"/>
      <c r="AT1816" s="281" t="s">
        <v>373</v>
      </c>
      <c r="AU1816" s="281" t="s">
        <v>90</v>
      </c>
      <c r="AV1816" s="280" t="s">
        <v>90</v>
      </c>
      <c r="AW1816" s="280" t="s">
        <v>31</v>
      </c>
      <c r="AX1816" s="280" t="s">
        <v>77</v>
      </c>
      <c r="AY1816" s="281" t="s">
        <v>366</v>
      </c>
    </row>
    <row r="1817" spans="2:51" s="280" customFormat="1">
      <c r="B1817" s="279"/>
      <c r="D1817" s="274" t="s">
        <v>373</v>
      </c>
      <c r="E1817" s="281" t="s">
        <v>1</v>
      </c>
      <c r="F1817" s="282" t="s">
        <v>1685</v>
      </c>
      <c r="H1817" s="283">
        <v>10.994999999999999</v>
      </c>
      <c r="L1817" s="279"/>
      <c r="M1817" s="284"/>
      <c r="T1817" s="285"/>
      <c r="AT1817" s="281" t="s">
        <v>373</v>
      </c>
      <c r="AU1817" s="281" t="s">
        <v>90</v>
      </c>
      <c r="AV1817" s="280" t="s">
        <v>90</v>
      </c>
      <c r="AW1817" s="280" t="s">
        <v>31</v>
      </c>
      <c r="AX1817" s="280" t="s">
        <v>77</v>
      </c>
      <c r="AY1817" s="281" t="s">
        <v>366</v>
      </c>
    </row>
    <row r="1818" spans="2:51" s="273" customFormat="1">
      <c r="B1818" s="272"/>
      <c r="D1818" s="274" t="s">
        <v>373</v>
      </c>
      <c r="E1818" s="275" t="s">
        <v>1</v>
      </c>
      <c r="F1818" s="276" t="s">
        <v>1686</v>
      </c>
      <c r="H1818" s="275" t="s">
        <v>1</v>
      </c>
      <c r="L1818" s="272"/>
      <c r="M1818" s="277"/>
      <c r="T1818" s="278"/>
      <c r="AT1818" s="275" t="s">
        <v>373</v>
      </c>
      <c r="AU1818" s="275" t="s">
        <v>90</v>
      </c>
      <c r="AV1818" s="273" t="s">
        <v>84</v>
      </c>
      <c r="AW1818" s="273" t="s">
        <v>31</v>
      </c>
      <c r="AX1818" s="273" t="s">
        <v>77</v>
      </c>
      <c r="AY1818" s="275" t="s">
        <v>366</v>
      </c>
    </row>
    <row r="1819" spans="2:51" s="280" customFormat="1">
      <c r="B1819" s="279"/>
      <c r="D1819" s="274" t="s">
        <v>373</v>
      </c>
      <c r="E1819" s="281" t="s">
        <v>1</v>
      </c>
      <c r="F1819" s="282" t="s">
        <v>1687</v>
      </c>
      <c r="H1819" s="283">
        <v>16.687999999999999</v>
      </c>
      <c r="L1819" s="279"/>
      <c r="M1819" s="284"/>
      <c r="T1819" s="285"/>
      <c r="AT1819" s="281" t="s">
        <v>373</v>
      </c>
      <c r="AU1819" s="281" t="s">
        <v>90</v>
      </c>
      <c r="AV1819" s="280" t="s">
        <v>90</v>
      </c>
      <c r="AW1819" s="280" t="s">
        <v>31</v>
      </c>
      <c r="AX1819" s="280" t="s">
        <v>77</v>
      </c>
      <c r="AY1819" s="281" t="s">
        <v>366</v>
      </c>
    </row>
    <row r="1820" spans="2:51" s="280" customFormat="1">
      <c r="B1820" s="279"/>
      <c r="D1820" s="274" t="s">
        <v>373</v>
      </c>
      <c r="E1820" s="281" t="s">
        <v>1</v>
      </c>
      <c r="F1820" s="282" t="s">
        <v>1688</v>
      </c>
      <c r="H1820" s="283">
        <v>-1.573</v>
      </c>
      <c r="L1820" s="279"/>
      <c r="M1820" s="284"/>
      <c r="T1820" s="285"/>
      <c r="AT1820" s="281" t="s">
        <v>373</v>
      </c>
      <c r="AU1820" s="281" t="s">
        <v>90</v>
      </c>
      <c r="AV1820" s="280" t="s">
        <v>90</v>
      </c>
      <c r="AW1820" s="280" t="s">
        <v>31</v>
      </c>
      <c r="AX1820" s="280" t="s">
        <v>77</v>
      </c>
      <c r="AY1820" s="281" t="s">
        <v>366</v>
      </c>
    </row>
    <row r="1821" spans="2:51" s="280" customFormat="1">
      <c r="B1821" s="279"/>
      <c r="D1821" s="274" t="s">
        <v>373</v>
      </c>
      <c r="E1821" s="281" t="s">
        <v>1</v>
      </c>
      <c r="F1821" s="282" t="s">
        <v>1689</v>
      </c>
      <c r="H1821" s="283">
        <v>2.7749999999999999</v>
      </c>
      <c r="L1821" s="279"/>
      <c r="M1821" s="284"/>
      <c r="T1821" s="285"/>
      <c r="AT1821" s="281" t="s">
        <v>373</v>
      </c>
      <c r="AU1821" s="281" t="s">
        <v>90</v>
      </c>
      <c r="AV1821" s="280" t="s">
        <v>90</v>
      </c>
      <c r="AW1821" s="280" t="s">
        <v>31</v>
      </c>
      <c r="AX1821" s="280" t="s">
        <v>77</v>
      </c>
      <c r="AY1821" s="281" t="s">
        <v>366</v>
      </c>
    </row>
    <row r="1822" spans="2:51" s="273" customFormat="1">
      <c r="B1822" s="272"/>
      <c r="D1822" s="274" t="s">
        <v>373</v>
      </c>
      <c r="E1822" s="275" t="s">
        <v>1</v>
      </c>
      <c r="F1822" s="276" t="s">
        <v>1690</v>
      </c>
      <c r="H1822" s="275" t="s">
        <v>1</v>
      </c>
      <c r="L1822" s="272"/>
      <c r="M1822" s="277"/>
      <c r="T1822" s="278"/>
      <c r="AT1822" s="275" t="s">
        <v>373</v>
      </c>
      <c r="AU1822" s="275" t="s">
        <v>90</v>
      </c>
      <c r="AV1822" s="273" t="s">
        <v>84</v>
      </c>
      <c r="AW1822" s="273" t="s">
        <v>31</v>
      </c>
      <c r="AX1822" s="273" t="s">
        <v>77</v>
      </c>
      <c r="AY1822" s="275" t="s">
        <v>366</v>
      </c>
    </row>
    <row r="1823" spans="2:51" s="280" customFormat="1">
      <c r="B1823" s="279"/>
      <c r="D1823" s="274" t="s">
        <v>373</v>
      </c>
      <c r="E1823" s="281" t="s">
        <v>1</v>
      </c>
      <c r="F1823" s="282" t="s">
        <v>1691</v>
      </c>
      <c r="H1823" s="283">
        <v>19.462</v>
      </c>
      <c r="L1823" s="279"/>
      <c r="M1823" s="284"/>
      <c r="T1823" s="285"/>
      <c r="AT1823" s="281" t="s">
        <v>373</v>
      </c>
      <c r="AU1823" s="281" t="s">
        <v>90</v>
      </c>
      <c r="AV1823" s="280" t="s">
        <v>90</v>
      </c>
      <c r="AW1823" s="280" t="s">
        <v>31</v>
      </c>
      <c r="AX1823" s="280" t="s">
        <v>77</v>
      </c>
      <c r="AY1823" s="281" t="s">
        <v>366</v>
      </c>
    </row>
    <row r="1824" spans="2:51" s="280" customFormat="1">
      <c r="B1824" s="279"/>
      <c r="D1824" s="274" t="s">
        <v>373</v>
      </c>
      <c r="E1824" s="281" t="s">
        <v>1</v>
      </c>
      <c r="F1824" s="282" t="s">
        <v>1692</v>
      </c>
      <c r="H1824" s="283">
        <v>-1.038</v>
      </c>
      <c r="L1824" s="279"/>
      <c r="M1824" s="284"/>
      <c r="T1824" s="285"/>
      <c r="AT1824" s="281" t="s">
        <v>373</v>
      </c>
      <c r="AU1824" s="281" t="s">
        <v>90</v>
      </c>
      <c r="AV1824" s="280" t="s">
        <v>90</v>
      </c>
      <c r="AW1824" s="280" t="s">
        <v>31</v>
      </c>
      <c r="AX1824" s="280" t="s">
        <v>77</v>
      </c>
      <c r="AY1824" s="281" t="s">
        <v>366</v>
      </c>
    </row>
    <row r="1825" spans="2:51" s="280" customFormat="1">
      <c r="B1825" s="279"/>
      <c r="D1825" s="274" t="s">
        <v>373</v>
      </c>
      <c r="E1825" s="281" t="s">
        <v>1</v>
      </c>
      <c r="F1825" s="282" t="s">
        <v>1693</v>
      </c>
      <c r="H1825" s="283">
        <v>1.2</v>
      </c>
      <c r="L1825" s="279"/>
      <c r="M1825" s="284"/>
      <c r="T1825" s="285"/>
      <c r="AT1825" s="281" t="s">
        <v>373</v>
      </c>
      <c r="AU1825" s="281" t="s">
        <v>90</v>
      </c>
      <c r="AV1825" s="280" t="s">
        <v>90</v>
      </c>
      <c r="AW1825" s="280" t="s">
        <v>31</v>
      </c>
      <c r="AX1825" s="280" t="s">
        <v>77</v>
      </c>
      <c r="AY1825" s="281" t="s">
        <v>366</v>
      </c>
    </row>
    <row r="1826" spans="2:51" s="273" customFormat="1">
      <c r="B1826" s="272"/>
      <c r="D1826" s="274" t="s">
        <v>373</v>
      </c>
      <c r="E1826" s="275" t="s">
        <v>1</v>
      </c>
      <c r="F1826" s="276" t="s">
        <v>1694</v>
      </c>
      <c r="H1826" s="275" t="s">
        <v>1</v>
      </c>
      <c r="L1826" s="272"/>
      <c r="M1826" s="277"/>
      <c r="T1826" s="278"/>
      <c r="AT1826" s="275" t="s">
        <v>373</v>
      </c>
      <c r="AU1826" s="275" t="s">
        <v>90</v>
      </c>
      <c r="AV1826" s="273" t="s">
        <v>84</v>
      </c>
      <c r="AW1826" s="273" t="s">
        <v>31</v>
      </c>
      <c r="AX1826" s="273" t="s">
        <v>77</v>
      </c>
      <c r="AY1826" s="275" t="s">
        <v>366</v>
      </c>
    </row>
    <row r="1827" spans="2:51" s="280" customFormat="1">
      <c r="B1827" s="279"/>
      <c r="D1827" s="274" t="s">
        <v>373</v>
      </c>
      <c r="E1827" s="281" t="s">
        <v>1</v>
      </c>
      <c r="F1827" s="282" t="s">
        <v>1695</v>
      </c>
      <c r="H1827" s="283">
        <v>11.295999999999999</v>
      </c>
      <c r="L1827" s="279"/>
      <c r="M1827" s="284"/>
      <c r="T1827" s="285"/>
      <c r="AT1827" s="281" t="s">
        <v>373</v>
      </c>
      <c r="AU1827" s="281" t="s">
        <v>90</v>
      </c>
      <c r="AV1827" s="280" t="s">
        <v>90</v>
      </c>
      <c r="AW1827" s="280" t="s">
        <v>31</v>
      </c>
      <c r="AX1827" s="280" t="s">
        <v>77</v>
      </c>
      <c r="AY1827" s="281" t="s">
        <v>366</v>
      </c>
    </row>
    <row r="1828" spans="2:51" s="280" customFormat="1">
      <c r="B1828" s="279"/>
      <c r="D1828" s="274" t="s">
        <v>373</v>
      </c>
      <c r="E1828" s="281" t="s">
        <v>1</v>
      </c>
      <c r="F1828" s="282" t="s">
        <v>1696</v>
      </c>
      <c r="H1828" s="283">
        <v>-3.4980000000000002</v>
      </c>
      <c r="L1828" s="279"/>
      <c r="M1828" s="284"/>
      <c r="T1828" s="285"/>
      <c r="AT1828" s="281" t="s">
        <v>373</v>
      </c>
      <c r="AU1828" s="281" t="s">
        <v>90</v>
      </c>
      <c r="AV1828" s="280" t="s">
        <v>90</v>
      </c>
      <c r="AW1828" s="280" t="s">
        <v>31</v>
      </c>
      <c r="AX1828" s="280" t="s">
        <v>77</v>
      </c>
      <c r="AY1828" s="281" t="s">
        <v>366</v>
      </c>
    </row>
    <row r="1829" spans="2:51" s="280" customFormat="1">
      <c r="B1829" s="279"/>
      <c r="D1829" s="274" t="s">
        <v>373</v>
      </c>
      <c r="E1829" s="281" t="s">
        <v>1</v>
      </c>
      <c r="F1829" s="282" t="s">
        <v>1697</v>
      </c>
      <c r="H1829" s="283">
        <v>1.728</v>
      </c>
      <c r="L1829" s="279"/>
      <c r="M1829" s="284"/>
      <c r="T1829" s="285"/>
      <c r="AT1829" s="281" t="s">
        <v>373</v>
      </c>
      <c r="AU1829" s="281" t="s">
        <v>90</v>
      </c>
      <c r="AV1829" s="280" t="s">
        <v>90</v>
      </c>
      <c r="AW1829" s="280" t="s">
        <v>31</v>
      </c>
      <c r="AX1829" s="280" t="s">
        <v>77</v>
      </c>
      <c r="AY1829" s="281" t="s">
        <v>366</v>
      </c>
    </row>
    <row r="1830" spans="2:51" s="273" customFormat="1">
      <c r="B1830" s="272"/>
      <c r="D1830" s="274" t="s">
        <v>373</v>
      </c>
      <c r="E1830" s="275" t="s">
        <v>1</v>
      </c>
      <c r="F1830" s="276" t="s">
        <v>1650</v>
      </c>
      <c r="H1830" s="275" t="s">
        <v>1</v>
      </c>
      <c r="L1830" s="272"/>
      <c r="M1830" s="277"/>
      <c r="T1830" s="278"/>
      <c r="AT1830" s="275" t="s">
        <v>373</v>
      </c>
      <c r="AU1830" s="275" t="s">
        <v>90</v>
      </c>
      <c r="AV1830" s="273" t="s">
        <v>84</v>
      </c>
      <c r="AW1830" s="273" t="s">
        <v>31</v>
      </c>
      <c r="AX1830" s="273" t="s">
        <v>77</v>
      </c>
      <c r="AY1830" s="275" t="s">
        <v>366</v>
      </c>
    </row>
    <row r="1831" spans="2:51" s="280" customFormat="1">
      <c r="B1831" s="279"/>
      <c r="D1831" s="274" t="s">
        <v>373</v>
      </c>
      <c r="E1831" s="281" t="s">
        <v>1</v>
      </c>
      <c r="F1831" s="282" t="s">
        <v>1698</v>
      </c>
      <c r="H1831" s="283">
        <v>2.9729999999999999</v>
      </c>
      <c r="L1831" s="279"/>
      <c r="M1831" s="284"/>
      <c r="T1831" s="285"/>
      <c r="AT1831" s="281" t="s">
        <v>373</v>
      </c>
      <c r="AU1831" s="281" t="s">
        <v>90</v>
      </c>
      <c r="AV1831" s="280" t="s">
        <v>90</v>
      </c>
      <c r="AW1831" s="280" t="s">
        <v>31</v>
      </c>
      <c r="AX1831" s="280" t="s">
        <v>77</v>
      </c>
      <c r="AY1831" s="281" t="s">
        <v>366</v>
      </c>
    </row>
    <row r="1832" spans="2:51" s="273" customFormat="1">
      <c r="B1832" s="272"/>
      <c r="D1832" s="274" t="s">
        <v>373</v>
      </c>
      <c r="E1832" s="275" t="s">
        <v>1</v>
      </c>
      <c r="F1832" s="276" t="s">
        <v>1699</v>
      </c>
      <c r="H1832" s="275" t="s">
        <v>1</v>
      </c>
      <c r="L1832" s="272"/>
      <c r="M1832" s="277"/>
      <c r="T1832" s="278"/>
      <c r="AT1832" s="275" t="s">
        <v>373</v>
      </c>
      <c r="AU1832" s="275" t="s">
        <v>90</v>
      </c>
      <c r="AV1832" s="273" t="s">
        <v>84</v>
      </c>
      <c r="AW1832" s="273" t="s">
        <v>31</v>
      </c>
      <c r="AX1832" s="273" t="s">
        <v>77</v>
      </c>
      <c r="AY1832" s="275" t="s">
        <v>366</v>
      </c>
    </row>
    <row r="1833" spans="2:51" s="280" customFormat="1">
      <c r="B1833" s="279"/>
      <c r="D1833" s="274" t="s">
        <v>373</v>
      </c>
      <c r="E1833" s="281" t="s">
        <v>1</v>
      </c>
      <c r="F1833" s="282" t="s">
        <v>1700</v>
      </c>
      <c r="H1833" s="283">
        <v>3.8239999999999998</v>
      </c>
      <c r="L1833" s="279"/>
      <c r="M1833" s="284"/>
      <c r="T1833" s="285"/>
      <c r="AT1833" s="281" t="s">
        <v>373</v>
      </c>
      <c r="AU1833" s="281" t="s">
        <v>90</v>
      </c>
      <c r="AV1833" s="280" t="s">
        <v>90</v>
      </c>
      <c r="AW1833" s="280" t="s">
        <v>31</v>
      </c>
      <c r="AX1833" s="280" t="s">
        <v>77</v>
      </c>
      <c r="AY1833" s="281" t="s">
        <v>366</v>
      </c>
    </row>
    <row r="1834" spans="2:51" s="273" customFormat="1">
      <c r="B1834" s="272"/>
      <c r="D1834" s="274" t="s">
        <v>373</v>
      </c>
      <c r="E1834" s="275" t="s">
        <v>1</v>
      </c>
      <c r="F1834" s="276" t="s">
        <v>1701</v>
      </c>
      <c r="H1834" s="275" t="s">
        <v>1</v>
      </c>
      <c r="L1834" s="272"/>
      <c r="M1834" s="277"/>
      <c r="T1834" s="278"/>
      <c r="AT1834" s="275" t="s">
        <v>373</v>
      </c>
      <c r="AU1834" s="275" t="s">
        <v>90</v>
      </c>
      <c r="AV1834" s="273" t="s">
        <v>84</v>
      </c>
      <c r="AW1834" s="273" t="s">
        <v>31</v>
      </c>
      <c r="AX1834" s="273" t="s">
        <v>77</v>
      </c>
      <c r="AY1834" s="275" t="s">
        <v>366</v>
      </c>
    </row>
    <row r="1835" spans="2:51" s="280" customFormat="1">
      <c r="B1835" s="279"/>
      <c r="D1835" s="274" t="s">
        <v>373</v>
      </c>
      <c r="E1835" s="281" t="s">
        <v>1</v>
      </c>
      <c r="F1835" s="282" t="s">
        <v>1702</v>
      </c>
      <c r="H1835" s="283">
        <v>35.566000000000003</v>
      </c>
      <c r="L1835" s="279"/>
      <c r="M1835" s="284"/>
      <c r="T1835" s="285"/>
      <c r="AT1835" s="281" t="s">
        <v>373</v>
      </c>
      <c r="AU1835" s="281" t="s">
        <v>90</v>
      </c>
      <c r="AV1835" s="280" t="s">
        <v>90</v>
      </c>
      <c r="AW1835" s="280" t="s">
        <v>31</v>
      </c>
      <c r="AX1835" s="280" t="s">
        <v>77</v>
      </c>
      <c r="AY1835" s="281" t="s">
        <v>366</v>
      </c>
    </row>
    <row r="1836" spans="2:51" s="280" customFormat="1">
      <c r="B1836" s="279"/>
      <c r="D1836" s="274" t="s">
        <v>373</v>
      </c>
      <c r="E1836" s="281" t="s">
        <v>1</v>
      </c>
      <c r="F1836" s="282" t="s">
        <v>1703</v>
      </c>
      <c r="H1836" s="283">
        <v>19.088999999999999</v>
      </c>
      <c r="L1836" s="279"/>
      <c r="M1836" s="284"/>
      <c r="T1836" s="285"/>
      <c r="AT1836" s="281" t="s">
        <v>373</v>
      </c>
      <c r="AU1836" s="281" t="s">
        <v>90</v>
      </c>
      <c r="AV1836" s="280" t="s">
        <v>90</v>
      </c>
      <c r="AW1836" s="280" t="s">
        <v>31</v>
      </c>
      <c r="AX1836" s="280" t="s">
        <v>77</v>
      </c>
      <c r="AY1836" s="281" t="s">
        <v>366</v>
      </c>
    </row>
    <row r="1837" spans="2:51" s="273" customFormat="1">
      <c r="B1837" s="272"/>
      <c r="D1837" s="274" t="s">
        <v>373</v>
      </c>
      <c r="E1837" s="275" t="s">
        <v>1</v>
      </c>
      <c r="F1837" s="276" t="s">
        <v>1704</v>
      </c>
      <c r="H1837" s="275" t="s">
        <v>1</v>
      </c>
      <c r="L1837" s="272"/>
      <c r="M1837" s="277"/>
      <c r="T1837" s="278"/>
      <c r="AT1837" s="275" t="s">
        <v>373</v>
      </c>
      <c r="AU1837" s="275" t="s">
        <v>90</v>
      </c>
      <c r="AV1837" s="273" t="s">
        <v>84</v>
      </c>
      <c r="AW1837" s="273" t="s">
        <v>31</v>
      </c>
      <c r="AX1837" s="273" t="s">
        <v>77</v>
      </c>
      <c r="AY1837" s="275" t="s">
        <v>366</v>
      </c>
    </row>
    <row r="1838" spans="2:51" s="280" customFormat="1">
      <c r="B1838" s="279"/>
      <c r="D1838" s="274" t="s">
        <v>373</v>
      </c>
      <c r="E1838" s="281" t="s">
        <v>1</v>
      </c>
      <c r="F1838" s="282" t="s">
        <v>1705</v>
      </c>
      <c r="H1838" s="283">
        <v>20.456</v>
      </c>
      <c r="L1838" s="279"/>
      <c r="M1838" s="284"/>
      <c r="T1838" s="285"/>
      <c r="AT1838" s="281" t="s">
        <v>373</v>
      </c>
      <c r="AU1838" s="281" t="s">
        <v>90</v>
      </c>
      <c r="AV1838" s="280" t="s">
        <v>90</v>
      </c>
      <c r="AW1838" s="280" t="s">
        <v>31</v>
      </c>
      <c r="AX1838" s="280" t="s">
        <v>77</v>
      </c>
      <c r="AY1838" s="281" t="s">
        <v>366</v>
      </c>
    </row>
    <row r="1839" spans="2:51" s="280" customFormat="1">
      <c r="B1839" s="279"/>
      <c r="D1839" s="274" t="s">
        <v>373</v>
      </c>
      <c r="E1839" s="281" t="s">
        <v>1</v>
      </c>
      <c r="F1839" s="282" t="s">
        <v>1706</v>
      </c>
      <c r="H1839" s="283">
        <v>-2.15</v>
      </c>
      <c r="L1839" s="279"/>
      <c r="M1839" s="284"/>
      <c r="T1839" s="285"/>
      <c r="AT1839" s="281" t="s">
        <v>373</v>
      </c>
      <c r="AU1839" s="281" t="s">
        <v>90</v>
      </c>
      <c r="AV1839" s="280" t="s">
        <v>90</v>
      </c>
      <c r="AW1839" s="280" t="s">
        <v>31</v>
      </c>
      <c r="AX1839" s="280" t="s">
        <v>77</v>
      </c>
      <c r="AY1839" s="281" t="s">
        <v>366</v>
      </c>
    </row>
    <row r="1840" spans="2:51" s="280" customFormat="1" ht="22.5">
      <c r="B1840" s="279"/>
      <c r="D1840" s="274" t="s">
        <v>373</v>
      </c>
      <c r="E1840" s="281" t="s">
        <v>1</v>
      </c>
      <c r="F1840" s="282" t="s">
        <v>1707</v>
      </c>
      <c r="H1840" s="283">
        <v>8.6910000000000007</v>
      </c>
      <c r="L1840" s="279"/>
      <c r="M1840" s="284"/>
      <c r="T1840" s="285"/>
      <c r="AT1840" s="281" t="s">
        <v>373</v>
      </c>
      <c r="AU1840" s="281" t="s">
        <v>90</v>
      </c>
      <c r="AV1840" s="280" t="s">
        <v>90</v>
      </c>
      <c r="AW1840" s="280" t="s">
        <v>31</v>
      </c>
      <c r="AX1840" s="280" t="s">
        <v>77</v>
      </c>
      <c r="AY1840" s="281" t="s">
        <v>366</v>
      </c>
    </row>
    <row r="1841" spans="2:51" s="273" customFormat="1">
      <c r="B1841" s="272"/>
      <c r="D1841" s="274" t="s">
        <v>373</v>
      </c>
      <c r="E1841" s="275" t="s">
        <v>1</v>
      </c>
      <c r="F1841" s="276" t="s">
        <v>1708</v>
      </c>
      <c r="H1841" s="275" t="s">
        <v>1</v>
      </c>
      <c r="L1841" s="272"/>
      <c r="M1841" s="277"/>
      <c r="T1841" s="278"/>
      <c r="AT1841" s="275" t="s">
        <v>373</v>
      </c>
      <c r="AU1841" s="275" t="s">
        <v>90</v>
      </c>
      <c r="AV1841" s="273" t="s">
        <v>84</v>
      </c>
      <c r="AW1841" s="273" t="s">
        <v>31</v>
      </c>
      <c r="AX1841" s="273" t="s">
        <v>77</v>
      </c>
      <c r="AY1841" s="275" t="s">
        <v>366</v>
      </c>
    </row>
    <row r="1842" spans="2:51" s="280" customFormat="1">
      <c r="B1842" s="279"/>
      <c r="D1842" s="274" t="s">
        <v>373</v>
      </c>
      <c r="E1842" s="281" t="s">
        <v>1</v>
      </c>
      <c r="F1842" s="282" t="s">
        <v>1709</v>
      </c>
      <c r="H1842" s="283">
        <v>10.992000000000001</v>
      </c>
      <c r="L1842" s="279"/>
      <c r="M1842" s="284"/>
      <c r="T1842" s="285"/>
      <c r="AT1842" s="281" t="s">
        <v>373</v>
      </c>
      <c r="AU1842" s="281" t="s">
        <v>90</v>
      </c>
      <c r="AV1842" s="280" t="s">
        <v>90</v>
      </c>
      <c r="AW1842" s="280" t="s">
        <v>31</v>
      </c>
      <c r="AX1842" s="280" t="s">
        <v>77</v>
      </c>
      <c r="AY1842" s="281" t="s">
        <v>366</v>
      </c>
    </row>
    <row r="1843" spans="2:51" s="280" customFormat="1">
      <c r="B1843" s="279"/>
      <c r="D1843" s="274" t="s">
        <v>373</v>
      </c>
      <c r="E1843" s="281" t="s">
        <v>1</v>
      </c>
      <c r="F1843" s="282" t="s">
        <v>1706</v>
      </c>
      <c r="H1843" s="283">
        <v>-2.15</v>
      </c>
      <c r="L1843" s="279"/>
      <c r="M1843" s="284"/>
      <c r="T1843" s="285"/>
      <c r="AT1843" s="281" t="s">
        <v>373</v>
      </c>
      <c r="AU1843" s="281" t="s">
        <v>90</v>
      </c>
      <c r="AV1843" s="280" t="s">
        <v>90</v>
      </c>
      <c r="AW1843" s="280" t="s">
        <v>31</v>
      </c>
      <c r="AX1843" s="280" t="s">
        <v>77</v>
      </c>
      <c r="AY1843" s="281" t="s">
        <v>366</v>
      </c>
    </row>
    <row r="1844" spans="2:51" s="273" customFormat="1">
      <c r="B1844" s="272"/>
      <c r="D1844" s="274" t="s">
        <v>373</v>
      </c>
      <c r="E1844" s="275" t="s">
        <v>1</v>
      </c>
      <c r="F1844" s="276" t="s">
        <v>1710</v>
      </c>
      <c r="H1844" s="275" t="s">
        <v>1</v>
      </c>
      <c r="L1844" s="272"/>
      <c r="M1844" s="277"/>
      <c r="T1844" s="278"/>
      <c r="AT1844" s="275" t="s">
        <v>373</v>
      </c>
      <c r="AU1844" s="275" t="s">
        <v>90</v>
      </c>
      <c r="AV1844" s="273" t="s">
        <v>84</v>
      </c>
      <c r="AW1844" s="273" t="s">
        <v>31</v>
      </c>
      <c r="AX1844" s="273" t="s">
        <v>77</v>
      </c>
      <c r="AY1844" s="275" t="s">
        <v>366</v>
      </c>
    </row>
    <row r="1845" spans="2:51" s="280" customFormat="1">
      <c r="B1845" s="279"/>
      <c r="D1845" s="274" t="s">
        <v>373</v>
      </c>
      <c r="E1845" s="281" t="s">
        <v>1</v>
      </c>
      <c r="F1845" s="282" t="s">
        <v>1711</v>
      </c>
      <c r="H1845" s="283">
        <v>15.180999999999999</v>
      </c>
      <c r="L1845" s="279"/>
      <c r="M1845" s="284"/>
      <c r="T1845" s="285"/>
      <c r="AT1845" s="281" t="s">
        <v>373</v>
      </c>
      <c r="AU1845" s="281" t="s">
        <v>90</v>
      </c>
      <c r="AV1845" s="280" t="s">
        <v>90</v>
      </c>
      <c r="AW1845" s="280" t="s">
        <v>31</v>
      </c>
      <c r="AX1845" s="280" t="s">
        <v>77</v>
      </c>
      <c r="AY1845" s="281" t="s">
        <v>366</v>
      </c>
    </row>
    <row r="1846" spans="2:51" s="273" customFormat="1">
      <c r="B1846" s="272"/>
      <c r="D1846" s="274" t="s">
        <v>373</v>
      </c>
      <c r="E1846" s="275" t="s">
        <v>1</v>
      </c>
      <c r="F1846" s="276" t="s">
        <v>1712</v>
      </c>
      <c r="H1846" s="275" t="s">
        <v>1</v>
      </c>
      <c r="L1846" s="272"/>
      <c r="M1846" s="277"/>
      <c r="T1846" s="278"/>
      <c r="AT1846" s="275" t="s">
        <v>373</v>
      </c>
      <c r="AU1846" s="275" t="s">
        <v>90</v>
      </c>
      <c r="AV1846" s="273" t="s">
        <v>84</v>
      </c>
      <c r="AW1846" s="273" t="s">
        <v>31</v>
      </c>
      <c r="AX1846" s="273" t="s">
        <v>77</v>
      </c>
      <c r="AY1846" s="275" t="s">
        <v>366</v>
      </c>
    </row>
    <row r="1847" spans="2:51" s="280" customFormat="1">
      <c r="B1847" s="279"/>
      <c r="D1847" s="274" t="s">
        <v>373</v>
      </c>
      <c r="E1847" s="281" t="s">
        <v>1</v>
      </c>
      <c r="F1847" s="282" t="s">
        <v>1713</v>
      </c>
      <c r="H1847" s="283">
        <v>38.790999999999997</v>
      </c>
      <c r="L1847" s="279"/>
      <c r="M1847" s="284"/>
      <c r="T1847" s="285"/>
      <c r="AT1847" s="281" t="s">
        <v>373</v>
      </c>
      <c r="AU1847" s="281" t="s">
        <v>90</v>
      </c>
      <c r="AV1847" s="280" t="s">
        <v>90</v>
      </c>
      <c r="AW1847" s="280" t="s">
        <v>31</v>
      </c>
      <c r="AX1847" s="280" t="s">
        <v>77</v>
      </c>
      <c r="AY1847" s="281" t="s">
        <v>366</v>
      </c>
    </row>
    <row r="1848" spans="2:51" s="273" customFormat="1">
      <c r="B1848" s="272"/>
      <c r="D1848" s="274" t="s">
        <v>373</v>
      </c>
      <c r="E1848" s="275" t="s">
        <v>1</v>
      </c>
      <c r="F1848" s="276" t="s">
        <v>1714</v>
      </c>
      <c r="H1848" s="275" t="s">
        <v>1</v>
      </c>
      <c r="L1848" s="272"/>
      <c r="M1848" s="277"/>
      <c r="T1848" s="278"/>
      <c r="AT1848" s="275" t="s">
        <v>373</v>
      </c>
      <c r="AU1848" s="275" t="s">
        <v>90</v>
      </c>
      <c r="AV1848" s="273" t="s">
        <v>84</v>
      </c>
      <c r="AW1848" s="273" t="s">
        <v>31</v>
      </c>
      <c r="AX1848" s="273" t="s">
        <v>77</v>
      </c>
      <c r="AY1848" s="275" t="s">
        <v>366</v>
      </c>
    </row>
    <row r="1849" spans="2:51" s="280" customFormat="1">
      <c r="B1849" s="279"/>
      <c r="D1849" s="274" t="s">
        <v>373</v>
      </c>
      <c r="E1849" s="281" t="s">
        <v>1</v>
      </c>
      <c r="F1849" s="282" t="s">
        <v>1715</v>
      </c>
      <c r="H1849" s="283">
        <v>21.885999999999999</v>
      </c>
      <c r="L1849" s="279"/>
      <c r="M1849" s="284"/>
      <c r="T1849" s="285"/>
      <c r="AT1849" s="281" t="s">
        <v>373</v>
      </c>
      <c r="AU1849" s="281" t="s">
        <v>90</v>
      </c>
      <c r="AV1849" s="280" t="s">
        <v>90</v>
      </c>
      <c r="AW1849" s="280" t="s">
        <v>31</v>
      </c>
      <c r="AX1849" s="280" t="s">
        <v>77</v>
      </c>
      <c r="AY1849" s="281" t="s">
        <v>366</v>
      </c>
    </row>
    <row r="1850" spans="2:51" s="280" customFormat="1">
      <c r="B1850" s="279"/>
      <c r="D1850" s="274" t="s">
        <v>373</v>
      </c>
      <c r="E1850" s="281" t="s">
        <v>1</v>
      </c>
      <c r="F1850" s="282" t="s">
        <v>1716</v>
      </c>
      <c r="H1850" s="283">
        <v>-1.9350000000000001</v>
      </c>
      <c r="L1850" s="279"/>
      <c r="M1850" s="284"/>
      <c r="T1850" s="285"/>
      <c r="AT1850" s="281" t="s">
        <v>373</v>
      </c>
      <c r="AU1850" s="281" t="s">
        <v>90</v>
      </c>
      <c r="AV1850" s="280" t="s">
        <v>90</v>
      </c>
      <c r="AW1850" s="280" t="s">
        <v>31</v>
      </c>
      <c r="AX1850" s="280" t="s">
        <v>77</v>
      </c>
      <c r="AY1850" s="281" t="s">
        <v>366</v>
      </c>
    </row>
    <row r="1851" spans="2:51" s="280" customFormat="1">
      <c r="B1851" s="279"/>
      <c r="D1851" s="274" t="s">
        <v>373</v>
      </c>
      <c r="E1851" s="281" t="s">
        <v>1</v>
      </c>
      <c r="F1851" s="282" t="s">
        <v>1717</v>
      </c>
      <c r="H1851" s="283">
        <v>1.992</v>
      </c>
      <c r="L1851" s="279"/>
      <c r="M1851" s="284"/>
      <c r="T1851" s="285"/>
      <c r="AT1851" s="281" t="s">
        <v>373</v>
      </c>
      <c r="AU1851" s="281" t="s">
        <v>90</v>
      </c>
      <c r="AV1851" s="280" t="s">
        <v>90</v>
      </c>
      <c r="AW1851" s="280" t="s">
        <v>31</v>
      </c>
      <c r="AX1851" s="280" t="s">
        <v>77</v>
      </c>
      <c r="AY1851" s="281" t="s">
        <v>366</v>
      </c>
    </row>
    <row r="1852" spans="2:51" s="273" customFormat="1">
      <c r="B1852" s="272"/>
      <c r="D1852" s="274" t="s">
        <v>373</v>
      </c>
      <c r="E1852" s="275" t="s">
        <v>1</v>
      </c>
      <c r="F1852" s="276" t="s">
        <v>1718</v>
      </c>
      <c r="H1852" s="275" t="s">
        <v>1</v>
      </c>
      <c r="L1852" s="272"/>
      <c r="M1852" s="277"/>
      <c r="T1852" s="278"/>
      <c r="AT1852" s="275" t="s">
        <v>373</v>
      </c>
      <c r="AU1852" s="275" t="s">
        <v>90</v>
      </c>
      <c r="AV1852" s="273" t="s">
        <v>84</v>
      </c>
      <c r="AW1852" s="273" t="s">
        <v>31</v>
      </c>
      <c r="AX1852" s="273" t="s">
        <v>77</v>
      </c>
      <c r="AY1852" s="275" t="s">
        <v>366</v>
      </c>
    </row>
    <row r="1853" spans="2:51" s="280" customFormat="1">
      <c r="B1853" s="279"/>
      <c r="D1853" s="274" t="s">
        <v>373</v>
      </c>
      <c r="E1853" s="281" t="s">
        <v>1</v>
      </c>
      <c r="F1853" s="282" t="s">
        <v>1719</v>
      </c>
      <c r="H1853" s="283">
        <v>27.510999999999999</v>
      </c>
      <c r="L1853" s="279"/>
      <c r="M1853" s="284"/>
      <c r="T1853" s="285"/>
      <c r="AT1853" s="281" t="s">
        <v>373</v>
      </c>
      <c r="AU1853" s="281" t="s">
        <v>90</v>
      </c>
      <c r="AV1853" s="280" t="s">
        <v>90</v>
      </c>
      <c r="AW1853" s="280" t="s">
        <v>31</v>
      </c>
      <c r="AX1853" s="280" t="s">
        <v>77</v>
      </c>
      <c r="AY1853" s="281" t="s">
        <v>366</v>
      </c>
    </row>
    <row r="1854" spans="2:51" s="273" customFormat="1">
      <c r="B1854" s="272"/>
      <c r="D1854" s="274" t="s">
        <v>373</v>
      </c>
      <c r="E1854" s="275" t="s">
        <v>1</v>
      </c>
      <c r="F1854" s="276" t="s">
        <v>1720</v>
      </c>
      <c r="H1854" s="275" t="s">
        <v>1</v>
      </c>
      <c r="L1854" s="272"/>
      <c r="M1854" s="277"/>
      <c r="T1854" s="278"/>
      <c r="AT1854" s="275" t="s">
        <v>373</v>
      </c>
      <c r="AU1854" s="275" t="s">
        <v>90</v>
      </c>
      <c r="AV1854" s="273" t="s">
        <v>84</v>
      </c>
      <c r="AW1854" s="273" t="s">
        <v>31</v>
      </c>
      <c r="AX1854" s="273" t="s">
        <v>77</v>
      </c>
      <c r="AY1854" s="275" t="s">
        <v>366</v>
      </c>
    </row>
    <row r="1855" spans="2:51" s="280" customFormat="1">
      <c r="B1855" s="279"/>
      <c r="D1855" s="274" t="s">
        <v>373</v>
      </c>
      <c r="E1855" s="281" t="s">
        <v>1</v>
      </c>
      <c r="F1855" s="282" t="s">
        <v>1721</v>
      </c>
      <c r="H1855" s="283">
        <v>7.3520000000000003</v>
      </c>
      <c r="L1855" s="279"/>
      <c r="M1855" s="284"/>
      <c r="T1855" s="285"/>
      <c r="AT1855" s="281" t="s">
        <v>373</v>
      </c>
      <c r="AU1855" s="281" t="s">
        <v>90</v>
      </c>
      <c r="AV1855" s="280" t="s">
        <v>90</v>
      </c>
      <c r="AW1855" s="280" t="s">
        <v>31</v>
      </c>
      <c r="AX1855" s="280" t="s">
        <v>77</v>
      </c>
      <c r="AY1855" s="281" t="s">
        <v>366</v>
      </c>
    </row>
    <row r="1856" spans="2:51" s="280" customFormat="1">
      <c r="B1856" s="279"/>
      <c r="D1856" s="274" t="s">
        <v>373</v>
      </c>
      <c r="E1856" s="281" t="s">
        <v>1</v>
      </c>
      <c r="F1856" s="282" t="s">
        <v>1722</v>
      </c>
      <c r="H1856" s="283">
        <v>5.6719999999999997</v>
      </c>
      <c r="L1856" s="279"/>
      <c r="M1856" s="284"/>
      <c r="T1856" s="285"/>
      <c r="AT1856" s="281" t="s">
        <v>373</v>
      </c>
      <c r="AU1856" s="281" t="s">
        <v>90</v>
      </c>
      <c r="AV1856" s="280" t="s">
        <v>90</v>
      </c>
      <c r="AW1856" s="280" t="s">
        <v>31</v>
      </c>
      <c r="AX1856" s="280" t="s">
        <v>77</v>
      </c>
      <c r="AY1856" s="281" t="s">
        <v>366</v>
      </c>
    </row>
    <row r="1857" spans="2:51" s="273" customFormat="1">
      <c r="B1857" s="272"/>
      <c r="D1857" s="274" t="s">
        <v>373</v>
      </c>
      <c r="E1857" s="275" t="s">
        <v>1</v>
      </c>
      <c r="F1857" s="276" t="s">
        <v>1723</v>
      </c>
      <c r="H1857" s="275" t="s">
        <v>1</v>
      </c>
      <c r="L1857" s="272"/>
      <c r="M1857" s="277"/>
      <c r="T1857" s="278"/>
      <c r="AT1857" s="275" t="s">
        <v>373</v>
      </c>
      <c r="AU1857" s="275" t="s">
        <v>90</v>
      </c>
      <c r="AV1857" s="273" t="s">
        <v>84</v>
      </c>
      <c r="AW1857" s="273" t="s">
        <v>31</v>
      </c>
      <c r="AX1857" s="273" t="s">
        <v>77</v>
      </c>
      <c r="AY1857" s="275" t="s">
        <v>366</v>
      </c>
    </row>
    <row r="1858" spans="2:51" s="280" customFormat="1">
      <c r="B1858" s="279"/>
      <c r="D1858" s="274" t="s">
        <v>373</v>
      </c>
      <c r="E1858" s="281" t="s">
        <v>1</v>
      </c>
      <c r="F1858" s="282" t="s">
        <v>1724</v>
      </c>
      <c r="H1858" s="283">
        <v>6.64</v>
      </c>
      <c r="L1858" s="279"/>
      <c r="M1858" s="284"/>
      <c r="T1858" s="285"/>
      <c r="AT1858" s="281" t="s">
        <v>373</v>
      </c>
      <c r="AU1858" s="281" t="s">
        <v>90</v>
      </c>
      <c r="AV1858" s="280" t="s">
        <v>90</v>
      </c>
      <c r="AW1858" s="280" t="s">
        <v>31</v>
      </c>
      <c r="AX1858" s="280" t="s">
        <v>77</v>
      </c>
      <c r="AY1858" s="281" t="s">
        <v>366</v>
      </c>
    </row>
    <row r="1859" spans="2:51" s="280" customFormat="1">
      <c r="B1859" s="279"/>
      <c r="D1859" s="274" t="s">
        <v>373</v>
      </c>
      <c r="E1859" s="281" t="s">
        <v>1</v>
      </c>
      <c r="F1859" s="282" t="s">
        <v>1725</v>
      </c>
      <c r="H1859" s="283">
        <v>-2.2879999999999998</v>
      </c>
      <c r="L1859" s="279"/>
      <c r="M1859" s="284"/>
      <c r="T1859" s="285"/>
      <c r="AT1859" s="281" t="s">
        <v>373</v>
      </c>
      <c r="AU1859" s="281" t="s">
        <v>90</v>
      </c>
      <c r="AV1859" s="280" t="s">
        <v>90</v>
      </c>
      <c r="AW1859" s="280" t="s">
        <v>31</v>
      </c>
      <c r="AX1859" s="280" t="s">
        <v>77</v>
      </c>
      <c r="AY1859" s="281" t="s">
        <v>366</v>
      </c>
    </row>
    <row r="1860" spans="2:51" s="280" customFormat="1">
      <c r="B1860" s="279"/>
      <c r="D1860" s="274" t="s">
        <v>373</v>
      </c>
      <c r="E1860" s="281" t="s">
        <v>1</v>
      </c>
      <c r="F1860" s="282" t="s">
        <v>1726</v>
      </c>
      <c r="H1860" s="283">
        <v>2.1890000000000001</v>
      </c>
      <c r="L1860" s="279"/>
      <c r="M1860" s="284"/>
      <c r="T1860" s="285"/>
      <c r="AT1860" s="281" t="s">
        <v>373</v>
      </c>
      <c r="AU1860" s="281" t="s">
        <v>90</v>
      </c>
      <c r="AV1860" s="280" t="s">
        <v>90</v>
      </c>
      <c r="AW1860" s="280" t="s">
        <v>31</v>
      </c>
      <c r="AX1860" s="280" t="s">
        <v>77</v>
      </c>
      <c r="AY1860" s="281" t="s">
        <v>366</v>
      </c>
    </row>
    <row r="1861" spans="2:51" s="294" customFormat="1">
      <c r="B1861" s="293"/>
      <c r="D1861" s="274" t="s">
        <v>373</v>
      </c>
      <c r="E1861" s="295" t="s">
        <v>301</v>
      </c>
      <c r="F1861" s="296" t="s">
        <v>397</v>
      </c>
      <c r="H1861" s="297">
        <v>562.92600000000004</v>
      </c>
      <c r="L1861" s="293"/>
      <c r="M1861" s="298"/>
      <c r="T1861" s="299"/>
      <c r="AT1861" s="295" t="s">
        <v>373</v>
      </c>
      <c r="AU1861" s="295" t="s">
        <v>90</v>
      </c>
      <c r="AV1861" s="294" t="s">
        <v>149</v>
      </c>
      <c r="AW1861" s="294" t="s">
        <v>31</v>
      </c>
      <c r="AX1861" s="294" t="s">
        <v>77</v>
      </c>
      <c r="AY1861" s="295" t="s">
        <v>366</v>
      </c>
    </row>
    <row r="1862" spans="2:51" s="273" customFormat="1">
      <c r="B1862" s="272"/>
      <c r="D1862" s="274" t="s">
        <v>373</v>
      </c>
      <c r="E1862" s="275" t="s">
        <v>1</v>
      </c>
      <c r="F1862" s="276" t="s">
        <v>1727</v>
      </c>
      <c r="H1862" s="275" t="s">
        <v>1</v>
      </c>
      <c r="L1862" s="272"/>
      <c r="M1862" s="277"/>
      <c r="T1862" s="278"/>
      <c r="AT1862" s="275" t="s">
        <v>373</v>
      </c>
      <c r="AU1862" s="275" t="s">
        <v>90</v>
      </c>
      <c r="AV1862" s="273" t="s">
        <v>84</v>
      </c>
      <c r="AW1862" s="273" t="s">
        <v>31</v>
      </c>
      <c r="AX1862" s="273" t="s">
        <v>77</v>
      </c>
      <c r="AY1862" s="275" t="s">
        <v>366</v>
      </c>
    </row>
    <row r="1863" spans="2:51" s="273" customFormat="1">
      <c r="B1863" s="272"/>
      <c r="D1863" s="274" t="s">
        <v>373</v>
      </c>
      <c r="E1863" s="275" t="s">
        <v>1</v>
      </c>
      <c r="F1863" s="276" t="s">
        <v>1728</v>
      </c>
      <c r="H1863" s="275" t="s">
        <v>1</v>
      </c>
      <c r="L1863" s="272"/>
      <c r="M1863" s="277"/>
      <c r="T1863" s="278"/>
      <c r="AT1863" s="275" t="s">
        <v>373</v>
      </c>
      <c r="AU1863" s="275" t="s">
        <v>90</v>
      </c>
      <c r="AV1863" s="273" t="s">
        <v>84</v>
      </c>
      <c r="AW1863" s="273" t="s">
        <v>31</v>
      </c>
      <c r="AX1863" s="273" t="s">
        <v>77</v>
      </c>
      <c r="AY1863" s="275" t="s">
        <v>366</v>
      </c>
    </row>
    <row r="1864" spans="2:51" s="273" customFormat="1">
      <c r="B1864" s="272"/>
      <c r="D1864" s="274" t="s">
        <v>373</v>
      </c>
      <c r="E1864" s="275" t="s">
        <v>1</v>
      </c>
      <c r="F1864" s="276" t="s">
        <v>1648</v>
      </c>
      <c r="H1864" s="275" t="s">
        <v>1</v>
      </c>
      <c r="L1864" s="272"/>
      <c r="M1864" s="277"/>
      <c r="T1864" s="278"/>
      <c r="AT1864" s="275" t="s">
        <v>373</v>
      </c>
      <c r="AU1864" s="275" t="s">
        <v>90</v>
      </c>
      <c r="AV1864" s="273" t="s">
        <v>84</v>
      </c>
      <c r="AW1864" s="273" t="s">
        <v>31</v>
      </c>
      <c r="AX1864" s="273" t="s">
        <v>77</v>
      </c>
      <c r="AY1864" s="275" t="s">
        <v>366</v>
      </c>
    </row>
    <row r="1865" spans="2:51" s="273" customFormat="1">
      <c r="B1865" s="272"/>
      <c r="D1865" s="274" t="s">
        <v>373</v>
      </c>
      <c r="E1865" s="275" t="s">
        <v>1</v>
      </c>
      <c r="F1865" s="276" t="s">
        <v>1649</v>
      </c>
      <c r="H1865" s="275" t="s">
        <v>1</v>
      </c>
      <c r="L1865" s="272"/>
      <c r="M1865" s="277"/>
      <c r="T1865" s="278"/>
      <c r="AT1865" s="275" t="s">
        <v>373</v>
      </c>
      <c r="AU1865" s="275" t="s">
        <v>90</v>
      </c>
      <c r="AV1865" s="273" t="s">
        <v>84</v>
      </c>
      <c r="AW1865" s="273" t="s">
        <v>31</v>
      </c>
      <c r="AX1865" s="273" t="s">
        <v>77</v>
      </c>
      <c r="AY1865" s="275" t="s">
        <v>366</v>
      </c>
    </row>
    <row r="1866" spans="2:51" s="273" customFormat="1">
      <c r="B1866" s="272"/>
      <c r="D1866" s="274" t="s">
        <v>373</v>
      </c>
      <c r="E1866" s="275" t="s">
        <v>1</v>
      </c>
      <c r="F1866" s="276" t="s">
        <v>1650</v>
      </c>
      <c r="H1866" s="275" t="s">
        <v>1</v>
      </c>
      <c r="L1866" s="272"/>
      <c r="M1866" s="277"/>
      <c r="T1866" s="278"/>
      <c r="AT1866" s="275" t="s">
        <v>373</v>
      </c>
      <c r="AU1866" s="275" t="s">
        <v>90</v>
      </c>
      <c r="AV1866" s="273" t="s">
        <v>84</v>
      </c>
      <c r="AW1866" s="273" t="s">
        <v>31</v>
      </c>
      <c r="AX1866" s="273" t="s">
        <v>77</v>
      </c>
      <c r="AY1866" s="275" t="s">
        <v>366</v>
      </c>
    </row>
    <row r="1867" spans="2:51" s="273" customFormat="1">
      <c r="B1867" s="272"/>
      <c r="D1867" s="274" t="s">
        <v>373</v>
      </c>
      <c r="E1867" s="275" t="s">
        <v>1</v>
      </c>
      <c r="F1867" s="276" t="s">
        <v>1651</v>
      </c>
      <c r="H1867" s="275" t="s">
        <v>1</v>
      </c>
      <c r="L1867" s="272"/>
      <c r="M1867" s="277"/>
      <c r="T1867" s="278"/>
      <c r="AT1867" s="275" t="s">
        <v>373</v>
      </c>
      <c r="AU1867" s="275" t="s">
        <v>90</v>
      </c>
      <c r="AV1867" s="273" t="s">
        <v>84</v>
      </c>
      <c r="AW1867" s="273" t="s">
        <v>31</v>
      </c>
      <c r="AX1867" s="273" t="s">
        <v>77</v>
      </c>
      <c r="AY1867" s="275" t="s">
        <v>366</v>
      </c>
    </row>
    <row r="1868" spans="2:51" s="280" customFormat="1">
      <c r="B1868" s="279"/>
      <c r="D1868" s="274" t="s">
        <v>373</v>
      </c>
      <c r="E1868" s="281" t="s">
        <v>1</v>
      </c>
      <c r="F1868" s="282" t="s">
        <v>1652</v>
      </c>
      <c r="H1868" s="283">
        <v>3.5880000000000001</v>
      </c>
      <c r="L1868" s="279"/>
      <c r="M1868" s="284"/>
      <c r="T1868" s="285"/>
      <c r="AT1868" s="281" t="s">
        <v>373</v>
      </c>
      <c r="AU1868" s="281" t="s">
        <v>90</v>
      </c>
      <c r="AV1868" s="280" t="s">
        <v>90</v>
      </c>
      <c r="AW1868" s="280" t="s">
        <v>31</v>
      </c>
      <c r="AX1868" s="280" t="s">
        <v>77</v>
      </c>
      <c r="AY1868" s="281" t="s">
        <v>366</v>
      </c>
    </row>
    <row r="1869" spans="2:51" s="294" customFormat="1">
      <c r="B1869" s="293"/>
      <c r="D1869" s="274" t="s">
        <v>373</v>
      </c>
      <c r="E1869" s="295" t="s">
        <v>1</v>
      </c>
      <c r="F1869" s="296" t="s">
        <v>397</v>
      </c>
      <c r="H1869" s="297">
        <v>3.5880000000000001</v>
      </c>
      <c r="L1869" s="293"/>
      <c r="M1869" s="298"/>
      <c r="T1869" s="299"/>
      <c r="AT1869" s="295" t="s">
        <v>373</v>
      </c>
      <c r="AU1869" s="295" t="s">
        <v>90</v>
      </c>
      <c r="AV1869" s="294" t="s">
        <v>149</v>
      </c>
      <c r="AW1869" s="294" t="s">
        <v>31</v>
      </c>
      <c r="AX1869" s="294" t="s">
        <v>77</v>
      </c>
      <c r="AY1869" s="295" t="s">
        <v>366</v>
      </c>
    </row>
    <row r="1870" spans="2:51" s="273" customFormat="1">
      <c r="B1870" s="272"/>
      <c r="D1870" s="274" t="s">
        <v>373</v>
      </c>
      <c r="E1870" s="275" t="s">
        <v>1</v>
      </c>
      <c r="F1870" s="276" t="s">
        <v>1729</v>
      </c>
      <c r="H1870" s="275" t="s">
        <v>1</v>
      </c>
      <c r="L1870" s="272"/>
      <c r="M1870" s="277"/>
      <c r="T1870" s="278"/>
      <c r="AT1870" s="275" t="s">
        <v>373</v>
      </c>
      <c r="AU1870" s="275" t="s">
        <v>90</v>
      </c>
      <c r="AV1870" s="273" t="s">
        <v>84</v>
      </c>
      <c r="AW1870" s="273" t="s">
        <v>31</v>
      </c>
      <c r="AX1870" s="273" t="s">
        <v>77</v>
      </c>
      <c r="AY1870" s="275" t="s">
        <v>366</v>
      </c>
    </row>
    <row r="1871" spans="2:51" s="280" customFormat="1">
      <c r="B1871" s="279"/>
      <c r="D1871" s="274" t="s">
        <v>373</v>
      </c>
      <c r="E1871" s="281" t="s">
        <v>1</v>
      </c>
      <c r="F1871" s="282" t="s">
        <v>1730</v>
      </c>
      <c r="H1871" s="283">
        <v>19.841999999999999</v>
      </c>
      <c r="L1871" s="279"/>
      <c r="M1871" s="284"/>
      <c r="T1871" s="285"/>
      <c r="AT1871" s="281" t="s">
        <v>373</v>
      </c>
      <c r="AU1871" s="281" t="s">
        <v>90</v>
      </c>
      <c r="AV1871" s="280" t="s">
        <v>90</v>
      </c>
      <c r="AW1871" s="280" t="s">
        <v>31</v>
      </c>
      <c r="AX1871" s="280" t="s">
        <v>77</v>
      </c>
      <c r="AY1871" s="281" t="s">
        <v>366</v>
      </c>
    </row>
    <row r="1872" spans="2:51" s="280" customFormat="1" ht="22.5">
      <c r="B1872" s="279"/>
      <c r="D1872" s="274" t="s">
        <v>373</v>
      </c>
      <c r="E1872" s="281" t="s">
        <v>1</v>
      </c>
      <c r="F1872" s="282" t="s">
        <v>1731</v>
      </c>
      <c r="H1872" s="283">
        <v>6.3259999999999996</v>
      </c>
      <c r="L1872" s="279"/>
      <c r="M1872" s="284"/>
      <c r="T1872" s="285"/>
      <c r="AT1872" s="281" t="s">
        <v>373</v>
      </c>
      <c r="AU1872" s="281" t="s">
        <v>90</v>
      </c>
      <c r="AV1872" s="280" t="s">
        <v>90</v>
      </c>
      <c r="AW1872" s="280" t="s">
        <v>31</v>
      </c>
      <c r="AX1872" s="280" t="s">
        <v>77</v>
      </c>
      <c r="AY1872" s="281" t="s">
        <v>366</v>
      </c>
    </row>
    <row r="1873" spans="2:65" s="280" customFormat="1">
      <c r="B1873" s="279"/>
      <c r="D1873" s="274" t="s">
        <v>373</v>
      </c>
      <c r="E1873" s="281" t="s">
        <v>1</v>
      </c>
      <c r="F1873" s="282" t="s">
        <v>1732</v>
      </c>
      <c r="H1873" s="283">
        <v>16.922000000000001</v>
      </c>
      <c r="L1873" s="279"/>
      <c r="M1873" s="284"/>
      <c r="T1873" s="285"/>
      <c r="AT1873" s="281" t="s">
        <v>373</v>
      </c>
      <c r="AU1873" s="281" t="s">
        <v>90</v>
      </c>
      <c r="AV1873" s="280" t="s">
        <v>90</v>
      </c>
      <c r="AW1873" s="280" t="s">
        <v>31</v>
      </c>
      <c r="AX1873" s="280" t="s">
        <v>77</v>
      </c>
      <c r="AY1873" s="281" t="s">
        <v>366</v>
      </c>
    </row>
    <row r="1874" spans="2:65" s="280" customFormat="1">
      <c r="B1874" s="279"/>
      <c r="D1874" s="274" t="s">
        <v>373</v>
      </c>
      <c r="E1874" s="281" t="s">
        <v>1</v>
      </c>
      <c r="F1874" s="282" t="s">
        <v>1733</v>
      </c>
      <c r="H1874" s="283">
        <v>26.527000000000001</v>
      </c>
      <c r="L1874" s="279"/>
      <c r="M1874" s="284"/>
      <c r="T1874" s="285"/>
      <c r="AT1874" s="281" t="s">
        <v>373</v>
      </c>
      <c r="AU1874" s="281" t="s">
        <v>90</v>
      </c>
      <c r="AV1874" s="280" t="s">
        <v>90</v>
      </c>
      <c r="AW1874" s="280" t="s">
        <v>31</v>
      </c>
      <c r="AX1874" s="280" t="s">
        <v>77</v>
      </c>
      <c r="AY1874" s="281" t="s">
        <v>366</v>
      </c>
    </row>
    <row r="1875" spans="2:65" s="280" customFormat="1">
      <c r="B1875" s="279"/>
      <c r="D1875" s="274" t="s">
        <v>373</v>
      </c>
      <c r="E1875" s="281" t="s">
        <v>1</v>
      </c>
      <c r="F1875" s="282" t="s">
        <v>1734</v>
      </c>
      <c r="H1875" s="283">
        <v>4.5179999999999998</v>
      </c>
      <c r="L1875" s="279"/>
      <c r="M1875" s="284"/>
      <c r="T1875" s="285"/>
      <c r="AT1875" s="281" t="s">
        <v>373</v>
      </c>
      <c r="AU1875" s="281" t="s">
        <v>90</v>
      </c>
      <c r="AV1875" s="280" t="s">
        <v>90</v>
      </c>
      <c r="AW1875" s="280" t="s">
        <v>31</v>
      </c>
      <c r="AX1875" s="280" t="s">
        <v>77</v>
      </c>
      <c r="AY1875" s="281" t="s">
        <v>366</v>
      </c>
    </row>
    <row r="1876" spans="2:65" s="280" customFormat="1">
      <c r="B1876" s="279"/>
      <c r="D1876" s="274" t="s">
        <v>373</v>
      </c>
      <c r="E1876" s="281" t="s">
        <v>1</v>
      </c>
      <c r="F1876" s="282" t="s">
        <v>1735</v>
      </c>
      <c r="H1876" s="283">
        <v>1.6559999999999999</v>
      </c>
      <c r="L1876" s="279"/>
      <c r="M1876" s="284"/>
      <c r="T1876" s="285"/>
      <c r="AT1876" s="281" t="s">
        <v>373</v>
      </c>
      <c r="AU1876" s="281" t="s">
        <v>90</v>
      </c>
      <c r="AV1876" s="280" t="s">
        <v>90</v>
      </c>
      <c r="AW1876" s="280" t="s">
        <v>31</v>
      </c>
      <c r="AX1876" s="280" t="s">
        <v>77</v>
      </c>
      <c r="AY1876" s="281" t="s">
        <v>366</v>
      </c>
    </row>
    <row r="1877" spans="2:65" s="280" customFormat="1">
      <c r="B1877" s="279"/>
      <c r="D1877" s="274" t="s">
        <v>373</v>
      </c>
      <c r="E1877" s="281" t="s">
        <v>1</v>
      </c>
      <c r="F1877" s="282" t="s">
        <v>1736</v>
      </c>
      <c r="H1877" s="283">
        <v>11.731999999999999</v>
      </c>
      <c r="L1877" s="279"/>
      <c r="M1877" s="284"/>
      <c r="T1877" s="285"/>
      <c r="AT1877" s="281" t="s">
        <v>373</v>
      </c>
      <c r="AU1877" s="281" t="s">
        <v>90</v>
      </c>
      <c r="AV1877" s="280" t="s">
        <v>90</v>
      </c>
      <c r="AW1877" s="280" t="s">
        <v>31</v>
      </c>
      <c r="AX1877" s="280" t="s">
        <v>77</v>
      </c>
      <c r="AY1877" s="281" t="s">
        <v>366</v>
      </c>
    </row>
    <row r="1878" spans="2:65" s="294" customFormat="1">
      <c r="B1878" s="293"/>
      <c r="D1878" s="274" t="s">
        <v>373</v>
      </c>
      <c r="E1878" s="295" t="s">
        <v>1</v>
      </c>
      <c r="F1878" s="296" t="s">
        <v>397</v>
      </c>
      <c r="H1878" s="297">
        <v>87.522999999999996</v>
      </c>
      <c r="L1878" s="293"/>
      <c r="M1878" s="298"/>
      <c r="T1878" s="299"/>
      <c r="AT1878" s="295" t="s">
        <v>373</v>
      </c>
      <c r="AU1878" s="295" t="s">
        <v>90</v>
      </c>
      <c r="AV1878" s="294" t="s">
        <v>149</v>
      </c>
      <c r="AW1878" s="294" t="s">
        <v>31</v>
      </c>
      <c r="AX1878" s="294" t="s">
        <v>77</v>
      </c>
      <c r="AY1878" s="295" t="s">
        <v>366</v>
      </c>
    </row>
    <row r="1879" spans="2:65" s="287" customFormat="1">
      <c r="B1879" s="286"/>
      <c r="D1879" s="274" t="s">
        <v>373</v>
      </c>
      <c r="E1879" s="288" t="s">
        <v>1</v>
      </c>
      <c r="F1879" s="289" t="s">
        <v>378</v>
      </c>
      <c r="H1879" s="290">
        <v>862.35500000000002</v>
      </c>
      <c r="L1879" s="286"/>
      <c r="M1879" s="291"/>
      <c r="T1879" s="292"/>
      <c r="AT1879" s="288" t="s">
        <v>373</v>
      </c>
      <c r="AU1879" s="288" t="s">
        <v>90</v>
      </c>
      <c r="AV1879" s="287" t="s">
        <v>371</v>
      </c>
      <c r="AW1879" s="287" t="s">
        <v>31</v>
      </c>
      <c r="AX1879" s="287" t="s">
        <v>84</v>
      </c>
      <c r="AY1879" s="288" t="s">
        <v>366</v>
      </c>
    </row>
    <row r="1880" spans="2:65" s="74" customFormat="1" ht="24.2" customHeight="1">
      <c r="B1880" s="73"/>
      <c r="C1880" s="260" t="s">
        <v>1737</v>
      </c>
      <c r="D1880" s="260" t="s">
        <v>368</v>
      </c>
      <c r="E1880" s="261" t="s">
        <v>1738</v>
      </c>
      <c r="F1880" s="262" t="s">
        <v>1739</v>
      </c>
      <c r="G1880" s="263" t="s">
        <v>249</v>
      </c>
      <c r="H1880" s="264">
        <v>458.73399999999998</v>
      </c>
      <c r="I1880" s="26"/>
      <c r="J1880" s="266">
        <f>ROUND(I1880*H1880,2)</f>
        <v>0</v>
      </c>
      <c r="K1880" s="267"/>
      <c r="L1880" s="73"/>
      <c r="M1880" s="27" t="s">
        <v>1</v>
      </c>
      <c r="N1880" s="233" t="s">
        <v>43</v>
      </c>
      <c r="P1880" s="269">
        <f>O1880*H1880</f>
        <v>0</v>
      </c>
      <c r="Q1880" s="269">
        <v>1.575E-2</v>
      </c>
      <c r="R1880" s="269">
        <f>Q1880*H1880</f>
        <v>7.2250604999999997</v>
      </c>
      <c r="S1880" s="269">
        <v>0</v>
      </c>
      <c r="T1880" s="270">
        <f>S1880*H1880</f>
        <v>0</v>
      </c>
      <c r="AR1880" s="271" t="s">
        <v>371</v>
      </c>
      <c r="AT1880" s="271" t="s">
        <v>368</v>
      </c>
      <c r="AU1880" s="271" t="s">
        <v>90</v>
      </c>
      <c r="AY1880" s="53" t="s">
        <v>366</v>
      </c>
      <c r="BE1880" s="179">
        <f>IF(N1880="základná",J1880,0)</f>
        <v>0</v>
      </c>
      <c r="BF1880" s="179">
        <f>IF(N1880="znížená",J1880,0)</f>
        <v>0</v>
      </c>
      <c r="BG1880" s="179">
        <f>IF(N1880="zákl. prenesená",J1880,0)</f>
        <v>0</v>
      </c>
      <c r="BH1880" s="179">
        <f>IF(N1880="zníž. prenesená",J1880,0)</f>
        <v>0</v>
      </c>
      <c r="BI1880" s="179">
        <f>IF(N1880="nulová",J1880,0)</f>
        <v>0</v>
      </c>
      <c r="BJ1880" s="53" t="s">
        <v>90</v>
      </c>
      <c r="BK1880" s="179">
        <f>ROUND(I1880*H1880,2)</f>
        <v>0</v>
      </c>
      <c r="BL1880" s="53" t="s">
        <v>371</v>
      </c>
      <c r="BM1880" s="271" t="s">
        <v>1740</v>
      </c>
    </row>
    <row r="1881" spans="2:65" s="273" customFormat="1">
      <c r="B1881" s="272"/>
      <c r="D1881" s="274" t="s">
        <v>373</v>
      </c>
      <c r="E1881" s="275" t="s">
        <v>1</v>
      </c>
      <c r="F1881" s="276" t="s">
        <v>1741</v>
      </c>
      <c r="H1881" s="275" t="s">
        <v>1</v>
      </c>
      <c r="L1881" s="272"/>
      <c r="M1881" s="277"/>
      <c r="T1881" s="278"/>
      <c r="AT1881" s="275" t="s">
        <v>373</v>
      </c>
      <c r="AU1881" s="275" t="s">
        <v>90</v>
      </c>
      <c r="AV1881" s="273" t="s">
        <v>84</v>
      </c>
      <c r="AW1881" s="273" t="s">
        <v>31</v>
      </c>
      <c r="AX1881" s="273" t="s">
        <v>77</v>
      </c>
      <c r="AY1881" s="275" t="s">
        <v>366</v>
      </c>
    </row>
    <row r="1882" spans="2:65" s="273" customFormat="1">
      <c r="B1882" s="272"/>
      <c r="D1882" s="274" t="s">
        <v>373</v>
      </c>
      <c r="E1882" s="275" t="s">
        <v>1</v>
      </c>
      <c r="F1882" s="276" t="s">
        <v>1593</v>
      </c>
      <c r="H1882" s="275" t="s">
        <v>1</v>
      </c>
      <c r="L1882" s="272"/>
      <c r="M1882" s="277"/>
      <c r="T1882" s="278"/>
      <c r="AT1882" s="275" t="s">
        <v>373</v>
      </c>
      <c r="AU1882" s="275" t="s">
        <v>90</v>
      </c>
      <c r="AV1882" s="273" t="s">
        <v>84</v>
      </c>
      <c r="AW1882" s="273" t="s">
        <v>31</v>
      </c>
      <c r="AX1882" s="273" t="s">
        <v>77</v>
      </c>
      <c r="AY1882" s="275" t="s">
        <v>366</v>
      </c>
    </row>
    <row r="1883" spans="2:65" s="273" customFormat="1">
      <c r="B1883" s="272"/>
      <c r="D1883" s="274" t="s">
        <v>373</v>
      </c>
      <c r="E1883" s="275" t="s">
        <v>1</v>
      </c>
      <c r="F1883" s="276" t="s">
        <v>1742</v>
      </c>
      <c r="H1883" s="275" t="s">
        <v>1</v>
      </c>
      <c r="L1883" s="272"/>
      <c r="M1883" s="277"/>
      <c r="T1883" s="278"/>
      <c r="AT1883" s="275" t="s">
        <v>373</v>
      </c>
      <c r="AU1883" s="275" t="s">
        <v>90</v>
      </c>
      <c r="AV1883" s="273" t="s">
        <v>84</v>
      </c>
      <c r="AW1883" s="273" t="s">
        <v>31</v>
      </c>
      <c r="AX1883" s="273" t="s">
        <v>77</v>
      </c>
      <c r="AY1883" s="275" t="s">
        <v>366</v>
      </c>
    </row>
    <row r="1884" spans="2:65" s="280" customFormat="1">
      <c r="B1884" s="279"/>
      <c r="D1884" s="274" t="s">
        <v>373</v>
      </c>
      <c r="E1884" s="281" t="s">
        <v>1</v>
      </c>
      <c r="F1884" s="282" t="s">
        <v>1743</v>
      </c>
      <c r="H1884" s="283">
        <v>0.83399999999999996</v>
      </c>
      <c r="L1884" s="279"/>
      <c r="M1884" s="284"/>
      <c r="T1884" s="285"/>
      <c r="AT1884" s="281" t="s">
        <v>373</v>
      </c>
      <c r="AU1884" s="281" t="s">
        <v>90</v>
      </c>
      <c r="AV1884" s="280" t="s">
        <v>90</v>
      </c>
      <c r="AW1884" s="280" t="s">
        <v>31</v>
      </c>
      <c r="AX1884" s="280" t="s">
        <v>77</v>
      </c>
      <c r="AY1884" s="281" t="s">
        <v>366</v>
      </c>
    </row>
    <row r="1885" spans="2:65" s="273" customFormat="1">
      <c r="B1885" s="272"/>
      <c r="D1885" s="274" t="s">
        <v>373</v>
      </c>
      <c r="E1885" s="275" t="s">
        <v>1</v>
      </c>
      <c r="F1885" s="276" t="s">
        <v>1744</v>
      </c>
      <c r="H1885" s="275" t="s">
        <v>1</v>
      </c>
      <c r="L1885" s="272"/>
      <c r="M1885" s="277"/>
      <c r="T1885" s="278"/>
      <c r="AT1885" s="275" t="s">
        <v>373</v>
      </c>
      <c r="AU1885" s="275" t="s">
        <v>90</v>
      </c>
      <c r="AV1885" s="273" t="s">
        <v>84</v>
      </c>
      <c r="AW1885" s="273" t="s">
        <v>31</v>
      </c>
      <c r="AX1885" s="273" t="s">
        <v>77</v>
      </c>
      <c r="AY1885" s="275" t="s">
        <v>366</v>
      </c>
    </row>
    <row r="1886" spans="2:65" s="280" customFormat="1">
      <c r="B1886" s="279"/>
      <c r="D1886" s="274" t="s">
        <v>373</v>
      </c>
      <c r="E1886" s="281" t="s">
        <v>1</v>
      </c>
      <c r="F1886" s="282" t="s">
        <v>1745</v>
      </c>
      <c r="H1886" s="283">
        <v>1.3340000000000001</v>
      </c>
      <c r="L1886" s="279"/>
      <c r="M1886" s="284"/>
      <c r="T1886" s="285"/>
      <c r="AT1886" s="281" t="s">
        <v>373</v>
      </c>
      <c r="AU1886" s="281" t="s">
        <v>90</v>
      </c>
      <c r="AV1886" s="280" t="s">
        <v>90</v>
      </c>
      <c r="AW1886" s="280" t="s">
        <v>31</v>
      </c>
      <c r="AX1886" s="280" t="s">
        <v>77</v>
      </c>
      <c r="AY1886" s="281" t="s">
        <v>366</v>
      </c>
    </row>
    <row r="1887" spans="2:65" s="273" customFormat="1">
      <c r="B1887" s="272"/>
      <c r="D1887" s="274" t="s">
        <v>373</v>
      </c>
      <c r="E1887" s="275" t="s">
        <v>1</v>
      </c>
      <c r="F1887" s="276" t="s">
        <v>1746</v>
      </c>
      <c r="H1887" s="275" t="s">
        <v>1</v>
      </c>
      <c r="L1887" s="272"/>
      <c r="M1887" s="277"/>
      <c r="T1887" s="278"/>
      <c r="AT1887" s="275" t="s">
        <v>373</v>
      </c>
      <c r="AU1887" s="275" t="s">
        <v>90</v>
      </c>
      <c r="AV1887" s="273" t="s">
        <v>84</v>
      </c>
      <c r="AW1887" s="273" t="s">
        <v>31</v>
      </c>
      <c r="AX1887" s="273" t="s">
        <v>77</v>
      </c>
      <c r="AY1887" s="275" t="s">
        <v>366</v>
      </c>
    </row>
    <row r="1888" spans="2:65" s="280" customFormat="1">
      <c r="B1888" s="279"/>
      <c r="D1888" s="274" t="s">
        <v>373</v>
      </c>
      <c r="E1888" s="281" t="s">
        <v>1</v>
      </c>
      <c r="F1888" s="282" t="s">
        <v>1747</v>
      </c>
      <c r="H1888" s="283">
        <v>2.669</v>
      </c>
      <c r="L1888" s="279"/>
      <c r="M1888" s="284"/>
      <c r="T1888" s="285"/>
      <c r="AT1888" s="281" t="s">
        <v>373</v>
      </c>
      <c r="AU1888" s="281" t="s">
        <v>90</v>
      </c>
      <c r="AV1888" s="280" t="s">
        <v>90</v>
      </c>
      <c r="AW1888" s="280" t="s">
        <v>31</v>
      </c>
      <c r="AX1888" s="280" t="s">
        <v>77</v>
      </c>
      <c r="AY1888" s="281" t="s">
        <v>366</v>
      </c>
    </row>
    <row r="1889" spans="2:51" s="273" customFormat="1">
      <c r="B1889" s="272"/>
      <c r="D1889" s="274" t="s">
        <v>373</v>
      </c>
      <c r="E1889" s="275" t="s">
        <v>1</v>
      </c>
      <c r="F1889" s="276" t="s">
        <v>1748</v>
      </c>
      <c r="H1889" s="275" t="s">
        <v>1</v>
      </c>
      <c r="L1889" s="272"/>
      <c r="M1889" s="277"/>
      <c r="T1889" s="278"/>
      <c r="AT1889" s="275" t="s">
        <v>373</v>
      </c>
      <c r="AU1889" s="275" t="s">
        <v>90</v>
      </c>
      <c r="AV1889" s="273" t="s">
        <v>84</v>
      </c>
      <c r="AW1889" s="273" t="s">
        <v>31</v>
      </c>
      <c r="AX1889" s="273" t="s">
        <v>77</v>
      </c>
      <c r="AY1889" s="275" t="s">
        <v>366</v>
      </c>
    </row>
    <row r="1890" spans="2:51" s="280" customFormat="1">
      <c r="B1890" s="279"/>
      <c r="D1890" s="274" t="s">
        <v>373</v>
      </c>
      <c r="E1890" s="281" t="s">
        <v>1</v>
      </c>
      <c r="F1890" s="282" t="s">
        <v>1749</v>
      </c>
      <c r="H1890" s="283">
        <v>1.9970000000000001</v>
      </c>
      <c r="L1890" s="279"/>
      <c r="M1890" s="284"/>
      <c r="T1890" s="285"/>
      <c r="AT1890" s="281" t="s">
        <v>373</v>
      </c>
      <c r="AU1890" s="281" t="s">
        <v>90</v>
      </c>
      <c r="AV1890" s="280" t="s">
        <v>90</v>
      </c>
      <c r="AW1890" s="280" t="s">
        <v>31</v>
      </c>
      <c r="AX1890" s="280" t="s">
        <v>77</v>
      </c>
      <c r="AY1890" s="281" t="s">
        <v>366</v>
      </c>
    </row>
    <row r="1891" spans="2:51" s="273" customFormat="1">
      <c r="B1891" s="272"/>
      <c r="D1891" s="274" t="s">
        <v>373</v>
      </c>
      <c r="E1891" s="275" t="s">
        <v>1</v>
      </c>
      <c r="F1891" s="276" t="s">
        <v>1750</v>
      </c>
      <c r="H1891" s="275" t="s">
        <v>1</v>
      </c>
      <c r="L1891" s="272"/>
      <c r="M1891" s="277"/>
      <c r="T1891" s="278"/>
      <c r="AT1891" s="275" t="s">
        <v>373</v>
      </c>
      <c r="AU1891" s="275" t="s">
        <v>90</v>
      </c>
      <c r="AV1891" s="273" t="s">
        <v>84</v>
      </c>
      <c r="AW1891" s="273" t="s">
        <v>31</v>
      </c>
      <c r="AX1891" s="273" t="s">
        <v>77</v>
      </c>
      <c r="AY1891" s="275" t="s">
        <v>366</v>
      </c>
    </row>
    <row r="1892" spans="2:51" s="280" customFormat="1">
      <c r="B1892" s="279"/>
      <c r="D1892" s="274" t="s">
        <v>373</v>
      </c>
      <c r="E1892" s="281" t="s">
        <v>1</v>
      </c>
      <c r="F1892" s="282" t="s">
        <v>1751</v>
      </c>
      <c r="H1892" s="283">
        <v>45.566000000000003</v>
      </c>
      <c r="L1892" s="279"/>
      <c r="M1892" s="284"/>
      <c r="T1892" s="285"/>
      <c r="AT1892" s="281" t="s">
        <v>373</v>
      </c>
      <c r="AU1892" s="281" t="s">
        <v>90</v>
      </c>
      <c r="AV1892" s="280" t="s">
        <v>90</v>
      </c>
      <c r="AW1892" s="280" t="s">
        <v>31</v>
      </c>
      <c r="AX1892" s="280" t="s">
        <v>77</v>
      </c>
      <c r="AY1892" s="281" t="s">
        <v>366</v>
      </c>
    </row>
    <row r="1893" spans="2:51" s="273" customFormat="1">
      <c r="B1893" s="272"/>
      <c r="D1893" s="274" t="s">
        <v>373</v>
      </c>
      <c r="E1893" s="275" t="s">
        <v>1</v>
      </c>
      <c r="F1893" s="276" t="s">
        <v>1752</v>
      </c>
      <c r="H1893" s="275" t="s">
        <v>1</v>
      </c>
      <c r="L1893" s="272"/>
      <c r="M1893" s="277"/>
      <c r="T1893" s="278"/>
      <c r="AT1893" s="275" t="s">
        <v>373</v>
      </c>
      <c r="AU1893" s="275" t="s">
        <v>90</v>
      </c>
      <c r="AV1893" s="273" t="s">
        <v>84</v>
      </c>
      <c r="AW1893" s="273" t="s">
        <v>31</v>
      </c>
      <c r="AX1893" s="273" t="s">
        <v>77</v>
      </c>
      <c r="AY1893" s="275" t="s">
        <v>366</v>
      </c>
    </row>
    <row r="1894" spans="2:51" s="280" customFormat="1">
      <c r="B1894" s="279"/>
      <c r="D1894" s="274" t="s">
        <v>373</v>
      </c>
      <c r="E1894" s="281" t="s">
        <v>1</v>
      </c>
      <c r="F1894" s="282" t="s">
        <v>1753</v>
      </c>
      <c r="H1894" s="283">
        <v>0.751</v>
      </c>
      <c r="L1894" s="279"/>
      <c r="M1894" s="284"/>
      <c r="T1894" s="285"/>
      <c r="AT1894" s="281" t="s">
        <v>373</v>
      </c>
      <c r="AU1894" s="281" t="s">
        <v>90</v>
      </c>
      <c r="AV1894" s="280" t="s">
        <v>90</v>
      </c>
      <c r="AW1894" s="280" t="s">
        <v>31</v>
      </c>
      <c r="AX1894" s="280" t="s">
        <v>77</v>
      </c>
      <c r="AY1894" s="281" t="s">
        <v>366</v>
      </c>
    </row>
    <row r="1895" spans="2:51" s="273" customFormat="1">
      <c r="B1895" s="272"/>
      <c r="D1895" s="274" t="s">
        <v>373</v>
      </c>
      <c r="E1895" s="275" t="s">
        <v>1</v>
      </c>
      <c r="F1895" s="276" t="s">
        <v>1594</v>
      </c>
      <c r="H1895" s="275" t="s">
        <v>1</v>
      </c>
      <c r="L1895" s="272"/>
      <c r="M1895" s="277"/>
      <c r="T1895" s="278"/>
      <c r="AT1895" s="275" t="s">
        <v>373</v>
      </c>
      <c r="AU1895" s="275" t="s">
        <v>90</v>
      </c>
      <c r="AV1895" s="273" t="s">
        <v>84</v>
      </c>
      <c r="AW1895" s="273" t="s">
        <v>31</v>
      </c>
      <c r="AX1895" s="273" t="s">
        <v>77</v>
      </c>
      <c r="AY1895" s="275" t="s">
        <v>366</v>
      </c>
    </row>
    <row r="1896" spans="2:51" s="280" customFormat="1">
      <c r="B1896" s="279"/>
      <c r="D1896" s="274" t="s">
        <v>373</v>
      </c>
      <c r="E1896" s="281" t="s">
        <v>1</v>
      </c>
      <c r="F1896" s="282" t="s">
        <v>1754</v>
      </c>
      <c r="H1896" s="283">
        <v>0.48799999999999999</v>
      </c>
      <c r="L1896" s="279"/>
      <c r="M1896" s="284"/>
      <c r="T1896" s="285"/>
      <c r="AT1896" s="281" t="s">
        <v>373</v>
      </c>
      <c r="AU1896" s="281" t="s">
        <v>90</v>
      </c>
      <c r="AV1896" s="280" t="s">
        <v>90</v>
      </c>
      <c r="AW1896" s="280" t="s">
        <v>31</v>
      </c>
      <c r="AX1896" s="280" t="s">
        <v>77</v>
      </c>
      <c r="AY1896" s="281" t="s">
        <v>366</v>
      </c>
    </row>
    <row r="1897" spans="2:51" s="273" customFormat="1">
      <c r="B1897" s="272"/>
      <c r="D1897" s="274" t="s">
        <v>373</v>
      </c>
      <c r="E1897" s="275" t="s">
        <v>1</v>
      </c>
      <c r="F1897" s="276" t="s">
        <v>1755</v>
      </c>
      <c r="H1897" s="275" t="s">
        <v>1</v>
      </c>
      <c r="L1897" s="272"/>
      <c r="M1897" s="277"/>
      <c r="T1897" s="278"/>
      <c r="AT1897" s="275" t="s">
        <v>373</v>
      </c>
      <c r="AU1897" s="275" t="s">
        <v>90</v>
      </c>
      <c r="AV1897" s="273" t="s">
        <v>84</v>
      </c>
      <c r="AW1897" s="273" t="s">
        <v>31</v>
      </c>
      <c r="AX1897" s="273" t="s">
        <v>77</v>
      </c>
      <c r="AY1897" s="275" t="s">
        <v>366</v>
      </c>
    </row>
    <row r="1898" spans="2:51" s="280" customFormat="1">
      <c r="B1898" s="279"/>
      <c r="D1898" s="274" t="s">
        <v>373</v>
      </c>
      <c r="E1898" s="281" t="s">
        <v>1</v>
      </c>
      <c r="F1898" s="282" t="s">
        <v>1756</v>
      </c>
      <c r="H1898" s="283">
        <v>1.6679999999999999</v>
      </c>
      <c r="L1898" s="279"/>
      <c r="M1898" s="284"/>
      <c r="T1898" s="285"/>
      <c r="AT1898" s="281" t="s">
        <v>373</v>
      </c>
      <c r="AU1898" s="281" t="s">
        <v>90</v>
      </c>
      <c r="AV1898" s="280" t="s">
        <v>90</v>
      </c>
      <c r="AW1898" s="280" t="s">
        <v>31</v>
      </c>
      <c r="AX1898" s="280" t="s">
        <v>77</v>
      </c>
      <c r="AY1898" s="281" t="s">
        <v>366</v>
      </c>
    </row>
    <row r="1899" spans="2:51" s="273" customFormat="1">
      <c r="B1899" s="272"/>
      <c r="D1899" s="274" t="s">
        <v>373</v>
      </c>
      <c r="E1899" s="275" t="s">
        <v>1</v>
      </c>
      <c r="F1899" s="276" t="s">
        <v>1757</v>
      </c>
      <c r="H1899" s="275" t="s">
        <v>1</v>
      </c>
      <c r="L1899" s="272"/>
      <c r="M1899" s="277"/>
      <c r="T1899" s="278"/>
      <c r="AT1899" s="275" t="s">
        <v>373</v>
      </c>
      <c r="AU1899" s="275" t="s">
        <v>90</v>
      </c>
      <c r="AV1899" s="273" t="s">
        <v>84</v>
      </c>
      <c r="AW1899" s="273" t="s">
        <v>31</v>
      </c>
      <c r="AX1899" s="273" t="s">
        <v>77</v>
      </c>
      <c r="AY1899" s="275" t="s">
        <v>366</v>
      </c>
    </row>
    <row r="1900" spans="2:51" s="280" customFormat="1">
      <c r="B1900" s="279"/>
      <c r="D1900" s="274" t="s">
        <v>373</v>
      </c>
      <c r="E1900" s="281" t="s">
        <v>1</v>
      </c>
      <c r="F1900" s="282" t="s">
        <v>1758</v>
      </c>
      <c r="H1900" s="283">
        <v>2.0219999999999998</v>
      </c>
      <c r="L1900" s="279"/>
      <c r="M1900" s="284"/>
      <c r="T1900" s="285"/>
      <c r="AT1900" s="281" t="s">
        <v>373</v>
      </c>
      <c r="AU1900" s="281" t="s">
        <v>90</v>
      </c>
      <c r="AV1900" s="280" t="s">
        <v>90</v>
      </c>
      <c r="AW1900" s="280" t="s">
        <v>31</v>
      </c>
      <c r="AX1900" s="280" t="s">
        <v>77</v>
      </c>
      <c r="AY1900" s="281" t="s">
        <v>366</v>
      </c>
    </row>
    <row r="1901" spans="2:51" s="273" customFormat="1">
      <c r="B1901" s="272"/>
      <c r="D1901" s="274" t="s">
        <v>373</v>
      </c>
      <c r="E1901" s="275" t="s">
        <v>1</v>
      </c>
      <c r="F1901" s="276" t="s">
        <v>1597</v>
      </c>
      <c r="H1901" s="275" t="s">
        <v>1</v>
      </c>
      <c r="L1901" s="272"/>
      <c r="M1901" s="277"/>
      <c r="T1901" s="278"/>
      <c r="AT1901" s="275" t="s">
        <v>373</v>
      </c>
      <c r="AU1901" s="275" t="s">
        <v>90</v>
      </c>
      <c r="AV1901" s="273" t="s">
        <v>84</v>
      </c>
      <c r="AW1901" s="273" t="s">
        <v>31</v>
      </c>
      <c r="AX1901" s="273" t="s">
        <v>77</v>
      </c>
      <c r="AY1901" s="275" t="s">
        <v>366</v>
      </c>
    </row>
    <row r="1902" spans="2:51" s="273" customFormat="1">
      <c r="B1902" s="272"/>
      <c r="D1902" s="274" t="s">
        <v>373</v>
      </c>
      <c r="E1902" s="275" t="s">
        <v>1</v>
      </c>
      <c r="F1902" s="276" t="s">
        <v>1759</v>
      </c>
      <c r="H1902" s="275" t="s">
        <v>1</v>
      </c>
      <c r="L1902" s="272"/>
      <c r="M1902" s="277"/>
      <c r="T1902" s="278"/>
      <c r="AT1902" s="275" t="s">
        <v>373</v>
      </c>
      <c r="AU1902" s="275" t="s">
        <v>90</v>
      </c>
      <c r="AV1902" s="273" t="s">
        <v>84</v>
      </c>
      <c r="AW1902" s="273" t="s">
        <v>31</v>
      </c>
      <c r="AX1902" s="273" t="s">
        <v>77</v>
      </c>
      <c r="AY1902" s="275" t="s">
        <v>366</v>
      </c>
    </row>
    <row r="1903" spans="2:51" s="280" customFormat="1">
      <c r="B1903" s="279"/>
      <c r="D1903" s="274" t="s">
        <v>373</v>
      </c>
      <c r="E1903" s="281" t="s">
        <v>1</v>
      </c>
      <c r="F1903" s="282" t="s">
        <v>1760</v>
      </c>
      <c r="H1903" s="283">
        <v>1.075</v>
      </c>
      <c r="L1903" s="279"/>
      <c r="M1903" s="284"/>
      <c r="T1903" s="285"/>
      <c r="AT1903" s="281" t="s">
        <v>373</v>
      </c>
      <c r="AU1903" s="281" t="s">
        <v>90</v>
      </c>
      <c r="AV1903" s="280" t="s">
        <v>90</v>
      </c>
      <c r="AW1903" s="280" t="s">
        <v>31</v>
      </c>
      <c r="AX1903" s="280" t="s">
        <v>77</v>
      </c>
      <c r="AY1903" s="281" t="s">
        <v>366</v>
      </c>
    </row>
    <row r="1904" spans="2:51" s="273" customFormat="1">
      <c r="B1904" s="272"/>
      <c r="D1904" s="274" t="s">
        <v>373</v>
      </c>
      <c r="E1904" s="275" t="s">
        <v>1</v>
      </c>
      <c r="F1904" s="276" t="s">
        <v>1761</v>
      </c>
      <c r="H1904" s="275" t="s">
        <v>1</v>
      </c>
      <c r="L1904" s="272"/>
      <c r="M1904" s="277"/>
      <c r="T1904" s="278"/>
      <c r="AT1904" s="275" t="s">
        <v>373</v>
      </c>
      <c r="AU1904" s="275" t="s">
        <v>90</v>
      </c>
      <c r="AV1904" s="273" t="s">
        <v>84</v>
      </c>
      <c r="AW1904" s="273" t="s">
        <v>31</v>
      </c>
      <c r="AX1904" s="273" t="s">
        <v>77</v>
      </c>
      <c r="AY1904" s="275" t="s">
        <v>366</v>
      </c>
    </row>
    <row r="1905" spans="2:51" s="280" customFormat="1">
      <c r="B1905" s="279"/>
      <c r="D1905" s="274" t="s">
        <v>373</v>
      </c>
      <c r="E1905" s="281" t="s">
        <v>1</v>
      </c>
      <c r="F1905" s="282" t="s">
        <v>1760</v>
      </c>
      <c r="H1905" s="283">
        <v>1.075</v>
      </c>
      <c r="L1905" s="279"/>
      <c r="M1905" s="284"/>
      <c r="T1905" s="285"/>
      <c r="AT1905" s="281" t="s">
        <v>373</v>
      </c>
      <c r="AU1905" s="281" t="s">
        <v>90</v>
      </c>
      <c r="AV1905" s="280" t="s">
        <v>90</v>
      </c>
      <c r="AW1905" s="280" t="s">
        <v>31</v>
      </c>
      <c r="AX1905" s="280" t="s">
        <v>77</v>
      </c>
      <c r="AY1905" s="281" t="s">
        <v>366</v>
      </c>
    </row>
    <row r="1906" spans="2:51" s="273" customFormat="1">
      <c r="B1906" s="272"/>
      <c r="D1906" s="274" t="s">
        <v>373</v>
      </c>
      <c r="E1906" s="275" t="s">
        <v>1</v>
      </c>
      <c r="F1906" s="276" t="s">
        <v>1762</v>
      </c>
      <c r="H1906" s="275" t="s">
        <v>1</v>
      </c>
      <c r="L1906" s="272"/>
      <c r="M1906" s="277"/>
      <c r="T1906" s="278"/>
      <c r="AT1906" s="275" t="s">
        <v>373</v>
      </c>
      <c r="AU1906" s="275" t="s">
        <v>90</v>
      </c>
      <c r="AV1906" s="273" t="s">
        <v>84</v>
      </c>
      <c r="AW1906" s="273" t="s">
        <v>31</v>
      </c>
      <c r="AX1906" s="273" t="s">
        <v>77</v>
      </c>
      <c r="AY1906" s="275" t="s">
        <v>366</v>
      </c>
    </row>
    <row r="1907" spans="2:51" s="280" customFormat="1">
      <c r="B1907" s="279"/>
      <c r="D1907" s="274" t="s">
        <v>373</v>
      </c>
      <c r="E1907" s="281" t="s">
        <v>1</v>
      </c>
      <c r="F1907" s="282" t="s">
        <v>1760</v>
      </c>
      <c r="H1907" s="283">
        <v>1.075</v>
      </c>
      <c r="L1907" s="279"/>
      <c r="M1907" s="284"/>
      <c r="T1907" s="285"/>
      <c r="AT1907" s="281" t="s">
        <v>373</v>
      </c>
      <c r="AU1907" s="281" t="s">
        <v>90</v>
      </c>
      <c r="AV1907" s="280" t="s">
        <v>90</v>
      </c>
      <c r="AW1907" s="280" t="s">
        <v>31</v>
      </c>
      <c r="AX1907" s="280" t="s">
        <v>77</v>
      </c>
      <c r="AY1907" s="281" t="s">
        <v>366</v>
      </c>
    </row>
    <row r="1908" spans="2:51" s="273" customFormat="1">
      <c r="B1908" s="272"/>
      <c r="D1908" s="274" t="s">
        <v>373</v>
      </c>
      <c r="E1908" s="275" t="s">
        <v>1</v>
      </c>
      <c r="F1908" s="276" t="s">
        <v>1763</v>
      </c>
      <c r="H1908" s="275" t="s">
        <v>1</v>
      </c>
      <c r="L1908" s="272"/>
      <c r="M1908" s="277"/>
      <c r="T1908" s="278"/>
      <c r="AT1908" s="275" t="s">
        <v>373</v>
      </c>
      <c r="AU1908" s="275" t="s">
        <v>90</v>
      </c>
      <c r="AV1908" s="273" t="s">
        <v>84</v>
      </c>
      <c r="AW1908" s="273" t="s">
        <v>31</v>
      </c>
      <c r="AX1908" s="273" t="s">
        <v>77</v>
      </c>
      <c r="AY1908" s="275" t="s">
        <v>366</v>
      </c>
    </row>
    <row r="1909" spans="2:51" s="280" customFormat="1">
      <c r="B1909" s="279"/>
      <c r="D1909" s="274" t="s">
        <v>373</v>
      </c>
      <c r="E1909" s="281" t="s">
        <v>1</v>
      </c>
      <c r="F1909" s="282" t="s">
        <v>1764</v>
      </c>
      <c r="H1909" s="283">
        <v>0.89600000000000002</v>
      </c>
      <c r="L1909" s="279"/>
      <c r="M1909" s="284"/>
      <c r="T1909" s="285"/>
      <c r="AT1909" s="281" t="s">
        <v>373</v>
      </c>
      <c r="AU1909" s="281" t="s">
        <v>90</v>
      </c>
      <c r="AV1909" s="280" t="s">
        <v>90</v>
      </c>
      <c r="AW1909" s="280" t="s">
        <v>31</v>
      </c>
      <c r="AX1909" s="280" t="s">
        <v>77</v>
      </c>
      <c r="AY1909" s="281" t="s">
        <v>366</v>
      </c>
    </row>
    <row r="1910" spans="2:51" s="273" customFormat="1">
      <c r="B1910" s="272"/>
      <c r="D1910" s="274" t="s">
        <v>373</v>
      </c>
      <c r="E1910" s="275" t="s">
        <v>1</v>
      </c>
      <c r="F1910" s="276" t="s">
        <v>1765</v>
      </c>
      <c r="H1910" s="275" t="s">
        <v>1</v>
      </c>
      <c r="L1910" s="272"/>
      <c r="M1910" s="277"/>
      <c r="T1910" s="278"/>
      <c r="AT1910" s="275" t="s">
        <v>373</v>
      </c>
      <c r="AU1910" s="275" t="s">
        <v>90</v>
      </c>
      <c r="AV1910" s="273" t="s">
        <v>84</v>
      </c>
      <c r="AW1910" s="273" t="s">
        <v>31</v>
      </c>
      <c r="AX1910" s="273" t="s">
        <v>77</v>
      </c>
      <c r="AY1910" s="275" t="s">
        <v>366</v>
      </c>
    </row>
    <row r="1911" spans="2:51" s="280" customFormat="1">
      <c r="B1911" s="279"/>
      <c r="D1911" s="274" t="s">
        <v>373</v>
      </c>
      <c r="E1911" s="281" t="s">
        <v>1</v>
      </c>
      <c r="F1911" s="282" t="s">
        <v>1764</v>
      </c>
      <c r="H1911" s="283">
        <v>0.89600000000000002</v>
      </c>
      <c r="L1911" s="279"/>
      <c r="M1911" s="284"/>
      <c r="T1911" s="285"/>
      <c r="AT1911" s="281" t="s">
        <v>373</v>
      </c>
      <c r="AU1911" s="281" t="s">
        <v>90</v>
      </c>
      <c r="AV1911" s="280" t="s">
        <v>90</v>
      </c>
      <c r="AW1911" s="280" t="s">
        <v>31</v>
      </c>
      <c r="AX1911" s="280" t="s">
        <v>77</v>
      </c>
      <c r="AY1911" s="281" t="s">
        <v>366</v>
      </c>
    </row>
    <row r="1912" spans="2:51" s="273" customFormat="1">
      <c r="B1912" s="272"/>
      <c r="D1912" s="274" t="s">
        <v>373</v>
      </c>
      <c r="E1912" s="275" t="s">
        <v>1</v>
      </c>
      <c r="F1912" s="276" t="s">
        <v>1766</v>
      </c>
      <c r="H1912" s="275" t="s">
        <v>1</v>
      </c>
      <c r="L1912" s="272"/>
      <c r="M1912" s="277"/>
      <c r="T1912" s="278"/>
      <c r="AT1912" s="275" t="s">
        <v>373</v>
      </c>
      <c r="AU1912" s="275" t="s">
        <v>90</v>
      </c>
      <c r="AV1912" s="273" t="s">
        <v>84</v>
      </c>
      <c r="AW1912" s="273" t="s">
        <v>31</v>
      </c>
      <c r="AX1912" s="273" t="s">
        <v>77</v>
      </c>
      <c r="AY1912" s="275" t="s">
        <v>366</v>
      </c>
    </row>
    <row r="1913" spans="2:51" s="280" customFormat="1">
      <c r="B1913" s="279"/>
      <c r="D1913" s="274" t="s">
        <v>373</v>
      </c>
      <c r="E1913" s="281" t="s">
        <v>1</v>
      </c>
      <c r="F1913" s="282" t="s">
        <v>1767</v>
      </c>
      <c r="H1913" s="283">
        <v>2.6880000000000002</v>
      </c>
      <c r="L1913" s="279"/>
      <c r="M1913" s="284"/>
      <c r="T1913" s="285"/>
      <c r="AT1913" s="281" t="s">
        <v>373</v>
      </c>
      <c r="AU1913" s="281" t="s">
        <v>90</v>
      </c>
      <c r="AV1913" s="280" t="s">
        <v>90</v>
      </c>
      <c r="AW1913" s="280" t="s">
        <v>31</v>
      </c>
      <c r="AX1913" s="280" t="s">
        <v>77</v>
      </c>
      <c r="AY1913" s="281" t="s">
        <v>366</v>
      </c>
    </row>
    <row r="1914" spans="2:51" s="273" customFormat="1">
      <c r="B1914" s="272"/>
      <c r="D1914" s="274" t="s">
        <v>373</v>
      </c>
      <c r="E1914" s="275" t="s">
        <v>1</v>
      </c>
      <c r="F1914" s="276" t="s">
        <v>1768</v>
      </c>
      <c r="H1914" s="275" t="s">
        <v>1</v>
      </c>
      <c r="L1914" s="272"/>
      <c r="M1914" s="277"/>
      <c r="T1914" s="278"/>
      <c r="AT1914" s="275" t="s">
        <v>373</v>
      </c>
      <c r="AU1914" s="275" t="s">
        <v>90</v>
      </c>
      <c r="AV1914" s="273" t="s">
        <v>84</v>
      </c>
      <c r="AW1914" s="273" t="s">
        <v>31</v>
      </c>
      <c r="AX1914" s="273" t="s">
        <v>77</v>
      </c>
      <c r="AY1914" s="275" t="s">
        <v>366</v>
      </c>
    </row>
    <row r="1915" spans="2:51" s="280" customFormat="1">
      <c r="B1915" s="279"/>
      <c r="D1915" s="274" t="s">
        <v>373</v>
      </c>
      <c r="E1915" s="281" t="s">
        <v>1</v>
      </c>
      <c r="F1915" s="282" t="s">
        <v>1769</v>
      </c>
      <c r="H1915" s="283">
        <v>1.5680000000000001</v>
      </c>
      <c r="L1915" s="279"/>
      <c r="M1915" s="284"/>
      <c r="T1915" s="285"/>
      <c r="AT1915" s="281" t="s">
        <v>373</v>
      </c>
      <c r="AU1915" s="281" t="s">
        <v>90</v>
      </c>
      <c r="AV1915" s="280" t="s">
        <v>90</v>
      </c>
      <c r="AW1915" s="280" t="s">
        <v>31</v>
      </c>
      <c r="AX1915" s="280" t="s">
        <v>77</v>
      </c>
      <c r="AY1915" s="281" t="s">
        <v>366</v>
      </c>
    </row>
    <row r="1916" spans="2:51" s="273" customFormat="1">
      <c r="B1916" s="272"/>
      <c r="D1916" s="274" t="s">
        <v>373</v>
      </c>
      <c r="E1916" s="275" t="s">
        <v>1</v>
      </c>
      <c r="F1916" s="276" t="s">
        <v>1770</v>
      </c>
      <c r="H1916" s="275" t="s">
        <v>1</v>
      </c>
      <c r="L1916" s="272"/>
      <c r="M1916" s="277"/>
      <c r="T1916" s="278"/>
      <c r="AT1916" s="275" t="s">
        <v>373</v>
      </c>
      <c r="AU1916" s="275" t="s">
        <v>90</v>
      </c>
      <c r="AV1916" s="273" t="s">
        <v>84</v>
      </c>
      <c r="AW1916" s="273" t="s">
        <v>31</v>
      </c>
      <c r="AX1916" s="273" t="s">
        <v>77</v>
      </c>
      <c r="AY1916" s="275" t="s">
        <v>366</v>
      </c>
    </row>
    <row r="1917" spans="2:51" s="280" customFormat="1">
      <c r="B1917" s="279"/>
      <c r="D1917" s="274" t="s">
        <v>373</v>
      </c>
      <c r="E1917" s="281" t="s">
        <v>1</v>
      </c>
      <c r="F1917" s="282" t="s">
        <v>1771</v>
      </c>
      <c r="H1917" s="283">
        <v>0.56399999999999995</v>
      </c>
      <c r="L1917" s="279"/>
      <c r="M1917" s="284"/>
      <c r="T1917" s="285"/>
      <c r="AT1917" s="281" t="s">
        <v>373</v>
      </c>
      <c r="AU1917" s="281" t="s">
        <v>90</v>
      </c>
      <c r="AV1917" s="280" t="s">
        <v>90</v>
      </c>
      <c r="AW1917" s="280" t="s">
        <v>31</v>
      </c>
      <c r="AX1917" s="280" t="s">
        <v>77</v>
      </c>
      <c r="AY1917" s="281" t="s">
        <v>366</v>
      </c>
    </row>
    <row r="1918" spans="2:51" s="273" customFormat="1">
      <c r="B1918" s="272"/>
      <c r="D1918" s="274" t="s">
        <v>373</v>
      </c>
      <c r="E1918" s="275" t="s">
        <v>1</v>
      </c>
      <c r="F1918" s="276" t="s">
        <v>1772</v>
      </c>
      <c r="H1918" s="275" t="s">
        <v>1</v>
      </c>
      <c r="L1918" s="272"/>
      <c r="M1918" s="277"/>
      <c r="T1918" s="278"/>
      <c r="AT1918" s="275" t="s">
        <v>373</v>
      </c>
      <c r="AU1918" s="275" t="s">
        <v>90</v>
      </c>
      <c r="AV1918" s="273" t="s">
        <v>84</v>
      </c>
      <c r="AW1918" s="273" t="s">
        <v>31</v>
      </c>
      <c r="AX1918" s="273" t="s">
        <v>77</v>
      </c>
      <c r="AY1918" s="275" t="s">
        <v>366</v>
      </c>
    </row>
    <row r="1919" spans="2:51" s="280" customFormat="1">
      <c r="B1919" s="279"/>
      <c r="D1919" s="274" t="s">
        <v>373</v>
      </c>
      <c r="E1919" s="281" t="s">
        <v>1</v>
      </c>
      <c r="F1919" s="282" t="s">
        <v>1773</v>
      </c>
      <c r="H1919" s="283">
        <v>0.58199999999999996</v>
      </c>
      <c r="L1919" s="279"/>
      <c r="M1919" s="284"/>
      <c r="T1919" s="285"/>
      <c r="AT1919" s="281" t="s">
        <v>373</v>
      </c>
      <c r="AU1919" s="281" t="s">
        <v>90</v>
      </c>
      <c r="AV1919" s="280" t="s">
        <v>90</v>
      </c>
      <c r="AW1919" s="280" t="s">
        <v>31</v>
      </c>
      <c r="AX1919" s="280" t="s">
        <v>77</v>
      </c>
      <c r="AY1919" s="281" t="s">
        <v>366</v>
      </c>
    </row>
    <row r="1920" spans="2:51" s="273" customFormat="1">
      <c r="B1920" s="272"/>
      <c r="D1920" s="274" t="s">
        <v>373</v>
      </c>
      <c r="E1920" s="275" t="s">
        <v>1</v>
      </c>
      <c r="F1920" s="276" t="s">
        <v>1598</v>
      </c>
      <c r="H1920" s="275" t="s">
        <v>1</v>
      </c>
      <c r="L1920" s="272"/>
      <c r="M1920" s="277"/>
      <c r="T1920" s="278"/>
      <c r="AT1920" s="275" t="s">
        <v>373</v>
      </c>
      <c r="AU1920" s="275" t="s">
        <v>90</v>
      </c>
      <c r="AV1920" s="273" t="s">
        <v>84</v>
      </c>
      <c r="AW1920" s="273" t="s">
        <v>31</v>
      </c>
      <c r="AX1920" s="273" t="s">
        <v>77</v>
      </c>
      <c r="AY1920" s="275" t="s">
        <v>366</v>
      </c>
    </row>
    <row r="1921" spans="2:51" s="280" customFormat="1">
      <c r="B1921" s="279"/>
      <c r="D1921" s="274" t="s">
        <v>373</v>
      </c>
      <c r="E1921" s="281" t="s">
        <v>1</v>
      </c>
      <c r="F1921" s="282" t="s">
        <v>1774</v>
      </c>
      <c r="H1921" s="283">
        <v>0.45400000000000001</v>
      </c>
      <c r="L1921" s="279"/>
      <c r="M1921" s="284"/>
      <c r="T1921" s="285"/>
      <c r="AT1921" s="281" t="s">
        <v>373</v>
      </c>
      <c r="AU1921" s="281" t="s">
        <v>90</v>
      </c>
      <c r="AV1921" s="280" t="s">
        <v>90</v>
      </c>
      <c r="AW1921" s="280" t="s">
        <v>31</v>
      </c>
      <c r="AX1921" s="280" t="s">
        <v>77</v>
      </c>
      <c r="AY1921" s="281" t="s">
        <v>366</v>
      </c>
    </row>
    <row r="1922" spans="2:51" s="273" customFormat="1">
      <c r="B1922" s="272"/>
      <c r="D1922" s="274" t="s">
        <v>373</v>
      </c>
      <c r="E1922" s="275" t="s">
        <v>1</v>
      </c>
      <c r="F1922" s="276" t="s">
        <v>1775</v>
      </c>
      <c r="H1922" s="275" t="s">
        <v>1</v>
      </c>
      <c r="L1922" s="272"/>
      <c r="M1922" s="277"/>
      <c r="T1922" s="278"/>
      <c r="AT1922" s="275" t="s">
        <v>373</v>
      </c>
      <c r="AU1922" s="275" t="s">
        <v>90</v>
      </c>
      <c r="AV1922" s="273" t="s">
        <v>84</v>
      </c>
      <c r="AW1922" s="273" t="s">
        <v>31</v>
      </c>
      <c r="AX1922" s="273" t="s">
        <v>77</v>
      </c>
      <c r="AY1922" s="275" t="s">
        <v>366</v>
      </c>
    </row>
    <row r="1923" spans="2:51" s="280" customFormat="1">
      <c r="B1923" s="279"/>
      <c r="D1923" s="274" t="s">
        <v>373</v>
      </c>
      <c r="E1923" s="281" t="s">
        <v>1</v>
      </c>
      <c r="F1923" s="282" t="s">
        <v>1776</v>
      </c>
      <c r="H1923" s="283">
        <v>3.4409999999999998</v>
      </c>
      <c r="L1923" s="279"/>
      <c r="M1923" s="284"/>
      <c r="T1923" s="285"/>
      <c r="AT1923" s="281" t="s">
        <v>373</v>
      </c>
      <c r="AU1923" s="281" t="s">
        <v>90</v>
      </c>
      <c r="AV1923" s="280" t="s">
        <v>90</v>
      </c>
      <c r="AW1923" s="280" t="s">
        <v>31</v>
      </c>
      <c r="AX1923" s="280" t="s">
        <v>77</v>
      </c>
      <c r="AY1923" s="281" t="s">
        <v>366</v>
      </c>
    </row>
    <row r="1924" spans="2:51" s="273" customFormat="1">
      <c r="B1924" s="272"/>
      <c r="D1924" s="274" t="s">
        <v>373</v>
      </c>
      <c r="E1924" s="275" t="s">
        <v>1</v>
      </c>
      <c r="F1924" s="276" t="s">
        <v>1777</v>
      </c>
      <c r="H1924" s="275" t="s">
        <v>1</v>
      </c>
      <c r="L1924" s="272"/>
      <c r="M1924" s="277"/>
      <c r="T1924" s="278"/>
      <c r="AT1924" s="275" t="s">
        <v>373</v>
      </c>
      <c r="AU1924" s="275" t="s">
        <v>90</v>
      </c>
      <c r="AV1924" s="273" t="s">
        <v>84</v>
      </c>
      <c r="AW1924" s="273" t="s">
        <v>31</v>
      </c>
      <c r="AX1924" s="273" t="s">
        <v>77</v>
      </c>
      <c r="AY1924" s="275" t="s">
        <v>366</v>
      </c>
    </row>
    <row r="1925" spans="2:51" s="280" customFormat="1">
      <c r="B1925" s="279"/>
      <c r="D1925" s="274" t="s">
        <v>373</v>
      </c>
      <c r="E1925" s="281" t="s">
        <v>1</v>
      </c>
      <c r="F1925" s="282" t="s">
        <v>1778</v>
      </c>
      <c r="H1925" s="283">
        <v>1.736</v>
      </c>
      <c r="L1925" s="279"/>
      <c r="M1925" s="284"/>
      <c r="T1925" s="285"/>
      <c r="AT1925" s="281" t="s">
        <v>373</v>
      </c>
      <c r="AU1925" s="281" t="s">
        <v>90</v>
      </c>
      <c r="AV1925" s="280" t="s">
        <v>90</v>
      </c>
      <c r="AW1925" s="280" t="s">
        <v>31</v>
      </c>
      <c r="AX1925" s="280" t="s">
        <v>77</v>
      </c>
      <c r="AY1925" s="281" t="s">
        <v>366</v>
      </c>
    </row>
    <row r="1926" spans="2:51" s="273" customFormat="1">
      <c r="B1926" s="272"/>
      <c r="D1926" s="274" t="s">
        <v>373</v>
      </c>
      <c r="E1926" s="275" t="s">
        <v>1</v>
      </c>
      <c r="F1926" s="276" t="s">
        <v>1779</v>
      </c>
      <c r="H1926" s="275" t="s">
        <v>1</v>
      </c>
      <c r="L1926" s="272"/>
      <c r="M1926" s="277"/>
      <c r="T1926" s="278"/>
      <c r="AT1926" s="275" t="s">
        <v>373</v>
      </c>
      <c r="AU1926" s="275" t="s">
        <v>90</v>
      </c>
      <c r="AV1926" s="273" t="s">
        <v>84</v>
      </c>
      <c r="AW1926" s="273" t="s">
        <v>31</v>
      </c>
      <c r="AX1926" s="273" t="s">
        <v>77</v>
      </c>
      <c r="AY1926" s="275" t="s">
        <v>366</v>
      </c>
    </row>
    <row r="1927" spans="2:51" s="280" customFormat="1">
      <c r="B1927" s="279"/>
      <c r="D1927" s="274" t="s">
        <v>373</v>
      </c>
      <c r="E1927" s="281" t="s">
        <v>1</v>
      </c>
      <c r="F1927" s="282" t="s">
        <v>1780</v>
      </c>
      <c r="H1927" s="283">
        <v>0.80600000000000005</v>
      </c>
      <c r="L1927" s="279"/>
      <c r="M1927" s="284"/>
      <c r="T1927" s="285"/>
      <c r="AT1927" s="281" t="s">
        <v>373</v>
      </c>
      <c r="AU1927" s="281" t="s">
        <v>90</v>
      </c>
      <c r="AV1927" s="280" t="s">
        <v>90</v>
      </c>
      <c r="AW1927" s="280" t="s">
        <v>31</v>
      </c>
      <c r="AX1927" s="280" t="s">
        <v>77</v>
      </c>
      <c r="AY1927" s="281" t="s">
        <v>366</v>
      </c>
    </row>
    <row r="1928" spans="2:51" s="273" customFormat="1">
      <c r="B1928" s="272"/>
      <c r="D1928" s="274" t="s">
        <v>373</v>
      </c>
      <c r="E1928" s="275" t="s">
        <v>1</v>
      </c>
      <c r="F1928" s="276" t="s">
        <v>1600</v>
      </c>
      <c r="H1928" s="275" t="s">
        <v>1</v>
      </c>
      <c r="L1928" s="272"/>
      <c r="M1928" s="277"/>
      <c r="T1928" s="278"/>
      <c r="AT1928" s="275" t="s">
        <v>373</v>
      </c>
      <c r="AU1928" s="275" t="s">
        <v>90</v>
      </c>
      <c r="AV1928" s="273" t="s">
        <v>84</v>
      </c>
      <c r="AW1928" s="273" t="s">
        <v>31</v>
      </c>
      <c r="AX1928" s="273" t="s">
        <v>77</v>
      </c>
      <c r="AY1928" s="275" t="s">
        <v>366</v>
      </c>
    </row>
    <row r="1929" spans="2:51" s="273" customFormat="1">
      <c r="B1929" s="272"/>
      <c r="D1929" s="274" t="s">
        <v>373</v>
      </c>
      <c r="E1929" s="275" t="s">
        <v>1</v>
      </c>
      <c r="F1929" s="276" t="s">
        <v>1781</v>
      </c>
      <c r="H1929" s="275" t="s">
        <v>1</v>
      </c>
      <c r="L1929" s="272"/>
      <c r="M1929" s="277"/>
      <c r="T1929" s="278"/>
      <c r="AT1929" s="275" t="s">
        <v>373</v>
      </c>
      <c r="AU1929" s="275" t="s">
        <v>90</v>
      </c>
      <c r="AV1929" s="273" t="s">
        <v>84</v>
      </c>
      <c r="AW1929" s="273" t="s">
        <v>31</v>
      </c>
      <c r="AX1929" s="273" t="s">
        <v>77</v>
      </c>
      <c r="AY1929" s="275" t="s">
        <v>366</v>
      </c>
    </row>
    <row r="1930" spans="2:51" s="280" customFormat="1">
      <c r="B1930" s="279"/>
      <c r="D1930" s="274" t="s">
        <v>373</v>
      </c>
      <c r="E1930" s="281" t="s">
        <v>1</v>
      </c>
      <c r="F1930" s="282" t="s">
        <v>1782</v>
      </c>
      <c r="H1930" s="283">
        <v>0.57199999999999995</v>
      </c>
      <c r="L1930" s="279"/>
      <c r="M1930" s="284"/>
      <c r="T1930" s="285"/>
      <c r="AT1930" s="281" t="s">
        <v>373</v>
      </c>
      <c r="AU1930" s="281" t="s">
        <v>90</v>
      </c>
      <c r="AV1930" s="280" t="s">
        <v>90</v>
      </c>
      <c r="AW1930" s="280" t="s">
        <v>31</v>
      </c>
      <c r="AX1930" s="280" t="s">
        <v>77</v>
      </c>
      <c r="AY1930" s="281" t="s">
        <v>366</v>
      </c>
    </row>
    <row r="1931" spans="2:51" s="273" customFormat="1">
      <c r="B1931" s="272"/>
      <c r="D1931" s="274" t="s">
        <v>373</v>
      </c>
      <c r="E1931" s="275" t="s">
        <v>1</v>
      </c>
      <c r="F1931" s="276" t="s">
        <v>1783</v>
      </c>
      <c r="H1931" s="275" t="s">
        <v>1</v>
      </c>
      <c r="L1931" s="272"/>
      <c r="M1931" s="277"/>
      <c r="T1931" s="278"/>
      <c r="AT1931" s="275" t="s">
        <v>373</v>
      </c>
      <c r="AU1931" s="275" t="s">
        <v>90</v>
      </c>
      <c r="AV1931" s="273" t="s">
        <v>84</v>
      </c>
      <c r="AW1931" s="273" t="s">
        <v>31</v>
      </c>
      <c r="AX1931" s="273" t="s">
        <v>77</v>
      </c>
      <c r="AY1931" s="275" t="s">
        <v>366</v>
      </c>
    </row>
    <row r="1932" spans="2:51" s="280" customFormat="1">
      <c r="B1932" s="279"/>
      <c r="D1932" s="274" t="s">
        <v>373</v>
      </c>
      <c r="E1932" s="281" t="s">
        <v>1</v>
      </c>
      <c r="F1932" s="282" t="s">
        <v>1784</v>
      </c>
      <c r="H1932" s="283">
        <v>0.76500000000000001</v>
      </c>
      <c r="L1932" s="279"/>
      <c r="M1932" s="284"/>
      <c r="T1932" s="285"/>
      <c r="AT1932" s="281" t="s">
        <v>373</v>
      </c>
      <c r="AU1932" s="281" t="s">
        <v>90</v>
      </c>
      <c r="AV1932" s="280" t="s">
        <v>90</v>
      </c>
      <c r="AW1932" s="280" t="s">
        <v>31</v>
      </c>
      <c r="AX1932" s="280" t="s">
        <v>77</v>
      </c>
      <c r="AY1932" s="281" t="s">
        <v>366</v>
      </c>
    </row>
    <row r="1933" spans="2:51" s="273" customFormat="1">
      <c r="B1933" s="272"/>
      <c r="D1933" s="274" t="s">
        <v>373</v>
      </c>
      <c r="E1933" s="275" t="s">
        <v>1</v>
      </c>
      <c r="F1933" s="276" t="s">
        <v>1785</v>
      </c>
      <c r="H1933" s="275" t="s">
        <v>1</v>
      </c>
      <c r="L1933" s="272"/>
      <c r="M1933" s="277"/>
      <c r="T1933" s="278"/>
      <c r="AT1933" s="275" t="s">
        <v>373</v>
      </c>
      <c r="AU1933" s="275" t="s">
        <v>90</v>
      </c>
      <c r="AV1933" s="273" t="s">
        <v>84</v>
      </c>
      <c r="AW1933" s="273" t="s">
        <v>31</v>
      </c>
      <c r="AX1933" s="273" t="s">
        <v>77</v>
      </c>
      <c r="AY1933" s="275" t="s">
        <v>366</v>
      </c>
    </row>
    <row r="1934" spans="2:51" s="280" customFormat="1">
      <c r="B1934" s="279"/>
      <c r="D1934" s="274" t="s">
        <v>373</v>
      </c>
      <c r="E1934" s="281" t="s">
        <v>1</v>
      </c>
      <c r="F1934" s="282" t="s">
        <v>1786</v>
      </c>
      <c r="H1934" s="283">
        <v>1.4019999999999999</v>
      </c>
      <c r="L1934" s="279"/>
      <c r="M1934" s="284"/>
      <c r="T1934" s="285"/>
      <c r="AT1934" s="281" t="s">
        <v>373</v>
      </c>
      <c r="AU1934" s="281" t="s">
        <v>90</v>
      </c>
      <c r="AV1934" s="280" t="s">
        <v>90</v>
      </c>
      <c r="AW1934" s="280" t="s">
        <v>31</v>
      </c>
      <c r="AX1934" s="280" t="s">
        <v>77</v>
      </c>
      <c r="AY1934" s="281" t="s">
        <v>366</v>
      </c>
    </row>
    <row r="1935" spans="2:51" s="273" customFormat="1">
      <c r="B1935" s="272"/>
      <c r="D1935" s="274" t="s">
        <v>373</v>
      </c>
      <c r="E1935" s="275" t="s">
        <v>1</v>
      </c>
      <c r="F1935" s="276" t="s">
        <v>1787</v>
      </c>
      <c r="H1935" s="275" t="s">
        <v>1</v>
      </c>
      <c r="L1935" s="272"/>
      <c r="M1935" s="277"/>
      <c r="T1935" s="278"/>
      <c r="AT1935" s="275" t="s">
        <v>373</v>
      </c>
      <c r="AU1935" s="275" t="s">
        <v>90</v>
      </c>
      <c r="AV1935" s="273" t="s">
        <v>84</v>
      </c>
      <c r="AW1935" s="273" t="s">
        <v>31</v>
      </c>
      <c r="AX1935" s="273" t="s">
        <v>77</v>
      </c>
      <c r="AY1935" s="275" t="s">
        <v>366</v>
      </c>
    </row>
    <row r="1936" spans="2:51" s="280" customFormat="1">
      <c r="B1936" s="279"/>
      <c r="D1936" s="274" t="s">
        <v>373</v>
      </c>
      <c r="E1936" s="281" t="s">
        <v>1</v>
      </c>
      <c r="F1936" s="282" t="s">
        <v>1788</v>
      </c>
      <c r="H1936" s="283">
        <v>1.052</v>
      </c>
      <c r="L1936" s="279"/>
      <c r="M1936" s="284"/>
      <c r="T1936" s="285"/>
      <c r="AT1936" s="281" t="s">
        <v>373</v>
      </c>
      <c r="AU1936" s="281" t="s">
        <v>90</v>
      </c>
      <c r="AV1936" s="280" t="s">
        <v>90</v>
      </c>
      <c r="AW1936" s="280" t="s">
        <v>31</v>
      </c>
      <c r="AX1936" s="280" t="s">
        <v>77</v>
      </c>
      <c r="AY1936" s="281" t="s">
        <v>366</v>
      </c>
    </row>
    <row r="1937" spans="2:51" s="273" customFormat="1">
      <c r="B1937" s="272"/>
      <c r="D1937" s="274" t="s">
        <v>373</v>
      </c>
      <c r="E1937" s="275" t="s">
        <v>1</v>
      </c>
      <c r="F1937" s="276" t="s">
        <v>1789</v>
      </c>
      <c r="H1937" s="275" t="s">
        <v>1</v>
      </c>
      <c r="L1937" s="272"/>
      <c r="M1937" s="277"/>
      <c r="T1937" s="278"/>
      <c r="AT1937" s="275" t="s">
        <v>373</v>
      </c>
      <c r="AU1937" s="275" t="s">
        <v>90</v>
      </c>
      <c r="AV1937" s="273" t="s">
        <v>84</v>
      </c>
      <c r="AW1937" s="273" t="s">
        <v>31</v>
      </c>
      <c r="AX1937" s="273" t="s">
        <v>77</v>
      </c>
      <c r="AY1937" s="275" t="s">
        <v>366</v>
      </c>
    </row>
    <row r="1938" spans="2:51" s="280" customFormat="1">
      <c r="B1938" s="279"/>
      <c r="D1938" s="274" t="s">
        <v>373</v>
      </c>
      <c r="E1938" s="281" t="s">
        <v>1</v>
      </c>
      <c r="F1938" s="282" t="s">
        <v>1790</v>
      </c>
      <c r="H1938" s="283">
        <v>1.71</v>
      </c>
      <c r="L1938" s="279"/>
      <c r="M1938" s="284"/>
      <c r="T1938" s="285"/>
      <c r="AT1938" s="281" t="s">
        <v>373</v>
      </c>
      <c r="AU1938" s="281" t="s">
        <v>90</v>
      </c>
      <c r="AV1938" s="280" t="s">
        <v>90</v>
      </c>
      <c r="AW1938" s="280" t="s">
        <v>31</v>
      </c>
      <c r="AX1938" s="280" t="s">
        <v>77</v>
      </c>
      <c r="AY1938" s="281" t="s">
        <v>366</v>
      </c>
    </row>
    <row r="1939" spans="2:51" s="273" customFormat="1">
      <c r="B1939" s="272"/>
      <c r="D1939" s="274" t="s">
        <v>373</v>
      </c>
      <c r="E1939" s="275" t="s">
        <v>1</v>
      </c>
      <c r="F1939" s="276" t="s">
        <v>1791</v>
      </c>
      <c r="H1939" s="275" t="s">
        <v>1</v>
      </c>
      <c r="L1939" s="272"/>
      <c r="M1939" s="277"/>
      <c r="T1939" s="278"/>
      <c r="AT1939" s="275" t="s">
        <v>373</v>
      </c>
      <c r="AU1939" s="275" t="s">
        <v>90</v>
      </c>
      <c r="AV1939" s="273" t="s">
        <v>84</v>
      </c>
      <c r="AW1939" s="273" t="s">
        <v>31</v>
      </c>
      <c r="AX1939" s="273" t="s">
        <v>77</v>
      </c>
      <c r="AY1939" s="275" t="s">
        <v>366</v>
      </c>
    </row>
    <row r="1940" spans="2:51" s="280" customFormat="1">
      <c r="B1940" s="279"/>
      <c r="D1940" s="274" t="s">
        <v>373</v>
      </c>
      <c r="E1940" s="281" t="s">
        <v>1</v>
      </c>
      <c r="F1940" s="282" t="s">
        <v>1792</v>
      </c>
      <c r="H1940" s="283">
        <v>1.825</v>
      </c>
      <c r="L1940" s="279"/>
      <c r="M1940" s="284"/>
      <c r="T1940" s="285"/>
      <c r="AT1940" s="281" t="s">
        <v>373</v>
      </c>
      <c r="AU1940" s="281" t="s">
        <v>90</v>
      </c>
      <c r="AV1940" s="280" t="s">
        <v>90</v>
      </c>
      <c r="AW1940" s="280" t="s">
        <v>31</v>
      </c>
      <c r="AX1940" s="280" t="s">
        <v>77</v>
      </c>
      <c r="AY1940" s="281" t="s">
        <v>366</v>
      </c>
    </row>
    <row r="1941" spans="2:51" s="273" customFormat="1">
      <c r="B1941" s="272"/>
      <c r="D1941" s="274" t="s">
        <v>373</v>
      </c>
      <c r="E1941" s="275" t="s">
        <v>1</v>
      </c>
      <c r="F1941" s="276" t="s">
        <v>1793</v>
      </c>
      <c r="H1941" s="275" t="s">
        <v>1</v>
      </c>
      <c r="L1941" s="272"/>
      <c r="M1941" s="277"/>
      <c r="T1941" s="278"/>
      <c r="AT1941" s="275" t="s">
        <v>373</v>
      </c>
      <c r="AU1941" s="275" t="s">
        <v>90</v>
      </c>
      <c r="AV1941" s="273" t="s">
        <v>84</v>
      </c>
      <c r="AW1941" s="273" t="s">
        <v>31</v>
      </c>
      <c r="AX1941" s="273" t="s">
        <v>77</v>
      </c>
      <c r="AY1941" s="275" t="s">
        <v>366</v>
      </c>
    </row>
    <row r="1942" spans="2:51" s="280" customFormat="1">
      <c r="B1942" s="279"/>
      <c r="D1942" s="274" t="s">
        <v>373</v>
      </c>
      <c r="E1942" s="281" t="s">
        <v>1</v>
      </c>
      <c r="F1942" s="282" t="s">
        <v>1794</v>
      </c>
      <c r="H1942" s="283">
        <v>0.73</v>
      </c>
      <c r="L1942" s="279"/>
      <c r="M1942" s="284"/>
      <c r="T1942" s="285"/>
      <c r="AT1942" s="281" t="s">
        <v>373</v>
      </c>
      <c r="AU1942" s="281" t="s">
        <v>90</v>
      </c>
      <c r="AV1942" s="280" t="s">
        <v>90</v>
      </c>
      <c r="AW1942" s="280" t="s">
        <v>31</v>
      </c>
      <c r="AX1942" s="280" t="s">
        <v>77</v>
      </c>
      <c r="AY1942" s="281" t="s">
        <v>366</v>
      </c>
    </row>
    <row r="1943" spans="2:51" s="273" customFormat="1">
      <c r="B1943" s="272"/>
      <c r="D1943" s="274" t="s">
        <v>373</v>
      </c>
      <c r="E1943" s="275" t="s">
        <v>1</v>
      </c>
      <c r="F1943" s="276" t="s">
        <v>1795</v>
      </c>
      <c r="H1943" s="275" t="s">
        <v>1</v>
      </c>
      <c r="L1943" s="272"/>
      <c r="M1943" s="277"/>
      <c r="T1943" s="278"/>
      <c r="AT1943" s="275" t="s">
        <v>373</v>
      </c>
      <c r="AU1943" s="275" t="s">
        <v>90</v>
      </c>
      <c r="AV1943" s="273" t="s">
        <v>84</v>
      </c>
      <c r="AW1943" s="273" t="s">
        <v>31</v>
      </c>
      <c r="AX1943" s="273" t="s">
        <v>77</v>
      </c>
      <c r="AY1943" s="275" t="s">
        <v>366</v>
      </c>
    </row>
    <row r="1944" spans="2:51" s="280" customFormat="1">
      <c r="B1944" s="279"/>
      <c r="D1944" s="274" t="s">
        <v>373</v>
      </c>
      <c r="E1944" s="281" t="s">
        <v>1</v>
      </c>
      <c r="F1944" s="282" t="s">
        <v>1796</v>
      </c>
      <c r="H1944" s="283">
        <v>0.11</v>
      </c>
      <c r="L1944" s="279"/>
      <c r="M1944" s="284"/>
      <c r="T1944" s="285"/>
      <c r="AT1944" s="281" t="s">
        <v>373</v>
      </c>
      <c r="AU1944" s="281" t="s">
        <v>90</v>
      </c>
      <c r="AV1944" s="280" t="s">
        <v>90</v>
      </c>
      <c r="AW1944" s="280" t="s">
        <v>31</v>
      </c>
      <c r="AX1944" s="280" t="s">
        <v>77</v>
      </c>
      <c r="AY1944" s="281" t="s">
        <v>366</v>
      </c>
    </row>
    <row r="1945" spans="2:51" s="273" customFormat="1">
      <c r="B1945" s="272"/>
      <c r="D1945" s="274" t="s">
        <v>373</v>
      </c>
      <c r="E1945" s="275" t="s">
        <v>1</v>
      </c>
      <c r="F1945" s="276" t="s">
        <v>1797</v>
      </c>
      <c r="H1945" s="275" t="s">
        <v>1</v>
      </c>
      <c r="L1945" s="272"/>
      <c r="M1945" s="277"/>
      <c r="T1945" s="278"/>
      <c r="AT1945" s="275" t="s">
        <v>373</v>
      </c>
      <c r="AU1945" s="275" t="s">
        <v>90</v>
      </c>
      <c r="AV1945" s="273" t="s">
        <v>84</v>
      </c>
      <c r="AW1945" s="273" t="s">
        <v>31</v>
      </c>
      <c r="AX1945" s="273" t="s">
        <v>77</v>
      </c>
      <c r="AY1945" s="275" t="s">
        <v>366</v>
      </c>
    </row>
    <row r="1946" spans="2:51" s="280" customFormat="1">
      <c r="B1946" s="279"/>
      <c r="D1946" s="274" t="s">
        <v>373</v>
      </c>
      <c r="E1946" s="281" t="s">
        <v>1</v>
      </c>
      <c r="F1946" s="282" t="s">
        <v>1798</v>
      </c>
      <c r="H1946" s="283">
        <v>0.65700000000000003</v>
      </c>
      <c r="L1946" s="279"/>
      <c r="M1946" s="284"/>
      <c r="T1946" s="285"/>
      <c r="AT1946" s="281" t="s">
        <v>373</v>
      </c>
      <c r="AU1946" s="281" t="s">
        <v>90</v>
      </c>
      <c r="AV1946" s="280" t="s">
        <v>90</v>
      </c>
      <c r="AW1946" s="280" t="s">
        <v>31</v>
      </c>
      <c r="AX1946" s="280" t="s">
        <v>77</v>
      </c>
      <c r="AY1946" s="281" t="s">
        <v>366</v>
      </c>
    </row>
    <row r="1947" spans="2:51" s="273" customFormat="1">
      <c r="B1947" s="272"/>
      <c r="D1947" s="274" t="s">
        <v>373</v>
      </c>
      <c r="E1947" s="275" t="s">
        <v>1</v>
      </c>
      <c r="F1947" s="276" t="s">
        <v>1799</v>
      </c>
      <c r="H1947" s="275" t="s">
        <v>1</v>
      </c>
      <c r="L1947" s="272"/>
      <c r="M1947" s="277"/>
      <c r="T1947" s="278"/>
      <c r="AT1947" s="275" t="s">
        <v>373</v>
      </c>
      <c r="AU1947" s="275" t="s">
        <v>90</v>
      </c>
      <c r="AV1947" s="273" t="s">
        <v>84</v>
      </c>
      <c r="AW1947" s="273" t="s">
        <v>31</v>
      </c>
      <c r="AX1947" s="273" t="s">
        <v>77</v>
      </c>
      <c r="AY1947" s="275" t="s">
        <v>366</v>
      </c>
    </row>
    <row r="1948" spans="2:51" s="280" customFormat="1">
      <c r="B1948" s="279"/>
      <c r="D1948" s="274" t="s">
        <v>373</v>
      </c>
      <c r="E1948" s="281" t="s">
        <v>1</v>
      </c>
      <c r="F1948" s="282" t="s">
        <v>1800</v>
      </c>
      <c r="H1948" s="283">
        <v>0.54800000000000004</v>
      </c>
      <c r="L1948" s="279"/>
      <c r="M1948" s="284"/>
      <c r="T1948" s="285"/>
      <c r="AT1948" s="281" t="s">
        <v>373</v>
      </c>
      <c r="AU1948" s="281" t="s">
        <v>90</v>
      </c>
      <c r="AV1948" s="280" t="s">
        <v>90</v>
      </c>
      <c r="AW1948" s="280" t="s">
        <v>31</v>
      </c>
      <c r="AX1948" s="280" t="s">
        <v>77</v>
      </c>
      <c r="AY1948" s="281" t="s">
        <v>366</v>
      </c>
    </row>
    <row r="1949" spans="2:51" s="273" customFormat="1">
      <c r="B1949" s="272"/>
      <c r="D1949" s="274" t="s">
        <v>373</v>
      </c>
      <c r="E1949" s="275" t="s">
        <v>1</v>
      </c>
      <c r="F1949" s="276" t="s">
        <v>1801</v>
      </c>
      <c r="H1949" s="275" t="s">
        <v>1</v>
      </c>
      <c r="L1949" s="272"/>
      <c r="M1949" s="277"/>
      <c r="T1949" s="278"/>
      <c r="AT1949" s="275" t="s">
        <v>373</v>
      </c>
      <c r="AU1949" s="275" t="s">
        <v>90</v>
      </c>
      <c r="AV1949" s="273" t="s">
        <v>84</v>
      </c>
      <c r="AW1949" s="273" t="s">
        <v>31</v>
      </c>
      <c r="AX1949" s="273" t="s">
        <v>77</v>
      </c>
      <c r="AY1949" s="275" t="s">
        <v>366</v>
      </c>
    </row>
    <row r="1950" spans="2:51" s="280" customFormat="1">
      <c r="B1950" s="279"/>
      <c r="D1950" s="274" t="s">
        <v>373</v>
      </c>
      <c r="E1950" s="281" t="s">
        <v>1</v>
      </c>
      <c r="F1950" s="282" t="s">
        <v>1802</v>
      </c>
      <c r="H1950" s="283">
        <v>2.956</v>
      </c>
      <c r="L1950" s="279"/>
      <c r="M1950" s="284"/>
      <c r="T1950" s="285"/>
      <c r="AT1950" s="281" t="s">
        <v>373</v>
      </c>
      <c r="AU1950" s="281" t="s">
        <v>90</v>
      </c>
      <c r="AV1950" s="280" t="s">
        <v>90</v>
      </c>
      <c r="AW1950" s="280" t="s">
        <v>31</v>
      </c>
      <c r="AX1950" s="280" t="s">
        <v>77</v>
      </c>
      <c r="AY1950" s="281" t="s">
        <v>366</v>
      </c>
    </row>
    <row r="1951" spans="2:51" s="273" customFormat="1">
      <c r="B1951" s="272"/>
      <c r="D1951" s="274" t="s">
        <v>373</v>
      </c>
      <c r="E1951" s="275" t="s">
        <v>1</v>
      </c>
      <c r="F1951" s="276" t="s">
        <v>1803</v>
      </c>
      <c r="H1951" s="275" t="s">
        <v>1</v>
      </c>
      <c r="L1951" s="272"/>
      <c r="M1951" s="277"/>
      <c r="T1951" s="278"/>
      <c r="AT1951" s="275" t="s">
        <v>373</v>
      </c>
      <c r="AU1951" s="275" t="s">
        <v>90</v>
      </c>
      <c r="AV1951" s="273" t="s">
        <v>84</v>
      </c>
      <c r="AW1951" s="273" t="s">
        <v>31</v>
      </c>
      <c r="AX1951" s="273" t="s">
        <v>77</v>
      </c>
      <c r="AY1951" s="275" t="s">
        <v>366</v>
      </c>
    </row>
    <row r="1952" spans="2:51" s="280" customFormat="1">
      <c r="B1952" s="279"/>
      <c r="D1952" s="274" t="s">
        <v>373</v>
      </c>
      <c r="E1952" s="281" t="s">
        <v>1</v>
      </c>
      <c r="F1952" s="282" t="s">
        <v>1804</v>
      </c>
      <c r="H1952" s="283">
        <v>1.33</v>
      </c>
      <c r="L1952" s="279"/>
      <c r="M1952" s="284"/>
      <c r="T1952" s="285"/>
      <c r="AT1952" s="281" t="s">
        <v>373</v>
      </c>
      <c r="AU1952" s="281" t="s">
        <v>90</v>
      </c>
      <c r="AV1952" s="280" t="s">
        <v>90</v>
      </c>
      <c r="AW1952" s="280" t="s">
        <v>31</v>
      </c>
      <c r="AX1952" s="280" t="s">
        <v>77</v>
      </c>
      <c r="AY1952" s="281" t="s">
        <v>366</v>
      </c>
    </row>
    <row r="1953" spans="2:51" s="273" customFormat="1">
      <c r="B1953" s="272"/>
      <c r="D1953" s="274" t="s">
        <v>373</v>
      </c>
      <c r="E1953" s="275" t="s">
        <v>1</v>
      </c>
      <c r="F1953" s="276" t="s">
        <v>1601</v>
      </c>
      <c r="H1953" s="275" t="s">
        <v>1</v>
      </c>
      <c r="L1953" s="272"/>
      <c r="M1953" s="277"/>
      <c r="T1953" s="278"/>
      <c r="AT1953" s="275" t="s">
        <v>373</v>
      </c>
      <c r="AU1953" s="275" t="s">
        <v>90</v>
      </c>
      <c r="AV1953" s="273" t="s">
        <v>84</v>
      </c>
      <c r="AW1953" s="273" t="s">
        <v>31</v>
      </c>
      <c r="AX1953" s="273" t="s">
        <v>77</v>
      </c>
      <c r="AY1953" s="275" t="s">
        <v>366</v>
      </c>
    </row>
    <row r="1954" spans="2:51" s="280" customFormat="1">
      <c r="B1954" s="279"/>
      <c r="D1954" s="274" t="s">
        <v>373</v>
      </c>
      <c r="E1954" s="281" t="s">
        <v>1</v>
      </c>
      <c r="F1954" s="282" t="s">
        <v>1805</v>
      </c>
      <c r="H1954" s="283">
        <v>0.20399999999999999</v>
      </c>
      <c r="L1954" s="279"/>
      <c r="M1954" s="284"/>
      <c r="T1954" s="285"/>
      <c r="AT1954" s="281" t="s">
        <v>373</v>
      </c>
      <c r="AU1954" s="281" t="s">
        <v>90</v>
      </c>
      <c r="AV1954" s="280" t="s">
        <v>90</v>
      </c>
      <c r="AW1954" s="280" t="s">
        <v>31</v>
      </c>
      <c r="AX1954" s="280" t="s">
        <v>77</v>
      </c>
      <c r="AY1954" s="281" t="s">
        <v>366</v>
      </c>
    </row>
    <row r="1955" spans="2:51" s="273" customFormat="1">
      <c r="B1955" s="272"/>
      <c r="D1955" s="274" t="s">
        <v>373</v>
      </c>
      <c r="E1955" s="275" t="s">
        <v>1</v>
      </c>
      <c r="F1955" s="276" t="s">
        <v>1806</v>
      </c>
      <c r="H1955" s="275" t="s">
        <v>1</v>
      </c>
      <c r="L1955" s="272"/>
      <c r="M1955" s="277"/>
      <c r="T1955" s="278"/>
      <c r="AT1955" s="275" t="s">
        <v>373</v>
      </c>
      <c r="AU1955" s="275" t="s">
        <v>90</v>
      </c>
      <c r="AV1955" s="273" t="s">
        <v>84</v>
      </c>
      <c r="AW1955" s="273" t="s">
        <v>31</v>
      </c>
      <c r="AX1955" s="273" t="s">
        <v>77</v>
      </c>
      <c r="AY1955" s="275" t="s">
        <v>366</v>
      </c>
    </row>
    <row r="1956" spans="2:51" s="280" customFormat="1">
      <c r="B1956" s="279"/>
      <c r="D1956" s="274" t="s">
        <v>373</v>
      </c>
      <c r="E1956" s="281" t="s">
        <v>1</v>
      </c>
      <c r="F1956" s="282" t="s">
        <v>1807</v>
      </c>
      <c r="H1956" s="283">
        <v>0.73</v>
      </c>
      <c r="L1956" s="279"/>
      <c r="M1956" s="284"/>
      <c r="T1956" s="285"/>
      <c r="AT1956" s="281" t="s">
        <v>373</v>
      </c>
      <c r="AU1956" s="281" t="s">
        <v>90</v>
      </c>
      <c r="AV1956" s="280" t="s">
        <v>90</v>
      </c>
      <c r="AW1956" s="280" t="s">
        <v>31</v>
      </c>
      <c r="AX1956" s="280" t="s">
        <v>77</v>
      </c>
      <c r="AY1956" s="281" t="s">
        <v>366</v>
      </c>
    </row>
    <row r="1957" spans="2:51" s="273" customFormat="1">
      <c r="B1957" s="272"/>
      <c r="D1957" s="274" t="s">
        <v>373</v>
      </c>
      <c r="E1957" s="275" t="s">
        <v>1</v>
      </c>
      <c r="F1957" s="276" t="s">
        <v>1808</v>
      </c>
      <c r="H1957" s="275" t="s">
        <v>1</v>
      </c>
      <c r="L1957" s="272"/>
      <c r="M1957" s="277"/>
      <c r="T1957" s="278"/>
      <c r="AT1957" s="275" t="s">
        <v>373</v>
      </c>
      <c r="AU1957" s="275" t="s">
        <v>90</v>
      </c>
      <c r="AV1957" s="273" t="s">
        <v>84</v>
      </c>
      <c r="AW1957" s="273" t="s">
        <v>31</v>
      </c>
      <c r="AX1957" s="273" t="s">
        <v>77</v>
      </c>
      <c r="AY1957" s="275" t="s">
        <v>366</v>
      </c>
    </row>
    <row r="1958" spans="2:51" s="273" customFormat="1">
      <c r="B1958" s="272"/>
      <c r="D1958" s="274" t="s">
        <v>373</v>
      </c>
      <c r="E1958" s="275" t="s">
        <v>1</v>
      </c>
      <c r="F1958" s="276" t="s">
        <v>1593</v>
      </c>
      <c r="H1958" s="275" t="s">
        <v>1</v>
      </c>
      <c r="L1958" s="272"/>
      <c r="M1958" s="277"/>
      <c r="T1958" s="278"/>
      <c r="AT1958" s="275" t="s">
        <v>373</v>
      </c>
      <c r="AU1958" s="275" t="s">
        <v>90</v>
      </c>
      <c r="AV1958" s="273" t="s">
        <v>84</v>
      </c>
      <c r="AW1958" s="273" t="s">
        <v>31</v>
      </c>
      <c r="AX1958" s="273" t="s">
        <v>77</v>
      </c>
      <c r="AY1958" s="275" t="s">
        <v>366</v>
      </c>
    </row>
    <row r="1959" spans="2:51" s="273" customFormat="1">
      <c r="B1959" s="272"/>
      <c r="D1959" s="274" t="s">
        <v>373</v>
      </c>
      <c r="E1959" s="275" t="s">
        <v>1</v>
      </c>
      <c r="F1959" s="276" t="s">
        <v>1809</v>
      </c>
      <c r="H1959" s="275" t="s">
        <v>1</v>
      </c>
      <c r="L1959" s="272"/>
      <c r="M1959" s="277"/>
      <c r="T1959" s="278"/>
      <c r="AT1959" s="275" t="s">
        <v>373</v>
      </c>
      <c r="AU1959" s="275" t="s">
        <v>90</v>
      </c>
      <c r="AV1959" s="273" t="s">
        <v>84</v>
      </c>
      <c r="AW1959" s="273" t="s">
        <v>31</v>
      </c>
      <c r="AX1959" s="273" t="s">
        <v>77</v>
      </c>
      <c r="AY1959" s="275" t="s">
        <v>366</v>
      </c>
    </row>
    <row r="1960" spans="2:51" s="280" customFormat="1">
      <c r="B1960" s="279"/>
      <c r="D1960" s="274" t="s">
        <v>373</v>
      </c>
      <c r="E1960" s="281" t="s">
        <v>1</v>
      </c>
      <c r="F1960" s="282" t="s">
        <v>1810</v>
      </c>
      <c r="H1960" s="283">
        <v>0.17499999999999999</v>
      </c>
      <c r="L1960" s="279"/>
      <c r="M1960" s="284"/>
      <c r="T1960" s="285"/>
      <c r="AT1960" s="281" t="s">
        <v>373</v>
      </c>
      <c r="AU1960" s="281" t="s">
        <v>90</v>
      </c>
      <c r="AV1960" s="280" t="s">
        <v>90</v>
      </c>
      <c r="AW1960" s="280" t="s">
        <v>31</v>
      </c>
      <c r="AX1960" s="280" t="s">
        <v>77</v>
      </c>
      <c r="AY1960" s="281" t="s">
        <v>366</v>
      </c>
    </row>
    <row r="1961" spans="2:51" s="273" customFormat="1">
      <c r="B1961" s="272"/>
      <c r="D1961" s="274" t="s">
        <v>373</v>
      </c>
      <c r="E1961" s="275" t="s">
        <v>1</v>
      </c>
      <c r="F1961" s="276" t="s">
        <v>1811</v>
      </c>
      <c r="H1961" s="275" t="s">
        <v>1</v>
      </c>
      <c r="L1961" s="272"/>
      <c r="M1961" s="277"/>
      <c r="T1961" s="278"/>
      <c r="AT1961" s="275" t="s">
        <v>373</v>
      </c>
      <c r="AU1961" s="275" t="s">
        <v>90</v>
      </c>
      <c r="AV1961" s="273" t="s">
        <v>84</v>
      </c>
      <c r="AW1961" s="273" t="s">
        <v>31</v>
      </c>
      <c r="AX1961" s="273" t="s">
        <v>77</v>
      </c>
      <c r="AY1961" s="275" t="s">
        <v>366</v>
      </c>
    </row>
    <row r="1962" spans="2:51" s="280" customFormat="1">
      <c r="B1962" s="279"/>
      <c r="D1962" s="274" t="s">
        <v>373</v>
      </c>
      <c r="E1962" s="281" t="s">
        <v>1</v>
      </c>
      <c r="F1962" s="282" t="s">
        <v>1812</v>
      </c>
      <c r="H1962" s="283">
        <v>0.20499999999999999</v>
      </c>
      <c r="L1962" s="279"/>
      <c r="M1962" s="284"/>
      <c r="T1962" s="285"/>
      <c r="AT1962" s="281" t="s">
        <v>373</v>
      </c>
      <c r="AU1962" s="281" t="s">
        <v>90</v>
      </c>
      <c r="AV1962" s="280" t="s">
        <v>90</v>
      </c>
      <c r="AW1962" s="280" t="s">
        <v>31</v>
      </c>
      <c r="AX1962" s="280" t="s">
        <v>77</v>
      </c>
      <c r="AY1962" s="281" t="s">
        <v>366</v>
      </c>
    </row>
    <row r="1963" spans="2:51" s="273" customFormat="1">
      <c r="B1963" s="272"/>
      <c r="D1963" s="274" t="s">
        <v>373</v>
      </c>
      <c r="E1963" s="275" t="s">
        <v>1</v>
      </c>
      <c r="F1963" s="276" t="s">
        <v>1594</v>
      </c>
      <c r="H1963" s="275" t="s">
        <v>1</v>
      </c>
      <c r="L1963" s="272"/>
      <c r="M1963" s="277"/>
      <c r="T1963" s="278"/>
      <c r="AT1963" s="275" t="s">
        <v>373</v>
      </c>
      <c r="AU1963" s="275" t="s">
        <v>90</v>
      </c>
      <c r="AV1963" s="273" t="s">
        <v>84</v>
      </c>
      <c r="AW1963" s="273" t="s">
        <v>31</v>
      </c>
      <c r="AX1963" s="273" t="s">
        <v>77</v>
      </c>
      <c r="AY1963" s="275" t="s">
        <v>366</v>
      </c>
    </row>
    <row r="1964" spans="2:51" s="280" customFormat="1">
      <c r="B1964" s="279"/>
      <c r="D1964" s="274" t="s">
        <v>373</v>
      </c>
      <c r="E1964" s="281" t="s">
        <v>1</v>
      </c>
      <c r="F1964" s="282" t="s">
        <v>1813</v>
      </c>
      <c r="H1964" s="283">
        <v>4.9000000000000002E-2</v>
      </c>
      <c r="L1964" s="279"/>
      <c r="M1964" s="284"/>
      <c r="T1964" s="285"/>
      <c r="AT1964" s="281" t="s">
        <v>373</v>
      </c>
      <c r="AU1964" s="281" t="s">
        <v>90</v>
      </c>
      <c r="AV1964" s="280" t="s">
        <v>90</v>
      </c>
      <c r="AW1964" s="280" t="s">
        <v>31</v>
      </c>
      <c r="AX1964" s="280" t="s">
        <v>77</v>
      </c>
      <c r="AY1964" s="281" t="s">
        <v>366</v>
      </c>
    </row>
    <row r="1965" spans="2:51" s="273" customFormat="1">
      <c r="B1965" s="272"/>
      <c r="D1965" s="274" t="s">
        <v>373</v>
      </c>
      <c r="E1965" s="275" t="s">
        <v>1</v>
      </c>
      <c r="F1965" s="276" t="s">
        <v>1755</v>
      </c>
      <c r="H1965" s="275" t="s">
        <v>1</v>
      </c>
      <c r="L1965" s="272"/>
      <c r="M1965" s="277"/>
      <c r="T1965" s="278"/>
      <c r="AT1965" s="275" t="s">
        <v>373</v>
      </c>
      <c r="AU1965" s="275" t="s">
        <v>90</v>
      </c>
      <c r="AV1965" s="273" t="s">
        <v>84</v>
      </c>
      <c r="AW1965" s="273" t="s">
        <v>31</v>
      </c>
      <c r="AX1965" s="273" t="s">
        <v>77</v>
      </c>
      <c r="AY1965" s="275" t="s">
        <v>366</v>
      </c>
    </row>
    <row r="1966" spans="2:51" s="280" customFormat="1">
      <c r="B1966" s="279"/>
      <c r="D1966" s="274" t="s">
        <v>373</v>
      </c>
      <c r="E1966" s="281" t="s">
        <v>1</v>
      </c>
      <c r="F1966" s="282" t="s">
        <v>1814</v>
      </c>
      <c r="H1966" s="283">
        <v>10.423</v>
      </c>
      <c r="L1966" s="279"/>
      <c r="M1966" s="284"/>
      <c r="T1966" s="285"/>
      <c r="AT1966" s="281" t="s">
        <v>373</v>
      </c>
      <c r="AU1966" s="281" t="s">
        <v>90</v>
      </c>
      <c r="AV1966" s="280" t="s">
        <v>90</v>
      </c>
      <c r="AW1966" s="280" t="s">
        <v>31</v>
      </c>
      <c r="AX1966" s="280" t="s">
        <v>77</v>
      </c>
      <c r="AY1966" s="281" t="s">
        <v>366</v>
      </c>
    </row>
    <row r="1967" spans="2:51" s="280" customFormat="1">
      <c r="B1967" s="279"/>
      <c r="D1967" s="274" t="s">
        <v>373</v>
      </c>
      <c r="E1967" s="281" t="s">
        <v>1</v>
      </c>
      <c r="F1967" s="282" t="s">
        <v>1815</v>
      </c>
      <c r="H1967" s="283">
        <v>-3.7730000000000001</v>
      </c>
      <c r="L1967" s="279"/>
      <c r="M1967" s="284"/>
      <c r="T1967" s="285"/>
      <c r="AT1967" s="281" t="s">
        <v>373</v>
      </c>
      <c r="AU1967" s="281" t="s">
        <v>90</v>
      </c>
      <c r="AV1967" s="280" t="s">
        <v>90</v>
      </c>
      <c r="AW1967" s="280" t="s">
        <v>31</v>
      </c>
      <c r="AX1967" s="280" t="s">
        <v>77</v>
      </c>
      <c r="AY1967" s="281" t="s">
        <v>366</v>
      </c>
    </row>
    <row r="1968" spans="2:51" s="280" customFormat="1">
      <c r="B1968" s="279"/>
      <c r="D1968" s="274" t="s">
        <v>373</v>
      </c>
      <c r="E1968" s="281" t="s">
        <v>1</v>
      </c>
      <c r="F1968" s="282" t="s">
        <v>1816</v>
      </c>
      <c r="H1968" s="283">
        <v>2.7850000000000001</v>
      </c>
      <c r="L1968" s="279"/>
      <c r="M1968" s="284"/>
      <c r="T1968" s="285"/>
      <c r="AT1968" s="281" t="s">
        <v>373</v>
      </c>
      <c r="AU1968" s="281" t="s">
        <v>90</v>
      </c>
      <c r="AV1968" s="280" t="s">
        <v>90</v>
      </c>
      <c r="AW1968" s="280" t="s">
        <v>31</v>
      </c>
      <c r="AX1968" s="280" t="s">
        <v>77</v>
      </c>
      <c r="AY1968" s="281" t="s">
        <v>366</v>
      </c>
    </row>
    <row r="1969" spans="2:51" s="273" customFormat="1">
      <c r="B1969" s="272"/>
      <c r="D1969" s="274" t="s">
        <v>373</v>
      </c>
      <c r="E1969" s="275" t="s">
        <v>1</v>
      </c>
      <c r="F1969" s="276" t="s">
        <v>1757</v>
      </c>
      <c r="H1969" s="275" t="s">
        <v>1</v>
      </c>
      <c r="L1969" s="272"/>
      <c r="M1969" s="277"/>
      <c r="T1969" s="278"/>
      <c r="AT1969" s="275" t="s">
        <v>373</v>
      </c>
      <c r="AU1969" s="275" t="s">
        <v>90</v>
      </c>
      <c r="AV1969" s="273" t="s">
        <v>84</v>
      </c>
      <c r="AW1969" s="273" t="s">
        <v>31</v>
      </c>
      <c r="AX1969" s="273" t="s">
        <v>77</v>
      </c>
      <c r="AY1969" s="275" t="s">
        <v>366</v>
      </c>
    </row>
    <row r="1970" spans="2:51" s="280" customFormat="1">
      <c r="B1970" s="279"/>
      <c r="D1970" s="274" t="s">
        <v>373</v>
      </c>
      <c r="E1970" s="281" t="s">
        <v>1</v>
      </c>
      <c r="F1970" s="282" t="s">
        <v>1817</v>
      </c>
      <c r="H1970" s="283">
        <v>13.831</v>
      </c>
      <c r="L1970" s="279"/>
      <c r="M1970" s="284"/>
      <c r="T1970" s="285"/>
      <c r="AT1970" s="281" t="s">
        <v>373</v>
      </c>
      <c r="AU1970" s="281" t="s">
        <v>90</v>
      </c>
      <c r="AV1970" s="280" t="s">
        <v>90</v>
      </c>
      <c r="AW1970" s="280" t="s">
        <v>31</v>
      </c>
      <c r="AX1970" s="280" t="s">
        <v>77</v>
      </c>
      <c r="AY1970" s="281" t="s">
        <v>366</v>
      </c>
    </row>
    <row r="1971" spans="2:51" s="280" customFormat="1">
      <c r="B1971" s="279"/>
      <c r="D1971" s="274" t="s">
        <v>373</v>
      </c>
      <c r="E1971" s="281" t="s">
        <v>1</v>
      </c>
      <c r="F1971" s="282" t="s">
        <v>1818</v>
      </c>
      <c r="H1971" s="283">
        <v>-3.1349999999999998</v>
      </c>
      <c r="L1971" s="279"/>
      <c r="M1971" s="284"/>
      <c r="T1971" s="285"/>
      <c r="AT1971" s="281" t="s">
        <v>373</v>
      </c>
      <c r="AU1971" s="281" t="s">
        <v>90</v>
      </c>
      <c r="AV1971" s="280" t="s">
        <v>90</v>
      </c>
      <c r="AW1971" s="280" t="s">
        <v>31</v>
      </c>
      <c r="AX1971" s="280" t="s">
        <v>77</v>
      </c>
      <c r="AY1971" s="281" t="s">
        <v>366</v>
      </c>
    </row>
    <row r="1972" spans="2:51" s="280" customFormat="1">
      <c r="B1972" s="279"/>
      <c r="D1972" s="274" t="s">
        <v>373</v>
      </c>
      <c r="E1972" s="281" t="s">
        <v>1</v>
      </c>
      <c r="F1972" s="282" t="s">
        <v>1819</v>
      </c>
      <c r="H1972" s="283">
        <v>1.2849999999999999</v>
      </c>
      <c r="L1972" s="279"/>
      <c r="M1972" s="284"/>
      <c r="T1972" s="285"/>
      <c r="AT1972" s="281" t="s">
        <v>373</v>
      </c>
      <c r="AU1972" s="281" t="s">
        <v>90</v>
      </c>
      <c r="AV1972" s="280" t="s">
        <v>90</v>
      </c>
      <c r="AW1972" s="280" t="s">
        <v>31</v>
      </c>
      <c r="AX1972" s="280" t="s">
        <v>77</v>
      </c>
      <c r="AY1972" s="281" t="s">
        <v>366</v>
      </c>
    </row>
    <row r="1973" spans="2:51" s="273" customFormat="1">
      <c r="B1973" s="272"/>
      <c r="D1973" s="274" t="s">
        <v>373</v>
      </c>
      <c r="E1973" s="275" t="s">
        <v>1</v>
      </c>
      <c r="F1973" s="276" t="s">
        <v>1750</v>
      </c>
      <c r="H1973" s="275" t="s">
        <v>1</v>
      </c>
      <c r="L1973" s="272"/>
      <c r="M1973" s="277"/>
      <c r="T1973" s="278"/>
      <c r="AT1973" s="275" t="s">
        <v>373</v>
      </c>
      <c r="AU1973" s="275" t="s">
        <v>90</v>
      </c>
      <c r="AV1973" s="273" t="s">
        <v>84</v>
      </c>
      <c r="AW1973" s="273" t="s">
        <v>31</v>
      </c>
      <c r="AX1973" s="273" t="s">
        <v>77</v>
      </c>
      <c r="AY1973" s="275" t="s">
        <v>366</v>
      </c>
    </row>
    <row r="1974" spans="2:51" s="280" customFormat="1">
      <c r="B1974" s="279"/>
      <c r="D1974" s="274" t="s">
        <v>373</v>
      </c>
      <c r="E1974" s="281" t="s">
        <v>1</v>
      </c>
      <c r="F1974" s="282" t="s">
        <v>1820</v>
      </c>
      <c r="H1974" s="283">
        <v>8.1519999999999992</v>
      </c>
      <c r="L1974" s="279"/>
      <c r="M1974" s="284"/>
      <c r="T1974" s="285"/>
      <c r="AT1974" s="281" t="s">
        <v>373</v>
      </c>
      <c r="AU1974" s="281" t="s">
        <v>90</v>
      </c>
      <c r="AV1974" s="280" t="s">
        <v>90</v>
      </c>
      <c r="AW1974" s="280" t="s">
        <v>31</v>
      </c>
      <c r="AX1974" s="280" t="s">
        <v>77</v>
      </c>
      <c r="AY1974" s="281" t="s">
        <v>366</v>
      </c>
    </row>
    <row r="1975" spans="2:51" s="280" customFormat="1">
      <c r="B1975" s="279"/>
      <c r="D1975" s="274" t="s">
        <v>373</v>
      </c>
      <c r="E1975" s="281" t="s">
        <v>1</v>
      </c>
      <c r="F1975" s="282" t="s">
        <v>1818</v>
      </c>
      <c r="H1975" s="283">
        <v>-3.1349999999999998</v>
      </c>
      <c r="L1975" s="279"/>
      <c r="M1975" s="284"/>
      <c r="T1975" s="285"/>
      <c r="AT1975" s="281" t="s">
        <v>373</v>
      </c>
      <c r="AU1975" s="281" t="s">
        <v>90</v>
      </c>
      <c r="AV1975" s="280" t="s">
        <v>90</v>
      </c>
      <c r="AW1975" s="280" t="s">
        <v>31</v>
      </c>
      <c r="AX1975" s="280" t="s">
        <v>77</v>
      </c>
      <c r="AY1975" s="281" t="s">
        <v>366</v>
      </c>
    </row>
    <row r="1976" spans="2:51" s="280" customFormat="1">
      <c r="B1976" s="279"/>
      <c r="D1976" s="274" t="s">
        <v>373</v>
      </c>
      <c r="E1976" s="281" t="s">
        <v>1</v>
      </c>
      <c r="F1976" s="282" t="s">
        <v>1821</v>
      </c>
      <c r="H1976" s="283">
        <v>2.056</v>
      </c>
      <c r="L1976" s="279"/>
      <c r="M1976" s="284"/>
      <c r="T1976" s="285"/>
      <c r="AT1976" s="281" t="s">
        <v>373</v>
      </c>
      <c r="AU1976" s="281" t="s">
        <v>90</v>
      </c>
      <c r="AV1976" s="280" t="s">
        <v>90</v>
      </c>
      <c r="AW1976" s="280" t="s">
        <v>31</v>
      </c>
      <c r="AX1976" s="280" t="s">
        <v>77</v>
      </c>
      <c r="AY1976" s="281" t="s">
        <v>366</v>
      </c>
    </row>
    <row r="1977" spans="2:51" s="273" customFormat="1">
      <c r="B1977" s="272"/>
      <c r="D1977" s="274" t="s">
        <v>373</v>
      </c>
      <c r="E1977" s="275" t="s">
        <v>1</v>
      </c>
      <c r="F1977" s="276" t="s">
        <v>1597</v>
      </c>
      <c r="H1977" s="275" t="s">
        <v>1</v>
      </c>
      <c r="L1977" s="272"/>
      <c r="M1977" s="277"/>
      <c r="T1977" s="278"/>
      <c r="AT1977" s="275" t="s">
        <v>373</v>
      </c>
      <c r="AU1977" s="275" t="s">
        <v>90</v>
      </c>
      <c r="AV1977" s="273" t="s">
        <v>84</v>
      </c>
      <c r="AW1977" s="273" t="s">
        <v>31</v>
      </c>
      <c r="AX1977" s="273" t="s">
        <v>77</v>
      </c>
      <c r="AY1977" s="275" t="s">
        <v>366</v>
      </c>
    </row>
    <row r="1978" spans="2:51" s="273" customFormat="1">
      <c r="B1978" s="272"/>
      <c r="D1978" s="274" t="s">
        <v>373</v>
      </c>
      <c r="E1978" s="275" t="s">
        <v>1</v>
      </c>
      <c r="F1978" s="276" t="s">
        <v>1822</v>
      </c>
      <c r="H1978" s="275" t="s">
        <v>1</v>
      </c>
      <c r="L1978" s="272"/>
      <c r="M1978" s="277"/>
      <c r="T1978" s="278"/>
      <c r="AT1978" s="275" t="s">
        <v>373</v>
      </c>
      <c r="AU1978" s="275" t="s">
        <v>90</v>
      </c>
      <c r="AV1978" s="273" t="s">
        <v>84</v>
      </c>
      <c r="AW1978" s="273" t="s">
        <v>31</v>
      </c>
      <c r="AX1978" s="273" t="s">
        <v>77</v>
      </c>
      <c r="AY1978" s="275" t="s">
        <v>366</v>
      </c>
    </row>
    <row r="1979" spans="2:51" s="280" customFormat="1">
      <c r="B1979" s="279"/>
      <c r="D1979" s="274" t="s">
        <v>373</v>
      </c>
      <c r="E1979" s="281" t="s">
        <v>1</v>
      </c>
      <c r="F1979" s="282" t="s">
        <v>1823</v>
      </c>
      <c r="H1979" s="283">
        <v>0.18099999999999999</v>
      </c>
      <c r="L1979" s="279"/>
      <c r="M1979" s="284"/>
      <c r="T1979" s="285"/>
      <c r="AT1979" s="281" t="s">
        <v>373</v>
      </c>
      <c r="AU1979" s="281" t="s">
        <v>90</v>
      </c>
      <c r="AV1979" s="280" t="s">
        <v>90</v>
      </c>
      <c r="AW1979" s="280" t="s">
        <v>31</v>
      </c>
      <c r="AX1979" s="280" t="s">
        <v>77</v>
      </c>
      <c r="AY1979" s="281" t="s">
        <v>366</v>
      </c>
    </row>
    <row r="1980" spans="2:51" s="273" customFormat="1">
      <c r="B1980" s="272"/>
      <c r="D1980" s="274" t="s">
        <v>373</v>
      </c>
      <c r="E1980" s="275" t="s">
        <v>1</v>
      </c>
      <c r="F1980" s="276" t="s">
        <v>1824</v>
      </c>
      <c r="H1980" s="275" t="s">
        <v>1</v>
      </c>
      <c r="L1980" s="272"/>
      <c r="M1980" s="277"/>
      <c r="T1980" s="278"/>
      <c r="AT1980" s="275" t="s">
        <v>373</v>
      </c>
      <c r="AU1980" s="275" t="s">
        <v>90</v>
      </c>
      <c r="AV1980" s="273" t="s">
        <v>84</v>
      </c>
      <c r="AW1980" s="273" t="s">
        <v>31</v>
      </c>
      <c r="AX1980" s="273" t="s">
        <v>77</v>
      </c>
      <c r="AY1980" s="275" t="s">
        <v>366</v>
      </c>
    </row>
    <row r="1981" spans="2:51" s="280" customFormat="1" ht="22.5">
      <c r="B1981" s="279"/>
      <c r="D1981" s="274" t="s">
        <v>373</v>
      </c>
      <c r="E1981" s="281" t="s">
        <v>1</v>
      </c>
      <c r="F1981" s="282" t="s">
        <v>1825</v>
      </c>
      <c r="H1981" s="283">
        <v>0.20899999999999999</v>
      </c>
      <c r="L1981" s="279"/>
      <c r="M1981" s="284"/>
      <c r="T1981" s="285"/>
      <c r="AT1981" s="281" t="s">
        <v>373</v>
      </c>
      <c r="AU1981" s="281" t="s">
        <v>90</v>
      </c>
      <c r="AV1981" s="280" t="s">
        <v>90</v>
      </c>
      <c r="AW1981" s="280" t="s">
        <v>31</v>
      </c>
      <c r="AX1981" s="280" t="s">
        <v>77</v>
      </c>
      <c r="AY1981" s="281" t="s">
        <v>366</v>
      </c>
    </row>
    <row r="1982" spans="2:51" s="273" customFormat="1">
      <c r="B1982" s="272"/>
      <c r="D1982" s="274" t="s">
        <v>373</v>
      </c>
      <c r="E1982" s="275" t="s">
        <v>1</v>
      </c>
      <c r="F1982" s="276" t="s">
        <v>1598</v>
      </c>
      <c r="H1982" s="275" t="s">
        <v>1</v>
      </c>
      <c r="L1982" s="272"/>
      <c r="M1982" s="277"/>
      <c r="T1982" s="278"/>
      <c r="AT1982" s="275" t="s">
        <v>373</v>
      </c>
      <c r="AU1982" s="275" t="s">
        <v>90</v>
      </c>
      <c r="AV1982" s="273" t="s">
        <v>84</v>
      </c>
      <c r="AW1982" s="273" t="s">
        <v>31</v>
      </c>
      <c r="AX1982" s="273" t="s">
        <v>77</v>
      </c>
      <c r="AY1982" s="275" t="s">
        <v>366</v>
      </c>
    </row>
    <row r="1983" spans="2:51" s="280" customFormat="1">
      <c r="B1983" s="279"/>
      <c r="D1983" s="274" t="s">
        <v>373</v>
      </c>
      <c r="E1983" s="281" t="s">
        <v>1</v>
      </c>
      <c r="F1983" s="282" t="s">
        <v>1826</v>
      </c>
      <c r="H1983" s="283">
        <v>1.6E-2</v>
      </c>
      <c r="L1983" s="279"/>
      <c r="M1983" s="284"/>
      <c r="T1983" s="285"/>
      <c r="AT1983" s="281" t="s">
        <v>373</v>
      </c>
      <c r="AU1983" s="281" t="s">
        <v>90</v>
      </c>
      <c r="AV1983" s="280" t="s">
        <v>90</v>
      </c>
      <c r="AW1983" s="280" t="s">
        <v>31</v>
      </c>
      <c r="AX1983" s="280" t="s">
        <v>77</v>
      </c>
      <c r="AY1983" s="281" t="s">
        <v>366</v>
      </c>
    </row>
    <row r="1984" spans="2:51" s="273" customFormat="1">
      <c r="B1984" s="272"/>
      <c r="D1984" s="274" t="s">
        <v>373</v>
      </c>
      <c r="E1984" s="275" t="s">
        <v>1</v>
      </c>
      <c r="F1984" s="276" t="s">
        <v>1768</v>
      </c>
      <c r="H1984" s="275" t="s">
        <v>1</v>
      </c>
      <c r="L1984" s="272"/>
      <c r="M1984" s="277"/>
      <c r="T1984" s="278"/>
      <c r="AT1984" s="275" t="s">
        <v>373</v>
      </c>
      <c r="AU1984" s="275" t="s">
        <v>90</v>
      </c>
      <c r="AV1984" s="273" t="s">
        <v>84</v>
      </c>
      <c r="AW1984" s="273" t="s">
        <v>31</v>
      </c>
      <c r="AX1984" s="273" t="s">
        <v>77</v>
      </c>
      <c r="AY1984" s="275" t="s">
        <v>366</v>
      </c>
    </row>
    <row r="1985" spans="2:51" s="280" customFormat="1">
      <c r="B1985" s="279"/>
      <c r="D1985" s="274" t="s">
        <v>373</v>
      </c>
      <c r="E1985" s="281" t="s">
        <v>1</v>
      </c>
      <c r="F1985" s="282" t="s">
        <v>1827</v>
      </c>
      <c r="H1985" s="283">
        <v>29.936</v>
      </c>
      <c r="L1985" s="279"/>
      <c r="M1985" s="284"/>
      <c r="T1985" s="285"/>
      <c r="AT1985" s="281" t="s">
        <v>373</v>
      </c>
      <c r="AU1985" s="281" t="s">
        <v>90</v>
      </c>
      <c r="AV1985" s="280" t="s">
        <v>90</v>
      </c>
      <c r="AW1985" s="280" t="s">
        <v>31</v>
      </c>
      <c r="AX1985" s="280" t="s">
        <v>77</v>
      </c>
      <c r="AY1985" s="281" t="s">
        <v>366</v>
      </c>
    </row>
    <row r="1986" spans="2:51" s="280" customFormat="1">
      <c r="B1986" s="279"/>
      <c r="D1986" s="274" t="s">
        <v>373</v>
      </c>
      <c r="E1986" s="281" t="s">
        <v>1</v>
      </c>
      <c r="F1986" s="282" t="s">
        <v>1828</v>
      </c>
      <c r="H1986" s="283">
        <v>-3.617</v>
      </c>
      <c r="L1986" s="279"/>
      <c r="M1986" s="284"/>
      <c r="T1986" s="285"/>
      <c r="AT1986" s="281" t="s">
        <v>373</v>
      </c>
      <c r="AU1986" s="281" t="s">
        <v>90</v>
      </c>
      <c r="AV1986" s="280" t="s">
        <v>90</v>
      </c>
      <c r="AW1986" s="280" t="s">
        <v>31</v>
      </c>
      <c r="AX1986" s="280" t="s">
        <v>77</v>
      </c>
      <c r="AY1986" s="281" t="s">
        <v>366</v>
      </c>
    </row>
    <row r="1987" spans="2:51" s="280" customFormat="1">
      <c r="B1987" s="279"/>
      <c r="D1987" s="274" t="s">
        <v>373</v>
      </c>
      <c r="E1987" s="281" t="s">
        <v>1</v>
      </c>
      <c r="F1987" s="282" t="s">
        <v>1829</v>
      </c>
      <c r="H1987" s="283">
        <v>0.47199999999999998</v>
      </c>
      <c r="L1987" s="279"/>
      <c r="M1987" s="284"/>
      <c r="T1987" s="285"/>
      <c r="AT1987" s="281" t="s">
        <v>373</v>
      </c>
      <c r="AU1987" s="281" t="s">
        <v>90</v>
      </c>
      <c r="AV1987" s="280" t="s">
        <v>90</v>
      </c>
      <c r="AW1987" s="280" t="s">
        <v>31</v>
      </c>
      <c r="AX1987" s="280" t="s">
        <v>77</v>
      </c>
      <c r="AY1987" s="281" t="s">
        <v>366</v>
      </c>
    </row>
    <row r="1988" spans="2:51" s="273" customFormat="1">
      <c r="B1988" s="272"/>
      <c r="D1988" s="274" t="s">
        <v>373</v>
      </c>
      <c r="E1988" s="275" t="s">
        <v>1</v>
      </c>
      <c r="F1988" s="276" t="s">
        <v>1600</v>
      </c>
      <c r="H1988" s="275" t="s">
        <v>1</v>
      </c>
      <c r="L1988" s="272"/>
      <c r="M1988" s="277"/>
      <c r="T1988" s="278"/>
      <c r="AT1988" s="275" t="s">
        <v>373</v>
      </c>
      <c r="AU1988" s="275" t="s">
        <v>90</v>
      </c>
      <c r="AV1988" s="273" t="s">
        <v>84</v>
      </c>
      <c r="AW1988" s="273" t="s">
        <v>31</v>
      </c>
      <c r="AX1988" s="273" t="s">
        <v>77</v>
      </c>
      <c r="AY1988" s="275" t="s">
        <v>366</v>
      </c>
    </row>
    <row r="1989" spans="2:51" s="273" customFormat="1">
      <c r="B1989" s="272"/>
      <c r="D1989" s="274" t="s">
        <v>373</v>
      </c>
      <c r="E1989" s="275" t="s">
        <v>1</v>
      </c>
      <c r="F1989" s="276" t="s">
        <v>1830</v>
      </c>
      <c r="H1989" s="275" t="s">
        <v>1</v>
      </c>
      <c r="L1989" s="272"/>
      <c r="M1989" s="277"/>
      <c r="T1989" s="278"/>
      <c r="AT1989" s="275" t="s">
        <v>373</v>
      </c>
      <c r="AU1989" s="275" t="s">
        <v>90</v>
      </c>
      <c r="AV1989" s="273" t="s">
        <v>84</v>
      </c>
      <c r="AW1989" s="273" t="s">
        <v>31</v>
      </c>
      <c r="AX1989" s="273" t="s">
        <v>77</v>
      </c>
      <c r="AY1989" s="275" t="s">
        <v>366</v>
      </c>
    </row>
    <row r="1990" spans="2:51" s="280" customFormat="1">
      <c r="B1990" s="279"/>
      <c r="D1990" s="274" t="s">
        <v>373</v>
      </c>
      <c r="E1990" s="281" t="s">
        <v>1</v>
      </c>
      <c r="F1990" s="282" t="s">
        <v>1831</v>
      </c>
      <c r="H1990" s="283">
        <v>0.182</v>
      </c>
      <c r="L1990" s="279"/>
      <c r="M1990" s="284"/>
      <c r="T1990" s="285"/>
      <c r="AT1990" s="281" t="s">
        <v>373</v>
      </c>
      <c r="AU1990" s="281" t="s">
        <v>90</v>
      </c>
      <c r="AV1990" s="280" t="s">
        <v>90</v>
      </c>
      <c r="AW1990" s="280" t="s">
        <v>31</v>
      </c>
      <c r="AX1990" s="280" t="s">
        <v>77</v>
      </c>
      <c r="AY1990" s="281" t="s">
        <v>366</v>
      </c>
    </row>
    <row r="1991" spans="2:51" s="273" customFormat="1">
      <c r="B1991" s="272"/>
      <c r="D1991" s="274" t="s">
        <v>373</v>
      </c>
      <c r="E1991" s="275" t="s">
        <v>1</v>
      </c>
      <c r="F1991" s="276" t="s">
        <v>1832</v>
      </c>
      <c r="H1991" s="275" t="s">
        <v>1</v>
      </c>
      <c r="L1991" s="272"/>
      <c r="M1991" s="277"/>
      <c r="T1991" s="278"/>
      <c r="AT1991" s="275" t="s">
        <v>373</v>
      </c>
      <c r="AU1991" s="275" t="s">
        <v>90</v>
      </c>
      <c r="AV1991" s="273" t="s">
        <v>84</v>
      </c>
      <c r="AW1991" s="273" t="s">
        <v>31</v>
      </c>
      <c r="AX1991" s="273" t="s">
        <v>77</v>
      </c>
      <c r="AY1991" s="275" t="s">
        <v>366</v>
      </c>
    </row>
    <row r="1992" spans="2:51" s="280" customFormat="1" ht="22.5">
      <c r="B1992" s="279"/>
      <c r="D1992" s="274" t="s">
        <v>373</v>
      </c>
      <c r="E1992" s="281" t="s">
        <v>1</v>
      </c>
      <c r="F1992" s="282" t="s">
        <v>1833</v>
      </c>
      <c r="H1992" s="283">
        <v>0.18099999999999999</v>
      </c>
      <c r="L1992" s="279"/>
      <c r="M1992" s="284"/>
      <c r="T1992" s="285"/>
      <c r="AT1992" s="281" t="s">
        <v>373</v>
      </c>
      <c r="AU1992" s="281" t="s">
        <v>90</v>
      </c>
      <c r="AV1992" s="280" t="s">
        <v>90</v>
      </c>
      <c r="AW1992" s="280" t="s">
        <v>31</v>
      </c>
      <c r="AX1992" s="280" t="s">
        <v>77</v>
      </c>
      <c r="AY1992" s="281" t="s">
        <v>366</v>
      </c>
    </row>
    <row r="1993" spans="2:51" s="273" customFormat="1">
      <c r="B1993" s="272"/>
      <c r="D1993" s="274" t="s">
        <v>373</v>
      </c>
      <c r="E1993" s="275" t="s">
        <v>1</v>
      </c>
      <c r="F1993" s="276" t="s">
        <v>1601</v>
      </c>
      <c r="H1993" s="275" t="s">
        <v>1</v>
      </c>
      <c r="L1993" s="272"/>
      <c r="M1993" s="277"/>
      <c r="T1993" s="278"/>
      <c r="AT1993" s="275" t="s">
        <v>373</v>
      </c>
      <c r="AU1993" s="275" t="s">
        <v>90</v>
      </c>
      <c r="AV1993" s="273" t="s">
        <v>84</v>
      </c>
      <c r="AW1993" s="273" t="s">
        <v>31</v>
      </c>
      <c r="AX1993" s="273" t="s">
        <v>77</v>
      </c>
      <c r="AY1993" s="275" t="s">
        <v>366</v>
      </c>
    </row>
    <row r="1994" spans="2:51" s="280" customFormat="1">
      <c r="B1994" s="279"/>
      <c r="D1994" s="274" t="s">
        <v>373</v>
      </c>
      <c r="E1994" s="281" t="s">
        <v>1</v>
      </c>
      <c r="F1994" s="282" t="s">
        <v>1834</v>
      </c>
      <c r="H1994" s="283">
        <v>4.9000000000000002E-2</v>
      </c>
      <c r="L1994" s="279"/>
      <c r="M1994" s="284"/>
      <c r="T1994" s="285"/>
      <c r="AT1994" s="281" t="s">
        <v>373</v>
      </c>
      <c r="AU1994" s="281" t="s">
        <v>90</v>
      </c>
      <c r="AV1994" s="280" t="s">
        <v>90</v>
      </c>
      <c r="AW1994" s="280" t="s">
        <v>31</v>
      </c>
      <c r="AX1994" s="280" t="s">
        <v>77</v>
      </c>
      <c r="AY1994" s="281" t="s">
        <v>366</v>
      </c>
    </row>
    <row r="1995" spans="2:51" s="273" customFormat="1">
      <c r="B1995" s="272"/>
      <c r="D1995" s="274" t="s">
        <v>373</v>
      </c>
      <c r="E1995" s="275" t="s">
        <v>1</v>
      </c>
      <c r="F1995" s="276" t="s">
        <v>1835</v>
      </c>
      <c r="H1995" s="275" t="s">
        <v>1</v>
      </c>
      <c r="L1995" s="272"/>
      <c r="M1995" s="277"/>
      <c r="T1995" s="278"/>
      <c r="AT1995" s="275" t="s">
        <v>373</v>
      </c>
      <c r="AU1995" s="275" t="s">
        <v>90</v>
      </c>
      <c r="AV1995" s="273" t="s">
        <v>84</v>
      </c>
      <c r="AW1995" s="273" t="s">
        <v>31</v>
      </c>
      <c r="AX1995" s="273" t="s">
        <v>77</v>
      </c>
      <c r="AY1995" s="275" t="s">
        <v>366</v>
      </c>
    </row>
    <row r="1996" spans="2:51" s="273" customFormat="1">
      <c r="B1996" s="272"/>
      <c r="D1996" s="274" t="s">
        <v>373</v>
      </c>
      <c r="E1996" s="275" t="s">
        <v>1</v>
      </c>
      <c r="F1996" s="276" t="s">
        <v>1600</v>
      </c>
      <c r="H1996" s="275" t="s">
        <v>1</v>
      </c>
      <c r="L1996" s="272"/>
      <c r="M1996" s="277"/>
      <c r="T1996" s="278"/>
      <c r="AT1996" s="275" t="s">
        <v>373</v>
      </c>
      <c r="AU1996" s="275" t="s">
        <v>90</v>
      </c>
      <c r="AV1996" s="273" t="s">
        <v>84</v>
      </c>
      <c r="AW1996" s="273" t="s">
        <v>31</v>
      </c>
      <c r="AX1996" s="273" t="s">
        <v>77</v>
      </c>
      <c r="AY1996" s="275" t="s">
        <v>366</v>
      </c>
    </row>
    <row r="1997" spans="2:51" s="273" customFormat="1">
      <c r="B1997" s="272"/>
      <c r="D1997" s="274" t="s">
        <v>373</v>
      </c>
      <c r="E1997" s="275" t="s">
        <v>1</v>
      </c>
      <c r="F1997" s="276" t="s">
        <v>1791</v>
      </c>
      <c r="H1997" s="275" t="s">
        <v>1</v>
      </c>
      <c r="L1997" s="272"/>
      <c r="M1997" s="277"/>
      <c r="T1997" s="278"/>
      <c r="AT1997" s="275" t="s">
        <v>373</v>
      </c>
      <c r="AU1997" s="275" t="s">
        <v>90</v>
      </c>
      <c r="AV1997" s="273" t="s">
        <v>84</v>
      </c>
      <c r="AW1997" s="273" t="s">
        <v>31</v>
      </c>
      <c r="AX1997" s="273" t="s">
        <v>77</v>
      </c>
      <c r="AY1997" s="275" t="s">
        <v>366</v>
      </c>
    </row>
    <row r="1998" spans="2:51" s="280" customFormat="1">
      <c r="B1998" s="279"/>
      <c r="D1998" s="274" t="s">
        <v>373</v>
      </c>
      <c r="E1998" s="281" t="s">
        <v>1</v>
      </c>
      <c r="F1998" s="282" t="s">
        <v>1836</v>
      </c>
      <c r="H1998" s="283">
        <v>25.422999999999998</v>
      </c>
      <c r="L1998" s="279"/>
      <c r="M1998" s="284"/>
      <c r="T1998" s="285"/>
      <c r="AT1998" s="281" t="s">
        <v>373</v>
      </c>
      <c r="AU1998" s="281" t="s">
        <v>90</v>
      </c>
      <c r="AV1998" s="280" t="s">
        <v>90</v>
      </c>
      <c r="AW1998" s="280" t="s">
        <v>31</v>
      </c>
      <c r="AX1998" s="280" t="s">
        <v>77</v>
      </c>
      <c r="AY1998" s="281" t="s">
        <v>366</v>
      </c>
    </row>
    <row r="1999" spans="2:51" s="280" customFormat="1">
      <c r="B1999" s="279"/>
      <c r="D1999" s="274" t="s">
        <v>373</v>
      </c>
      <c r="E1999" s="281" t="s">
        <v>1</v>
      </c>
      <c r="F1999" s="282" t="s">
        <v>1837</v>
      </c>
      <c r="H1999" s="283">
        <v>-2.8250000000000002</v>
      </c>
      <c r="L1999" s="279"/>
      <c r="M1999" s="284"/>
      <c r="T1999" s="285"/>
      <c r="AT1999" s="281" t="s">
        <v>373</v>
      </c>
      <c r="AU1999" s="281" t="s">
        <v>90</v>
      </c>
      <c r="AV1999" s="280" t="s">
        <v>90</v>
      </c>
      <c r="AW1999" s="280" t="s">
        <v>31</v>
      </c>
      <c r="AX1999" s="280" t="s">
        <v>77</v>
      </c>
      <c r="AY1999" s="281" t="s">
        <v>366</v>
      </c>
    </row>
    <row r="2000" spans="2:51" s="280" customFormat="1">
      <c r="B2000" s="279"/>
      <c r="D2000" s="274" t="s">
        <v>373</v>
      </c>
      <c r="E2000" s="281" t="s">
        <v>1</v>
      </c>
      <c r="F2000" s="282" t="s">
        <v>1838</v>
      </c>
      <c r="H2000" s="283">
        <v>0.69</v>
      </c>
      <c r="L2000" s="279"/>
      <c r="M2000" s="284"/>
      <c r="T2000" s="285"/>
      <c r="AT2000" s="281" t="s">
        <v>373</v>
      </c>
      <c r="AU2000" s="281" t="s">
        <v>90</v>
      </c>
      <c r="AV2000" s="280" t="s">
        <v>90</v>
      </c>
      <c r="AW2000" s="280" t="s">
        <v>31</v>
      </c>
      <c r="AX2000" s="280" t="s">
        <v>77</v>
      </c>
      <c r="AY2000" s="281" t="s">
        <v>366</v>
      </c>
    </row>
    <row r="2001" spans="2:51" s="273" customFormat="1">
      <c r="B2001" s="272"/>
      <c r="D2001" s="274" t="s">
        <v>373</v>
      </c>
      <c r="E2001" s="275" t="s">
        <v>1</v>
      </c>
      <c r="F2001" s="276" t="s">
        <v>1793</v>
      </c>
      <c r="H2001" s="275" t="s">
        <v>1</v>
      </c>
      <c r="L2001" s="272"/>
      <c r="M2001" s="277"/>
      <c r="T2001" s="278"/>
      <c r="AT2001" s="275" t="s">
        <v>373</v>
      </c>
      <c r="AU2001" s="275" t="s">
        <v>90</v>
      </c>
      <c r="AV2001" s="273" t="s">
        <v>84</v>
      </c>
      <c r="AW2001" s="273" t="s">
        <v>31</v>
      </c>
      <c r="AX2001" s="273" t="s">
        <v>77</v>
      </c>
      <c r="AY2001" s="275" t="s">
        <v>366</v>
      </c>
    </row>
    <row r="2002" spans="2:51" s="280" customFormat="1">
      <c r="B2002" s="279"/>
      <c r="D2002" s="274" t="s">
        <v>373</v>
      </c>
      <c r="E2002" s="281" t="s">
        <v>1</v>
      </c>
      <c r="F2002" s="282" t="s">
        <v>1839</v>
      </c>
      <c r="H2002" s="283">
        <v>14.782999999999999</v>
      </c>
      <c r="L2002" s="279"/>
      <c r="M2002" s="284"/>
      <c r="T2002" s="285"/>
      <c r="AT2002" s="281" t="s">
        <v>373</v>
      </c>
      <c r="AU2002" s="281" t="s">
        <v>90</v>
      </c>
      <c r="AV2002" s="280" t="s">
        <v>90</v>
      </c>
      <c r="AW2002" s="280" t="s">
        <v>31</v>
      </c>
      <c r="AX2002" s="280" t="s">
        <v>77</v>
      </c>
      <c r="AY2002" s="281" t="s">
        <v>366</v>
      </c>
    </row>
    <row r="2003" spans="2:51" s="280" customFormat="1">
      <c r="B2003" s="279"/>
      <c r="D2003" s="274" t="s">
        <v>373</v>
      </c>
      <c r="E2003" s="281" t="s">
        <v>1</v>
      </c>
      <c r="F2003" s="282" t="s">
        <v>1840</v>
      </c>
      <c r="H2003" s="283">
        <v>-5.74</v>
      </c>
      <c r="L2003" s="279"/>
      <c r="M2003" s="284"/>
      <c r="T2003" s="285"/>
      <c r="AT2003" s="281" t="s">
        <v>373</v>
      </c>
      <c r="AU2003" s="281" t="s">
        <v>90</v>
      </c>
      <c r="AV2003" s="280" t="s">
        <v>90</v>
      </c>
      <c r="AW2003" s="280" t="s">
        <v>31</v>
      </c>
      <c r="AX2003" s="280" t="s">
        <v>77</v>
      </c>
      <c r="AY2003" s="281" t="s">
        <v>366</v>
      </c>
    </row>
    <row r="2004" spans="2:51" s="280" customFormat="1">
      <c r="B2004" s="279"/>
      <c r="D2004" s="274" t="s">
        <v>373</v>
      </c>
      <c r="E2004" s="281" t="s">
        <v>1</v>
      </c>
      <c r="F2004" s="282" t="s">
        <v>1841</v>
      </c>
      <c r="H2004" s="283">
        <v>1.383</v>
      </c>
      <c r="L2004" s="279"/>
      <c r="M2004" s="284"/>
      <c r="T2004" s="285"/>
      <c r="AT2004" s="281" t="s">
        <v>373</v>
      </c>
      <c r="AU2004" s="281" t="s">
        <v>90</v>
      </c>
      <c r="AV2004" s="280" t="s">
        <v>90</v>
      </c>
      <c r="AW2004" s="280" t="s">
        <v>31</v>
      </c>
      <c r="AX2004" s="280" t="s">
        <v>77</v>
      </c>
      <c r="AY2004" s="281" t="s">
        <v>366</v>
      </c>
    </row>
    <row r="2005" spans="2:51" s="273" customFormat="1">
      <c r="B2005" s="272"/>
      <c r="D2005" s="274" t="s">
        <v>373</v>
      </c>
      <c r="E2005" s="275" t="s">
        <v>1</v>
      </c>
      <c r="F2005" s="276" t="s">
        <v>1795</v>
      </c>
      <c r="H2005" s="275" t="s">
        <v>1</v>
      </c>
      <c r="L2005" s="272"/>
      <c r="M2005" s="277"/>
      <c r="T2005" s="278"/>
      <c r="AT2005" s="275" t="s">
        <v>373</v>
      </c>
      <c r="AU2005" s="275" t="s">
        <v>90</v>
      </c>
      <c r="AV2005" s="273" t="s">
        <v>84</v>
      </c>
      <c r="AW2005" s="273" t="s">
        <v>31</v>
      </c>
      <c r="AX2005" s="273" t="s">
        <v>77</v>
      </c>
      <c r="AY2005" s="275" t="s">
        <v>366</v>
      </c>
    </row>
    <row r="2006" spans="2:51" s="280" customFormat="1">
      <c r="B2006" s="279"/>
      <c r="D2006" s="274" t="s">
        <v>373</v>
      </c>
      <c r="E2006" s="281" t="s">
        <v>1</v>
      </c>
      <c r="F2006" s="282" t="s">
        <v>1842</v>
      </c>
      <c r="H2006" s="283">
        <v>8.1579999999999995</v>
      </c>
      <c r="L2006" s="279"/>
      <c r="M2006" s="284"/>
      <c r="T2006" s="285"/>
      <c r="AT2006" s="281" t="s">
        <v>373</v>
      </c>
      <c r="AU2006" s="281" t="s">
        <v>90</v>
      </c>
      <c r="AV2006" s="280" t="s">
        <v>90</v>
      </c>
      <c r="AW2006" s="280" t="s">
        <v>31</v>
      </c>
      <c r="AX2006" s="280" t="s">
        <v>77</v>
      </c>
      <c r="AY2006" s="281" t="s">
        <v>366</v>
      </c>
    </row>
    <row r="2007" spans="2:51" s="280" customFormat="1">
      <c r="B2007" s="279"/>
      <c r="D2007" s="274" t="s">
        <v>373</v>
      </c>
      <c r="E2007" s="281" t="s">
        <v>1</v>
      </c>
      <c r="F2007" s="282" t="s">
        <v>1837</v>
      </c>
      <c r="H2007" s="283">
        <v>-2.8250000000000002</v>
      </c>
      <c r="L2007" s="279"/>
      <c r="M2007" s="284"/>
      <c r="T2007" s="285"/>
      <c r="AT2007" s="281" t="s">
        <v>373</v>
      </c>
      <c r="AU2007" s="281" t="s">
        <v>90</v>
      </c>
      <c r="AV2007" s="280" t="s">
        <v>90</v>
      </c>
      <c r="AW2007" s="280" t="s">
        <v>31</v>
      </c>
      <c r="AX2007" s="280" t="s">
        <v>77</v>
      </c>
      <c r="AY2007" s="281" t="s">
        <v>366</v>
      </c>
    </row>
    <row r="2008" spans="2:51" s="280" customFormat="1">
      <c r="B2008" s="279"/>
      <c r="D2008" s="274" t="s">
        <v>373</v>
      </c>
      <c r="E2008" s="281" t="s">
        <v>1</v>
      </c>
      <c r="F2008" s="282" t="s">
        <v>1838</v>
      </c>
      <c r="H2008" s="283">
        <v>0.69</v>
      </c>
      <c r="L2008" s="279"/>
      <c r="M2008" s="284"/>
      <c r="T2008" s="285"/>
      <c r="AT2008" s="281" t="s">
        <v>373</v>
      </c>
      <c r="AU2008" s="281" t="s">
        <v>90</v>
      </c>
      <c r="AV2008" s="280" t="s">
        <v>90</v>
      </c>
      <c r="AW2008" s="280" t="s">
        <v>31</v>
      </c>
      <c r="AX2008" s="280" t="s">
        <v>77</v>
      </c>
      <c r="AY2008" s="281" t="s">
        <v>366</v>
      </c>
    </row>
    <row r="2009" spans="2:51" s="273" customFormat="1">
      <c r="B2009" s="272"/>
      <c r="D2009" s="274" t="s">
        <v>373</v>
      </c>
      <c r="E2009" s="275" t="s">
        <v>1</v>
      </c>
      <c r="F2009" s="276" t="s">
        <v>1797</v>
      </c>
      <c r="H2009" s="275" t="s">
        <v>1</v>
      </c>
      <c r="L2009" s="272"/>
      <c r="M2009" s="277"/>
      <c r="T2009" s="278"/>
      <c r="AT2009" s="275" t="s">
        <v>373</v>
      </c>
      <c r="AU2009" s="275" t="s">
        <v>90</v>
      </c>
      <c r="AV2009" s="273" t="s">
        <v>84</v>
      </c>
      <c r="AW2009" s="273" t="s">
        <v>31</v>
      </c>
      <c r="AX2009" s="273" t="s">
        <v>77</v>
      </c>
      <c r="AY2009" s="275" t="s">
        <v>366</v>
      </c>
    </row>
    <row r="2010" spans="2:51" s="280" customFormat="1">
      <c r="B2010" s="279"/>
      <c r="D2010" s="274" t="s">
        <v>373</v>
      </c>
      <c r="E2010" s="281" t="s">
        <v>1</v>
      </c>
      <c r="F2010" s="282" t="s">
        <v>1843</v>
      </c>
      <c r="H2010" s="283">
        <v>15.513</v>
      </c>
      <c r="L2010" s="279"/>
      <c r="M2010" s="284"/>
      <c r="T2010" s="285"/>
      <c r="AT2010" s="281" t="s">
        <v>373</v>
      </c>
      <c r="AU2010" s="281" t="s">
        <v>90</v>
      </c>
      <c r="AV2010" s="280" t="s">
        <v>90</v>
      </c>
      <c r="AW2010" s="280" t="s">
        <v>31</v>
      </c>
      <c r="AX2010" s="280" t="s">
        <v>77</v>
      </c>
      <c r="AY2010" s="281" t="s">
        <v>366</v>
      </c>
    </row>
    <row r="2011" spans="2:51" s="280" customFormat="1">
      <c r="B2011" s="279"/>
      <c r="D2011" s="274" t="s">
        <v>373</v>
      </c>
      <c r="E2011" s="281" t="s">
        <v>1</v>
      </c>
      <c r="F2011" s="282" t="s">
        <v>1844</v>
      </c>
      <c r="H2011" s="283">
        <v>-6.7119999999999997</v>
      </c>
      <c r="L2011" s="279"/>
      <c r="M2011" s="284"/>
      <c r="T2011" s="285"/>
      <c r="AT2011" s="281" t="s">
        <v>373</v>
      </c>
      <c r="AU2011" s="281" t="s">
        <v>90</v>
      </c>
      <c r="AV2011" s="280" t="s">
        <v>90</v>
      </c>
      <c r="AW2011" s="280" t="s">
        <v>31</v>
      </c>
      <c r="AX2011" s="280" t="s">
        <v>77</v>
      </c>
      <c r="AY2011" s="281" t="s">
        <v>366</v>
      </c>
    </row>
    <row r="2012" spans="2:51" s="280" customFormat="1">
      <c r="B2012" s="279"/>
      <c r="D2012" s="274" t="s">
        <v>373</v>
      </c>
      <c r="E2012" s="281" t="s">
        <v>1</v>
      </c>
      <c r="F2012" s="282" t="s">
        <v>1845</v>
      </c>
      <c r="H2012" s="283">
        <v>1.425</v>
      </c>
      <c r="L2012" s="279"/>
      <c r="M2012" s="284"/>
      <c r="T2012" s="285"/>
      <c r="AT2012" s="281" t="s">
        <v>373</v>
      </c>
      <c r="AU2012" s="281" t="s">
        <v>90</v>
      </c>
      <c r="AV2012" s="280" t="s">
        <v>90</v>
      </c>
      <c r="AW2012" s="280" t="s">
        <v>31</v>
      </c>
      <c r="AX2012" s="280" t="s">
        <v>77</v>
      </c>
      <c r="AY2012" s="281" t="s">
        <v>366</v>
      </c>
    </row>
    <row r="2013" spans="2:51" s="273" customFormat="1">
      <c r="B2013" s="272"/>
      <c r="D2013" s="274" t="s">
        <v>373</v>
      </c>
      <c r="E2013" s="275" t="s">
        <v>1</v>
      </c>
      <c r="F2013" s="276" t="s">
        <v>1799</v>
      </c>
      <c r="H2013" s="275" t="s">
        <v>1</v>
      </c>
      <c r="L2013" s="272"/>
      <c r="M2013" s="277"/>
      <c r="T2013" s="278"/>
      <c r="AT2013" s="275" t="s">
        <v>373</v>
      </c>
      <c r="AU2013" s="275" t="s">
        <v>90</v>
      </c>
      <c r="AV2013" s="273" t="s">
        <v>84</v>
      </c>
      <c r="AW2013" s="273" t="s">
        <v>31</v>
      </c>
      <c r="AX2013" s="273" t="s">
        <v>77</v>
      </c>
      <c r="AY2013" s="275" t="s">
        <v>366</v>
      </c>
    </row>
    <row r="2014" spans="2:51" s="280" customFormat="1">
      <c r="B2014" s="279"/>
      <c r="D2014" s="274" t="s">
        <v>373</v>
      </c>
      <c r="E2014" s="281" t="s">
        <v>1</v>
      </c>
      <c r="F2014" s="282" t="s">
        <v>1846</v>
      </c>
      <c r="H2014" s="283">
        <v>14.436</v>
      </c>
      <c r="L2014" s="279"/>
      <c r="M2014" s="284"/>
      <c r="T2014" s="285"/>
      <c r="AT2014" s="281" t="s">
        <v>373</v>
      </c>
      <c r="AU2014" s="281" t="s">
        <v>90</v>
      </c>
      <c r="AV2014" s="280" t="s">
        <v>90</v>
      </c>
      <c r="AW2014" s="280" t="s">
        <v>31</v>
      </c>
      <c r="AX2014" s="280" t="s">
        <v>77</v>
      </c>
      <c r="AY2014" s="281" t="s">
        <v>366</v>
      </c>
    </row>
    <row r="2015" spans="2:51" s="280" customFormat="1">
      <c r="B2015" s="279"/>
      <c r="D2015" s="274" t="s">
        <v>373</v>
      </c>
      <c r="E2015" s="281" t="s">
        <v>1</v>
      </c>
      <c r="F2015" s="282" t="s">
        <v>1840</v>
      </c>
      <c r="H2015" s="283">
        <v>-5.74</v>
      </c>
      <c r="L2015" s="279"/>
      <c r="M2015" s="284"/>
      <c r="T2015" s="285"/>
      <c r="AT2015" s="281" t="s">
        <v>373</v>
      </c>
      <c r="AU2015" s="281" t="s">
        <v>90</v>
      </c>
      <c r="AV2015" s="280" t="s">
        <v>90</v>
      </c>
      <c r="AW2015" s="280" t="s">
        <v>31</v>
      </c>
      <c r="AX2015" s="280" t="s">
        <v>77</v>
      </c>
      <c r="AY2015" s="281" t="s">
        <v>366</v>
      </c>
    </row>
    <row r="2016" spans="2:51" s="280" customFormat="1">
      <c r="B2016" s="279"/>
      <c r="D2016" s="274" t="s">
        <v>373</v>
      </c>
      <c r="E2016" s="281" t="s">
        <v>1</v>
      </c>
      <c r="F2016" s="282" t="s">
        <v>1847</v>
      </c>
      <c r="H2016" s="283">
        <v>1.123</v>
      </c>
      <c r="L2016" s="279"/>
      <c r="M2016" s="284"/>
      <c r="T2016" s="285"/>
      <c r="AT2016" s="281" t="s">
        <v>373</v>
      </c>
      <c r="AU2016" s="281" t="s">
        <v>90</v>
      </c>
      <c r="AV2016" s="280" t="s">
        <v>90</v>
      </c>
      <c r="AW2016" s="280" t="s">
        <v>31</v>
      </c>
      <c r="AX2016" s="280" t="s">
        <v>77</v>
      </c>
      <c r="AY2016" s="281" t="s">
        <v>366</v>
      </c>
    </row>
    <row r="2017" spans="2:51" s="273" customFormat="1">
      <c r="B2017" s="272"/>
      <c r="D2017" s="274" t="s">
        <v>373</v>
      </c>
      <c r="E2017" s="275" t="s">
        <v>1</v>
      </c>
      <c r="F2017" s="276" t="s">
        <v>1848</v>
      </c>
      <c r="H2017" s="275" t="s">
        <v>1</v>
      </c>
      <c r="L2017" s="272"/>
      <c r="M2017" s="277"/>
      <c r="T2017" s="278"/>
      <c r="AT2017" s="275" t="s">
        <v>373</v>
      </c>
      <c r="AU2017" s="275" t="s">
        <v>90</v>
      </c>
      <c r="AV2017" s="273" t="s">
        <v>84</v>
      </c>
      <c r="AW2017" s="273" t="s">
        <v>31</v>
      </c>
      <c r="AX2017" s="273" t="s">
        <v>77</v>
      </c>
      <c r="AY2017" s="275" t="s">
        <v>366</v>
      </c>
    </row>
    <row r="2018" spans="2:51" s="280" customFormat="1">
      <c r="B2018" s="279"/>
      <c r="D2018" s="274" t="s">
        <v>373</v>
      </c>
      <c r="E2018" s="281" t="s">
        <v>1</v>
      </c>
      <c r="F2018" s="282" t="s">
        <v>1849</v>
      </c>
      <c r="H2018" s="283">
        <v>8.3949999999999996</v>
      </c>
      <c r="L2018" s="279"/>
      <c r="M2018" s="284"/>
      <c r="T2018" s="285"/>
      <c r="AT2018" s="281" t="s">
        <v>373</v>
      </c>
      <c r="AU2018" s="281" t="s">
        <v>90</v>
      </c>
      <c r="AV2018" s="280" t="s">
        <v>90</v>
      </c>
      <c r="AW2018" s="280" t="s">
        <v>31</v>
      </c>
      <c r="AX2018" s="280" t="s">
        <v>77</v>
      </c>
      <c r="AY2018" s="281" t="s">
        <v>366</v>
      </c>
    </row>
    <row r="2019" spans="2:51" s="280" customFormat="1">
      <c r="B2019" s="279"/>
      <c r="D2019" s="274" t="s">
        <v>373</v>
      </c>
      <c r="E2019" s="281" t="s">
        <v>1</v>
      </c>
      <c r="F2019" s="282" t="s">
        <v>1837</v>
      </c>
      <c r="H2019" s="283">
        <v>-2.8250000000000002</v>
      </c>
      <c r="L2019" s="279"/>
      <c r="M2019" s="284"/>
      <c r="T2019" s="285"/>
      <c r="AT2019" s="281" t="s">
        <v>373</v>
      </c>
      <c r="AU2019" s="281" t="s">
        <v>90</v>
      </c>
      <c r="AV2019" s="280" t="s">
        <v>90</v>
      </c>
      <c r="AW2019" s="280" t="s">
        <v>31</v>
      </c>
      <c r="AX2019" s="280" t="s">
        <v>77</v>
      </c>
      <c r="AY2019" s="281" t="s">
        <v>366</v>
      </c>
    </row>
    <row r="2020" spans="2:51" s="280" customFormat="1">
      <c r="B2020" s="279"/>
      <c r="D2020" s="274" t="s">
        <v>373</v>
      </c>
      <c r="E2020" s="281" t="s">
        <v>1</v>
      </c>
      <c r="F2020" s="282" t="s">
        <v>1838</v>
      </c>
      <c r="H2020" s="283">
        <v>0.69</v>
      </c>
      <c r="L2020" s="279"/>
      <c r="M2020" s="284"/>
      <c r="T2020" s="285"/>
      <c r="AT2020" s="281" t="s">
        <v>373</v>
      </c>
      <c r="AU2020" s="281" t="s">
        <v>90</v>
      </c>
      <c r="AV2020" s="280" t="s">
        <v>90</v>
      </c>
      <c r="AW2020" s="280" t="s">
        <v>31</v>
      </c>
      <c r="AX2020" s="280" t="s">
        <v>77</v>
      </c>
      <c r="AY2020" s="281" t="s">
        <v>366</v>
      </c>
    </row>
    <row r="2021" spans="2:51" s="273" customFormat="1">
      <c r="B2021" s="272"/>
      <c r="D2021" s="274" t="s">
        <v>373</v>
      </c>
      <c r="E2021" s="275" t="s">
        <v>1</v>
      </c>
      <c r="F2021" s="276" t="s">
        <v>1597</v>
      </c>
      <c r="H2021" s="275" t="s">
        <v>1</v>
      </c>
      <c r="L2021" s="272"/>
      <c r="M2021" s="277"/>
      <c r="T2021" s="278"/>
      <c r="AT2021" s="275" t="s">
        <v>373</v>
      </c>
      <c r="AU2021" s="275" t="s">
        <v>90</v>
      </c>
      <c r="AV2021" s="273" t="s">
        <v>84</v>
      </c>
      <c r="AW2021" s="273" t="s">
        <v>31</v>
      </c>
      <c r="AX2021" s="273" t="s">
        <v>77</v>
      </c>
      <c r="AY2021" s="275" t="s">
        <v>366</v>
      </c>
    </row>
    <row r="2022" spans="2:51" s="273" customFormat="1">
      <c r="B2022" s="272"/>
      <c r="D2022" s="274" t="s">
        <v>373</v>
      </c>
      <c r="E2022" s="275" t="s">
        <v>1</v>
      </c>
      <c r="F2022" s="276" t="s">
        <v>1768</v>
      </c>
      <c r="H2022" s="275" t="s">
        <v>1</v>
      </c>
      <c r="L2022" s="272"/>
      <c r="M2022" s="277"/>
      <c r="T2022" s="278"/>
      <c r="AT2022" s="275" t="s">
        <v>373</v>
      </c>
      <c r="AU2022" s="275" t="s">
        <v>90</v>
      </c>
      <c r="AV2022" s="273" t="s">
        <v>84</v>
      </c>
      <c r="AW2022" s="273" t="s">
        <v>31</v>
      </c>
      <c r="AX2022" s="273" t="s">
        <v>77</v>
      </c>
      <c r="AY2022" s="275" t="s">
        <v>366</v>
      </c>
    </row>
    <row r="2023" spans="2:51" s="280" customFormat="1">
      <c r="B2023" s="279"/>
      <c r="D2023" s="274" t="s">
        <v>373</v>
      </c>
      <c r="E2023" s="281" t="s">
        <v>1</v>
      </c>
      <c r="F2023" s="282" t="s">
        <v>1850</v>
      </c>
      <c r="H2023" s="283">
        <v>66.034999999999997</v>
      </c>
      <c r="L2023" s="279"/>
      <c r="M2023" s="284"/>
      <c r="T2023" s="285"/>
      <c r="AT2023" s="281" t="s">
        <v>373</v>
      </c>
      <c r="AU2023" s="281" t="s">
        <v>90</v>
      </c>
      <c r="AV2023" s="280" t="s">
        <v>90</v>
      </c>
      <c r="AW2023" s="280" t="s">
        <v>31</v>
      </c>
      <c r="AX2023" s="280" t="s">
        <v>77</v>
      </c>
      <c r="AY2023" s="281" t="s">
        <v>366</v>
      </c>
    </row>
    <row r="2024" spans="2:51" s="280" customFormat="1">
      <c r="B2024" s="279"/>
      <c r="D2024" s="274" t="s">
        <v>373</v>
      </c>
      <c r="E2024" s="281" t="s">
        <v>1</v>
      </c>
      <c r="F2024" s="282" t="s">
        <v>1851</v>
      </c>
      <c r="H2024" s="283">
        <v>-6.7060000000000004</v>
      </c>
      <c r="L2024" s="279"/>
      <c r="M2024" s="284"/>
      <c r="T2024" s="285"/>
      <c r="AT2024" s="281" t="s">
        <v>373</v>
      </c>
      <c r="AU2024" s="281" t="s">
        <v>90</v>
      </c>
      <c r="AV2024" s="280" t="s">
        <v>90</v>
      </c>
      <c r="AW2024" s="280" t="s">
        <v>31</v>
      </c>
      <c r="AX2024" s="280" t="s">
        <v>77</v>
      </c>
      <c r="AY2024" s="281" t="s">
        <v>366</v>
      </c>
    </row>
    <row r="2025" spans="2:51" s="280" customFormat="1">
      <c r="B2025" s="279"/>
      <c r="D2025" s="274" t="s">
        <v>373</v>
      </c>
      <c r="E2025" s="281" t="s">
        <v>1</v>
      </c>
      <c r="F2025" s="282" t="s">
        <v>1852</v>
      </c>
      <c r="H2025" s="283">
        <v>1.415</v>
      </c>
      <c r="L2025" s="279"/>
      <c r="M2025" s="284"/>
      <c r="T2025" s="285"/>
      <c r="AT2025" s="281" t="s">
        <v>373</v>
      </c>
      <c r="AU2025" s="281" t="s">
        <v>90</v>
      </c>
      <c r="AV2025" s="280" t="s">
        <v>90</v>
      </c>
      <c r="AW2025" s="280" t="s">
        <v>31</v>
      </c>
      <c r="AX2025" s="280" t="s">
        <v>77</v>
      </c>
      <c r="AY2025" s="281" t="s">
        <v>366</v>
      </c>
    </row>
    <row r="2026" spans="2:51" s="280" customFormat="1">
      <c r="B2026" s="279"/>
      <c r="D2026" s="274" t="s">
        <v>373</v>
      </c>
      <c r="E2026" s="281" t="s">
        <v>1</v>
      </c>
      <c r="F2026" s="282" t="s">
        <v>1853</v>
      </c>
      <c r="H2026" s="283">
        <v>-29.936</v>
      </c>
      <c r="L2026" s="279"/>
      <c r="M2026" s="284"/>
      <c r="T2026" s="285"/>
      <c r="AT2026" s="281" t="s">
        <v>373</v>
      </c>
      <c r="AU2026" s="281" t="s">
        <v>90</v>
      </c>
      <c r="AV2026" s="280" t="s">
        <v>90</v>
      </c>
      <c r="AW2026" s="280" t="s">
        <v>31</v>
      </c>
      <c r="AX2026" s="280" t="s">
        <v>77</v>
      </c>
      <c r="AY2026" s="281" t="s">
        <v>366</v>
      </c>
    </row>
    <row r="2027" spans="2:51" s="280" customFormat="1">
      <c r="B2027" s="279"/>
      <c r="D2027" s="274" t="s">
        <v>373</v>
      </c>
      <c r="E2027" s="281" t="s">
        <v>1</v>
      </c>
      <c r="F2027" s="282" t="s">
        <v>1854</v>
      </c>
      <c r="H2027" s="283">
        <v>3.617</v>
      </c>
      <c r="L2027" s="279"/>
      <c r="M2027" s="284"/>
      <c r="T2027" s="285"/>
      <c r="AT2027" s="281" t="s">
        <v>373</v>
      </c>
      <c r="AU2027" s="281" t="s">
        <v>90</v>
      </c>
      <c r="AV2027" s="280" t="s">
        <v>90</v>
      </c>
      <c r="AW2027" s="280" t="s">
        <v>31</v>
      </c>
      <c r="AX2027" s="280" t="s">
        <v>77</v>
      </c>
      <c r="AY2027" s="281" t="s">
        <v>366</v>
      </c>
    </row>
    <row r="2028" spans="2:51" s="280" customFormat="1">
      <c r="B2028" s="279"/>
      <c r="D2028" s="274" t="s">
        <v>373</v>
      </c>
      <c r="E2028" s="281" t="s">
        <v>1</v>
      </c>
      <c r="F2028" s="282" t="s">
        <v>1855</v>
      </c>
      <c r="H2028" s="283">
        <v>-0.38</v>
      </c>
      <c r="L2028" s="279"/>
      <c r="M2028" s="284"/>
      <c r="T2028" s="285"/>
      <c r="AT2028" s="281" t="s">
        <v>373</v>
      </c>
      <c r="AU2028" s="281" t="s">
        <v>90</v>
      </c>
      <c r="AV2028" s="280" t="s">
        <v>90</v>
      </c>
      <c r="AW2028" s="280" t="s">
        <v>31</v>
      </c>
      <c r="AX2028" s="280" t="s">
        <v>77</v>
      </c>
      <c r="AY2028" s="281" t="s">
        <v>366</v>
      </c>
    </row>
    <row r="2029" spans="2:51" s="273" customFormat="1">
      <c r="B2029" s="272"/>
      <c r="D2029" s="274" t="s">
        <v>373</v>
      </c>
      <c r="E2029" s="275" t="s">
        <v>1</v>
      </c>
      <c r="F2029" s="276" t="s">
        <v>1770</v>
      </c>
      <c r="H2029" s="275" t="s">
        <v>1</v>
      </c>
      <c r="L2029" s="272"/>
      <c r="M2029" s="277"/>
      <c r="T2029" s="278"/>
      <c r="AT2029" s="275" t="s">
        <v>373</v>
      </c>
      <c r="AU2029" s="275" t="s">
        <v>90</v>
      </c>
      <c r="AV2029" s="273" t="s">
        <v>84</v>
      </c>
      <c r="AW2029" s="273" t="s">
        <v>31</v>
      </c>
      <c r="AX2029" s="273" t="s">
        <v>77</v>
      </c>
      <c r="AY2029" s="275" t="s">
        <v>366</v>
      </c>
    </row>
    <row r="2030" spans="2:51" s="280" customFormat="1">
      <c r="B2030" s="279"/>
      <c r="D2030" s="274" t="s">
        <v>373</v>
      </c>
      <c r="E2030" s="281" t="s">
        <v>1</v>
      </c>
      <c r="F2030" s="282" t="s">
        <v>1856</v>
      </c>
      <c r="H2030" s="283">
        <v>19.04</v>
      </c>
      <c r="L2030" s="279"/>
      <c r="M2030" s="284"/>
      <c r="T2030" s="285"/>
      <c r="AT2030" s="281" t="s">
        <v>373</v>
      </c>
      <c r="AU2030" s="281" t="s">
        <v>90</v>
      </c>
      <c r="AV2030" s="280" t="s">
        <v>90</v>
      </c>
      <c r="AW2030" s="280" t="s">
        <v>31</v>
      </c>
      <c r="AX2030" s="280" t="s">
        <v>77</v>
      </c>
      <c r="AY2030" s="281" t="s">
        <v>366</v>
      </c>
    </row>
    <row r="2031" spans="2:51" s="280" customFormat="1">
      <c r="B2031" s="279"/>
      <c r="D2031" s="274" t="s">
        <v>373</v>
      </c>
      <c r="E2031" s="281" t="s">
        <v>1</v>
      </c>
      <c r="F2031" s="282" t="s">
        <v>1851</v>
      </c>
      <c r="H2031" s="283">
        <v>-6.7060000000000004</v>
      </c>
      <c r="L2031" s="279"/>
      <c r="M2031" s="284"/>
      <c r="T2031" s="285"/>
      <c r="AT2031" s="281" t="s">
        <v>373</v>
      </c>
      <c r="AU2031" s="281" t="s">
        <v>90</v>
      </c>
      <c r="AV2031" s="280" t="s">
        <v>90</v>
      </c>
      <c r="AW2031" s="280" t="s">
        <v>31</v>
      </c>
      <c r="AX2031" s="280" t="s">
        <v>77</v>
      </c>
      <c r="AY2031" s="281" t="s">
        <v>366</v>
      </c>
    </row>
    <row r="2032" spans="2:51" s="280" customFormat="1">
      <c r="B2032" s="279"/>
      <c r="D2032" s="274" t="s">
        <v>373</v>
      </c>
      <c r="E2032" s="281" t="s">
        <v>1</v>
      </c>
      <c r="F2032" s="282" t="s">
        <v>1852</v>
      </c>
      <c r="H2032" s="283">
        <v>1.415</v>
      </c>
      <c r="L2032" s="279"/>
      <c r="M2032" s="284"/>
      <c r="T2032" s="285"/>
      <c r="AT2032" s="281" t="s">
        <v>373</v>
      </c>
      <c r="AU2032" s="281" t="s">
        <v>90</v>
      </c>
      <c r="AV2032" s="280" t="s">
        <v>90</v>
      </c>
      <c r="AW2032" s="280" t="s">
        <v>31</v>
      </c>
      <c r="AX2032" s="280" t="s">
        <v>77</v>
      </c>
      <c r="AY2032" s="281" t="s">
        <v>366</v>
      </c>
    </row>
    <row r="2033" spans="2:51" s="273" customFormat="1">
      <c r="B2033" s="272"/>
      <c r="D2033" s="274" t="s">
        <v>373</v>
      </c>
      <c r="E2033" s="275" t="s">
        <v>1</v>
      </c>
      <c r="F2033" s="276" t="s">
        <v>1772</v>
      </c>
      <c r="H2033" s="275" t="s">
        <v>1</v>
      </c>
      <c r="L2033" s="272"/>
      <c r="M2033" s="277"/>
      <c r="T2033" s="278"/>
      <c r="AT2033" s="275" t="s">
        <v>373</v>
      </c>
      <c r="AU2033" s="275" t="s">
        <v>90</v>
      </c>
      <c r="AV2033" s="273" t="s">
        <v>84</v>
      </c>
      <c r="AW2033" s="273" t="s">
        <v>31</v>
      </c>
      <c r="AX2033" s="273" t="s">
        <v>77</v>
      </c>
      <c r="AY2033" s="275" t="s">
        <v>366</v>
      </c>
    </row>
    <row r="2034" spans="2:51" s="280" customFormat="1">
      <c r="B2034" s="279"/>
      <c r="D2034" s="274" t="s">
        <v>373</v>
      </c>
      <c r="E2034" s="281" t="s">
        <v>1</v>
      </c>
      <c r="F2034" s="282" t="s">
        <v>1857</v>
      </c>
      <c r="H2034" s="283">
        <v>18.928000000000001</v>
      </c>
      <c r="L2034" s="279"/>
      <c r="M2034" s="284"/>
      <c r="T2034" s="285"/>
      <c r="AT2034" s="281" t="s">
        <v>373</v>
      </c>
      <c r="AU2034" s="281" t="s">
        <v>90</v>
      </c>
      <c r="AV2034" s="280" t="s">
        <v>90</v>
      </c>
      <c r="AW2034" s="280" t="s">
        <v>31</v>
      </c>
      <c r="AX2034" s="280" t="s">
        <v>77</v>
      </c>
      <c r="AY2034" s="281" t="s">
        <v>366</v>
      </c>
    </row>
    <row r="2035" spans="2:51" s="280" customFormat="1">
      <c r="B2035" s="279"/>
      <c r="D2035" s="274" t="s">
        <v>373</v>
      </c>
      <c r="E2035" s="281" t="s">
        <v>1</v>
      </c>
      <c r="F2035" s="282" t="s">
        <v>1858</v>
      </c>
      <c r="H2035" s="283">
        <v>-6.5789999999999997</v>
      </c>
      <c r="L2035" s="279"/>
      <c r="M2035" s="284"/>
      <c r="T2035" s="285"/>
      <c r="AT2035" s="281" t="s">
        <v>373</v>
      </c>
      <c r="AU2035" s="281" t="s">
        <v>90</v>
      </c>
      <c r="AV2035" s="280" t="s">
        <v>90</v>
      </c>
      <c r="AW2035" s="280" t="s">
        <v>31</v>
      </c>
      <c r="AX2035" s="280" t="s">
        <v>77</v>
      </c>
      <c r="AY2035" s="281" t="s">
        <v>366</v>
      </c>
    </row>
    <row r="2036" spans="2:51" s="280" customFormat="1">
      <c r="B2036" s="279"/>
      <c r="D2036" s="274" t="s">
        <v>373</v>
      </c>
      <c r="E2036" s="281" t="s">
        <v>1</v>
      </c>
      <c r="F2036" s="282" t="s">
        <v>1859</v>
      </c>
      <c r="H2036" s="283">
        <v>1.41</v>
      </c>
      <c r="L2036" s="279"/>
      <c r="M2036" s="284"/>
      <c r="T2036" s="285"/>
      <c r="AT2036" s="281" t="s">
        <v>373</v>
      </c>
      <c r="AU2036" s="281" t="s">
        <v>90</v>
      </c>
      <c r="AV2036" s="280" t="s">
        <v>90</v>
      </c>
      <c r="AW2036" s="280" t="s">
        <v>31</v>
      </c>
      <c r="AX2036" s="280" t="s">
        <v>77</v>
      </c>
      <c r="AY2036" s="281" t="s">
        <v>366</v>
      </c>
    </row>
    <row r="2037" spans="2:51" s="273" customFormat="1">
      <c r="B2037" s="272"/>
      <c r="D2037" s="274" t="s">
        <v>373</v>
      </c>
      <c r="E2037" s="275" t="s">
        <v>1</v>
      </c>
      <c r="F2037" s="276" t="s">
        <v>1860</v>
      </c>
      <c r="H2037" s="275" t="s">
        <v>1</v>
      </c>
      <c r="L2037" s="272"/>
      <c r="M2037" s="277"/>
      <c r="T2037" s="278"/>
      <c r="AT2037" s="275" t="s">
        <v>373</v>
      </c>
      <c r="AU2037" s="275" t="s">
        <v>90</v>
      </c>
      <c r="AV2037" s="273" t="s">
        <v>84</v>
      </c>
      <c r="AW2037" s="273" t="s">
        <v>31</v>
      </c>
      <c r="AX2037" s="273" t="s">
        <v>77</v>
      </c>
      <c r="AY2037" s="275" t="s">
        <v>366</v>
      </c>
    </row>
    <row r="2038" spans="2:51" s="280" customFormat="1">
      <c r="B2038" s="279"/>
      <c r="D2038" s="274" t="s">
        <v>373</v>
      </c>
      <c r="E2038" s="281" t="s">
        <v>1</v>
      </c>
      <c r="F2038" s="282" t="s">
        <v>1861</v>
      </c>
      <c r="H2038" s="283">
        <v>17.986999999999998</v>
      </c>
      <c r="L2038" s="279"/>
      <c r="M2038" s="284"/>
      <c r="T2038" s="285"/>
      <c r="AT2038" s="281" t="s">
        <v>373</v>
      </c>
      <c r="AU2038" s="281" t="s">
        <v>90</v>
      </c>
      <c r="AV2038" s="280" t="s">
        <v>90</v>
      </c>
      <c r="AW2038" s="280" t="s">
        <v>31</v>
      </c>
      <c r="AX2038" s="280" t="s">
        <v>77</v>
      </c>
      <c r="AY2038" s="281" t="s">
        <v>366</v>
      </c>
    </row>
    <row r="2039" spans="2:51" s="280" customFormat="1">
      <c r="B2039" s="279"/>
      <c r="D2039" s="274" t="s">
        <v>373</v>
      </c>
      <c r="E2039" s="281" t="s">
        <v>1</v>
      </c>
      <c r="F2039" s="282" t="s">
        <v>1858</v>
      </c>
      <c r="H2039" s="283">
        <v>-6.5789999999999997</v>
      </c>
      <c r="L2039" s="279"/>
      <c r="M2039" s="284"/>
      <c r="T2039" s="285"/>
      <c r="AT2039" s="281" t="s">
        <v>373</v>
      </c>
      <c r="AU2039" s="281" t="s">
        <v>90</v>
      </c>
      <c r="AV2039" s="280" t="s">
        <v>90</v>
      </c>
      <c r="AW2039" s="280" t="s">
        <v>31</v>
      </c>
      <c r="AX2039" s="280" t="s">
        <v>77</v>
      </c>
      <c r="AY2039" s="281" t="s">
        <v>366</v>
      </c>
    </row>
    <row r="2040" spans="2:51" s="280" customFormat="1">
      <c r="B2040" s="279"/>
      <c r="D2040" s="274" t="s">
        <v>373</v>
      </c>
      <c r="E2040" s="281" t="s">
        <v>1</v>
      </c>
      <c r="F2040" s="282" t="s">
        <v>1859</v>
      </c>
      <c r="H2040" s="283">
        <v>1.41</v>
      </c>
      <c r="L2040" s="279"/>
      <c r="M2040" s="284"/>
      <c r="T2040" s="285"/>
      <c r="AT2040" s="281" t="s">
        <v>373</v>
      </c>
      <c r="AU2040" s="281" t="s">
        <v>90</v>
      </c>
      <c r="AV2040" s="280" t="s">
        <v>90</v>
      </c>
      <c r="AW2040" s="280" t="s">
        <v>31</v>
      </c>
      <c r="AX2040" s="280" t="s">
        <v>77</v>
      </c>
      <c r="AY2040" s="281" t="s">
        <v>366</v>
      </c>
    </row>
    <row r="2041" spans="2:51" s="273" customFormat="1">
      <c r="B2041" s="272"/>
      <c r="D2041" s="274" t="s">
        <v>373</v>
      </c>
      <c r="E2041" s="275" t="s">
        <v>1</v>
      </c>
      <c r="F2041" s="276" t="s">
        <v>1779</v>
      </c>
      <c r="H2041" s="275" t="s">
        <v>1</v>
      </c>
      <c r="L2041" s="272"/>
      <c r="M2041" s="277"/>
      <c r="T2041" s="278"/>
      <c r="AT2041" s="275" t="s">
        <v>373</v>
      </c>
      <c r="AU2041" s="275" t="s">
        <v>90</v>
      </c>
      <c r="AV2041" s="273" t="s">
        <v>84</v>
      </c>
      <c r="AW2041" s="273" t="s">
        <v>31</v>
      </c>
      <c r="AX2041" s="273" t="s">
        <v>77</v>
      </c>
      <c r="AY2041" s="275" t="s">
        <v>366</v>
      </c>
    </row>
    <row r="2042" spans="2:51" s="280" customFormat="1">
      <c r="B2042" s="279"/>
      <c r="D2042" s="274" t="s">
        <v>373</v>
      </c>
      <c r="E2042" s="281" t="s">
        <v>1</v>
      </c>
      <c r="F2042" s="282" t="s">
        <v>1862</v>
      </c>
      <c r="H2042" s="283">
        <v>10.237</v>
      </c>
      <c r="L2042" s="279"/>
      <c r="M2042" s="284"/>
      <c r="T2042" s="285"/>
      <c r="AT2042" s="281" t="s">
        <v>373</v>
      </c>
      <c r="AU2042" s="281" t="s">
        <v>90</v>
      </c>
      <c r="AV2042" s="280" t="s">
        <v>90</v>
      </c>
      <c r="AW2042" s="280" t="s">
        <v>31</v>
      </c>
      <c r="AX2042" s="280" t="s">
        <v>77</v>
      </c>
      <c r="AY2042" s="281" t="s">
        <v>366</v>
      </c>
    </row>
    <row r="2043" spans="2:51" s="280" customFormat="1">
      <c r="B2043" s="279"/>
      <c r="D2043" s="274" t="s">
        <v>373</v>
      </c>
      <c r="E2043" s="281" t="s">
        <v>1</v>
      </c>
      <c r="F2043" s="282" t="s">
        <v>1863</v>
      </c>
      <c r="H2043" s="283">
        <v>-3.3530000000000002</v>
      </c>
      <c r="L2043" s="279"/>
      <c r="M2043" s="284"/>
      <c r="T2043" s="285"/>
      <c r="AT2043" s="281" t="s">
        <v>373</v>
      </c>
      <c r="AU2043" s="281" t="s">
        <v>90</v>
      </c>
      <c r="AV2043" s="280" t="s">
        <v>90</v>
      </c>
      <c r="AW2043" s="280" t="s">
        <v>31</v>
      </c>
      <c r="AX2043" s="280" t="s">
        <v>77</v>
      </c>
      <c r="AY2043" s="281" t="s">
        <v>366</v>
      </c>
    </row>
    <row r="2044" spans="2:51" s="280" customFormat="1">
      <c r="B2044" s="279"/>
      <c r="D2044" s="274" t="s">
        <v>373</v>
      </c>
      <c r="E2044" s="281" t="s">
        <v>1</v>
      </c>
      <c r="F2044" s="282" t="s">
        <v>1864</v>
      </c>
      <c r="H2044" s="283">
        <v>0.76100000000000001</v>
      </c>
      <c r="L2044" s="279"/>
      <c r="M2044" s="284"/>
      <c r="T2044" s="285"/>
      <c r="AT2044" s="281" t="s">
        <v>373</v>
      </c>
      <c r="AU2044" s="281" t="s">
        <v>90</v>
      </c>
      <c r="AV2044" s="280" t="s">
        <v>90</v>
      </c>
      <c r="AW2044" s="280" t="s">
        <v>31</v>
      </c>
      <c r="AX2044" s="280" t="s">
        <v>77</v>
      </c>
      <c r="AY2044" s="281" t="s">
        <v>366</v>
      </c>
    </row>
    <row r="2045" spans="2:51" s="273" customFormat="1">
      <c r="B2045" s="272"/>
      <c r="D2045" s="274" t="s">
        <v>373</v>
      </c>
      <c r="E2045" s="275" t="s">
        <v>1</v>
      </c>
      <c r="F2045" s="276" t="s">
        <v>1593</v>
      </c>
      <c r="H2045" s="275" t="s">
        <v>1</v>
      </c>
      <c r="L2045" s="272"/>
      <c r="M2045" s="277"/>
      <c r="T2045" s="278"/>
      <c r="AT2045" s="275" t="s">
        <v>373</v>
      </c>
      <c r="AU2045" s="275" t="s">
        <v>90</v>
      </c>
      <c r="AV2045" s="273" t="s">
        <v>84</v>
      </c>
      <c r="AW2045" s="273" t="s">
        <v>31</v>
      </c>
      <c r="AX2045" s="273" t="s">
        <v>77</v>
      </c>
      <c r="AY2045" s="275" t="s">
        <v>366</v>
      </c>
    </row>
    <row r="2046" spans="2:51" s="273" customFormat="1">
      <c r="B2046" s="272"/>
      <c r="D2046" s="274" t="s">
        <v>373</v>
      </c>
      <c r="E2046" s="275" t="s">
        <v>1</v>
      </c>
      <c r="F2046" s="276" t="s">
        <v>1750</v>
      </c>
      <c r="H2046" s="275" t="s">
        <v>1</v>
      </c>
      <c r="L2046" s="272"/>
      <c r="M2046" s="277"/>
      <c r="T2046" s="278"/>
      <c r="AT2046" s="275" t="s">
        <v>373</v>
      </c>
      <c r="AU2046" s="275" t="s">
        <v>90</v>
      </c>
      <c r="AV2046" s="273" t="s">
        <v>84</v>
      </c>
      <c r="AW2046" s="273" t="s">
        <v>31</v>
      </c>
      <c r="AX2046" s="273" t="s">
        <v>77</v>
      </c>
      <c r="AY2046" s="275" t="s">
        <v>366</v>
      </c>
    </row>
    <row r="2047" spans="2:51" s="280" customFormat="1">
      <c r="B2047" s="279"/>
      <c r="D2047" s="274" t="s">
        <v>373</v>
      </c>
      <c r="E2047" s="281" t="s">
        <v>1</v>
      </c>
      <c r="F2047" s="282" t="s">
        <v>1865</v>
      </c>
      <c r="H2047" s="283">
        <v>95.563999999999993</v>
      </c>
      <c r="L2047" s="279"/>
      <c r="M2047" s="284"/>
      <c r="T2047" s="285"/>
      <c r="AT2047" s="281" t="s">
        <v>373</v>
      </c>
      <c r="AU2047" s="281" t="s">
        <v>90</v>
      </c>
      <c r="AV2047" s="280" t="s">
        <v>90</v>
      </c>
      <c r="AW2047" s="280" t="s">
        <v>31</v>
      </c>
      <c r="AX2047" s="280" t="s">
        <v>77</v>
      </c>
      <c r="AY2047" s="281" t="s">
        <v>366</v>
      </c>
    </row>
    <row r="2048" spans="2:51" s="280" customFormat="1">
      <c r="B2048" s="279"/>
      <c r="D2048" s="274" t="s">
        <v>373</v>
      </c>
      <c r="E2048" s="281" t="s">
        <v>1</v>
      </c>
      <c r="F2048" s="282" t="s">
        <v>1866</v>
      </c>
      <c r="H2048" s="283">
        <v>-12.346</v>
      </c>
      <c r="L2048" s="279"/>
      <c r="M2048" s="284"/>
      <c r="T2048" s="285"/>
      <c r="AT2048" s="281" t="s">
        <v>373</v>
      </c>
      <c r="AU2048" s="281" t="s">
        <v>90</v>
      </c>
      <c r="AV2048" s="280" t="s">
        <v>90</v>
      </c>
      <c r="AW2048" s="280" t="s">
        <v>31</v>
      </c>
      <c r="AX2048" s="280" t="s">
        <v>77</v>
      </c>
      <c r="AY2048" s="281" t="s">
        <v>366</v>
      </c>
    </row>
    <row r="2049" spans="2:51" s="280" customFormat="1">
      <c r="B2049" s="279"/>
      <c r="D2049" s="274" t="s">
        <v>373</v>
      </c>
      <c r="E2049" s="281" t="s">
        <v>1</v>
      </c>
      <c r="F2049" s="282" t="s">
        <v>1867</v>
      </c>
      <c r="H2049" s="283">
        <v>6.18</v>
      </c>
      <c r="L2049" s="279"/>
      <c r="M2049" s="284"/>
      <c r="T2049" s="285"/>
      <c r="AT2049" s="281" t="s">
        <v>373</v>
      </c>
      <c r="AU2049" s="281" t="s">
        <v>90</v>
      </c>
      <c r="AV2049" s="280" t="s">
        <v>90</v>
      </c>
      <c r="AW2049" s="280" t="s">
        <v>31</v>
      </c>
      <c r="AX2049" s="280" t="s">
        <v>77</v>
      </c>
      <c r="AY2049" s="281" t="s">
        <v>366</v>
      </c>
    </row>
    <row r="2050" spans="2:51" s="280" customFormat="1">
      <c r="B2050" s="279"/>
      <c r="D2050" s="274" t="s">
        <v>373</v>
      </c>
      <c r="E2050" s="281" t="s">
        <v>1</v>
      </c>
      <c r="F2050" s="282" t="s">
        <v>1868</v>
      </c>
      <c r="H2050" s="283">
        <v>-8.1519999999999992</v>
      </c>
      <c r="L2050" s="279"/>
      <c r="M2050" s="284"/>
      <c r="T2050" s="285"/>
      <c r="AT2050" s="281" t="s">
        <v>373</v>
      </c>
      <c r="AU2050" s="281" t="s">
        <v>90</v>
      </c>
      <c r="AV2050" s="280" t="s">
        <v>90</v>
      </c>
      <c r="AW2050" s="280" t="s">
        <v>31</v>
      </c>
      <c r="AX2050" s="280" t="s">
        <v>77</v>
      </c>
      <c r="AY2050" s="281" t="s">
        <v>366</v>
      </c>
    </row>
    <row r="2051" spans="2:51" s="280" customFormat="1">
      <c r="B2051" s="279"/>
      <c r="D2051" s="274" t="s">
        <v>373</v>
      </c>
      <c r="E2051" s="281" t="s">
        <v>1</v>
      </c>
      <c r="F2051" s="282" t="s">
        <v>1869</v>
      </c>
      <c r="H2051" s="283">
        <v>3.1349999999999998</v>
      </c>
      <c r="L2051" s="279"/>
      <c r="M2051" s="284"/>
      <c r="T2051" s="285"/>
      <c r="AT2051" s="281" t="s">
        <v>373</v>
      </c>
      <c r="AU2051" s="281" t="s">
        <v>90</v>
      </c>
      <c r="AV2051" s="280" t="s">
        <v>90</v>
      </c>
      <c r="AW2051" s="280" t="s">
        <v>31</v>
      </c>
      <c r="AX2051" s="280" t="s">
        <v>77</v>
      </c>
      <c r="AY2051" s="281" t="s">
        <v>366</v>
      </c>
    </row>
    <row r="2052" spans="2:51" s="280" customFormat="1">
      <c r="B2052" s="279"/>
      <c r="D2052" s="274" t="s">
        <v>373</v>
      </c>
      <c r="E2052" s="281" t="s">
        <v>1</v>
      </c>
      <c r="F2052" s="282" t="s">
        <v>1870</v>
      </c>
      <c r="H2052" s="283">
        <v>-2.056</v>
      </c>
      <c r="L2052" s="279"/>
      <c r="M2052" s="284"/>
      <c r="T2052" s="285"/>
      <c r="AT2052" s="281" t="s">
        <v>373</v>
      </c>
      <c r="AU2052" s="281" t="s">
        <v>90</v>
      </c>
      <c r="AV2052" s="280" t="s">
        <v>90</v>
      </c>
      <c r="AW2052" s="280" t="s">
        <v>31</v>
      </c>
      <c r="AX2052" s="280" t="s">
        <v>77</v>
      </c>
      <c r="AY2052" s="281" t="s">
        <v>366</v>
      </c>
    </row>
    <row r="2053" spans="2:51" s="273" customFormat="1">
      <c r="B2053" s="272"/>
      <c r="D2053" s="274" t="s">
        <v>373</v>
      </c>
      <c r="E2053" s="275" t="s">
        <v>1</v>
      </c>
      <c r="F2053" s="276" t="s">
        <v>1871</v>
      </c>
      <c r="H2053" s="275" t="s">
        <v>1</v>
      </c>
      <c r="L2053" s="272"/>
      <c r="M2053" s="277"/>
      <c r="T2053" s="278"/>
      <c r="AT2053" s="275" t="s">
        <v>373</v>
      </c>
      <c r="AU2053" s="275" t="s">
        <v>90</v>
      </c>
      <c r="AV2053" s="273" t="s">
        <v>84</v>
      </c>
      <c r="AW2053" s="273" t="s">
        <v>31</v>
      </c>
      <c r="AX2053" s="273" t="s">
        <v>77</v>
      </c>
      <c r="AY2053" s="275" t="s">
        <v>366</v>
      </c>
    </row>
    <row r="2054" spans="2:51" s="280" customFormat="1">
      <c r="B2054" s="279"/>
      <c r="D2054" s="274" t="s">
        <v>373</v>
      </c>
      <c r="E2054" s="281" t="s">
        <v>1</v>
      </c>
      <c r="F2054" s="282" t="s">
        <v>1872</v>
      </c>
      <c r="H2054" s="283">
        <v>23.039000000000001</v>
      </c>
      <c r="L2054" s="279"/>
      <c r="M2054" s="284"/>
      <c r="T2054" s="285"/>
      <c r="AT2054" s="281" t="s">
        <v>373</v>
      </c>
      <c r="AU2054" s="281" t="s">
        <v>90</v>
      </c>
      <c r="AV2054" s="280" t="s">
        <v>90</v>
      </c>
      <c r="AW2054" s="280" t="s">
        <v>31</v>
      </c>
      <c r="AX2054" s="280" t="s">
        <v>77</v>
      </c>
      <c r="AY2054" s="281" t="s">
        <v>366</v>
      </c>
    </row>
    <row r="2055" spans="2:51" s="280" customFormat="1">
      <c r="B2055" s="279"/>
      <c r="D2055" s="274" t="s">
        <v>373</v>
      </c>
      <c r="E2055" s="281" t="s">
        <v>1</v>
      </c>
      <c r="F2055" s="282" t="s">
        <v>1873</v>
      </c>
      <c r="H2055" s="283">
        <v>-7.0330000000000004</v>
      </c>
      <c r="L2055" s="279"/>
      <c r="M2055" s="284"/>
      <c r="T2055" s="285"/>
      <c r="AT2055" s="281" t="s">
        <v>373</v>
      </c>
      <c r="AU2055" s="281" t="s">
        <v>90</v>
      </c>
      <c r="AV2055" s="280" t="s">
        <v>90</v>
      </c>
      <c r="AW2055" s="280" t="s">
        <v>31</v>
      </c>
      <c r="AX2055" s="280" t="s">
        <v>77</v>
      </c>
      <c r="AY2055" s="281" t="s">
        <v>366</v>
      </c>
    </row>
    <row r="2056" spans="2:51" s="280" customFormat="1">
      <c r="B2056" s="279"/>
      <c r="D2056" s="274" t="s">
        <v>373</v>
      </c>
      <c r="E2056" s="281" t="s">
        <v>1</v>
      </c>
      <c r="F2056" s="282" t="s">
        <v>1874</v>
      </c>
      <c r="H2056" s="283">
        <v>1.929</v>
      </c>
      <c r="L2056" s="279"/>
      <c r="M2056" s="284"/>
      <c r="T2056" s="285"/>
      <c r="AT2056" s="281" t="s">
        <v>373</v>
      </c>
      <c r="AU2056" s="281" t="s">
        <v>90</v>
      </c>
      <c r="AV2056" s="280" t="s">
        <v>90</v>
      </c>
      <c r="AW2056" s="280" t="s">
        <v>31</v>
      </c>
      <c r="AX2056" s="280" t="s">
        <v>77</v>
      </c>
      <c r="AY2056" s="281" t="s">
        <v>366</v>
      </c>
    </row>
    <row r="2057" spans="2:51" s="273" customFormat="1">
      <c r="B2057" s="272"/>
      <c r="D2057" s="274" t="s">
        <v>373</v>
      </c>
      <c r="E2057" s="275" t="s">
        <v>1</v>
      </c>
      <c r="F2057" s="276" t="s">
        <v>1875</v>
      </c>
      <c r="H2057" s="275" t="s">
        <v>1</v>
      </c>
      <c r="L2057" s="272"/>
      <c r="M2057" s="277"/>
      <c r="T2057" s="278"/>
      <c r="AT2057" s="275" t="s">
        <v>373</v>
      </c>
      <c r="AU2057" s="275" t="s">
        <v>90</v>
      </c>
      <c r="AV2057" s="273" t="s">
        <v>84</v>
      </c>
      <c r="AW2057" s="273" t="s">
        <v>31</v>
      </c>
      <c r="AX2057" s="273" t="s">
        <v>77</v>
      </c>
      <c r="AY2057" s="275" t="s">
        <v>366</v>
      </c>
    </row>
    <row r="2058" spans="2:51" s="280" customFormat="1">
      <c r="B2058" s="279"/>
      <c r="D2058" s="274" t="s">
        <v>373</v>
      </c>
      <c r="E2058" s="281" t="s">
        <v>1</v>
      </c>
      <c r="F2058" s="282" t="s">
        <v>1876</v>
      </c>
      <c r="H2058" s="283">
        <v>11.488</v>
      </c>
      <c r="L2058" s="279"/>
      <c r="M2058" s="284"/>
      <c r="T2058" s="285"/>
      <c r="AT2058" s="281" t="s">
        <v>373</v>
      </c>
      <c r="AU2058" s="281" t="s">
        <v>90</v>
      </c>
      <c r="AV2058" s="280" t="s">
        <v>90</v>
      </c>
      <c r="AW2058" s="280" t="s">
        <v>31</v>
      </c>
      <c r="AX2058" s="280" t="s">
        <v>77</v>
      </c>
      <c r="AY2058" s="281" t="s">
        <v>366</v>
      </c>
    </row>
    <row r="2059" spans="2:51" s="280" customFormat="1">
      <c r="B2059" s="279"/>
      <c r="D2059" s="274" t="s">
        <v>373</v>
      </c>
      <c r="E2059" s="281" t="s">
        <v>1</v>
      </c>
      <c r="F2059" s="282" t="s">
        <v>1877</v>
      </c>
      <c r="H2059" s="283">
        <v>-3.0870000000000002</v>
      </c>
      <c r="L2059" s="279"/>
      <c r="M2059" s="284"/>
      <c r="T2059" s="285"/>
      <c r="AT2059" s="281" t="s">
        <v>373</v>
      </c>
      <c r="AU2059" s="281" t="s">
        <v>90</v>
      </c>
      <c r="AV2059" s="280" t="s">
        <v>90</v>
      </c>
      <c r="AW2059" s="280" t="s">
        <v>31</v>
      </c>
      <c r="AX2059" s="280" t="s">
        <v>77</v>
      </c>
      <c r="AY2059" s="281" t="s">
        <v>366</v>
      </c>
    </row>
    <row r="2060" spans="2:51" s="280" customFormat="1">
      <c r="B2060" s="279"/>
      <c r="D2060" s="274" t="s">
        <v>373</v>
      </c>
      <c r="E2060" s="281" t="s">
        <v>1</v>
      </c>
      <c r="F2060" s="282" t="s">
        <v>1878</v>
      </c>
      <c r="H2060" s="283">
        <v>1.5449999999999999</v>
      </c>
      <c r="L2060" s="279"/>
      <c r="M2060" s="284"/>
      <c r="T2060" s="285"/>
      <c r="AT2060" s="281" t="s">
        <v>373</v>
      </c>
      <c r="AU2060" s="281" t="s">
        <v>90</v>
      </c>
      <c r="AV2060" s="280" t="s">
        <v>90</v>
      </c>
      <c r="AW2060" s="280" t="s">
        <v>31</v>
      </c>
      <c r="AX2060" s="280" t="s">
        <v>77</v>
      </c>
      <c r="AY2060" s="281" t="s">
        <v>366</v>
      </c>
    </row>
    <row r="2061" spans="2:51" s="273" customFormat="1">
      <c r="B2061" s="272"/>
      <c r="D2061" s="274" t="s">
        <v>373</v>
      </c>
      <c r="E2061" s="275" t="s">
        <v>1</v>
      </c>
      <c r="F2061" s="276" t="s">
        <v>1752</v>
      </c>
      <c r="H2061" s="275" t="s">
        <v>1</v>
      </c>
      <c r="L2061" s="272"/>
      <c r="M2061" s="277"/>
      <c r="T2061" s="278"/>
      <c r="AT2061" s="275" t="s">
        <v>373</v>
      </c>
      <c r="AU2061" s="275" t="s">
        <v>90</v>
      </c>
      <c r="AV2061" s="273" t="s">
        <v>84</v>
      </c>
      <c r="AW2061" s="273" t="s">
        <v>31</v>
      </c>
      <c r="AX2061" s="273" t="s">
        <v>77</v>
      </c>
      <c r="AY2061" s="275" t="s">
        <v>366</v>
      </c>
    </row>
    <row r="2062" spans="2:51" s="280" customFormat="1">
      <c r="B2062" s="279"/>
      <c r="D2062" s="274" t="s">
        <v>373</v>
      </c>
      <c r="E2062" s="281" t="s">
        <v>1</v>
      </c>
      <c r="F2062" s="282" t="s">
        <v>1879</v>
      </c>
      <c r="H2062" s="283">
        <v>8.34</v>
      </c>
      <c r="L2062" s="279"/>
      <c r="M2062" s="284"/>
      <c r="T2062" s="285"/>
      <c r="AT2062" s="281" t="s">
        <v>373</v>
      </c>
      <c r="AU2062" s="281" t="s">
        <v>90</v>
      </c>
      <c r="AV2062" s="280" t="s">
        <v>90</v>
      </c>
      <c r="AW2062" s="280" t="s">
        <v>31</v>
      </c>
      <c r="AX2062" s="280" t="s">
        <v>77</v>
      </c>
      <c r="AY2062" s="281" t="s">
        <v>366</v>
      </c>
    </row>
    <row r="2063" spans="2:51" s="280" customFormat="1">
      <c r="B2063" s="279"/>
      <c r="D2063" s="274" t="s">
        <v>373</v>
      </c>
      <c r="E2063" s="281" t="s">
        <v>1</v>
      </c>
      <c r="F2063" s="282" t="s">
        <v>1877</v>
      </c>
      <c r="H2063" s="283">
        <v>-3.0870000000000002</v>
      </c>
      <c r="L2063" s="279"/>
      <c r="M2063" s="284"/>
      <c r="T2063" s="285"/>
      <c r="AT2063" s="281" t="s">
        <v>373</v>
      </c>
      <c r="AU2063" s="281" t="s">
        <v>90</v>
      </c>
      <c r="AV2063" s="280" t="s">
        <v>90</v>
      </c>
      <c r="AW2063" s="280" t="s">
        <v>31</v>
      </c>
      <c r="AX2063" s="280" t="s">
        <v>77</v>
      </c>
      <c r="AY2063" s="281" t="s">
        <v>366</v>
      </c>
    </row>
    <row r="2064" spans="2:51" s="280" customFormat="1">
      <c r="B2064" s="279"/>
      <c r="D2064" s="274" t="s">
        <v>373</v>
      </c>
      <c r="E2064" s="281" t="s">
        <v>1</v>
      </c>
      <c r="F2064" s="282" t="s">
        <v>1878</v>
      </c>
      <c r="H2064" s="283">
        <v>1.5449999999999999</v>
      </c>
      <c r="L2064" s="279"/>
      <c r="M2064" s="284"/>
      <c r="T2064" s="285"/>
      <c r="AT2064" s="281" t="s">
        <v>373</v>
      </c>
      <c r="AU2064" s="281" t="s">
        <v>90</v>
      </c>
      <c r="AV2064" s="280" t="s">
        <v>90</v>
      </c>
      <c r="AW2064" s="280" t="s">
        <v>31</v>
      </c>
      <c r="AX2064" s="280" t="s">
        <v>77</v>
      </c>
      <c r="AY2064" s="281" t="s">
        <v>366</v>
      </c>
    </row>
    <row r="2065" spans="2:65" s="273" customFormat="1">
      <c r="B2065" s="272"/>
      <c r="D2065" s="274" t="s">
        <v>373</v>
      </c>
      <c r="E2065" s="275" t="s">
        <v>1</v>
      </c>
      <c r="F2065" s="276" t="s">
        <v>1880</v>
      </c>
      <c r="H2065" s="275" t="s">
        <v>1</v>
      </c>
      <c r="L2065" s="272"/>
      <c r="M2065" s="277"/>
      <c r="T2065" s="278"/>
      <c r="AT2065" s="275" t="s">
        <v>373</v>
      </c>
      <c r="AU2065" s="275" t="s">
        <v>90</v>
      </c>
      <c r="AV2065" s="273" t="s">
        <v>84</v>
      </c>
      <c r="AW2065" s="273" t="s">
        <v>31</v>
      </c>
      <c r="AX2065" s="273" t="s">
        <v>77</v>
      </c>
      <c r="AY2065" s="275" t="s">
        <v>366</v>
      </c>
    </row>
    <row r="2066" spans="2:65" s="280" customFormat="1">
      <c r="B2066" s="279"/>
      <c r="D2066" s="274" t="s">
        <v>373</v>
      </c>
      <c r="E2066" s="281" t="s">
        <v>1</v>
      </c>
      <c r="F2066" s="282" t="s">
        <v>1881</v>
      </c>
      <c r="H2066" s="283">
        <v>8.7360000000000007</v>
      </c>
      <c r="L2066" s="279"/>
      <c r="M2066" s="284"/>
      <c r="T2066" s="285"/>
      <c r="AT2066" s="281" t="s">
        <v>373</v>
      </c>
      <c r="AU2066" s="281" t="s">
        <v>90</v>
      </c>
      <c r="AV2066" s="280" t="s">
        <v>90</v>
      </c>
      <c r="AW2066" s="280" t="s">
        <v>31</v>
      </c>
      <c r="AX2066" s="280" t="s">
        <v>77</v>
      </c>
      <c r="AY2066" s="281" t="s">
        <v>366</v>
      </c>
    </row>
    <row r="2067" spans="2:65" s="280" customFormat="1">
      <c r="B2067" s="279"/>
      <c r="D2067" s="274" t="s">
        <v>373</v>
      </c>
      <c r="E2067" s="281" t="s">
        <v>1</v>
      </c>
      <c r="F2067" s="282" t="s">
        <v>1882</v>
      </c>
      <c r="H2067" s="283">
        <v>-2.9649999999999999</v>
      </c>
      <c r="L2067" s="279"/>
      <c r="M2067" s="284"/>
      <c r="T2067" s="285"/>
      <c r="AT2067" s="281" t="s">
        <v>373</v>
      </c>
      <c r="AU2067" s="281" t="s">
        <v>90</v>
      </c>
      <c r="AV2067" s="280" t="s">
        <v>90</v>
      </c>
      <c r="AW2067" s="280" t="s">
        <v>31</v>
      </c>
      <c r="AX2067" s="280" t="s">
        <v>77</v>
      </c>
      <c r="AY2067" s="281" t="s">
        <v>366</v>
      </c>
    </row>
    <row r="2068" spans="2:65" s="280" customFormat="1">
      <c r="B2068" s="279"/>
      <c r="D2068" s="274" t="s">
        <v>373</v>
      </c>
      <c r="E2068" s="281" t="s">
        <v>1</v>
      </c>
      <c r="F2068" s="282" t="s">
        <v>1883</v>
      </c>
      <c r="H2068" s="283">
        <v>2.9430000000000001</v>
      </c>
      <c r="L2068" s="279"/>
      <c r="M2068" s="284"/>
      <c r="T2068" s="285"/>
      <c r="AT2068" s="281" t="s">
        <v>373</v>
      </c>
      <c r="AU2068" s="281" t="s">
        <v>90</v>
      </c>
      <c r="AV2068" s="280" t="s">
        <v>90</v>
      </c>
      <c r="AW2068" s="280" t="s">
        <v>31</v>
      </c>
      <c r="AX2068" s="280" t="s">
        <v>77</v>
      </c>
      <c r="AY2068" s="281" t="s">
        <v>366</v>
      </c>
    </row>
    <row r="2069" spans="2:65" s="273" customFormat="1">
      <c r="B2069" s="272"/>
      <c r="D2069" s="274" t="s">
        <v>373</v>
      </c>
      <c r="E2069" s="275" t="s">
        <v>1</v>
      </c>
      <c r="F2069" s="276" t="s">
        <v>1746</v>
      </c>
      <c r="H2069" s="275" t="s">
        <v>1</v>
      </c>
      <c r="L2069" s="272"/>
      <c r="M2069" s="277"/>
      <c r="T2069" s="278"/>
      <c r="AT2069" s="275" t="s">
        <v>373</v>
      </c>
      <c r="AU2069" s="275" t="s">
        <v>90</v>
      </c>
      <c r="AV2069" s="273" t="s">
        <v>84</v>
      </c>
      <c r="AW2069" s="273" t="s">
        <v>31</v>
      </c>
      <c r="AX2069" s="273" t="s">
        <v>77</v>
      </c>
      <c r="AY2069" s="275" t="s">
        <v>366</v>
      </c>
    </row>
    <row r="2070" spans="2:65" s="280" customFormat="1">
      <c r="B2070" s="279"/>
      <c r="D2070" s="274" t="s">
        <v>373</v>
      </c>
      <c r="E2070" s="281" t="s">
        <v>1</v>
      </c>
      <c r="F2070" s="282" t="s">
        <v>1884</v>
      </c>
      <c r="H2070" s="283">
        <v>43.014000000000003</v>
      </c>
      <c r="L2070" s="279"/>
      <c r="M2070" s="284"/>
      <c r="T2070" s="285"/>
      <c r="AT2070" s="281" t="s">
        <v>373</v>
      </c>
      <c r="AU2070" s="281" t="s">
        <v>90</v>
      </c>
      <c r="AV2070" s="280" t="s">
        <v>90</v>
      </c>
      <c r="AW2070" s="280" t="s">
        <v>31</v>
      </c>
      <c r="AX2070" s="280" t="s">
        <v>77</v>
      </c>
      <c r="AY2070" s="281" t="s">
        <v>366</v>
      </c>
    </row>
    <row r="2071" spans="2:65" s="280" customFormat="1">
      <c r="B2071" s="279"/>
      <c r="D2071" s="274" t="s">
        <v>373</v>
      </c>
      <c r="E2071" s="281" t="s">
        <v>1</v>
      </c>
      <c r="F2071" s="282" t="s">
        <v>1885</v>
      </c>
      <c r="H2071" s="283">
        <v>-13.055</v>
      </c>
      <c r="L2071" s="279"/>
      <c r="M2071" s="284"/>
      <c r="T2071" s="285"/>
      <c r="AT2071" s="281" t="s">
        <v>373</v>
      </c>
      <c r="AU2071" s="281" t="s">
        <v>90</v>
      </c>
      <c r="AV2071" s="280" t="s">
        <v>90</v>
      </c>
      <c r="AW2071" s="280" t="s">
        <v>31</v>
      </c>
      <c r="AX2071" s="280" t="s">
        <v>77</v>
      </c>
      <c r="AY2071" s="281" t="s">
        <v>366</v>
      </c>
    </row>
    <row r="2072" spans="2:65" s="280" customFormat="1">
      <c r="B2072" s="279"/>
      <c r="D2072" s="274" t="s">
        <v>373</v>
      </c>
      <c r="E2072" s="281" t="s">
        <v>1</v>
      </c>
      <c r="F2072" s="282" t="s">
        <v>1886</v>
      </c>
      <c r="H2072" s="283">
        <v>9.6959999999999997</v>
      </c>
      <c r="L2072" s="279"/>
      <c r="M2072" s="284"/>
      <c r="T2072" s="285"/>
      <c r="AT2072" s="281" t="s">
        <v>373</v>
      </c>
      <c r="AU2072" s="281" t="s">
        <v>90</v>
      </c>
      <c r="AV2072" s="280" t="s">
        <v>90</v>
      </c>
      <c r="AW2072" s="280" t="s">
        <v>31</v>
      </c>
      <c r="AX2072" s="280" t="s">
        <v>77</v>
      </c>
      <c r="AY2072" s="281" t="s">
        <v>366</v>
      </c>
    </row>
    <row r="2073" spans="2:65" s="294" customFormat="1">
      <c r="B2073" s="293"/>
      <c r="D2073" s="274" t="s">
        <v>373</v>
      </c>
      <c r="E2073" s="295" t="s">
        <v>237</v>
      </c>
      <c r="F2073" s="296" t="s">
        <v>397</v>
      </c>
      <c r="H2073" s="297">
        <v>458.73399999999998</v>
      </c>
      <c r="L2073" s="293"/>
      <c r="M2073" s="298"/>
      <c r="T2073" s="299"/>
      <c r="AT2073" s="295" t="s">
        <v>373</v>
      </c>
      <c r="AU2073" s="295" t="s">
        <v>90</v>
      </c>
      <c r="AV2073" s="294" t="s">
        <v>149</v>
      </c>
      <c r="AW2073" s="294" t="s">
        <v>31</v>
      </c>
      <c r="AX2073" s="294" t="s">
        <v>77</v>
      </c>
      <c r="AY2073" s="295" t="s">
        <v>366</v>
      </c>
    </row>
    <row r="2074" spans="2:65" s="287" customFormat="1">
      <c r="B2074" s="286"/>
      <c r="D2074" s="274" t="s">
        <v>373</v>
      </c>
      <c r="E2074" s="288" t="s">
        <v>1</v>
      </c>
      <c r="F2074" s="289" t="s">
        <v>378</v>
      </c>
      <c r="H2074" s="290">
        <v>458.73399999999998</v>
      </c>
      <c r="L2074" s="286"/>
      <c r="M2074" s="291"/>
      <c r="T2074" s="292"/>
      <c r="AT2074" s="288" t="s">
        <v>373</v>
      </c>
      <c r="AU2074" s="288" t="s">
        <v>90</v>
      </c>
      <c r="AV2074" s="287" t="s">
        <v>371</v>
      </c>
      <c r="AW2074" s="287" t="s">
        <v>31</v>
      </c>
      <c r="AX2074" s="287" t="s">
        <v>84</v>
      </c>
      <c r="AY2074" s="288" t="s">
        <v>366</v>
      </c>
    </row>
    <row r="2075" spans="2:65" s="74" customFormat="1" ht="16.5" customHeight="1">
      <c r="B2075" s="73"/>
      <c r="C2075" s="260" t="s">
        <v>1887</v>
      </c>
      <c r="D2075" s="260" t="s">
        <v>368</v>
      </c>
      <c r="E2075" s="261" t="s">
        <v>1888</v>
      </c>
      <c r="F2075" s="262" t="s">
        <v>1889</v>
      </c>
      <c r="G2075" s="263" t="s">
        <v>249</v>
      </c>
      <c r="H2075" s="264">
        <v>129.56899999999999</v>
      </c>
      <c r="I2075" s="26"/>
      <c r="J2075" s="266">
        <f>ROUND(I2075*H2075,2)</f>
        <v>0</v>
      </c>
      <c r="K2075" s="267"/>
      <c r="L2075" s="73"/>
      <c r="M2075" s="27" t="s">
        <v>1</v>
      </c>
      <c r="N2075" s="233" t="s">
        <v>43</v>
      </c>
      <c r="P2075" s="269">
        <f>O2075*H2075</f>
        <v>0</v>
      </c>
      <c r="Q2075" s="269">
        <v>0</v>
      </c>
      <c r="R2075" s="269">
        <f>Q2075*H2075</f>
        <v>0</v>
      </c>
      <c r="S2075" s="269">
        <v>0</v>
      </c>
      <c r="T2075" s="270">
        <f>S2075*H2075</f>
        <v>0</v>
      </c>
      <c r="AR2075" s="271" t="s">
        <v>371</v>
      </c>
      <c r="AT2075" s="271" t="s">
        <v>368</v>
      </c>
      <c r="AU2075" s="271" t="s">
        <v>90</v>
      </c>
      <c r="AY2075" s="53" t="s">
        <v>366</v>
      </c>
      <c r="BE2075" s="179">
        <f>IF(N2075="základná",J2075,0)</f>
        <v>0</v>
      </c>
      <c r="BF2075" s="179">
        <f>IF(N2075="znížená",J2075,0)</f>
        <v>0</v>
      </c>
      <c r="BG2075" s="179">
        <f>IF(N2075="zákl. prenesená",J2075,0)</f>
        <v>0</v>
      </c>
      <c r="BH2075" s="179">
        <f>IF(N2075="zníž. prenesená",J2075,0)</f>
        <v>0</v>
      </c>
      <c r="BI2075" s="179">
        <f>IF(N2075="nulová",J2075,0)</f>
        <v>0</v>
      </c>
      <c r="BJ2075" s="53" t="s">
        <v>90</v>
      </c>
      <c r="BK2075" s="179">
        <f>ROUND(I2075*H2075,2)</f>
        <v>0</v>
      </c>
      <c r="BL2075" s="53" t="s">
        <v>371</v>
      </c>
      <c r="BM2075" s="271" t="s">
        <v>1890</v>
      </c>
    </row>
    <row r="2076" spans="2:65" s="273" customFormat="1">
      <c r="B2076" s="272"/>
      <c r="D2076" s="274" t="s">
        <v>373</v>
      </c>
      <c r="E2076" s="275" t="s">
        <v>1</v>
      </c>
      <c r="F2076" s="276" t="s">
        <v>1891</v>
      </c>
      <c r="H2076" s="275" t="s">
        <v>1</v>
      </c>
      <c r="L2076" s="272"/>
      <c r="M2076" s="277"/>
      <c r="T2076" s="278"/>
      <c r="AT2076" s="275" t="s">
        <v>373</v>
      </c>
      <c r="AU2076" s="275" t="s">
        <v>90</v>
      </c>
      <c r="AV2076" s="273" t="s">
        <v>84</v>
      </c>
      <c r="AW2076" s="273" t="s">
        <v>31</v>
      </c>
      <c r="AX2076" s="273" t="s">
        <v>77</v>
      </c>
      <c r="AY2076" s="275" t="s">
        <v>366</v>
      </c>
    </row>
    <row r="2077" spans="2:65" s="273" customFormat="1">
      <c r="B2077" s="272"/>
      <c r="D2077" s="274" t="s">
        <v>373</v>
      </c>
      <c r="E2077" s="275" t="s">
        <v>1</v>
      </c>
      <c r="F2077" s="276" t="s">
        <v>1649</v>
      </c>
      <c r="H2077" s="275" t="s">
        <v>1</v>
      </c>
      <c r="L2077" s="272"/>
      <c r="M2077" s="277"/>
      <c r="T2077" s="278"/>
      <c r="AT2077" s="275" t="s">
        <v>373</v>
      </c>
      <c r="AU2077" s="275" t="s">
        <v>90</v>
      </c>
      <c r="AV2077" s="273" t="s">
        <v>84</v>
      </c>
      <c r="AW2077" s="273" t="s">
        <v>31</v>
      </c>
      <c r="AX2077" s="273" t="s">
        <v>77</v>
      </c>
      <c r="AY2077" s="275" t="s">
        <v>366</v>
      </c>
    </row>
    <row r="2078" spans="2:65" s="273" customFormat="1">
      <c r="B2078" s="272"/>
      <c r="D2078" s="274" t="s">
        <v>373</v>
      </c>
      <c r="E2078" s="275" t="s">
        <v>1</v>
      </c>
      <c r="F2078" s="276" t="s">
        <v>1892</v>
      </c>
      <c r="H2078" s="275" t="s">
        <v>1</v>
      </c>
      <c r="L2078" s="272"/>
      <c r="M2078" s="277"/>
      <c r="T2078" s="278"/>
      <c r="AT2078" s="275" t="s">
        <v>373</v>
      </c>
      <c r="AU2078" s="275" t="s">
        <v>90</v>
      </c>
      <c r="AV2078" s="273" t="s">
        <v>84</v>
      </c>
      <c r="AW2078" s="273" t="s">
        <v>31</v>
      </c>
      <c r="AX2078" s="273" t="s">
        <v>77</v>
      </c>
      <c r="AY2078" s="275" t="s">
        <v>366</v>
      </c>
    </row>
    <row r="2079" spans="2:65" s="273" customFormat="1">
      <c r="B2079" s="272"/>
      <c r="D2079" s="274" t="s">
        <v>373</v>
      </c>
      <c r="E2079" s="275" t="s">
        <v>1</v>
      </c>
      <c r="F2079" s="276" t="s">
        <v>1893</v>
      </c>
      <c r="H2079" s="275" t="s">
        <v>1</v>
      </c>
      <c r="L2079" s="272"/>
      <c r="M2079" s="277"/>
      <c r="T2079" s="278"/>
      <c r="AT2079" s="275" t="s">
        <v>373</v>
      </c>
      <c r="AU2079" s="275" t="s">
        <v>90</v>
      </c>
      <c r="AV2079" s="273" t="s">
        <v>84</v>
      </c>
      <c r="AW2079" s="273" t="s">
        <v>31</v>
      </c>
      <c r="AX2079" s="273" t="s">
        <v>77</v>
      </c>
      <c r="AY2079" s="275" t="s">
        <v>366</v>
      </c>
    </row>
    <row r="2080" spans="2:65" s="280" customFormat="1">
      <c r="B2080" s="279"/>
      <c r="D2080" s="274" t="s">
        <v>373</v>
      </c>
      <c r="E2080" s="281" t="s">
        <v>1</v>
      </c>
      <c r="F2080" s="282" t="s">
        <v>1894</v>
      </c>
      <c r="H2080" s="283">
        <v>12.728</v>
      </c>
      <c r="L2080" s="279"/>
      <c r="M2080" s="284"/>
      <c r="T2080" s="285"/>
      <c r="AT2080" s="281" t="s">
        <v>373</v>
      </c>
      <c r="AU2080" s="281" t="s">
        <v>90</v>
      </c>
      <c r="AV2080" s="280" t="s">
        <v>90</v>
      </c>
      <c r="AW2080" s="280" t="s">
        <v>31</v>
      </c>
      <c r="AX2080" s="280" t="s">
        <v>77</v>
      </c>
      <c r="AY2080" s="281" t="s">
        <v>366</v>
      </c>
    </row>
    <row r="2081" spans="2:51" s="280" customFormat="1">
      <c r="B2081" s="279"/>
      <c r="D2081" s="274" t="s">
        <v>373</v>
      </c>
      <c r="E2081" s="281" t="s">
        <v>1</v>
      </c>
      <c r="F2081" s="282" t="s">
        <v>1895</v>
      </c>
      <c r="H2081" s="283">
        <v>-1.44</v>
      </c>
      <c r="L2081" s="279"/>
      <c r="M2081" s="284"/>
      <c r="T2081" s="285"/>
      <c r="AT2081" s="281" t="s">
        <v>373</v>
      </c>
      <c r="AU2081" s="281" t="s">
        <v>90</v>
      </c>
      <c r="AV2081" s="280" t="s">
        <v>90</v>
      </c>
      <c r="AW2081" s="280" t="s">
        <v>31</v>
      </c>
      <c r="AX2081" s="280" t="s">
        <v>77</v>
      </c>
      <c r="AY2081" s="281" t="s">
        <v>366</v>
      </c>
    </row>
    <row r="2082" spans="2:51" s="273" customFormat="1">
      <c r="B2082" s="272"/>
      <c r="D2082" s="274" t="s">
        <v>373</v>
      </c>
      <c r="E2082" s="275" t="s">
        <v>1</v>
      </c>
      <c r="F2082" s="276" t="s">
        <v>1896</v>
      </c>
      <c r="H2082" s="275" t="s">
        <v>1</v>
      </c>
      <c r="L2082" s="272"/>
      <c r="M2082" s="277"/>
      <c r="T2082" s="278"/>
      <c r="AT2082" s="275" t="s">
        <v>373</v>
      </c>
      <c r="AU2082" s="275" t="s">
        <v>90</v>
      </c>
      <c r="AV2082" s="273" t="s">
        <v>84</v>
      </c>
      <c r="AW2082" s="273" t="s">
        <v>31</v>
      </c>
      <c r="AX2082" s="273" t="s">
        <v>77</v>
      </c>
      <c r="AY2082" s="275" t="s">
        <v>366</v>
      </c>
    </row>
    <row r="2083" spans="2:51" s="273" customFormat="1">
      <c r="B2083" s="272"/>
      <c r="D2083" s="274" t="s">
        <v>373</v>
      </c>
      <c r="E2083" s="275" t="s">
        <v>1</v>
      </c>
      <c r="F2083" s="276" t="s">
        <v>1893</v>
      </c>
      <c r="H2083" s="275" t="s">
        <v>1</v>
      </c>
      <c r="L2083" s="272"/>
      <c r="M2083" s="277"/>
      <c r="T2083" s="278"/>
      <c r="AT2083" s="275" t="s">
        <v>373</v>
      </c>
      <c r="AU2083" s="275" t="s">
        <v>90</v>
      </c>
      <c r="AV2083" s="273" t="s">
        <v>84</v>
      </c>
      <c r="AW2083" s="273" t="s">
        <v>31</v>
      </c>
      <c r="AX2083" s="273" t="s">
        <v>77</v>
      </c>
      <c r="AY2083" s="275" t="s">
        <v>366</v>
      </c>
    </row>
    <row r="2084" spans="2:51" s="280" customFormat="1">
      <c r="B2084" s="279"/>
      <c r="D2084" s="274" t="s">
        <v>373</v>
      </c>
      <c r="E2084" s="281" t="s">
        <v>1</v>
      </c>
      <c r="F2084" s="282" t="s">
        <v>1897</v>
      </c>
      <c r="H2084" s="283">
        <v>15.871</v>
      </c>
      <c r="L2084" s="279"/>
      <c r="M2084" s="284"/>
      <c r="T2084" s="285"/>
      <c r="AT2084" s="281" t="s">
        <v>373</v>
      </c>
      <c r="AU2084" s="281" t="s">
        <v>90</v>
      </c>
      <c r="AV2084" s="280" t="s">
        <v>90</v>
      </c>
      <c r="AW2084" s="280" t="s">
        <v>31</v>
      </c>
      <c r="AX2084" s="280" t="s">
        <v>77</v>
      </c>
      <c r="AY2084" s="281" t="s">
        <v>366</v>
      </c>
    </row>
    <row r="2085" spans="2:51" s="280" customFormat="1">
      <c r="B2085" s="279"/>
      <c r="D2085" s="274" t="s">
        <v>373</v>
      </c>
      <c r="E2085" s="281" t="s">
        <v>1</v>
      </c>
      <c r="F2085" s="282" t="s">
        <v>1898</v>
      </c>
      <c r="H2085" s="283">
        <v>-1.6</v>
      </c>
      <c r="L2085" s="279"/>
      <c r="M2085" s="284"/>
      <c r="T2085" s="285"/>
      <c r="AT2085" s="281" t="s">
        <v>373</v>
      </c>
      <c r="AU2085" s="281" t="s">
        <v>90</v>
      </c>
      <c r="AV2085" s="280" t="s">
        <v>90</v>
      </c>
      <c r="AW2085" s="280" t="s">
        <v>31</v>
      </c>
      <c r="AX2085" s="280" t="s">
        <v>77</v>
      </c>
      <c r="AY2085" s="281" t="s">
        <v>366</v>
      </c>
    </row>
    <row r="2086" spans="2:51" s="273" customFormat="1">
      <c r="B2086" s="272"/>
      <c r="D2086" s="274" t="s">
        <v>373</v>
      </c>
      <c r="E2086" s="275" t="s">
        <v>1</v>
      </c>
      <c r="F2086" s="276" t="s">
        <v>1899</v>
      </c>
      <c r="H2086" s="275" t="s">
        <v>1</v>
      </c>
      <c r="L2086" s="272"/>
      <c r="M2086" s="277"/>
      <c r="T2086" s="278"/>
      <c r="AT2086" s="275" t="s">
        <v>373</v>
      </c>
      <c r="AU2086" s="275" t="s">
        <v>90</v>
      </c>
      <c r="AV2086" s="273" t="s">
        <v>84</v>
      </c>
      <c r="AW2086" s="273" t="s">
        <v>31</v>
      </c>
      <c r="AX2086" s="273" t="s">
        <v>77</v>
      </c>
      <c r="AY2086" s="275" t="s">
        <v>366</v>
      </c>
    </row>
    <row r="2087" spans="2:51" s="273" customFormat="1">
      <c r="B2087" s="272"/>
      <c r="D2087" s="274" t="s">
        <v>373</v>
      </c>
      <c r="E2087" s="275" t="s">
        <v>1</v>
      </c>
      <c r="F2087" s="276" t="s">
        <v>1893</v>
      </c>
      <c r="H2087" s="275" t="s">
        <v>1</v>
      </c>
      <c r="L2087" s="272"/>
      <c r="M2087" s="277"/>
      <c r="T2087" s="278"/>
      <c r="AT2087" s="275" t="s">
        <v>373</v>
      </c>
      <c r="AU2087" s="275" t="s">
        <v>90</v>
      </c>
      <c r="AV2087" s="273" t="s">
        <v>84</v>
      </c>
      <c r="AW2087" s="273" t="s">
        <v>31</v>
      </c>
      <c r="AX2087" s="273" t="s">
        <v>77</v>
      </c>
      <c r="AY2087" s="275" t="s">
        <v>366</v>
      </c>
    </row>
    <row r="2088" spans="2:51" s="280" customFormat="1">
      <c r="B2088" s="279"/>
      <c r="D2088" s="274" t="s">
        <v>373</v>
      </c>
      <c r="E2088" s="281" t="s">
        <v>1</v>
      </c>
      <c r="F2088" s="282" t="s">
        <v>1900</v>
      </c>
      <c r="H2088" s="283">
        <v>7</v>
      </c>
      <c r="L2088" s="279"/>
      <c r="M2088" s="284"/>
      <c r="T2088" s="285"/>
      <c r="AT2088" s="281" t="s">
        <v>373</v>
      </c>
      <c r="AU2088" s="281" t="s">
        <v>90</v>
      </c>
      <c r="AV2088" s="280" t="s">
        <v>90</v>
      </c>
      <c r="AW2088" s="280" t="s">
        <v>31</v>
      </c>
      <c r="AX2088" s="280" t="s">
        <v>77</v>
      </c>
      <c r="AY2088" s="281" t="s">
        <v>366</v>
      </c>
    </row>
    <row r="2089" spans="2:51" s="273" customFormat="1">
      <c r="B2089" s="272"/>
      <c r="D2089" s="274" t="s">
        <v>373</v>
      </c>
      <c r="E2089" s="275" t="s">
        <v>1</v>
      </c>
      <c r="F2089" s="276" t="s">
        <v>1650</v>
      </c>
      <c r="H2089" s="275" t="s">
        <v>1</v>
      </c>
      <c r="L2089" s="272"/>
      <c r="M2089" s="277"/>
      <c r="T2089" s="278"/>
      <c r="AT2089" s="275" t="s">
        <v>373</v>
      </c>
      <c r="AU2089" s="275" t="s">
        <v>90</v>
      </c>
      <c r="AV2089" s="273" t="s">
        <v>84</v>
      </c>
      <c r="AW2089" s="273" t="s">
        <v>31</v>
      </c>
      <c r="AX2089" s="273" t="s">
        <v>77</v>
      </c>
      <c r="AY2089" s="275" t="s">
        <v>366</v>
      </c>
    </row>
    <row r="2090" spans="2:51" s="273" customFormat="1">
      <c r="B2090" s="272"/>
      <c r="D2090" s="274" t="s">
        <v>373</v>
      </c>
      <c r="E2090" s="275" t="s">
        <v>1</v>
      </c>
      <c r="F2090" s="276" t="s">
        <v>1893</v>
      </c>
      <c r="H2090" s="275" t="s">
        <v>1</v>
      </c>
      <c r="L2090" s="272"/>
      <c r="M2090" s="277"/>
      <c r="T2090" s="278"/>
      <c r="AT2090" s="275" t="s">
        <v>373</v>
      </c>
      <c r="AU2090" s="275" t="s">
        <v>90</v>
      </c>
      <c r="AV2090" s="273" t="s">
        <v>84</v>
      </c>
      <c r="AW2090" s="273" t="s">
        <v>31</v>
      </c>
      <c r="AX2090" s="273" t="s">
        <v>77</v>
      </c>
      <c r="AY2090" s="275" t="s">
        <v>366</v>
      </c>
    </row>
    <row r="2091" spans="2:51" s="280" customFormat="1">
      <c r="B2091" s="279"/>
      <c r="D2091" s="274" t="s">
        <v>373</v>
      </c>
      <c r="E2091" s="281" t="s">
        <v>1</v>
      </c>
      <c r="F2091" s="282" t="s">
        <v>1901</v>
      </c>
      <c r="H2091" s="283">
        <v>10.43</v>
      </c>
      <c r="L2091" s="279"/>
      <c r="M2091" s="284"/>
      <c r="T2091" s="285"/>
      <c r="AT2091" s="281" t="s">
        <v>373</v>
      </c>
      <c r="AU2091" s="281" t="s">
        <v>90</v>
      </c>
      <c r="AV2091" s="280" t="s">
        <v>90</v>
      </c>
      <c r="AW2091" s="280" t="s">
        <v>31</v>
      </c>
      <c r="AX2091" s="280" t="s">
        <v>77</v>
      </c>
      <c r="AY2091" s="281" t="s">
        <v>366</v>
      </c>
    </row>
    <row r="2092" spans="2:51" s="280" customFormat="1">
      <c r="B2092" s="279"/>
      <c r="D2092" s="274" t="s">
        <v>373</v>
      </c>
      <c r="E2092" s="281" t="s">
        <v>1</v>
      </c>
      <c r="F2092" s="282" t="s">
        <v>1902</v>
      </c>
      <c r="H2092" s="283">
        <v>-2.1930000000000001</v>
      </c>
      <c r="L2092" s="279"/>
      <c r="M2092" s="284"/>
      <c r="T2092" s="285"/>
      <c r="AT2092" s="281" t="s">
        <v>373</v>
      </c>
      <c r="AU2092" s="281" t="s">
        <v>90</v>
      </c>
      <c r="AV2092" s="280" t="s">
        <v>90</v>
      </c>
      <c r="AW2092" s="280" t="s">
        <v>31</v>
      </c>
      <c r="AX2092" s="280" t="s">
        <v>77</v>
      </c>
      <c r="AY2092" s="281" t="s">
        <v>366</v>
      </c>
    </row>
    <row r="2093" spans="2:51" s="273" customFormat="1">
      <c r="B2093" s="272"/>
      <c r="D2093" s="274" t="s">
        <v>373</v>
      </c>
      <c r="E2093" s="275" t="s">
        <v>1</v>
      </c>
      <c r="F2093" s="276" t="s">
        <v>1593</v>
      </c>
      <c r="H2093" s="275" t="s">
        <v>1</v>
      </c>
      <c r="L2093" s="272"/>
      <c r="M2093" s="277"/>
      <c r="T2093" s="278"/>
      <c r="AT2093" s="275" t="s">
        <v>373</v>
      </c>
      <c r="AU2093" s="275" t="s">
        <v>90</v>
      </c>
      <c r="AV2093" s="273" t="s">
        <v>84</v>
      </c>
      <c r="AW2093" s="273" t="s">
        <v>31</v>
      </c>
      <c r="AX2093" s="273" t="s">
        <v>77</v>
      </c>
      <c r="AY2093" s="275" t="s">
        <v>366</v>
      </c>
    </row>
    <row r="2094" spans="2:51" s="273" customFormat="1">
      <c r="B2094" s="272"/>
      <c r="D2094" s="274" t="s">
        <v>373</v>
      </c>
      <c r="E2094" s="275" t="s">
        <v>1</v>
      </c>
      <c r="F2094" s="276" t="s">
        <v>1903</v>
      </c>
      <c r="H2094" s="275" t="s">
        <v>1</v>
      </c>
      <c r="L2094" s="272"/>
      <c r="M2094" s="277"/>
      <c r="T2094" s="278"/>
      <c r="AT2094" s="275" t="s">
        <v>373</v>
      </c>
      <c r="AU2094" s="275" t="s">
        <v>90</v>
      </c>
      <c r="AV2094" s="273" t="s">
        <v>84</v>
      </c>
      <c r="AW2094" s="273" t="s">
        <v>31</v>
      </c>
      <c r="AX2094" s="273" t="s">
        <v>77</v>
      </c>
      <c r="AY2094" s="275" t="s">
        <v>366</v>
      </c>
    </row>
    <row r="2095" spans="2:51" s="273" customFormat="1">
      <c r="B2095" s="272"/>
      <c r="D2095" s="274" t="s">
        <v>373</v>
      </c>
      <c r="E2095" s="275" t="s">
        <v>1</v>
      </c>
      <c r="F2095" s="276" t="s">
        <v>1904</v>
      </c>
      <c r="H2095" s="275" t="s">
        <v>1</v>
      </c>
      <c r="L2095" s="272"/>
      <c r="M2095" s="277"/>
      <c r="T2095" s="278"/>
      <c r="AT2095" s="275" t="s">
        <v>373</v>
      </c>
      <c r="AU2095" s="275" t="s">
        <v>90</v>
      </c>
      <c r="AV2095" s="273" t="s">
        <v>84</v>
      </c>
      <c r="AW2095" s="273" t="s">
        <v>31</v>
      </c>
      <c r="AX2095" s="273" t="s">
        <v>77</v>
      </c>
      <c r="AY2095" s="275" t="s">
        <v>366</v>
      </c>
    </row>
    <row r="2096" spans="2:51" s="280" customFormat="1">
      <c r="B2096" s="279"/>
      <c r="D2096" s="274" t="s">
        <v>373</v>
      </c>
      <c r="E2096" s="281" t="s">
        <v>1</v>
      </c>
      <c r="F2096" s="282" t="s">
        <v>1905</v>
      </c>
      <c r="H2096" s="283">
        <v>2.31</v>
      </c>
      <c r="L2096" s="279"/>
      <c r="M2096" s="284"/>
      <c r="T2096" s="285"/>
      <c r="AT2096" s="281" t="s">
        <v>373</v>
      </c>
      <c r="AU2096" s="281" t="s">
        <v>90</v>
      </c>
      <c r="AV2096" s="280" t="s">
        <v>90</v>
      </c>
      <c r="AW2096" s="280" t="s">
        <v>31</v>
      </c>
      <c r="AX2096" s="280" t="s">
        <v>77</v>
      </c>
      <c r="AY2096" s="281" t="s">
        <v>366</v>
      </c>
    </row>
    <row r="2097" spans="2:51" s="273" customFormat="1">
      <c r="B2097" s="272"/>
      <c r="D2097" s="274" t="s">
        <v>373</v>
      </c>
      <c r="E2097" s="275" t="s">
        <v>1</v>
      </c>
      <c r="F2097" s="276" t="s">
        <v>1906</v>
      </c>
      <c r="H2097" s="275" t="s">
        <v>1</v>
      </c>
      <c r="L2097" s="272"/>
      <c r="M2097" s="277"/>
      <c r="T2097" s="278"/>
      <c r="AT2097" s="275" t="s">
        <v>373</v>
      </c>
      <c r="AU2097" s="275" t="s">
        <v>90</v>
      </c>
      <c r="AV2097" s="273" t="s">
        <v>84</v>
      </c>
      <c r="AW2097" s="273" t="s">
        <v>31</v>
      </c>
      <c r="AX2097" s="273" t="s">
        <v>77</v>
      </c>
      <c r="AY2097" s="275" t="s">
        <v>366</v>
      </c>
    </row>
    <row r="2098" spans="2:51" s="273" customFormat="1">
      <c r="B2098" s="272"/>
      <c r="D2098" s="274" t="s">
        <v>373</v>
      </c>
      <c r="E2098" s="275" t="s">
        <v>1</v>
      </c>
      <c r="F2098" s="276" t="s">
        <v>1904</v>
      </c>
      <c r="H2098" s="275" t="s">
        <v>1</v>
      </c>
      <c r="L2098" s="272"/>
      <c r="M2098" s="277"/>
      <c r="T2098" s="278"/>
      <c r="AT2098" s="275" t="s">
        <v>373</v>
      </c>
      <c r="AU2098" s="275" t="s">
        <v>90</v>
      </c>
      <c r="AV2098" s="273" t="s">
        <v>84</v>
      </c>
      <c r="AW2098" s="273" t="s">
        <v>31</v>
      </c>
      <c r="AX2098" s="273" t="s">
        <v>77</v>
      </c>
      <c r="AY2098" s="275" t="s">
        <v>366</v>
      </c>
    </row>
    <row r="2099" spans="2:51" s="280" customFormat="1">
      <c r="B2099" s="279"/>
      <c r="D2099" s="274" t="s">
        <v>373</v>
      </c>
      <c r="E2099" s="281" t="s">
        <v>1</v>
      </c>
      <c r="F2099" s="282" t="s">
        <v>1907</v>
      </c>
      <c r="H2099" s="283">
        <v>3.657</v>
      </c>
      <c r="L2099" s="279"/>
      <c r="M2099" s="284"/>
      <c r="T2099" s="285"/>
      <c r="AT2099" s="281" t="s">
        <v>373</v>
      </c>
      <c r="AU2099" s="281" t="s">
        <v>90</v>
      </c>
      <c r="AV2099" s="280" t="s">
        <v>90</v>
      </c>
      <c r="AW2099" s="280" t="s">
        <v>31</v>
      </c>
      <c r="AX2099" s="280" t="s">
        <v>77</v>
      </c>
      <c r="AY2099" s="281" t="s">
        <v>366</v>
      </c>
    </row>
    <row r="2100" spans="2:51" s="280" customFormat="1">
      <c r="B2100" s="279"/>
      <c r="D2100" s="274" t="s">
        <v>373</v>
      </c>
      <c r="E2100" s="281" t="s">
        <v>1</v>
      </c>
      <c r="F2100" s="282" t="s">
        <v>1908</v>
      </c>
      <c r="H2100" s="283">
        <v>-2.258</v>
      </c>
      <c r="L2100" s="279"/>
      <c r="M2100" s="284"/>
      <c r="T2100" s="285"/>
      <c r="AT2100" s="281" t="s">
        <v>373</v>
      </c>
      <c r="AU2100" s="281" t="s">
        <v>90</v>
      </c>
      <c r="AV2100" s="280" t="s">
        <v>90</v>
      </c>
      <c r="AW2100" s="280" t="s">
        <v>31</v>
      </c>
      <c r="AX2100" s="280" t="s">
        <v>77</v>
      </c>
      <c r="AY2100" s="281" t="s">
        <v>366</v>
      </c>
    </row>
    <row r="2101" spans="2:51" s="273" customFormat="1">
      <c r="B2101" s="272"/>
      <c r="D2101" s="274" t="s">
        <v>373</v>
      </c>
      <c r="E2101" s="275" t="s">
        <v>1</v>
      </c>
      <c r="F2101" s="276" t="s">
        <v>1811</v>
      </c>
      <c r="H2101" s="275" t="s">
        <v>1</v>
      </c>
      <c r="L2101" s="272"/>
      <c r="M2101" s="277"/>
      <c r="T2101" s="278"/>
      <c r="AT2101" s="275" t="s">
        <v>373</v>
      </c>
      <c r="AU2101" s="275" t="s">
        <v>90</v>
      </c>
      <c r="AV2101" s="273" t="s">
        <v>84</v>
      </c>
      <c r="AW2101" s="273" t="s">
        <v>31</v>
      </c>
      <c r="AX2101" s="273" t="s">
        <v>77</v>
      </c>
      <c r="AY2101" s="275" t="s">
        <v>366</v>
      </c>
    </row>
    <row r="2102" spans="2:51" s="273" customFormat="1">
      <c r="B2102" s="272"/>
      <c r="D2102" s="274" t="s">
        <v>373</v>
      </c>
      <c r="E2102" s="275" t="s">
        <v>1</v>
      </c>
      <c r="F2102" s="276" t="s">
        <v>1893</v>
      </c>
      <c r="H2102" s="275" t="s">
        <v>1</v>
      </c>
      <c r="L2102" s="272"/>
      <c r="M2102" s="277"/>
      <c r="T2102" s="278"/>
      <c r="AT2102" s="275" t="s">
        <v>373</v>
      </c>
      <c r="AU2102" s="275" t="s">
        <v>90</v>
      </c>
      <c r="AV2102" s="273" t="s">
        <v>84</v>
      </c>
      <c r="AW2102" s="273" t="s">
        <v>31</v>
      </c>
      <c r="AX2102" s="273" t="s">
        <v>77</v>
      </c>
      <c r="AY2102" s="275" t="s">
        <v>366</v>
      </c>
    </row>
    <row r="2103" spans="2:51" s="280" customFormat="1">
      <c r="B2103" s="279"/>
      <c r="D2103" s="274" t="s">
        <v>373</v>
      </c>
      <c r="E2103" s="281" t="s">
        <v>1</v>
      </c>
      <c r="F2103" s="282" t="s">
        <v>1909</v>
      </c>
      <c r="H2103" s="283">
        <v>0.27700000000000002</v>
      </c>
      <c r="L2103" s="279"/>
      <c r="M2103" s="284"/>
      <c r="T2103" s="285"/>
      <c r="AT2103" s="281" t="s">
        <v>373</v>
      </c>
      <c r="AU2103" s="281" t="s">
        <v>90</v>
      </c>
      <c r="AV2103" s="280" t="s">
        <v>90</v>
      </c>
      <c r="AW2103" s="280" t="s">
        <v>31</v>
      </c>
      <c r="AX2103" s="280" t="s">
        <v>77</v>
      </c>
      <c r="AY2103" s="281" t="s">
        <v>366</v>
      </c>
    </row>
    <row r="2104" spans="2:51" s="273" customFormat="1">
      <c r="B2104" s="272"/>
      <c r="D2104" s="274" t="s">
        <v>373</v>
      </c>
      <c r="E2104" s="275" t="s">
        <v>1</v>
      </c>
      <c r="F2104" s="276" t="s">
        <v>1594</v>
      </c>
      <c r="H2104" s="275" t="s">
        <v>1</v>
      </c>
      <c r="L2104" s="272"/>
      <c r="M2104" s="277"/>
      <c r="T2104" s="278"/>
      <c r="AT2104" s="275" t="s">
        <v>373</v>
      </c>
      <c r="AU2104" s="275" t="s">
        <v>90</v>
      </c>
      <c r="AV2104" s="273" t="s">
        <v>84</v>
      </c>
      <c r="AW2104" s="273" t="s">
        <v>31</v>
      </c>
      <c r="AX2104" s="273" t="s">
        <v>77</v>
      </c>
      <c r="AY2104" s="275" t="s">
        <v>366</v>
      </c>
    </row>
    <row r="2105" spans="2:51" s="273" customFormat="1">
      <c r="B2105" s="272"/>
      <c r="D2105" s="274" t="s">
        <v>373</v>
      </c>
      <c r="E2105" s="275" t="s">
        <v>1</v>
      </c>
      <c r="F2105" s="276" t="s">
        <v>1910</v>
      </c>
      <c r="H2105" s="275" t="s">
        <v>1</v>
      </c>
      <c r="L2105" s="272"/>
      <c r="M2105" s="277"/>
      <c r="T2105" s="278"/>
      <c r="AT2105" s="275" t="s">
        <v>373</v>
      </c>
      <c r="AU2105" s="275" t="s">
        <v>90</v>
      </c>
      <c r="AV2105" s="273" t="s">
        <v>84</v>
      </c>
      <c r="AW2105" s="273" t="s">
        <v>31</v>
      </c>
      <c r="AX2105" s="273" t="s">
        <v>77</v>
      </c>
      <c r="AY2105" s="275" t="s">
        <v>366</v>
      </c>
    </row>
    <row r="2106" spans="2:51" s="280" customFormat="1">
      <c r="B2106" s="279"/>
      <c r="D2106" s="274" t="s">
        <v>373</v>
      </c>
      <c r="E2106" s="281" t="s">
        <v>1</v>
      </c>
      <c r="F2106" s="282" t="s">
        <v>1911</v>
      </c>
      <c r="H2106" s="283">
        <v>6.7949999999999999</v>
      </c>
      <c r="L2106" s="279"/>
      <c r="M2106" s="284"/>
      <c r="T2106" s="285"/>
      <c r="AT2106" s="281" t="s">
        <v>373</v>
      </c>
      <c r="AU2106" s="281" t="s">
        <v>90</v>
      </c>
      <c r="AV2106" s="280" t="s">
        <v>90</v>
      </c>
      <c r="AW2106" s="280" t="s">
        <v>31</v>
      </c>
      <c r="AX2106" s="280" t="s">
        <v>77</v>
      </c>
      <c r="AY2106" s="281" t="s">
        <v>366</v>
      </c>
    </row>
    <row r="2107" spans="2:51" s="273" customFormat="1">
      <c r="B2107" s="272"/>
      <c r="D2107" s="274" t="s">
        <v>373</v>
      </c>
      <c r="E2107" s="275" t="s">
        <v>1</v>
      </c>
      <c r="F2107" s="276" t="s">
        <v>1893</v>
      </c>
      <c r="H2107" s="275" t="s">
        <v>1</v>
      </c>
      <c r="L2107" s="272"/>
      <c r="M2107" s="277"/>
      <c r="T2107" s="278"/>
      <c r="AT2107" s="275" t="s">
        <v>373</v>
      </c>
      <c r="AU2107" s="275" t="s">
        <v>90</v>
      </c>
      <c r="AV2107" s="273" t="s">
        <v>84</v>
      </c>
      <c r="AW2107" s="273" t="s">
        <v>31</v>
      </c>
      <c r="AX2107" s="273" t="s">
        <v>77</v>
      </c>
      <c r="AY2107" s="275" t="s">
        <v>366</v>
      </c>
    </row>
    <row r="2108" spans="2:51" s="280" customFormat="1">
      <c r="B2108" s="279"/>
      <c r="D2108" s="274" t="s">
        <v>373</v>
      </c>
      <c r="E2108" s="281" t="s">
        <v>1</v>
      </c>
      <c r="F2108" s="282" t="s">
        <v>1912</v>
      </c>
      <c r="H2108" s="283">
        <v>3.1680000000000001</v>
      </c>
      <c r="L2108" s="279"/>
      <c r="M2108" s="284"/>
      <c r="T2108" s="285"/>
      <c r="AT2108" s="281" t="s">
        <v>373</v>
      </c>
      <c r="AU2108" s="281" t="s">
        <v>90</v>
      </c>
      <c r="AV2108" s="280" t="s">
        <v>90</v>
      </c>
      <c r="AW2108" s="280" t="s">
        <v>31</v>
      </c>
      <c r="AX2108" s="280" t="s">
        <v>77</v>
      </c>
      <c r="AY2108" s="281" t="s">
        <v>366</v>
      </c>
    </row>
    <row r="2109" spans="2:51" s="273" customFormat="1">
      <c r="B2109" s="272"/>
      <c r="D2109" s="274" t="s">
        <v>373</v>
      </c>
      <c r="E2109" s="275" t="s">
        <v>1</v>
      </c>
      <c r="F2109" s="276" t="s">
        <v>1913</v>
      </c>
      <c r="H2109" s="275" t="s">
        <v>1</v>
      </c>
      <c r="L2109" s="272"/>
      <c r="M2109" s="277"/>
      <c r="T2109" s="278"/>
      <c r="AT2109" s="275" t="s">
        <v>373</v>
      </c>
      <c r="AU2109" s="275" t="s">
        <v>90</v>
      </c>
      <c r="AV2109" s="273" t="s">
        <v>84</v>
      </c>
      <c r="AW2109" s="273" t="s">
        <v>31</v>
      </c>
      <c r="AX2109" s="273" t="s">
        <v>77</v>
      </c>
      <c r="AY2109" s="275" t="s">
        <v>366</v>
      </c>
    </row>
    <row r="2110" spans="2:51" s="273" customFormat="1">
      <c r="B2110" s="272"/>
      <c r="D2110" s="274" t="s">
        <v>373</v>
      </c>
      <c r="E2110" s="275" t="s">
        <v>1</v>
      </c>
      <c r="F2110" s="276" t="s">
        <v>1598</v>
      </c>
      <c r="H2110" s="275" t="s">
        <v>1</v>
      </c>
      <c r="L2110" s="272"/>
      <c r="M2110" s="277"/>
      <c r="T2110" s="278"/>
      <c r="AT2110" s="275" t="s">
        <v>373</v>
      </c>
      <c r="AU2110" s="275" t="s">
        <v>90</v>
      </c>
      <c r="AV2110" s="273" t="s">
        <v>84</v>
      </c>
      <c r="AW2110" s="273" t="s">
        <v>31</v>
      </c>
      <c r="AX2110" s="273" t="s">
        <v>77</v>
      </c>
      <c r="AY2110" s="275" t="s">
        <v>366</v>
      </c>
    </row>
    <row r="2111" spans="2:51" s="273" customFormat="1">
      <c r="B2111" s="272"/>
      <c r="D2111" s="274" t="s">
        <v>373</v>
      </c>
      <c r="E2111" s="275" t="s">
        <v>1</v>
      </c>
      <c r="F2111" s="276" t="s">
        <v>1910</v>
      </c>
      <c r="H2111" s="275" t="s">
        <v>1</v>
      </c>
      <c r="L2111" s="272"/>
      <c r="M2111" s="277"/>
      <c r="T2111" s="278"/>
      <c r="AT2111" s="275" t="s">
        <v>373</v>
      </c>
      <c r="AU2111" s="275" t="s">
        <v>90</v>
      </c>
      <c r="AV2111" s="273" t="s">
        <v>84</v>
      </c>
      <c r="AW2111" s="273" t="s">
        <v>31</v>
      </c>
      <c r="AX2111" s="273" t="s">
        <v>77</v>
      </c>
      <c r="AY2111" s="275" t="s">
        <v>366</v>
      </c>
    </row>
    <row r="2112" spans="2:51" s="280" customFormat="1">
      <c r="B2112" s="279"/>
      <c r="D2112" s="274" t="s">
        <v>373</v>
      </c>
      <c r="E2112" s="281" t="s">
        <v>1</v>
      </c>
      <c r="F2112" s="282" t="s">
        <v>1914</v>
      </c>
      <c r="H2112" s="283">
        <v>7.2439999999999998</v>
      </c>
      <c r="L2112" s="279"/>
      <c r="M2112" s="284"/>
      <c r="T2112" s="285"/>
      <c r="AT2112" s="281" t="s">
        <v>373</v>
      </c>
      <c r="AU2112" s="281" t="s">
        <v>90</v>
      </c>
      <c r="AV2112" s="280" t="s">
        <v>90</v>
      </c>
      <c r="AW2112" s="280" t="s">
        <v>31</v>
      </c>
      <c r="AX2112" s="280" t="s">
        <v>77</v>
      </c>
      <c r="AY2112" s="281" t="s">
        <v>366</v>
      </c>
    </row>
    <row r="2113" spans="2:51" s="273" customFormat="1">
      <c r="B2113" s="272"/>
      <c r="D2113" s="274" t="s">
        <v>373</v>
      </c>
      <c r="E2113" s="275" t="s">
        <v>1</v>
      </c>
      <c r="F2113" s="276" t="s">
        <v>1893</v>
      </c>
      <c r="H2113" s="275" t="s">
        <v>1</v>
      </c>
      <c r="L2113" s="272"/>
      <c r="M2113" s="277"/>
      <c r="T2113" s="278"/>
      <c r="AT2113" s="275" t="s">
        <v>373</v>
      </c>
      <c r="AU2113" s="275" t="s">
        <v>90</v>
      </c>
      <c r="AV2113" s="273" t="s">
        <v>84</v>
      </c>
      <c r="AW2113" s="273" t="s">
        <v>31</v>
      </c>
      <c r="AX2113" s="273" t="s">
        <v>77</v>
      </c>
      <c r="AY2113" s="275" t="s">
        <v>366</v>
      </c>
    </row>
    <row r="2114" spans="2:51" s="280" customFormat="1">
      <c r="B2114" s="279"/>
      <c r="D2114" s="274" t="s">
        <v>373</v>
      </c>
      <c r="E2114" s="281" t="s">
        <v>1</v>
      </c>
      <c r="F2114" s="282" t="s">
        <v>1915</v>
      </c>
      <c r="H2114" s="283">
        <v>3.3029999999999999</v>
      </c>
      <c r="L2114" s="279"/>
      <c r="M2114" s="284"/>
      <c r="T2114" s="285"/>
      <c r="AT2114" s="281" t="s">
        <v>373</v>
      </c>
      <c r="AU2114" s="281" t="s">
        <v>90</v>
      </c>
      <c r="AV2114" s="280" t="s">
        <v>90</v>
      </c>
      <c r="AW2114" s="280" t="s">
        <v>31</v>
      </c>
      <c r="AX2114" s="280" t="s">
        <v>77</v>
      </c>
      <c r="AY2114" s="281" t="s">
        <v>366</v>
      </c>
    </row>
    <row r="2115" spans="2:51" s="273" customFormat="1">
      <c r="B2115" s="272"/>
      <c r="D2115" s="274" t="s">
        <v>373</v>
      </c>
      <c r="E2115" s="275" t="s">
        <v>1</v>
      </c>
      <c r="F2115" s="276" t="s">
        <v>1600</v>
      </c>
      <c r="H2115" s="275" t="s">
        <v>1</v>
      </c>
      <c r="L2115" s="272"/>
      <c r="M2115" s="277"/>
      <c r="T2115" s="278"/>
      <c r="AT2115" s="275" t="s">
        <v>373</v>
      </c>
      <c r="AU2115" s="275" t="s">
        <v>90</v>
      </c>
      <c r="AV2115" s="273" t="s">
        <v>84</v>
      </c>
      <c r="AW2115" s="273" t="s">
        <v>31</v>
      </c>
      <c r="AX2115" s="273" t="s">
        <v>77</v>
      </c>
      <c r="AY2115" s="275" t="s">
        <v>366</v>
      </c>
    </row>
    <row r="2116" spans="2:51" s="273" customFormat="1">
      <c r="B2116" s="272"/>
      <c r="D2116" s="274" t="s">
        <v>373</v>
      </c>
      <c r="E2116" s="275" t="s">
        <v>1</v>
      </c>
      <c r="F2116" s="276" t="s">
        <v>1832</v>
      </c>
      <c r="H2116" s="275" t="s">
        <v>1</v>
      </c>
      <c r="L2116" s="272"/>
      <c r="M2116" s="277"/>
      <c r="T2116" s="278"/>
      <c r="AT2116" s="275" t="s">
        <v>373</v>
      </c>
      <c r="AU2116" s="275" t="s">
        <v>90</v>
      </c>
      <c r="AV2116" s="273" t="s">
        <v>84</v>
      </c>
      <c r="AW2116" s="273" t="s">
        <v>31</v>
      </c>
      <c r="AX2116" s="273" t="s">
        <v>77</v>
      </c>
      <c r="AY2116" s="275" t="s">
        <v>366</v>
      </c>
    </row>
    <row r="2117" spans="2:51" s="273" customFormat="1">
      <c r="B2117" s="272"/>
      <c r="D2117" s="274" t="s">
        <v>373</v>
      </c>
      <c r="E2117" s="275" t="s">
        <v>1</v>
      </c>
      <c r="F2117" s="276" t="s">
        <v>1893</v>
      </c>
      <c r="H2117" s="275" t="s">
        <v>1</v>
      </c>
      <c r="L2117" s="272"/>
      <c r="M2117" s="277"/>
      <c r="T2117" s="278"/>
      <c r="AT2117" s="275" t="s">
        <v>373</v>
      </c>
      <c r="AU2117" s="275" t="s">
        <v>90</v>
      </c>
      <c r="AV2117" s="273" t="s">
        <v>84</v>
      </c>
      <c r="AW2117" s="273" t="s">
        <v>31</v>
      </c>
      <c r="AX2117" s="273" t="s">
        <v>77</v>
      </c>
      <c r="AY2117" s="275" t="s">
        <v>366</v>
      </c>
    </row>
    <row r="2118" spans="2:51" s="280" customFormat="1">
      <c r="B2118" s="279"/>
      <c r="D2118" s="274" t="s">
        <v>373</v>
      </c>
      <c r="E2118" s="281" t="s">
        <v>1</v>
      </c>
      <c r="F2118" s="282" t="s">
        <v>1916</v>
      </c>
      <c r="H2118" s="283">
        <v>0.218</v>
      </c>
      <c r="L2118" s="279"/>
      <c r="M2118" s="284"/>
      <c r="T2118" s="285"/>
      <c r="AT2118" s="281" t="s">
        <v>373</v>
      </c>
      <c r="AU2118" s="281" t="s">
        <v>90</v>
      </c>
      <c r="AV2118" s="280" t="s">
        <v>90</v>
      </c>
      <c r="AW2118" s="280" t="s">
        <v>31</v>
      </c>
      <c r="AX2118" s="280" t="s">
        <v>77</v>
      </c>
      <c r="AY2118" s="281" t="s">
        <v>366</v>
      </c>
    </row>
    <row r="2119" spans="2:51" s="273" customFormat="1">
      <c r="B2119" s="272"/>
      <c r="D2119" s="274" t="s">
        <v>373</v>
      </c>
      <c r="E2119" s="275" t="s">
        <v>1</v>
      </c>
      <c r="F2119" s="276" t="s">
        <v>1601</v>
      </c>
      <c r="H2119" s="275" t="s">
        <v>1</v>
      </c>
      <c r="L2119" s="272"/>
      <c r="M2119" s="277"/>
      <c r="T2119" s="278"/>
      <c r="AT2119" s="275" t="s">
        <v>373</v>
      </c>
      <c r="AU2119" s="275" t="s">
        <v>90</v>
      </c>
      <c r="AV2119" s="273" t="s">
        <v>84</v>
      </c>
      <c r="AW2119" s="273" t="s">
        <v>31</v>
      </c>
      <c r="AX2119" s="273" t="s">
        <v>77</v>
      </c>
      <c r="AY2119" s="275" t="s">
        <v>366</v>
      </c>
    </row>
    <row r="2120" spans="2:51" s="273" customFormat="1">
      <c r="B2120" s="272"/>
      <c r="D2120" s="274" t="s">
        <v>373</v>
      </c>
      <c r="E2120" s="275" t="s">
        <v>1</v>
      </c>
      <c r="F2120" s="276" t="s">
        <v>1893</v>
      </c>
      <c r="H2120" s="275" t="s">
        <v>1</v>
      </c>
      <c r="L2120" s="272"/>
      <c r="M2120" s="277"/>
      <c r="T2120" s="278"/>
      <c r="AT2120" s="275" t="s">
        <v>373</v>
      </c>
      <c r="AU2120" s="275" t="s">
        <v>90</v>
      </c>
      <c r="AV2120" s="273" t="s">
        <v>84</v>
      </c>
      <c r="AW2120" s="273" t="s">
        <v>31</v>
      </c>
      <c r="AX2120" s="273" t="s">
        <v>77</v>
      </c>
      <c r="AY2120" s="275" t="s">
        <v>366</v>
      </c>
    </row>
    <row r="2121" spans="2:51" s="280" customFormat="1">
      <c r="B2121" s="279"/>
      <c r="D2121" s="274" t="s">
        <v>373</v>
      </c>
      <c r="E2121" s="281" t="s">
        <v>1</v>
      </c>
      <c r="F2121" s="282" t="s">
        <v>1917</v>
      </c>
      <c r="H2121" s="283">
        <v>3.323</v>
      </c>
      <c r="L2121" s="279"/>
      <c r="M2121" s="284"/>
      <c r="T2121" s="285"/>
      <c r="AT2121" s="281" t="s">
        <v>373</v>
      </c>
      <c r="AU2121" s="281" t="s">
        <v>90</v>
      </c>
      <c r="AV2121" s="280" t="s">
        <v>90</v>
      </c>
      <c r="AW2121" s="280" t="s">
        <v>31</v>
      </c>
      <c r="AX2121" s="280" t="s">
        <v>77</v>
      </c>
      <c r="AY2121" s="281" t="s">
        <v>366</v>
      </c>
    </row>
    <row r="2122" spans="2:51" s="273" customFormat="1">
      <c r="B2122" s="272"/>
      <c r="D2122" s="274" t="s">
        <v>373</v>
      </c>
      <c r="E2122" s="275" t="s">
        <v>1</v>
      </c>
      <c r="F2122" s="276" t="s">
        <v>1910</v>
      </c>
      <c r="H2122" s="275" t="s">
        <v>1</v>
      </c>
      <c r="L2122" s="272"/>
      <c r="M2122" s="277"/>
      <c r="T2122" s="278"/>
      <c r="AT2122" s="275" t="s">
        <v>373</v>
      </c>
      <c r="AU2122" s="275" t="s">
        <v>90</v>
      </c>
      <c r="AV2122" s="273" t="s">
        <v>84</v>
      </c>
      <c r="AW2122" s="273" t="s">
        <v>31</v>
      </c>
      <c r="AX2122" s="273" t="s">
        <v>77</v>
      </c>
      <c r="AY2122" s="275" t="s">
        <v>366</v>
      </c>
    </row>
    <row r="2123" spans="2:51" s="280" customFormat="1">
      <c r="B2123" s="279"/>
      <c r="D2123" s="274" t="s">
        <v>373</v>
      </c>
      <c r="E2123" s="281" t="s">
        <v>1</v>
      </c>
      <c r="F2123" s="282" t="s">
        <v>1918</v>
      </c>
      <c r="H2123" s="283">
        <v>7.2439999999999998</v>
      </c>
      <c r="L2123" s="279"/>
      <c r="M2123" s="284"/>
      <c r="T2123" s="285"/>
      <c r="AT2123" s="281" t="s">
        <v>373</v>
      </c>
      <c r="AU2123" s="281" t="s">
        <v>90</v>
      </c>
      <c r="AV2123" s="280" t="s">
        <v>90</v>
      </c>
      <c r="AW2123" s="280" t="s">
        <v>31</v>
      </c>
      <c r="AX2123" s="280" t="s">
        <v>77</v>
      </c>
      <c r="AY2123" s="281" t="s">
        <v>366</v>
      </c>
    </row>
    <row r="2124" spans="2:51" s="294" customFormat="1">
      <c r="B2124" s="293"/>
      <c r="D2124" s="274" t="s">
        <v>373</v>
      </c>
      <c r="E2124" s="295" t="s">
        <v>1</v>
      </c>
      <c r="F2124" s="296" t="s">
        <v>397</v>
      </c>
      <c r="H2124" s="297">
        <v>76.076999999999998</v>
      </c>
      <c r="L2124" s="293"/>
      <c r="M2124" s="298"/>
      <c r="T2124" s="299"/>
      <c r="AT2124" s="295" t="s">
        <v>373</v>
      </c>
      <c r="AU2124" s="295" t="s">
        <v>90</v>
      </c>
      <c r="AV2124" s="294" t="s">
        <v>149</v>
      </c>
      <c r="AW2124" s="294" t="s">
        <v>31</v>
      </c>
      <c r="AX2124" s="294" t="s">
        <v>77</v>
      </c>
      <c r="AY2124" s="295" t="s">
        <v>366</v>
      </c>
    </row>
    <row r="2125" spans="2:51" s="273" customFormat="1">
      <c r="B2125" s="272"/>
      <c r="D2125" s="274" t="s">
        <v>373</v>
      </c>
      <c r="E2125" s="275" t="s">
        <v>1</v>
      </c>
      <c r="F2125" s="276" t="s">
        <v>1919</v>
      </c>
      <c r="H2125" s="275" t="s">
        <v>1</v>
      </c>
      <c r="L2125" s="272"/>
      <c r="M2125" s="277"/>
      <c r="T2125" s="278"/>
      <c r="AT2125" s="275" t="s">
        <v>373</v>
      </c>
      <c r="AU2125" s="275" t="s">
        <v>90</v>
      </c>
      <c r="AV2125" s="273" t="s">
        <v>84</v>
      </c>
      <c r="AW2125" s="273" t="s">
        <v>31</v>
      </c>
      <c r="AX2125" s="273" t="s">
        <v>77</v>
      </c>
      <c r="AY2125" s="275" t="s">
        <v>366</v>
      </c>
    </row>
    <row r="2126" spans="2:51" s="273" customFormat="1">
      <c r="B2126" s="272"/>
      <c r="D2126" s="274" t="s">
        <v>373</v>
      </c>
      <c r="E2126" s="275" t="s">
        <v>1</v>
      </c>
      <c r="F2126" s="276" t="s">
        <v>1593</v>
      </c>
      <c r="H2126" s="275" t="s">
        <v>1</v>
      </c>
      <c r="L2126" s="272"/>
      <c r="M2126" s="277"/>
      <c r="T2126" s="278"/>
      <c r="AT2126" s="275" t="s">
        <v>373</v>
      </c>
      <c r="AU2126" s="275" t="s">
        <v>90</v>
      </c>
      <c r="AV2126" s="273" t="s">
        <v>84</v>
      </c>
      <c r="AW2126" s="273" t="s">
        <v>31</v>
      </c>
      <c r="AX2126" s="273" t="s">
        <v>77</v>
      </c>
      <c r="AY2126" s="275" t="s">
        <v>366</v>
      </c>
    </row>
    <row r="2127" spans="2:51" s="273" customFormat="1">
      <c r="B2127" s="272"/>
      <c r="D2127" s="274" t="s">
        <v>373</v>
      </c>
      <c r="E2127" s="275" t="s">
        <v>1</v>
      </c>
      <c r="F2127" s="276" t="s">
        <v>1811</v>
      </c>
      <c r="H2127" s="275" t="s">
        <v>1</v>
      </c>
      <c r="L2127" s="272"/>
      <c r="M2127" s="277"/>
      <c r="T2127" s="278"/>
      <c r="AT2127" s="275" t="s">
        <v>373</v>
      </c>
      <c r="AU2127" s="275" t="s">
        <v>90</v>
      </c>
      <c r="AV2127" s="273" t="s">
        <v>84</v>
      </c>
      <c r="AW2127" s="273" t="s">
        <v>31</v>
      </c>
      <c r="AX2127" s="273" t="s">
        <v>77</v>
      </c>
      <c r="AY2127" s="275" t="s">
        <v>366</v>
      </c>
    </row>
    <row r="2128" spans="2:51" s="273" customFormat="1">
      <c r="B2128" s="272"/>
      <c r="D2128" s="274" t="s">
        <v>373</v>
      </c>
      <c r="E2128" s="275" t="s">
        <v>1</v>
      </c>
      <c r="F2128" s="276" t="s">
        <v>1651</v>
      </c>
      <c r="H2128" s="275" t="s">
        <v>1</v>
      </c>
      <c r="L2128" s="272"/>
      <c r="M2128" s="277"/>
      <c r="T2128" s="278"/>
      <c r="AT2128" s="275" t="s">
        <v>373</v>
      </c>
      <c r="AU2128" s="275" t="s">
        <v>90</v>
      </c>
      <c r="AV2128" s="273" t="s">
        <v>84</v>
      </c>
      <c r="AW2128" s="273" t="s">
        <v>31</v>
      </c>
      <c r="AX2128" s="273" t="s">
        <v>77</v>
      </c>
      <c r="AY2128" s="275" t="s">
        <v>366</v>
      </c>
    </row>
    <row r="2129" spans="2:51" s="280" customFormat="1">
      <c r="B2129" s="279"/>
      <c r="D2129" s="274" t="s">
        <v>373</v>
      </c>
      <c r="E2129" s="281" t="s">
        <v>1</v>
      </c>
      <c r="F2129" s="282" t="s">
        <v>1920</v>
      </c>
      <c r="H2129" s="283">
        <v>8.1340000000000003</v>
      </c>
      <c r="L2129" s="279"/>
      <c r="M2129" s="284"/>
      <c r="T2129" s="285"/>
      <c r="AT2129" s="281" t="s">
        <v>373</v>
      </c>
      <c r="AU2129" s="281" t="s">
        <v>90</v>
      </c>
      <c r="AV2129" s="280" t="s">
        <v>90</v>
      </c>
      <c r="AW2129" s="280" t="s">
        <v>31</v>
      </c>
      <c r="AX2129" s="280" t="s">
        <v>77</v>
      </c>
      <c r="AY2129" s="281" t="s">
        <v>366</v>
      </c>
    </row>
    <row r="2130" spans="2:51" s="280" customFormat="1">
      <c r="B2130" s="279"/>
      <c r="D2130" s="274" t="s">
        <v>373</v>
      </c>
      <c r="E2130" s="281" t="s">
        <v>1</v>
      </c>
      <c r="F2130" s="282" t="s">
        <v>1921</v>
      </c>
      <c r="H2130" s="283">
        <v>-2.0579999999999998</v>
      </c>
      <c r="L2130" s="279"/>
      <c r="M2130" s="284"/>
      <c r="T2130" s="285"/>
      <c r="AT2130" s="281" t="s">
        <v>373</v>
      </c>
      <c r="AU2130" s="281" t="s">
        <v>90</v>
      </c>
      <c r="AV2130" s="280" t="s">
        <v>90</v>
      </c>
      <c r="AW2130" s="280" t="s">
        <v>31</v>
      </c>
      <c r="AX2130" s="280" t="s">
        <v>77</v>
      </c>
      <c r="AY2130" s="281" t="s">
        <v>366</v>
      </c>
    </row>
    <row r="2131" spans="2:51" s="280" customFormat="1">
      <c r="B2131" s="279"/>
      <c r="D2131" s="274" t="s">
        <v>373</v>
      </c>
      <c r="E2131" s="281" t="s">
        <v>1</v>
      </c>
      <c r="F2131" s="282" t="s">
        <v>1922</v>
      </c>
      <c r="H2131" s="283">
        <v>0.32800000000000001</v>
      </c>
      <c r="L2131" s="279"/>
      <c r="M2131" s="284"/>
      <c r="T2131" s="285"/>
      <c r="AT2131" s="281" t="s">
        <v>373</v>
      </c>
      <c r="AU2131" s="281" t="s">
        <v>90</v>
      </c>
      <c r="AV2131" s="280" t="s">
        <v>90</v>
      </c>
      <c r="AW2131" s="280" t="s">
        <v>31</v>
      </c>
      <c r="AX2131" s="280" t="s">
        <v>77</v>
      </c>
      <c r="AY2131" s="281" t="s">
        <v>366</v>
      </c>
    </row>
    <row r="2132" spans="2:51" s="273" customFormat="1">
      <c r="B2132" s="272"/>
      <c r="D2132" s="274" t="s">
        <v>373</v>
      </c>
      <c r="E2132" s="275" t="s">
        <v>1</v>
      </c>
      <c r="F2132" s="276" t="s">
        <v>1923</v>
      </c>
      <c r="H2132" s="275" t="s">
        <v>1</v>
      </c>
      <c r="L2132" s="272"/>
      <c r="M2132" s="277"/>
      <c r="T2132" s="278"/>
      <c r="AT2132" s="275" t="s">
        <v>373</v>
      </c>
      <c r="AU2132" s="275" t="s">
        <v>90</v>
      </c>
      <c r="AV2132" s="273" t="s">
        <v>84</v>
      </c>
      <c r="AW2132" s="273" t="s">
        <v>31</v>
      </c>
      <c r="AX2132" s="273" t="s">
        <v>77</v>
      </c>
      <c r="AY2132" s="275" t="s">
        <v>366</v>
      </c>
    </row>
    <row r="2133" spans="2:51" s="280" customFormat="1">
      <c r="B2133" s="279"/>
      <c r="D2133" s="274" t="s">
        <v>373</v>
      </c>
      <c r="E2133" s="281" t="s">
        <v>1</v>
      </c>
      <c r="F2133" s="282" t="s">
        <v>1924</v>
      </c>
      <c r="H2133" s="283">
        <v>0.67800000000000005</v>
      </c>
      <c r="L2133" s="279"/>
      <c r="M2133" s="284"/>
      <c r="T2133" s="285"/>
      <c r="AT2133" s="281" t="s">
        <v>373</v>
      </c>
      <c r="AU2133" s="281" t="s">
        <v>90</v>
      </c>
      <c r="AV2133" s="280" t="s">
        <v>90</v>
      </c>
      <c r="AW2133" s="280" t="s">
        <v>31</v>
      </c>
      <c r="AX2133" s="280" t="s">
        <v>77</v>
      </c>
      <c r="AY2133" s="281" t="s">
        <v>366</v>
      </c>
    </row>
    <row r="2134" spans="2:51" s="273" customFormat="1">
      <c r="B2134" s="272"/>
      <c r="D2134" s="274" t="s">
        <v>373</v>
      </c>
      <c r="E2134" s="275" t="s">
        <v>1</v>
      </c>
      <c r="F2134" s="276" t="s">
        <v>1594</v>
      </c>
      <c r="H2134" s="275" t="s">
        <v>1</v>
      </c>
      <c r="L2134" s="272"/>
      <c r="M2134" s="277"/>
      <c r="T2134" s="278"/>
      <c r="AT2134" s="275" t="s">
        <v>373</v>
      </c>
      <c r="AU2134" s="275" t="s">
        <v>90</v>
      </c>
      <c r="AV2134" s="273" t="s">
        <v>84</v>
      </c>
      <c r="AW2134" s="273" t="s">
        <v>31</v>
      </c>
      <c r="AX2134" s="273" t="s">
        <v>77</v>
      </c>
      <c r="AY2134" s="275" t="s">
        <v>366</v>
      </c>
    </row>
    <row r="2135" spans="2:51" s="273" customFormat="1">
      <c r="B2135" s="272"/>
      <c r="D2135" s="274" t="s">
        <v>373</v>
      </c>
      <c r="E2135" s="275" t="s">
        <v>1</v>
      </c>
      <c r="F2135" s="276" t="s">
        <v>1651</v>
      </c>
      <c r="H2135" s="275" t="s">
        <v>1</v>
      </c>
      <c r="L2135" s="272"/>
      <c r="M2135" s="277"/>
      <c r="T2135" s="278"/>
      <c r="AT2135" s="275" t="s">
        <v>373</v>
      </c>
      <c r="AU2135" s="275" t="s">
        <v>90</v>
      </c>
      <c r="AV2135" s="273" t="s">
        <v>84</v>
      </c>
      <c r="AW2135" s="273" t="s">
        <v>31</v>
      </c>
      <c r="AX2135" s="273" t="s">
        <v>77</v>
      </c>
      <c r="AY2135" s="275" t="s">
        <v>366</v>
      </c>
    </row>
    <row r="2136" spans="2:51" s="280" customFormat="1">
      <c r="B2136" s="279"/>
      <c r="D2136" s="274" t="s">
        <v>373</v>
      </c>
      <c r="E2136" s="281" t="s">
        <v>1</v>
      </c>
      <c r="F2136" s="282" t="s">
        <v>1925</v>
      </c>
      <c r="H2136" s="283">
        <v>9.4749999999999996</v>
      </c>
      <c r="L2136" s="279"/>
      <c r="M2136" s="284"/>
      <c r="T2136" s="285"/>
      <c r="AT2136" s="281" t="s">
        <v>373</v>
      </c>
      <c r="AU2136" s="281" t="s">
        <v>90</v>
      </c>
      <c r="AV2136" s="280" t="s">
        <v>90</v>
      </c>
      <c r="AW2136" s="280" t="s">
        <v>31</v>
      </c>
      <c r="AX2136" s="280" t="s">
        <v>77</v>
      </c>
      <c r="AY2136" s="281" t="s">
        <v>366</v>
      </c>
    </row>
    <row r="2137" spans="2:51" s="280" customFormat="1">
      <c r="B2137" s="279"/>
      <c r="D2137" s="274" t="s">
        <v>373</v>
      </c>
      <c r="E2137" s="281" t="s">
        <v>1</v>
      </c>
      <c r="F2137" s="282" t="s">
        <v>1926</v>
      </c>
      <c r="H2137" s="283">
        <v>-0.67700000000000005</v>
      </c>
      <c r="L2137" s="279"/>
      <c r="M2137" s="284"/>
      <c r="T2137" s="285"/>
      <c r="AT2137" s="281" t="s">
        <v>373</v>
      </c>
      <c r="AU2137" s="281" t="s">
        <v>90</v>
      </c>
      <c r="AV2137" s="280" t="s">
        <v>90</v>
      </c>
      <c r="AW2137" s="280" t="s">
        <v>31</v>
      </c>
      <c r="AX2137" s="280" t="s">
        <v>77</v>
      </c>
      <c r="AY2137" s="281" t="s">
        <v>366</v>
      </c>
    </row>
    <row r="2138" spans="2:51" s="273" customFormat="1">
      <c r="B2138" s="272"/>
      <c r="D2138" s="274" t="s">
        <v>373</v>
      </c>
      <c r="E2138" s="275" t="s">
        <v>1</v>
      </c>
      <c r="F2138" s="276" t="s">
        <v>1809</v>
      </c>
      <c r="H2138" s="275" t="s">
        <v>1</v>
      </c>
      <c r="L2138" s="272"/>
      <c r="M2138" s="277"/>
      <c r="T2138" s="278"/>
      <c r="AT2138" s="275" t="s">
        <v>373</v>
      </c>
      <c r="AU2138" s="275" t="s">
        <v>90</v>
      </c>
      <c r="AV2138" s="273" t="s">
        <v>84</v>
      </c>
      <c r="AW2138" s="273" t="s">
        <v>31</v>
      </c>
      <c r="AX2138" s="273" t="s">
        <v>77</v>
      </c>
      <c r="AY2138" s="275" t="s">
        <v>366</v>
      </c>
    </row>
    <row r="2139" spans="2:51" s="273" customFormat="1">
      <c r="B2139" s="272"/>
      <c r="D2139" s="274" t="s">
        <v>373</v>
      </c>
      <c r="E2139" s="275" t="s">
        <v>1</v>
      </c>
      <c r="F2139" s="276" t="s">
        <v>1651</v>
      </c>
      <c r="H2139" s="275" t="s">
        <v>1</v>
      </c>
      <c r="L2139" s="272"/>
      <c r="M2139" s="277"/>
      <c r="T2139" s="278"/>
      <c r="AT2139" s="275" t="s">
        <v>373</v>
      </c>
      <c r="AU2139" s="275" t="s">
        <v>90</v>
      </c>
      <c r="AV2139" s="273" t="s">
        <v>84</v>
      </c>
      <c r="AW2139" s="273" t="s">
        <v>31</v>
      </c>
      <c r="AX2139" s="273" t="s">
        <v>77</v>
      </c>
      <c r="AY2139" s="275" t="s">
        <v>366</v>
      </c>
    </row>
    <row r="2140" spans="2:51" s="280" customFormat="1">
      <c r="B2140" s="279"/>
      <c r="D2140" s="274" t="s">
        <v>373</v>
      </c>
      <c r="E2140" s="281" t="s">
        <v>1</v>
      </c>
      <c r="F2140" s="282" t="s">
        <v>1927</v>
      </c>
      <c r="H2140" s="283">
        <v>5.8819999999999997</v>
      </c>
      <c r="L2140" s="279"/>
      <c r="M2140" s="284"/>
      <c r="T2140" s="285"/>
      <c r="AT2140" s="281" t="s">
        <v>373</v>
      </c>
      <c r="AU2140" s="281" t="s">
        <v>90</v>
      </c>
      <c r="AV2140" s="280" t="s">
        <v>90</v>
      </c>
      <c r="AW2140" s="280" t="s">
        <v>31</v>
      </c>
      <c r="AX2140" s="280" t="s">
        <v>77</v>
      </c>
      <c r="AY2140" s="281" t="s">
        <v>366</v>
      </c>
    </row>
    <row r="2141" spans="2:51" s="273" customFormat="1">
      <c r="B2141" s="272"/>
      <c r="D2141" s="274" t="s">
        <v>373</v>
      </c>
      <c r="E2141" s="275" t="s">
        <v>1</v>
      </c>
      <c r="F2141" s="276" t="s">
        <v>1923</v>
      </c>
      <c r="H2141" s="275" t="s">
        <v>1</v>
      </c>
      <c r="L2141" s="272"/>
      <c r="M2141" s="277"/>
      <c r="T2141" s="278"/>
      <c r="AT2141" s="275" t="s">
        <v>373</v>
      </c>
      <c r="AU2141" s="275" t="s">
        <v>90</v>
      </c>
      <c r="AV2141" s="273" t="s">
        <v>84</v>
      </c>
      <c r="AW2141" s="273" t="s">
        <v>31</v>
      </c>
      <c r="AX2141" s="273" t="s">
        <v>77</v>
      </c>
      <c r="AY2141" s="275" t="s">
        <v>366</v>
      </c>
    </row>
    <row r="2142" spans="2:51" s="280" customFormat="1">
      <c r="B2142" s="279"/>
      <c r="D2142" s="274" t="s">
        <v>373</v>
      </c>
      <c r="E2142" s="281" t="s">
        <v>1</v>
      </c>
      <c r="F2142" s="282" t="s">
        <v>1928</v>
      </c>
      <c r="H2142" s="283">
        <v>0.17299999999999999</v>
      </c>
      <c r="L2142" s="279"/>
      <c r="M2142" s="284"/>
      <c r="T2142" s="285"/>
      <c r="AT2142" s="281" t="s">
        <v>373</v>
      </c>
      <c r="AU2142" s="281" t="s">
        <v>90</v>
      </c>
      <c r="AV2142" s="280" t="s">
        <v>90</v>
      </c>
      <c r="AW2142" s="280" t="s">
        <v>31</v>
      </c>
      <c r="AX2142" s="280" t="s">
        <v>77</v>
      </c>
      <c r="AY2142" s="281" t="s">
        <v>366</v>
      </c>
    </row>
    <row r="2143" spans="2:51" s="273" customFormat="1">
      <c r="B2143" s="272"/>
      <c r="D2143" s="274" t="s">
        <v>373</v>
      </c>
      <c r="E2143" s="275" t="s">
        <v>1</v>
      </c>
      <c r="F2143" s="276" t="s">
        <v>1913</v>
      </c>
      <c r="H2143" s="275" t="s">
        <v>1</v>
      </c>
      <c r="L2143" s="272"/>
      <c r="M2143" s="277"/>
      <c r="T2143" s="278"/>
      <c r="AT2143" s="275" t="s">
        <v>373</v>
      </c>
      <c r="AU2143" s="275" t="s">
        <v>90</v>
      </c>
      <c r="AV2143" s="273" t="s">
        <v>84</v>
      </c>
      <c r="AW2143" s="273" t="s">
        <v>31</v>
      </c>
      <c r="AX2143" s="273" t="s">
        <v>77</v>
      </c>
      <c r="AY2143" s="275" t="s">
        <v>366</v>
      </c>
    </row>
    <row r="2144" spans="2:51" s="273" customFormat="1">
      <c r="B2144" s="272"/>
      <c r="D2144" s="274" t="s">
        <v>373</v>
      </c>
      <c r="E2144" s="275" t="s">
        <v>1</v>
      </c>
      <c r="F2144" s="276" t="s">
        <v>1822</v>
      </c>
      <c r="H2144" s="275" t="s">
        <v>1</v>
      </c>
      <c r="L2144" s="272"/>
      <c r="M2144" s="277"/>
      <c r="T2144" s="278"/>
      <c r="AT2144" s="275" t="s">
        <v>373</v>
      </c>
      <c r="AU2144" s="275" t="s">
        <v>90</v>
      </c>
      <c r="AV2144" s="273" t="s">
        <v>84</v>
      </c>
      <c r="AW2144" s="273" t="s">
        <v>31</v>
      </c>
      <c r="AX2144" s="273" t="s">
        <v>77</v>
      </c>
      <c r="AY2144" s="275" t="s">
        <v>366</v>
      </c>
    </row>
    <row r="2145" spans="2:51" s="273" customFormat="1">
      <c r="B2145" s="272"/>
      <c r="D2145" s="274" t="s">
        <v>373</v>
      </c>
      <c r="E2145" s="275" t="s">
        <v>1</v>
      </c>
      <c r="F2145" s="276" t="s">
        <v>1651</v>
      </c>
      <c r="H2145" s="275" t="s">
        <v>1</v>
      </c>
      <c r="L2145" s="272"/>
      <c r="M2145" s="277"/>
      <c r="T2145" s="278"/>
      <c r="AT2145" s="275" t="s">
        <v>373</v>
      </c>
      <c r="AU2145" s="275" t="s">
        <v>90</v>
      </c>
      <c r="AV2145" s="273" t="s">
        <v>84</v>
      </c>
      <c r="AW2145" s="273" t="s">
        <v>31</v>
      </c>
      <c r="AX2145" s="273" t="s">
        <v>77</v>
      </c>
      <c r="AY2145" s="275" t="s">
        <v>366</v>
      </c>
    </row>
    <row r="2146" spans="2:51" s="280" customFormat="1">
      <c r="B2146" s="279"/>
      <c r="D2146" s="274" t="s">
        <v>373</v>
      </c>
      <c r="E2146" s="281" t="s">
        <v>1</v>
      </c>
      <c r="F2146" s="282" t="s">
        <v>1929</v>
      </c>
      <c r="H2146" s="283">
        <v>6.0519999999999996</v>
      </c>
      <c r="L2146" s="279"/>
      <c r="M2146" s="284"/>
      <c r="T2146" s="285"/>
      <c r="AT2146" s="281" t="s">
        <v>373</v>
      </c>
      <c r="AU2146" s="281" t="s">
        <v>90</v>
      </c>
      <c r="AV2146" s="280" t="s">
        <v>90</v>
      </c>
      <c r="AW2146" s="280" t="s">
        <v>31</v>
      </c>
      <c r="AX2146" s="280" t="s">
        <v>77</v>
      </c>
      <c r="AY2146" s="281" t="s">
        <v>366</v>
      </c>
    </row>
    <row r="2147" spans="2:51" s="273" customFormat="1">
      <c r="B2147" s="272"/>
      <c r="D2147" s="274" t="s">
        <v>373</v>
      </c>
      <c r="E2147" s="275" t="s">
        <v>1</v>
      </c>
      <c r="F2147" s="276" t="s">
        <v>1923</v>
      </c>
      <c r="H2147" s="275" t="s">
        <v>1</v>
      </c>
      <c r="L2147" s="272"/>
      <c r="M2147" s="277"/>
      <c r="T2147" s="278"/>
      <c r="AT2147" s="275" t="s">
        <v>373</v>
      </c>
      <c r="AU2147" s="275" t="s">
        <v>90</v>
      </c>
      <c r="AV2147" s="273" t="s">
        <v>84</v>
      </c>
      <c r="AW2147" s="273" t="s">
        <v>31</v>
      </c>
      <c r="AX2147" s="273" t="s">
        <v>77</v>
      </c>
      <c r="AY2147" s="275" t="s">
        <v>366</v>
      </c>
    </row>
    <row r="2148" spans="2:51" s="280" customFormat="1">
      <c r="B2148" s="279"/>
      <c r="D2148" s="274" t="s">
        <v>373</v>
      </c>
      <c r="E2148" s="281" t="s">
        <v>1</v>
      </c>
      <c r="F2148" s="282" t="s">
        <v>1930</v>
      </c>
      <c r="H2148" s="283">
        <v>0.22</v>
      </c>
      <c r="L2148" s="279"/>
      <c r="M2148" s="284"/>
      <c r="T2148" s="285"/>
      <c r="AT2148" s="281" t="s">
        <v>373</v>
      </c>
      <c r="AU2148" s="281" t="s">
        <v>90</v>
      </c>
      <c r="AV2148" s="280" t="s">
        <v>90</v>
      </c>
      <c r="AW2148" s="280" t="s">
        <v>31</v>
      </c>
      <c r="AX2148" s="280" t="s">
        <v>77</v>
      </c>
      <c r="AY2148" s="281" t="s">
        <v>366</v>
      </c>
    </row>
    <row r="2149" spans="2:51" s="273" customFormat="1">
      <c r="B2149" s="272"/>
      <c r="D2149" s="274" t="s">
        <v>373</v>
      </c>
      <c r="E2149" s="275" t="s">
        <v>1</v>
      </c>
      <c r="F2149" s="276" t="s">
        <v>1824</v>
      </c>
      <c r="H2149" s="275" t="s">
        <v>1</v>
      </c>
      <c r="L2149" s="272"/>
      <c r="M2149" s="277"/>
      <c r="T2149" s="278"/>
      <c r="AT2149" s="275" t="s">
        <v>373</v>
      </c>
      <c r="AU2149" s="275" t="s">
        <v>90</v>
      </c>
      <c r="AV2149" s="273" t="s">
        <v>84</v>
      </c>
      <c r="AW2149" s="273" t="s">
        <v>31</v>
      </c>
      <c r="AX2149" s="273" t="s">
        <v>77</v>
      </c>
      <c r="AY2149" s="275" t="s">
        <v>366</v>
      </c>
    </row>
    <row r="2150" spans="2:51" s="273" customFormat="1">
      <c r="B2150" s="272"/>
      <c r="D2150" s="274" t="s">
        <v>373</v>
      </c>
      <c r="E2150" s="275" t="s">
        <v>1</v>
      </c>
      <c r="F2150" s="276" t="s">
        <v>1651</v>
      </c>
      <c r="H2150" s="275" t="s">
        <v>1</v>
      </c>
      <c r="L2150" s="272"/>
      <c r="M2150" s="277"/>
      <c r="T2150" s="278"/>
      <c r="AT2150" s="275" t="s">
        <v>373</v>
      </c>
      <c r="AU2150" s="275" t="s">
        <v>90</v>
      </c>
      <c r="AV2150" s="273" t="s">
        <v>84</v>
      </c>
      <c r="AW2150" s="273" t="s">
        <v>31</v>
      </c>
      <c r="AX2150" s="273" t="s">
        <v>77</v>
      </c>
      <c r="AY2150" s="275" t="s">
        <v>366</v>
      </c>
    </row>
    <row r="2151" spans="2:51" s="280" customFormat="1">
      <c r="B2151" s="279"/>
      <c r="D2151" s="274" t="s">
        <v>373</v>
      </c>
      <c r="E2151" s="281" t="s">
        <v>1</v>
      </c>
      <c r="F2151" s="282" t="s">
        <v>1931</v>
      </c>
      <c r="H2151" s="283">
        <v>11.465999999999999</v>
      </c>
      <c r="L2151" s="279"/>
      <c r="M2151" s="284"/>
      <c r="T2151" s="285"/>
      <c r="AT2151" s="281" t="s">
        <v>373</v>
      </c>
      <c r="AU2151" s="281" t="s">
        <v>90</v>
      </c>
      <c r="AV2151" s="280" t="s">
        <v>90</v>
      </c>
      <c r="AW2151" s="280" t="s">
        <v>31</v>
      </c>
      <c r="AX2151" s="280" t="s">
        <v>77</v>
      </c>
      <c r="AY2151" s="281" t="s">
        <v>366</v>
      </c>
    </row>
    <row r="2152" spans="2:51" s="280" customFormat="1">
      <c r="B2152" s="279"/>
      <c r="D2152" s="274" t="s">
        <v>373</v>
      </c>
      <c r="E2152" s="281" t="s">
        <v>1</v>
      </c>
      <c r="F2152" s="282" t="s">
        <v>1932</v>
      </c>
      <c r="H2152" s="283">
        <v>-2.028</v>
      </c>
      <c r="L2152" s="279"/>
      <c r="M2152" s="284"/>
      <c r="T2152" s="285"/>
      <c r="AT2152" s="281" t="s">
        <v>373</v>
      </c>
      <c r="AU2152" s="281" t="s">
        <v>90</v>
      </c>
      <c r="AV2152" s="280" t="s">
        <v>90</v>
      </c>
      <c r="AW2152" s="280" t="s">
        <v>31</v>
      </c>
      <c r="AX2152" s="280" t="s">
        <v>77</v>
      </c>
      <c r="AY2152" s="281" t="s">
        <v>366</v>
      </c>
    </row>
    <row r="2153" spans="2:51" s="280" customFormat="1">
      <c r="B2153" s="279"/>
      <c r="D2153" s="274" t="s">
        <v>373</v>
      </c>
      <c r="E2153" s="281" t="s">
        <v>1</v>
      </c>
      <c r="F2153" s="282" t="s">
        <v>1933</v>
      </c>
      <c r="H2153" s="283">
        <v>0.32400000000000001</v>
      </c>
      <c r="L2153" s="279"/>
      <c r="M2153" s="284"/>
      <c r="T2153" s="285"/>
      <c r="AT2153" s="281" t="s">
        <v>373</v>
      </c>
      <c r="AU2153" s="281" t="s">
        <v>90</v>
      </c>
      <c r="AV2153" s="280" t="s">
        <v>90</v>
      </c>
      <c r="AW2153" s="280" t="s">
        <v>31</v>
      </c>
      <c r="AX2153" s="280" t="s">
        <v>77</v>
      </c>
      <c r="AY2153" s="281" t="s">
        <v>366</v>
      </c>
    </row>
    <row r="2154" spans="2:51" s="273" customFormat="1">
      <c r="B2154" s="272"/>
      <c r="D2154" s="274" t="s">
        <v>373</v>
      </c>
      <c r="E2154" s="275" t="s">
        <v>1</v>
      </c>
      <c r="F2154" s="276" t="s">
        <v>1923</v>
      </c>
      <c r="H2154" s="275" t="s">
        <v>1</v>
      </c>
      <c r="L2154" s="272"/>
      <c r="M2154" s="277"/>
      <c r="T2154" s="278"/>
      <c r="AT2154" s="275" t="s">
        <v>373</v>
      </c>
      <c r="AU2154" s="275" t="s">
        <v>90</v>
      </c>
      <c r="AV2154" s="273" t="s">
        <v>84</v>
      </c>
      <c r="AW2154" s="273" t="s">
        <v>31</v>
      </c>
      <c r="AX2154" s="273" t="s">
        <v>77</v>
      </c>
      <c r="AY2154" s="275" t="s">
        <v>366</v>
      </c>
    </row>
    <row r="2155" spans="2:51" s="280" customFormat="1">
      <c r="B2155" s="279"/>
      <c r="D2155" s="274" t="s">
        <v>373</v>
      </c>
      <c r="E2155" s="281" t="s">
        <v>1</v>
      </c>
      <c r="F2155" s="282" t="s">
        <v>1934</v>
      </c>
      <c r="H2155" s="283">
        <v>0.433</v>
      </c>
      <c r="L2155" s="279"/>
      <c r="M2155" s="284"/>
      <c r="T2155" s="285"/>
      <c r="AT2155" s="281" t="s">
        <v>373</v>
      </c>
      <c r="AU2155" s="281" t="s">
        <v>90</v>
      </c>
      <c r="AV2155" s="280" t="s">
        <v>90</v>
      </c>
      <c r="AW2155" s="280" t="s">
        <v>31</v>
      </c>
      <c r="AX2155" s="280" t="s">
        <v>77</v>
      </c>
      <c r="AY2155" s="281" t="s">
        <v>366</v>
      </c>
    </row>
    <row r="2156" spans="2:51" s="273" customFormat="1">
      <c r="B2156" s="272"/>
      <c r="D2156" s="274" t="s">
        <v>373</v>
      </c>
      <c r="E2156" s="275" t="s">
        <v>1</v>
      </c>
      <c r="F2156" s="276" t="s">
        <v>1598</v>
      </c>
      <c r="H2156" s="275" t="s">
        <v>1</v>
      </c>
      <c r="L2156" s="272"/>
      <c r="M2156" s="277"/>
      <c r="T2156" s="278"/>
      <c r="AT2156" s="275" t="s">
        <v>373</v>
      </c>
      <c r="AU2156" s="275" t="s">
        <v>90</v>
      </c>
      <c r="AV2156" s="273" t="s">
        <v>84</v>
      </c>
      <c r="AW2156" s="273" t="s">
        <v>31</v>
      </c>
      <c r="AX2156" s="273" t="s">
        <v>77</v>
      </c>
      <c r="AY2156" s="275" t="s">
        <v>366</v>
      </c>
    </row>
    <row r="2157" spans="2:51" s="273" customFormat="1">
      <c r="B2157" s="272"/>
      <c r="D2157" s="274" t="s">
        <v>373</v>
      </c>
      <c r="E2157" s="275" t="s">
        <v>1</v>
      </c>
      <c r="F2157" s="276" t="s">
        <v>1651</v>
      </c>
      <c r="H2157" s="275" t="s">
        <v>1</v>
      </c>
      <c r="L2157" s="272"/>
      <c r="M2157" s="277"/>
      <c r="T2157" s="278"/>
      <c r="AT2157" s="275" t="s">
        <v>373</v>
      </c>
      <c r="AU2157" s="275" t="s">
        <v>90</v>
      </c>
      <c r="AV2157" s="273" t="s">
        <v>84</v>
      </c>
      <c r="AW2157" s="273" t="s">
        <v>31</v>
      </c>
      <c r="AX2157" s="273" t="s">
        <v>77</v>
      </c>
      <c r="AY2157" s="275" t="s">
        <v>366</v>
      </c>
    </row>
    <row r="2158" spans="2:51" s="280" customFormat="1">
      <c r="B2158" s="279"/>
      <c r="D2158" s="274" t="s">
        <v>373</v>
      </c>
      <c r="E2158" s="281" t="s">
        <v>1</v>
      </c>
      <c r="F2158" s="282" t="s">
        <v>1935</v>
      </c>
      <c r="H2158" s="283">
        <v>10.179</v>
      </c>
      <c r="L2158" s="279"/>
      <c r="M2158" s="284"/>
      <c r="T2158" s="285"/>
      <c r="AT2158" s="281" t="s">
        <v>373</v>
      </c>
      <c r="AU2158" s="281" t="s">
        <v>90</v>
      </c>
      <c r="AV2158" s="280" t="s">
        <v>90</v>
      </c>
      <c r="AW2158" s="280" t="s">
        <v>31</v>
      </c>
      <c r="AX2158" s="280" t="s">
        <v>77</v>
      </c>
      <c r="AY2158" s="281" t="s">
        <v>366</v>
      </c>
    </row>
    <row r="2159" spans="2:51" s="280" customFormat="1">
      <c r="B2159" s="279"/>
      <c r="D2159" s="274" t="s">
        <v>373</v>
      </c>
      <c r="E2159" s="281" t="s">
        <v>1</v>
      </c>
      <c r="F2159" s="282" t="s">
        <v>1936</v>
      </c>
      <c r="H2159" s="283">
        <v>-1.429</v>
      </c>
      <c r="L2159" s="279"/>
      <c r="M2159" s="284"/>
      <c r="T2159" s="285"/>
      <c r="AT2159" s="281" t="s">
        <v>373</v>
      </c>
      <c r="AU2159" s="281" t="s">
        <v>90</v>
      </c>
      <c r="AV2159" s="280" t="s">
        <v>90</v>
      </c>
      <c r="AW2159" s="280" t="s">
        <v>31</v>
      </c>
      <c r="AX2159" s="280" t="s">
        <v>77</v>
      </c>
      <c r="AY2159" s="281" t="s">
        <v>366</v>
      </c>
    </row>
    <row r="2160" spans="2:51" s="280" customFormat="1">
      <c r="B2160" s="279"/>
      <c r="D2160" s="274" t="s">
        <v>373</v>
      </c>
      <c r="E2160" s="281" t="s">
        <v>1</v>
      </c>
      <c r="F2160" s="282" t="s">
        <v>1937</v>
      </c>
      <c r="H2160" s="283">
        <v>8.0000000000000002E-3</v>
      </c>
      <c r="L2160" s="279"/>
      <c r="M2160" s="284"/>
      <c r="T2160" s="285"/>
      <c r="AT2160" s="281" t="s">
        <v>373</v>
      </c>
      <c r="AU2160" s="281" t="s">
        <v>90</v>
      </c>
      <c r="AV2160" s="280" t="s">
        <v>90</v>
      </c>
      <c r="AW2160" s="280" t="s">
        <v>31</v>
      </c>
      <c r="AX2160" s="280" t="s">
        <v>77</v>
      </c>
      <c r="AY2160" s="281" t="s">
        <v>366</v>
      </c>
    </row>
    <row r="2161" spans="2:51" s="273" customFormat="1">
      <c r="B2161" s="272"/>
      <c r="D2161" s="274" t="s">
        <v>373</v>
      </c>
      <c r="E2161" s="275" t="s">
        <v>1</v>
      </c>
      <c r="F2161" s="276" t="s">
        <v>1923</v>
      </c>
      <c r="H2161" s="275" t="s">
        <v>1</v>
      </c>
      <c r="L2161" s="272"/>
      <c r="M2161" s="277"/>
      <c r="T2161" s="278"/>
      <c r="AT2161" s="275" t="s">
        <v>373</v>
      </c>
      <c r="AU2161" s="275" t="s">
        <v>90</v>
      </c>
      <c r="AV2161" s="273" t="s">
        <v>84</v>
      </c>
      <c r="AW2161" s="273" t="s">
        <v>31</v>
      </c>
      <c r="AX2161" s="273" t="s">
        <v>77</v>
      </c>
      <c r="AY2161" s="275" t="s">
        <v>366</v>
      </c>
    </row>
    <row r="2162" spans="2:51" s="280" customFormat="1">
      <c r="B2162" s="279"/>
      <c r="D2162" s="274" t="s">
        <v>373</v>
      </c>
      <c r="E2162" s="281" t="s">
        <v>1</v>
      </c>
      <c r="F2162" s="282" t="s">
        <v>1938</v>
      </c>
      <c r="H2162" s="283">
        <v>0.19900000000000001</v>
      </c>
      <c r="L2162" s="279"/>
      <c r="M2162" s="284"/>
      <c r="T2162" s="285"/>
      <c r="AT2162" s="281" t="s">
        <v>373</v>
      </c>
      <c r="AU2162" s="281" t="s">
        <v>90</v>
      </c>
      <c r="AV2162" s="280" t="s">
        <v>90</v>
      </c>
      <c r="AW2162" s="280" t="s">
        <v>31</v>
      </c>
      <c r="AX2162" s="280" t="s">
        <v>77</v>
      </c>
      <c r="AY2162" s="281" t="s">
        <v>366</v>
      </c>
    </row>
    <row r="2163" spans="2:51" s="273" customFormat="1">
      <c r="B2163" s="272"/>
      <c r="D2163" s="274" t="s">
        <v>373</v>
      </c>
      <c r="E2163" s="275" t="s">
        <v>1</v>
      </c>
      <c r="F2163" s="276" t="s">
        <v>1600</v>
      </c>
      <c r="H2163" s="275" t="s">
        <v>1</v>
      </c>
      <c r="L2163" s="272"/>
      <c r="M2163" s="277"/>
      <c r="T2163" s="278"/>
      <c r="AT2163" s="275" t="s">
        <v>373</v>
      </c>
      <c r="AU2163" s="275" t="s">
        <v>90</v>
      </c>
      <c r="AV2163" s="273" t="s">
        <v>84</v>
      </c>
      <c r="AW2163" s="273" t="s">
        <v>31</v>
      </c>
      <c r="AX2163" s="273" t="s">
        <v>77</v>
      </c>
      <c r="AY2163" s="275" t="s">
        <v>366</v>
      </c>
    </row>
    <row r="2164" spans="2:51" s="273" customFormat="1">
      <c r="B2164" s="272"/>
      <c r="D2164" s="274" t="s">
        <v>373</v>
      </c>
      <c r="E2164" s="275" t="s">
        <v>1</v>
      </c>
      <c r="F2164" s="276" t="s">
        <v>1830</v>
      </c>
      <c r="H2164" s="275" t="s">
        <v>1</v>
      </c>
      <c r="L2164" s="272"/>
      <c r="M2164" s="277"/>
      <c r="T2164" s="278"/>
      <c r="AT2164" s="275" t="s">
        <v>373</v>
      </c>
      <c r="AU2164" s="275" t="s">
        <v>90</v>
      </c>
      <c r="AV2164" s="273" t="s">
        <v>84</v>
      </c>
      <c r="AW2164" s="273" t="s">
        <v>31</v>
      </c>
      <c r="AX2164" s="273" t="s">
        <v>77</v>
      </c>
      <c r="AY2164" s="275" t="s">
        <v>366</v>
      </c>
    </row>
    <row r="2165" spans="2:51" s="273" customFormat="1">
      <c r="B2165" s="272"/>
      <c r="D2165" s="274" t="s">
        <v>373</v>
      </c>
      <c r="E2165" s="275" t="s">
        <v>1</v>
      </c>
      <c r="F2165" s="276" t="s">
        <v>1651</v>
      </c>
      <c r="H2165" s="275" t="s">
        <v>1</v>
      </c>
      <c r="L2165" s="272"/>
      <c r="M2165" s="277"/>
      <c r="T2165" s="278"/>
      <c r="AT2165" s="275" t="s">
        <v>373</v>
      </c>
      <c r="AU2165" s="275" t="s">
        <v>90</v>
      </c>
      <c r="AV2165" s="273" t="s">
        <v>84</v>
      </c>
      <c r="AW2165" s="273" t="s">
        <v>31</v>
      </c>
      <c r="AX2165" s="273" t="s">
        <v>77</v>
      </c>
      <c r="AY2165" s="275" t="s">
        <v>366</v>
      </c>
    </row>
    <row r="2166" spans="2:51" s="280" customFormat="1">
      <c r="B2166" s="279"/>
      <c r="D2166" s="274" t="s">
        <v>373</v>
      </c>
      <c r="E2166" s="281" t="s">
        <v>1</v>
      </c>
      <c r="F2166" s="282" t="s">
        <v>1939</v>
      </c>
      <c r="H2166" s="283">
        <v>5.2380000000000004</v>
      </c>
      <c r="L2166" s="279"/>
      <c r="M2166" s="284"/>
      <c r="T2166" s="285"/>
      <c r="AT2166" s="281" t="s">
        <v>373</v>
      </c>
      <c r="AU2166" s="281" t="s">
        <v>90</v>
      </c>
      <c r="AV2166" s="280" t="s">
        <v>90</v>
      </c>
      <c r="AW2166" s="280" t="s">
        <v>31</v>
      </c>
      <c r="AX2166" s="280" t="s">
        <v>77</v>
      </c>
      <c r="AY2166" s="281" t="s">
        <v>366</v>
      </c>
    </row>
    <row r="2167" spans="2:51" s="273" customFormat="1">
      <c r="B2167" s="272"/>
      <c r="D2167" s="274" t="s">
        <v>373</v>
      </c>
      <c r="E2167" s="275" t="s">
        <v>1</v>
      </c>
      <c r="F2167" s="276" t="s">
        <v>1940</v>
      </c>
      <c r="H2167" s="275" t="s">
        <v>1</v>
      </c>
      <c r="L2167" s="272"/>
      <c r="M2167" s="277"/>
      <c r="T2167" s="278"/>
      <c r="AT2167" s="275" t="s">
        <v>373</v>
      </c>
      <c r="AU2167" s="275" t="s">
        <v>90</v>
      </c>
      <c r="AV2167" s="273" t="s">
        <v>84</v>
      </c>
      <c r="AW2167" s="273" t="s">
        <v>31</v>
      </c>
      <c r="AX2167" s="273" t="s">
        <v>77</v>
      </c>
      <c r="AY2167" s="275" t="s">
        <v>366</v>
      </c>
    </row>
    <row r="2168" spans="2:51" s="280" customFormat="1">
      <c r="B2168" s="279"/>
      <c r="D2168" s="274" t="s">
        <v>373</v>
      </c>
      <c r="E2168" s="281" t="s">
        <v>1</v>
      </c>
      <c r="F2168" s="282" t="s">
        <v>1941</v>
      </c>
      <c r="H2168" s="283">
        <v>1.036</v>
      </c>
      <c r="L2168" s="279"/>
      <c r="M2168" s="284"/>
      <c r="T2168" s="285"/>
      <c r="AT2168" s="281" t="s">
        <v>373</v>
      </c>
      <c r="AU2168" s="281" t="s">
        <v>90</v>
      </c>
      <c r="AV2168" s="280" t="s">
        <v>90</v>
      </c>
      <c r="AW2168" s="280" t="s">
        <v>31</v>
      </c>
      <c r="AX2168" s="280" t="s">
        <v>77</v>
      </c>
      <c r="AY2168" s="281" t="s">
        <v>366</v>
      </c>
    </row>
    <row r="2169" spans="2:51" s="273" customFormat="1">
      <c r="B2169" s="272"/>
      <c r="D2169" s="274" t="s">
        <v>373</v>
      </c>
      <c r="E2169" s="275" t="s">
        <v>1</v>
      </c>
      <c r="F2169" s="276" t="s">
        <v>1832</v>
      </c>
      <c r="H2169" s="275" t="s">
        <v>1</v>
      </c>
      <c r="L2169" s="272"/>
      <c r="M2169" s="277"/>
      <c r="T2169" s="278"/>
      <c r="AT2169" s="275" t="s">
        <v>373</v>
      </c>
      <c r="AU2169" s="275" t="s">
        <v>90</v>
      </c>
      <c r="AV2169" s="273" t="s">
        <v>84</v>
      </c>
      <c r="AW2169" s="273" t="s">
        <v>31</v>
      </c>
      <c r="AX2169" s="273" t="s">
        <v>77</v>
      </c>
      <c r="AY2169" s="275" t="s">
        <v>366</v>
      </c>
    </row>
    <row r="2170" spans="2:51" s="273" customFormat="1">
      <c r="B2170" s="272"/>
      <c r="D2170" s="274" t="s">
        <v>373</v>
      </c>
      <c r="E2170" s="275" t="s">
        <v>1</v>
      </c>
      <c r="F2170" s="276" t="s">
        <v>1651</v>
      </c>
      <c r="H2170" s="275" t="s">
        <v>1</v>
      </c>
      <c r="L2170" s="272"/>
      <c r="M2170" s="277"/>
      <c r="T2170" s="278"/>
      <c r="AT2170" s="275" t="s">
        <v>373</v>
      </c>
      <c r="AU2170" s="275" t="s">
        <v>90</v>
      </c>
      <c r="AV2170" s="273" t="s">
        <v>84</v>
      </c>
      <c r="AW2170" s="273" t="s">
        <v>31</v>
      </c>
      <c r="AX2170" s="273" t="s">
        <v>77</v>
      </c>
      <c r="AY2170" s="275" t="s">
        <v>366</v>
      </c>
    </row>
    <row r="2171" spans="2:51" s="280" customFormat="1">
      <c r="B2171" s="279"/>
      <c r="D2171" s="274" t="s">
        <v>373</v>
      </c>
      <c r="E2171" s="281" t="s">
        <v>1</v>
      </c>
      <c r="F2171" s="282" t="s">
        <v>1942</v>
      </c>
      <c r="H2171" s="283">
        <v>9.4730000000000008</v>
      </c>
      <c r="L2171" s="279"/>
      <c r="M2171" s="284"/>
      <c r="T2171" s="285"/>
      <c r="AT2171" s="281" t="s">
        <v>373</v>
      </c>
      <c r="AU2171" s="281" t="s">
        <v>90</v>
      </c>
      <c r="AV2171" s="280" t="s">
        <v>90</v>
      </c>
      <c r="AW2171" s="280" t="s">
        <v>31</v>
      </c>
      <c r="AX2171" s="280" t="s">
        <v>77</v>
      </c>
      <c r="AY2171" s="281" t="s">
        <v>366</v>
      </c>
    </row>
    <row r="2172" spans="2:51" s="280" customFormat="1">
      <c r="B2172" s="279"/>
      <c r="D2172" s="274" t="s">
        <v>373</v>
      </c>
      <c r="E2172" s="281" t="s">
        <v>1</v>
      </c>
      <c r="F2172" s="282" t="s">
        <v>1943</v>
      </c>
      <c r="H2172" s="283">
        <v>-2.3279999999999998</v>
      </c>
      <c r="L2172" s="279"/>
      <c r="M2172" s="284"/>
      <c r="T2172" s="285"/>
      <c r="AT2172" s="281" t="s">
        <v>373</v>
      </c>
      <c r="AU2172" s="281" t="s">
        <v>90</v>
      </c>
      <c r="AV2172" s="280" t="s">
        <v>90</v>
      </c>
      <c r="AW2172" s="280" t="s">
        <v>31</v>
      </c>
      <c r="AX2172" s="280" t="s">
        <v>77</v>
      </c>
      <c r="AY2172" s="281" t="s">
        <v>366</v>
      </c>
    </row>
    <row r="2173" spans="2:51" s="280" customFormat="1">
      <c r="B2173" s="279"/>
      <c r="D2173" s="274" t="s">
        <v>373</v>
      </c>
      <c r="E2173" s="281" t="s">
        <v>1</v>
      </c>
      <c r="F2173" s="282" t="s">
        <v>1944</v>
      </c>
      <c r="H2173" s="283">
        <v>0.42199999999999999</v>
      </c>
      <c r="L2173" s="279"/>
      <c r="M2173" s="284"/>
      <c r="T2173" s="285"/>
      <c r="AT2173" s="281" t="s">
        <v>373</v>
      </c>
      <c r="AU2173" s="281" t="s">
        <v>90</v>
      </c>
      <c r="AV2173" s="280" t="s">
        <v>90</v>
      </c>
      <c r="AW2173" s="280" t="s">
        <v>31</v>
      </c>
      <c r="AX2173" s="280" t="s">
        <v>77</v>
      </c>
      <c r="AY2173" s="281" t="s">
        <v>366</v>
      </c>
    </row>
    <row r="2174" spans="2:51" s="273" customFormat="1">
      <c r="B2174" s="272"/>
      <c r="D2174" s="274" t="s">
        <v>373</v>
      </c>
      <c r="E2174" s="275" t="s">
        <v>1</v>
      </c>
      <c r="F2174" s="276" t="s">
        <v>1940</v>
      </c>
      <c r="H2174" s="275" t="s">
        <v>1</v>
      </c>
      <c r="L2174" s="272"/>
      <c r="M2174" s="277"/>
      <c r="T2174" s="278"/>
      <c r="AT2174" s="275" t="s">
        <v>373</v>
      </c>
      <c r="AU2174" s="275" t="s">
        <v>90</v>
      </c>
      <c r="AV2174" s="273" t="s">
        <v>84</v>
      </c>
      <c r="AW2174" s="273" t="s">
        <v>31</v>
      </c>
      <c r="AX2174" s="273" t="s">
        <v>77</v>
      </c>
      <c r="AY2174" s="275" t="s">
        <v>366</v>
      </c>
    </row>
    <row r="2175" spans="2:51" s="280" customFormat="1">
      <c r="B2175" s="279"/>
      <c r="D2175" s="274" t="s">
        <v>373</v>
      </c>
      <c r="E2175" s="281" t="s">
        <v>1</v>
      </c>
      <c r="F2175" s="282" t="s">
        <v>1945</v>
      </c>
      <c r="H2175" s="283">
        <v>0.64500000000000002</v>
      </c>
      <c r="L2175" s="279"/>
      <c r="M2175" s="284"/>
      <c r="T2175" s="285"/>
      <c r="AT2175" s="281" t="s">
        <v>373</v>
      </c>
      <c r="AU2175" s="281" t="s">
        <v>90</v>
      </c>
      <c r="AV2175" s="280" t="s">
        <v>90</v>
      </c>
      <c r="AW2175" s="280" t="s">
        <v>31</v>
      </c>
      <c r="AX2175" s="280" t="s">
        <v>77</v>
      </c>
      <c r="AY2175" s="281" t="s">
        <v>366</v>
      </c>
    </row>
    <row r="2176" spans="2:51" s="273" customFormat="1">
      <c r="B2176" s="272"/>
      <c r="D2176" s="274" t="s">
        <v>373</v>
      </c>
      <c r="E2176" s="275" t="s">
        <v>1</v>
      </c>
      <c r="F2176" s="276" t="s">
        <v>1601</v>
      </c>
      <c r="H2176" s="275" t="s">
        <v>1</v>
      </c>
      <c r="L2176" s="272"/>
      <c r="M2176" s="277"/>
      <c r="T2176" s="278"/>
      <c r="AT2176" s="275" t="s">
        <v>373</v>
      </c>
      <c r="AU2176" s="275" t="s">
        <v>90</v>
      </c>
      <c r="AV2176" s="273" t="s">
        <v>84</v>
      </c>
      <c r="AW2176" s="273" t="s">
        <v>31</v>
      </c>
      <c r="AX2176" s="273" t="s">
        <v>77</v>
      </c>
      <c r="AY2176" s="275" t="s">
        <v>366</v>
      </c>
    </row>
    <row r="2177" spans="2:51" s="273" customFormat="1">
      <c r="B2177" s="272"/>
      <c r="D2177" s="274" t="s">
        <v>373</v>
      </c>
      <c r="E2177" s="275" t="s">
        <v>1</v>
      </c>
      <c r="F2177" s="276" t="s">
        <v>1651</v>
      </c>
      <c r="H2177" s="275" t="s">
        <v>1</v>
      </c>
      <c r="L2177" s="272"/>
      <c r="M2177" s="277"/>
      <c r="T2177" s="278"/>
      <c r="AT2177" s="275" t="s">
        <v>373</v>
      </c>
      <c r="AU2177" s="275" t="s">
        <v>90</v>
      </c>
      <c r="AV2177" s="273" t="s">
        <v>84</v>
      </c>
      <c r="AW2177" s="273" t="s">
        <v>31</v>
      </c>
      <c r="AX2177" s="273" t="s">
        <v>77</v>
      </c>
      <c r="AY2177" s="275" t="s">
        <v>366</v>
      </c>
    </row>
    <row r="2178" spans="2:51" s="280" customFormat="1">
      <c r="B2178" s="279"/>
      <c r="D2178" s="274" t="s">
        <v>373</v>
      </c>
      <c r="E2178" s="281" t="s">
        <v>1</v>
      </c>
      <c r="F2178" s="282" t="s">
        <v>1946</v>
      </c>
      <c r="H2178" s="283">
        <v>8.032</v>
      </c>
      <c r="L2178" s="279"/>
      <c r="M2178" s="284"/>
      <c r="T2178" s="285"/>
      <c r="AT2178" s="281" t="s">
        <v>373</v>
      </c>
      <c r="AU2178" s="281" t="s">
        <v>90</v>
      </c>
      <c r="AV2178" s="280" t="s">
        <v>90</v>
      </c>
      <c r="AW2178" s="280" t="s">
        <v>31</v>
      </c>
      <c r="AX2178" s="280" t="s">
        <v>77</v>
      </c>
      <c r="AY2178" s="281" t="s">
        <v>366</v>
      </c>
    </row>
    <row r="2179" spans="2:51" s="280" customFormat="1">
      <c r="B2179" s="279"/>
      <c r="D2179" s="274" t="s">
        <v>373</v>
      </c>
      <c r="E2179" s="281" t="s">
        <v>1</v>
      </c>
      <c r="F2179" s="282" t="s">
        <v>1947</v>
      </c>
      <c r="H2179" s="283">
        <v>-0.75800000000000001</v>
      </c>
      <c r="L2179" s="279"/>
      <c r="M2179" s="284"/>
      <c r="T2179" s="285"/>
      <c r="AT2179" s="281" t="s">
        <v>373</v>
      </c>
      <c r="AU2179" s="281" t="s">
        <v>90</v>
      </c>
      <c r="AV2179" s="280" t="s">
        <v>90</v>
      </c>
      <c r="AW2179" s="280" t="s">
        <v>31</v>
      </c>
      <c r="AX2179" s="280" t="s">
        <v>77</v>
      </c>
      <c r="AY2179" s="281" t="s">
        <v>366</v>
      </c>
    </row>
    <row r="2180" spans="2:51" s="280" customFormat="1">
      <c r="B2180" s="279"/>
      <c r="D2180" s="274" t="s">
        <v>373</v>
      </c>
      <c r="E2180" s="281" t="s">
        <v>1</v>
      </c>
      <c r="F2180" s="282" t="s">
        <v>1948</v>
      </c>
      <c r="H2180" s="283">
        <v>0.158</v>
      </c>
      <c r="L2180" s="279"/>
      <c r="M2180" s="284"/>
      <c r="T2180" s="285"/>
      <c r="AT2180" s="281" t="s">
        <v>373</v>
      </c>
      <c r="AU2180" s="281" t="s">
        <v>90</v>
      </c>
      <c r="AV2180" s="280" t="s">
        <v>90</v>
      </c>
      <c r="AW2180" s="280" t="s">
        <v>31</v>
      </c>
      <c r="AX2180" s="280" t="s">
        <v>77</v>
      </c>
      <c r="AY2180" s="281" t="s">
        <v>366</v>
      </c>
    </row>
    <row r="2181" spans="2:51" s="273" customFormat="1">
      <c r="B2181" s="272"/>
      <c r="D2181" s="274" t="s">
        <v>373</v>
      </c>
      <c r="E2181" s="275" t="s">
        <v>1</v>
      </c>
      <c r="F2181" s="276" t="s">
        <v>1949</v>
      </c>
      <c r="H2181" s="275" t="s">
        <v>1</v>
      </c>
      <c r="L2181" s="272"/>
      <c r="M2181" s="277"/>
      <c r="T2181" s="278"/>
      <c r="AT2181" s="275" t="s">
        <v>373</v>
      </c>
      <c r="AU2181" s="275" t="s">
        <v>90</v>
      </c>
      <c r="AV2181" s="273" t="s">
        <v>84</v>
      </c>
      <c r="AW2181" s="273" t="s">
        <v>31</v>
      </c>
      <c r="AX2181" s="273" t="s">
        <v>77</v>
      </c>
      <c r="AY2181" s="275" t="s">
        <v>366</v>
      </c>
    </row>
    <row r="2182" spans="2:51" s="280" customFormat="1">
      <c r="B2182" s="279"/>
      <c r="D2182" s="274" t="s">
        <v>373</v>
      </c>
      <c r="E2182" s="281" t="s">
        <v>1</v>
      </c>
      <c r="F2182" s="282" t="s">
        <v>1938</v>
      </c>
      <c r="H2182" s="283">
        <v>0.19900000000000001</v>
      </c>
      <c r="L2182" s="279"/>
      <c r="M2182" s="284"/>
      <c r="T2182" s="285"/>
      <c r="AT2182" s="281" t="s">
        <v>373</v>
      </c>
      <c r="AU2182" s="281" t="s">
        <v>90</v>
      </c>
      <c r="AV2182" s="280" t="s">
        <v>90</v>
      </c>
      <c r="AW2182" s="280" t="s">
        <v>31</v>
      </c>
      <c r="AX2182" s="280" t="s">
        <v>77</v>
      </c>
      <c r="AY2182" s="281" t="s">
        <v>366</v>
      </c>
    </row>
    <row r="2183" spans="2:51" s="273" customFormat="1">
      <c r="B2183" s="272"/>
      <c r="D2183" s="274" t="s">
        <v>373</v>
      </c>
      <c r="E2183" s="275" t="s">
        <v>1</v>
      </c>
      <c r="F2183" s="276" t="s">
        <v>1950</v>
      </c>
      <c r="H2183" s="275" t="s">
        <v>1</v>
      </c>
      <c r="L2183" s="272"/>
      <c r="M2183" s="277"/>
      <c r="T2183" s="278"/>
      <c r="AT2183" s="275" t="s">
        <v>373</v>
      </c>
      <c r="AU2183" s="275" t="s">
        <v>90</v>
      </c>
      <c r="AV2183" s="273" t="s">
        <v>84</v>
      </c>
      <c r="AW2183" s="273" t="s">
        <v>31</v>
      </c>
      <c r="AX2183" s="273" t="s">
        <v>77</v>
      </c>
      <c r="AY2183" s="275" t="s">
        <v>366</v>
      </c>
    </row>
    <row r="2184" spans="2:51" s="273" customFormat="1">
      <c r="B2184" s="272"/>
      <c r="D2184" s="274" t="s">
        <v>373</v>
      </c>
      <c r="E2184" s="275" t="s">
        <v>1</v>
      </c>
      <c r="F2184" s="276" t="s">
        <v>1593</v>
      </c>
      <c r="H2184" s="275" t="s">
        <v>1</v>
      </c>
      <c r="L2184" s="272"/>
      <c r="M2184" s="277"/>
      <c r="T2184" s="278"/>
      <c r="AT2184" s="275" t="s">
        <v>373</v>
      </c>
      <c r="AU2184" s="275" t="s">
        <v>90</v>
      </c>
      <c r="AV2184" s="273" t="s">
        <v>84</v>
      </c>
      <c r="AW2184" s="273" t="s">
        <v>31</v>
      </c>
      <c r="AX2184" s="273" t="s">
        <v>77</v>
      </c>
      <c r="AY2184" s="275" t="s">
        <v>366</v>
      </c>
    </row>
    <row r="2185" spans="2:51" s="273" customFormat="1">
      <c r="B2185" s="272"/>
      <c r="D2185" s="274" t="s">
        <v>373</v>
      </c>
      <c r="E2185" s="275" t="s">
        <v>1</v>
      </c>
      <c r="F2185" s="276" t="s">
        <v>1594</v>
      </c>
      <c r="H2185" s="275" t="s">
        <v>1</v>
      </c>
      <c r="L2185" s="272"/>
      <c r="M2185" s="277"/>
      <c r="T2185" s="278"/>
      <c r="AT2185" s="275" t="s">
        <v>373</v>
      </c>
      <c r="AU2185" s="275" t="s">
        <v>90</v>
      </c>
      <c r="AV2185" s="273" t="s">
        <v>84</v>
      </c>
      <c r="AW2185" s="273" t="s">
        <v>31</v>
      </c>
      <c r="AX2185" s="273" t="s">
        <v>77</v>
      </c>
      <c r="AY2185" s="275" t="s">
        <v>366</v>
      </c>
    </row>
    <row r="2186" spans="2:51" s="280" customFormat="1">
      <c r="B2186" s="279"/>
      <c r="D2186" s="274" t="s">
        <v>373</v>
      </c>
      <c r="E2186" s="281" t="s">
        <v>1</v>
      </c>
      <c r="F2186" s="282" t="s">
        <v>1951</v>
      </c>
      <c r="H2186" s="283">
        <v>-5.28</v>
      </c>
      <c r="L2186" s="279"/>
      <c r="M2186" s="284"/>
      <c r="T2186" s="285"/>
      <c r="AT2186" s="281" t="s">
        <v>373</v>
      </c>
      <c r="AU2186" s="281" t="s">
        <v>90</v>
      </c>
      <c r="AV2186" s="280" t="s">
        <v>90</v>
      </c>
      <c r="AW2186" s="280" t="s">
        <v>31</v>
      </c>
      <c r="AX2186" s="280" t="s">
        <v>77</v>
      </c>
      <c r="AY2186" s="281" t="s">
        <v>366</v>
      </c>
    </row>
    <row r="2187" spans="2:51" s="280" customFormat="1">
      <c r="B2187" s="279"/>
      <c r="D2187" s="274" t="s">
        <v>373</v>
      </c>
      <c r="E2187" s="281" t="s">
        <v>1</v>
      </c>
      <c r="F2187" s="282" t="s">
        <v>1952</v>
      </c>
      <c r="H2187" s="283">
        <v>0.02</v>
      </c>
      <c r="L2187" s="279"/>
      <c r="M2187" s="284"/>
      <c r="T2187" s="285"/>
      <c r="AT2187" s="281" t="s">
        <v>373</v>
      </c>
      <c r="AU2187" s="281" t="s">
        <v>90</v>
      </c>
      <c r="AV2187" s="280" t="s">
        <v>90</v>
      </c>
      <c r="AW2187" s="280" t="s">
        <v>31</v>
      </c>
      <c r="AX2187" s="280" t="s">
        <v>77</v>
      </c>
      <c r="AY2187" s="281" t="s">
        <v>366</v>
      </c>
    </row>
    <row r="2188" spans="2:51" s="273" customFormat="1">
      <c r="B2188" s="272"/>
      <c r="D2188" s="274" t="s">
        <v>373</v>
      </c>
      <c r="E2188" s="275" t="s">
        <v>1</v>
      </c>
      <c r="F2188" s="276" t="s">
        <v>1597</v>
      </c>
      <c r="H2188" s="275" t="s">
        <v>1</v>
      </c>
      <c r="L2188" s="272"/>
      <c r="M2188" s="277"/>
      <c r="T2188" s="278"/>
      <c r="AT2188" s="275" t="s">
        <v>373</v>
      </c>
      <c r="AU2188" s="275" t="s">
        <v>90</v>
      </c>
      <c r="AV2188" s="273" t="s">
        <v>84</v>
      </c>
      <c r="AW2188" s="273" t="s">
        <v>31</v>
      </c>
      <c r="AX2188" s="273" t="s">
        <v>77</v>
      </c>
      <c r="AY2188" s="275" t="s">
        <v>366</v>
      </c>
    </row>
    <row r="2189" spans="2:51" s="273" customFormat="1">
      <c r="B2189" s="272"/>
      <c r="D2189" s="274" t="s">
        <v>373</v>
      </c>
      <c r="E2189" s="275" t="s">
        <v>1</v>
      </c>
      <c r="F2189" s="276" t="s">
        <v>1598</v>
      </c>
      <c r="H2189" s="275" t="s">
        <v>1</v>
      </c>
      <c r="L2189" s="272"/>
      <c r="M2189" s="277"/>
      <c r="T2189" s="278"/>
      <c r="AT2189" s="275" t="s">
        <v>373</v>
      </c>
      <c r="AU2189" s="275" t="s">
        <v>90</v>
      </c>
      <c r="AV2189" s="273" t="s">
        <v>84</v>
      </c>
      <c r="AW2189" s="273" t="s">
        <v>31</v>
      </c>
      <c r="AX2189" s="273" t="s">
        <v>77</v>
      </c>
      <c r="AY2189" s="275" t="s">
        <v>366</v>
      </c>
    </row>
    <row r="2190" spans="2:51" s="280" customFormat="1">
      <c r="B2190" s="279"/>
      <c r="D2190" s="274" t="s">
        <v>373</v>
      </c>
      <c r="E2190" s="281" t="s">
        <v>1</v>
      </c>
      <c r="F2190" s="282" t="s">
        <v>1953</v>
      </c>
      <c r="H2190" s="283">
        <v>-5.8040000000000003</v>
      </c>
      <c r="L2190" s="279"/>
      <c r="M2190" s="284"/>
      <c r="T2190" s="285"/>
      <c r="AT2190" s="281" t="s">
        <v>373</v>
      </c>
      <c r="AU2190" s="281" t="s">
        <v>90</v>
      </c>
      <c r="AV2190" s="280" t="s">
        <v>90</v>
      </c>
      <c r="AW2190" s="280" t="s">
        <v>31</v>
      </c>
      <c r="AX2190" s="280" t="s">
        <v>77</v>
      </c>
      <c r="AY2190" s="281" t="s">
        <v>366</v>
      </c>
    </row>
    <row r="2191" spans="2:51" s="273" customFormat="1">
      <c r="B2191" s="272"/>
      <c r="D2191" s="274" t="s">
        <v>373</v>
      </c>
      <c r="E2191" s="275" t="s">
        <v>1</v>
      </c>
      <c r="F2191" s="276" t="s">
        <v>1600</v>
      </c>
      <c r="H2191" s="275" t="s">
        <v>1</v>
      </c>
      <c r="L2191" s="272"/>
      <c r="M2191" s="277"/>
      <c r="T2191" s="278"/>
      <c r="AT2191" s="275" t="s">
        <v>373</v>
      </c>
      <c r="AU2191" s="275" t="s">
        <v>90</v>
      </c>
      <c r="AV2191" s="273" t="s">
        <v>84</v>
      </c>
      <c r="AW2191" s="273" t="s">
        <v>31</v>
      </c>
      <c r="AX2191" s="273" t="s">
        <v>77</v>
      </c>
      <c r="AY2191" s="275" t="s">
        <v>366</v>
      </c>
    </row>
    <row r="2192" spans="2:51" s="273" customFormat="1">
      <c r="B2192" s="272"/>
      <c r="D2192" s="274" t="s">
        <v>373</v>
      </c>
      <c r="E2192" s="275" t="s">
        <v>1</v>
      </c>
      <c r="F2192" s="276" t="s">
        <v>1601</v>
      </c>
      <c r="H2192" s="275" t="s">
        <v>1</v>
      </c>
      <c r="L2192" s="272"/>
      <c r="M2192" s="277"/>
      <c r="T2192" s="278"/>
      <c r="AT2192" s="275" t="s">
        <v>373</v>
      </c>
      <c r="AU2192" s="275" t="s">
        <v>90</v>
      </c>
      <c r="AV2192" s="273" t="s">
        <v>84</v>
      </c>
      <c r="AW2192" s="273" t="s">
        <v>31</v>
      </c>
      <c r="AX2192" s="273" t="s">
        <v>77</v>
      </c>
      <c r="AY2192" s="275" t="s">
        <v>366</v>
      </c>
    </row>
    <row r="2193" spans="2:65" s="280" customFormat="1">
      <c r="B2193" s="279"/>
      <c r="D2193" s="274" t="s">
        <v>373</v>
      </c>
      <c r="E2193" s="281" t="s">
        <v>1</v>
      </c>
      <c r="F2193" s="282" t="s">
        <v>1954</v>
      </c>
      <c r="H2193" s="283">
        <v>-5.2910000000000004</v>
      </c>
      <c r="L2193" s="279"/>
      <c r="M2193" s="284"/>
      <c r="T2193" s="285"/>
      <c r="AT2193" s="281" t="s">
        <v>373</v>
      </c>
      <c r="AU2193" s="281" t="s">
        <v>90</v>
      </c>
      <c r="AV2193" s="280" t="s">
        <v>90</v>
      </c>
      <c r="AW2193" s="280" t="s">
        <v>31</v>
      </c>
      <c r="AX2193" s="280" t="s">
        <v>77</v>
      </c>
      <c r="AY2193" s="281" t="s">
        <v>366</v>
      </c>
    </row>
    <row r="2194" spans="2:65" s="280" customFormat="1">
      <c r="B2194" s="279"/>
      <c r="D2194" s="274" t="s">
        <v>373</v>
      </c>
      <c r="E2194" s="281" t="s">
        <v>1</v>
      </c>
      <c r="F2194" s="282" t="s">
        <v>1955</v>
      </c>
      <c r="H2194" s="283">
        <v>0.371</v>
      </c>
      <c r="L2194" s="279"/>
      <c r="M2194" s="284"/>
      <c r="T2194" s="285"/>
      <c r="AT2194" s="281" t="s">
        <v>373</v>
      </c>
      <c r="AU2194" s="281" t="s">
        <v>90</v>
      </c>
      <c r="AV2194" s="280" t="s">
        <v>90</v>
      </c>
      <c r="AW2194" s="280" t="s">
        <v>31</v>
      </c>
      <c r="AX2194" s="280" t="s">
        <v>77</v>
      </c>
      <c r="AY2194" s="281" t="s">
        <v>366</v>
      </c>
    </row>
    <row r="2195" spans="2:65" s="294" customFormat="1">
      <c r="B2195" s="293"/>
      <c r="D2195" s="274" t="s">
        <v>373</v>
      </c>
      <c r="E2195" s="295" t="s">
        <v>1</v>
      </c>
      <c r="F2195" s="296" t="s">
        <v>397</v>
      </c>
      <c r="H2195" s="297">
        <v>53.491999999999997</v>
      </c>
      <c r="L2195" s="293"/>
      <c r="M2195" s="298"/>
      <c r="T2195" s="299"/>
      <c r="AT2195" s="295" t="s">
        <v>373</v>
      </c>
      <c r="AU2195" s="295" t="s">
        <v>90</v>
      </c>
      <c r="AV2195" s="294" t="s">
        <v>149</v>
      </c>
      <c r="AW2195" s="294" t="s">
        <v>31</v>
      </c>
      <c r="AX2195" s="294" t="s">
        <v>77</v>
      </c>
      <c r="AY2195" s="295" t="s">
        <v>366</v>
      </c>
    </row>
    <row r="2196" spans="2:65" s="287" customFormat="1">
      <c r="B2196" s="286"/>
      <c r="D2196" s="274" t="s">
        <v>373</v>
      </c>
      <c r="E2196" s="288" t="s">
        <v>1</v>
      </c>
      <c r="F2196" s="289" t="s">
        <v>378</v>
      </c>
      <c r="H2196" s="290">
        <v>129.56899999999999</v>
      </c>
      <c r="L2196" s="286"/>
      <c r="M2196" s="291"/>
      <c r="T2196" s="292"/>
      <c r="AT2196" s="288" t="s">
        <v>373</v>
      </c>
      <c r="AU2196" s="288" t="s">
        <v>90</v>
      </c>
      <c r="AV2196" s="287" t="s">
        <v>371</v>
      </c>
      <c r="AW2196" s="287" t="s">
        <v>31</v>
      </c>
      <c r="AX2196" s="287" t="s">
        <v>84</v>
      </c>
      <c r="AY2196" s="288" t="s">
        <v>366</v>
      </c>
    </row>
    <row r="2197" spans="2:65" s="74" customFormat="1" ht="24.2" customHeight="1">
      <c r="B2197" s="73"/>
      <c r="C2197" s="260" t="s">
        <v>1956</v>
      </c>
      <c r="D2197" s="260" t="s">
        <v>368</v>
      </c>
      <c r="E2197" s="261" t="s">
        <v>1957</v>
      </c>
      <c r="F2197" s="262" t="s">
        <v>1958</v>
      </c>
      <c r="G2197" s="263" t="s">
        <v>249</v>
      </c>
      <c r="H2197" s="264">
        <v>727.17600000000004</v>
      </c>
      <c r="I2197" s="26"/>
      <c r="J2197" s="266">
        <f>ROUND(I2197*H2197,2)</f>
        <v>0</v>
      </c>
      <c r="K2197" s="267"/>
      <c r="L2197" s="73"/>
      <c r="M2197" s="27" t="s">
        <v>1</v>
      </c>
      <c r="N2197" s="233" t="s">
        <v>43</v>
      </c>
      <c r="P2197" s="269">
        <f>O2197*H2197</f>
        <v>0</v>
      </c>
      <c r="Q2197" s="269">
        <v>7.3499999999999998E-3</v>
      </c>
      <c r="R2197" s="269">
        <f>Q2197*H2197</f>
        <v>5.3447436000000001</v>
      </c>
      <c r="S2197" s="269">
        <v>0</v>
      </c>
      <c r="T2197" s="270">
        <f>S2197*H2197</f>
        <v>0</v>
      </c>
      <c r="AR2197" s="271" t="s">
        <v>371</v>
      </c>
      <c r="AT2197" s="271" t="s">
        <v>368</v>
      </c>
      <c r="AU2197" s="271" t="s">
        <v>90</v>
      </c>
      <c r="AY2197" s="53" t="s">
        <v>366</v>
      </c>
      <c r="BE2197" s="179">
        <f>IF(N2197="základná",J2197,0)</f>
        <v>0</v>
      </c>
      <c r="BF2197" s="179">
        <f>IF(N2197="znížená",J2197,0)</f>
        <v>0</v>
      </c>
      <c r="BG2197" s="179">
        <f>IF(N2197="zákl. prenesená",J2197,0)</f>
        <v>0</v>
      </c>
      <c r="BH2197" s="179">
        <f>IF(N2197="zníž. prenesená",J2197,0)</f>
        <v>0</v>
      </c>
      <c r="BI2197" s="179">
        <f>IF(N2197="nulová",J2197,0)</f>
        <v>0</v>
      </c>
      <c r="BJ2197" s="53" t="s">
        <v>90</v>
      </c>
      <c r="BK2197" s="179">
        <f>ROUND(I2197*H2197,2)</f>
        <v>0</v>
      </c>
      <c r="BL2197" s="53" t="s">
        <v>371</v>
      </c>
      <c r="BM2197" s="271" t="s">
        <v>1959</v>
      </c>
    </row>
    <row r="2198" spans="2:65" s="273" customFormat="1">
      <c r="B2198" s="272"/>
      <c r="D2198" s="274" t="s">
        <v>373</v>
      </c>
      <c r="E2198" s="275" t="s">
        <v>1</v>
      </c>
      <c r="F2198" s="276" t="s">
        <v>1960</v>
      </c>
      <c r="H2198" s="275" t="s">
        <v>1</v>
      </c>
      <c r="L2198" s="272"/>
      <c r="M2198" s="277"/>
      <c r="T2198" s="278"/>
      <c r="AT2198" s="275" t="s">
        <v>373</v>
      </c>
      <c r="AU2198" s="275" t="s">
        <v>90</v>
      </c>
      <c r="AV2198" s="273" t="s">
        <v>84</v>
      </c>
      <c r="AW2198" s="273" t="s">
        <v>31</v>
      </c>
      <c r="AX2198" s="273" t="s">
        <v>77</v>
      </c>
      <c r="AY2198" s="275" t="s">
        <v>366</v>
      </c>
    </row>
    <row r="2199" spans="2:65" s="273" customFormat="1">
      <c r="B2199" s="272"/>
      <c r="D2199" s="274" t="s">
        <v>373</v>
      </c>
      <c r="E2199" s="275" t="s">
        <v>1</v>
      </c>
      <c r="F2199" s="276" t="s">
        <v>1649</v>
      </c>
      <c r="H2199" s="275" t="s">
        <v>1</v>
      </c>
      <c r="L2199" s="272"/>
      <c r="M2199" s="277"/>
      <c r="T2199" s="278"/>
      <c r="AT2199" s="275" t="s">
        <v>373</v>
      </c>
      <c r="AU2199" s="275" t="s">
        <v>90</v>
      </c>
      <c r="AV2199" s="273" t="s">
        <v>84</v>
      </c>
      <c r="AW2199" s="273" t="s">
        <v>31</v>
      </c>
      <c r="AX2199" s="273" t="s">
        <v>77</v>
      </c>
      <c r="AY2199" s="275" t="s">
        <v>366</v>
      </c>
    </row>
    <row r="2200" spans="2:65" s="273" customFormat="1">
      <c r="B2200" s="272"/>
      <c r="D2200" s="274" t="s">
        <v>373</v>
      </c>
      <c r="E2200" s="275" t="s">
        <v>1</v>
      </c>
      <c r="F2200" s="276" t="s">
        <v>1670</v>
      </c>
      <c r="H2200" s="275" t="s">
        <v>1</v>
      </c>
      <c r="L2200" s="272"/>
      <c r="M2200" s="277"/>
      <c r="T2200" s="278"/>
      <c r="AT2200" s="275" t="s">
        <v>373</v>
      </c>
      <c r="AU2200" s="275" t="s">
        <v>90</v>
      </c>
      <c r="AV2200" s="273" t="s">
        <v>84</v>
      </c>
      <c r="AW2200" s="273" t="s">
        <v>31</v>
      </c>
      <c r="AX2200" s="273" t="s">
        <v>77</v>
      </c>
      <c r="AY2200" s="275" t="s">
        <v>366</v>
      </c>
    </row>
    <row r="2201" spans="2:65" s="273" customFormat="1">
      <c r="B2201" s="272"/>
      <c r="D2201" s="274" t="s">
        <v>373</v>
      </c>
      <c r="E2201" s="275" t="s">
        <v>1</v>
      </c>
      <c r="F2201" s="276" t="s">
        <v>1904</v>
      </c>
      <c r="H2201" s="275" t="s">
        <v>1</v>
      </c>
      <c r="L2201" s="272"/>
      <c r="M2201" s="277"/>
      <c r="T2201" s="278"/>
      <c r="AT2201" s="275" t="s">
        <v>373</v>
      </c>
      <c r="AU2201" s="275" t="s">
        <v>90</v>
      </c>
      <c r="AV2201" s="273" t="s">
        <v>84</v>
      </c>
      <c r="AW2201" s="273" t="s">
        <v>31</v>
      </c>
      <c r="AX2201" s="273" t="s">
        <v>77</v>
      </c>
      <c r="AY2201" s="275" t="s">
        <v>366</v>
      </c>
    </row>
    <row r="2202" spans="2:65" s="280" customFormat="1">
      <c r="B2202" s="279"/>
      <c r="D2202" s="274" t="s">
        <v>373</v>
      </c>
      <c r="E2202" s="281" t="s">
        <v>1</v>
      </c>
      <c r="F2202" s="282" t="s">
        <v>1961</v>
      </c>
      <c r="H2202" s="283">
        <v>1.165</v>
      </c>
      <c r="L2202" s="279"/>
      <c r="M2202" s="284"/>
      <c r="T2202" s="285"/>
      <c r="AT2202" s="281" t="s">
        <v>373</v>
      </c>
      <c r="AU2202" s="281" t="s">
        <v>90</v>
      </c>
      <c r="AV2202" s="280" t="s">
        <v>90</v>
      </c>
      <c r="AW2202" s="280" t="s">
        <v>31</v>
      </c>
      <c r="AX2202" s="280" t="s">
        <v>77</v>
      </c>
      <c r="AY2202" s="281" t="s">
        <v>366</v>
      </c>
    </row>
    <row r="2203" spans="2:65" s="273" customFormat="1">
      <c r="B2203" s="272"/>
      <c r="D2203" s="274" t="s">
        <v>373</v>
      </c>
      <c r="E2203" s="275" t="s">
        <v>1</v>
      </c>
      <c r="F2203" s="276" t="s">
        <v>1686</v>
      </c>
      <c r="H2203" s="275" t="s">
        <v>1</v>
      </c>
      <c r="L2203" s="272"/>
      <c r="M2203" s="277"/>
      <c r="T2203" s="278"/>
      <c r="AT2203" s="275" t="s">
        <v>373</v>
      </c>
      <c r="AU2203" s="275" t="s">
        <v>90</v>
      </c>
      <c r="AV2203" s="273" t="s">
        <v>84</v>
      </c>
      <c r="AW2203" s="273" t="s">
        <v>31</v>
      </c>
      <c r="AX2203" s="273" t="s">
        <v>77</v>
      </c>
      <c r="AY2203" s="275" t="s">
        <v>366</v>
      </c>
    </row>
    <row r="2204" spans="2:65" s="273" customFormat="1">
      <c r="B2204" s="272"/>
      <c r="D2204" s="274" t="s">
        <v>373</v>
      </c>
      <c r="E2204" s="275" t="s">
        <v>1</v>
      </c>
      <c r="F2204" s="276" t="s">
        <v>1904</v>
      </c>
      <c r="H2204" s="275" t="s">
        <v>1</v>
      </c>
      <c r="L2204" s="272"/>
      <c r="M2204" s="277"/>
      <c r="T2204" s="278"/>
      <c r="AT2204" s="275" t="s">
        <v>373</v>
      </c>
      <c r="AU2204" s="275" t="s">
        <v>90</v>
      </c>
      <c r="AV2204" s="273" t="s">
        <v>84</v>
      </c>
      <c r="AW2204" s="273" t="s">
        <v>31</v>
      </c>
      <c r="AX2204" s="273" t="s">
        <v>77</v>
      </c>
      <c r="AY2204" s="275" t="s">
        <v>366</v>
      </c>
    </row>
    <row r="2205" spans="2:65" s="280" customFormat="1">
      <c r="B2205" s="279"/>
      <c r="D2205" s="274" t="s">
        <v>373</v>
      </c>
      <c r="E2205" s="281" t="s">
        <v>1</v>
      </c>
      <c r="F2205" s="282" t="s">
        <v>1962</v>
      </c>
      <c r="H2205" s="283">
        <v>5.8719999999999999</v>
      </c>
      <c r="L2205" s="279"/>
      <c r="M2205" s="284"/>
      <c r="T2205" s="285"/>
      <c r="AT2205" s="281" t="s">
        <v>373</v>
      </c>
      <c r="AU2205" s="281" t="s">
        <v>90</v>
      </c>
      <c r="AV2205" s="280" t="s">
        <v>90</v>
      </c>
      <c r="AW2205" s="280" t="s">
        <v>31</v>
      </c>
      <c r="AX2205" s="280" t="s">
        <v>77</v>
      </c>
      <c r="AY2205" s="281" t="s">
        <v>366</v>
      </c>
    </row>
    <row r="2206" spans="2:65" s="273" customFormat="1">
      <c r="B2206" s="272"/>
      <c r="D2206" s="274" t="s">
        <v>373</v>
      </c>
      <c r="E2206" s="275" t="s">
        <v>1</v>
      </c>
      <c r="F2206" s="276" t="s">
        <v>1708</v>
      </c>
      <c r="H2206" s="275" t="s">
        <v>1</v>
      </c>
      <c r="L2206" s="272"/>
      <c r="M2206" s="277"/>
      <c r="T2206" s="278"/>
      <c r="AT2206" s="275" t="s">
        <v>373</v>
      </c>
      <c r="AU2206" s="275" t="s">
        <v>90</v>
      </c>
      <c r="AV2206" s="273" t="s">
        <v>84</v>
      </c>
      <c r="AW2206" s="273" t="s">
        <v>31</v>
      </c>
      <c r="AX2206" s="273" t="s">
        <v>77</v>
      </c>
      <c r="AY2206" s="275" t="s">
        <v>366</v>
      </c>
    </row>
    <row r="2207" spans="2:65" s="273" customFormat="1">
      <c r="B2207" s="272"/>
      <c r="D2207" s="274" t="s">
        <v>373</v>
      </c>
      <c r="E2207" s="275" t="s">
        <v>1</v>
      </c>
      <c r="F2207" s="276" t="s">
        <v>1904</v>
      </c>
      <c r="H2207" s="275" t="s">
        <v>1</v>
      </c>
      <c r="L2207" s="272"/>
      <c r="M2207" s="277"/>
      <c r="T2207" s="278"/>
      <c r="AT2207" s="275" t="s">
        <v>373</v>
      </c>
      <c r="AU2207" s="275" t="s">
        <v>90</v>
      </c>
      <c r="AV2207" s="273" t="s">
        <v>84</v>
      </c>
      <c r="AW2207" s="273" t="s">
        <v>31</v>
      </c>
      <c r="AX2207" s="273" t="s">
        <v>77</v>
      </c>
      <c r="AY2207" s="275" t="s">
        <v>366</v>
      </c>
    </row>
    <row r="2208" spans="2:65" s="280" customFormat="1">
      <c r="B2208" s="279"/>
      <c r="D2208" s="274" t="s">
        <v>373</v>
      </c>
      <c r="E2208" s="281" t="s">
        <v>1</v>
      </c>
      <c r="F2208" s="282" t="s">
        <v>1963</v>
      </c>
      <c r="H2208" s="283">
        <v>1.2829999999999999</v>
      </c>
      <c r="L2208" s="279"/>
      <c r="M2208" s="284"/>
      <c r="T2208" s="285"/>
      <c r="AT2208" s="281" t="s">
        <v>373</v>
      </c>
      <c r="AU2208" s="281" t="s">
        <v>90</v>
      </c>
      <c r="AV2208" s="280" t="s">
        <v>90</v>
      </c>
      <c r="AW2208" s="280" t="s">
        <v>31</v>
      </c>
      <c r="AX2208" s="280" t="s">
        <v>77</v>
      </c>
      <c r="AY2208" s="281" t="s">
        <v>366</v>
      </c>
    </row>
    <row r="2209" spans="2:51" s="273" customFormat="1">
      <c r="B2209" s="272"/>
      <c r="D2209" s="274" t="s">
        <v>373</v>
      </c>
      <c r="E2209" s="275" t="s">
        <v>1</v>
      </c>
      <c r="F2209" s="276" t="s">
        <v>1723</v>
      </c>
      <c r="H2209" s="275" t="s">
        <v>1</v>
      </c>
      <c r="L2209" s="272"/>
      <c r="M2209" s="277"/>
      <c r="T2209" s="278"/>
      <c r="AT2209" s="275" t="s">
        <v>373</v>
      </c>
      <c r="AU2209" s="275" t="s">
        <v>90</v>
      </c>
      <c r="AV2209" s="273" t="s">
        <v>84</v>
      </c>
      <c r="AW2209" s="273" t="s">
        <v>31</v>
      </c>
      <c r="AX2209" s="273" t="s">
        <v>77</v>
      </c>
      <c r="AY2209" s="275" t="s">
        <v>366</v>
      </c>
    </row>
    <row r="2210" spans="2:51" s="273" customFormat="1">
      <c r="B2210" s="272"/>
      <c r="D2210" s="274" t="s">
        <v>373</v>
      </c>
      <c r="E2210" s="275" t="s">
        <v>1</v>
      </c>
      <c r="F2210" s="276" t="s">
        <v>1904</v>
      </c>
      <c r="H2210" s="275" t="s">
        <v>1</v>
      </c>
      <c r="L2210" s="272"/>
      <c r="M2210" s="277"/>
      <c r="T2210" s="278"/>
      <c r="AT2210" s="275" t="s">
        <v>373</v>
      </c>
      <c r="AU2210" s="275" t="s">
        <v>90</v>
      </c>
      <c r="AV2210" s="273" t="s">
        <v>84</v>
      </c>
      <c r="AW2210" s="273" t="s">
        <v>31</v>
      </c>
      <c r="AX2210" s="273" t="s">
        <v>77</v>
      </c>
      <c r="AY2210" s="275" t="s">
        <v>366</v>
      </c>
    </row>
    <row r="2211" spans="2:51" s="280" customFormat="1">
      <c r="B2211" s="279"/>
      <c r="D2211" s="274" t="s">
        <v>373</v>
      </c>
      <c r="E2211" s="281" t="s">
        <v>1</v>
      </c>
      <c r="F2211" s="282" t="s">
        <v>1964</v>
      </c>
      <c r="H2211" s="283">
        <v>6.048</v>
      </c>
      <c r="L2211" s="279"/>
      <c r="M2211" s="284"/>
      <c r="T2211" s="285"/>
      <c r="AT2211" s="281" t="s">
        <v>373</v>
      </c>
      <c r="AU2211" s="281" t="s">
        <v>90</v>
      </c>
      <c r="AV2211" s="280" t="s">
        <v>90</v>
      </c>
      <c r="AW2211" s="280" t="s">
        <v>31</v>
      </c>
      <c r="AX2211" s="280" t="s">
        <v>77</v>
      </c>
      <c r="AY2211" s="281" t="s">
        <v>366</v>
      </c>
    </row>
    <row r="2212" spans="2:51" s="273" customFormat="1">
      <c r="B2212" s="272"/>
      <c r="D2212" s="274" t="s">
        <v>373</v>
      </c>
      <c r="E2212" s="275" t="s">
        <v>1</v>
      </c>
      <c r="F2212" s="276" t="s">
        <v>1965</v>
      </c>
      <c r="H2212" s="275" t="s">
        <v>1</v>
      </c>
      <c r="L2212" s="272"/>
      <c r="M2212" s="277"/>
      <c r="T2212" s="278"/>
      <c r="AT2212" s="275" t="s">
        <v>373</v>
      </c>
      <c r="AU2212" s="275" t="s">
        <v>90</v>
      </c>
      <c r="AV2212" s="273" t="s">
        <v>84</v>
      </c>
      <c r="AW2212" s="273" t="s">
        <v>31</v>
      </c>
      <c r="AX2212" s="273" t="s">
        <v>77</v>
      </c>
      <c r="AY2212" s="275" t="s">
        <v>366</v>
      </c>
    </row>
    <row r="2213" spans="2:51" s="273" customFormat="1">
      <c r="B2213" s="272"/>
      <c r="D2213" s="274" t="s">
        <v>373</v>
      </c>
      <c r="E2213" s="275" t="s">
        <v>1</v>
      </c>
      <c r="F2213" s="276" t="s">
        <v>1904</v>
      </c>
      <c r="H2213" s="275" t="s">
        <v>1</v>
      </c>
      <c r="L2213" s="272"/>
      <c r="M2213" s="277"/>
      <c r="T2213" s="278"/>
      <c r="AT2213" s="275" t="s">
        <v>373</v>
      </c>
      <c r="AU2213" s="275" t="s">
        <v>90</v>
      </c>
      <c r="AV2213" s="273" t="s">
        <v>84</v>
      </c>
      <c r="AW2213" s="273" t="s">
        <v>31</v>
      </c>
      <c r="AX2213" s="273" t="s">
        <v>77</v>
      </c>
      <c r="AY2213" s="275" t="s">
        <v>366</v>
      </c>
    </row>
    <row r="2214" spans="2:51" s="280" customFormat="1">
      <c r="B2214" s="279"/>
      <c r="D2214" s="274" t="s">
        <v>373</v>
      </c>
      <c r="E2214" s="281" t="s">
        <v>1</v>
      </c>
      <c r="F2214" s="282" t="s">
        <v>1966</v>
      </c>
      <c r="H2214" s="283">
        <v>3.645</v>
      </c>
      <c r="L2214" s="279"/>
      <c r="M2214" s="284"/>
      <c r="T2214" s="285"/>
      <c r="AT2214" s="281" t="s">
        <v>373</v>
      </c>
      <c r="AU2214" s="281" t="s">
        <v>90</v>
      </c>
      <c r="AV2214" s="280" t="s">
        <v>90</v>
      </c>
      <c r="AW2214" s="280" t="s">
        <v>31</v>
      </c>
      <c r="AX2214" s="280" t="s">
        <v>77</v>
      </c>
      <c r="AY2214" s="281" t="s">
        <v>366</v>
      </c>
    </row>
    <row r="2215" spans="2:51" s="280" customFormat="1">
      <c r="B2215" s="279"/>
      <c r="D2215" s="274" t="s">
        <v>373</v>
      </c>
      <c r="E2215" s="281" t="s">
        <v>1</v>
      </c>
      <c r="F2215" s="282" t="s">
        <v>1967</v>
      </c>
      <c r="H2215" s="283">
        <v>-2.7360000000000002</v>
      </c>
      <c r="L2215" s="279"/>
      <c r="M2215" s="284"/>
      <c r="T2215" s="285"/>
      <c r="AT2215" s="281" t="s">
        <v>373</v>
      </c>
      <c r="AU2215" s="281" t="s">
        <v>90</v>
      </c>
      <c r="AV2215" s="280" t="s">
        <v>90</v>
      </c>
      <c r="AW2215" s="280" t="s">
        <v>31</v>
      </c>
      <c r="AX2215" s="280" t="s">
        <v>77</v>
      </c>
      <c r="AY2215" s="281" t="s">
        <v>366</v>
      </c>
    </row>
    <row r="2216" spans="2:51" s="280" customFormat="1">
      <c r="B2216" s="279"/>
      <c r="D2216" s="274" t="s">
        <v>373</v>
      </c>
      <c r="E2216" s="281" t="s">
        <v>1</v>
      </c>
      <c r="F2216" s="282" t="s">
        <v>1968</v>
      </c>
      <c r="H2216" s="283">
        <v>3.3119999999999998</v>
      </c>
      <c r="L2216" s="279"/>
      <c r="M2216" s="284"/>
      <c r="T2216" s="285"/>
      <c r="AT2216" s="281" t="s">
        <v>373</v>
      </c>
      <c r="AU2216" s="281" t="s">
        <v>90</v>
      </c>
      <c r="AV2216" s="280" t="s">
        <v>90</v>
      </c>
      <c r="AW2216" s="280" t="s">
        <v>31</v>
      </c>
      <c r="AX2216" s="280" t="s">
        <v>77</v>
      </c>
      <c r="AY2216" s="281" t="s">
        <v>366</v>
      </c>
    </row>
    <row r="2217" spans="2:51" s="294" customFormat="1">
      <c r="B2217" s="293"/>
      <c r="D2217" s="274" t="s">
        <v>373</v>
      </c>
      <c r="E2217" s="295" t="s">
        <v>1</v>
      </c>
      <c r="F2217" s="296" t="s">
        <v>397</v>
      </c>
      <c r="H2217" s="297">
        <v>18.588999999999999</v>
      </c>
      <c r="L2217" s="293"/>
      <c r="M2217" s="298"/>
      <c r="T2217" s="299"/>
      <c r="AT2217" s="295" t="s">
        <v>373</v>
      </c>
      <c r="AU2217" s="295" t="s">
        <v>90</v>
      </c>
      <c r="AV2217" s="294" t="s">
        <v>149</v>
      </c>
      <c r="AW2217" s="294" t="s">
        <v>31</v>
      </c>
      <c r="AX2217" s="294" t="s">
        <v>77</v>
      </c>
      <c r="AY2217" s="295" t="s">
        <v>366</v>
      </c>
    </row>
    <row r="2218" spans="2:51" s="273" customFormat="1">
      <c r="B2218" s="272"/>
      <c r="D2218" s="274" t="s">
        <v>373</v>
      </c>
      <c r="E2218" s="275" t="s">
        <v>1</v>
      </c>
      <c r="F2218" s="276" t="s">
        <v>1593</v>
      </c>
      <c r="H2218" s="275" t="s">
        <v>1</v>
      </c>
      <c r="L2218" s="272"/>
      <c r="M2218" s="277"/>
      <c r="T2218" s="278"/>
      <c r="AT2218" s="275" t="s">
        <v>373</v>
      </c>
      <c r="AU2218" s="275" t="s">
        <v>90</v>
      </c>
      <c r="AV2218" s="273" t="s">
        <v>84</v>
      </c>
      <c r="AW2218" s="273" t="s">
        <v>31</v>
      </c>
      <c r="AX2218" s="273" t="s">
        <v>77</v>
      </c>
      <c r="AY2218" s="275" t="s">
        <v>366</v>
      </c>
    </row>
    <row r="2219" spans="2:51" s="273" customFormat="1">
      <c r="B2219" s="272"/>
      <c r="D2219" s="274" t="s">
        <v>373</v>
      </c>
      <c r="E2219" s="275" t="s">
        <v>1</v>
      </c>
      <c r="F2219" s="276" t="s">
        <v>1742</v>
      </c>
      <c r="H2219" s="275" t="s">
        <v>1</v>
      </c>
      <c r="L2219" s="272"/>
      <c r="M2219" s="277"/>
      <c r="T2219" s="278"/>
      <c r="AT2219" s="275" t="s">
        <v>373</v>
      </c>
      <c r="AU2219" s="275" t="s">
        <v>90</v>
      </c>
      <c r="AV2219" s="273" t="s">
        <v>84</v>
      </c>
      <c r="AW2219" s="273" t="s">
        <v>31</v>
      </c>
      <c r="AX2219" s="273" t="s">
        <v>77</v>
      </c>
      <c r="AY2219" s="275" t="s">
        <v>366</v>
      </c>
    </row>
    <row r="2220" spans="2:51" s="273" customFormat="1">
      <c r="B2220" s="272"/>
      <c r="D2220" s="274" t="s">
        <v>373</v>
      </c>
      <c r="E2220" s="275" t="s">
        <v>1</v>
      </c>
      <c r="F2220" s="276" t="s">
        <v>1904</v>
      </c>
      <c r="H2220" s="275" t="s">
        <v>1</v>
      </c>
      <c r="L2220" s="272"/>
      <c r="M2220" s="277"/>
      <c r="T2220" s="278"/>
      <c r="AT2220" s="275" t="s">
        <v>373</v>
      </c>
      <c r="AU2220" s="275" t="s">
        <v>90</v>
      </c>
      <c r="AV2220" s="273" t="s">
        <v>84</v>
      </c>
      <c r="AW2220" s="273" t="s">
        <v>31</v>
      </c>
      <c r="AX2220" s="273" t="s">
        <v>77</v>
      </c>
      <c r="AY2220" s="275" t="s">
        <v>366</v>
      </c>
    </row>
    <row r="2221" spans="2:51" s="280" customFormat="1">
      <c r="B2221" s="279"/>
      <c r="D2221" s="274" t="s">
        <v>373</v>
      </c>
      <c r="E2221" s="281" t="s">
        <v>1</v>
      </c>
      <c r="F2221" s="282" t="s">
        <v>1969</v>
      </c>
      <c r="H2221" s="283">
        <v>10.483000000000001</v>
      </c>
      <c r="L2221" s="279"/>
      <c r="M2221" s="284"/>
      <c r="T2221" s="285"/>
      <c r="AT2221" s="281" t="s">
        <v>373</v>
      </c>
      <c r="AU2221" s="281" t="s">
        <v>90</v>
      </c>
      <c r="AV2221" s="280" t="s">
        <v>90</v>
      </c>
      <c r="AW2221" s="280" t="s">
        <v>31</v>
      </c>
      <c r="AX2221" s="280" t="s">
        <v>77</v>
      </c>
      <c r="AY2221" s="281" t="s">
        <v>366</v>
      </c>
    </row>
    <row r="2222" spans="2:51" s="273" customFormat="1">
      <c r="B2222" s="272"/>
      <c r="D2222" s="274" t="s">
        <v>373</v>
      </c>
      <c r="E2222" s="275" t="s">
        <v>1</v>
      </c>
      <c r="F2222" s="276" t="s">
        <v>1744</v>
      </c>
      <c r="H2222" s="275" t="s">
        <v>1</v>
      </c>
      <c r="L2222" s="272"/>
      <c r="M2222" s="277"/>
      <c r="T2222" s="278"/>
      <c r="AT2222" s="275" t="s">
        <v>373</v>
      </c>
      <c r="AU2222" s="275" t="s">
        <v>90</v>
      </c>
      <c r="AV2222" s="273" t="s">
        <v>84</v>
      </c>
      <c r="AW2222" s="273" t="s">
        <v>31</v>
      </c>
      <c r="AX2222" s="273" t="s">
        <v>77</v>
      </c>
      <c r="AY2222" s="275" t="s">
        <v>366</v>
      </c>
    </row>
    <row r="2223" spans="2:51" s="273" customFormat="1">
      <c r="B2223" s="272"/>
      <c r="D2223" s="274" t="s">
        <v>373</v>
      </c>
      <c r="E2223" s="275" t="s">
        <v>1</v>
      </c>
      <c r="F2223" s="276" t="s">
        <v>1904</v>
      </c>
      <c r="H2223" s="275" t="s">
        <v>1</v>
      </c>
      <c r="L2223" s="272"/>
      <c r="M2223" s="277"/>
      <c r="T2223" s="278"/>
      <c r="AT2223" s="275" t="s">
        <v>373</v>
      </c>
      <c r="AU2223" s="275" t="s">
        <v>90</v>
      </c>
      <c r="AV2223" s="273" t="s">
        <v>84</v>
      </c>
      <c r="AW2223" s="273" t="s">
        <v>31</v>
      </c>
      <c r="AX2223" s="273" t="s">
        <v>77</v>
      </c>
      <c r="AY2223" s="275" t="s">
        <v>366</v>
      </c>
    </row>
    <row r="2224" spans="2:51" s="280" customFormat="1">
      <c r="B2224" s="279"/>
      <c r="D2224" s="274" t="s">
        <v>373</v>
      </c>
      <c r="E2224" s="281" t="s">
        <v>1</v>
      </c>
      <c r="F2224" s="282" t="s">
        <v>1970</v>
      </c>
      <c r="H2224" s="283">
        <v>24.210999999999999</v>
      </c>
      <c r="L2224" s="279"/>
      <c r="M2224" s="284"/>
      <c r="T2224" s="285"/>
      <c r="AT2224" s="281" t="s">
        <v>373</v>
      </c>
      <c r="AU2224" s="281" t="s">
        <v>90</v>
      </c>
      <c r="AV2224" s="280" t="s">
        <v>90</v>
      </c>
      <c r="AW2224" s="280" t="s">
        <v>31</v>
      </c>
      <c r="AX2224" s="280" t="s">
        <v>77</v>
      </c>
      <c r="AY2224" s="281" t="s">
        <v>366</v>
      </c>
    </row>
    <row r="2225" spans="2:51" s="273" customFormat="1">
      <c r="B2225" s="272"/>
      <c r="D2225" s="274" t="s">
        <v>373</v>
      </c>
      <c r="E2225" s="275" t="s">
        <v>1</v>
      </c>
      <c r="F2225" s="276" t="s">
        <v>1971</v>
      </c>
      <c r="H2225" s="275" t="s">
        <v>1</v>
      </c>
      <c r="L2225" s="272"/>
      <c r="M2225" s="277"/>
      <c r="T2225" s="278"/>
      <c r="AT2225" s="275" t="s">
        <v>373</v>
      </c>
      <c r="AU2225" s="275" t="s">
        <v>90</v>
      </c>
      <c r="AV2225" s="273" t="s">
        <v>84</v>
      </c>
      <c r="AW2225" s="273" t="s">
        <v>31</v>
      </c>
      <c r="AX2225" s="273" t="s">
        <v>77</v>
      </c>
      <c r="AY2225" s="275" t="s">
        <v>366</v>
      </c>
    </row>
    <row r="2226" spans="2:51" s="273" customFormat="1">
      <c r="B2226" s="272"/>
      <c r="D2226" s="274" t="s">
        <v>373</v>
      </c>
      <c r="E2226" s="275" t="s">
        <v>1</v>
      </c>
      <c r="F2226" s="276" t="s">
        <v>1904</v>
      </c>
      <c r="H2226" s="275" t="s">
        <v>1</v>
      </c>
      <c r="L2226" s="272"/>
      <c r="M2226" s="277"/>
      <c r="T2226" s="278"/>
      <c r="AT2226" s="275" t="s">
        <v>373</v>
      </c>
      <c r="AU2226" s="275" t="s">
        <v>90</v>
      </c>
      <c r="AV2226" s="273" t="s">
        <v>84</v>
      </c>
      <c r="AW2226" s="273" t="s">
        <v>31</v>
      </c>
      <c r="AX2226" s="273" t="s">
        <v>77</v>
      </c>
      <c r="AY2226" s="275" t="s">
        <v>366</v>
      </c>
    </row>
    <row r="2227" spans="2:51" s="280" customFormat="1">
      <c r="B2227" s="279"/>
      <c r="D2227" s="274" t="s">
        <v>373</v>
      </c>
      <c r="E2227" s="281" t="s">
        <v>1</v>
      </c>
      <c r="F2227" s="282" t="s">
        <v>1972</v>
      </c>
      <c r="H2227" s="283">
        <v>24.19</v>
      </c>
      <c r="L2227" s="279"/>
      <c r="M2227" s="284"/>
      <c r="T2227" s="285"/>
      <c r="AT2227" s="281" t="s">
        <v>373</v>
      </c>
      <c r="AU2227" s="281" t="s">
        <v>90</v>
      </c>
      <c r="AV2227" s="280" t="s">
        <v>90</v>
      </c>
      <c r="AW2227" s="280" t="s">
        <v>31</v>
      </c>
      <c r="AX2227" s="280" t="s">
        <v>77</v>
      </c>
      <c r="AY2227" s="281" t="s">
        <v>366</v>
      </c>
    </row>
    <row r="2228" spans="2:51" s="273" customFormat="1">
      <c r="B2228" s="272"/>
      <c r="D2228" s="274" t="s">
        <v>373</v>
      </c>
      <c r="E2228" s="275" t="s">
        <v>1</v>
      </c>
      <c r="F2228" s="276" t="s">
        <v>1973</v>
      </c>
      <c r="H2228" s="275" t="s">
        <v>1</v>
      </c>
      <c r="L2228" s="272"/>
      <c r="M2228" s="277"/>
      <c r="T2228" s="278"/>
      <c r="AT2228" s="275" t="s">
        <v>373</v>
      </c>
      <c r="AU2228" s="275" t="s">
        <v>90</v>
      </c>
      <c r="AV2228" s="273" t="s">
        <v>84</v>
      </c>
      <c r="AW2228" s="273" t="s">
        <v>31</v>
      </c>
      <c r="AX2228" s="273" t="s">
        <v>77</v>
      </c>
      <c r="AY2228" s="275" t="s">
        <v>366</v>
      </c>
    </row>
    <row r="2229" spans="2:51" s="273" customFormat="1">
      <c r="B2229" s="272"/>
      <c r="D2229" s="274" t="s">
        <v>373</v>
      </c>
      <c r="E2229" s="275" t="s">
        <v>1</v>
      </c>
      <c r="F2229" s="276" t="s">
        <v>1904</v>
      </c>
      <c r="H2229" s="275" t="s">
        <v>1</v>
      </c>
      <c r="L2229" s="272"/>
      <c r="M2229" s="277"/>
      <c r="T2229" s="278"/>
      <c r="AT2229" s="275" t="s">
        <v>373</v>
      </c>
      <c r="AU2229" s="275" t="s">
        <v>90</v>
      </c>
      <c r="AV2229" s="273" t="s">
        <v>84</v>
      </c>
      <c r="AW2229" s="273" t="s">
        <v>31</v>
      </c>
      <c r="AX2229" s="273" t="s">
        <v>77</v>
      </c>
      <c r="AY2229" s="275" t="s">
        <v>366</v>
      </c>
    </row>
    <row r="2230" spans="2:51" s="280" customFormat="1">
      <c r="B2230" s="279"/>
      <c r="D2230" s="274" t="s">
        <v>373</v>
      </c>
      <c r="E2230" s="281" t="s">
        <v>1</v>
      </c>
      <c r="F2230" s="282" t="s">
        <v>1970</v>
      </c>
      <c r="H2230" s="283">
        <v>24.210999999999999</v>
      </c>
      <c r="L2230" s="279"/>
      <c r="M2230" s="284"/>
      <c r="T2230" s="285"/>
      <c r="AT2230" s="281" t="s">
        <v>373</v>
      </c>
      <c r="AU2230" s="281" t="s">
        <v>90</v>
      </c>
      <c r="AV2230" s="280" t="s">
        <v>90</v>
      </c>
      <c r="AW2230" s="280" t="s">
        <v>31</v>
      </c>
      <c r="AX2230" s="280" t="s">
        <v>77</v>
      </c>
      <c r="AY2230" s="281" t="s">
        <v>366</v>
      </c>
    </row>
    <row r="2231" spans="2:51" s="273" customFormat="1">
      <c r="B2231" s="272"/>
      <c r="D2231" s="274" t="s">
        <v>373</v>
      </c>
      <c r="E2231" s="275" t="s">
        <v>1</v>
      </c>
      <c r="F2231" s="276" t="s">
        <v>1750</v>
      </c>
      <c r="H2231" s="275" t="s">
        <v>1</v>
      </c>
      <c r="L2231" s="272"/>
      <c r="M2231" s="277"/>
      <c r="T2231" s="278"/>
      <c r="AT2231" s="275" t="s">
        <v>373</v>
      </c>
      <c r="AU2231" s="275" t="s">
        <v>90</v>
      </c>
      <c r="AV2231" s="273" t="s">
        <v>84</v>
      </c>
      <c r="AW2231" s="273" t="s">
        <v>31</v>
      </c>
      <c r="AX2231" s="273" t="s">
        <v>77</v>
      </c>
      <c r="AY2231" s="275" t="s">
        <v>366</v>
      </c>
    </row>
    <row r="2232" spans="2:51" s="273" customFormat="1">
      <c r="B2232" s="272"/>
      <c r="D2232" s="274" t="s">
        <v>373</v>
      </c>
      <c r="E2232" s="275" t="s">
        <v>1</v>
      </c>
      <c r="F2232" s="276" t="s">
        <v>1904</v>
      </c>
      <c r="H2232" s="275" t="s">
        <v>1</v>
      </c>
      <c r="L2232" s="272"/>
      <c r="M2232" s="277"/>
      <c r="T2232" s="278"/>
      <c r="AT2232" s="275" t="s">
        <v>373</v>
      </c>
      <c r="AU2232" s="275" t="s">
        <v>90</v>
      </c>
      <c r="AV2232" s="273" t="s">
        <v>84</v>
      </c>
      <c r="AW2232" s="273" t="s">
        <v>31</v>
      </c>
      <c r="AX2232" s="273" t="s">
        <v>77</v>
      </c>
      <c r="AY2232" s="275" t="s">
        <v>366</v>
      </c>
    </row>
    <row r="2233" spans="2:51" s="280" customFormat="1">
      <c r="B2233" s="279"/>
      <c r="D2233" s="274" t="s">
        <v>373</v>
      </c>
      <c r="E2233" s="281" t="s">
        <v>1</v>
      </c>
      <c r="F2233" s="282" t="s">
        <v>1974</v>
      </c>
      <c r="H2233" s="283">
        <v>23.323</v>
      </c>
      <c r="L2233" s="279"/>
      <c r="M2233" s="284"/>
      <c r="T2233" s="285"/>
      <c r="AT2233" s="281" t="s">
        <v>373</v>
      </c>
      <c r="AU2233" s="281" t="s">
        <v>90</v>
      </c>
      <c r="AV2233" s="280" t="s">
        <v>90</v>
      </c>
      <c r="AW2233" s="280" t="s">
        <v>31</v>
      </c>
      <c r="AX2233" s="280" t="s">
        <v>77</v>
      </c>
      <c r="AY2233" s="281" t="s">
        <v>366</v>
      </c>
    </row>
    <row r="2234" spans="2:51" s="280" customFormat="1">
      <c r="B2234" s="279"/>
      <c r="D2234" s="274" t="s">
        <v>373</v>
      </c>
      <c r="E2234" s="281" t="s">
        <v>1</v>
      </c>
      <c r="F2234" s="282" t="s">
        <v>1908</v>
      </c>
      <c r="H2234" s="283">
        <v>-2.258</v>
      </c>
      <c r="L2234" s="279"/>
      <c r="M2234" s="284"/>
      <c r="T2234" s="285"/>
      <c r="AT2234" s="281" t="s">
        <v>373</v>
      </c>
      <c r="AU2234" s="281" t="s">
        <v>90</v>
      </c>
      <c r="AV2234" s="280" t="s">
        <v>90</v>
      </c>
      <c r="AW2234" s="280" t="s">
        <v>31</v>
      </c>
      <c r="AX2234" s="280" t="s">
        <v>77</v>
      </c>
      <c r="AY2234" s="281" t="s">
        <v>366</v>
      </c>
    </row>
    <row r="2235" spans="2:51" s="273" customFormat="1">
      <c r="B2235" s="272"/>
      <c r="D2235" s="274" t="s">
        <v>373</v>
      </c>
      <c r="E2235" s="275" t="s">
        <v>1</v>
      </c>
      <c r="F2235" s="276" t="s">
        <v>1871</v>
      </c>
      <c r="H2235" s="275" t="s">
        <v>1</v>
      </c>
      <c r="L2235" s="272"/>
      <c r="M2235" s="277"/>
      <c r="T2235" s="278"/>
      <c r="AT2235" s="275" t="s">
        <v>373</v>
      </c>
      <c r="AU2235" s="275" t="s">
        <v>90</v>
      </c>
      <c r="AV2235" s="273" t="s">
        <v>84</v>
      </c>
      <c r="AW2235" s="273" t="s">
        <v>31</v>
      </c>
      <c r="AX2235" s="273" t="s">
        <v>77</v>
      </c>
      <c r="AY2235" s="275" t="s">
        <v>366</v>
      </c>
    </row>
    <row r="2236" spans="2:51" s="273" customFormat="1">
      <c r="B2236" s="272"/>
      <c r="D2236" s="274" t="s">
        <v>373</v>
      </c>
      <c r="E2236" s="275" t="s">
        <v>1</v>
      </c>
      <c r="F2236" s="276" t="s">
        <v>1904</v>
      </c>
      <c r="H2236" s="275" t="s">
        <v>1</v>
      </c>
      <c r="L2236" s="272"/>
      <c r="M2236" s="277"/>
      <c r="T2236" s="278"/>
      <c r="AT2236" s="275" t="s">
        <v>373</v>
      </c>
      <c r="AU2236" s="275" t="s">
        <v>90</v>
      </c>
      <c r="AV2236" s="273" t="s">
        <v>84</v>
      </c>
      <c r="AW2236" s="273" t="s">
        <v>31</v>
      </c>
      <c r="AX2236" s="273" t="s">
        <v>77</v>
      </c>
      <c r="AY2236" s="275" t="s">
        <v>366</v>
      </c>
    </row>
    <row r="2237" spans="2:51" s="280" customFormat="1">
      <c r="B2237" s="279"/>
      <c r="D2237" s="274" t="s">
        <v>373</v>
      </c>
      <c r="E2237" s="281" t="s">
        <v>1</v>
      </c>
      <c r="F2237" s="282" t="s">
        <v>1975</v>
      </c>
      <c r="H2237" s="283">
        <v>16.346</v>
      </c>
      <c r="L2237" s="279"/>
      <c r="M2237" s="284"/>
      <c r="T2237" s="285"/>
      <c r="AT2237" s="281" t="s">
        <v>373</v>
      </c>
      <c r="AU2237" s="281" t="s">
        <v>90</v>
      </c>
      <c r="AV2237" s="280" t="s">
        <v>90</v>
      </c>
      <c r="AW2237" s="280" t="s">
        <v>31</v>
      </c>
      <c r="AX2237" s="280" t="s">
        <v>77</v>
      </c>
      <c r="AY2237" s="281" t="s">
        <v>366</v>
      </c>
    </row>
    <row r="2238" spans="2:51" s="273" customFormat="1">
      <c r="B2238" s="272"/>
      <c r="D2238" s="274" t="s">
        <v>373</v>
      </c>
      <c r="E2238" s="275" t="s">
        <v>1</v>
      </c>
      <c r="F2238" s="276" t="s">
        <v>1880</v>
      </c>
      <c r="H2238" s="275" t="s">
        <v>1</v>
      </c>
      <c r="L2238" s="272"/>
      <c r="M2238" s="277"/>
      <c r="T2238" s="278"/>
      <c r="AT2238" s="275" t="s">
        <v>373</v>
      </c>
      <c r="AU2238" s="275" t="s">
        <v>90</v>
      </c>
      <c r="AV2238" s="273" t="s">
        <v>84</v>
      </c>
      <c r="AW2238" s="273" t="s">
        <v>31</v>
      </c>
      <c r="AX2238" s="273" t="s">
        <v>77</v>
      </c>
      <c r="AY2238" s="275" t="s">
        <v>366</v>
      </c>
    </row>
    <row r="2239" spans="2:51" s="273" customFormat="1">
      <c r="B2239" s="272"/>
      <c r="D2239" s="274" t="s">
        <v>373</v>
      </c>
      <c r="E2239" s="275" t="s">
        <v>1</v>
      </c>
      <c r="F2239" s="276" t="s">
        <v>1904</v>
      </c>
      <c r="H2239" s="275" t="s">
        <v>1</v>
      </c>
      <c r="L2239" s="272"/>
      <c r="M2239" s="277"/>
      <c r="T2239" s="278"/>
      <c r="AT2239" s="275" t="s">
        <v>373</v>
      </c>
      <c r="AU2239" s="275" t="s">
        <v>90</v>
      </c>
      <c r="AV2239" s="273" t="s">
        <v>84</v>
      </c>
      <c r="AW2239" s="273" t="s">
        <v>31</v>
      </c>
      <c r="AX2239" s="273" t="s">
        <v>77</v>
      </c>
      <c r="AY2239" s="275" t="s">
        <v>366</v>
      </c>
    </row>
    <row r="2240" spans="2:51" s="280" customFormat="1">
      <c r="B2240" s="279"/>
      <c r="D2240" s="274" t="s">
        <v>373</v>
      </c>
      <c r="E2240" s="281" t="s">
        <v>1</v>
      </c>
      <c r="F2240" s="282" t="s">
        <v>1976</v>
      </c>
      <c r="H2240" s="283">
        <v>9.0489999999999995</v>
      </c>
      <c r="L2240" s="279"/>
      <c r="M2240" s="284"/>
      <c r="T2240" s="285"/>
      <c r="AT2240" s="281" t="s">
        <v>373</v>
      </c>
      <c r="AU2240" s="281" t="s">
        <v>90</v>
      </c>
      <c r="AV2240" s="280" t="s">
        <v>90</v>
      </c>
      <c r="AW2240" s="280" t="s">
        <v>31</v>
      </c>
      <c r="AX2240" s="280" t="s">
        <v>77</v>
      </c>
      <c r="AY2240" s="281" t="s">
        <v>366</v>
      </c>
    </row>
    <row r="2241" spans="2:51" s="280" customFormat="1">
      <c r="B2241" s="279"/>
      <c r="D2241" s="274" t="s">
        <v>373</v>
      </c>
      <c r="E2241" s="281" t="s">
        <v>1</v>
      </c>
      <c r="F2241" s="282" t="s">
        <v>1908</v>
      </c>
      <c r="H2241" s="283">
        <v>-2.258</v>
      </c>
      <c r="L2241" s="279"/>
      <c r="M2241" s="284"/>
      <c r="T2241" s="285"/>
      <c r="AT2241" s="281" t="s">
        <v>373</v>
      </c>
      <c r="AU2241" s="281" t="s">
        <v>90</v>
      </c>
      <c r="AV2241" s="280" t="s">
        <v>90</v>
      </c>
      <c r="AW2241" s="280" t="s">
        <v>31</v>
      </c>
      <c r="AX2241" s="280" t="s">
        <v>77</v>
      </c>
      <c r="AY2241" s="281" t="s">
        <v>366</v>
      </c>
    </row>
    <row r="2242" spans="2:51" s="273" customFormat="1">
      <c r="B2242" s="272"/>
      <c r="D2242" s="274" t="s">
        <v>373</v>
      </c>
      <c r="E2242" s="275" t="s">
        <v>1</v>
      </c>
      <c r="F2242" s="276" t="s">
        <v>1977</v>
      </c>
      <c r="H2242" s="275" t="s">
        <v>1</v>
      </c>
      <c r="L2242" s="272"/>
      <c r="M2242" s="277"/>
      <c r="T2242" s="278"/>
      <c r="AT2242" s="275" t="s">
        <v>373</v>
      </c>
      <c r="AU2242" s="275" t="s">
        <v>90</v>
      </c>
      <c r="AV2242" s="273" t="s">
        <v>84</v>
      </c>
      <c r="AW2242" s="273" t="s">
        <v>31</v>
      </c>
      <c r="AX2242" s="273" t="s">
        <v>77</v>
      </c>
      <c r="AY2242" s="275" t="s">
        <v>366</v>
      </c>
    </row>
    <row r="2243" spans="2:51" s="273" customFormat="1">
      <c r="B2243" s="272"/>
      <c r="D2243" s="274" t="s">
        <v>373</v>
      </c>
      <c r="E2243" s="275" t="s">
        <v>1</v>
      </c>
      <c r="F2243" s="276" t="s">
        <v>1904</v>
      </c>
      <c r="H2243" s="275" t="s">
        <v>1</v>
      </c>
      <c r="L2243" s="272"/>
      <c r="M2243" s="277"/>
      <c r="T2243" s="278"/>
      <c r="AT2243" s="275" t="s">
        <v>373</v>
      </c>
      <c r="AU2243" s="275" t="s">
        <v>90</v>
      </c>
      <c r="AV2243" s="273" t="s">
        <v>84</v>
      </c>
      <c r="AW2243" s="273" t="s">
        <v>31</v>
      </c>
      <c r="AX2243" s="273" t="s">
        <v>77</v>
      </c>
      <c r="AY2243" s="275" t="s">
        <v>366</v>
      </c>
    </row>
    <row r="2244" spans="2:51" s="280" customFormat="1">
      <c r="B2244" s="279"/>
      <c r="D2244" s="274" t="s">
        <v>373</v>
      </c>
      <c r="E2244" s="281" t="s">
        <v>1</v>
      </c>
      <c r="F2244" s="282" t="s">
        <v>1978</v>
      </c>
      <c r="H2244" s="283">
        <v>29.632000000000001</v>
      </c>
      <c r="L2244" s="279"/>
      <c r="M2244" s="284"/>
      <c r="T2244" s="285"/>
      <c r="AT2244" s="281" t="s">
        <v>373</v>
      </c>
      <c r="AU2244" s="281" t="s">
        <v>90</v>
      </c>
      <c r="AV2244" s="280" t="s">
        <v>90</v>
      </c>
      <c r="AW2244" s="280" t="s">
        <v>31</v>
      </c>
      <c r="AX2244" s="280" t="s">
        <v>77</v>
      </c>
      <c r="AY2244" s="281" t="s">
        <v>366</v>
      </c>
    </row>
    <row r="2245" spans="2:51" s="280" customFormat="1">
      <c r="B2245" s="279"/>
      <c r="D2245" s="274" t="s">
        <v>373</v>
      </c>
      <c r="E2245" s="281" t="s">
        <v>1</v>
      </c>
      <c r="F2245" s="282" t="s">
        <v>1979</v>
      </c>
      <c r="H2245" s="283">
        <v>-7.7290000000000001</v>
      </c>
      <c r="L2245" s="279"/>
      <c r="M2245" s="284"/>
      <c r="T2245" s="285"/>
      <c r="AT2245" s="281" t="s">
        <v>373</v>
      </c>
      <c r="AU2245" s="281" t="s">
        <v>90</v>
      </c>
      <c r="AV2245" s="280" t="s">
        <v>90</v>
      </c>
      <c r="AW2245" s="280" t="s">
        <v>31</v>
      </c>
      <c r="AX2245" s="280" t="s">
        <v>77</v>
      </c>
      <c r="AY2245" s="281" t="s">
        <v>366</v>
      </c>
    </row>
    <row r="2246" spans="2:51" s="280" customFormat="1">
      <c r="B2246" s="279"/>
      <c r="D2246" s="274" t="s">
        <v>373</v>
      </c>
      <c r="E2246" s="281" t="s">
        <v>1</v>
      </c>
      <c r="F2246" s="282" t="s">
        <v>1980</v>
      </c>
      <c r="H2246" s="283">
        <v>0.72899999999999998</v>
      </c>
      <c r="L2246" s="279"/>
      <c r="M2246" s="284"/>
      <c r="T2246" s="285"/>
      <c r="AT2246" s="281" t="s">
        <v>373</v>
      </c>
      <c r="AU2246" s="281" t="s">
        <v>90</v>
      </c>
      <c r="AV2246" s="280" t="s">
        <v>90</v>
      </c>
      <c r="AW2246" s="280" t="s">
        <v>31</v>
      </c>
      <c r="AX2246" s="280" t="s">
        <v>77</v>
      </c>
      <c r="AY2246" s="281" t="s">
        <v>366</v>
      </c>
    </row>
    <row r="2247" spans="2:51" s="273" customFormat="1">
      <c r="B2247" s="272"/>
      <c r="D2247" s="274" t="s">
        <v>373</v>
      </c>
      <c r="E2247" s="275" t="s">
        <v>1</v>
      </c>
      <c r="F2247" s="276" t="s">
        <v>1981</v>
      </c>
      <c r="H2247" s="275" t="s">
        <v>1</v>
      </c>
      <c r="L2247" s="272"/>
      <c r="M2247" s="277"/>
      <c r="T2247" s="278"/>
      <c r="AT2247" s="275" t="s">
        <v>373</v>
      </c>
      <c r="AU2247" s="275" t="s">
        <v>90</v>
      </c>
      <c r="AV2247" s="273" t="s">
        <v>84</v>
      </c>
      <c r="AW2247" s="273" t="s">
        <v>31</v>
      </c>
      <c r="AX2247" s="273" t="s">
        <v>77</v>
      </c>
      <c r="AY2247" s="275" t="s">
        <v>366</v>
      </c>
    </row>
    <row r="2248" spans="2:51" s="273" customFormat="1">
      <c r="B2248" s="272"/>
      <c r="D2248" s="274" t="s">
        <v>373</v>
      </c>
      <c r="E2248" s="275" t="s">
        <v>1</v>
      </c>
      <c r="F2248" s="276" t="s">
        <v>1904</v>
      </c>
      <c r="H2248" s="275" t="s">
        <v>1</v>
      </c>
      <c r="L2248" s="272"/>
      <c r="M2248" s="277"/>
      <c r="T2248" s="278"/>
      <c r="AT2248" s="275" t="s">
        <v>373</v>
      </c>
      <c r="AU2248" s="275" t="s">
        <v>90</v>
      </c>
      <c r="AV2248" s="273" t="s">
        <v>84</v>
      </c>
      <c r="AW2248" s="273" t="s">
        <v>31</v>
      </c>
      <c r="AX2248" s="273" t="s">
        <v>77</v>
      </c>
      <c r="AY2248" s="275" t="s">
        <v>366</v>
      </c>
    </row>
    <row r="2249" spans="2:51" s="280" customFormat="1">
      <c r="B2249" s="279"/>
      <c r="D2249" s="274" t="s">
        <v>373</v>
      </c>
      <c r="E2249" s="281" t="s">
        <v>1</v>
      </c>
      <c r="F2249" s="282" t="s">
        <v>1982</v>
      </c>
      <c r="H2249" s="283">
        <v>3.6150000000000002</v>
      </c>
      <c r="L2249" s="279"/>
      <c r="M2249" s="284"/>
      <c r="T2249" s="285"/>
      <c r="AT2249" s="281" t="s">
        <v>373</v>
      </c>
      <c r="AU2249" s="281" t="s">
        <v>90</v>
      </c>
      <c r="AV2249" s="280" t="s">
        <v>90</v>
      </c>
      <c r="AW2249" s="280" t="s">
        <v>31</v>
      </c>
      <c r="AX2249" s="280" t="s">
        <v>77</v>
      </c>
      <c r="AY2249" s="281" t="s">
        <v>366</v>
      </c>
    </row>
    <row r="2250" spans="2:51" s="280" customFormat="1">
      <c r="B2250" s="279"/>
      <c r="D2250" s="274" t="s">
        <v>373</v>
      </c>
      <c r="E2250" s="281" t="s">
        <v>1</v>
      </c>
      <c r="F2250" s="282" t="s">
        <v>1967</v>
      </c>
      <c r="H2250" s="283">
        <v>-2.7360000000000002</v>
      </c>
      <c r="L2250" s="279"/>
      <c r="M2250" s="284"/>
      <c r="T2250" s="285"/>
      <c r="AT2250" s="281" t="s">
        <v>373</v>
      </c>
      <c r="AU2250" s="281" t="s">
        <v>90</v>
      </c>
      <c r="AV2250" s="280" t="s">
        <v>90</v>
      </c>
      <c r="AW2250" s="280" t="s">
        <v>31</v>
      </c>
      <c r="AX2250" s="280" t="s">
        <v>77</v>
      </c>
      <c r="AY2250" s="281" t="s">
        <v>366</v>
      </c>
    </row>
    <row r="2251" spans="2:51" s="280" customFormat="1">
      <c r="B2251" s="279"/>
      <c r="D2251" s="274" t="s">
        <v>373</v>
      </c>
      <c r="E2251" s="281" t="s">
        <v>1</v>
      </c>
      <c r="F2251" s="282" t="s">
        <v>1983</v>
      </c>
      <c r="H2251" s="283">
        <v>1.1519999999999999</v>
      </c>
      <c r="L2251" s="279"/>
      <c r="M2251" s="284"/>
      <c r="T2251" s="285"/>
      <c r="AT2251" s="281" t="s">
        <v>373</v>
      </c>
      <c r="AU2251" s="281" t="s">
        <v>90</v>
      </c>
      <c r="AV2251" s="280" t="s">
        <v>90</v>
      </c>
      <c r="AW2251" s="280" t="s">
        <v>31</v>
      </c>
      <c r="AX2251" s="280" t="s">
        <v>77</v>
      </c>
      <c r="AY2251" s="281" t="s">
        <v>366</v>
      </c>
    </row>
    <row r="2252" spans="2:51" s="273" customFormat="1">
      <c r="B2252" s="272"/>
      <c r="D2252" s="274" t="s">
        <v>373</v>
      </c>
      <c r="E2252" s="275" t="s">
        <v>1</v>
      </c>
      <c r="F2252" s="276" t="s">
        <v>1903</v>
      </c>
      <c r="H2252" s="275" t="s">
        <v>1</v>
      </c>
      <c r="L2252" s="272"/>
      <c r="M2252" s="277"/>
      <c r="T2252" s="278"/>
      <c r="AT2252" s="275" t="s">
        <v>373</v>
      </c>
      <c r="AU2252" s="275" t="s">
        <v>90</v>
      </c>
      <c r="AV2252" s="273" t="s">
        <v>84</v>
      </c>
      <c r="AW2252" s="273" t="s">
        <v>31</v>
      </c>
      <c r="AX2252" s="273" t="s">
        <v>77</v>
      </c>
      <c r="AY2252" s="275" t="s">
        <v>366</v>
      </c>
    </row>
    <row r="2253" spans="2:51" s="273" customFormat="1">
      <c r="B2253" s="272"/>
      <c r="D2253" s="274" t="s">
        <v>373</v>
      </c>
      <c r="E2253" s="275" t="s">
        <v>1</v>
      </c>
      <c r="F2253" s="276" t="s">
        <v>1904</v>
      </c>
      <c r="H2253" s="275" t="s">
        <v>1</v>
      </c>
      <c r="L2253" s="272"/>
      <c r="M2253" s="277"/>
      <c r="T2253" s="278"/>
      <c r="AT2253" s="275" t="s">
        <v>373</v>
      </c>
      <c r="AU2253" s="275" t="s">
        <v>90</v>
      </c>
      <c r="AV2253" s="273" t="s">
        <v>84</v>
      </c>
      <c r="AW2253" s="273" t="s">
        <v>31</v>
      </c>
      <c r="AX2253" s="273" t="s">
        <v>77</v>
      </c>
      <c r="AY2253" s="275" t="s">
        <v>366</v>
      </c>
    </row>
    <row r="2254" spans="2:51" s="280" customFormat="1">
      <c r="B2254" s="279"/>
      <c r="D2254" s="274" t="s">
        <v>373</v>
      </c>
      <c r="E2254" s="281" t="s">
        <v>1</v>
      </c>
      <c r="F2254" s="282" t="s">
        <v>1984</v>
      </c>
      <c r="H2254" s="283">
        <v>3.6539999999999999</v>
      </c>
      <c r="L2254" s="279"/>
      <c r="M2254" s="284"/>
      <c r="T2254" s="285"/>
      <c r="AT2254" s="281" t="s">
        <v>373</v>
      </c>
      <c r="AU2254" s="281" t="s">
        <v>90</v>
      </c>
      <c r="AV2254" s="280" t="s">
        <v>90</v>
      </c>
      <c r="AW2254" s="280" t="s">
        <v>31</v>
      </c>
      <c r="AX2254" s="280" t="s">
        <v>77</v>
      </c>
      <c r="AY2254" s="281" t="s">
        <v>366</v>
      </c>
    </row>
    <row r="2255" spans="2:51" s="273" customFormat="1">
      <c r="B2255" s="272"/>
      <c r="D2255" s="274" t="s">
        <v>373</v>
      </c>
      <c r="E2255" s="275" t="s">
        <v>1</v>
      </c>
      <c r="F2255" s="276" t="s">
        <v>1906</v>
      </c>
      <c r="H2255" s="275" t="s">
        <v>1</v>
      </c>
      <c r="L2255" s="272"/>
      <c r="M2255" s="277"/>
      <c r="T2255" s="278"/>
      <c r="AT2255" s="275" t="s">
        <v>373</v>
      </c>
      <c r="AU2255" s="275" t="s">
        <v>90</v>
      </c>
      <c r="AV2255" s="273" t="s">
        <v>84</v>
      </c>
      <c r="AW2255" s="273" t="s">
        <v>31</v>
      </c>
      <c r="AX2255" s="273" t="s">
        <v>77</v>
      </c>
      <c r="AY2255" s="275" t="s">
        <v>366</v>
      </c>
    </row>
    <row r="2256" spans="2:51" s="273" customFormat="1">
      <c r="B2256" s="272"/>
      <c r="D2256" s="274" t="s">
        <v>373</v>
      </c>
      <c r="E2256" s="275" t="s">
        <v>1</v>
      </c>
      <c r="F2256" s="276" t="s">
        <v>1904</v>
      </c>
      <c r="H2256" s="275" t="s">
        <v>1</v>
      </c>
      <c r="L2256" s="272"/>
      <c r="M2256" s="277"/>
      <c r="T2256" s="278"/>
      <c r="AT2256" s="275" t="s">
        <v>373</v>
      </c>
      <c r="AU2256" s="275" t="s">
        <v>90</v>
      </c>
      <c r="AV2256" s="273" t="s">
        <v>84</v>
      </c>
      <c r="AW2256" s="273" t="s">
        <v>31</v>
      </c>
      <c r="AX2256" s="273" t="s">
        <v>77</v>
      </c>
      <c r="AY2256" s="275" t="s">
        <v>366</v>
      </c>
    </row>
    <row r="2257" spans="2:51" s="280" customFormat="1">
      <c r="B2257" s="279"/>
      <c r="D2257" s="274" t="s">
        <v>373</v>
      </c>
      <c r="E2257" s="281" t="s">
        <v>1</v>
      </c>
      <c r="F2257" s="282" t="s">
        <v>1985</v>
      </c>
      <c r="H2257" s="283">
        <v>2.6190000000000002</v>
      </c>
      <c r="L2257" s="279"/>
      <c r="M2257" s="284"/>
      <c r="T2257" s="285"/>
      <c r="AT2257" s="281" t="s">
        <v>373</v>
      </c>
      <c r="AU2257" s="281" t="s">
        <v>90</v>
      </c>
      <c r="AV2257" s="280" t="s">
        <v>90</v>
      </c>
      <c r="AW2257" s="280" t="s">
        <v>31</v>
      </c>
      <c r="AX2257" s="280" t="s">
        <v>77</v>
      </c>
      <c r="AY2257" s="281" t="s">
        <v>366</v>
      </c>
    </row>
    <row r="2258" spans="2:51" s="273" customFormat="1">
      <c r="B2258" s="272"/>
      <c r="D2258" s="274" t="s">
        <v>373</v>
      </c>
      <c r="E2258" s="275" t="s">
        <v>1</v>
      </c>
      <c r="F2258" s="276" t="s">
        <v>1594</v>
      </c>
      <c r="H2258" s="275" t="s">
        <v>1</v>
      </c>
      <c r="L2258" s="272"/>
      <c r="M2258" s="277"/>
      <c r="T2258" s="278"/>
      <c r="AT2258" s="275" t="s">
        <v>373</v>
      </c>
      <c r="AU2258" s="275" t="s">
        <v>90</v>
      </c>
      <c r="AV2258" s="273" t="s">
        <v>84</v>
      </c>
      <c r="AW2258" s="273" t="s">
        <v>31</v>
      </c>
      <c r="AX2258" s="273" t="s">
        <v>77</v>
      </c>
      <c r="AY2258" s="275" t="s">
        <v>366</v>
      </c>
    </row>
    <row r="2259" spans="2:51" s="273" customFormat="1">
      <c r="B2259" s="272"/>
      <c r="D2259" s="274" t="s">
        <v>373</v>
      </c>
      <c r="E2259" s="275" t="s">
        <v>1</v>
      </c>
      <c r="F2259" s="276" t="s">
        <v>1904</v>
      </c>
      <c r="H2259" s="275" t="s">
        <v>1</v>
      </c>
      <c r="L2259" s="272"/>
      <c r="M2259" s="277"/>
      <c r="T2259" s="278"/>
      <c r="AT2259" s="275" t="s">
        <v>373</v>
      </c>
      <c r="AU2259" s="275" t="s">
        <v>90</v>
      </c>
      <c r="AV2259" s="273" t="s">
        <v>84</v>
      </c>
      <c r="AW2259" s="273" t="s">
        <v>31</v>
      </c>
      <c r="AX2259" s="273" t="s">
        <v>77</v>
      </c>
      <c r="AY2259" s="275" t="s">
        <v>366</v>
      </c>
    </row>
    <row r="2260" spans="2:51" s="280" customFormat="1">
      <c r="B2260" s="279"/>
      <c r="D2260" s="274" t="s">
        <v>373</v>
      </c>
      <c r="E2260" s="281" t="s">
        <v>1</v>
      </c>
      <c r="F2260" s="282" t="s">
        <v>1986</v>
      </c>
      <c r="H2260" s="283">
        <v>9.5839999999999996</v>
      </c>
      <c r="L2260" s="279"/>
      <c r="M2260" s="284"/>
      <c r="T2260" s="285"/>
      <c r="AT2260" s="281" t="s">
        <v>373</v>
      </c>
      <c r="AU2260" s="281" t="s">
        <v>90</v>
      </c>
      <c r="AV2260" s="280" t="s">
        <v>90</v>
      </c>
      <c r="AW2260" s="280" t="s">
        <v>31</v>
      </c>
      <c r="AX2260" s="280" t="s">
        <v>77</v>
      </c>
      <c r="AY2260" s="281" t="s">
        <v>366</v>
      </c>
    </row>
    <row r="2261" spans="2:51" s="294" customFormat="1">
      <c r="B2261" s="293"/>
      <c r="D2261" s="274" t="s">
        <v>373</v>
      </c>
      <c r="E2261" s="295" t="s">
        <v>1</v>
      </c>
      <c r="F2261" s="296" t="s">
        <v>397</v>
      </c>
      <c r="H2261" s="297">
        <v>167.81700000000001</v>
      </c>
      <c r="L2261" s="293"/>
      <c r="M2261" s="298"/>
      <c r="T2261" s="299"/>
      <c r="AT2261" s="295" t="s">
        <v>373</v>
      </c>
      <c r="AU2261" s="295" t="s">
        <v>90</v>
      </c>
      <c r="AV2261" s="294" t="s">
        <v>149</v>
      </c>
      <c r="AW2261" s="294" t="s">
        <v>31</v>
      </c>
      <c r="AX2261" s="294" t="s">
        <v>77</v>
      </c>
      <c r="AY2261" s="295" t="s">
        <v>366</v>
      </c>
    </row>
    <row r="2262" spans="2:51" s="273" customFormat="1">
      <c r="B2262" s="272"/>
      <c r="D2262" s="274" t="s">
        <v>373</v>
      </c>
      <c r="E2262" s="275" t="s">
        <v>1</v>
      </c>
      <c r="F2262" s="276" t="s">
        <v>1597</v>
      </c>
      <c r="H2262" s="275" t="s">
        <v>1</v>
      </c>
      <c r="L2262" s="272"/>
      <c r="M2262" s="277"/>
      <c r="T2262" s="278"/>
      <c r="AT2262" s="275" t="s">
        <v>373</v>
      </c>
      <c r="AU2262" s="275" t="s">
        <v>90</v>
      </c>
      <c r="AV2262" s="273" t="s">
        <v>84</v>
      </c>
      <c r="AW2262" s="273" t="s">
        <v>31</v>
      </c>
      <c r="AX2262" s="273" t="s">
        <v>77</v>
      </c>
      <c r="AY2262" s="275" t="s">
        <v>366</v>
      </c>
    </row>
    <row r="2263" spans="2:51" s="273" customFormat="1">
      <c r="B2263" s="272"/>
      <c r="D2263" s="274" t="s">
        <v>373</v>
      </c>
      <c r="E2263" s="275" t="s">
        <v>1</v>
      </c>
      <c r="F2263" s="276" t="s">
        <v>1759</v>
      </c>
      <c r="H2263" s="275" t="s">
        <v>1</v>
      </c>
      <c r="L2263" s="272"/>
      <c r="M2263" s="277"/>
      <c r="T2263" s="278"/>
      <c r="AT2263" s="275" t="s">
        <v>373</v>
      </c>
      <c r="AU2263" s="275" t="s">
        <v>90</v>
      </c>
      <c r="AV2263" s="273" t="s">
        <v>84</v>
      </c>
      <c r="AW2263" s="273" t="s">
        <v>31</v>
      </c>
      <c r="AX2263" s="273" t="s">
        <v>77</v>
      </c>
      <c r="AY2263" s="275" t="s">
        <v>366</v>
      </c>
    </row>
    <row r="2264" spans="2:51" s="273" customFormat="1">
      <c r="B2264" s="272"/>
      <c r="D2264" s="274" t="s">
        <v>373</v>
      </c>
      <c r="E2264" s="275" t="s">
        <v>1</v>
      </c>
      <c r="F2264" s="276" t="s">
        <v>1904</v>
      </c>
      <c r="H2264" s="275" t="s">
        <v>1</v>
      </c>
      <c r="L2264" s="272"/>
      <c r="M2264" s="277"/>
      <c r="T2264" s="278"/>
      <c r="AT2264" s="275" t="s">
        <v>373</v>
      </c>
      <c r="AU2264" s="275" t="s">
        <v>90</v>
      </c>
      <c r="AV2264" s="273" t="s">
        <v>84</v>
      </c>
      <c r="AW2264" s="273" t="s">
        <v>31</v>
      </c>
      <c r="AX2264" s="273" t="s">
        <v>77</v>
      </c>
      <c r="AY2264" s="275" t="s">
        <v>366</v>
      </c>
    </row>
    <row r="2265" spans="2:51" s="280" customFormat="1">
      <c r="B2265" s="279"/>
      <c r="D2265" s="274" t="s">
        <v>373</v>
      </c>
      <c r="E2265" s="281" t="s">
        <v>1</v>
      </c>
      <c r="F2265" s="282" t="s">
        <v>1987</v>
      </c>
      <c r="H2265" s="283">
        <v>26.655999999999999</v>
      </c>
      <c r="L2265" s="279"/>
      <c r="M2265" s="284"/>
      <c r="T2265" s="285"/>
      <c r="AT2265" s="281" t="s">
        <v>373</v>
      </c>
      <c r="AU2265" s="281" t="s">
        <v>90</v>
      </c>
      <c r="AV2265" s="280" t="s">
        <v>90</v>
      </c>
      <c r="AW2265" s="280" t="s">
        <v>31</v>
      </c>
      <c r="AX2265" s="280" t="s">
        <v>77</v>
      </c>
      <c r="AY2265" s="281" t="s">
        <v>366</v>
      </c>
    </row>
    <row r="2266" spans="2:51" s="280" customFormat="1">
      <c r="B2266" s="279"/>
      <c r="D2266" s="274" t="s">
        <v>373</v>
      </c>
      <c r="E2266" s="281" t="s">
        <v>1</v>
      </c>
      <c r="F2266" s="282" t="s">
        <v>1988</v>
      </c>
      <c r="H2266" s="283">
        <v>-2.2789999999999999</v>
      </c>
      <c r="L2266" s="279"/>
      <c r="M2266" s="284"/>
      <c r="T2266" s="285"/>
      <c r="AT2266" s="281" t="s">
        <v>373</v>
      </c>
      <c r="AU2266" s="281" t="s">
        <v>90</v>
      </c>
      <c r="AV2266" s="280" t="s">
        <v>90</v>
      </c>
      <c r="AW2266" s="280" t="s">
        <v>31</v>
      </c>
      <c r="AX2266" s="280" t="s">
        <v>77</v>
      </c>
      <c r="AY2266" s="281" t="s">
        <v>366</v>
      </c>
    </row>
    <row r="2267" spans="2:51" s="273" customFormat="1">
      <c r="B2267" s="272"/>
      <c r="D2267" s="274" t="s">
        <v>373</v>
      </c>
      <c r="E2267" s="275" t="s">
        <v>1</v>
      </c>
      <c r="F2267" s="276" t="s">
        <v>1989</v>
      </c>
      <c r="H2267" s="275" t="s">
        <v>1</v>
      </c>
      <c r="L2267" s="272"/>
      <c r="M2267" s="277"/>
      <c r="T2267" s="278"/>
      <c r="AT2267" s="275" t="s">
        <v>373</v>
      </c>
      <c r="AU2267" s="275" t="s">
        <v>90</v>
      </c>
      <c r="AV2267" s="273" t="s">
        <v>84</v>
      </c>
      <c r="AW2267" s="273" t="s">
        <v>31</v>
      </c>
      <c r="AX2267" s="273" t="s">
        <v>77</v>
      </c>
      <c r="AY2267" s="275" t="s">
        <v>366</v>
      </c>
    </row>
    <row r="2268" spans="2:51" s="273" customFormat="1">
      <c r="B2268" s="272"/>
      <c r="D2268" s="274" t="s">
        <v>373</v>
      </c>
      <c r="E2268" s="275" t="s">
        <v>1</v>
      </c>
      <c r="F2268" s="276" t="s">
        <v>1904</v>
      </c>
      <c r="H2268" s="275" t="s">
        <v>1</v>
      </c>
      <c r="L2268" s="272"/>
      <c r="M2268" s="277"/>
      <c r="T2268" s="278"/>
      <c r="AT2268" s="275" t="s">
        <v>373</v>
      </c>
      <c r="AU2268" s="275" t="s">
        <v>90</v>
      </c>
      <c r="AV2268" s="273" t="s">
        <v>84</v>
      </c>
      <c r="AW2268" s="273" t="s">
        <v>31</v>
      </c>
      <c r="AX2268" s="273" t="s">
        <v>77</v>
      </c>
      <c r="AY2268" s="275" t="s">
        <v>366</v>
      </c>
    </row>
    <row r="2269" spans="2:51" s="280" customFormat="1">
      <c r="B2269" s="279"/>
      <c r="D2269" s="274" t="s">
        <v>373</v>
      </c>
      <c r="E2269" s="281" t="s">
        <v>1</v>
      </c>
      <c r="F2269" s="282" t="s">
        <v>1990</v>
      </c>
      <c r="H2269" s="283">
        <v>79.968000000000004</v>
      </c>
      <c r="L2269" s="279"/>
      <c r="M2269" s="284"/>
      <c r="T2269" s="285"/>
      <c r="AT2269" s="281" t="s">
        <v>373</v>
      </c>
      <c r="AU2269" s="281" t="s">
        <v>90</v>
      </c>
      <c r="AV2269" s="280" t="s">
        <v>90</v>
      </c>
      <c r="AW2269" s="280" t="s">
        <v>31</v>
      </c>
      <c r="AX2269" s="280" t="s">
        <v>77</v>
      </c>
      <c r="AY2269" s="281" t="s">
        <v>366</v>
      </c>
    </row>
    <row r="2270" spans="2:51" s="280" customFormat="1">
      <c r="B2270" s="279"/>
      <c r="D2270" s="274" t="s">
        <v>373</v>
      </c>
      <c r="E2270" s="281" t="s">
        <v>1</v>
      </c>
      <c r="F2270" s="282" t="s">
        <v>1991</v>
      </c>
      <c r="H2270" s="283">
        <v>-6.8369999999999997</v>
      </c>
      <c r="L2270" s="279"/>
      <c r="M2270" s="284"/>
      <c r="T2270" s="285"/>
      <c r="AT2270" s="281" t="s">
        <v>373</v>
      </c>
      <c r="AU2270" s="281" t="s">
        <v>90</v>
      </c>
      <c r="AV2270" s="280" t="s">
        <v>90</v>
      </c>
      <c r="AW2270" s="280" t="s">
        <v>31</v>
      </c>
      <c r="AX2270" s="280" t="s">
        <v>77</v>
      </c>
      <c r="AY2270" s="281" t="s">
        <v>366</v>
      </c>
    </row>
    <row r="2271" spans="2:51" s="273" customFormat="1">
      <c r="B2271" s="272"/>
      <c r="D2271" s="274" t="s">
        <v>373</v>
      </c>
      <c r="E2271" s="275" t="s">
        <v>1</v>
      </c>
      <c r="F2271" s="276" t="s">
        <v>1763</v>
      </c>
      <c r="H2271" s="275" t="s">
        <v>1</v>
      </c>
      <c r="L2271" s="272"/>
      <c r="M2271" s="277"/>
      <c r="T2271" s="278"/>
      <c r="AT2271" s="275" t="s">
        <v>373</v>
      </c>
      <c r="AU2271" s="275" t="s">
        <v>90</v>
      </c>
      <c r="AV2271" s="273" t="s">
        <v>84</v>
      </c>
      <c r="AW2271" s="273" t="s">
        <v>31</v>
      </c>
      <c r="AX2271" s="273" t="s">
        <v>77</v>
      </c>
      <c r="AY2271" s="275" t="s">
        <v>366</v>
      </c>
    </row>
    <row r="2272" spans="2:51" s="273" customFormat="1">
      <c r="B2272" s="272"/>
      <c r="D2272" s="274" t="s">
        <v>373</v>
      </c>
      <c r="E2272" s="275" t="s">
        <v>1</v>
      </c>
      <c r="F2272" s="276" t="s">
        <v>1904</v>
      </c>
      <c r="H2272" s="275" t="s">
        <v>1</v>
      </c>
      <c r="L2272" s="272"/>
      <c r="M2272" s="277"/>
      <c r="T2272" s="278"/>
      <c r="AT2272" s="275" t="s">
        <v>373</v>
      </c>
      <c r="AU2272" s="275" t="s">
        <v>90</v>
      </c>
      <c r="AV2272" s="273" t="s">
        <v>84</v>
      </c>
      <c r="AW2272" s="273" t="s">
        <v>31</v>
      </c>
      <c r="AX2272" s="273" t="s">
        <v>77</v>
      </c>
      <c r="AY2272" s="275" t="s">
        <v>366</v>
      </c>
    </row>
    <row r="2273" spans="2:51" s="280" customFormat="1">
      <c r="B2273" s="279"/>
      <c r="D2273" s="274" t="s">
        <v>373</v>
      </c>
      <c r="E2273" s="281" t="s">
        <v>1</v>
      </c>
      <c r="F2273" s="282" t="s">
        <v>1992</v>
      </c>
      <c r="H2273" s="283">
        <v>31.175999999999998</v>
      </c>
      <c r="L2273" s="279"/>
      <c r="M2273" s="284"/>
      <c r="T2273" s="285"/>
      <c r="AT2273" s="281" t="s">
        <v>373</v>
      </c>
      <c r="AU2273" s="281" t="s">
        <v>90</v>
      </c>
      <c r="AV2273" s="280" t="s">
        <v>90</v>
      </c>
      <c r="AW2273" s="280" t="s">
        <v>31</v>
      </c>
      <c r="AX2273" s="280" t="s">
        <v>77</v>
      </c>
      <c r="AY2273" s="281" t="s">
        <v>366</v>
      </c>
    </row>
    <row r="2274" spans="2:51" s="280" customFormat="1">
      <c r="B2274" s="279"/>
      <c r="D2274" s="274" t="s">
        <v>373</v>
      </c>
      <c r="E2274" s="281" t="s">
        <v>1</v>
      </c>
      <c r="F2274" s="282" t="s">
        <v>1993</v>
      </c>
      <c r="H2274" s="283">
        <v>-3.4430000000000001</v>
      </c>
      <c r="L2274" s="279"/>
      <c r="M2274" s="284"/>
      <c r="T2274" s="285"/>
      <c r="AT2274" s="281" t="s">
        <v>373</v>
      </c>
      <c r="AU2274" s="281" t="s">
        <v>90</v>
      </c>
      <c r="AV2274" s="280" t="s">
        <v>90</v>
      </c>
      <c r="AW2274" s="280" t="s">
        <v>31</v>
      </c>
      <c r="AX2274" s="280" t="s">
        <v>77</v>
      </c>
      <c r="AY2274" s="281" t="s">
        <v>366</v>
      </c>
    </row>
    <row r="2275" spans="2:51" s="273" customFormat="1">
      <c r="B2275" s="272"/>
      <c r="D2275" s="274" t="s">
        <v>373</v>
      </c>
      <c r="E2275" s="275" t="s">
        <v>1</v>
      </c>
      <c r="F2275" s="276" t="s">
        <v>1765</v>
      </c>
      <c r="H2275" s="275" t="s">
        <v>1</v>
      </c>
      <c r="L2275" s="272"/>
      <c r="M2275" s="277"/>
      <c r="T2275" s="278"/>
      <c r="AT2275" s="275" t="s">
        <v>373</v>
      </c>
      <c r="AU2275" s="275" t="s">
        <v>90</v>
      </c>
      <c r="AV2275" s="273" t="s">
        <v>84</v>
      </c>
      <c r="AW2275" s="273" t="s">
        <v>31</v>
      </c>
      <c r="AX2275" s="273" t="s">
        <v>77</v>
      </c>
      <c r="AY2275" s="275" t="s">
        <v>366</v>
      </c>
    </row>
    <row r="2276" spans="2:51" s="273" customFormat="1">
      <c r="B2276" s="272"/>
      <c r="D2276" s="274" t="s">
        <v>373</v>
      </c>
      <c r="E2276" s="275" t="s">
        <v>1</v>
      </c>
      <c r="F2276" s="276" t="s">
        <v>1904</v>
      </c>
      <c r="H2276" s="275" t="s">
        <v>1</v>
      </c>
      <c r="L2276" s="272"/>
      <c r="M2276" s="277"/>
      <c r="T2276" s="278"/>
      <c r="AT2276" s="275" t="s">
        <v>373</v>
      </c>
      <c r="AU2276" s="275" t="s">
        <v>90</v>
      </c>
      <c r="AV2276" s="273" t="s">
        <v>84</v>
      </c>
      <c r="AW2276" s="273" t="s">
        <v>31</v>
      </c>
      <c r="AX2276" s="273" t="s">
        <v>77</v>
      </c>
      <c r="AY2276" s="275" t="s">
        <v>366</v>
      </c>
    </row>
    <row r="2277" spans="2:51" s="280" customFormat="1">
      <c r="B2277" s="279"/>
      <c r="D2277" s="274" t="s">
        <v>373</v>
      </c>
      <c r="E2277" s="281" t="s">
        <v>1</v>
      </c>
      <c r="F2277" s="282" t="s">
        <v>1994</v>
      </c>
      <c r="H2277" s="283">
        <v>62.353000000000002</v>
      </c>
      <c r="L2277" s="279"/>
      <c r="M2277" s="284"/>
      <c r="T2277" s="285"/>
      <c r="AT2277" s="281" t="s">
        <v>373</v>
      </c>
      <c r="AU2277" s="281" t="s">
        <v>90</v>
      </c>
      <c r="AV2277" s="280" t="s">
        <v>90</v>
      </c>
      <c r="AW2277" s="280" t="s">
        <v>31</v>
      </c>
      <c r="AX2277" s="280" t="s">
        <v>77</v>
      </c>
      <c r="AY2277" s="281" t="s">
        <v>366</v>
      </c>
    </row>
    <row r="2278" spans="2:51" s="280" customFormat="1">
      <c r="B2278" s="279"/>
      <c r="D2278" s="274" t="s">
        <v>373</v>
      </c>
      <c r="E2278" s="281" t="s">
        <v>1</v>
      </c>
      <c r="F2278" s="282" t="s">
        <v>1995</v>
      </c>
      <c r="H2278" s="283">
        <v>-6.8849999999999998</v>
      </c>
      <c r="L2278" s="279"/>
      <c r="M2278" s="284"/>
      <c r="T2278" s="285"/>
      <c r="AT2278" s="281" t="s">
        <v>373</v>
      </c>
      <c r="AU2278" s="281" t="s">
        <v>90</v>
      </c>
      <c r="AV2278" s="280" t="s">
        <v>90</v>
      </c>
      <c r="AW2278" s="280" t="s">
        <v>31</v>
      </c>
      <c r="AX2278" s="280" t="s">
        <v>77</v>
      </c>
      <c r="AY2278" s="281" t="s">
        <v>366</v>
      </c>
    </row>
    <row r="2279" spans="2:51" s="273" customFormat="1">
      <c r="B2279" s="272"/>
      <c r="D2279" s="274" t="s">
        <v>373</v>
      </c>
      <c r="E2279" s="275" t="s">
        <v>1</v>
      </c>
      <c r="F2279" s="276" t="s">
        <v>1766</v>
      </c>
      <c r="H2279" s="275" t="s">
        <v>1</v>
      </c>
      <c r="L2279" s="272"/>
      <c r="M2279" s="277"/>
      <c r="T2279" s="278"/>
      <c r="AT2279" s="275" t="s">
        <v>373</v>
      </c>
      <c r="AU2279" s="275" t="s">
        <v>90</v>
      </c>
      <c r="AV2279" s="273" t="s">
        <v>84</v>
      </c>
      <c r="AW2279" s="273" t="s">
        <v>31</v>
      </c>
      <c r="AX2279" s="273" t="s">
        <v>77</v>
      </c>
      <c r="AY2279" s="275" t="s">
        <v>366</v>
      </c>
    </row>
    <row r="2280" spans="2:51" s="273" customFormat="1">
      <c r="B2280" s="272"/>
      <c r="D2280" s="274" t="s">
        <v>373</v>
      </c>
      <c r="E2280" s="275" t="s">
        <v>1</v>
      </c>
      <c r="F2280" s="276" t="s">
        <v>1904</v>
      </c>
      <c r="H2280" s="275" t="s">
        <v>1</v>
      </c>
      <c r="L2280" s="272"/>
      <c r="M2280" s="277"/>
      <c r="T2280" s="278"/>
      <c r="AT2280" s="275" t="s">
        <v>373</v>
      </c>
      <c r="AU2280" s="275" t="s">
        <v>90</v>
      </c>
      <c r="AV2280" s="273" t="s">
        <v>84</v>
      </c>
      <c r="AW2280" s="273" t="s">
        <v>31</v>
      </c>
      <c r="AX2280" s="273" t="s">
        <v>77</v>
      </c>
      <c r="AY2280" s="275" t="s">
        <v>366</v>
      </c>
    </row>
    <row r="2281" spans="2:51" s="280" customFormat="1">
      <c r="B2281" s="279"/>
      <c r="D2281" s="274" t="s">
        <v>373</v>
      </c>
      <c r="E2281" s="281" t="s">
        <v>1</v>
      </c>
      <c r="F2281" s="282" t="s">
        <v>1996</v>
      </c>
      <c r="H2281" s="283">
        <v>31.385000000000002</v>
      </c>
      <c r="L2281" s="279"/>
      <c r="M2281" s="284"/>
      <c r="T2281" s="285"/>
      <c r="AT2281" s="281" t="s">
        <v>373</v>
      </c>
      <c r="AU2281" s="281" t="s">
        <v>90</v>
      </c>
      <c r="AV2281" s="280" t="s">
        <v>90</v>
      </c>
      <c r="AW2281" s="280" t="s">
        <v>31</v>
      </c>
      <c r="AX2281" s="280" t="s">
        <v>77</v>
      </c>
      <c r="AY2281" s="281" t="s">
        <v>366</v>
      </c>
    </row>
    <row r="2282" spans="2:51" s="280" customFormat="1">
      <c r="B2282" s="279"/>
      <c r="D2282" s="274" t="s">
        <v>373</v>
      </c>
      <c r="E2282" s="281" t="s">
        <v>1</v>
      </c>
      <c r="F2282" s="282" t="s">
        <v>1993</v>
      </c>
      <c r="H2282" s="283">
        <v>-3.4430000000000001</v>
      </c>
      <c r="L2282" s="279"/>
      <c r="M2282" s="284"/>
      <c r="T2282" s="285"/>
      <c r="AT2282" s="281" t="s">
        <v>373</v>
      </c>
      <c r="AU2282" s="281" t="s">
        <v>90</v>
      </c>
      <c r="AV2282" s="280" t="s">
        <v>90</v>
      </c>
      <c r="AW2282" s="280" t="s">
        <v>31</v>
      </c>
      <c r="AX2282" s="280" t="s">
        <v>77</v>
      </c>
      <c r="AY2282" s="281" t="s">
        <v>366</v>
      </c>
    </row>
    <row r="2283" spans="2:51" s="273" customFormat="1">
      <c r="B2283" s="272"/>
      <c r="D2283" s="274" t="s">
        <v>373</v>
      </c>
      <c r="E2283" s="275" t="s">
        <v>1</v>
      </c>
      <c r="F2283" s="276" t="s">
        <v>1770</v>
      </c>
      <c r="H2283" s="275" t="s">
        <v>1</v>
      </c>
      <c r="L2283" s="272"/>
      <c r="M2283" s="277"/>
      <c r="T2283" s="278"/>
      <c r="AT2283" s="275" t="s">
        <v>373</v>
      </c>
      <c r="AU2283" s="275" t="s">
        <v>90</v>
      </c>
      <c r="AV2283" s="273" t="s">
        <v>84</v>
      </c>
      <c r="AW2283" s="273" t="s">
        <v>31</v>
      </c>
      <c r="AX2283" s="273" t="s">
        <v>77</v>
      </c>
      <c r="AY2283" s="275" t="s">
        <v>366</v>
      </c>
    </row>
    <row r="2284" spans="2:51" s="273" customFormat="1">
      <c r="B2284" s="272"/>
      <c r="D2284" s="274" t="s">
        <v>373</v>
      </c>
      <c r="E2284" s="275" t="s">
        <v>1</v>
      </c>
      <c r="F2284" s="276" t="s">
        <v>1904</v>
      </c>
      <c r="H2284" s="275" t="s">
        <v>1</v>
      </c>
      <c r="L2284" s="272"/>
      <c r="M2284" s="277"/>
      <c r="T2284" s="278"/>
      <c r="AT2284" s="275" t="s">
        <v>373</v>
      </c>
      <c r="AU2284" s="275" t="s">
        <v>90</v>
      </c>
      <c r="AV2284" s="273" t="s">
        <v>84</v>
      </c>
      <c r="AW2284" s="273" t="s">
        <v>31</v>
      </c>
      <c r="AX2284" s="273" t="s">
        <v>77</v>
      </c>
      <c r="AY2284" s="275" t="s">
        <v>366</v>
      </c>
    </row>
    <row r="2285" spans="2:51" s="280" customFormat="1">
      <c r="B2285" s="279"/>
      <c r="D2285" s="274" t="s">
        <v>373</v>
      </c>
      <c r="E2285" s="281" t="s">
        <v>1</v>
      </c>
      <c r="F2285" s="282" t="s">
        <v>1997</v>
      </c>
      <c r="H2285" s="283">
        <v>18.995000000000001</v>
      </c>
      <c r="L2285" s="279"/>
      <c r="M2285" s="284"/>
      <c r="T2285" s="285"/>
      <c r="AT2285" s="281" t="s">
        <v>373</v>
      </c>
      <c r="AU2285" s="281" t="s">
        <v>90</v>
      </c>
      <c r="AV2285" s="280" t="s">
        <v>90</v>
      </c>
      <c r="AW2285" s="280" t="s">
        <v>31</v>
      </c>
      <c r="AX2285" s="280" t="s">
        <v>77</v>
      </c>
      <c r="AY2285" s="281" t="s">
        <v>366</v>
      </c>
    </row>
    <row r="2286" spans="2:51" s="273" customFormat="1">
      <c r="B2286" s="272"/>
      <c r="D2286" s="274" t="s">
        <v>373</v>
      </c>
      <c r="E2286" s="275" t="s">
        <v>1</v>
      </c>
      <c r="F2286" s="276" t="s">
        <v>1772</v>
      </c>
      <c r="H2286" s="275" t="s">
        <v>1</v>
      </c>
      <c r="L2286" s="272"/>
      <c r="M2286" s="277"/>
      <c r="T2286" s="278"/>
      <c r="AT2286" s="275" t="s">
        <v>373</v>
      </c>
      <c r="AU2286" s="275" t="s">
        <v>90</v>
      </c>
      <c r="AV2286" s="273" t="s">
        <v>84</v>
      </c>
      <c r="AW2286" s="273" t="s">
        <v>31</v>
      </c>
      <c r="AX2286" s="273" t="s">
        <v>77</v>
      </c>
      <c r="AY2286" s="275" t="s">
        <v>366</v>
      </c>
    </row>
    <row r="2287" spans="2:51" s="273" customFormat="1">
      <c r="B2287" s="272"/>
      <c r="D2287" s="274" t="s">
        <v>373</v>
      </c>
      <c r="E2287" s="275" t="s">
        <v>1</v>
      </c>
      <c r="F2287" s="276" t="s">
        <v>1904</v>
      </c>
      <c r="H2287" s="275" t="s">
        <v>1</v>
      </c>
      <c r="L2287" s="272"/>
      <c r="M2287" s="277"/>
      <c r="T2287" s="278"/>
      <c r="AT2287" s="275" t="s">
        <v>373</v>
      </c>
      <c r="AU2287" s="275" t="s">
        <v>90</v>
      </c>
      <c r="AV2287" s="273" t="s">
        <v>84</v>
      </c>
      <c r="AW2287" s="273" t="s">
        <v>31</v>
      </c>
      <c r="AX2287" s="273" t="s">
        <v>77</v>
      </c>
      <c r="AY2287" s="275" t="s">
        <v>366</v>
      </c>
    </row>
    <row r="2288" spans="2:51" s="280" customFormat="1">
      <c r="B2288" s="279"/>
      <c r="D2288" s="274" t="s">
        <v>373</v>
      </c>
      <c r="E2288" s="281" t="s">
        <v>1</v>
      </c>
      <c r="F2288" s="282" t="s">
        <v>1997</v>
      </c>
      <c r="H2288" s="283">
        <v>18.995000000000001</v>
      </c>
      <c r="L2288" s="279"/>
      <c r="M2288" s="284"/>
      <c r="T2288" s="285"/>
      <c r="AT2288" s="281" t="s">
        <v>373</v>
      </c>
      <c r="AU2288" s="281" t="s">
        <v>90</v>
      </c>
      <c r="AV2288" s="280" t="s">
        <v>90</v>
      </c>
      <c r="AW2288" s="280" t="s">
        <v>31</v>
      </c>
      <c r="AX2288" s="280" t="s">
        <v>77</v>
      </c>
      <c r="AY2288" s="281" t="s">
        <v>366</v>
      </c>
    </row>
    <row r="2289" spans="2:51" s="273" customFormat="1">
      <c r="B2289" s="272"/>
      <c r="D2289" s="274" t="s">
        <v>373</v>
      </c>
      <c r="E2289" s="275" t="s">
        <v>1</v>
      </c>
      <c r="F2289" s="276" t="s">
        <v>1998</v>
      </c>
      <c r="H2289" s="275" t="s">
        <v>1</v>
      </c>
      <c r="L2289" s="272"/>
      <c r="M2289" s="277"/>
      <c r="T2289" s="278"/>
      <c r="AT2289" s="275" t="s">
        <v>373</v>
      </c>
      <c r="AU2289" s="275" t="s">
        <v>90</v>
      </c>
      <c r="AV2289" s="273" t="s">
        <v>84</v>
      </c>
      <c r="AW2289" s="273" t="s">
        <v>31</v>
      </c>
      <c r="AX2289" s="273" t="s">
        <v>77</v>
      </c>
      <c r="AY2289" s="275" t="s">
        <v>366</v>
      </c>
    </row>
    <row r="2290" spans="2:51" s="273" customFormat="1">
      <c r="B2290" s="272"/>
      <c r="D2290" s="274" t="s">
        <v>373</v>
      </c>
      <c r="E2290" s="275" t="s">
        <v>1</v>
      </c>
      <c r="F2290" s="276" t="s">
        <v>1904</v>
      </c>
      <c r="H2290" s="275" t="s">
        <v>1</v>
      </c>
      <c r="L2290" s="272"/>
      <c r="M2290" s="277"/>
      <c r="T2290" s="278"/>
      <c r="AT2290" s="275" t="s">
        <v>373</v>
      </c>
      <c r="AU2290" s="275" t="s">
        <v>90</v>
      </c>
      <c r="AV2290" s="273" t="s">
        <v>84</v>
      </c>
      <c r="AW2290" s="273" t="s">
        <v>31</v>
      </c>
      <c r="AX2290" s="273" t="s">
        <v>77</v>
      </c>
      <c r="AY2290" s="275" t="s">
        <v>366</v>
      </c>
    </row>
    <row r="2291" spans="2:51" s="280" customFormat="1">
      <c r="B2291" s="279"/>
      <c r="D2291" s="274" t="s">
        <v>373</v>
      </c>
      <c r="E2291" s="281" t="s">
        <v>1</v>
      </c>
      <c r="F2291" s="282" t="s">
        <v>1999</v>
      </c>
      <c r="H2291" s="283">
        <v>8.0640000000000001</v>
      </c>
      <c r="L2291" s="279"/>
      <c r="M2291" s="284"/>
      <c r="T2291" s="285"/>
      <c r="AT2291" s="281" t="s">
        <v>373</v>
      </c>
      <c r="AU2291" s="281" t="s">
        <v>90</v>
      </c>
      <c r="AV2291" s="280" t="s">
        <v>90</v>
      </c>
      <c r="AW2291" s="280" t="s">
        <v>31</v>
      </c>
      <c r="AX2291" s="280" t="s">
        <v>77</v>
      </c>
      <c r="AY2291" s="281" t="s">
        <v>366</v>
      </c>
    </row>
    <row r="2292" spans="2:51" s="280" customFormat="1">
      <c r="B2292" s="279"/>
      <c r="D2292" s="274" t="s">
        <v>373</v>
      </c>
      <c r="E2292" s="281" t="s">
        <v>1</v>
      </c>
      <c r="F2292" s="282" t="s">
        <v>1988</v>
      </c>
      <c r="H2292" s="283">
        <v>-2.2789999999999999</v>
      </c>
      <c r="L2292" s="279"/>
      <c r="M2292" s="284"/>
      <c r="T2292" s="285"/>
      <c r="AT2292" s="281" t="s">
        <v>373</v>
      </c>
      <c r="AU2292" s="281" t="s">
        <v>90</v>
      </c>
      <c r="AV2292" s="280" t="s">
        <v>90</v>
      </c>
      <c r="AW2292" s="280" t="s">
        <v>31</v>
      </c>
      <c r="AX2292" s="280" t="s">
        <v>77</v>
      </c>
      <c r="AY2292" s="281" t="s">
        <v>366</v>
      </c>
    </row>
    <row r="2293" spans="2:51" s="273" customFormat="1">
      <c r="B2293" s="272"/>
      <c r="D2293" s="274" t="s">
        <v>373</v>
      </c>
      <c r="E2293" s="275" t="s">
        <v>1</v>
      </c>
      <c r="F2293" s="276" t="s">
        <v>1779</v>
      </c>
      <c r="H2293" s="275" t="s">
        <v>1</v>
      </c>
      <c r="L2293" s="272"/>
      <c r="M2293" s="277"/>
      <c r="T2293" s="278"/>
      <c r="AT2293" s="275" t="s">
        <v>373</v>
      </c>
      <c r="AU2293" s="275" t="s">
        <v>90</v>
      </c>
      <c r="AV2293" s="273" t="s">
        <v>84</v>
      </c>
      <c r="AW2293" s="273" t="s">
        <v>31</v>
      </c>
      <c r="AX2293" s="273" t="s">
        <v>77</v>
      </c>
      <c r="AY2293" s="275" t="s">
        <v>366</v>
      </c>
    </row>
    <row r="2294" spans="2:51" s="273" customFormat="1">
      <c r="B2294" s="272"/>
      <c r="D2294" s="274" t="s">
        <v>373</v>
      </c>
      <c r="E2294" s="275" t="s">
        <v>1</v>
      </c>
      <c r="F2294" s="276" t="s">
        <v>1904</v>
      </c>
      <c r="H2294" s="275" t="s">
        <v>1</v>
      </c>
      <c r="L2294" s="272"/>
      <c r="M2294" s="277"/>
      <c r="T2294" s="278"/>
      <c r="AT2294" s="275" t="s">
        <v>373</v>
      </c>
      <c r="AU2294" s="275" t="s">
        <v>90</v>
      </c>
      <c r="AV2294" s="273" t="s">
        <v>84</v>
      </c>
      <c r="AW2294" s="273" t="s">
        <v>31</v>
      </c>
      <c r="AX2294" s="273" t="s">
        <v>77</v>
      </c>
      <c r="AY2294" s="275" t="s">
        <v>366</v>
      </c>
    </row>
    <row r="2295" spans="2:51" s="280" customFormat="1">
      <c r="B2295" s="279"/>
      <c r="D2295" s="274" t="s">
        <v>373</v>
      </c>
      <c r="E2295" s="281" t="s">
        <v>1</v>
      </c>
      <c r="F2295" s="282" t="s">
        <v>2000</v>
      </c>
      <c r="H2295" s="283">
        <v>9.7889999999999997</v>
      </c>
      <c r="L2295" s="279"/>
      <c r="M2295" s="284"/>
      <c r="T2295" s="285"/>
      <c r="AT2295" s="281" t="s">
        <v>373</v>
      </c>
      <c r="AU2295" s="281" t="s">
        <v>90</v>
      </c>
      <c r="AV2295" s="280" t="s">
        <v>90</v>
      </c>
      <c r="AW2295" s="280" t="s">
        <v>31</v>
      </c>
      <c r="AX2295" s="280" t="s">
        <v>77</v>
      </c>
      <c r="AY2295" s="281" t="s">
        <v>366</v>
      </c>
    </row>
    <row r="2296" spans="2:51" s="280" customFormat="1">
      <c r="B2296" s="279"/>
      <c r="D2296" s="274" t="s">
        <v>373</v>
      </c>
      <c r="E2296" s="281" t="s">
        <v>1</v>
      </c>
      <c r="F2296" s="282" t="s">
        <v>1908</v>
      </c>
      <c r="H2296" s="283">
        <v>-2.258</v>
      </c>
      <c r="L2296" s="279"/>
      <c r="M2296" s="284"/>
      <c r="T2296" s="285"/>
      <c r="AT2296" s="281" t="s">
        <v>373</v>
      </c>
      <c r="AU2296" s="281" t="s">
        <v>90</v>
      </c>
      <c r="AV2296" s="280" t="s">
        <v>90</v>
      </c>
      <c r="AW2296" s="280" t="s">
        <v>31</v>
      </c>
      <c r="AX2296" s="280" t="s">
        <v>77</v>
      </c>
      <c r="AY2296" s="281" t="s">
        <v>366</v>
      </c>
    </row>
    <row r="2297" spans="2:51" s="273" customFormat="1">
      <c r="B2297" s="272"/>
      <c r="D2297" s="274" t="s">
        <v>373</v>
      </c>
      <c r="E2297" s="275" t="s">
        <v>1</v>
      </c>
      <c r="F2297" s="276" t="s">
        <v>2001</v>
      </c>
      <c r="H2297" s="275" t="s">
        <v>1</v>
      </c>
      <c r="L2297" s="272"/>
      <c r="M2297" s="277"/>
      <c r="T2297" s="278"/>
      <c r="AT2297" s="275" t="s">
        <v>373</v>
      </c>
      <c r="AU2297" s="275" t="s">
        <v>90</v>
      </c>
      <c r="AV2297" s="273" t="s">
        <v>84</v>
      </c>
      <c r="AW2297" s="273" t="s">
        <v>31</v>
      </c>
      <c r="AX2297" s="273" t="s">
        <v>77</v>
      </c>
      <c r="AY2297" s="275" t="s">
        <v>366</v>
      </c>
    </row>
    <row r="2298" spans="2:51" s="273" customFormat="1">
      <c r="B2298" s="272"/>
      <c r="D2298" s="274" t="s">
        <v>373</v>
      </c>
      <c r="E2298" s="275" t="s">
        <v>1</v>
      </c>
      <c r="F2298" s="276" t="s">
        <v>1904</v>
      </c>
      <c r="H2298" s="275" t="s">
        <v>1</v>
      </c>
      <c r="L2298" s="272"/>
      <c r="M2298" s="277"/>
      <c r="T2298" s="278"/>
      <c r="AT2298" s="275" t="s">
        <v>373</v>
      </c>
      <c r="AU2298" s="275" t="s">
        <v>90</v>
      </c>
      <c r="AV2298" s="273" t="s">
        <v>84</v>
      </c>
      <c r="AW2298" s="273" t="s">
        <v>31</v>
      </c>
      <c r="AX2298" s="273" t="s">
        <v>77</v>
      </c>
      <c r="AY2298" s="275" t="s">
        <v>366</v>
      </c>
    </row>
    <row r="2299" spans="2:51" s="280" customFormat="1">
      <c r="B2299" s="279"/>
      <c r="D2299" s="274" t="s">
        <v>373</v>
      </c>
      <c r="E2299" s="281" t="s">
        <v>1</v>
      </c>
      <c r="F2299" s="282" t="s">
        <v>2002</v>
      </c>
      <c r="H2299" s="283">
        <v>46.165999999999997</v>
      </c>
      <c r="L2299" s="279"/>
      <c r="M2299" s="284"/>
      <c r="T2299" s="285"/>
      <c r="AT2299" s="281" t="s">
        <v>373</v>
      </c>
      <c r="AU2299" s="281" t="s">
        <v>90</v>
      </c>
      <c r="AV2299" s="280" t="s">
        <v>90</v>
      </c>
      <c r="AW2299" s="280" t="s">
        <v>31</v>
      </c>
      <c r="AX2299" s="280" t="s">
        <v>77</v>
      </c>
      <c r="AY2299" s="281" t="s">
        <v>366</v>
      </c>
    </row>
    <row r="2300" spans="2:51" s="280" customFormat="1">
      <c r="B2300" s="279"/>
      <c r="D2300" s="274" t="s">
        <v>373</v>
      </c>
      <c r="E2300" s="281" t="s">
        <v>1</v>
      </c>
      <c r="F2300" s="282" t="s">
        <v>2003</v>
      </c>
      <c r="H2300" s="283">
        <v>-24.061</v>
      </c>
      <c r="L2300" s="279"/>
      <c r="M2300" s="284"/>
      <c r="T2300" s="285"/>
      <c r="AT2300" s="281" t="s">
        <v>373</v>
      </c>
      <c r="AU2300" s="281" t="s">
        <v>90</v>
      </c>
      <c r="AV2300" s="280" t="s">
        <v>90</v>
      </c>
      <c r="AW2300" s="280" t="s">
        <v>31</v>
      </c>
      <c r="AX2300" s="280" t="s">
        <v>77</v>
      </c>
      <c r="AY2300" s="281" t="s">
        <v>366</v>
      </c>
    </row>
    <row r="2301" spans="2:51" s="280" customFormat="1">
      <c r="B2301" s="279"/>
      <c r="D2301" s="274" t="s">
        <v>373</v>
      </c>
      <c r="E2301" s="281" t="s">
        <v>1</v>
      </c>
      <c r="F2301" s="282" t="s">
        <v>2004</v>
      </c>
      <c r="H2301" s="283">
        <v>1.2509999999999999</v>
      </c>
      <c r="L2301" s="279"/>
      <c r="M2301" s="284"/>
      <c r="T2301" s="285"/>
      <c r="AT2301" s="281" t="s">
        <v>373</v>
      </c>
      <c r="AU2301" s="281" t="s">
        <v>90</v>
      </c>
      <c r="AV2301" s="280" t="s">
        <v>90</v>
      </c>
      <c r="AW2301" s="280" t="s">
        <v>31</v>
      </c>
      <c r="AX2301" s="280" t="s">
        <v>77</v>
      </c>
      <c r="AY2301" s="281" t="s">
        <v>366</v>
      </c>
    </row>
    <row r="2302" spans="2:51" s="273" customFormat="1">
      <c r="B2302" s="272"/>
      <c r="D2302" s="274" t="s">
        <v>373</v>
      </c>
      <c r="E2302" s="275" t="s">
        <v>1</v>
      </c>
      <c r="F2302" s="276" t="s">
        <v>2005</v>
      </c>
      <c r="H2302" s="275" t="s">
        <v>1</v>
      </c>
      <c r="L2302" s="272"/>
      <c r="M2302" s="277"/>
      <c r="T2302" s="278"/>
      <c r="AT2302" s="275" t="s">
        <v>373</v>
      </c>
      <c r="AU2302" s="275" t="s">
        <v>90</v>
      </c>
      <c r="AV2302" s="273" t="s">
        <v>84</v>
      </c>
      <c r="AW2302" s="273" t="s">
        <v>31</v>
      </c>
      <c r="AX2302" s="273" t="s">
        <v>77</v>
      </c>
      <c r="AY2302" s="275" t="s">
        <v>366</v>
      </c>
    </row>
    <row r="2303" spans="2:51" s="273" customFormat="1">
      <c r="B2303" s="272"/>
      <c r="D2303" s="274" t="s">
        <v>373</v>
      </c>
      <c r="E2303" s="275" t="s">
        <v>1</v>
      </c>
      <c r="F2303" s="276" t="s">
        <v>1904</v>
      </c>
      <c r="H2303" s="275" t="s">
        <v>1</v>
      </c>
      <c r="L2303" s="272"/>
      <c r="M2303" s="277"/>
      <c r="T2303" s="278"/>
      <c r="AT2303" s="275" t="s">
        <v>373</v>
      </c>
      <c r="AU2303" s="275" t="s">
        <v>90</v>
      </c>
      <c r="AV2303" s="273" t="s">
        <v>84</v>
      </c>
      <c r="AW2303" s="273" t="s">
        <v>31</v>
      </c>
      <c r="AX2303" s="273" t="s">
        <v>77</v>
      </c>
      <c r="AY2303" s="275" t="s">
        <v>366</v>
      </c>
    </row>
    <row r="2304" spans="2:51" s="280" customFormat="1">
      <c r="B2304" s="279"/>
      <c r="D2304" s="274" t="s">
        <v>373</v>
      </c>
      <c r="E2304" s="281" t="s">
        <v>1</v>
      </c>
      <c r="F2304" s="282" t="s">
        <v>2006</v>
      </c>
      <c r="H2304" s="283">
        <v>4.3010000000000002</v>
      </c>
      <c r="L2304" s="279"/>
      <c r="M2304" s="284"/>
      <c r="T2304" s="285"/>
      <c r="AT2304" s="281" t="s">
        <v>373</v>
      </c>
      <c r="AU2304" s="281" t="s">
        <v>90</v>
      </c>
      <c r="AV2304" s="280" t="s">
        <v>90</v>
      </c>
      <c r="AW2304" s="280" t="s">
        <v>31</v>
      </c>
      <c r="AX2304" s="280" t="s">
        <v>77</v>
      </c>
      <c r="AY2304" s="281" t="s">
        <v>366</v>
      </c>
    </row>
    <row r="2305" spans="2:51" s="280" customFormat="1">
      <c r="B2305" s="279"/>
      <c r="D2305" s="274" t="s">
        <v>373</v>
      </c>
      <c r="E2305" s="281" t="s">
        <v>1</v>
      </c>
      <c r="F2305" s="282" t="s">
        <v>1967</v>
      </c>
      <c r="H2305" s="283">
        <v>-2.7360000000000002</v>
      </c>
      <c r="L2305" s="279"/>
      <c r="M2305" s="284"/>
      <c r="T2305" s="285"/>
      <c r="AT2305" s="281" t="s">
        <v>373</v>
      </c>
      <c r="AU2305" s="281" t="s">
        <v>90</v>
      </c>
      <c r="AV2305" s="280" t="s">
        <v>90</v>
      </c>
      <c r="AW2305" s="280" t="s">
        <v>31</v>
      </c>
      <c r="AX2305" s="280" t="s">
        <v>77</v>
      </c>
      <c r="AY2305" s="281" t="s">
        <v>366</v>
      </c>
    </row>
    <row r="2306" spans="2:51" s="280" customFormat="1">
      <c r="B2306" s="279"/>
      <c r="D2306" s="274" t="s">
        <v>373</v>
      </c>
      <c r="E2306" s="281" t="s">
        <v>1</v>
      </c>
      <c r="F2306" s="282" t="s">
        <v>1983</v>
      </c>
      <c r="H2306" s="283">
        <v>1.1519999999999999</v>
      </c>
      <c r="L2306" s="279"/>
      <c r="M2306" s="284"/>
      <c r="T2306" s="285"/>
      <c r="AT2306" s="281" t="s">
        <v>373</v>
      </c>
      <c r="AU2306" s="281" t="s">
        <v>90</v>
      </c>
      <c r="AV2306" s="280" t="s">
        <v>90</v>
      </c>
      <c r="AW2306" s="280" t="s">
        <v>31</v>
      </c>
      <c r="AX2306" s="280" t="s">
        <v>77</v>
      </c>
      <c r="AY2306" s="281" t="s">
        <v>366</v>
      </c>
    </row>
    <row r="2307" spans="2:51" s="273" customFormat="1">
      <c r="B2307" s="272"/>
      <c r="D2307" s="274" t="s">
        <v>373</v>
      </c>
      <c r="E2307" s="275" t="s">
        <v>1</v>
      </c>
      <c r="F2307" s="276" t="s">
        <v>1598</v>
      </c>
      <c r="H2307" s="275" t="s">
        <v>1</v>
      </c>
      <c r="L2307" s="272"/>
      <c r="M2307" s="277"/>
      <c r="T2307" s="278"/>
      <c r="AT2307" s="275" t="s">
        <v>373</v>
      </c>
      <c r="AU2307" s="275" t="s">
        <v>90</v>
      </c>
      <c r="AV2307" s="273" t="s">
        <v>84</v>
      </c>
      <c r="AW2307" s="273" t="s">
        <v>31</v>
      </c>
      <c r="AX2307" s="273" t="s">
        <v>77</v>
      </c>
      <c r="AY2307" s="275" t="s">
        <v>366</v>
      </c>
    </row>
    <row r="2308" spans="2:51" s="273" customFormat="1">
      <c r="B2308" s="272"/>
      <c r="D2308" s="274" t="s">
        <v>373</v>
      </c>
      <c r="E2308" s="275" t="s">
        <v>1</v>
      </c>
      <c r="F2308" s="276" t="s">
        <v>1904</v>
      </c>
      <c r="H2308" s="275" t="s">
        <v>1</v>
      </c>
      <c r="L2308" s="272"/>
      <c r="M2308" s="277"/>
      <c r="T2308" s="278"/>
      <c r="AT2308" s="275" t="s">
        <v>373</v>
      </c>
      <c r="AU2308" s="275" t="s">
        <v>90</v>
      </c>
      <c r="AV2308" s="273" t="s">
        <v>84</v>
      </c>
      <c r="AW2308" s="273" t="s">
        <v>31</v>
      </c>
      <c r="AX2308" s="273" t="s">
        <v>77</v>
      </c>
      <c r="AY2308" s="275" t="s">
        <v>366</v>
      </c>
    </row>
    <row r="2309" spans="2:51" s="280" customFormat="1">
      <c r="B2309" s="279"/>
      <c r="D2309" s="274" t="s">
        <v>373</v>
      </c>
      <c r="E2309" s="281" t="s">
        <v>1</v>
      </c>
      <c r="F2309" s="282" t="s">
        <v>2007</v>
      </c>
      <c r="H2309" s="283">
        <v>11.516999999999999</v>
      </c>
      <c r="L2309" s="279"/>
      <c r="M2309" s="284"/>
      <c r="T2309" s="285"/>
      <c r="AT2309" s="281" t="s">
        <v>373</v>
      </c>
      <c r="AU2309" s="281" t="s">
        <v>90</v>
      </c>
      <c r="AV2309" s="280" t="s">
        <v>90</v>
      </c>
      <c r="AW2309" s="280" t="s">
        <v>31</v>
      </c>
      <c r="AX2309" s="280" t="s">
        <v>77</v>
      </c>
      <c r="AY2309" s="281" t="s">
        <v>366</v>
      </c>
    </row>
    <row r="2310" spans="2:51" s="294" customFormat="1">
      <c r="B2310" s="293"/>
      <c r="D2310" s="274" t="s">
        <v>373</v>
      </c>
      <c r="E2310" s="295" t="s">
        <v>1</v>
      </c>
      <c r="F2310" s="296" t="s">
        <v>397</v>
      </c>
      <c r="H2310" s="297">
        <v>297.54700000000003</v>
      </c>
      <c r="L2310" s="293"/>
      <c r="M2310" s="298"/>
      <c r="T2310" s="299"/>
      <c r="AT2310" s="295" t="s">
        <v>373</v>
      </c>
      <c r="AU2310" s="295" t="s">
        <v>90</v>
      </c>
      <c r="AV2310" s="294" t="s">
        <v>149</v>
      </c>
      <c r="AW2310" s="294" t="s">
        <v>31</v>
      </c>
      <c r="AX2310" s="294" t="s">
        <v>77</v>
      </c>
      <c r="AY2310" s="295" t="s">
        <v>366</v>
      </c>
    </row>
    <row r="2311" spans="2:51" s="273" customFormat="1">
      <c r="B2311" s="272"/>
      <c r="D2311" s="274" t="s">
        <v>373</v>
      </c>
      <c r="E2311" s="275" t="s">
        <v>1</v>
      </c>
      <c r="F2311" s="276" t="s">
        <v>1600</v>
      </c>
      <c r="H2311" s="275" t="s">
        <v>1</v>
      </c>
      <c r="L2311" s="272"/>
      <c r="M2311" s="277"/>
      <c r="T2311" s="278"/>
      <c r="AT2311" s="275" t="s">
        <v>373</v>
      </c>
      <c r="AU2311" s="275" t="s">
        <v>90</v>
      </c>
      <c r="AV2311" s="273" t="s">
        <v>84</v>
      </c>
      <c r="AW2311" s="273" t="s">
        <v>31</v>
      </c>
      <c r="AX2311" s="273" t="s">
        <v>77</v>
      </c>
      <c r="AY2311" s="275" t="s">
        <v>366</v>
      </c>
    </row>
    <row r="2312" spans="2:51" s="273" customFormat="1">
      <c r="B2312" s="272"/>
      <c r="D2312" s="274" t="s">
        <v>373</v>
      </c>
      <c r="E2312" s="275" t="s">
        <v>1</v>
      </c>
      <c r="F2312" s="276" t="s">
        <v>1781</v>
      </c>
      <c r="H2312" s="275" t="s">
        <v>1</v>
      </c>
      <c r="L2312" s="272"/>
      <c r="M2312" s="277"/>
      <c r="T2312" s="278"/>
      <c r="AT2312" s="275" t="s">
        <v>373</v>
      </c>
      <c r="AU2312" s="275" t="s">
        <v>90</v>
      </c>
      <c r="AV2312" s="273" t="s">
        <v>84</v>
      </c>
      <c r="AW2312" s="273" t="s">
        <v>31</v>
      </c>
      <c r="AX2312" s="273" t="s">
        <v>77</v>
      </c>
      <c r="AY2312" s="275" t="s">
        <v>366</v>
      </c>
    </row>
    <row r="2313" spans="2:51" s="273" customFormat="1">
      <c r="B2313" s="272"/>
      <c r="D2313" s="274" t="s">
        <v>373</v>
      </c>
      <c r="E2313" s="275" t="s">
        <v>1</v>
      </c>
      <c r="F2313" s="276" t="s">
        <v>1904</v>
      </c>
      <c r="H2313" s="275" t="s">
        <v>1</v>
      </c>
      <c r="L2313" s="272"/>
      <c r="M2313" s="277"/>
      <c r="T2313" s="278"/>
      <c r="AT2313" s="275" t="s">
        <v>373</v>
      </c>
      <c r="AU2313" s="275" t="s">
        <v>90</v>
      </c>
      <c r="AV2313" s="273" t="s">
        <v>84</v>
      </c>
      <c r="AW2313" s="273" t="s">
        <v>31</v>
      </c>
      <c r="AX2313" s="273" t="s">
        <v>77</v>
      </c>
      <c r="AY2313" s="275" t="s">
        <v>366</v>
      </c>
    </row>
    <row r="2314" spans="2:51" s="280" customFormat="1">
      <c r="B2314" s="279"/>
      <c r="D2314" s="274" t="s">
        <v>373</v>
      </c>
      <c r="E2314" s="281" t="s">
        <v>1</v>
      </c>
      <c r="F2314" s="282" t="s">
        <v>2008</v>
      </c>
      <c r="H2314" s="283">
        <v>22.140999999999998</v>
      </c>
      <c r="L2314" s="279"/>
      <c r="M2314" s="284"/>
      <c r="T2314" s="285"/>
      <c r="AT2314" s="281" t="s">
        <v>373</v>
      </c>
      <c r="AU2314" s="281" t="s">
        <v>90</v>
      </c>
      <c r="AV2314" s="280" t="s">
        <v>90</v>
      </c>
      <c r="AW2314" s="280" t="s">
        <v>31</v>
      </c>
      <c r="AX2314" s="280" t="s">
        <v>77</v>
      </c>
      <c r="AY2314" s="281" t="s">
        <v>366</v>
      </c>
    </row>
    <row r="2315" spans="2:51" s="273" customFormat="1">
      <c r="B2315" s="272"/>
      <c r="D2315" s="274" t="s">
        <v>373</v>
      </c>
      <c r="E2315" s="275" t="s">
        <v>1</v>
      </c>
      <c r="F2315" s="276" t="s">
        <v>2009</v>
      </c>
      <c r="H2315" s="275" t="s">
        <v>1</v>
      </c>
      <c r="L2315" s="272"/>
      <c r="M2315" s="277"/>
      <c r="T2315" s="278"/>
      <c r="AT2315" s="275" t="s">
        <v>373</v>
      </c>
      <c r="AU2315" s="275" t="s">
        <v>90</v>
      </c>
      <c r="AV2315" s="273" t="s">
        <v>84</v>
      </c>
      <c r="AW2315" s="273" t="s">
        <v>31</v>
      </c>
      <c r="AX2315" s="273" t="s">
        <v>77</v>
      </c>
      <c r="AY2315" s="275" t="s">
        <v>366</v>
      </c>
    </row>
    <row r="2316" spans="2:51" s="273" customFormat="1">
      <c r="B2316" s="272"/>
      <c r="D2316" s="274" t="s">
        <v>373</v>
      </c>
      <c r="E2316" s="275" t="s">
        <v>1</v>
      </c>
      <c r="F2316" s="276" t="s">
        <v>1904</v>
      </c>
      <c r="H2316" s="275" t="s">
        <v>1</v>
      </c>
      <c r="L2316" s="272"/>
      <c r="M2316" s="277"/>
      <c r="T2316" s="278"/>
      <c r="AT2316" s="275" t="s">
        <v>373</v>
      </c>
      <c r="AU2316" s="275" t="s">
        <v>90</v>
      </c>
      <c r="AV2316" s="273" t="s">
        <v>84</v>
      </c>
      <c r="AW2316" s="273" t="s">
        <v>31</v>
      </c>
      <c r="AX2316" s="273" t="s">
        <v>77</v>
      </c>
      <c r="AY2316" s="275" t="s">
        <v>366</v>
      </c>
    </row>
    <row r="2317" spans="2:51" s="280" customFormat="1">
      <c r="B2317" s="279"/>
      <c r="D2317" s="274" t="s">
        <v>373</v>
      </c>
      <c r="E2317" s="281" t="s">
        <v>1</v>
      </c>
      <c r="F2317" s="282" t="s">
        <v>2008</v>
      </c>
      <c r="H2317" s="283">
        <v>22.140999999999998</v>
      </c>
      <c r="L2317" s="279"/>
      <c r="M2317" s="284"/>
      <c r="T2317" s="285"/>
      <c r="AT2317" s="281" t="s">
        <v>373</v>
      </c>
      <c r="AU2317" s="281" t="s">
        <v>90</v>
      </c>
      <c r="AV2317" s="280" t="s">
        <v>90</v>
      </c>
      <c r="AW2317" s="280" t="s">
        <v>31</v>
      </c>
      <c r="AX2317" s="280" t="s">
        <v>77</v>
      </c>
      <c r="AY2317" s="281" t="s">
        <v>366</v>
      </c>
    </row>
    <row r="2318" spans="2:51" s="273" customFormat="1">
      <c r="B2318" s="272"/>
      <c r="D2318" s="274" t="s">
        <v>373</v>
      </c>
      <c r="E2318" s="275" t="s">
        <v>1</v>
      </c>
      <c r="F2318" s="276" t="s">
        <v>1783</v>
      </c>
      <c r="H2318" s="275" t="s">
        <v>1</v>
      </c>
      <c r="L2318" s="272"/>
      <c r="M2318" s="277"/>
      <c r="T2318" s="278"/>
      <c r="AT2318" s="275" t="s">
        <v>373</v>
      </c>
      <c r="AU2318" s="275" t="s">
        <v>90</v>
      </c>
      <c r="AV2318" s="273" t="s">
        <v>84</v>
      </c>
      <c r="AW2318" s="273" t="s">
        <v>31</v>
      </c>
      <c r="AX2318" s="273" t="s">
        <v>77</v>
      </c>
      <c r="AY2318" s="275" t="s">
        <v>366</v>
      </c>
    </row>
    <row r="2319" spans="2:51" s="273" customFormat="1">
      <c r="B2319" s="272"/>
      <c r="D2319" s="274" t="s">
        <v>373</v>
      </c>
      <c r="E2319" s="275" t="s">
        <v>1</v>
      </c>
      <c r="F2319" s="276" t="s">
        <v>1904</v>
      </c>
      <c r="H2319" s="275" t="s">
        <v>1</v>
      </c>
      <c r="L2319" s="272"/>
      <c r="M2319" s="277"/>
      <c r="T2319" s="278"/>
      <c r="AT2319" s="275" t="s">
        <v>373</v>
      </c>
      <c r="AU2319" s="275" t="s">
        <v>90</v>
      </c>
      <c r="AV2319" s="273" t="s">
        <v>84</v>
      </c>
      <c r="AW2319" s="273" t="s">
        <v>31</v>
      </c>
      <c r="AX2319" s="273" t="s">
        <v>77</v>
      </c>
      <c r="AY2319" s="275" t="s">
        <v>366</v>
      </c>
    </row>
    <row r="2320" spans="2:51" s="280" customFormat="1">
      <c r="B2320" s="279"/>
      <c r="D2320" s="274" t="s">
        <v>373</v>
      </c>
      <c r="E2320" s="281" t="s">
        <v>1</v>
      </c>
      <c r="F2320" s="282" t="s">
        <v>2010</v>
      </c>
      <c r="H2320" s="283">
        <v>22.196999999999999</v>
      </c>
      <c r="L2320" s="279"/>
      <c r="M2320" s="284"/>
      <c r="T2320" s="285"/>
      <c r="AT2320" s="281" t="s">
        <v>373</v>
      </c>
      <c r="AU2320" s="281" t="s">
        <v>90</v>
      </c>
      <c r="AV2320" s="280" t="s">
        <v>90</v>
      </c>
      <c r="AW2320" s="280" t="s">
        <v>31</v>
      </c>
      <c r="AX2320" s="280" t="s">
        <v>77</v>
      </c>
      <c r="AY2320" s="281" t="s">
        <v>366</v>
      </c>
    </row>
    <row r="2321" spans="2:51" s="273" customFormat="1">
      <c r="B2321" s="272"/>
      <c r="D2321" s="274" t="s">
        <v>373</v>
      </c>
      <c r="E2321" s="275" t="s">
        <v>1</v>
      </c>
      <c r="F2321" s="276" t="s">
        <v>2011</v>
      </c>
      <c r="H2321" s="275" t="s">
        <v>1</v>
      </c>
      <c r="L2321" s="272"/>
      <c r="M2321" s="277"/>
      <c r="T2321" s="278"/>
      <c r="AT2321" s="275" t="s">
        <v>373</v>
      </c>
      <c r="AU2321" s="275" t="s">
        <v>90</v>
      </c>
      <c r="AV2321" s="273" t="s">
        <v>84</v>
      </c>
      <c r="AW2321" s="273" t="s">
        <v>31</v>
      </c>
      <c r="AX2321" s="273" t="s">
        <v>77</v>
      </c>
      <c r="AY2321" s="275" t="s">
        <v>366</v>
      </c>
    </row>
    <row r="2322" spans="2:51" s="273" customFormat="1">
      <c r="B2322" s="272"/>
      <c r="D2322" s="274" t="s">
        <v>373</v>
      </c>
      <c r="E2322" s="275" t="s">
        <v>1</v>
      </c>
      <c r="F2322" s="276" t="s">
        <v>1904</v>
      </c>
      <c r="H2322" s="275" t="s">
        <v>1</v>
      </c>
      <c r="L2322" s="272"/>
      <c r="M2322" s="277"/>
      <c r="T2322" s="278"/>
      <c r="AT2322" s="275" t="s">
        <v>373</v>
      </c>
      <c r="AU2322" s="275" t="s">
        <v>90</v>
      </c>
      <c r="AV2322" s="273" t="s">
        <v>84</v>
      </c>
      <c r="AW2322" s="273" t="s">
        <v>31</v>
      </c>
      <c r="AX2322" s="273" t="s">
        <v>77</v>
      </c>
      <c r="AY2322" s="275" t="s">
        <v>366</v>
      </c>
    </row>
    <row r="2323" spans="2:51" s="280" customFormat="1">
      <c r="B2323" s="279"/>
      <c r="D2323" s="274" t="s">
        <v>373</v>
      </c>
      <c r="E2323" s="281" t="s">
        <v>1</v>
      </c>
      <c r="F2323" s="282" t="s">
        <v>2010</v>
      </c>
      <c r="H2323" s="283">
        <v>22.196999999999999</v>
      </c>
      <c r="L2323" s="279"/>
      <c r="M2323" s="284"/>
      <c r="T2323" s="285"/>
      <c r="AT2323" s="281" t="s">
        <v>373</v>
      </c>
      <c r="AU2323" s="281" t="s">
        <v>90</v>
      </c>
      <c r="AV2323" s="280" t="s">
        <v>90</v>
      </c>
      <c r="AW2323" s="280" t="s">
        <v>31</v>
      </c>
      <c r="AX2323" s="280" t="s">
        <v>77</v>
      </c>
      <c r="AY2323" s="281" t="s">
        <v>366</v>
      </c>
    </row>
    <row r="2324" spans="2:51" s="273" customFormat="1">
      <c r="B2324" s="272"/>
      <c r="D2324" s="274" t="s">
        <v>373</v>
      </c>
      <c r="E2324" s="275" t="s">
        <v>1</v>
      </c>
      <c r="F2324" s="276" t="s">
        <v>1785</v>
      </c>
      <c r="H2324" s="275" t="s">
        <v>1</v>
      </c>
      <c r="L2324" s="272"/>
      <c r="M2324" s="277"/>
      <c r="T2324" s="278"/>
      <c r="AT2324" s="275" t="s">
        <v>373</v>
      </c>
      <c r="AU2324" s="275" t="s">
        <v>90</v>
      </c>
      <c r="AV2324" s="273" t="s">
        <v>84</v>
      </c>
      <c r="AW2324" s="273" t="s">
        <v>31</v>
      </c>
      <c r="AX2324" s="273" t="s">
        <v>77</v>
      </c>
      <c r="AY2324" s="275" t="s">
        <v>366</v>
      </c>
    </row>
    <row r="2325" spans="2:51" s="273" customFormat="1">
      <c r="B2325" s="272"/>
      <c r="D2325" s="274" t="s">
        <v>373</v>
      </c>
      <c r="E2325" s="275" t="s">
        <v>1</v>
      </c>
      <c r="F2325" s="276" t="s">
        <v>1904</v>
      </c>
      <c r="H2325" s="275" t="s">
        <v>1</v>
      </c>
      <c r="L2325" s="272"/>
      <c r="M2325" s="277"/>
      <c r="T2325" s="278"/>
      <c r="AT2325" s="275" t="s">
        <v>373</v>
      </c>
      <c r="AU2325" s="275" t="s">
        <v>90</v>
      </c>
      <c r="AV2325" s="273" t="s">
        <v>84</v>
      </c>
      <c r="AW2325" s="273" t="s">
        <v>31</v>
      </c>
      <c r="AX2325" s="273" t="s">
        <v>77</v>
      </c>
      <c r="AY2325" s="275" t="s">
        <v>366</v>
      </c>
    </row>
    <row r="2326" spans="2:51" s="280" customFormat="1">
      <c r="B2326" s="279"/>
      <c r="D2326" s="274" t="s">
        <v>373</v>
      </c>
      <c r="E2326" s="281" t="s">
        <v>1</v>
      </c>
      <c r="F2326" s="282" t="s">
        <v>2012</v>
      </c>
      <c r="H2326" s="283">
        <v>24.395</v>
      </c>
      <c r="L2326" s="279"/>
      <c r="M2326" s="284"/>
      <c r="T2326" s="285"/>
      <c r="AT2326" s="281" t="s">
        <v>373</v>
      </c>
      <c r="AU2326" s="281" t="s">
        <v>90</v>
      </c>
      <c r="AV2326" s="280" t="s">
        <v>90</v>
      </c>
      <c r="AW2326" s="280" t="s">
        <v>31</v>
      </c>
      <c r="AX2326" s="280" t="s">
        <v>77</v>
      </c>
      <c r="AY2326" s="281" t="s">
        <v>366</v>
      </c>
    </row>
    <row r="2327" spans="2:51" s="280" customFormat="1">
      <c r="B2327" s="279"/>
      <c r="D2327" s="274" t="s">
        <v>373</v>
      </c>
      <c r="E2327" s="281" t="s">
        <v>1</v>
      </c>
      <c r="F2327" s="282" t="s">
        <v>1993</v>
      </c>
      <c r="H2327" s="283">
        <v>-3.4430000000000001</v>
      </c>
      <c r="L2327" s="279"/>
      <c r="M2327" s="284"/>
      <c r="T2327" s="285"/>
      <c r="AT2327" s="281" t="s">
        <v>373</v>
      </c>
      <c r="AU2327" s="281" t="s">
        <v>90</v>
      </c>
      <c r="AV2327" s="280" t="s">
        <v>90</v>
      </c>
      <c r="AW2327" s="280" t="s">
        <v>31</v>
      </c>
      <c r="AX2327" s="280" t="s">
        <v>77</v>
      </c>
      <c r="AY2327" s="281" t="s">
        <v>366</v>
      </c>
    </row>
    <row r="2328" spans="2:51" s="273" customFormat="1">
      <c r="B2328" s="272"/>
      <c r="D2328" s="274" t="s">
        <v>373</v>
      </c>
      <c r="E2328" s="275" t="s">
        <v>1</v>
      </c>
      <c r="F2328" s="276" t="s">
        <v>1787</v>
      </c>
      <c r="H2328" s="275" t="s">
        <v>1</v>
      </c>
      <c r="L2328" s="272"/>
      <c r="M2328" s="277"/>
      <c r="T2328" s="278"/>
      <c r="AT2328" s="275" t="s">
        <v>373</v>
      </c>
      <c r="AU2328" s="275" t="s">
        <v>90</v>
      </c>
      <c r="AV2328" s="273" t="s">
        <v>84</v>
      </c>
      <c r="AW2328" s="273" t="s">
        <v>31</v>
      </c>
      <c r="AX2328" s="273" t="s">
        <v>77</v>
      </c>
      <c r="AY2328" s="275" t="s">
        <v>366</v>
      </c>
    </row>
    <row r="2329" spans="2:51" s="273" customFormat="1">
      <c r="B2329" s="272"/>
      <c r="D2329" s="274" t="s">
        <v>373</v>
      </c>
      <c r="E2329" s="275" t="s">
        <v>1</v>
      </c>
      <c r="F2329" s="276" t="s">
        <v>1904</v>
      </c>
      <c r="H2329" s="275" t="s">
        <v>1</v>
      </c>
      <c r="L2329" s="272"/>
      <c r="M2329" s="277"/>
      <c r="T2329" s="278"/>
      <c r="AT2329" s="275" t="s">
        <v>373</v>
      </c>
      <c r="AU2329" s="275" t="s">
        <v>90</v>
      </c>
      <c r="AV2329" s="273" t="s">
        <v>84</v>
      </c>
      <c r="AW2329" s="273" t="s">
        <v>31</v>
      </c>
      <c r="AX2329" s="273" t="s">
        <v>77</v>
      </c>
      <c r="AY2329" s="275" t="s">
        <v>366</v>
      </c>
    </row>
    <row r="2330" spans="2:51" s="280" customFormat="1">
      <c r="B2330" s="279"/>
      <c r="D2330" s="274" t="s">
        <v>373</v>
      </c>
      <c r="E2330" s="281" t="s">
        <v>1</v>
      </c>
      <c r="F2330" s="282" t="s">
        <v>2013</v>
      </c>
      <c r="H2330" s="283">
        <v>48.835000000000001</v>
      </c>
      <c r="L2330" s="279"/>
      <c r="M2330" s="284"/>
      <c r="T2330" s="285"/>
      <c r="AT2330" s="281" t="s">
        <v>373</v>
      </c>
      <c r="AU2330" s="281" t="s">
        <v>90</v>
      </c>
      <c r="AV2330" s="280" t="s">
        <v>90</v>
      </c>
      <c r="AW2330" s="280" t="s">
        <v>31</v>
      </c>
      <c r="AX2330" s="280" t="s">
        <v>77</v>
      </c>
      <c r="AY2330" s="281" t="s">
        <v>366</v>
      </c>
    </row>
    <row r="2331" spans="2:51" s="280" customFormat="1">
      <c r="B2331" s="279"/>
      <c r="D2331" s="274" t="s">
        <v>373</v>
      </c>
      <c r="E2331" s="281" t="s">
        <v>1</v>
      </c>
      <c r="F2331" s="282" t="s">
        <v>1995</v>
      </c>
      <c r="H2331" s="283">
        <v>-6.8849999999999998</v>
      </c>
      <c r="L2331" s="279"/>
      <c r="M2331" s="284"/>
      <c r="T2331" s="285"/>
      <c r="AT2331" s="281" t="s">
        <v>373</v>
      </c>
      <c r="AU2331" s="281" t="s">
        <v>90</v>
      </c>
      <c r="AV2331" s="280" t="s">
        <v>90</v>
      </c>
      <c r="AW2331" s="280" t="s">
        <v>31</v>
      </c>
      <c r="AX2331" s="280" t="s">
        <v>77</v>
      </c>
      <c r="AY2331" s="281" t="s">
        <v>366</v>
      </c>
    </row>
    <row r="2332" spans="2:51" s="273" customFormat="1">
      <c r="B2332" s="272"/>
      <c r="D2332" s="274" t="s">
        <v>373</v>
      </c>
      <c r="E2332" s="275" t="s">
        <v>1</v>
      </c>
      <c r="F2332" s="276" t="s">
        <v>1789</v>
      </c>
      <c r="H2332" s="275" t="s">
        <v>1</v>
      </c>
      <c r="L2332" s="272"/>
      <c r="M2332" s="277"/>
      <c r="T2332" s="278"/>
      <c r="AT2332" s="275" t="s">
        <v>373</v>
      </c>
      <c r="AU2332" s="275" t="s">
        <v>90</v>
      </c>
      <c r="AV2332" s="273" t="s">
        <v>84</v>
      </c>
      <c r="AW2332" s="273" t="s">
        <v>31</v>
      </c>
      <c r="AX2332" s="273" t="s">
        <v>77</v>
      </c>
      <c r="AY2332" s="275" t="s">
        <v>366</v>
      </c>
    </row>
    <row r="2333" spans="2:51" s="273" customFormat="1">
      <c r="B2333" s="272"/>
      <c r="D2333" s="274" t="s">
        <v>373</v>
      </c>
      <c r="E2333" s="275" t="s">
        <v>1</v>
      </c>
      <c r="F2333" s="276" t="s">
        <v>1904</v>
      </c>
      <c r="H2333" s="275" t="s">
        <v>1</v>
      </c>
      <c r="L2333" s="272"/>
      <c r="M2333" s="277"/>
      <c r="T2333" s="278"/>
      <c r="AT2333" s="275" t="s">
        <v>373</v>
      </c>
      <c r="AU2333" s="275" t="s">
        <v>90</v>
      </c>
      <c r="AV2333" s="273" t="s">
        <v>84</v>
      </c>
      <c r="AW2333" s="273" t="s">
        <v>31</v>
      </c>
      <c r="AX2333" s="273" t="s">
        <v>77</v>
      </c>
      <c r="AY2333" s="275" t="s">
        <v>366</v>
      </c>
    </row>
    <row r="2334" spans="2:51" s="280" customFormat="1">
      <c r="B2334" s="279"/>
      <c r="D2334" s="274" t="s">
        <v>373</v>
      </c>
      <c r="E2334" s="281" t="s">
        <v>1</v>
      </c>
      <c r="F2334" s="282" t="s">
        <v>2014</v>
      </c>
      <c r="H2334" s="283">
        <v>24.44</v>
      </c>
      <c r="L2334" s="279"/>
      <c r="M2334" s="284"/>
      <c r="T2334" s="285"/>
      <c r="AT2334" s="281" t="s">
        <v>373</v>
      </c>
      <c r="AU2334" s="281" t="s">
        <v>90</v>
      </c>
      <c r="AV2334" s="280" t="s">
        <v>90</v>
      </c>
      <c r="AW2334" s="280" t="s">
        <v>31</v>
      </c>
      <c r="AX2334" s="280" t="s">
        <v>77</v>
      </c>
      <c r="AY2334" s="281" t="s">
        <v>366</v>
      </c>
    </row>
    <row r="2335" spans="2:51" s="280" customFormat="1">
      <c r="B2335" s="279"/>
      <c r="D2335" s="274" t="s">
        <v>373</v>
      </c>
      <c r="E2335" s="281" t="s">
        <v>1</v>
      </c>
      <c r="F2335" s="282" t="s">
        <v>1993</v>
      </c>
      <c r="H2335" s="283">
        <v>-3.4430000000000001</v>
      </c>
      <c r="L2335" s="279"/>
      <c r="M2335" s="284"/>
      <c r="T2335" s="285"/>
      <c r="AT2335" s="281" t="s">
        <v>373</v>
      </c>
      <c r="AU2335" s="281" t="s">
        <v>90</v>
      </c>
      <c r="AV2335" s="280" t="s">
        <v>90</v>
      </c>
      <c r="AW2335" s="280" t="s">
        <v>31</v>
      </c>
      <c r="AX2335" s="280" t="s">
        <v>77</v>
      </c>
      <c r="AY2335" s="281" t="s">
        <v>366</v>
      </c>
    </row>
    <row r="2336" spans="2:51" s="273" customFormat="1">
      <c r="B2336" s="272"/>
      <c r="D2336" s="274" t="s">
        <v>373</v>
      </c>
      <c r="E2336" s="275" t="s">
        <v>1</v>
      </c>
      <c r="F2336" s="276" t="s">
        <v>1795</v>
      </c>
      <c r="H2336" s="275" t="s">
        <v>1</v>
      </c>
      <c r="L2336" s="272"/>
      <c r="M2336" s="277"/>
      <c r="T2336" s="278"/>
      <c r="AT2336" s="275" t="s">
        <v>373</v>
      </c>
      <c r="AU2336" s="275" t="s">
        <v>90</v>
      </c>
      <c r="AV2336" s="273" t="s">
        <v>84</v>
      </c>
      <c r="AW2336" s="273" t="s">
        <v>31</v>
      </c>
      <c r="AX2336" s="273" t="s">
        <v>77</v>
      </c>
      <c r="AY2336" s="275" t="s">
        <v>366</v>
      </c>
    </row>
    <row r="2337" spans="2:51" s="273" customFormat="1">
      <c r="B2337" s="272"/>
      <c r="D2337" s="274" t="s">
        <v>373</v>
      </c>
      <c r="E2337" s="275" t="s">
        <v>1</v>
      </c>
      <c r="F2337" s="276" t="s">
        <v>1904</v>
      </c>
      <c r="H2337" s="275" t="s">
        <v>1</v>
      </c>
      <c r="L2337" s="272"/>
      <c r="M2337" s="277"/>
      <c r="T2337" s="278"/>
      <c r="AT2337" s="275" t="s">
        <v>373</v>
      </c>
      <c r="AU2337" s="275" t="s">
        <v>90</v>
      </c>
      <c r="AV2337" s="273" t="s">
        <v>84</v>
      </c>
      <c r="AW2337" s="273" t="s">
        <v>31</v>
      </c>
      <c r="AX2337" s="273" t="s">
        <v>77</v>
      </c>
      <c r="AY2337" s="275" t="s">
        <v>366</v>
      </c>
    </row>
    <row r="2338" spans="2:51" s="280" customFormat="1">
      <c r="B2338" s="279"/>
      <c r="D2338" s="274" t="s">
        <v>373</v>
      </c>
      <c r="E2338" s="281" t="s">
        <v>1</v>
      </c>
      <c r="F2338" s="282" t="s">
        <v>1843</v>
      </c>
      <c r="H2338" s="283">
        <v>15.513</v>
      </c>
      <c r="L2338" s="279"/>
      <c r="M2338" s="284"/>
      <c r="T2338" s="285"/>
      <c r="AT2338" s="281" t="s">
        <v>373</v>
      </c>
      <c r="AU2338" s="281" t="s">
        <v>90</v>
      </c>
      <c r="AV2338" s="280" t="s">
        <v>90</v>
      </c>
      <c r="AW2338" s="280" t="s">
        <v>31</v>
      </c>
      <c r="AX2338" s="280" t="s">
        <v>77</v>
      </c>
      <c r="AY2338" s="281" t="s">
        <v>366</v>
      </c>
    </row>
    <row r="2339" spans="2:51" s="273" customFormat="1">
      <c r="B2339" s="272"/>
      <c r="D2339" s="274" t="s">
        <v>373</v>
      </c>
      <c r="E2339" s="275" t="s">
        <v>1</v>
      </c>
      <c r="F2339" s="276" t="s">
        <v>1797</v>
      </c>
      <c r="H2339" s="275" t="s">
        <v>1</v>
      </c>
      <c r="L2339" s="272"/>
      <c r="M2339" s="277"/>
      <c r="T2339" s="278"/>
      <c r="AT2339" s="275" t="s">
        <v>373</v>
      </c>
      <c r="AU2339" s="275" t="s">
        <v>90</v>
      </c>
      <c r="AV2339" s="273" t="s">
        <v>84</v>
      </c>
      <c r="AW2339" s="273" t="s">
        <v>31</v>
      </c>
      <c r="AX2339" s="273" t="s">
        <v>77</v>
      </c>
      <c r="AY2339" s="275" t="s">
        <v>366</v>
      </c>
    </row>
    <row r="2340" spans="2:51" s="273" customFormat="1">
      <c r="B2340" s="272"/>
      <c r="D2340" s="274" t="s">
        <v>373</v>
      </c>
      <c r="E2340" s="275" t="s">
        <v>1</v>
      </c>
      <c r="F2340" s="276" t="s">
        <v>1904</v>
      </c>
      <c r="H2340" s="275" t="s">
        <v>1</v>
      </c>
      <c r="L2340" s="272"/>
      <c r="M2340" s="277"/>
      <c r="T2340" s="278"/>
      <c r="AT2340" s="275" t="s">
        <v>373</v>
      </c>
      <c r="AU2340" s="275" t="s">
        <v>90</v>
      </c>
      <c r="AV2340" s="273" t="s">
        <v>84</v>
      </c>
      <c r="AW2340" s="273" t="s">
        <v>31</v>
      </c>
      <c r="AX2340" s="273" t="s">
        <v>77</v>
      </c>
      <c r="AY2340" s="275" t="s">
        <v>366</v>
      </c>
    </row>
    <row r="2341" spans="2:51" s="280" customFormat="1">
      <c r="B2341" s="279"/>
      <c r="D2341" s="274" t="s">
        <v>373</v>
      </c>
      <c r="E2341" s="281" t="s">
        <v>1</v>
      </c>
      <c r="F2341" s="282" t="s">
        <v>1843</v>
      </c>
      <c r="H2341" s="283">
        <v>15.513</v>
      </c>
      <c r="L2341" s="279"/>
      <c r="M2341" s="284"/>
      <c r="T2341" s="285"/>
      <c r="AT2341" s="281" t="s">
        <v>373</v>
      </c>
      <c r="AU2341" s="281" t="s">
        <v>90</v>
      </c>
      <c r="AV2341" s="280" t="s">
        <v>90</v>
      </c>
      <c r="AW2341" s="280" t="s">
        <v>31</v>
      </c>
      <c r="AX2341" s="280" t="s">
        <v>77</v>
      </c>
      <c r="AY2341" s="281" t="s">
        <v>366</v>
      </c>
    </row>
    <row r="2342" spans="2:51" s="273" customFormat="1">
      <c r="B2342" s="272"/>
      <c r="D2342" s="274" t="s">
        <v>373</v>
      </c>
      <c r="E2342" s="275" t="s">
        <v>1</v>
      </c>
      <c r="F2342" s="276" t="s">
        <v>1848</v>
      </c>
      <c r="H2342" s="275" t="s">
        <v>1</v>
      </c>
      <c r="L2342" s="272"/>
      <c r="M2342" s="277"/>
      <c r="T2342" s="278"/>
      <c r="AT2342" s="275" t="s">
        <v>373</v>
      </c>
      <c r="AU2342" s="275" t="s">
        <v>90</v>
      </c>
      <c r="AV2342" s="273" t="s">
        <v>84</v>
      </c>
      <c r="AW2342" s="273" t="s">
        <v>31</v>
      </c>
      <c r="AX2342" s="273" t="s">
        <v>77</v>
      </c>
      <c r="AY2342" s="275" t="s">
        <v>366</v>
      </c>
    </row>
    <row r="2343" spans="2:51" s="273" customFormat="1">
      <c r="B2343" s="272"/>
      <c r="D2343" s="274" t="s">
        <v>373</v>
      </c>
      <c r="E2343" s="275" t="s">
        <v>1</v>
      </c>
      <c r="F2343" s="276" t="s">
        <v>1904</v>
      </c>
      <c r="H2343" s="275" t="s">
        <v>1</v>
      </c>
      <c r="L2343" s="272"/>
      <c r="M2343" s="277"/>
      <c r="T2343" s="278"/>
      <c r="AT2343" s="275" t="s">
        <v>373</v>
      </c>
      <c r="AU2343" s="275" t="s">
        <v>90</v>
      </c>
      <c r="AV2343" s="273" t="s">
        <v>84</v>
      </c>
      <c r="AW2343" s="273" t="s">
        <v>31</v>
      </c>
      <c r="AX2343" s="273" t="s">
        <v>77</v>
      </c>
      <c r="AY2343" s="275" t="s">
        <v>366</v>
      </c>
    </row>
    <row r="2344" spans="2:51" s="280" customFormat="1">
      <c r="B2344" s="279"/>
      <c r="D2344" s="274" t="s">
        <v>373</v>
      </c>
      <c r="E2344" s="281" t="s">
        <v>1</v>
      </c>
      <c r="F2344" s="282" t="s">
        <v>2015</v>
      </c>
      <c r="H2344" s="283">
        <v>8.0850000000000009</v>
      </c>
      <c r="L2344" s="279"/>
      <c r="M2344" s="284"/>
      <c r="T2344" s="285"/>
      <c r="AT2344" s="281" t="s">
        <v>373</v>
      </c>
      <c r="AU2344" s="281" t="s">
        <v>90</v>
      </c>
      <c r="AV2344" s="280" t="s">
        <v>90</v>
      </c>
      <c r="AW2344" s="280" t="s">
        <v>31</v>
      </c>
      <c r="AX2344" s="280" t="s">
        <v>77</v>
      </c>
      <c r="AY2344" s="281" t="s">
        <v>366</v>
      </c>
    </row>
    <row r="2345" spans="2:51" s="280" customFormat="1">
      <c r="B2345" s="279"/>
      <c r="D2345" s="274" t="s">
        <v>373</v>
      </c>
      <c r="E2345" s="281" t="s">
        <v>1</v>
      </c>
      <c r="F2345" s="282" t="s">
        <v>1908</v>
      </c>
      <c r="H2345" s="283">
        <v>-2.258</v>
      </c>
      <c r="L2345" s="279"/>
      <c r="M2345" s="284"/>
      <c r="T2345" s="285"/>
      <c r="AT2345" s="281" t="s">
        <v>373</v>
      </c>
      <c r="AU2345" s="281" t="s">
        <v>90</v>
      </c>
      <c r="AV2345" s="280" t="s">
        <v>90</v>
      </c>
      <c r="AW2345" s="280" t="s">
        <v>31</v>
      </c>
      <c r="AX2345" s="280" t="s">
        <v>77</v>
      </c>
      <c r="AY2345" s="281" t="s">
        <v>366</v>
      </c>
    </row>
    <row r="2346" spans="2:51" s="273" customFormat="1">
      <c r="B2346" s="272"/>
      <c r="D2346" s="274" t="s">
        <v>373</v>
      </c>
      <c r="E2346" s="275" t="s">
        <v>1</v>
      </c>
      <c r="F2346" s="276" t="s">
        <v>2016</v>
      </c>
      <c r="H2346" s="275" t="s">
        <v>1</v>
      </c>
      <c r="L2346" s="272"/>
      <c r="M2346" s="277"/>
      <c r="T2346" s="278"/>
      <c r="AT2346" s="275" t="s">
        <v>373</v>
      </c>
      <c r="AU2346" s="275" t="s">
        <v>90</v>
      </c>
      <c r="AV2346" s="273" t="s">
        <v>84</v>
      </c>
      <c r="AW2346" s="273" t="s">
        <v>31</v>
      </c>
      <c r="AX2346" s="273" t="s">
        <v>77</v>
      </c>
      <c r="AY2346" s="275" t="s">
        <v>366</v>
      </c>
    </row>
    <row r="2347" spans="2:51" s="280" customFormat="1">
      <c r="B2347" s="279"/>
      <c r="D2347" s="274" t="s">
        <v>373</v>
      </c>
      <c r="E2347" s="281" t="s">
        <v>1</v>
      </c>
      <c r="F2347" s="282" t="s">
        <v>2017</v>
      </c>
      <c r="H2347" s="283">
        <v>6.57</v>
      </c>
      <c r="L2347" s="279"/>
      <c r="M2347" s="284"/>
      <c r="T2347" s="285"/>
      <c r="AT2347" s="281" t="s">
        <v>373</v>
      </c>
      <c r="AU2347" s="281" t="s">
        <v>90</v>
      </c>
      <c r="AV2347" s="280" t="s">
        <v>90</v>
      </c>
      <c r="AW2347" s="280" t="s">
        <v>31</v>
      </c>
      <c r="AX2347" s="280" t="s">
        <v>77</v>
      </c>
      <c r="AY2347" s="281" t="s">
        <v>366</v>
      </c>
    </row>
    <row r="2348" spans="2:51" s="280" customFormat="1">
      <c r="B2348" s="279"/>
      <c r="D2348" s="274" t="s">
        <v>373</v>
      </c>
      <c r="E2348" s="281" t="s">
        <v>1</v>
      </c>
      <c r="F2348" s="282" t="s">
        <v>1988</v>
      </c>
      <c r="H2348" s="283">
        <v>-2.2789999999999999</v>
      </c>
      <c r="L2348" s="279"/>
      <c r="M2348" s="284"/>
      <c r="T2348" s="285"/>
      <c r="AT2348" s="281" t="s">
        <v>373</v>
      </c>
      <c r="AU2348" s="281" t="s">
        <v>90</v>
      </c>
      <c r="AV2348" s="280" t="s">
        <v>90</v>
      </c>
      <c r="AW2348" s="280" t="s">
        <v>31</v>
      </c>
      <c r="AX2348" s="280" t="s">
        <v>77</v>
      </c>
      <c r="AY2348" s="281" t="s">
        <v>366</v>
      </c>
    </row>
    <row r="2349" spans="2:51" s="273" customFormat="1">
      <c r="B2349" s="272"/>
      <c r="D2349" s="274" t="s">
        <v>373</v>
      </c>
      <c r="E2349" s="275" t="s">
        <v>1</v>
      </c>
      <c r="F2349" s="276" t="s">
        <v>2018</v>
      </c>
      <c r="H2349" s="275" t="s">
        <v>1</v>
      </c>
      <c r="L2349" s="272"/>
      <c r="M2349" s="277"/>
      <c r="T2349" s="278"/>
      <c r="AT2349" s="275" t="s">
        <v>373</v>
      </c>
      <c r="AU2349" s="275" t="s">
        <v>90</v>
      </c>
      <c r="AV2349" s="273" t="s">
        <v>84</v>
      </c>
      <c r="AW2349" s="273" t="s">
        <v>31</v>
      </c>
      <c r="AX2349" s="273" t="s">
        <v>77</v>
      </c>
      <c r="AY2349" s="275" t="s">
        <v>366</v>
      </c>
    </row>
    <row r="2350" spans="2:51" s="273" customFormat="1">
      <c r="B2350" s="272"/>
      <c r="D2350" s="274" t="s">
        <v>373</v>
      </c>
      <c r="E2350" s="275" t="s">
        <v>1</v>
      </c>
      <c r="F2350" s="276" t="s">
        <v>1904</v>
      </c>
      <c r="H2350" s="275" t="s">
        <v>1</v>
      </c>
      <c r="L2350" s="272"/>
      <c r="M2350" s="277"/>
      <c r="T2350" s="278"/>
      <c r="AT2350" s="275" t="s">
        <v>373</v>
      </c>
      <c r="AU2350" s="275" t="s">
        <v>90</v>
      </c>
      <c r="AV2350" s="273" t="s">
        <v>84</v>
      </c>
      <c r="AW2350" s="273" t="s">
        <v>31</v>
      </c>
      <c r="AX2350" s="273" t="s">
        <v>77</v>
      </c>
      <c r="AY2350" s="275" t="s">
        <v>366</v>
      </c>
    </row>
    <row r="2351" spans="2:51" s="280" customFormat="1">
      <c r="B2351" s="279"/>
      <c r="D2351" s="274" t="s">
        <v>373</v>
      </c>
      <c r="E2351" s="281" t="s">
        <v>1</v>
      </c>
      <c r="F2351" s="282" t="s">
        <v>2019</v>
      </c>
      <c r="H2351" s="283">
        <v>4.0199999999999996</v>
      </c>
      <c r="L2351" s="279"/>
      <c r="M2351" s="284"/>
      <c r="T2351" s="285"/>
      <c r="AT2351" s="281" t="s">
        <v>373</v>
      </c>
      <c r="AU2351" s="281" t="s">
        <v>90</v>
      </c>
      <c r="AV2351" s="280" t="s">
        <v>90</v>
      </c>
      <c r="AW2351" s="280" t="s">
        <v>31</v>
      </c>
      <c r="AX2351" s="280" t="s">
        <v>77</v>
      </c>
      <c r="AY2351" s="281" t="s">
        <v>366</v>
      </c>
    </row>
    <row r="2352" spans="2:51" s="280" customFormat="1">
      <c r="B2352" s="279"/>
      <c r="D2352" s="274" t="s">
        <v>373</v>
      </c>
      <c r="E2352" s="281" t="s">
        <v>1</v>
      </c>
      <c r="F2352" s="282" t="s">
        <v>1967</v>
      </c>
      <c r="H2352" s="283">
        <v>-2.7360000000000002</v>
      </c>
      <c r="L2352" s="279"/>
      <c r="M2352" s="284"/>
      <c r="T2352" s="285"/>
      <c r="AT2352" s="281" t="s">
        <v>373</v>
      </c>
      <c r="AU2352" s="281" t="s">
        <v>90</v>
      </c>
      <c r="AV2352" s="280" t="s">
        <v>90</v>
      </c>
      <c r="AW2352" s="280" t="s">
        <v>31</v>
      </c>
      <c r="AX2352" s="280" t="s">
        <v>77</v>
      </c>
      <c r="AY2352" s="281" t="s">
        <v>366</v>
      </c>
    </row>
    <row r="2353" spans="2:65" s="280" customFormat="1">
      <c r="B2353" s="279"/>
      <c r="D2353" s="274" t="s">
        <v>373</v>
      </c>
      <c r="E2353" s="281" t="s">
        <v>1</v>
      </c>
      <c r="F2353" s="282" t="s">
        <v>1983</v>
      </c>
      <c r="H2353" s="283">
        <v>1.1519999999999999</v>
      </c>
      <c r="L2353" s="279"/>
      <c r="M2353" s="284"/>
      <c r="T2353" s="285"/>
      <c r="AT2353" s="281" t="s">
        <v>373</v>
      </c>
      <c r="AU2353" s="281" t="s">
        <v>90</v>
      </c>
      <c r="AV2353" s="280" t="s">
        <v>90</v>
      </c>
      <c r="AW2353" s="280" t="s">
        <v>31</v>
      </c>
      <c r="AX2353" s="280" t="s">
        <v>77</v>
      </c>
      <c r="AY2353" s="281" t="s">
        <v>366</v>
      </c>
    </row>
    <row r="2354" spans="2:65" s="273" customFormat="1">
      <c r="B2354" s="272"/>
      <c r="D2354" s="274" t="s">
        <v>373</v>
      </c>
      <c r="E2354" s="275" t="s">
        <v>1</v>
      </c>
      <c r="F2354" s="276" t="s">
        <v>1601</v>
      </c>
      <c r="H2354" s="275" t="s">
        <v>1</v>
      </c>
      <c r="L2354" s="272"/>
      <c r="M2354" s="277"/>
      <c r="T2354" s="278"/>
      <c r="AT2354" s="275" t="s">
        <v>373</v>
      </c>
      <c r="AU2354" s="275" t="s">
        <v>90</v>
      </c>
      <c r="AV2354" s="273" t="s">
        <v>84</v>
      </c>
      <c r="AW2354" s="273" t="s">
        <v>31</v>
      </c>
      <c r="AX2354" s="273" t="s">
        <v>77</v>
      </c>
      <c r="AY2354" s="275" t="s">
        <v>366</v>
      </c>
    </row>
    <row r="2355" spans="2:65" s="273" customFormat="1">
      <c r="B2355" s="272"/>
      <c r="D2355" s="274" t="s">
        <v>373</v>
      </c>
      <c r="E2355" s="275" t="s">
        <v>1</v>
      </c>
      <c r="F2355" s="276" t="s">
        <v>1904</v>
      </c>
      <c r="H2355" s="275" t="s">
        <v>1</v>
      </c>
      <c r="L2355" s="272"/>
      <c r="M2355" s="277"/>
      <c r="T2355" s="278"/>
      <c r="AT2355" s="275" t="s">
        <v>373</v>
      </c>
      <c r="AU2355" s="275" t="s">
        <v>90</v>
      </c>
      <c r="AV2355" s="273" t="s">
        <v>84</v>
      </c>
      <c r="AW2355" s="273" t="s">
        <v>31</v>
      </c>
      <c r="AX2355" s="273" t="s">
        <v>77</v>
      </c>
      <c r="AY2355" s="275" t="s">
        <v>366</v>
      </c>
    </row>
    <row r="2356" spans="2:65" s="280" customFormat="1">
      <c r="B2356" s="279"/>
      <c r="D2356" s="274" t="s">
        <v>373</v>
      </c>
      <c r="E2356" s="281" t="s">
        <v>1</v>
      </c>
      <c r="F2356" s="282" t="s">
        <v>2020</v>
      </c>
      <c r="H2356" s="283">
        <v>7.4320000000000004</v>
      </c>
      <c r="L2356" s="279"/>
      <c r="M2356" s="284"/>
      <c r="T2356" s="285"/>
      <c r="AT2356" s="281" t="s">
        <v>373</v>
      </c>
      <c r="AU2356" s="281" t="s">
        <v>90</v>
      </c>
      <c r="AV2356" s="280" t="s">
        <v>90</v>
      </c>
      <c r="AW2356" s="280" t="s">
        <v>31</v>
      </c>
      <c r="AX2356" s="280" t="s">
        <v>77</v>
      </c>
      <c r="AY2356" s="281" t="s">
        <v>366</v>
      </c>
    </row>
    <row r="2357" spans="2:65" s="273" customFormat="1">
      <c r="B2357" s="272"/>
      <c r="D2357" s="274" t="s">
        <v>373</v>
      </c>
      <c r="E2357" s="275" t="s">
        <v>1</v>
      </c>
      <c r="F2357" s="276" t="s">
        <v>1806</v>
      </c>
      <c r="H2357" s="275" t="s">
        <v>1</v>
      </c>
      <c r="L2357" s="272"/>
      <c r="M2357" s="277"/>
      <c r="T2357" s="278"/>
      <c r="AT2357" s="275" t="s">
        <v>373</v>
      </c>
      <c r="AU2357" s="275" t="s">
        <v>90</v>
      </c>
      <c r="AV2357" s="273" t="s">
        <v>84</v>
      </c>
      <c r="AW2357" s="273" t="s">
        <v>31</v>
      </c>
      <c r="AX2357" s="273" t="s">
        <v>77</v>
      </c>
      <c r="AY2357" s="275" t="s">
        <v>366</v>
      </c>
    </row>
    <row r="2358" spans="2:65" s="273" customFormat="1">
      <c r="B2358" s="272"/>
      <c r="D2358" s="274" t="s">
        <v>373</v>
      </c>
      <c r="E2358" s="275" t="s">
        <v>1</v>
      </c>
      <c r="F2358" s="276" t="s">
        <v>1904</v>
      </c>
      <c r="H2358" s="275" t="s">
        <v>1</v>
      </c>
      <c r="L2358" s="272"/>
      <c r="M2358" s="277"/>
      <c r="T2358" s="278"/>
      <c r="AT2358" s="275" t="s">
        <v>373</v>
      </c>
      <c r="AU2358" s="275" t="s">
        <v>90</v>
      </c>
      <c r="AV2358" s="273" t="s">
        <v>84</v>
      </c>
      <c r="AW2358" s="273" t="s">
        <v>31</v>
      </c>
      <c r="AX2358" s="273" t="s">
        <v>77</v>
      </c>
      <c r="AY2358" s="275" t="s">
        <v>366</v>
      </c>
    </row>
    <row r="2359" spans="2:65" s="280" customFormat="1">
      <c r="B2359" s="279"/>
      <c r="D2359" s="274" t="s">
        <v>373</v>
      </c>
      <c r="E2359" s="281" t="s">
        <v>1</v>
      </c>
      <c r="F2359" s="282" t="s">
        <v>2021</v>
      </c>
      <c r="H2359" s="283">
        <v>38.073</v>
      </c>
      <c r="L2359" s="279"/>
      <c r="M2359" s="284"/>
      <c r="T2359" s="285"/>
      <c r="AT2359" s="281" t="s">
        <v>373</v>
      </c>
      <c r="AU2359" s="281" t="s">
        <v>90</v>
      </c>
      <c r="AV2359" s="280" t="s">
        <v>90</v>
      </c>
      <c r="AW2359" s="280" t="s">
        <v>31</v>
      </c>
      <c r="AX2359" s="280" t="s">
        <v>77</v>
      </c>
      <c r="AY2359" s="281" t="s">
        <v>366</v>
      </c>
    </row>
    <row r="2360" spans="2:65" s="280" customFormat="1">
      <c r="B2360" s="279"/>
      <c r="D2360" s="274" t="s">
        <v>373</v>
      </c>
      <c r="E2360" s="281" t="s">
        <v>1</v>
      </c>
      <c r="F2360" s="282" t="s">
        <v>2022</v>
      </c>
      <c r="H2360" s="283">
        <v>-19.536999999999999</v>
      </c>
      <c r="L2360" s="279"/>
      <c r="M2360" s="284"/>
      <c r="T2360" s="285"/>
      <c r="AT2360" s="281" t="s">
        <v>373</v>
      </c>
      <c r="AU2360" s="281" t="s">
        <v>90</v>
      </c>
      <c r="AV2360" s="280" t="s">
        <v>90</v>
      </c>
      <c r="AW2360" s="280" t="s">
        <v>31</v>
      </c>
      <c r="AX2360" s="280" t="s">
        <v>77</v>
      </c>
      <c r="AY2360" s="281" t="s">
        <v>366</v>
      </c>
    </row>
    <row r="2361" spans="2:65" s="280" customFormat="1">
      <c r="B2361" s="279"/>
      <c r="D2361" s="274" t="s">
        <v>373</v>
      </c>
      <c r="E2361" s="281" t="s">
        <v>1</v>
      </c>
      <c r="F2361" s="282" t="s">
        <v>2023</v>
      </c>
      <c r="H2361" s="283">
        <v>1.1000000000000001</v>
      </c>
      <c r="L2361" s="279"/>
      <c r="M2361" s="284"/>
      <c r="T2361" s="285"/>
      <c r="AT2361" s="281" t="s">
        <v>373</v>
      </c>
      <c r="AU2361" s="281" t="s">
        <v>90</v>
      </c>
      <c r="AV2361" s="280" t="s">
        <v>90</v>
      </c>
      <c r="AW2361" s="280" t="s">
        <v>31</v>
      </c>
      <c r="AX2361" s="280" t="s">
        <v>77</v>
      </c>
      <c r="AY2361" s="281" t="s">
        <v>366</v>
      </c>
    </row>
    <row r="2362" spans="2:65" s="294" customFormat="1">
      <c r="B2362" s="293"/>
      <c r="D2362" s="274" t="s">
        <v>373</v>
      </c>
      <c r="E2362" s="295" t="s">
        <v>1</v>
      </c>
      <c r="F2362" s="296" t="s">
        <v>397</v>
      </c>
      <c r="H2362" s="297">
        <v>243.22300000000001</v>
      </c>
      <c r="L2362" s="293"/>
      <c r="M2362" s="298"/>
      <c r="T2362" s="299"/>
      <c r="AT2362" s="295" t="s">
        <v>373</v>
      </c>
      <c r="AU2362" s="295" t="s">
        <v>90</v>
      </c>
      <c r="AV2362" s="294" t="s">
        <v>149</v>
      </c>
      <c r="AW2362" s="294" t="s">
        <v>31</v>
      </c>
      <c r="AX2362" s="294" t="s">
        <v>77</v>
      </c>
      <c r="AY2362" s="295" t="s">
        <v>366</v>
      </c>
    </row>
    <row r="2363" spans="2:65" s="287" customFormat="1">
      <c r="B2363" s="286"/>
      <c r="D2363" s="274" t="s">
        <v>373</v>
      </c>
      <c r="E2363" s="288" t="s">
        <v>1</v>
      </c>
      <c r="F2363" s="289" t="s">
        <v>378</v>
      </c>
      <c r="H2363" s="290">
        <v>727.17600000000004</v>
      </c>
      <c r="L2363" s="286"/>
      <c r="M2363" s="291"/>
      <c r="T2363" s="292"/>
      <c r="AT2363" s="288" t="s">
        <v>373</v>
      </c>
      <c r="AU2363" s="288" t="s">
        <v>90</v>
      </c>
      <c r="AV2363" s="287" t="s">
        <v>371</v>
      </c>
      <c r="AW2363" s="287" t="s">
        <v>31</v>
      </c>
      <c r="AX2363" s="287" t="s">
        <v>84</v>
      </c>
      <c r="AY2363" s="288" t="s">
        <v>366</v>
      </c>
    </row>
    <row r="2364" spans="2:65" s="74" customFormat="1" ht="37.9" customHeight="1">
      <c r="B2364" s="73"/>
      <c r="C2364" s="260" t="s">
        <v>2024</v>
      </c>
      <c r="D2364" s="260" t="s">
        <v>368</v>
      </c>
      <c r="E2364" s="261" t="s">
        <v>2025</v>
      </c>
      <c r="F2364" s="262" t="s">
        <v>2026</v>
      </c>
      <c r="G2364" s="263" t="s">
        <v>249</v>
      </c>
      <c r="H2364" s="264">
        <v>517.00400000000002</v>
      </c>
      <c r="I2364" s="26"/>
      <c r="J2364" s="266">
        <f>ROUND(I2364*H2364,2)</f>
        <v>0</v>
      </c>
      <c r="K2364" s="267"/>
      <c r="L2364" s="73"/>
      <c r="M2364" s="27" t="s">
        <v>1</v>
      </c>
      <c r="N2364" s="233" t="s">
        <v>43</v>
      </c>
      <c r="P2364" s="269">
        <f>O2364*H2364</f>
        <v>0</v>
      </c>
      <c r="Q2364" s="269">
        <v>2.3099999999999999E-2</v>
      </c>
      <c r="R2364" s="269">
        <f>Q2364*H2364</f>
        <v>11.9427924</v>
      </c>
      <c r="S2364" s="269">
        <v>0</v>
      </c>
      <c r="T2364" s="270">
        <f>S2364*H2364</f>
        <v>0</v>
      </c>
      <c r="AR2364" s="271" t="s">
        <v>371</v>
      </c>
      <c r="AT2364" s="271" t="s">
        <v>368</v>
      </c>
      <c r="AU2364" s="271" t="s">
        <v>90</v>
      </c>
      <c r="AY2364" s="53" t="s">
        <v>366</v>
      </c>
      <c r="BE2364" s="179">
        <f>IF(N2364="základná",J2364,0)</f>
        <v>0</v>
      </c>
      <c r="BF2364" s="179">
        <f>IF(N2364="znížená",J2364,0)</f>
        <v>0</v>
      </c>
      <c r="BG2364" s="179">
        <f>IF(N2364="zákl. prenesená",J2364,0)</f>
        <v>0</v>
      </c>
      <c r="BH2364" s="179">
        <f>IF(N2364="zníž. prenesená",J2364,0)</f>
        <v>0</v>
      </c>
      <c r="BI2364" s="179">
        <f>IF(N2364="nulová",J2364,0)</f>
        <v>0</v>
      </c>
      <c r="BJ2364" s="53" t="s">
        <v>90</v>
      </c>
      <c r="BK2364" s="179">
        <f>ROUND(I2364*H2364,2)</f>
        <v>0</v>
      </c>
      <c r="BL2364" s="53" t="s">
        <v>371</v>
      </c>
      <c r="BM2364" s="271" t="s">
        <v>2027</v>
      </c>
    </row>
    <row r="2365" spans="2:65" s="273" customFormat="1">
      <c r="B2365" s="272"/>
      <c r="D2365" s="274" t="s">
        <v>373</v>
      </c>
      <c r="E2365" s="275" t="s">
        <v>1</v>
      </c>
      <c r="F2365" s="276" t="s">
        <v>2028</v>
      </c>
      <c r="H2365" s="275" t="s">
        <v>1</v>
      </c>
      <c r="L2365" s="272"/>
      <c r="M2365" s="277"/>
      <c r="T2365" s="278"/>
      <c r="AT2365" s="275" t="s">
        <v>373</v>
      </c>
      <c r="AU2365" s="275" t="s">
        <v>90</v>
      </c>
      <c r="AV2365" s="273" t="s">
        <v>84</v>
      </c>
      <c r="AW2365" s="273" t="s">
        <v>31</v>
      </c>
      <c r="AX2365" s="273" t="s">
        <v>77</v>
      </c>
      <c r="AY2365" s="275" t="s">
        <v>366</v>
      </c>
    </row>
    <row r="2366" spans="2:65" s="280" customFormat="1">
      <c r="B2366" s="279"/>
      <c r="D2366" s="274" t="s">
        <v>373</v>
      </c>
      <c r="E2366" s="281" t="s">
        <v>1</v>
      </c>
      <c r="F2366" s="282" t="s">
        <v>2029</v>
      </c>
      <c r="H2366" s="283">
        <v>384.52</v>
      </c>
      <c r="L2366" s="279"/>
      <c r="M2366" s="284"/>
      <c r="T2366" s="285"/>
      <c r="AT2366" s="281" t="s">
        <v>373</v>
      </c>
      <c r="AU2366" s="281" t="s">
        <v>90</v>
      </c>
      <c r="AV2366" s="280" t="s">
        <v>90</v>
      </c>
      <c r="AW2366" s="280" t="s">
        <v>31</v>
      </c>
      <c r="AX2366" s="280" t="s">
        <v>77</v>
      </c>
      <c r="AY2366" s="281" t="s">
        <v>366</v>
      </c>
    </row>
    <row r="2367" spans="2:65" s="273" customFormat="1">
      <c r="B2367" s="272"/>
      <c r="D2367" s="274" t="s">
        <v>373</v>
      </c>
      <c r="E2367" s="275" t="s">
        <v>1</v>
      </c>
      <c r="F2367" s="276" t="s">
        <v>1381</v>
      </c>
      <c r="H2367" s="275" t="s">
        <v>1</v>
      </c>
      <c r="L2367" s="272"/>
      <c r="M2367" s="277"/>
      <c r="T2367" s="278"/>
      <c r="AT2367" s="275" t="s">
        <v>373</v>
      </c>
      <c r="AU2367" s="275" t="s">
        <v>90</v>
      </c>
      <c r="AV2367" s="273" t="s">
        <v>84</v>
      </c>
      <c r="AW2367" s="273" t="s">
        <v>31</v>
      </c>
      <c r="AX2367" s="273" t="s">
        <v>77</v>
      </c>
      <c r="AY2367" s="275" t="s">
        <v>366</v>
      </c>
    </row>
    <row r="2368" spans="2:65" s="280" customFormat="1">
      <c r="B2368" s="279"/>
      <c r="D2368" s="274" t="s">
        <v>373</v>
      </c>
      <c r="E2368" s="281" t="s">
        <v>1</v>
      </c>
      <c r="F2368" s="282" t="s">
        <v>2030</v>
      </c>
      <c r="H2368" s="283">
        <v>122.34699999999999</v>
      </c>
      <c r="L2368" s="279"/>
      <c r="M2368" s="284"/>
      <c r="T2368" s="285"/>
      <c r="AT2368" s="281" t="s">
        <v>373</v>
      </c>
      <c r="AU2368" s="281" t="s">
        <v>90</v>
      </c>
      <c r="AV2368" s="280" t="s">
        <v>90</v>
      </c>
      <c r="AW2368" s="280" t="s">
        <v>31</v>
      </c>
      <c r="AX2368" s="280" t="s">
        <v>77</v>
      </c>
      <c r="AY2368" s="281" t="s">
        <v>366</v>
      </c>
    </row>
    <row r="2369" spans="2:65" s="287" customFormat="1">
      <c r="B2369" s="286"/>
      <c r="D2369" s="274" t="s">
        <v>373</v>
      </c>
      <c r="E2369" s="288" t="s">
        <v>1</v>
      </c>
      <c r="F2369" s="289" t="s">
        <v>378</v>
      </c>
      <c r="H2369" s="290">
        <v>506.86700000000002</v>
      </c>
      <c r="L2369" s="286"/>
      <c r="M2369" s="291"/>
      <c r="T2369" s="292"/>
      <c r="AT2369" s="288" t="s">
        <v>373</v>
      </c>
      <c r="AU2369" s="288" t="s">
        <v>90</v>
      </c>
      <c r="AV2369" s="287" t="s">
        <v>371</v>
      </c>
      <c r="AW2369" s="287" t="s">
        <v>31</v>
      </c>
      <c r="AX2369" s="287" t="s">
        <v>77</v>
      </c>
      <c r="AY2369" s="288" t="s">
        <v>366</v>
      </c>
    </row>
    <row r="2370" spans="2:65" s="280" customFormat="1">
      <c r="B2370" s="279"/>
      <c r="D2370" s="274" t="s">
        <v>373</v>
      </c>
      <c r="E2370" s="281" t="s">
        <v>1</v>
      </c>
      <c r="F2370" s="282" t="s">
        <v>2031</v>
      </c>
      <c r="H2370" s="283">
        <v>517.00400000000002</v>
      </c>
      <c r="L2370" s="279"/>
      <c r="M2370" s="284"/>
      <c r="T2370" s="285"/>
      <c r="AT2370" s="281" t="s">
        <v>373</v>
      </c>
      <c r="AU2370" s="281" t="s">
        <v>90</v>
      </c>
      <c r="AV2370" s="280" t="s">
        <v>90</v>
      </c>
      <c r="AW2370" s="280" t="s">
        <v>31</v>
      </c>
      <c r="AX2370" s="280" t="s">
        <v>84</v>
      </c>
      <c r="AY2370" s="281" t="s">
        <v>366</v>
      </c>
    </row>
    <row r="2371" spans="2:65" s="273" customFormat="1">
      <c r="B2371" s="272"/>
      <c r="D2371" s="274" t="s">
        <v>373</v>
      </c>
      <c r="E2371" s="275" t="s">
        <v>1</v>
      </c>
      <c r="F2371" s="276" t="s">
        <v>2032</v>
      </c>
      <c r="H2371" s="275" t="s">
        <v>1</v>
      </c>
      <c r="L2371" s="272"/>
      <c r="M2371" s="277"/>
      <c r="T2371" s="278"/>
      <c r="AT2371" s="275" t="s">
        <v>373</v>
      </c>
      <c r="AU2371" s="275" t="s">
        <v>90</v>
      </c>
      <c r="AV2371" s="273" t="s">
        <v>84</v>
      </c>
      <c r="AW2371" s="273" t="s">
        <v>31</v>
      </c>
      <c r="AX2371" s="273" t="s">
        <v>77</v>
      </c>
      <c r="AY2371" s="275" t="s">
        <v>366</v>
      </c>
    </row>
    <row r="2372" spans="2:65" s="74" customFormat="1" ht="33" customHeight="1">
      <c r="B2372" s="73"/>
      <c r="C2372" s="260" t="s">
        <v>2033</v>
      </c>
      <c r="D2372" s="260" t="s">
        <v>368</v>
      </c>
      <c r="E2372" s="261" t="s">
        <v>2034</v>
      </c>
      <c r="F2372" s="262" t="s">
        <v>2035</v>
      </c>
      <c r="G2372" s="263" t="s">
        <v>249</v>
      </c>
      <c r="H2372" s="264">
        <v>1164.047</v>
      </c>
      <c r="I2372" s="26"/>
      <c r="J2372" s="266">
        <f>ROUND(I2372*H2372,2)</f>
        <v>0</v>
      </c>
      <c r="K2372" s="267"/>
      <c r="L2372" s="73"/>
      <c r="M2372" s="27" t="s">
        <v>1</v>
      </c>
      <c r="N2372" s="233" t="s">
        <v>43</v>
      </c>
      <c r="P2372" s="269">
        <f>O2372*H2372</f>
        <v>0</v>
      </c>
      <c r="Q2372" s="269">
        <v>1.47E-2</v>
      </c>
      <c r="R2372" s="269">
        <f>Q2372*H2372</f>
        <v>17.1114909</v>
      </c>
      <c r="S2372" s="269">
        <v>0</v>
      </c>
      <c r="T2372" s="270">
        <f>S2372*H2372</f>
        <v>0</v>
      </c>
      <c r="AR2372" s="271" t="s">
        <v>371</v>
      </c>
      <c r="AT2372" s="271" t="s">
        <v>368</v>
      </c>
      <c r="AU2372" s="271" t="s">
        <v>90</v>
      </c>
      <c r="AY2372" s="53" t="s">
        <v>366</v>
      </c>
      <c r="BE2372" s="179">
        <f>IF(N2372="základná",J2372,0)</f>
        <v>0</v>
      </c>
      <c r="BF2372" s="179">
        <f>IF(N2372="znížená",J2372,0)</f>
        <v>0</v>
      </c>
      <c r="BG2372" s="179">
        <f>IF(N2372="zákl. prenesená",J2372,0)</f>
        <v>0</v>
      </c>
      <c r="BH2372" s="179">
        <f>IF(N2372="zníž. prenesená",J2372,0)</f>
        <v>0</v>
      </c>
      <c r="BI2372" s="179">
        <f>IF(N2372="nulová",J2372,0)</f>
        <v>0</v>
      </c>
      <c r="BJ2372" s="53" t="s">
        <v>90</v>
      </c>
      <c r="BK2372" s="179">
        <f>ROUND(I2372*H2372,2)</f>
        <v>0</v>
      </c>
      <c r="BL2372" s="53" t="s">
        <v>371</v>
      </c>
      <c r="BM2372" s="271" t="s">
        <v>2036</v>
      </c>
    </row>
    <row r="2373" spans="2:65" s="273" customFormat="1">
      <c r="B2373" s="272"/>
      <c r="D2373" s="274" t="s">
        <v>373</v>
      </c>
      <c r="E2373" s="275" t="s">
        <v>1</v>
      </c>
      <c r="F2373" s="276" t="s">
        <v>1960</v>
      </c>
      <c r="H2373" s="275" t="s">
        <v>1</v>
      </c>
      <c r="L2373" s="272"/>
      <c r="M2373" s="277"/>
      <c r="T2373" s="278"/>
      <c r="AT2373" s="275" t="s">
        <v>373</v>
      </c>
      <c r="AU2373" s="275" t="s">
        <v>90</v>
      </c>
      <c r="AV2373" s="273" t="s">
        <v>84</v>
      </c>
      <c r="AW2373" s="273" t="s">
        <v>31</v>
      </c>
      <c r="AX2373" s="273" t="s">
        <v>77</v>
      </c>
      <c r="AY2373" s="275" t="s">
        <v>366</v>
      </c>
    </row>
    <row r="2374" spans="2:65" s="273" customFormat="1">
      <c r="B2374" s="272"/>
      <c r="D2374" s="274" t="s">
        <v>373</v>
      </c>
      <c r="E2374" s="275" t="s">
        <v>1</v>
      </c>
      <c r="F2374" s="276" t="s">
        <v>1649</v>
      </c>
      <c r="H2374" s="275" t="s">
        <v>1</v>
      </c>
      <c r="L2374" s="272"/>
      <c r="M2374" s="277"/>
      <c r="T2374" s="278"/>
      <c r="AT2374" s="275" t="s">
        <v>373</v>
      </c>
      <c r="AU2374" s="275" t="s">
        <v>90</v>
      </c>
      <c r="AV2374" s="273" t="s">
        <v>84</v>
      </c>
      <c r="AW2374" s="273" t="s">
        <v>31</v>
      </c>
      <c r="AX2374" s="273" t="s">
        <v>77</v>
      </c>
      <c r="AY2374" s="275" t="s">
        <v>366</v>
      </c>
    </row>
    <row r="2375" spans="2:65" s="273" customFormat="1">
      <c r="B2375" s="272"/>
      <c r="D2375" s="274" t="s">
        <v>373</v>
      </c>
      <c r="E2375" s="275" t="s">
        <v>1</v>
      </c>
      <c r="F2375" s="276" t="s">
        <v>2037</v>
      </c>
      <c r="H2375" s="275" t="s">
        <v>1</v>
      </c>
      <c r="L2375" s="272"/>
      <c r="M2375" s="277"/>
      <c r="T2375" s="278"/>
      <c r="AT2375" s="275" t="s">
        <v>373</v>
      </c>
      <c r="AU2375" s="275" t="s">
        <v>90</v>
      </c>
      <c r="AV2375" s="273" t="s">
        <v>84</v>
      </c>
      <c r="AW2375" s="273" t="s">
        <v>31</v>
      </c>
      <c r="AX2375" s="273" t="s">
        <v>77</v>
      </c>
      <c r="AY2375" s="275" t="s">
        <v>366</v>
      </c>
    </row>
    <row r="2376" spans="2:65" s="273" customFormat="1">
      <c r="B2376" s="272"/>
      <c r="D2376" s="274" t="s">
        <v>373</v>
      </c>
      <c r="E2376" s="275" t="s">
        <v>1</v>
      </c>
      <c r="F2376" s="276" t="s">
        <v>487</v>
      </c>
      <c r="H2376" s="275" t="s">
        <v>1</v>
      </c>
      <c r="L2376" s="272"/>
      <c r="M2376" s="277"/>
      <c r="T2376" s="278"/>
      <c r="AT2376" s="275" t="s">
        <v>373</v>
      </c>
      <c r="AU2376" s="275" t="s">
        <v>90</v>
      </c>
      <c r="AV2376" s="273" t="s">
        <v>84</v>
      </c>
      <c r="AW2376" s="273" t="s">
        <v>31</v>
      </c>
      <c r="AX2376" s="273" t="s">
        <v>77</v>
      </c>
      <c r="AY2376" s="275" t="s">
        <v>366</v>
      </c>
    </row>
    <row r="2377" spans="2:65" s="280" customFormat="1">
      <c r="B2377" s="279"/>
      <c r="D2377" s="274" t="s">
        <v>373</v>
      </c>
      <c r="E2377" s="281" t="s">
        <v>1</v>
      </c>
      <c r="F2377" s="282" t="s">
        <v>2038</v>
      </c>
      <c r="H2377" s="283">
        <v>4.4470000000000001</v>
      </c>
      <c r="L2377" s="279"/>
      <c r="M2377" s="284"/>
      <c r="T2377" s="285"/>
      <c r="AT2377" s="281" t="s">
        <v>373</v>
      </c>
      <c r="AU2377" s="281" t="s">
        <v>90</v>
      </c>
      <c r="AV2377" s="280" t="s">
        <v>90</v>
      </c>
      <c r="AW2377" s="280" t="s">
        <v>31</v>
      </c>
      <c r="AX2377" s="280" t="s">
        <v>77</v>
      </c>
      <c r="AY2377" s="281" t="s">
        <v>366</v>
      </c>
    </row>
    <row r="2378" spans="2:65" s="280" customFormat="1">
      <c r="B2378" s="279"/>
      <c r="D2378" s="274" t="s">
        <v>373</v>
      </c>
      <c r="E2378" s="281" t="s">
        <v>1</v>
      </c>
      <c r="F2378" s="282" t="s">
        <v>2039</v>
      </c>
      <c r="H2378" s="283">
        <v>14.353999999999999</v>
      </c>
      <c r="L2378" s="279"/>
      <c r="M2378" s="284"/>
      <c r="T2378" s="285"/>
      <c r="AT2378" s="281" t="s">
        <v>373</v>
      </c>
      <c r="AU2378" s="281" t="s">
        <v>90</v>
      </c>
      <c r="AV2378" s="280" t="s">
        <v>90</v>
      </c>
      <c r="AW2378" s="280" t="s">
        <v>31</v>
      </c>
      <c r="AX2378" s="280" t="s">
        <v>77</v>
      </c>
      <c r="AY2378" s="281" t="s">
        <v>366</v>
      </c>
    </row>
    <row r="2379" spans="2:65" s="280" customFormat="1">
      <c r="B2379" s="279"/>
      <c r="D2379" s="274" t="s">
        <v>373</v>
      </c>
      <c r="E2379" s="281" t="s">
        <v>1</v>
      </c>
      <c r="F2379" s="282" t="s">
        <v>2040</v>
      </c>
      <c r="H2379" s="283">
        <v>0.23400000000000001</v>
      </c>
      <c r="L2379" s="279"/>
      <c r="M2379" s="284"/>
      <c r="T2379" s="285"/>
      <c r="AT2379" s="281" t="s">
        <v>373</v>
      </c>
      <c r="AU2379" s="281" t="s">
        <v>90</v>
      </c>
      <c r="AV2379" s="280" t="s">
        <v>90</v>
      </c>
      <c r="AW2379" s="280" t="s">
        <v>31</v>
      </c>
      <c r="AX2379" s="280" t="s">
        <v>77</v>
      </c>
      <c r="AY2379" s="281" t="s">
        <v>366</v>
      </c>
    </row>
    <row r="2380" spans="2:65" s="280" customFormat="1">
      <c r="B2380" s="279"/>
      <c r="D2380" s="274" t="s">
        <v>373</v>
      </c>
      <c r="E2380" s="281" t="s">
        <v>1</v>
      </c>
      <c r="F2380" s="282" t="s">
        <v>2041</v>
      </c>
      <c r="H2380" s="283">
        <v>17.484999999999999</v>
      </c>
      <c r="L2380" s="279"/>
      <c r="M2380" s="284"/>
      <c r="T2380" s="285"/>
      <c r="AT2380" s="281" t="s">
        <v>373</v>
      </c>
      <c r="AU2380" s="281" t="s">
        <v>90</v>
      </c>
      <c r="AV2380" s="280" t="s">
        <v>90</v>
      </c>
      <c r="AW2380" s="280" t="s">
        <v>31</v>
      </c>
      <c r="AX2380" s="280" t="s">
        <v>77</v>
      </c>
      <c r="AY2380" s="281" t="s">
        <v>366</v>
      </c>
    </row>
    <row r="2381" spans="2:65" s="280" customFormat="1">
      <c r="B2381" s="279"/>
      <c r="D2381" s="274" t="s">
        <v>373</v>
      </c>
      <c r="E2381" s="281" t="s">
        <v>1</v>
      </c>
      <c r="F2381" s="282" t="s">
        <v>2042</v>
      </c>
      <c r="H2381" s="283">
        <v>-2.58</v>
      </c>
      <c r="L2381" s="279"/>
      <c r="M2381" s="284"/>
      <c r="T2381" s="285"/>
      <c r="AT2381" s="281" t="s">
        <v>373</v>
      </c>
      <c r="AU2381" s="281" t="s">
        <v>90</v>
      </c>
      <c r="AV2381" s="280" t="s">
        <v>90</v>
      </c>
      <c r="AW2381" s="280" t="s">
        <v>31</v>
      </c>
      <c r="AX2381" s="280" t="s">
        <v>77</v>
      </c>
      <c r="AY2381" s="281" t="s">
        <v>366</v>
      </c>
    </row>
    <row r="2382" spans="2:65" s="273" customFormat="1">
      <c r="B2382" s="272"/>
      <c r="D2382" s="274" t="s">
        <v>373</v>
      </c>
      <c r="E2382" s="275" t="s">
        <v>1</v>
      </c>
      <c r="F2382" s="276" t="s">
        <v>1657</v>
      </c>
      <c r="H2382" s="275" t="s">
        <v>1</v>
      </c>
      <c r="L2382" s="272"/>
      <c r="M2382" s="277"/>
      <c r="T2382" s="278"/>
      <c r="AT2382" s="275" t="s">
        <v>373</v>
      </c>
      <c r="AU2382" s="275" t="s">
        <v>90</v>
      </c>
      <c r="AV2382" s="273" t="s">
        <v>84</v>
      </c>
      <c r="AW2382" s="273" t="s">
        <v>31</v>
      </c>
      <c r="AX2382" s="273" t="s">
        <v>77</v>
      </c>
      <c r="AY2382" s="275" t="s">
        <v>366</v>
      </c>
    </row>
    <row r="2383" spans="2:65" s="273" customFormat="1">
      <c r="B2383" s="272"/>
      <c r="D2383" s="274" t="s">
        <v>373</v>
      </c>
      <c r="E2383" s="275" t="s">
        <v>1</v>
      </c>
      <c r="F2383" s="276" t="s">
        <v>487</v>
      </c>
      <c r="H2383" s="275" t="s">
        <v>1</v>
      </c>
      <c r="L2383" s="272"/>
      <c r="M2383" s="277"/>
      <c r="T2383" s="278"/>
      <c r="AT2383" s="275" t="s">
        <v>373</v>
      </c>
      <c r="AU2383" s="275" t="s">
        <v>90</v>
      </c>
      <c r="AV2383" s="273" t="s">
        <v>84</v>
      </c>
      <c r="AW2383" s="273" t="s">
        <v>31</v>
      </c>
      <c r="AX2383" s="273" t="s">
        <v>77</v>
      </c>
      <c r="AY2383" s="275" t="s">
        <v>366</v>
      </c>
    </row>
    <row r="2384" spans="2:65" s="280" customFormat="1">
      <c r="B2384" s="279"/>
      <c r="D2384" s="274" t="s">
        <v>373</v>
      </c>
      <c r="E2384" s="281" t="s">
        <v>1</v>
      </c>
      <c r="F2384" s="282" t="s">
        <v>2043</v>
      </c>
      <c r="H2384" s="283">
        <v>7.1070000000000002</v>
      </c>
      <c r="L2384" s="279"/>
      <c r="M2384" s="284"/>
      <c r="T2384" s="285"/>
      <c r="AT2384" s="281" t="s">
        <v>373</v>
      </c>
      <c r="AU2384" s="281" t="s">
        <v>90</v>
      </c>
      <c r="AV2384" s="280" t="s">
        <v>90</v>
      </c>
      <c r="AW2384" s="280" t="s">
        <v>31</v>
      </c>
      <c r="AX2384" s="280" t="s">
        <v>77</v>
      </c>
      <c r="AY2384" s="281" t="s">
        <v>366</v>
      </c>
    </row>
    <row r="2385" spans="2:51" s="280" customFormat="1">
      <c r="B2385" s="279"/>
      <c r="D2385" s="274" t="s">
        <v>373</v>
      </c>
      <c r="E2385" s="281" t="s">
        <v>1</v>
      </c>
      <c r="F2385" s="282" t="s">
        <v>2044</v>
      </c>
      <c r="H2385" s="283">
        <v>9.923</v>
      </c>
      <c r="L2385" s="279"/>
      <c r="M2385" s="284"/>
      <c r="T2385" s="285"/>
      <c r="AT2385" s="281" t="s">
        <v>373</v>
      </c>
      <c r="AU2385" s="281" t="s">
        <v>90</v>
      </c>
      <c r="AV2385" s="280" t="s">
        <v>90</v>
      </c>
      <c r="AW2385" s="280" t="s">
        <v>31</v>
      </c>
      <c r="AX2385" s="280" t="s">
        <v>77</v>
      </c>
      <c r="AY2385" s="281" t="s">
        <v>366</v>
      </c>
    </row>
    <row r="2386" spans="2:51" s="280" customFormat="1">
      <c r="B2386" s="279"/>
      <c r="D2386" s="274" t="s">
        <v>373</v>
      </c>
      <c r="E2386" s="281" t="s">
        <v>1</v>
      </c>
      <c r="F2386" s="282" t="s">
        <v>2045</v>
      </c>
      <c r="H2386" s="283">
        <v>38.052</v>
      </c>
      <c r="L2386" s="279"/>
      <c r="M2386" s="284"/>
      <c r="T2386" s="285"/>
      <c r="AT2386" s="281" t="s">
        <v>373</v>
      </c>
      <c r="AU2386" s="281" t="s">
        <v>90</v>
      </c>
      <c r="AV2386" s="280" t="s">
        <v>90</v>
      </c>
      <c r="AW2386" s="280" t="s">
        <v>31</v>
      </c>
      <c r="AX2386" s="280" t="s">
        <v>77</v>
      </c>
      <c r="AY2386" s="281" t="s">
        <v>366</v>
      </c>
    </row>
    <row r="2387" spans="2:51" s="280" customFormat="1">
      <c r="B2387" s="279"/>
      <c r="D2387" s="274" t="s">
        <v>373</v>
      </c>
      <c r="E2387" s="281" t="s">
        <v>1</v>
      </c>
      <c r="F2387" s="282" t="s">
        <v>2042</v>
      </c>
      <c r="H2387" s="283">
        <v>-2.58</v>
      </c>
      <c r="L2387" s="279"/>
      <c r="M2387" s="284"/>
      <c r="T2387" s="285"/>
      <c r="AT2387" s="281" t="s">
        <v>373</v>
      </c>
      <c r="AU2387" s="281" t="s">
        <v>90</v>
      </c>
      <c r="AV2387" s="280" t="s">
        <v>90</v>
      </c>
      <c r="AW2387" s="280" t="s">
        <v>31</v>
      </c>
      <c r="AX2387" s="280" t="s">
        <v>77</v>
      </c>
      <c r="AY2387" s="281" t="s">
        <v>366</v>
      </c>
    </row>
    <row r="2388" spans="2:51" s="273" customFormat="1">
      <c r="B2388" s="272"/>
      <c r="D2388" s="274" t="s">
        <v>373</v>
      </c>
      <c r="E2388" s="275" t="s">
        <v>1</v>
      </c>
      <c r="F2388" s="276" t="s">
        <v>2046</v>
      </c>
      <c r="H2388" s="275" t="s">
        <v>1</v>
      </c>
      <c r="L2388" s="272"/>
      <c r="M2388" s="277"/>
      <c r="T2388" s="278"/>
      <c r="AT2388" s="275" t="s">
        <v>373</v>
      </c>
      <c r="AU2388" s="275" t="s">
        <v>90</v>
      </c>
      <c r="AV2388" s="273" t="s">
        <v>84</v>
      </c>
      <c r="AW2388" s="273" t="s">
        <v>31</v>
      </c>
      <c r="AX2388" s="273" t="s">
        <v>77</v>
      </c>
      <c r="AY2388" s="275" t="s">
        <v>366</v>
      </c>
    </row>
    <row r="2389" spans="2:51" s="273" customFormat="1">
      <c r="B2389" s="272"/>
      <c r="D2389" s="274" t="s">
        <v>373</v>
      </c>
      <c r="E2389" s="275" t="s">
        <v>1</v>
      </c>
      <c r="F2389" s="276" t="s">
        <v>487</v>
      </c>
      <c r="H2389" s="275" t="s">
        <v>1</v>
      </c>
      <c r="L2389" s="272"/>
      <c r="M2389" s="277"/>
      <c r="T2389" s="278"/>
      <c r="AT2389" s="275" t="s">
        <v>373</v>
      </c>
      <c r="AU2389" s="275" t="s">
        <v>90</v>
      </c>
      <c r="AV2389" s="273" t="s">
        <v>84</v>
      </c>
      <c r="AW2389" s="273" t="s">
        <v>31</v>
      </c>
      <c r="AX2389" s="273" t="s">
        <v>77</v>
      </c>
      <c r="AY2389" s="275" t="s">
        <v>366</v>
      </c>
    </row>
    <row r="2390" spans="2:51" s="280" customFormat="1">
      <c r="B2390" s="279"/>
      <c r="D2390" s="274" t="s">
        <v>373</v>
      </c>
      <c r="E2390" s="281" t="s">
        <v>1</v>
      </c>
      <c r="F2390" s="282" t="s">
        <v>2047</v>
      </c>
      <c r="H2390" s="283">
        <v>10.667</v>
      </c>
      <c r="L2390" s="279"/>
      <c r="M2390" s="284"/>
      <c r="T2390" s="285"/>
      <c r="AT2390" s="281" t="s">
        <v>373</v>
      </c>
      <c r="AU2390" s="281" t="s">
        <v>90</v>
      </c>
      <c r="AV2390" s="280" t="s">
        <v>90</v>
      </c>
      <c r="AW2390" s="280" t="s">
        <v>31</v>
      </c>
      <c r="AX2390" s="280" t="s">
        <v>77</v>
      </c>
      <c r="AY2390" s="281" t="s">
        <v>366</v>
      </c>
    </row>
    <row r="2391" spans="2:51" s="280" customFormat="1">
      <c r="B2391" s="279"/>
      <c r="D2391" s="274" t="s">
        <v>373</v>
      </c>
      <c r="E2391" s="281" t="s">
        <v>1</v>
      </c>
      <c r="F2391" s="282" t="s">
        <v>2048</v>
      </c>
      <c r="H2391" s="283">
        <v>20.091999999999999</v>
      </c>
      <c r="L2391" s="279"/>
      <c r="M2391" s="284"/>
      <c r="T2391" s="285"/>
      <c r="AT2391" s="281" t="s">
        <v>373</v>
      </c>
      <c r="AU2391" s="281" t="s">
        <v>90</v>
      </c>
      <c r="AV2391" s="280" t="s">
        <v>90</v>
      </c>
      <c r="AW2391" s="280" t="s">
        <v>31</v>
      </c>
      <c r="AX2391" s="280" t="s">
        <v>77</v>
      </c>
      <c r="AY2391" s="281" t="s">
        <v>366</v>
      </c>
    </row>
    <row r="2392" spans="2:51" s="280" customFormat="1">
      <c r="B2392" s="279"/>
      <c r="D2392" s="274" t="s">
        <v>373</v>
      </c>
      <c r="E2392" s="281" t="s">
        <v>1</v>
      </c>
      <c r="F2392" s="282" t="s">
        <v>2049</v>
      </c>
      <c r="H2392" s="283">
        <v>-2.3650000000000002</v>
      </c>
      <c r="L2392" s="279"/>
      <c r="M2392" s="284"/>
      <c r="T2392" s="285"/>
      <c r="AT2392" s="281" t="s">
        <v>373</v>
      </c>
      <c r="AU2392" s="281" t="s">
        <v>90</v>
      </c>
      <c r="AV2392" s="280" t="s">
        <v>90</v>
      </c>
      <c r="AW2392" s="280" t="s">
        <v>31</v>
      </c>
      <c r="AX2392" s="280" t="s">
        <v>77</v>
      </c>
      <c r="AY2392" s="281" t="s">
        <v>366</v>
      </c>
    </row>
    <row r="2393" spans="2:51" s="273" customFormat="1">
      <c r="B2393" s="272"/>
      <c r="D2393" s="274" t="s">
        <v>373</v>
      </c>
      <c r="E2393" s="275" t="s">
        <v>1</v>
      </c>
      <c r="F2393" s="276" t="s">
        <v>1892</v>
      </c>
      <c r="H2393" s="275" t="s">
        <v>1</v>
      </c>
      <c r="L2393" s="272"/>
      <c r="M2393" s="277"/>
      <c r="T2393" s="278"/>
      <c r="AT2393" s="275" t="s">
        <v>373</v>
      </c>
      <c r="AU2393" s="275" t="s">
        <v>90</v>
      </c>
      <c r="AV2393" s="273" t="s">
        <v>84</v>
      </c>
      <c r="AW2393" s="273" t="s">
        <v>31</v>
      </c>
      <c r="AX2393" s="273" t="s">
        <v>77</v>
      </c>
      <c r="AY2393" s="275" t="s">
        <v>366</v>
      </c>
    </row>
    <row r="2394" spans="2:51" s="273" customFormat="1">
      <c r="B2394" s="272"/>
      <c r="D2394" s="274" t="s">
        <v>373</v>
      </c>
      <c r="E2394" s="275" t="s">
        <v>1</v>
      </c>
      <c r="F2394" s="276" t="s">
        <v>1893</v>
      </c>
      <c r="H2394" s="275" t="s">
        <v>1</v>
      </c>
      <c r="L2394" s="272"/>
      <c r="M2394" s="277"/>
      <c r="T2394" s="278"/>
      <c r="AT2394" s="275" t="s">
        <v>373</v>
      </c>
      <c r="AU2394" s="275" t="s">
        <v>90</v>
      </c>
      <c r="AV2394" s="273" t="s">
        <v>84</v>
      </c>
      <c r="AW2394" s="273" t="s">
        <v>31</v>
      </c>
      <c r="AX2394" s="273" t="s">
        <v>77</v>
      </c>
      <c r="AY2394" s="275" t="s">
        <v>366</v>
      </c>
    </row>
    <row r="2395" spans="2:51" s="280" customFormat="1">
      <c r="B2395" s="279"/>
      <c r="D2395" s="274" t="s">
        <v>373</v>
      </c>
      <c r="E2395" s="281" t="s">
        <v>1</v>
      </c>
      <c r="F2395" s="282" t="s">
        <v>2050</v>
      </c>
      <c r="H2395" s="283">
        <v>10.545999999999999</v>
      </c>
      <c r="L2395" s="279"/>
      <c r="M2395" s="284"/>
      <c r="T2395" s="285"/>
      <c r="AT2395" s="281" t="s">
        <v>373</v>
      </c>
      <c r="AU2395" s="281" t="s">
        <v>90</v>
      </c>
      <c r="AV2395" s="280" t="s">
        <v>90</v>
      </c>
      <c r="AW2395" s="280" t="s">
        <v>31</v>
      </c>
      <c r="AX2395" s="280" t="s">
        <v>77</v>
      </c>
      <c r="AY2395" s="281" t="s">
        <v>366</v>
      </c>
    </row>
    <row r="2396" spans="2:51" s="280" customFormat="1">
      <c r="B2396" s="279"/>
      <c r="D2396" s="274" t="s">
        <v>373</v>
      </c>
      <c r="E2396" s="281" t="s">
        <v>1</v>
      </c>
      <c r="F2396" s="282" t="s">
        <v>2051</v>
      </c>
      <c r="H2396" s="283">
        <v>-0.495</v>
      </c>
      <c r="L2396" s="279"/>
      <c r="M2396" s="284"/>
      <c r="T2396" s="285"/>
      <c r="AT2396" s="281" t="s">
        <v>373</v>
      </c>
      <c r="AU2396" s="281" t="s">
        <v>90</v>
      </c>
      <c r="AV2396" s="280" t="s">
        <v>90</v>
      </c>
      <c r="AW2396" s="280" t="s">
        <v>31</v>
      </c>
      <c r="AX2396" s="280" t="s">
        <v>77</v>
      </c>
      <c r="AY2396" s="281" t="s">
        <v>366</v>
      </c>
    </row>
    <row r="2397" spans="2:51" s="273" customFormat="1">
      <c r="B2397" s="272"/>
      <c r="D2397" s="274" t="s">
        <v>373</v>
      </c>
      <c r="E2397" s="275" t="s">
        <v>1</v>
      </c>
      <c r="F2397" s="276" t="s">
        <v>1896</v>
      </c>
      <c r="H2397" s="275" t="s">
        <v>1</v>
      </c>
      <c r="L2397" s="272"/>
      <c r="M2397" s="277"/>
      <c r="T2397" s="278"/>
      <c r="AT2397" s="275" t="s">
        <v>373</v>
      </c>
      <c r="AU2397" s="275" t="s">
        <v>90</v>
      </c>
      <c r="AV2397" s="273" t="s">
        <v>84</v>
      </c>
      <c r="AW2397" s="273" t="s">
        <v>31</v>
      </c>
      <c r="AX2397" s="273" t="s">
        <v>77</v>
      </c>
      <c r="AY2397" s="275" t="s">
        <v>366</v>
      </c>
    </row>
    <row r="2398" spans="2:51" s="273" customFormat="1">
      <c r="B2398" s="272"/>
      <c r="D2398" s="274" t="s">
        <v>373</v>
      </c>
      <c r="E2398" s="275" t="s">
        <v>1</v>
      </c>
      <c r="F2398" s="276" t="s">
        <v>1893</v>
      </c>
      <c r="H2398" s="275" t="s">
        <v>1</v>
      </c>
      <c r="L2398" s="272"/>
      <c r="M2398" s="277"/>
      <c r="T2398" s="278"/>
      <c r="AT2398" s="275" t="s">
        <v>373</v>
      </c>
      <c r="AU2398" s="275" t="s">
        <v>90</v>
      </c>
      <c r="AV2398" s="273" t="s">
        <v>84</v>
      </c>
      <c r="AW2398" s="273" t="s">
        <v>31</v>
      </c>
      <c r="AX2398" s="273" t="s">
        <v>77</v>
      </c>
      <c r="AY2398" s="275" t="s">
        <v>366</v>
      </c>
    </row>
    <row r="2399" spans="2:51" s="280" customFormat="1">
      <c r="B2399" s="279"/>
      <c r="D2399" s="274" t="s">
        <v>373</v>
      </c>
      <c r="E2399" s="281" t="s">
        <v>1</v>
      </c>
      <c r="F2399" s="282" t="s">
        <v>2052</v>
      </c>
      <c r="H2399" s="283">
        <v>13.15</v>
      </c>
      <c r="L2399" s="279"/>
      <c r="M2399" s="284"/>
      <c r="T2399" s="285"/>
      <c r="AT2399" s="281" t="s">
        <v>373</v>
      </c>
      <c r="AU2399" s="281" t="s">
        <v>90</v>
      </c>
      <c r="AV2399" s="280" t="s">
        <v>90</v>
      </c>
      <c r="AW2399" s="280" t="s">
        <v>31</v>
      </c>
      <c r="AX2399" s="280" t="s">
        <v>77</v>
      </c>
      <c r="AY2399" s="281" t="s">
        <v>366</v>
      </c>
    </row>
    <row r="2400" spans="2:51" s="280" customFormat="1">
      <c r="B2400" s="279"/>
      <c r="D2400" s="274" t="s">
        <v>373</v>
      </c>
      <c r="E2400" s="281" t="s">
        <v>1</v>
      </c>
      <c r="F2400" s="282" t="s">
        <v>2053</v>
      </c>
      <c r="H2400" s="283">
        <v>-0.55000000000000004</v>
      </c>
      <c r="L2400" s="279"/>
      <c r="M2400" s="284"/>
      <c r="T2400" s="285"/>
      <c r="AT2400" s="281" t="s">
        <v>373</v>
      </c>
      <c r="AU2400" s="281" t="s">
        <v>90</v>
      </c>
      <c r="AV2400" s="280" t="s">
        <v>90</v>
      </c>
      <c r="AW2400" s="280" t="s">
        <v>31</v>
      </c>
      <c r="AX2400" s="280" t="s">
        <v>77</v>
      </c>
      <c r="AY2400" s="281" t="s">
        <v>366</v>
      </c>
    </row>
    <row r="2401" spans="2:51" s="273" customFormat="1">
      <c r="B2401" s="272"/>
      <c r="D2401" s="274" t="s">
        <v>373</v>
      </c>
      <c r="E2401" s="275" t="s">
        <v>1</v>
      </c>
      <c r="F2401" s="276" t="s">
        <v>2054</v>
      </c>
      <c r="H2401" s="275" t="s">
        <v>1</v>
      </c>
      <c r="L2401" s="272"/>
      <c r="M2401" s="277"/>
      <c r="T2401" s="278"/>
      <c r="AT2401" s="275" t="s">
        <v>373</v>
      </c>
      <c r="AU2401" s="275" t="s">
        <v>90</v>
      </c>
      <c r="AV2401" s="273" t="s">
        <v>84</v>
      </c>
      <c r="AW2401" s="273" t="s">
        <v>31</v>
      </c>
      <c r="AX2401" s="273" t="s">
        <v>77</v>
      </c>
      <c r="AY2401" s="275" t="s">
        <v>366</v>
      </c>
    </row>
    <row r="2402" spans="2:51" s="273" customFormat="1">
      <c r="B2402" s="272"/>
      <c r="D2402" s="274" t="s">
        <v>373</v>
      </c>
      <c r="E2402" s="275" t="s">
        <v>1</v>
      </c>
      <c r="F2402" s="276" t="s">
        <v>1893</v>
      </c>
      <c r="H2402" s="275" t="s">
        <v>1</v>
      </c>
      <c r="L2402" s="272"/>
      <c r="M2402" s="277"/>
      <c r="T2402" s="278"/>
      <c r="AT2402" s="275" t="s">
        <v>373</v>
      </c>
      <c r="AU2402" s="275" t="s">
        <v>90</v>
      </c>
      <c r="AV2402" s="273" t="s">
        <v>84</v>
      </c>
      <c r="AW2402" s="273" t="s">
        <v>31</v>
      </c>
      <c r="AX2402" s="273" t="s">
        <v>77</v>
      </c>
      <c r="AY2402" s="275" t="s">
        <v>366</v>
      </c>
    </row>
    <row r="2403" spans="2:51" s="280" customFormat="1">
      <c r="B2403" s="279"/>
      <c r="D2403" s="274" t="s">
        <v>373</v>
      </c>
      <c r="E2403" s="281" t="s">
        <v>1</v>
      </c>
      <c r="F2403" s="282" t="s">
        <v>2055</v>
      </c>
      <c r="H2403" s="283">
        <v>10.6</v>
      </c>
      <c r="L2403" s="279"/>
      <c r="M2403" s="284"/>
      <c r="T2403" s="285"/>
      <c r="AT2403" s="281" t="s">
        <v>373</v>
      </c>
      <c r="AU2403" s="281" t="s">
        <v>90</v>
      </c>
      <c r="AV2403" s="280" t="s">
        <v>90</v>
      </c>
      <c r="AW2403" s="280" t="s">
        <v>31</v>
      </c>
      <c r="AX2403" s="280" t="s">
        <v>77</v>
      </c>
      <c r="AY2403" s="281" t="s">
        <v>366</v>
      </c>
    </row>
    <row r="2404" spans="2:51" s="280" customFormat="1">
      <c r="B2404" s="279"/>
      <c r="D2404" s="274" t="s">
        <v>373</v>
      </c>
      <c r="E2404" s="281" t="s">
        <v>1</v>
      </c>
      <c r="F2404" s="282" t="s">
        <v>2056</v>
      </c>
      <c r="H2404" s="283">
        <v>9.7189999999999994</v>
      </c>
      <c r="L2404" s="279"/>
      <c r="M2404" s="284"/>
      <c r="T2404" s="285"/>
      <c r="AT2404" s="281" t="s">
        <v>373</v>
      </c>
      <c r="AU2404" s="281" t="s">
        <v>90</v>
      </c>
      <c r="AV2404" s="280" t="s">
        <v>90</v>
      </c>
      <c r="AW2404" s="280" t="s">
        <v>31</v>
      </c>
      <c r="AX2404" s="280" t="s">
        <v>77</v>
      </c>
      <c r="AY2404" s="281" t="s">
        <v>366</v>
      </c>
    </row>
    <row r="2405" spans="2:51" s="280" customFormat="1">
      <c r="B2405" s="279"/>
      <c r="D2405" s="274" t="s">
        <v>373</v>
      </c>
      <c r="E2405" s="281" t="s">
        <v>1</v>
      </c>
      <c r="F2405" s="282" t="s">
        <v>2057</v>
      </c>
      <c r="H2405" s="283">
        <v>2.9649999999999999</v>
      </c>
      <c r="L2405" s="279"/>
      <c r="M2405" s="284"/>
      <c r="T2405" s="285"/>
      <c r="AT2405" s="281" t="s">
        <v>373</v>
      </c>
      <c r="AU2405" s="281" t="s">
        <v>90</v>
      </c>
      <c r="AV2405" s="280" t="s">
        <v>90</v>
      </c>
      <c r="AW2405" s="280" t="s">
        <v>31</v>
      </c>
      <c r="AX2405" s="280" t="s">
        <v>77</v>
      </c>
      <c r="AY2405" s="281" t="s">
        <v>366</v>
      </c>
    </row>
    <row r="2406" spans="2:51" s="280" customFormat="1">
      <c r="B2406" s="279"/>
      <c r="D2406" s="274" t="s">
        <v>373</v>
      </c>
      <c r="E2406" s="281" t="s">
        <v>1</v>
      </c>
      <c r="F2406" s="282" t="s">
        <v>2058</v>
      </c>
      <c r="H2406" s="283">
        <v>-6.02</v>
      </c>
      <c r="L2406" s="279"/>
      <c r="M2406" s="284"/>
      <c r="T2406" s="285"/>
      <c r="AT2406" s="281" t="s">
        <v>373</v>
      </c>
      <c r="AU2406" s="281" t="s">
        <v>90</v>
      </c>
      <c r="AV2406" s="280" t="s">
        <v>90</v>
      </c>
      <c r="AW2406" s="280" t="s">
        <v>31</v>
      </c>
      <c r="AX2406" s="280" t="s">
        <v>77</v>
      </c>
      <c r="AY2406" s="281" t="s">
        <v>366</v>
      </c>
    </row>
    <row r="2407" spans="2:51" s="273" customFormat="1">
      <c r="B2407" s="272"/>
      <c r="D2407" s="274" t="s">
        <v>373</v>
      </c>
      <c r="E2407" s="275" t="s">
        <v>1</v>
      </c>
      <c r="F2407" s="276" t="s">
        <v>1668</v>
      </c>
      <c r="H2407" s="275" t="s">
        <v>1</v>
      </c>
      <c r="L2407" s="272"/>
      <c r="M2407" s="277"/>
      <c r="T2407" s="278"/>
      <c r="AT2407" s="275" t="s">
        <v>373</v>
      </c>
      <c r="AU2407" s="275" t="s">
        <v>90</v>
      </c>
      <c r="AV2407" s="273" t="s">
        <v>84</v>
      </c>
      <c r="AW2407" s="273" t="s">
        <v>31</v>
      </c>
      <c r="AX2407" s="273" t="s">
        <v>77</v>
      </c>
      <c r="AY2407" s="275" t="s">
        <v>366</v>
      </c>
    </row>
    <row r="2408" spans="2:51" s="273" customFormat="1">
      <c r="B2408" s="272"/>
      <c r="D2408" s="274" t="s">
        <v>373</v>
      </c>
      <c r="E2408" s="275" t="s">
        <v>1</v>
      </c>
      <c r="F2408" s="276" t="s">
        <v>1893</v>
      </c>
      <c r="H2408" s="275" t="s">
        <v>1</v>
      </c>
      <c r="L2408" s="272"/>
      <c r="M2408" s="277"/>
      <c r="T2408" s="278"/>
      <c r="AT2408" s="275" t="s">
        <v>373</v>
      </c>
      <c r="AU2408" s="275" t="s">
        <v>90</v>
      </c>
      <c r="AV2408" s="273" t="s">
        <v>84</v>
      </c>
      <c r="AW2408" s="273" t="s">
        <v>31</v>
      </c>
      <c r="AX2408" s="273" t="s">
        <v>77</v>
      </c>
      <c r="AY2408" s="275" t="s">
        <v>366</v>
      </c>
    </row>
    <row r="2409" spans="2:51" s="280" customFormat="1">
      <c r="B2409" s="279"/>
      <c r="D2409" s="274" t="s">
        <v>373</v>
      </c>
      <c r="E2409" s="281" t="s">
        <v>1</v>
      </c>
      <c r="F2409" s="282" t="s">
        <v>2059</v>
      </c>
      <c r="H2409" s="283">
        <v>0.23</v>
      </c>
      <c r="L2409" s="279"/>
      <c r="M2409" s="284"/>
      <c r="T2409" s="285"/>
      <c r="AT2409" s="281" t="s">
        <v>373</v>
      </c>
      <c r="AU2409" s="281" t="s">
        <v>90</v>
      </c>
      <c r="AV2409" s="280" t="s">
        <v>90</v>
      </c>
      <c r="AW2409" s="280" t="s">
        <v>31</v>
      </c>
      <c r="AX2409" s="280" t="s">
        <v>77</v>
      </c>
      <c r="AY2409" s="281" t="s">
        <v>366</v>
      </c>
    </row>
    <row r="2410" spans="2:51" s="280" customFormat="1">
      <c r="B2410" s="279"/>
      <c r="D2410" s="274" t="s">
        <v>373</v>
      </c>
      <c r="E2410" s="281" t="s">
        <v>1</v>
      </c>
      <c r="F2410" s="282" t="s">
        <v>2060</v>
      </c>
      <c r="H2410" s="283">
        <v>3.0139999999999998</v>
      </c>
      <c r="L2410" s="279"/>
      <c r="M2410" s="284"/>
      <c r="T2410" s="285"/>
      <c r="AT2410" s="281" t="s">
        <v>373</v>
      </c>
      <c r="AU2410" s="281" t="s">
        <v>90</v>
      </c>
      <c r="AV2410" s="280" t="s">
        <v>90</v>
      </c>
      <c r="AW2410" s="280" t="s">
        <v>31</v>
      </c>
      <c r="AX2410" s="280" t="s">
        <v>77</v>
      </c>
      <c r="AY2410" s="281" t="s">
        <v>366</v>
      </c>
    </row>
    <row r="2411" spans="2:51" s="280" customFormat="1">
      <c r="B2411" s="279"/>
      <c r="D2411" s="274" t="s">
        <v>373</v>
      </c>
      <c r="E2411" s="281" t="s">
        <v>1</v>
      </c>
      <c r="F2411" s="282" t="s">
        <v>1716</v>
      </c>
      <c r="H2411" s="283">
        <v>-1.9350000000000001</v>
      </c>
      <c r="L2411" s="279"/>
      <c r="M2411" s="284"/>
      <c r="T2411" s="285"/>
      <c r="AT2411" s="281" t="s">
        <v>373</v>
      </c>
      <c r="AU2411" s="281" t="s">
        <v>90</v>
      </c>
      <c r="AV2411" s="280" t="s">
        <v>90</v>
      </c>
      <c r="AW2411" s="280" t="s">
        <v>31</v>
      </c>
      <c r="AX2411" s="280" t="s">
        <v>77</v>
      </c>
      <c r="AY2411" s="281" t="s">
        <v>366</v>
      </c>
    </row>
    <row r="2412" spans="2:51" s="273" customFormat="1">
      <c r="B2412" s="272"/>
      <c r="D2412" s="274" t="s">
        <v>373</v>
      </c>
      <c r="E2412" s="275" t="s">
        <v>1</v>
      </c>
      <c r="F2412" s="276" t="s">
        <v>1899</v>
      </c>
      <c r="H2412" s="275" t="s">
        <v>1</v>
      </c>
      <c r="L2412" s="272"/>
      <c r="M2412" s="277"/>
      <c r="T2412" s="278"/>
      <c r="AT2412" s="275" t="s">
        <v>373</v>
      </c>
      <c r="AU2412" s="275" t="s">
        <v>90</v>
      </c>
      <c r="AV2412" s="273" t="s">
        <v>84</v>
      </c>
      <c r="AW2412" s="273" t="s">
        <v>31</v>
      </c>
      <c r="AX2412" s="273" t="s">
        <v>77</v>
      </c>
      <c r="AY2412" s="275" t="s">
        <v>366</v>
      </c>
    </row>
    <row r="2413" spans="2:51" s="273" customFormat="1">
      <c r="B2413" s="272"/>
      <c r="D2413" s="274" t="s">
        <v>373</v>
      </c>
      <c r="E2413" s="275" t="s">
        <v>1</v>
      </c>
      <c r="F2413" s="276" t="s">
        <v>1893</v>
      </c>
      <c r="H2413" s="275" t="s">
        <v>1</v>
      </c>
      <c r="L2413" s="272"/>
      <c r="M2413" s="277"/>
      <c r="T2413" s="278"/>
      <c r="AT2413" s="275" t="s">
        <v>373</v>
      </c>
      <c r="AU2413" s="275" t="s">
        <v>90</v>
      </c>
      <c r="AV2413" s="273" t="s">
        <v>84</v>
      </c>
      <c r="AW2413" s="273" t="s">
        <v>31</v>
      </c>
      <c r="AX2413" s="273" t="s">
        <v>77</v>
      </c>
      <c r="AY2413" s="275" t="s">
        <v>366</v>
      </c>
    </row>
    <row r="2414" spans="2:51" s="280" customFormat="1">
      <c r="B2414" s="279"/>
      <c r="D2414" s="274" t="s">
        <v>373</v>
      </c>
      <c r="E2414" s="281" t="s">
        <v>1</v>
      </c>
      <c r="F2414" s="282" t="s">
        <v>2061</v>
      </c>
      <c r="H2414" s="283">
        <v>6.2149999999999999</v>
      </c>
      <c r="L2414" s="279"/>
      <c r="M2414" s="284"/>
      <c r="T2414" s="285"/>
      <c r="AT2414" s="281" t="s">
        <v>373</v>
      </c>
      <c r="AU2414" s="281" t="s">
        <v>90</v>
      </c>
      <c r="AV2414" s="280" t="s">
        <v>90</v>
      </c>
      <c r="AW2414" s="280" t="s">
        <v>31</v>
      </c>
      <c r="AX2414" s="280" t="s">
        <v>77</v>
      </c>
      <c r="AY2414" s="281" t="s">
        <v>366</v>
      </c>
    </row>
    <row r="2415" spans="2:51" s="273" customFormat="1">
      <c r="B2415" s="272"/>
      <c r="D2415" s="274" t="s">
        <v>373</v>
      </c>
      <c r="E2415" s="275" t="s">
        <v>1</v>
      </c>
      <c r="F2415" s="276" t="s">
        <v>1670</v>
      </c>
      <c r="H2415" s="275" t="s">
        <v>1</v>
      </c>
      <c r="L2415" s="272"/>
      <c r="M2415" s="277"/>
      <c r="T2415" s="278"/>
      <c r="AT2415" s="275" t="s">
        <v>373</v>
      </c>
      <c r="AU2415" s="275" t="s">
        <v>90</v>
      </c>
      <c r="AV2415" s="273" t="s">
        <v>84</v>
      </c>
      <c r="AW2415" s="273" t="s">
        <v>31</v>
      </c>
      <c r="AX2415" s="273" t="s">
        <v>77</v>
      </c>
      <c r="AY2415" s="275" t="s">
        <v>366</v>
      </c>
    </row>
    <row r="2416" spans="2:51" s="273" customFormat="1">
      <c r="B2416" s="272"/>
      <c r="D2416" s="274" t="s">
        <v>373</v>
      </c>
      <c r="E2416" s="275" t="s">
        <v>1</v>
      </c>
      <c r="F2416" s="276" t="s">
        <v>1904</v>
      </c>
      <c r="H2416" s="275" t="s">
        <v>1</v>
      </c>
      <c r="L2416" s="272"/>
      <c r="M2416" s="277"/>
      <c r="T2416" s="278"/>
      <c r="AT2416" s="275" t="s">
        <v>373</v>
      </c>
      <c r="AU2416" s="275" t="s">
        <v>90</v>
      </c>
      <c r="AV2416" s="273" t="s">
        <v>84</v>
      </c>
      <c r="AW2416" s="273" t="s">
        <v>31</v>
      </c>
      <c r="AX2416" s="273" t="s">
        <v>77</v>
      </c>
      <c r="AY2416" s="275" t="s">
        <v>366</v>
      </c>
    </row>
    <row r="2417" spans="2:51" s="280" customFormat="1">
      <c r="B2417" s="279"/>
      <c r="D2417" s="274" t="s">
        <v>373</v>
      </c>
      <c r="E2417" s="281" t="s">
        <v>1</v>
      </c>
      <c r="F2417" s="282" t="s">
        <v>1961</v>
      </c>
      <c r="H2417" s="283">
        <v>1.165</v>
      </c>
      <c r="L2417" s="279"/>
      <c r="M2417" s="284"/>
      <c r="T2417" s="285"/>
      <c r="AT2417" s="281" t="s">
        <v>373</v>
      </c>
      <c r="AU2417" s="281" t="s">
        <v>90</v>
      </c>
      <c r="AV2417" s="280" t="s">
        <v>90</v>
      </c>
      <c r="AW2417" s="280" t="s">
        <v>31</v>
      </c>
      <c r="AX2417" s="280" t="s">
        <v>77</v>
      </c>
      <c r="AY2417" s="281" t="s">
        <v>366</v>
      </c>
    </row>
    <row r="2418" spans="2:51" s="273" customFormat="1">
      <c r="B2418" s="272"/>
      <c r="D2418" s="274" t="s">
        <v>373</v>
      </c>
      <c r="E2418" s="275" t="s">
        <v>1</v>
      </c>
      <c r="F2418" s="276" t="s">
        <v>2062</v>
      </c>
      <c r="H2418" s="275" t="s">
        <v>1</v>
      </c>
      <c r="L2418" s="272"/>
      <c r="M2418" s="277"/>
      <c r="T2418" s="278"/>
      <c r="AT2418" s="275" t="s">
        <v>373</v>
      </c>
      <c r="AU2418" s="275" t="s">
        <v>90</v>
      </c>
      <c r="AV2418" s="273" t="s">
        <v>84</v>
      </c>
      <c r="AW2418" s="273" t="s">
        <v>31</v>
      </c>
      <c r="AX2418" s="273" t="s">
        <v>77</v>
      </c>
      <c r="AY2418" s="275" t="s">
        <v>366</v>
      </c>
    </row>
    <row r="2419" spans="2:51" s="273" customFormat="1">
      <c r="B2419" s="272"/>
      <c r="D2419" s="274" t="s">
        <v>373</v>
      </c>
      <c r="E2419" s="275" t="s">
        <v>1</v>
      </c>
      <c r="F2419" s="276" t="s">
        <v>487</v>
      </c>
      <c r="H2419" s="275" t="s">
        <v>1</v>
      </c>
      <c r="L2419" s="272"/>
      <c r="M2419" s="277"/>
      <c r="T2419" s="278"/>
      <c r="AT2419" s="275" t="s">
        <v>373</v>
      </c>
      <c r="AU2419" s="275" t="s">
        <v>90</v>
      </c>
      <c r="AV2419" s="273" t="s">
        <v>84</v>
      </c>
      <c r="AW2419" s="273" t="s">
        <v>31</v>
      </c>
      <c r="AX2419" s="273" t="s">
        <v>77</v>
      </c>
      <c r="AY2419" s="275" t="s">
        <v>366</v>
      </c>
    </row>
    <row r="2420" spans="2:51" s="280" customFormat="1">
      <c r="B2420" s="279"/>
      <c r="D2420" s="274" t="s">
        <v>373</v>
      </c>
      <c r="E2420" s="281" t="s">
        <v>1</v>
      </c>
      <c r="F2420" s="282" t="s">
        <v>2063</v>
      </c>
      <c r="H2420" s="283">
        <v>1.575</v>
      </c>
      <c r="L2420" s="279"/>
      <c r="M2420" s="284"/>
      <c r="T2420" s="285"/>
      <c r="AT2420" s="281" t="s">
        <v>373</v>
      </c>
      <c r="AU2420" s="281" t="s">
        <v>90</v>
      </c>
      <c r="AV2420" s="280" t="s">
        <v>90</v>
      </c>
      <c r="AW2420" s="280" t="s">
        <v>31</v>
      </c>
      <c r="AX2420" s="280" t="s">
        <v>77</v>
      </c>
      <c r="AY2420" s="281" t="s">
        <v>366</v>
      </c>
    </row>
    <row r="2421" spans="2:51" s="273" customFormat="1">
      <c r="B2421" s="272"/>
      <c r="D2421" s="274" t="s">
        <v>373</v>
      </c>
      <c r="E2421" s="275" t="s">
        <v>1</v>
      </c>
      <c r="F2421" s="276" t="s">
        <v>1674</v>
      </c>
      <c r="H2421" s="275" t="s">
        <v>1</v>
      </c>
      <c r="L2421" s="272"/>
      <c r="M2421" s="277"/>
      <c r="T2421" s="278"/>
      <c r="AT2421" s="275" t="s">
        <v>373</v>
      </c>
      <c r="AU2421" s="275" t="s">
        <v>90</v>
      </c>
      <c r="AV2421" s="273" t="s">
        <v>84</v>
      </c>
      <c r="AW2421" s="273" t="s">
        <v>31</v>
      </c>
      <c r="AX2421" s="273" t="s">
        <v>77</v>
      </c>
      <c r="AY2421" s="275" t="s">
        <v>366</v>
      </c>
    </row>
    <row r="2422" spans="2:51" s="273" customFormat="1">
      <c r="B2422" s="272"/>
      <c r="D2422" s="274" t="s">
        <v>373</v>
      </c>
      <c r="E2422" s="275" t="s">
        <v>1</v>
      </c>
      <c r="F2422" s="276" t="s">
        <v>487</v>
      </c>
      <c r="H2422" s="275" t="s">
        <v>1</v>
      </c>
      <c r="L2422" s="272"/>
      <c r="M2422" s="277"/>
      <c r="T2422" s="278"/>
      <c r="AT2422" s="275" t="s">
        <v>373</v>
      </c>
      <c r="AU2422" s="275" t="s">
        <v>90</v>
      </c>
      <c r="AV2422" s="273" t="s">
        <v>84</v>
      </c>
      <c r="AW2422" s="273" t="s">
        <v>31</v>
      </c>
      <c r="AX2422" s="273" t="s">
        <v>77</v>
      </c>
      <c r="AY2422" s="275" t="s">
        <v>366</v>
      </c>
    </row>
    <row r="2423" spans="2:51" s="280" customFormat="1">
      <c r="B2423" s="279"/>
      <c r="D2423" s="274" t="s">
        <v>373</v>
      </c>
      <c r="E2423" s="281" t="s">
        <v>1</v>
      </c>
      <c r="F2423" s="282" t="s">
        <v>2064</v>
      </c>
      <c r="H2423" s="283">
        <v>4.0720000000000001</v>
      </c>
      <c r="L2423" s="279"/>
      <c r="M2423" s="284"/>
      <c r="T2423" s="285"/>
      <c r="AT2423" s="281" t="s">
        <v>373</v>
      </c>
      <c r="AU2423" s="281" t="s">
        <v>90</v>
      </c>
      <c r="AV2423" s="280" t="s">
        <v>90</v>
      </c>
      <c r="AW2423" s="280" t="s">
        <v>31</v>
      </c>
      <c r="AX2423" s="280" t="s">
        <v>77</v>
      </c>
      <c r="AY2423" s="281" t="s">
        <v>366</v>
      </c>
    </row>
    <row r="2424" spans="2:51" s="280" customFormat="1">
      <c r="B2424" s="279"/>
      <c r="D2424" s="274" t="s">
        <v>373</v>
      </c>
      <c r="E2424" s="281" t="s">
        <v>1</v>
      </c>
      <c r="F2424" s="282" t="s">
        <v>2065</v>
      </c>
      <c r="H2424" s="283">
        <v>-3.6549999999999998</v>
      </c>
      <c r="L2424" s="279"/>
      <c r="M2424" s="284"/>
      <c r="T2424" s="285"/>
      <c r="AT2424" s="281" t="s">
        <v>373</v>
      </c>
      <c r="AU2424" s="281" t="s">
        <v>90</v>
      </c>
      <c r="AV2424" s="280" t="s">
        <v>90</v>
      </c>
      <c r="AW2424" s="280" t="s">
        <v>31</v>
      </c>
      <c r="AX2424" s="280" t="s">
        <v>77</v>
      </c>
      <c r="AY2424" s="281" t="s">
        <v>366</v>
      </c>
    </row>
    <row r="2425" spans="2:51" s="273" customFormat="1">
      <c r="B2425" s="272"/>
      <c r="D2425" s="274" t="s">
        <v>373</v>
      </c>
      <c r="E2425" s="275" t="s">
        <v>1</v>
      </c>
      <c r="F2425" s="276" t="s">
        <v>1676</v>
      </c>
      <c r="H2425" s="275" t="s">
        <v>1</v>
      </c>
      <c r="L2425" s="272"/>
      <c r="M2425" s="277"/>
      <c r="T2425" s="278"/>
      <c r="AT2425" s="275" t="s">
        <v>373</v>
      </c>
      <c r="AU2425" s="275" t="s">
        <v>90</v>
      </c>
      <c r="AV2425" s="273" t="s">
        <v>84</v>
      </c>
      <c r="AW2425" s="273" t="s">
        <v>31</v>
      </c>
      <c r="AX2425" s="273" t="s">
        <v>77</v>
      </c>
      <c r="AY2425" s="275" t="s">
        <v>366</v>
      </c>
    </row>
    <row r="2426" spans="2:51" s="273" customFormat="1">
      <c r="B2426" s="272"/>
      <c r="D2426" s="274" t="s">
        <v>373</v>
      </c>
      <c r="E2426" s="275" t="s">
        <v>1</v>
      </c>
      <c r="F2426" s="276" t="s">
        <v>487</v>
      </c>
      <c r="H2426" s="275" t="s">
        <v>1</v>
      </c>
      <c r="L2426" s="272"/>
      <c r="M2426" s="277"/>
      <c r="T2426" s="278"/>
      <c r="AT2426" s="275" t="s">
        <v>373</v>
      </c>
      <c r="AU2426" s="275" t="s">
        <v>90</v>
      </c>
      <c r="AV2426" s="273" t="s">
        <v>84</v>
      </c>
      <c r="AW2426" s="273" t="s">
        <v>31</v>
      </c>
      <c r="AX2426" s="273" t="s">
        <v>77</v>
      </c>
      <c r="AY2426" s="275" t="s">
        <v>366</v>
      </c>
    </row>
    <row r="2427" spans="2:51" s="280" customFormat="1">
      <c r="B2427" s="279"/>
      <c r="D2427" s="274" t="s">
        <v>373</v>
      </c>
      <c r="E2427" s="281" t="s">
        <v>1</v>
      </c>
      <c r="F2427" s="282" t="s">
        <v>2066</v>
      </c>
      <c r="H2427" s="283">
        <v>21.736000000000001</v>
      </c>
      <c r="L2427" s="279"/>
      <c r="M2427" s="284"/>
      <c r="T2427" s="285"/>
      <c r="AT2427" s="281" t="s">
        <v>373</v>
      </c>
      <c r="AU2427" s="281" t="s">
        <v>90</v>
      </c>
      <c r="AV2427" s="280" t="s">
        <v>90</v>
      </c>
      <c r="AW2427" s="280" t="s">
        <v>31</v>
      </c>
      <c r="AX2427" s="280" t="s">
        <v>77</v>
      </c>
      <c r="AY2427" s="281" t="s">
        <v>366</v>
      </c>
    </row>
    <row r="2428" spans="2:51" s="280" customFormat="1">
      <c r="B2428" s="279"/>
      <c r="D2428" s="274" t="s">
        <v>373</v>
      </c>
      <c r="E2428" s="281" t="s">
        <v>1</v>
      </c>
      <c r="F2428" s="282" t="s">
        <v>2049</v>
      </c>
      <c r="H2428" s="283">
        <v>-2.3650000000000002</v>
      </c>
      <c r="L2428" s="279"/>
      <c r="M2428" s="284"/>
      <c r="T2428" s="285"/>
      <c r="AT2428" s="281" t="s">
        <v>373</v>
      </c>
      <c r="AU2428" s="281" t="s">
        <v>90</v>
      </c>
      <c r="AV2428" s="280" t="s">
        <v>90</v>
      </c>
      <c r="AW2428" s="280" t="s">
        <v>31</v>
      </c>
      <c r="AX2428" s="280" t="s">
        <v>77</v>
      </c>
      <c r="AY2428" s="281" t="s">
        <v>366</v>
      </c>
    </row>
    <row r="2429" spans="2:51" s="273" customFormat="1">
      <c r="B2429" s="272"/>
      <c r="D2429" s="274" t="s">
        <v>373</v>
      </c>
      <c r="E2429" s="275" t="s">
        <v>1</v>
      </c>
      <c r="F2429" s="276" t="s">
        <v>2067</v>
      </c>
      <c r="H2429" s="275" t="s">
        <v>1</v>
      </c>
      <c r="L2429" s="272"/>
      <c r="M2429" s="277"/>
      <c r="T2429" s="278"/>
      <c r="AT2429" s="275" t="s">
        <v>373</v>
      </c>
      <c r="AU2429" s="275" t="s">
        <v>90</v>
      </c>
      <c r="AV2429" s="273" t="s">
        <v>84</v>
      </c>
      <c r="AW2429" s="273" t="s">
        <v>31</v>
      </c>
      <c r="AX2429" s="273" t="s">
        <v>77</v>
      </c>
      <c r="AY2429" s="275" t="s">
        <v>366</v>
      </c>
    </row>
    <row r="2430" spans="2:51" s="273" customFormat="1">
      <c r="B2430" s="272"/>
      <c r="D2430" s="274" t="s">
        <v>373</v>
      </c>
      <c r="E2430" s="275" t="s">
        <v>1</v>
      </c>
      <c r="F2430" s="276" t="s">
        <v>487</v>
      </c>
      <c r="H2430" s="275" t="s">
        <v>1</v>
      </c>
      <c r="L2430" s="272"/>
      <c r="M2430" s="277"/>
      <c r="T2430" s="278"/>
      <c r="AT2430" s="275" t="s">
        <v>373</v>
      </c>
      <c r="AU2430" s="275" t="s">
        <v>90</v>
      </c>
      <c r="AV2430" s="273" t="s">
        <v>84</v>
      </c>
      <c r="AW2430" s="273" t="s">
        <v>31</v>
      </c>
      <c r="AX2430" s="273" t="s">
        <v>77</v>
      </c>
      <c r="AY2430" s="275" t="s">
        <v>366</v>
      </c>
    </row>
    <row r="2431" spans="2:51" s="280" customFormat="1">
      <c r="B2431" s="279"/>
      <c r="D2431" s="274" t="s">
        <v>373</v>
      </c>
      <c r="E2431" s="281" t="s">
        <v>1</v>
      </c>
      <c r="F2431" s="282" t="s">
        <v>2068</v>
      </c>
      <c r="H2431" s="283">
        <v>5.2460000000000004</v>
      </c>
      <c r="L2431" s="279"/>
      <c r="M2431" s="284"/>
      <c r="T2431" s="285"/>
      <c r="AT2431" s="281" t="s">
        <v>373</v>
      </c>
      <c r="AU2431" s="281" t="s">
        <v>90</v>
      </c>
      <c r="AV2431" s="280" t="s">
        <v>90</v>
      </c>
      <c r="AW2431" s="280" t="s">
        <v>31</v>
      </c>
      <c r="AX2431" s="280" t="s">
        <v>77</v>
      </c>
      <c r="AY2431" s="281" t="s">
        <v>366</v>
      </c>
    </row>
    <row r="2432" spans="2:51" s="280" customFormat="1">
      <c r="B2432" s="279"/>
      <c r="D2432" s="274" t="s">
        <v>373</v>
      </c>
      <c r="E2432" s="281" t="s">
        <v>1</v>
      </c>
      <c r="F2432" s="282" t="s">
        <v>2069</v>
      </c>
      <c r="H2432" s="283">
        <v>-1.881</v>
      </c>
      <c r="L2432" s="279"/>
      <c r="M2432" s="284"/>
      <c r="T2432" s="285"/>
      <c r="AT2432" s="281" t="s">
        <v>373</v>
      </c>
      <c r="AU2432" s="281" t="s">
        <v>90</v>
      </c>
      <c r="AV2432" s="280" t="s">
        <v>90</v>
      </c>
      <c r="AW2432" s="280" t="s">
        <v>31</v>
      </c>
      <c r="AX2432" s="280" t="s">
        <v>77</v>
      </c>
      <c r="AY2432" s="281" t="s">
        <v>366</v>
      </c>
    </row>
    <row r="2433" spans="2:51" s="273" customFormat="1">
      <c r="B2433" s="272"/>
      <c r="D2433" s="274" t="s">
        <v>373</v>
      </c>
      <c r="E2433" s="275" t="s">
        <v>1</v>
      </c>
      <c r="F2433" s="276" t="s">
        <v>1680</v>
      </c>
      <c r="H2433" s="275" t="s">
        <v>1</v>
      </c>
      <c r="L2433" s="272"/>
      <c r="M2433" s="277"/>
      <c r="T2433" s="278"/>
      <c r="AT2433" s="275" t="s">
        <v>373</v>
      </c>
      <c r="AU2433" s="275" t="s">
        <v>90</v>
      </c>
      <c r="AV2433" s="273" t="s">
        <v>84</v>
      </c>
      <c r="AW2433" s="273" t="s">
        <v>31</v>
      </c>
      <c r="AX2433" s="273" t="s">
        <v>77</v>
      </c>
      <c r="AY2433" s="275" t="s">
        <v>366</v>
      </c>
    </row>
    <row r="2434" spans="2:51" s="273" customFormat="1">
      <c r="B2434" s="272"/>
      <c r="D2434" s="274" t="s">
        <v>373</v>
      </c>
      <c r="E2434" s="275" t="s">
        <v>1</v>
      </c>
      <c r="F2434" s="276" t="s">
        <v>487</v>
      </c>
      <c r="H2434" s="275" t="s">
        <v>1</v>
      </c>
      <c r="L2434" s="272"/>
      <c r="M2434" s="277"/>
      <c r="T2434" s="278"/>
      <c r="AT2434" s="275" t="s">
        <v>373</v>
      </c>
      <c r="AU2434" s="275" t="s">
        <v>90</v>
      </c>
      <c r="AV2434" s="273" t="s">
        <v>84</v>
      </c>
      <c r="AW2434" s="273" t="s">
        <v>31</v>
      </c>
      <c r="AX2434" s="273" t="s">
        <v>77</v>
      </c>
      <c r="AY2434" s="275" t="s">
        <v>366</v>
      </c>
    </row>
    <row r="2435" spans="2:51" s="280" customFormat="1">
      <c r="B2435" s="279"/>
      <c r="D2435" s="274" t="s">
        <v>373</v>
      </c>
      <c r="E2435" s="281" t="s">
        <v>1</v>
      </c>
      <c r="F2435" s="282" t="s">
        <v>2070</v>
      </c>
      <c r="H2435" s="283">
        <v>9.9039999999999999</v>
      </c>
      <c r="L2435" s="279"/>
      <c r="M2435" s="284"/>
      <c r="T2435" s="285"/>
      <c r="AT2435" s="281" t="s">
        <v>373</v>
      </c>
      <c r="AU2435" s="281" t="s">
        <v>90</v>
      </c>
      <c r="AV2435" s="280" t="s">
        <v>90</v>
      </c>
      <c r="AW2435" s="280" t="s">
        <v>31</v>
      </c>
      <c r="AX2435" s="280" t="s">
        <v>77</v>
      </c>
      <c r="AY2435" s="281" t="s">
        <v>366</v>
      </c>
    </row>
    <row r="2436" spans="2:51" s="280" customFormat="1">
      <c r="B2436" s="279"/>
      <c r="D2436" s="274" t="s">
        <v>373</v>
      </c>
      <c r="E2436" s="281" t="s">
        <v>1</v>
      </c>
      <c r="F2436" s="282" t="s">
        <v>2071</v>
      </c>
      <c r="H2436" s="283">
        <v>-1.71</v>
      </c>
      <c r="L2436" s="279"/>
      <c r="M2436" s="284"/>
      <c r="T2436" s="285"/>
      <c r="AT2436" s="281" t="s">
        <v>373</v>
      </c>
      <c r="AU2436" s="281" t="s">
        <v>90</v>
      </c>
      <c r="AV2436" s="280" t="s">
        <v>90</v>
      </c>
      <c r="AW2436" s="280" t="s">
        <v>31</v>
      </c>
      <c r="AX2436" s="280" t="s">
        <v>77</v>
      </c>
      <c r="AY2436" s="281" t="s">
        <v>366</v>
      </c>
    </row>
    <row r="2437" spans="2:51" s="273" customFormat="1">
      <c r="B2437" s="272"/>
      <c r="D2437" s="274" t="s">
        <v>373</v>
      </c>
      <c r="E2437" s="275" t="s">
        <v>1</v>
      </c>
      <c r="F2437" s="276" t="s">
        <v>1682</v>
      </c>
      <c r="H2437" s="275" t="s">
        <v>1</v>
      </c>
      <c r="L2437" s="272"/>
      <c r="M2437" s="277"/>
      <c r="T2437" s="278"/>
      <c r="AT2437" s="275" t="s">
        <v>373</v>
      </c>
      <c r="AU2437" s="275" t="s">
        <v>90</v>
      </c>
      <c r="AV2437" s="273" t="s">
        <v>84</v>
      </c>
      <c r="AW2437" s="273" t="s">
        <v>31</v>
      </c>
      <c r="AX2437" s="273" t="s">
        <v>77</v>
      </c>
      <c r="AY2437" s="275" t="s">
        <v>366</v>
      </c>
    </row>
    <row r="2438" spans="2:51" s="273" customFormat="1">
      <c r="B2438" s="272"/>
      <c r="D2438" s="274" t="s">
        <v>373</v>
      </c>
      <c r="E2438" s="275" t="s">
        <v>1</v>
      </c>
      <c r="F2438" s="276" t="s">
        <v>487</v>
      </c>
      <c r="H2438" s="275" t="s">
        <v>1</v>
      </c>
      <c r="L2438" s="272"/>
      <c r="M2438" s="277"/>
      <c r="T2438" s="278"/>
      <c r="AT2438" s="275" t="s">
        <v>373</v>
      </c>
      <c r="AU2438" s="275" t="s">
        <v>90</v>
      </c>
      <c r="AV2438" s="273" t="s">
        <v>84</v>
      </c>
      <c r="AW2438" s="273" t="s">
        <v>31</v>
      </c>
      <c r="AX2438" s="273" t="s">
        <v>77</v>
      </c>
      <c r="AY2438" s="275" t="s">
        <v>366</v>
      </c>
    </row>
    <row r="2439" spans="2:51" s="280" customFormat="1">
      <c r="B2439" s="279"/>
      <c r="D2439" s="274" t="s">
        <v>373</v>
      </c>
      <c r="E2439" s="281" t="s">
        <v>1</v>
      </c>
      <c r="F2439" s="282" t="s">
        <v>2072</v>
      </c>
      <c r="H2439" s="283">
        <v>2.1619999999999999</v>
      </c>
      <c r="L2439" s="279"/>
      <c r="M2439" s="284"/>
      <c r="T2439" s="285"/>
      <c r="AT2439" s="281" t="s">
        <v>373</v>
      </c>
      <c r="AU2439" s="281" t="s">
        <v>90</v>
      </c>
      <c r="AV2439" s="280" t="s">
        <v>90</v>
      </c>
      <c r="AW2439" s="280" t="s">
        <v>31</v>
      </c>
      <c r="AX2439" s="280" t="s">
        <v>77</v>
      </c>
      <c r="AY2439" s="281" t="s">
        <v>366</v>
      </c>
    </row>
    <row r="2440" spans="2:51" s="273" customFormat="1">
      <c r="B2440" s="272"/>
      <c r="D2440" s="274" t="s">
        <v>373</v>
      </c>
      <c r="E2440" s="275" t="s">
        <v>1</v>
      </c>
      <c r="F2440" s="276" t="s">
        <v>1686</v>
      </c>
      <c r="H2440" s="275" t="s">
        <v>1</v>
      </c>
      <c r="L2440" s="272"/>
      <c r="M2440" s="277"/>
      <c r="T2440" s="278"/>
      <c r="AT2440" s="275" t="s">
        <v>373</v>
      </c>
      <c r="AU2440" s="275" t="s">
        <v>90</v>
      </c>
      <c r="AV2440" s="273" t="s">
        <v>84</v>
      </c>
      <c r="AW2440" s="273" t="s">
        <v>31</v>
      </c>
      <c r="AX2440" s="273" t="s">
        <v>77</v>
      </c>
      <c r="AY2440" s="275" t="s">
        <v>366</v>
      </c>
    </row>
    <row r="2441" spans="2:51" s="273" customFormat="1">
      <c r="B2441" s="272"/>
      <c r="D2441" s="274" t="s">
        <v>373</v>
      </c>
      <c r="E2441" s="275" t="s">
        <v>1</v>
      </c>
      <c r="F2441" s="276" t="s">
        <v>1904</v>
      </c>
      <c r="H2441" s="275" t="s">
        <v>1</v>
      </c>
      <c r="L2441" s="272"/>
      <c r="M2441" s="277"/>
      <c r="T2441" s="278"/>
      <c r="AT2441" s="275" t="s">
        <v>373</v>
      </c>
      <c r="AU2441" s="275" t="s">
        <v>90</v>
      </c>
      <c r="AV2441" s="273" t="s">
        <v>84</v>
      </c>
      <c r="AW2441" s="273" t="s">
        <v>31</v>
      </c>
      <c r="AX2441" s="273" t="s">
        <v>77</v>
      </c>
      <c r="AY2441" s="275" t="s">
        <v>366</v>
      </c>
    </row>
    <row r="2442" spans="2:51" s="280" customFormat="1">
      <c r="B2442" s="279"/>
      <c r="D2442" s="274" t="s">
        <v>373</v>
      </c>
      <c r="E2442" s="281" t="s">
        <v>1</v>
      </c>
      <c r="F2442" s="282" t="s">
        <v>1962</v>
      </c>
      <c r="H2442" s="283">
        <v>5.8719999999999999</v>
      </c>
      <c r="L2442" s="279"/>
      <c r="M2442" s="284"/>
      <c r="T2442" s="285"/>
      <c r="AT2442" s="281" t="s">
        <v>373</v>
      </c>
      <c r="AU2442" s="281" t="s">
        <v>90</v>
      </c>
      <c r="AV2442" s="280" t="s">
        <v>90</v>
      </c>
      <c r="AW2442" s="280" t="s">
        <v>31</v>
      </c>
      <c r="AX2442" s="280" t="s">
        <v>77</v>
      </c>
      <c r="AY2442" s="281" t="s">
        <v>366</v>
      </c>
    </row>
    <row r="2443" spans="2:51" s="273" customFormat="1">
      <c r="B2443" s="272"/>
      <c r="D2443" s="274" t="s">
        <v>373</v>
      </c>
      <c r="E2443" s="275" t="s">
        <v>1</v>
      </c>
      <c r="F2443" s="276" t="s">
        <v>487</v>
      </c>
      <c r="H2443" s="275" t="s">
        <v>1</v>
      </c>
      <c r="L2443" s="272"/>
      <c r="M2443" s="277"/>
      <c r="T2443" s="278"/>
      <c r="AT2443" s="275" t="s">
        <v>373</v>
      </c>
      <c r="AU2443" s="275" t="s">
        <v>90</v>
      </c>
      <c r="AV2443" s="273" t="s">
        <v>84</v>
      </c>
      <c r="AW2443" s="273" t="s">
        <v>31</v>
      </c>
      <c r="AX2443" s="273" t="s">
        <v>77</v>
      </c>
      <c r="AY2443" s="275" t="s">
        <v>366</v>
      </c>
    </row>
    <row r="2444" spans="2:51" s="280" customFormat="1">
      <c r="B2444" s="279"/>
      <c r="D2444" s="274" t="s">
        <v>373</v>
      </c>
      <c r="E2444" s="281" t="s">
        <v>1</v>
      </c>
      <c r="F2444" s="282" t="s">
        <v>2073</v>
      </c>
      <c r="H2444" s="283">
        <v>4.4640000000000004</v>
      </c>
      <c r="L2444" s="279"/>
      <c r="M2444" s="284"/>
      <c r="T2444" s="285"/>
      <c r="AT2444" s="281" t="s">
        <v>373</v>
      </c>
      <c r="AU2444" s="281" t="s">
        <v>90</v>
      </c>
      <c r="AV2444" s="280" t="s">
        <v>90</v>
      </c>
      <c r="AW2444" s="280" t="s">
        <v>31</v>
      </c>
      <c r="AX2444" s="280" t="s">
        <v>77</v>
      </c>
      <c r="AY2444" s="281" t="s">
        <v>366</v>
      </c>
    </row>
    <row r="2445" spans="2:51" s="273" customFormat="1">
      <c r="B2445" s="272"/>
      <c r="D2445" s="274" t="s">
        <v>373</v>
      </c>
      <c r="E2445" s="275" t="s">
        <v>1</v>
      </c>
      <c r="F2445" s="276" t="s">
        <v>1690</v>
      </c>
      <c r="H2445" s="275" t="s">
        <v>1</v>
      </c>
      <c r="L2445" s="272"/>
      <c r="M2445" s="277"/>
      <c r="T2445" s="278"/>
      <c r="AT2445" s="275" t="s">
        <v>373</v>
      </c>
      <c r="AU2445" s="275" t="s">
        <v>90</v>
      </c>
      <c r="AV2445" s="273" t="s">
        <v>84</v>
      </c>
      <c r="AW2445" s="273" t="s">
        <v>31</v>
      </c>
      <c r="AX2445" s="273" t="s">
        <v>77</v>
      </c>
      <c r="AY2445" s="275" t="s">
        <v>366</v>
      </c>
    </row>
    <row r="2446" spans="2:51" s="273" customFormat="1">
      <c r="B2446" s="272"/>
      <c r="D2446" s="274" t="s">
        <v>373</v>
      </c>
      <c r="E2446" s="275" t="s">
        <v>1</v>
      </c>
      <c r="F2446" s="276" t="s">
        <v>487</v>
      </c>
      <c r="H2446" s="275" t="s">
        <v>1</v>
      </c>
      <c r="L2446" s="272"/>
      <c r="M2446" s="277"/>
      <c r="T2446" s="278"/>
      <c r="AT2446" s="275" t="s">
        <v>373</v>
      </c>
      <c r="AU2446" s="275" t="s">
        <v>90</v>
      </c>
      <c r="AV2446" s="273" t="s">
        <v>84</v>
      </c>
      <c r="AW2446" s="273" t="s">
        <v>31</v>
      </c>
      <c r="AX2446" s="273" t="s">
        <v>77</v>
      </c>
      <c r="AY2446" s="275" t="s">
        <v>366</v>
      </c>
    </row>
    <row r="2447" spans="2:51" s="280" customFormat="1">
      <c r="B2447" s="279"/>
      <c r="D2447" s="274" t="s">
        <v>373</v>
      </c>
      <c r="E2447" s="281" t="s">
        <v>1</v>
      </c>
      <c r="F2447" s="282" t="s">
        <v>2074</v>
      </c>
      <c r="H2447" s="283">
        <v>26.338999999999999</v>
      </c>
      <c r="L2447" s="279"/>
      <c r="M2447" s="284"/>
      <c r="T2447" s="285"/>
      <c r="AT2447" s="281" t="s">
        <v>373</v>
      </c>
      <c r="AU2447" s="281" t="s">
        <v>90</v>
      </c>
      <c r="AV2447" s="280" t="s">
        <v>90</v>
      </c>
      <c r="AW2447" s="280" t="s">
        <v>31</v>
      </c>
      <c r="AX2447" s="280" t="s">
        <v>77</v>
      </c>
      <c r="AY2447" s="281" t="s">
        <v>366</v>
      </c>
    </row>
    <row r="2448" spans="2:51" s="273" customFormat="1">
      <c r="B2448" s="272"/>
      <c r="D2448" s="274" t="s">
        <v>373</v>
      </c>
      <c r="E2448" s="275" t="s">
        <v>1</v>
      </c>
      <c r="F2448" s="276" t="s">
        <v>1694</v>
      </c>
      <c r="H2448" s="275" t="s">
        <v>1</v>
      </c>
      <c r="L2448" s="272"/>
      <c r="M2448" s="277"/>
      <c r="T2448" s="278"/>
      <c r="AT2448" s="275" t="s">
        <v>373</v>
      </c>
      <c r="AU2448" s="275" t="s">
        <v>90</v>
      </c>
      <c r="AV2448" s="273" t="s">
        <v>84</v>
      </c>
      <c r="AW2448" s="273" t="s">
        <v>31</v>
      </c>
      <c r="AX2448" s="273" t="s">
        <v>77</v>
      </c>
      <c r="AY2448" s="275" t="s">
        <v>366</v>
      </c>
    </row>
    <row r="2449" spans="2:51" s="273" customFormat="1">
      <c r="B2449" s="272"/>
      <c r="D2449" s="274" t="s">
        <v>373</v>
      </c>
      <c r="E2449" s="275" t="s">
        <v>1</v>
      </c>
      <c r="F2449" s="276" t="s">
        <v>487</v>
      </c>
      <c r="H2449" s="275" t="s">
        <v>1</v>
      </c>
      <c r="L2449" s="272"/>
      <c r="M2449" s="277"/>
      <c r="T2449" s="278"/>
      <c r="AT2449" s="275" t="s">
        <v>373</v>
      </c>
      <c r="AU2449" s="275" t="s">
        <v>90</v>
      </c>
      <c r="AV2449" s="273" t="s">
        <v>84</v>
      </c>
      <c r="AW2449" s="273" t="s">
        <v>31</v>
      </c>
      <c r="AX2449" s="273" t="s">
        <v>77</v>
      </c>
      <c r="AY2449" s="275" t="s">
        <v>366</v>
      </c>
    </row>
    <row r="2450" spans="2:51" s="280" customFormat="1">
      <c r="B2450" s="279"/>
      <c r="D2450" s="274" t="s">
        <v>373</v>
      </c>
      <c r="E2450" s="281" t="s">
        <v>1</v>
      </c>
      <c r="F2450" s="282" t="s">
        <v>2075</v>
      </c>
      <c r="H2450" s="283">
        <v>22.495999999999999</v>
      </c>
      <c r="L2450" s="279"/>
      <c r="M2450" s="284"/>
      <c r="T2450" s="285"/>
      <c r="AT2450" s="281" t="s">
        <v>373</v>
      </c>
      <c r="AU2450" s="281" t="s">
        <v>90</v>
      </c>
      <c r="AV2450" s="280" t="s">
        <v>90</v>
      </c>
      <c r="AW2450" s="280" t="s">
        <v>31</v>
      </c>
      <c r="AX2450" s="280" t="s">
        <v>77</v>
      </c>
      <c r="AY2450" s="281" t="s">
        <v>366</v>
      </c>
    </row>
    <row r="2451" spans="2:51" s="280" customFormat="1">
      <c r="B2451" s="279"/>
      <c r="D2451" s="274" t="s">
        <v>373</v>
      </c>
      <c r="E2451" s="281" t="s">
        <v>1</v>
      </c>
      <c r="F2451" s="282" t="s">
        <v>2076</v>
      </c>
      <c r="H2451" s="283">
        <v>-4.3860000000000001</v>
      </c>
      <c r="L2451" s="279"/>
      <c r="M2451" s="284"/>
      <c r="T2451" s="285"/>
      <c r="AT2451" s="281" t="s">
        <v>373</v>
      </c>
      <c r="AU2451" s="281" t="s">
        <v>90</v>
      </c>
      <c r="AV2451" s="280" t="s">
        <v>90</v>
      </c>
      <c r="AW2451" s="280" t="s">
        <v>31</v>
      </c>
      <c r="AX2451" s="280" t="s">
        <v>77</v>
      </c>
      <c r="AY2451" s="281" t="s">
        <v>366</v>
      </c>
    </row>
    <row r="2452" spans="2:51" s="273" customFormat="1">
      <c r="B2452" s="272"/>
      <c r="D2452" s="274" t="s">
        <v>373</v>
      </c>
      <c r="E2452" s="275" t="s">
        <v>1</v>
      </c>
      <c r="F2452" s="276" t="s">
        <v>1650</v>
      </c>
      <c r="H2452" s="275" t="s">
        <v>1</v>
      </c>
      <c r="L2452" s="272"/>
      <c r="M2452" s="277"/>
      <c r="T2452" s="278"/>
      <c r="AT2452" s="275" t="s">
        <v>373</v>
      </c>
      <c r="AU2452" s="275" t="s">
        <v>90</v>
      </c>
      <c r="AV2452" s="273" t="s">
        <v>84</v>
      </c>
      <c r="AW2452" s="273" t="s">
        <v>31</v>
      </c>
      <c r="AX2452" s="273" t="s">
        <v>77</v>
      </c>
      <c r="AY2452" s="275" t="s">
        <v>366</v>
      </c>
    </row>
    <row r="2453" spans="2:51" s="273" customFormat="1">
      <c r="B2453" s="272"/>
      <c r="D2453" s="274" t="s">
        <v>373</v>
      </c>
      <c r="E2453" s="275" t="s">
        <v>1</v>
      </c>
      <c r="F2453" s="276" t="s">
        <v>487</v>
      </c>
      <c r="H2453" s="275" t="s">
        <v>1</v>
      </c>
      <c r="L2453" s="272"/>
      <c r="M2453" s="277"/>
      <c r="T2453" s="278"/>
      <c r="AT2453" s="275" t="s">
        <v>373</v>
      </c>
      <c r="AU2453" s="275" t="s">
        <v>90</v>
      </c>
      <c r="AV2453" s="273" t="s">
        <v>84</v>
      </c>
      <c r="AW2453" s="273" t="s">
        <v>31</v>
      </c>
      <c r="AX2453" s="273" t="s">
        <v>77</v>
      </c>
      <c r="AY2453" s="275" t="s">
        <v>366</v>
      </c>
    </row>
    <row r="2454" spans="2:51" s="280" customFormat="1">
      <c r="B2454" s="279"/>
      <c r="D2454" s="274" t="s">
        <v>373</v>
      </c>
      <c r="E2454" s="281" t="s">
        <v>1</v>
      </c>
      <c r="F2454" s="282" t="s">
        <v>2077</v>
      </c>
      <c r="H2454" s="283">
        <v>8.6419999999999995</v>
      </c>
      <c r="L2454" s="279"/>
      <c r="M2454" s="284"/>
      <c r="T2454" s="285"/>
      <c r="AT2454" s="281" t="s">
        <v>373</v>
      </c>
      <c r="AU2454" s="281" t="s">
        <v>90</v>
      </c>
      <c r="AV2454" s="280" t="s">
        <v>90</v>
      </c>
      <c r="AW2454" s="280" t="s">
        <v>31</v>
      </c>
      <c r="AX2454" s="280" t="s">
        <v>77</v>
      </c>
      <c r="AY2454" s="281" t="s">
        <v>366</v>
      </c>
    </row>
    <row r="2455" spans="2:51" s="280" customFormat="1">
      <c r="B2455" s="279"/>
      <c r="D2455" s="274" t="s">
        <v>373</v>
      </c>
      <c r="E2455" s="281" t="s">
        <v>1</v>
      </c>
      <c r="F2455" s="282" t="s">
        <v>2078</v>
      </c>
      <c r="H2455" s="283">
        <v>-0.56100000000000005</v>
      </c>
      <c r="L2455" s="279"/>
      <c r="M2455" s="284"/>
      <c r="T2455" s="285"/>
      <c r="AT2455" s="281" t="s">
        <v>373</v>
      </c>
      <c r="AU2455" s="281" t="s">
        <v>90</v>
      </c>
      <c r="AV2455" s="280" t="s">
        <v>90</v>
      </c>
      <c r="AW2455" s="280" t="s">
        <v>31</v>
      </c>
      <c r="AX2455" s="280" t="s">
        <v>77</v>
      </c>
      <c r="AY2455" s="281" t="s">
        <v>366</v>
      </c>
    </row>
    <row r="2456" spans="2:51" s="273" customFormat="1">
      <c r="B2456" s="272"/>
      <c r="D2456" s="274" t="s">
        <v>373</v>
      </c>
      <c r="E2456" s="275" t="s">
        <v>1</v>
      </c>
      <c r="F2456" s="276" t="s">
        <v>1699</v>
      </c>
      <c r="H2456" s="275" t="s">
        <v>1</v>
      </c>
      <c r="L2456" s="272"/>
      <c r="M2456" s="277"/>
      <c r="T2456" s="278"/>
      <c r="AT2456" s="275" t="s">
        <v>373</v>
      </c>
      <c r="AU2456" s="275" t="s">
        <v>90</v>
      </c>
      <c r="AV2456" s="273" t="s">
        <v>84</v>
      </c>
      <c r="AW2456" s="273" t="s">
        <v>31</v>
      </c>
      <c r="AX2456" s="273" t="s">
        <v>77</v>
      </c>
      <c r="AY2456" s="275" t="s">
        <v>366</v>
      </c>
    </row>
    <row r="2457" spans="2:51" s="273" customFormat="1">
      <c r="B2457" s="272"/>
      <c r="D2457" s="274" t="s">
        <v>373</v>
      </c>
      <c r="E2457" s="275" t="s">
        <v>1</v>
      </c>
      <c r="F2457" s="276" t="s">
        <v>487</v>
      </c>
      <c r="H2457" s="275" t="s">
        <v>1</v>
      </c>
      <c r="L2457" s="272"/>
      <c r="M2457" s="277"/>
      <c r="T2457" s="278"/>
      <c r="AT2457" s="275" t="s">
        <v>373</v>
      </c>
      <c r="AU2457" s="275" t="s">
        <v>90</v>
      </c>
      <c r="AV2457" s="273" t="s">
        <v>84</v>
      </c>
      <c r="AW2457" s="273" t="s">
        <v>31</v>
      </c>
      <c r="AX2457" s="273" t="s">
        <v>77</v>
      </c>
      <c r="AY2457" s="275" t="s">
        <v>366</v>
      </c>
    </row>
    <row r="2458" spans="2:51" s="280" customFormat="1">
      <c r="B2458" s="279"/>
      <c r="D2458" s="274" t="s">
        <v>373</v>
      </c>
      <c r="E2458" s="281" t="s">
        <v>1</v>
      </c>
      <c r="F2458" s="282" t="s">
        <v>2079</v>
      </c>
      <c r="H2458" s="283">
        <v>10.08</v>
      </c>
      <c r="L2458" s="279"/>
      <c r="M2458" s="284"/>
      <c r="T2458" s="285"/>
      <c r="AT2458" s="281" t="s">
        <v>373</v>
      </c>
      <c r="AU2458" s="281" t="s">
        <v>90</v>
      </c>
      <c r="AV2458" s="280" t="s">
        <v>90</v>
      </c>
      <c r="AW2458" s="280" t="s">
        <v>31</v>
      </c>
      <c r="AX2458" s="280" t="s">
        <v>77</v>
      </c>
      <c r="AY2458" s="281" t="s">
        <v>366</v>
      </c>
    </row>
    <row r="2459" spans="2:51" s="280" customFormat="1">
      <c r="B2459" s="279"/>
      <c r="D2459" s="274" t="s">
        <v>373</v>
      </c>
      <c r="E2459" s="281" t="s">
        <v>1</v>
      </c>
      <c r="F2459" s="282" t="s">
        <v>1902</v>
      </c>
      <c r="H2459" s="283">
        <v>-2.1930000000000001</v>
      </c>
      <c r="L2459" s="279"/>
      <c r="M2459" s="284"/>
      <c r="T2459" s="285"/>
      <c r="AT2459" s="281" t="s">
        <v>373</v>
      </c>
      <c r="AU2459" s="281" t="s">
        <v>90</v>
      </c>
      <c r="AV2459" s="280" t="s">
        <v>90</v>
      </c>
      <c r="AW2459" s="280" t="s">
        <v>31</v>
      </c>
      <c r="AX2459" s="280" t="s">
        <v>77</v>
      </c>
      <c r="AY2459" s="281" t="s">
        <v>366</v>
      </c>
    </row>
    <row r="2460" spans="2:51" s="273" customFormat="1">
      <c r="B2460" s="272"/>
      <c r="D2460" s="274" t="s">
        <v>373</v>
      </c>
      <c r="E2460" s="275" t="s">
        <v>1</v>
      </c>
      <c r="F2460" s="276" t="s">
        <v>1701</v>
      </c>
      <c r="H2460" s="275" t="s">
        <v>1</v>
      </c>
      <c r="L2460" s="272"/>
      <c r="M2460" s="277"/>
      <c r="T2460" s="278"/>
      <c r="AT2460" s="275" t="s">
        <v>373</v>
      </c>
      <c r="AU2460" s="275" t="s">
        <v>90</v>
      </c>
      <c r="AV2460" s="273" t="s">
        <v>84</v>
      </c>
      <c r="AW2460" s="273" t="s">
        <v>31</v>
      </c>
      <c r="AX2460" s="273" t="s">
        <v>77</v>
      </c>
      <c r="AY2460" s="275" t="s">
        <v>366</v>
      </c>
    </row>
    <row r="2461" spans="2:51" s="273" customFormat="1">
      <c r="B2461" s="272"/>
      <c r="D2461" s="274" t="s">
        <v>373</v>
      </c>
      <c r="E2461" s="275" t="s">
        <v>1</v>
      </c>
      <c r="F2461" s="276" t="s">
        <v>487</v>
      </c>
      <c r="H2461" s="275" t="s">
        <v>1</v>
      </c>
      <c r="L2461" s="272"/>
      <c r="M2461" s="277"/>
      <c r="T2461" s="278"/>
      <c r="AT2461" s="275" t="s">
        <v>373</v>
      </c>
      <c r="AU2461" s="275" t="s">
        <v>90</v>
      </c>
      <c r="AV2461" s="273" t="s">
        <v>84</v>
      </c>
      <c r="AW2461" s="273" t="s">
        <v>31</v>
      </c>
      <c r="AX2461" s="273" t="s">
        <v>77</v>
      </c>
      <c r="AY2461" s="275" t="s">
        <v>366</v>
      </c>
    </row>
    <row r="2462" spans="2:51" s="280" customFormat="1">
      <c r="B2462" s="279"/>
      <c r="D2462" s="274" t="s">
        <v>373</v>
      </c>
      <c r="E2462" s="281" t="s">
        <v>1</v>
      </c>
      <c r="F2462" s="282" t="s">
        <v>2080</v>
      </c>
      <c r="H2462" s="283">
        <v>5.2069999999999999</v>
      </c>
      <c r="L2462" s="279"/>
      <c r="M2462" s="284"/>
      <c r="T2462" s="285"/>
      <c r="AT2462" s="281" t="s">
        <v>373</v>
      </c>
      <c r="AU2462" s="281" t="s">
        <v>90</v>
      </c>
      <c r="AV2462" s="280" t="s">
        <v>90</v>
      </c>
      <c r="AW2462" s="280" t="s">
        <v>31</v>
      </c>
      <c r="AX2462" s="280" t="s">
        <v>77</v>
      </c>
      <c r="AY2462" s="281" t="s">
        <v>366</v>
      </c>
    </row>
    <row r="2463" spans="2:51" s="280" customFormat="1">
      <c r="B2463" s="279"/>
      <c r="D2463" s="274" t="s">
        <v>373</v>
      </c>
      <c r="E2463" s="281" t="s">
        <v>1</v>
      </c>
      <c r="F2463" s="282" t="s">
        <v>2081</v>
      </c>
      <c r="H2463" s="283">
        <v>14.018000000000001</v>
      </c>
      <c r="L2463" s="279"/>
      <c r="M2463" s="284"/>
      <c r="T2463" s="285"/>
      <c r="AT2463" s="281" t="s">
        <v>373</v>
      </c>
      <c r="AU2463" s="281" t="s">
        <v>90</v>
      </c>
      <c r="AV2463" s="280" t="s">
        <v>90</v>
      </c>
      <c r="AW2463" s="280" t="s">
        <v>31</v>
      </c>
      <c r="AX2463" s="280" t="s">
        <v>77</v>
      </c>
      <c r="AY2463" s="281" t="s">
        <v>366</v>
      </c>
    </row>
    <row r="2464" spans="2:51" s="280" customFormat="1">
      <c r="B2464" s="279"/>
      <c r="D2464" s="274" t="s">
        <v>373</v>
      </c>
      <c r="E2464" s="281" t="s">
        <v>1</v>
      </c>
      <c r="F2464" s="282" t="s">
        <v>2082</v>
      </c>
      <c r="H2464" s="283">
        <v>-2.1419999999999999</v>
      </c>
      <c r="L2464" s="279"/>
      <c r="M2464" s="284"/>
      <c r="T2464" s="285"/>
      <c r="AT2464" s="281" t="s">
        <v>373</v>
      </c>
      <c r="AU2464" s="281" t="s">
        <v>90</v>
      </c>
      <c r="AV2464" s="280" t="s">
        <v>90</v>
      </c>
      <c r="AW2464" s="280" t="s">
        <v>31</v>
      </c>
      <c r="AX2464" s="280" t="s">
        <v>77</v>
      </c>
      <c r="AY2464" s="281" t="s">
        <v>366</v>
      </c>
    </row>
    <row r="2465" spans="2:51" s="273" customFormat="1">
      <c r="B2465" s="272"/>
      <c r="D2465" s="274" t="s">
        <v>373</v>
      </c>
      <c r="E2465" s="275" t="s">
        <v>1</v>
      </c>
      <c r="F2465" s="276" t="s">
        <v>1704</v>
      </c>
      <c r="H2465" s="275" t="s">
        <v>1</v>
      </c>
      <c r="L2465" s="272"/>
      <c r="M2465" s="277"/>
      <c r="T2465" s="278"/>
      <c r="AT2465" s="275" t="s">
        <v>373</v>
      </c>
      <c r="AU2465" s="275" t="s">
        <v>90</v>
      </c>
      <c r="AV2465" s="273" t="s">
        <v>84</v>
      </c>
      <c r="AW2465" s="273" t="s">
        <v>31</v>
      </c>
      <c r="AX2465" s="273" t="s">
        <v>77</v>
      </c>
      <c r="AY2465" s="275" t="s">
        <v>366</v>
      </c>
    </row>
    <row r="2466" spans="2:51" s="273" customFormat="1">
      <c r="B2466" s="272"/>
      <c r="D2466" s="274" t="s">
        <v>373</v>
      </c>
      <c r="E2466" s="275" t="s">
        <v>1</v>
      </c>
      <c r="F2466" s="276" t="s">
        <v>487</v>
      </c>
      <c r="H2466" s="275" t="s">
        <v>1</v>
      </c>
      <c r="L2466" s="272"/>
      <c r="M2466" s="277"/>
      <c r="T2466" s="278"/>
      <c r="AT2466" s="275" t="s">
        <v>373</v>
      </c>
      <c r="AU2466" s="275" t="s">
        <v>90</v>
      </c>
      <c r="AV2466" s="273" t="s">
        <v>84</v>
      </c>
      <c r="AW2466" s="273" t="s">
        <v>31</v>
      </c>
      <c r="AX2466" s="273" t="s">
        <v>77</v>
      </c>
      <c r="AY2466" s="275" t="s">
        <v>366</v>
      </c>
    </row>
    <row r="2467" spans="2:51" s="280" customFormat="1">
      <c r="B2467" s="279"/>
      <c r="D2467" s="274" t="s">
        <v>373</v>
      </c>
      <c r="E2467" s="281" t="s">
        <v>1</v>
      </c>
      <c r="F2467" s="282" t="s">
        <v>2083</v>
      </c>
      <c r="H2467" s="283">
        <v>30.071999999999999</v>
      </c>
      <c r="L2467" s="279"/>
      <c r="M2467" s="284"/>
      <c r="T2467" s="285"/>
      <c r="AT2467" s="281" t="s">
        <v>373</v>
      </c>
      <c r="AU2467" s="281" t="s">
        <v>90</v>
      </c>
      <c r="AV2467" s="280" t="s">
        <v>90</v>
      </c>
      <c r="AW2467" s="280" t="s">
        <v>31</v>
      </c>
      <c r="AX2467" s="280" t="s">
        <v>77</v>
      </c>
      <c r="AY2467" s="281" t="s">
        <v>366</v>
      </c>
    </row>
    <row r="2468" spans="2:51" s="273" customFormat="1">
      <c r="B2468" s="272"/>
      <c r="D2468" s="274" t="s">
        <v>373</v>
      </c>
      <c r="E2468" s="275" t="s">
        <v>1</v>
      </c>
      <c r="F2468" s="276" t="s">
        <v>1708</v>
      </c>
      <c r="H2468" s="275" t="s">
        <v>1</v>
      </c>
      <c r="L2468" s="272"/>
      <c r="M2468" s="277"/>
      <c r="T2468" s="278"/>
      <c r="AT2468" s="275" t="s">
        <v>373</v>
      </c>
      <c r="AU2468" s="275" t="s">
        <v>90</v>
      </c>
      <c r="AV2468" s="273" t="s">
        <v>84</v>
      </c>
      <c r="AW2468" s="273" t="s">
        <v>31</v>
      </c>
      <c r="AX2468" s="273" t="s">
        <v>77</v>
      </c>
      <c r="AY2468" s="275" t="s">
        <v>366</v>
      </c>
    </row>
    <row r="2469" spans="2:51" s="273" customFormat="1">
      <c r="B2469" s="272"/>
      <c r="D2469" s="274" t="s">
        <v>373</v>
      </c>
      <c r="E2469" s="275" t="s">
        <v>1</v>
      </c>
      <c r="F2469" s="276" t="s">
        <v>1904</v>
      </c>
      <c r="H2469" s="275" t="s">
        <v>1</v>
      </c>
      <c r="L2469" s="272"/>
      <c r="M2469" s="277"/>
      <c r="T2469" s="278"/>
      <c r="AT2469" s="275" t="s">
        <v>373</v>
      </c>
      <c r="AU2469" s="275" t="s">
        <v>90</v>
      </c>
      <c r="AV2469" s="273" t="s">
        <v>84</v>
      </c>
      <c r="AW2469" s="273" t="s">
        <v>31</v>
      </c>
      <c r="AX2469" s="273" t="s">
        <v>77</v>
      </c>
      <c r="AY2469" s="275" t="s">
        <v>366</v>
      </c>
    </row>
    <row r="2470" spans="2:51" s="280" customFormat="1">
      <c r="B2470" s="279"/>
      <c r="D2470" s="274" t="s">
        <v>373</v>
      </c>
      <c r="E2470" s="281" t="s">
        <v>1</v>
      </c>
      <c r="F2470" s="282" t="s">
        <v>1963</v>
      </c>
      <c r="H2470" s="283">
        <v>1.2829999999999999</v>
      </c>
      <c r="L2470" s="279"/>
      <c r="M2470" s="284"/>
      <c r="T2470" s="285"/>
      <c r="AT2470" s="281" t="s">
        <v>373</v>
      </c>
      <c r="AU2470" s="281" t="s">
        <v>90</v>
      </c>
      <c r="AV2470" s="280" t="s">
        <v>90</v>
      </c>
      <c r="AW2470" s="280" t="s">
        <v>31</v>
      </c>
      <c r="AX2470" s="280" t="s">
        <v>77</v>
      </c>
      <c r="AY2470" s="281" t="s">
        <v>366</v>
      </c>
    </row>
    <row r="2471" spans="2:51" s="273" customFormat="1">
      <c r="B2471" s="272"/>
      <c r="D2471" s="274" t="s">
        <v>373</v>
      </c>
      <c r="E2471" s="275" t="s">
        <v>1</v>
      </c>
      <c r="F2471" s="276" t="s">
        <v>487</v>
      </c>
      <c r="H2471" s="275" t="s">
        <v>1</v>
      </c>
      <c r="L2471" s="272"/>
      <c r="M2471" s="277"/>
      <c r="T2471" s="278"/>
      <c r="AT2471" s="275" t="s">
        <v>373</v>
      </c>
      <c r="AU2471" s="275" t="s">
        <v>90</v>
      </c>
      <c r="AV2471" s="273" t="s">
        <v>84</v>
      </c>
      <c r="AW2471" s="273" t="s">
        <v>31</v>
      </c>
      <c r="AX2471" s="273" t="s">
        <v>77</v>
      </c>
      <c r="AY2471" s="275" t="s">
        <v>366</v>
      </c>
    </row>
    <row r="2472" spans="2:51" s="280" customFormat="1">
      <c r="B2472" s="279"/>
      <c r="D2472" s="274" t="s">
        <v>373</v>
      </c>
      <c r="E2472" s="281" t="s">
        <v>1</v>
      </c>
      <c r="F2472" s="282" t="s">
        <v>2084</v>
      </c>
      <c r="H2472" s="283">
        <v>4.5919999999999996</v>
      </c>
      <c r="L2472" s="279"/>
      <c r="M2472" s="284"/>
      <c r="T2472" s="285"/>
      <c r="AT2472" s="281" t="s">
        <v>373</v>
      </c>
      <c r="AU2472" s="281" t="s">
        <v>90</v>
      </c>
      <c r="AV2472" s="280" t="s">
        <v>90</v>
      </c>
      <c r="AW2472" s="280" t="s">
        <v>31</v>
      </c>
      <c r="AX2472" s="280" t="s">
        <v>77</v>
      </c>
      <c r="AY2472" s="281" t="s">
        <v>366</v>
      </c>
    </row>
    <row r="2473" spans="2:51" s="280" customFormat="1">
      <c r="B2473" s="279"/>
      <c r="D2473" s="274" t="s">
        <v>373</v>
      </c>
      <c r="E2473" s="281" t="s">
        <v>1</v>
      </c>
      <c r="F2473" s="282" t="s">
        <v>1706</v>
      </c>
      <c r="H2473" s="283">
        <v>-2.15</v>
      </c>
      <c r="L2473" s="279"/>
      <c r="M2473" s="284"/>
      <c r="T2473" s="285"/>
      <c r="AT2473" s="281" t="s">
        <v>373</v>
      </c>
      <c r="AU2473" s="281" t="s">
        <v>90</v>
      </c>
      <c r="AV2473" s="280" t="s">
        <v>90</v>
      </c>
      <c r="AW2473" s="280" t="s">
        <v>31</v>
      </c>
      <c r="AX2473" s="280" t="s">
        <v>77</v>
      </c>
      <c r="AY2473" s="281" t="s">
        <v>366</v>
      </c>
    </row>
    <row r="2474" spans="2:51" s="273" customFormat="1">
      <c r="B2474" s="272"/>
      <c r="D2474" s="274" t="s">
        <v>373</v>
      </c>
      <c r="E2474" s="275" t="s">
        <v>1</v>
      </c>
      <c r="F2474" s="276" t="s">
        <v>1710</v>
      </c>
      <c r="H2474" s="275" t="s">
        <v>1</v>
      </c>
      <c r="L2474" s="272"/>
      <c r="M2474" s="277"/>
      <c r="T2474" s="278"/>
      <c r="AT2474" s="275" t="s">
        <v>373</v>
      </c>
      <c r="AU2474" s="275" t="s">
        <v>90</v>
      </c>
      <c r="AV2474" s="273" t="s">
        <v>84</v>
      </c>
      <c r="AW2474" s="273" t="s">
        <v>31</v>
      </c>
      <c r="AX2474" s="273" t="s">
        <v>77</v>
      </c>
      <c r="AY2474" s="275" t="s">
        <v>366</v>
      </c>
    </row>
    <row r="2475" spans="2:51" s="273" customFormat="1">
      <c r="B2475" s="272"/>
      <c r="D2475" s="274" t="s">
        <v>373</v>
      </c>
      <c r="E2475" s="275" t="s">
        <v>1</v>
      </c>
      <c r="F2475" s="276" t="s">
        <v>487</v>
      </c>
      <c r="H2475" s="275" t="s">
        <v>1</v>
      </c>
      <c r="L2475" s="272"/>
      <c r="M2475" s="277"/>
      <c r="T2475" s="278"/>
      <c r="AT2475" s="275" t="s">
        <v>373</v>
      </c>
      <c r="AU2475" s="275" t="s">
        <v>90</v>
      </c>
      <c r="AV2475" s="273" t="s">
        <v>84</v>
      </c>
      <c r="AW2475" s="273" t="s">
        <v>31</v>
      </c>
      <c r="AX2475" s="273" t="s">
        <v>77</v>
      </c>
      <c r="AY2475" s="275" t="s">
        <v>366</v>
      </c>
    </row>
    <row r="2476" spans="2:51" s="280" customFormat="1">
      <c r="B2476" s="279"/>
      <c r="D2476" s="274" t="s">
        <v>373</v>
      </c>
      <c r="E2476" s="281" t="s">
        <v>1</v>
      </c>
      <c r="F2476" s="282" t="s">
        <v>2084</v>
      </c>
      <c r="H2476" s="283">
        <v>4.5919999999999996</v>
      </c>
      <c r="L2476" s="279"/>
      <c r="M2476" s="284"/>
      <c r="T2476" s="285"/>
      <c r="AT2476" s="281" t="s">
        <v>373</v>
      </c>
      <c r="AU2476" s="281" t="s">
        <v>90</v>
      </c>
      <c r="AV2476" s="280" t="s">
        <v>90</v>
      </c>
      <c r="AW2476" s="280" t="s">
        <v>31</v>
      </c>
      <c r="AX2476" s="280" t="s">
        <v>77</v>
      </c>
      <c r="AY2476" s="281" t="s">
        <v>366</v>
      </c>
    </row>
    <row r="2477" spans="2:51" s="280" customFormat="1">
      <c r="B2477" s="279"/>
      <c r="D2477" s="274" t="s">
        <v>373</v>
      </c>
      <c r="E2477" s="281" t="s">
        <v>1</v>
      </c>
      <c r="F2477" s="282" t="s">
        <v>1706</v>
      </c>
      <c r="H2477" s="283">
        <v>-2.15</v>
      </c>
      <c r="L2477" s="279"/>
      <c r="M2477" s="284"/>
      <c r="T2477" s="285"/>
      <c r="AT2477" s="281" t="s">
        <v>373</v>
      </c>
      <c r="AU2477" s="281" t="s">
        <v>90</v>
      </c>
      <c r="AV2477" s="280" t="s">
        <v>90</v>
      </c>
      <c r="AW2477" s="280" t="s">
        <v>31</v>
      </c>
      <c r="AX2477" s="280" t="s">
        <v>77</v>
      </c>
      <c r="AY2477" s="281" t="s">
        <v>366</v>
      </c>
    </row>
    <row r="2478" spans="2:51" s="273" customFormat="1">
      <c r="B2478" s="272"/>
      <c r="D2478" s="274" t="s">
        <v>373</v>
      </c>
      <c r="E2478" s="275" t="s">
        <v>1</v>
      </c>
      <c r="F2478" s="276" t="s">
        <v>1718</v>
      </c>
      <c r="H2478" s="275" t="s">
        <v>1</v>
      </c>
      <c r="L2478" s="272"/>
      <c r="M2478" s="277"/>
      <c r="T2478" s="278"/>
      <c r="AT2478" s="275" t="s">
        <v>373</v>
      </c>
      <c r="AU2478" s="275" t="s">
        <v>90</v>
      </c>
      <c r="AV2478" s="273" t="s">
        <v>84</v>
      </c>
      <c r="AW2478" s="273" t="s">
        <v>31</v>
      </c>
      <c r="AX2478" s="273" t="s">
        <v>77</v>
      </c>
      <c r="AY2478" s="275" t="s">
        <v>366</v>
      </c>
    </row>
    <row r="2479" spans="2:51" s="273" customFormat="1">
      <c r="B2479" s="272"/>
      <c r="D2479" s="274" t="s">
        <v>373</v>
      </c>
      <c r="E2479" s="275" t="s">
        <v>1</v>
      </c>
      <c r="F2479" s="276" t="s">
        <v>487</v>
      </c>
      <c r="H2479" s="275" t="s">
        <v>1</v>
      </c>
      <c r="L2479" s="272"/>
      <c r="M2479" s="277"/>
      <c r="T2479" s="278"/>
      <c r="AT2479" s="275" t="s">
        <v>373</v>
      </c>
      <c r="AU2479" s="275" t="s">
        <v>90</v>
      </c>
      <c r="AV2479" s="273" t="s">
        <v>84</v>
      </c>
      <c r="AW2479" s="273" t="s">
        <v>31</v>
      </c>
      <c r="AX2479" s="273" t="s">
        <v>77</v>
      </c>
      <c r="AY2479" s="275" t="s">
        <v>366</v>
      </c>
    </row>
    <row r="2480" spans="2:51" s="280" customFormat="1">
      <c r="B2480" s="279"/>
      <c r="D2480" s="274" t="s">
        <v>373</v>
      </c>
      <c r="E2480" s="281" t="s">
        <v>1</v>
      </c>
      <c r="F2480" s="282" t="s">
        <v>2085</v>
      </c>
      <c r="H2480" s="283">
        <v>10.986000000000001</v>
      </c>
      <c r="L2480" s="279"/>
      <c r="M2480" s="284"/>
      <c r="T2480" s="285"/>
      <c r="AT2480" s="281" t="s">
        <v>373</v>
      </c>
      <c r="AU2480" s="281" t="s">
        <v>90</v>
      </c>
      <c r="AV2480" s="280" t="s">
        <v>90</v>
      </c>
      <c r="AW2480" s="280" t="s">
        <v>31</v>
      </c>
      <c r="AX2480" s="280" t="s">
        <v>77</v>
      </c>
      <c r="AY2480" s="281" t="s">
        <v>366</v>
      </c>
    </row>
    <row r="2481" spans="2:51" s="280" customFormat="1">
      <c r="B2481" s="279"/>
      <c r="D2481" s="274" t="s">
        <v>373</v>
      </c>
      <c r="E2481" s="281" t="s">
        <v>1</v>
      </c>
      <c r="F2481" s="282" t="s">
        <v>2086</v>
      </c>
      <c r="H2481" s="283">
        <v>3.427</v>
      </c>
      <c r="L2481" s="279"/>
      <c r="M2481" s="284"/>
      <c r="T2481" s="285"/>
      <c r="AT2481" s="281" t="s">
        <v>373</v>
      </c>
      <c r="AU2481" s="281" t="s">
        <v>90</v>
      </c>
      <c r="AV2481" s="280" t="s">
        <v>90</v>
      </c>
      <c r="AW2481" s="280" t="s">
        <v>31</v>
      </c>
      <c r="AX2481" s="280" t="s">
        <v>77</v>
      </c>
      <c r="AY2481" s="281" t="s">
        <v>366</v>
      </c>
    </row>
    <row r="2482" spans="2:51" s="273" customFormat="1">
      <c r="B2482" s="272"/>
      <c r="D2482" s="274" t="s">
        <v>373</v>
      </c>
      <c r="E2482" s="275" t="s">
        <v>1</v>
      </c>
      <c r="F2482" s="276" t="s">
        <v>1720</v>
      </c>
      <c r="H2482" s="275" t="s">
        <v>1</v>
      </c>
      <c r="L2482" s="272"/>
      <c r="M2482" s="277"/>
      <c r="T2482" s="278"/>
      <c r="AT2482" s="275" t="s">
        <v>373</v>
      </c>
      <c r="AU2482" s="275" t="s">
        <v>90</v>
      </c>
      <c r="AV2482" s="273" t="s">
        <v>84</v>
      </c>
      <c r="AW2482" s="273" t="s">
        <v>31</v>
      </c>
      <c r="AX2482" s="273" t="s">
        <v>77</v>
      </c>
      <c r="AY2482" s="275" t="s">
        <v>366</v>
      </c>
    </row>
    <row r="2483" spans="2:51" s="273" customFormat="1">
      <c r="B2483" s="272"/>
      <c r="D2483" s="274" t="s">
        <v>373</v>
      </c>
      <c r="E2483" s="275" t="s">
        <v>1</v>
      </c>
      <c r="F2483" s="276" t="s">
        <v>487</v>
      </c>
      <c r="H2483" s="275" t="s">
        <v>1</v>
      </c>
      <c r="L2483" s="272"/>
      <c r="M2483" s="277"/>
      <c r="T2483" s="278"/>
      <c r="AT2483" s="275" t="s">
        <v>373</v>
      </c>
      <c r="AU2483" s="275" t="s">
        <v>90</v>
      </c>
      <c r="AV2483" s="273" t="s">
        <v>84</v>
      </c>
      <c r="AW2483" s="273" t="s">
        <v>31</v>
      </c>
      <c r="AX2483" s="273" t="s">
        <v>77</v>
      </c>
      <c r="AY2483" s="275" t="s">
        <v>366</v>
      </c>
    </row>
    <row r="2484" spans="2:51" s="280" customFormat="1">
      <c r="B2484" s="279"/>
      <c r="D2484" s="274" t="s">
        <v>373</v>
      </c>
      <c r="E2484" s="281" t="s">
        <v>1</v>
      </c>
      <c r="F2484" s="282" t="s">
        <v>2087</v>
      </c>
      <c r="H2484" s="283">
        <v>12.823</v>
      </c>
      <c r="L2484" s="279"/>
      <c r="M2484" s="284"/>
      <c r="T2484" s="285"/>
      <c r="AT2484" s="281" t="s">
        <v>373</v>
      </c>
      <c r="AU2484" s="281" t="s">
        <v>90</v>
      </c>
      <c r="AV2484" s="280" t="s">
        <v>90</v>
      </c>
      <c r="AW2484" s="280" t="s">
        <v>31</v>
      </c>
      <c r="AX2484" s="280" t="s">
        <v>77</v>
      </c>
      <c r="AY2484" s="281" t="s">
        <v>366</v>
      </c>
    </row>
    <row r="2485" spans="2:51" s="280" customFormat="1">
      <c r="B2485" s="279"/>
      <c r="D2485" s="274" t="s">
        <v>373</v>
      </c>
      <c r="E2485" s="281" t="s">
        <v>1</v>
      </c>
      <c r="F2485" s="282" t="s">
        <v>1722</v>
      </c>
      <c r="H2485" s="283">
        <v>5.6719999999999997</v>
      </c>
      <c r="L2485" s="279"/>
      <c r="M2485" s="284"/>
      <c r="T2485" s="285"/>
      <c r="AT2485" s="281" t="s">
        <v>373</v>
      </c>
      <c r="AU2485" s="281" t="s">
        <v>90</v>
      </c>
      <c r="AV2485" s="280" t="s">
        <v>90</v>
      </c>
      <c r="AW2485" s="280" t="s">
        <v>31</v>
      </c>
      <c r="AX2485" s="280" t="s">
        <v>77</v>
      </c>
      <c r="AY2485" s="281" t="s">
        <v>366</v>
      </c>
    </row>
    <row r="2486" spans="2:51" s="280" customFormat="1">
      <c r="B2486" s="279"/>
      <c r="D2486" s="274" t="s">
        <v>373</v>
      </c>
      <c r="E2486" s="281" t="s">
        <v>1</v>
      </c>
      <c r="F2486" s="282" t="s">
        <v>2082</v>
      </c>
      <c r="H2486" s="283">
        <v>-2.1419999999999999</v>
      </c>
      <c r="L2486" s="279"/>
      <c r="M2486" s="284"/>
      <c r="T2486" s="285"/>
      <c r="AT2486" s="281" t="s">
        <v>373</v>
      </c>
      <c r="AU2486" s="281" t="s">
        <v>90</v>
      </c>
      <c r="AV2486" s="280" t="s">
        <v>90</v>
      </c>
      <c r="AW2486" s="280" t="s">
        <v>31</v>
      </c>
      <c r="AX2486" s="280" t="s">
        <v>77</v>
      </c>
      <c r="AY2486" s="281" t="s">
        <v>366</v>
      </c>
    </row>
    <row r="2487" spans="2:51" s="273" customFormat="1">
      <c r="B2487" s="272"/>
      <c r="D2487" s="274" t="s">
        <v>373</v>
      </c>
      <c r="E2487" s="275" t="s">
        <v>1</v>
      </c>
      <c r="F2487" s="276" t="s">
        <v>1723</v>
      </c>
      <c r="H2487" s="275" t="s">
        <v>1</v>
      </c>
      <c r="L2487" s="272"/>
      <c r="M2487" s="277"/>
      <c r="T2487" s="278"/>
      <c r="AT2487" s="275" t="s">
        <v>373</v>
      </c>
      <c r="AU2487" s="275" t="s">
        <v>90</v>
      </c>
      <c r="AV2487" s="273" t="s">
        <v>84</v>
      </c>
      <c r="AW2487" s="273" t="s">
        <v>31</v>
      </c>
      <c r="AX2487" s="273" t="s">
        <v>77</v>
      </c>
      <c r="AY2487" s="275" t="s">
        <v>366</v>
      </c>
    </row>
    <row r="2488" spans="2:51" s="273" customFormat="1">
      <c r="B2488" s="272"/>
      <c r="D2488" s="274" t="s">
        <v>373</v>
      </c>
      <c r="E2488" s="275" t="s">
        <v>1</v>
      </c>
      <c r="F2488" s="276" t="s">
        <v>1904</v>
      </c>
      <c r="H2488" s="275" t="s">
        <v>1</v>
      </c>
      <c r="L2488" s="272"/>
      <c r="M2488" s="277"/>
      <c r="T2488" s="278"/>
      <c r="AT2488" s="275" t="s">
        <v>373</v>
      </c>
      <c r="AU2488" s="275" t="s">
        <v>90</v>
      </c>
      <c r="AV2488" s="273" t="s">
        <v>84</v>
      </c>
      <c r="AW2488" s="273" t="s">
        <v>31</v>
      </c>
      <c r="AX2488" s="273" t="s">
        <v>77</v>
      </c>
      <c r="AY2488" s="275" t="s">
        <v>366</v>
      </c>
    </row>
    <row r="2489" spans="2:51" s="280" customFormat="1">
      <c r="B2489" s="279"/>
      <c r="D2489" s="274" t="s">
        <v>373</v>
      </c>
      <c r="E2489" s="281" t="s">
        <v>1</v>
      </c>
      <c r="F2489" s="282" t="s">
        <v>1964</v>
      </c>
      <c r="H2489" s="283">
        <v>6.048</v>
      </c>
      <c r="L2489" s="279"/>
      <c r="M2489" s="284"/>
      <c r="T2489" s="285"/>
      <c r="AT2489" s="281" t="s">
        <v>373</v>
      </c>
      <c r="AU2489" s="281" t="s">
        <v>90</v>
      </c>
      <c r="AV2489" s="280" t="s">
        <v>90</v>
      </c>
      <c r="AW2489" s="280" t="s">
        <v>31</v>
      </c>
      <c r="AX2489" s="280" t="s">
        <v>77</v>
      </c>
      <c r="AY2489" s="281" t="s">
        <v>366</v>
      </c>
    </row>
    <row r="2490" spans="2:51" s="273" customFormat="1">
      <c r="B2490" s="272"/>
      <c r="D2490" s="274" t="s">
        <v>373</v>
      </c>
      <c r="E2490" s="275" t="s">
        <v>1</v>
      </c>
      <c r="F2490" s="276" t="s">
        <v>487</v>
      </c>
      <c r="H2490" s="275" t="s">
        <v>1</v>
      </c>
      <c r="L2490" s="272"/>
      <c r="M2490" s="277"/>
      <c r="T2490" s="278"/>
      <c r="AT2490" s="275" t="s">
        <v>373</v>
      </c>
      <c r="AU2490" s="275" t="s">
        <v>90</v>
      </c>
      <c r="AV2490" s="273" t="s">
        <v>84</v>
      </c>
      <c r="AW2490" s="273" t="s">
        <v>31</v>
      </c>
      <c r="AX2490" s="273" t="s">
        <v>77</v>
      </c>
      <c r="AY2490" s="275" t="s">
        <v>366</v>
      </c>
    </row>
    <row r="2491" spans="2:51" s="280" customFormat="1">
      <c r="B2491" s="279"/>
      <c r="D2491" s="274" t="s">
        <v>373</v>
      </c>
      <c r="E2491" s="281" t="s">
        <v>1</v>
      </c>
      <c r="F2491" s="282" t="s">
        <v>2088</v>
      </c>
      <c r="H2491" s="283">
        <v>11.167999999999999</v>
      </c>
      <c r="L2491" s="279"/>
      <c r="M2491" s="284"/>
      <c r="T2491" s="285"/>
      <c r="AT2491" s="281" t="s">
        <v>373</v>
      </c>
      <c r="AU2491" s="281" t="s">
        <v>90</v>
      </c>
      <c r="AV2491" s="280" t="s">
        <v>90</v>
      </c>
      <c r="AW2491" s="280" t="s">
        <v>31</v>
      </c>
      <c r="AX2491" s="280" t="s">
        <v>77</v>
      </c>
      <c r="AY2491" s="281" t="s">
        <v>366</v>
      </c>
    </row>
    <row r="2492" spans="2:51" s="273" customFormat="1">
      <c r="B2492" s="272"/>
      <c r="D2492" s="274" t="s">
        <v>373</v>
      </c>
      <c r="E2492" s="275" t="s">
        <v>1</v>
      </c>
      <c r="F2492" s="276" t="s">
        <v>1965</v>
      </c>
      <c r="H2492" s="275" t="s">
        <v>1</v>
      </c>
      <c r="L2492" s="272"/>
      <c r="M2492" s="277"/>
      <c r="T2492" s="278"/>
      <c r="AT2492" s="275" t="s">
        <v>373</v>
      </c>
      <c r="AU2492" s="275" t="s">
        <v>90</v>
      </c>
      <c r="AV2492" s="273" t="s">
        <v>84</v>
      </c>
      <c r="AW2492" s="273" t="s">
        <v>31</v>
      </c>
      <c r="AX2492" s="273" t="s">
        <v>77</v>
      </c>
      <c r="AY2492" s="275" t="s">
        <v>366</v>
      </c>
    </row>
    <row r="2493" spans="2:51" s="273" customFormat="1">
      <c r="B2493" s="272"/>
      <c r="D2493" s="274" t="s">
        <v>373</v>
      </c>
      <c r="E2493" s="275" t="s">
        <v>1</v>
      </c>
      <c r="F2493" s="276" t="s">
        <v>1904</v>
      </c>
      <c r="H2493" s="275" t="s">
        <v>1</v>
      </c>
      <c r="L2493" s="272"/>
      <c r="M2493" s="277"/>
      <c r="T2493" s="278"/>
      <c r="AT2493" s="275" t="s">
        <v>373</v>
      </c>
      <c r="AU2493" s="275" t="s">
        <v>90</v>
      </c>
      <c r="AV2493" s="273" t="s">
        <v>84</v>
      </c>
      <c r="AW2493" s="273" t="s">
        <v>31</v>
      </c>
      <c r="AX2493" s="273" t="s">
        <v>77</v>
      </c>
      <c r="AY2493" s="275" t="s">
        <v>366</v>
      </c>
    </row>
    <row r="2494" spans="2:51" s="280" customFormat="1">
      <c r="B2494" s="279"/>
      <c r="D2494" s="274" t="s">
        <v>373</v>
      </c>
      <c r="E2494" s="281" t="s">
        <v>1</v>
      </c>
      <c r="F2494" s="282" t="s">
        <v>1966</v>
      </c>
      <c r="H2494" s="283">
        <v>3.645</v>
      </c>
      <c r="L2494" s="279"/>
      <c r="M2494" s="284"/>
      <c r="T2494" s="285"/>
      <c r="AT2494" s="281" t="s">
        <v>373</v>
      </c>
      <c r="AU2494" s="281" t="s">
        <v>90</v>
      </c>
      <c r="AV2494" s="280" t="s">
        <v>90</v>
      </c>
      <c r="AW2494" s="280" t="s">
        <v>31</v>
      </c>
      <c r="AX2494" s="280" t="s">
        <v>77</v>
      </c>
      <c r="AY2494" s="281" t="s">
        <v>366</v>
      </c>
    </row>
    <row r="2495" spans="2:51" s="280" customFormat="1">
      <c r="B2495" s="279"/>
      <c r="D2495" s="274" t="s">
        <v>373</v>
      </c>
      <c r="E2495" s="281" t="s">
        <v>1</v>
      </c>
      <c r="F2495" s="282" t="s">
        <v>1967</v>
      </c>
      <c r="H2495" s="283">
        <v>-2.7360000000000002</v>
      </c>
      <c r="L2495" s="279"/>
      <c r="M2495" s="284"/>
      <c r="T2495" s="285"/>
      <c r="AT2495" s="281" t="s">
        <v>373</v>
      </c>
      <c r="AU2495" s="281" t="s">
        <v>90</v>
      </c>
      <c r="AV2495" s="280" t="s">
        <v>90</v>
      </c>
      <c r="AW2495" s="280" t="s">
        <v>31</v>
      </c>
      <c r="AX2495" s="280" t="s">
        <v>77</v>
      </c>
      <c r="AY2495" s="281" t="s">
        <v>366</v>
      </c>
    </row>
    <row r="2496" spans="2:51" s="280" customFormat="1">
      <c r="B2496" s="279"/>
      <c r="D2496" s="274" t="s">
        <v>373</v>
      </c>
      <c r="E2496" s="281" t="s">
        <v>1</v>
      </c>
      <c r="F2496" s="282" t="s">
        <v>1968</v>
      </c>
      <c r="H2496" s="283">
        <v>3.3119999999999998</v>
      </c>
      <c r="L2496" s="279"/>
      <c r="M2496" s="284"/>
      <c r="T2496" s="285"/>
      <c r="AT2496" s="281" t="s">
        <v>373</v>
      </c>
      <c r="AU2496" s="281" t="s">
        <v>90</v>
      </c>
      <c r="AV2496" s="280" t="s">
        <v>90</v>
      </c>
      <c r="AW2496" s="280" t="s">
        <v>31</v>
      </c>
      <c r="AX2496" s="280" t="s">
        <v>77</v>
      </c>
      <c r="AY2496" s="281" t="s">
        <v>366</v>
      </c>
    </row>
    <row r="2497" spans="2:51" s="273" customFormat="1">
      <c r="B2497" s="272"/>
      <c r="D2497" s="274" t="s">
        <v>373</v>
      </c>
      <c r="E2497" s="275" t="s">
        <v>1</v>
      </c>
      <c r="F2497" s="276" t="s">
        <v>487</v>
      </c>
      <c r="H2497" s="275" t="s">
        <v>1</v>
      </c>
      <c r="L2497" s="272"/>
      <c r="M2497" s="277"/>
      <c r="T2497" s="278"/>
      <c r="AT2497" s="275" t="s">
        <v>373</v>
      </c>
      <c r="AU2497" s="275" t="s">
        <v>90</v>
      </c>
      <c r="AV2497" s="273" t="s">
        <v>84</v>
      </c>
      <c r="AW2497" s="273" t="s">
        <v>31</v>
      </c>
      <c r="AX2497" s="273" t="s">
        <v>77</v>
      </c>
      <c r="AY2497" s="275" t="s">
        <v>366</v>
      </c>
    </row>
    <row r="2498" spans="2:51" s="280" customFormat="1">
      <c r="B2498" s="279"/>
      <c r="D2498" s="274" t="s">
        <v>373</v>
      </c>
      <c r="E2498" s="281" t="s">
        <v>1</v>
      </c>
      <c r="F2498" s="282" t="s">
        <v>2089</v>
      </c>
      <c r="H2498" s="283">
        <v>1.0640000000000001</v>
      </c>
      <c r="L2498" s="279"/>
      <c r="M2498" s="284"/>
      <c r="T2498" s="285"/>
      <c r="AT2498" s="281" t="s">
        <v>373</v>
      </c>
      <c r="AU2498" s="281" t="s">
        <v>90</v>
      </c>
      <c r="AV2498" s="280" t="s">
        <v>90</v>
      </c>
      <c r="AW2498" s="280" t="s">
        <v>31</v>
      </c>
      <c r="AX2498" s="280" t="s">
        <v>77</v>
      </c>
      <c r="AY2498" s="281" t="s">
        <v>366</v>
      </c>
    </row>
    <row r="2499" spans="2:51" s="280" customFormat="1">
      <c r="B2499" s="279"/>
      <c r="D2499" s="274" t="s">
        <v>373</v>
      </c>
      <c r="E2499" s="281" t="s">
        <v>1</v>
      </c>
      <c r="F2499" s="282" t="s">
        <v>2090</v>
      </c>
      <c r="H2499" s="283">
        <v>5.9820000000000002</v>
      </c>
      <c r="L2499" s="279"/>
      <c r="M2499" s="284"/>
      <c r="T2499" s="285"/>
      <c r="AT2499" s="281" t="s">
        <v>373</v>
      </c>
      <c r="AU2499" s="281" t="s">
        <v>90</v>
      </c>
      <c r="AV2499" s="280" t="s">
        <v>90</v>
      </c>
      <c r="AW2499" s="280" t="s">
        <v>31</v>
      </c>
      <c r="AX2499" s="280" t="s">
        <v>77</v>
      </c>
      <c r="AY2499" s="281" t="s">
        <v>366</v>
      </c>
    </row>
    <row r="2500" spans="2:51" s="280" customFormat="1">
      <c r="B2500" s="279"/>
      <c r="D2500" s="274" t="s">
        <v>373</v>
      </c>
      <c r="E2500" s="281" t="s">
        <v>1</v>
      </c>
      <c r="F2500" s="282" t="s">
        <v>2065</v>
      </c>
      <c r="H2500" s="283">
        <v>-3.6549999999999998</v>
      </c>
      <c r="L2500" s="279"/>
      <c r="M2500" s="284"/>
      <c r="T2500" s="285"/>
      <c r="AT2500" s="281" t="s">
        <v>373</v>
      </c>
      <c r="AU2500" s="281" t="s">
        <v>90</v>
      </c>
      <c r="AV2500" s="280" t="s">
        <v>90</v>
      </c>
      <c r="AW2500" s="280" t="s">
        <v>31</v>
      </c>
      <c r="AX2500" s="280" t="s">
        <v>77</v>
      </c>
      <c r="AY2500" s="281" t="s">
        <v>366</v>
      </c>
    </row>
    <row r="2501" spans="2:51" s="294" customFormat="1">
      <c r="B2501" s="293"/>
      <c r="D2501" s="274" t="s">
        <v>373</v>
      </c>
      <c r="E2501" s="295" t="s">
        <v>1</v>
      </c>
      <c r="F2501" s="296" t="s">
        <v>397</v>
      </c>
      <c r="H2501" s="297">
        <v>378.19299999999998</v>
      </c>
      <c r="L2501" s="293"/>
      <c r="M2501" s="298"/>
      <c r="T2501" s="299"/>
      <c r="AT2501" s="295" t="s">
        <v>373</v>
      </c>
      <c r="AU2501" s="295" t="s">
        <v>90</v>
      </c>
      <c r="AV2501" s="294" t="s">
        <v>149</v>
      </c>
      <c r="AW2501" s="294" t="s">
        <v>31</v>
      </c>
      <c r="AX2501" s="294" t="s">
        <v>77</v>
      </c>
      <c r="AY2501" s="295" t="s">
        <v>366</v>
      </c>
    </row>
    <row r="2502" spans="2:51" s="273" customFormat="1">
      <c r="B2502" s="272"/>
      <c r="D2502" s="274" t="s">
        <v>373</v>
      </c>
      <c r="E2502" s="275" t="s">
        <v>1</v>
      </c>
      <c r="F2502" s="276" t="s">
        <v>1593</v>
      </c>
      <c r="H2502" s="275" t="s">
        <v>1</v>
      </c>
      <c r="L2502" s="272"/>
      <c r="M2502" s="277"/>
      <c r="T2502" s="278"/>
      <c r="AT2502" s="275" t="s">
        <v>373</v>
      </c>
      <c r="AU2502" s="275" t="s">
        <v>90</v>
      </c>
      <c r="AV2502" s="273" t="s">
        <v>84</v>
      </c>
      <c r="AW2502" s="273" t="s">
        <v>31</v>
      </c>
      <c r="AX2502" s="273" t="s">
        <v>77</v>
      </c>
      <c r="AY2502" s="275" t="s">
        <v>366</v>
      </c>
    </row>
    <row r="2503" spans="2:51" s="273" customFormat="1">
      <c r="B2503" s="272"/>
      <c r="D2503" s="274" t="s">
        <v>373</v>
      </c>
      <c r="E2503" s="275" t="s">
        <v>1</v>
      </c>
      <c r="F2503" s="276" t="s">
        <v>1742</v>
      </c>
      <c r="H2503" s="275" t="s">
        <v>1</v>
      </c>
      <c r="L2503" s="272"/>
      <c r="M2503" s="277"/>
      <c r="T2503" s="278"/>
      <c r="AT2503" s="275" t="s">
        <v>373</v>
      </c>
      <c r="AU2503" s="275" t="s">
        <v>90</v>
      </c>
      <c r="AV2503" s="273" t="s">
        <v>84</v>
      </c>
      <c r="AW2503" s="273" t="s">
        <v>31</v>
      </c>
      <c r="AX2503" s="273" t="s">
        <v>77</v>
      </c>
      <c r="AY2503" s="275" t="s">
        <v>366</v>
      </c>
    </row>
    <row r="2504" spans="2:51" s="273" customFormat="1">
      <c r="B2504" s="272"/>
      <c r="D2504" s="274" t="s">
        <v>373</v>
      </c>
      <c r="E2504" s="275" t="s">
        <v>1</v>
      </c>
      <c r="F2504" s="276" t="s">
        <v>487</v>
      </c>
      <c r="H2504" s="275" t="s">
        <v>1</v>
      </c>
      <c r="L2504" s="272"/>
      <c r="M2504" s="277"/>
      <c r="T2504" s="278"/>
      <c r="AT2504" s="275" t="s">
        <v>373</v>
      </c>
      <c r="AU2504" s="275" t="s">
        <v>90</v>
      </c>
      <c r="AV2504" s="273" t="s">
        <v>84</v>
      </c>
      <c r="AW2504" s="273" t="s">
        <v>31</v>
      </c>
      <c r="AX2504" s="273" t="s">
        <v>77</v>
      </c>
      <c r="AY2504" s="275" t="s">
        <v>366</v>
      </c>
    </row>
    <row r="2505" spans="2:51" s="280" customFormat="1">
      <c r="B2505" s="279"/>
      <c r="D2505" s="274" t="s">
        <v>373</v>
      </c>
      <c r="E2505" s="281" t="s">
        <v>1</v>
      </c>
      <c r="F2505" s="282" t="s">
        <v>2091</v>
      </c>
      <c r="H2505" s="283">
        <v>14.574</v>
      </c>
      <c r="L2505" s="279"/>
      <c r="M2505" s="284"/>
      <c r="T2505" s="285"/>
      <c r="AT2505" s="281" t="s">
        <v>373</v>
      </c>
      <c r="AU2505" s="281" t="s">
        <v>90</v>
      </c>
      <c r="AV2505" s="280" t="s">
        <v>90</v>
      </c>
      <c r="AW2505" s="280" t="s">
        <v>31</v>
      </c>
      <c r="AX2505" s="280" t="s">
        <v>77</v>
      </c>
      <c r="AY2505" s="281" t="s">
        <v>366</v>
      </c>
    </row>
    <row r="2506" spans="2:51" s="273" customFormat="1">
      <c r="B2506" s="272"/>
      <c r="D2506" s="274" t="s">
        <v>373</v>
      </c>
      <c r="E2506" s="275" t="s">
        <v>1</v>
      </c>
      <c r="F2506" s="276" t="s">
        <v>1904</v>
      </c>
      <c r="H2506" s="275" t="s">
        <v>1</v>
      </c>
      <c r="L2506" s="272"/>
      <c r="M2506" s="277"/>
      <c r="T2506" s="278"/>
      <c r="AT2506" s="275" t="s">
        <v>373</v>
      </c>
      <c r="AU2506" s="275" t="s">
        <v>90</v>
      </c>
      <c r="AV2506" s="273" t="s">
        <v>84</v>
      </c>
      <c r="AW2506" s="273" t="s">
        <v>31</v>
      </c>
      <c r="AX2506" s="273" t="s">
        <v>77</v>
      </c>
      <c r="AY2506" s="275" t="s">
        <v>366</v>
      </c>
    </row>
    <row r="2507" spans="2:51" s="280" customFormat="1">
      <c r="B2507" s="279"/>
      <c r="D2507" s="274" t="s">
        <v>373</v>
      </c>
      <c r="E2507" s="281" t="s">
        <v>1</v>
      </c>
      <c r="F2507" s="282" t="s">
        <v>1969</v>
      </c>
      <c r="H2507" s="283">
        <v>10.483000000000001</v>
      </c>
      <c r="L2507" s="279"/>
      <c r="M2507" s="284"/>
      <c r="T2507" s="285"/>
      <c r="AT2507" s="281" t="s">
        <v>373</v>
      </c>
      <c r="AU2507" s="281" t="s">
        <v>90</v>
      </c>
      <c r="AV2507" s="280" t="s">
        <v>90</v>
      </c>
      <c r="AW2507" s="280" t="s">
        <v>31</v>
      </c>
      <c r="AX2507" s="280" t="s">
        <v>77</v>
      </c>
      <c r="AY2507" s="281" t="s">
        <v>366</v>
      </c>
    </row>
    <row r="2508" spans="2:51" s="273" customFormat="1">
      <c r="B2508" s="272"/>
      <c r="D2508" s="274" t="s">
        <v>373</v>
      </c>
      <c r="E2508" s="275" t="s">
        <v>1</v>
      </c>
      <c r="F2508" s="276" t="s">
        <v>2092</v>
      </c>
      <c r="H2508" s="275" t="s">
        <v>1</v>
      </c>
      <c r="L2508" s="272"/>
      <c r="M2508" s="277"/>
      <c r="T2508" s="278"/>
      <c r="AT2508" s="275" t="s">
        <v>373</v>
      </c>
      <c r="AU2508" s="275" t="s">
        <v>90</v>
      </c>
      <c r="AV2508" s="273" t="s">
        <v>84</v>
      </c>
      <c r="AW2508" s="273" t="s">
        <v>31</v>
      </c>
      <c r="AX2508" s="273" t="s">
        <v>77</v>
      </c>
      <c r="AY2508" s="275" t="s">
        <v>366</v>
      </c>
    </row>
    <row r="2509" spans="2:51" s="273" customFormat="1">
      <c r="B2509" s="272"/>
      <c r="D2509" s="274" t="s">
        <v>373</v>
      </c>
      <c r="E2509" s="275" t="s">
        <v>1</v>
      </c>
      <c r="F2509" s="276" t="s">
        <v>487</v>
      </c>
      <c r="H2509" s="275" t="s">
        <v>1</v>
      </c>
      <c r="L2509" s="272"/>
      <c r="M2509" s="277"/>
      <c r="T2509" s="278"/>
      <c r="AT2509" s="275" t="s">
        <v>373</v>
      </c>
      <c r="AU2509" s="275" t="s">
        <v>90</v>
      </c>
      <c r="AV2509" s="273" t="s">
        <v>84</v>
      </c>
      <c r="AW2509" s="273" t="s">
        <v>31</v>
      </c>
      <c r="AX2509" s="273" t="s">
        <v>77</v>
      </c>
      <c r="AY2509" s="275" t="s">
        <v>366</v>
      </c>
    </row>
    <row r="2510" spans="2:51" s="280" customFormat="1">
      <c r="B2510" s="279"/>
      <c r="D2510" s="274" t="s">
        <v>373</v>
      </c>
      <c r="E2510" s="281" t="s">
        <v>1</v>
      </c>
      <c r="F2510" s="282" t="s">
        <v>1976</v>
      </c>
      <c r="H2510" s="283">
        <v>9.0489999999999995</v>
      </c>
      <c r="L2510" s="279"/>
      <c r="M2510" s="284"/>
      <c r="T2510" s="285"/>
      <c r="AT2510" s="281" t="s">
        <v>373</v>
      </c>
      <c r="AU2510" s="281" t="s">
        <v>90</v>
      </c>
      <c r="AV2510" s="280" t="s">
        <v>90</v>
      </c>
      <c r="AW2510" s="280" t="s">
        <v>31</v>
      </c>
      <c r="AX2510" s="280" t="s">
        <v>77</v>
      </c>
      <c r="AY2510" s="281" t="s">
        <v>366</v>
      </c>
    </row>
    <row r="2511" spans="2:51" s="273" customFormat="1">
      <c r="B2511" s="272"/>
      <c r="D2511" s="274" t="s">
        <v>373</v>
      </c>
      <c r="E2511" s="275" t="s">
        <v>1</v>
      </c>
      <c r="F2511" s="276" t="s">
        <v>1744</v>
      </c>
      <c r="H2511" s="275" t="s">
        <v>1</v>
      </c>
      <c r="L2511" s="272"/>
      <c r="M2511" s="277"/>
      <c r="T2511" s="278"/>
      <c r="AT2511" s="275" t="s">
        <v>373</v>
      </c>
      <c r="AU2511" s="275" t="s">
        <v>90</v>
      </c>
      <c r="AV2511" s="273" t="s">
        <v>84</v>
      </c>
      <c r="AW2511" s="273" t="s">
        <v>31</v>
      </c>
      <c r="AX2511" s="273" t="s">
        <v>77</v>
      </c>
      <c r="AY2511" s="275" t="s">
        <v>366</v>
      </c>
    </row>
    <row r="2512" spans="2:51" s="273" customFormat="1">
      <c r="B2512" s="272"/>
      <c r="D2512" s="274" t="s">
        <v>373</v>
      </c>
      <c r="E2512" s="275" t="s">
        <v>1</v>
      </c>
      <c r="F2512" s="276" t="s">
        <v>1904</v>
      </c>
      <c r="H2512" s="275" t="s">
        <v>1</v>
      </c>
      <c r="L2512" s="272"/>
      <c r="M2512" s="277"/>
      <c r="T2512" s="278"/>
      <c r="AT2512" s="275" t="s">
        <v>373</v>
      </c>
      <c r="AU2512" s="275" t="s">
        <v>90</v>
      </c>
      <c r="AV2512" s="273" t="s">
        <v>84</v>
      </c>
      <c r="AW2512" s="273" t="s">
        <v>31</v>
      </c>
      <c r="AX2512" s="273" t="s">
        <v>77</v>
      </c>
      <c r="AY2512" s="275" t="s">
        <v>366</v>
      </c>
    </row>
    <row r="2513" spans="2:51" s="280" customFormat="1">
      <c r="B2513" s="279"/>
      <c r="D2513" s="274" t="s">
        <v>373</v>
      </c>
      <c r="E2513" s="281" t="s">
        <v>1</v>
      </c>
      <c r="F2513" s="282" t="s">
        <v>1970</v>
      </c>
      <c r="H2513" s="283">
        <v>24.210999999999999</v>
      </c>
      <c r="L2513" s="279"/>
      <c r="M2513" s="284"/>
      <c r="T2513" s="285"/>
      <c r="AT2513" s="281" t="s">
        <v>373</v>
      </c>
      <c r="AU2513" s="281" t="s">
        <v>90</v>
      </c>
      <c r="AV2513" s="280" t="s">
        <v>90</v>
      </c>
      <c r="AW2513" s="280" t="s">
        <v>31</v>
      </c>
      <c r="AX2513" s="280" t="s">
        <v>77</v>
      </c>
      <c r="AY2513" s="281" t="s">
        <v>366</v>
      </c>
    </row>
    <row r="2514" spans="2:51" s="273" customFormat="1">
      <c r="B2514" s="272"/>
      <c r="D2514" s="274" t="s">
        <v>373</v>
      </c>
      <c r="E2514" s="275" t="s">
        <v>1</v>
      </c>
      <c r="F2514" s="276" t="s">
        <v>1971</v>
      </c>
      <c r="H2514" s="275" t="s">
        <v>1</v>
      </c>
      <c r="L2514" s="272"/>
      <c r="M2514" s="277"/>
      <c r="T2514" s="278"/>
      <c r="AT2514" s="275" t="s">
        <v>373</v>
      </c>
      <c r="AU2514" s="275" t="s">
        <v>90</v>
      </c>
      <c r="AV2514" s="273" t="s">
        <v>84</v>
      </c>
      <c r="AW2514" s="273" t="s">
        <v>31</v>
      </c>
      <c r="AX2514" s="273" t="s">
        <v>77</v>
      </c>
      <c r="AY2514" s="275" t="s">
        <v>366</v>
      </c>
    </row>
    <row r="2515" spans="2:51" s="273" customFormat="1">
      <c r="B2515" s="272"/>
      <c r="D2515" s="274" t="s">
        <v>373</v>
      </c>
      <c r="E2515" s="275" t="s">
        <v>1</v>
      </c>
      <c r="F2515" s="276" t="s">
        <v>1904</v>
      </c>
      <c r="H2515" s="275" t="s">
        <v>1</v>
      </c>
      <c r="L2515" s="272"/>
      <c r="M2515" s="277"/>
      <c r="T2515" s="278"/>
      <c r="AT2515" s="275" t="s">
        <v>373</v>
      </c>
      <c r="AU2515" s="275" t="s">
        <v>90</v>
      </c>
      <c r="AV2515" s="273" t="s">
        <v>84</v>
      </c>
      <c r="AW2515" s="273" t="s">
        <v>31</v>
      </c>
      <c r="AX2515" s="273" t="s">
        <v>77</v>
      </c>
      <c r="AY2515" s="275" t="s">
        <v>366</v>
      </c>
    </row>
    <row r="2516" spans="2:51" s="280" customFormat="1">
      <c r="B2516" s="279"/>
      <c r="D2516" s="274" t="s">
        <v>373</v>
      </c>
      <c r="E2516" s="281" t="s">
        <v>1</v>
      </c>
      <c r="F2516" s="282" t="s">
        <v>1972</v>
      </c>
      <c r="H2516" s="283">
        <v>24.19</v>
      </c>
      <c r="L2516" s="279"/>
      <c r="M2516" s="284"/>
      <c r="T2516" s="285"/>
      <c r="AT2516" s="281" t="s">
        <v>373</v>
      </c>
      <c r="AU2516" s="281" t="s">
        <v>90</v>
      </c>
      <c r="AV2516" s="280" t="s">
        <v>90</v>
      </c>
      <c r="AW2516" s="280" t="s">
        <v>31</v>
      </c>
      <c r="AX2516" s="280" t="s">
        <v>77</v>
      </c>
      <c r="AY2516" s="281" t="s">
        <v>366</v>
      </c>
    </row>
    <row r="2517" spans="2:51" s="273" customFormat="1">
      <c r="B2517" s="272"/>
      <c r="D2517" s="274" t="s">
        <v>373</v>
      </c>
      <c r="E2517" s="275" t="s">
        <v>1</v>
      </c>
      <c r="F2517" s="276" t="s">
        <v>1973</v>
      </c>
      <c r="H2517" s="275" t="s">
        <v>1</v>
      </c>
      <c r="L2517" s="272"/>
      <c r="M2517" s="277"/>
      <c r="T2517" s="278"/>
      <c r="AT2517" s="275" t="s">
        <v>373</v>
      </c>
      <c r="AU2517" s="275" t="s">
        <v>90</v>
      </c>
      <c r="AV2517" s="273" t="s">
        <v>84</v>
      </c>
      <c r="AW2517" s="273" t="s">
        <v>31</v>
      </c>
      <c r="AX2517" s="273" t="s">
        <v>77</v>
      </c>
      <c r="AY2517" s="275" t="s">
        <v>366</v>
      </c>
    </row>
    <row r="2518" spans="2:51" s="273" customFormat="1">
      <c r="B2518" s="272"/>
      <c r="D2518" s="274" t="s">
        <v>373</v>
      </c>
      <c r="E2518" s="275" t="s">
        <v>1</v>
      </c>
      <c r="F2518" s="276" t="s">
        <v>1904</v>
      </c>
      <c r="H2518" s="275" t="s">
        <v>1</v>
      </c>
      <c r="L2518" s="272"/>
      <c r="M2518" s="277"/>
      <c r="T2518" s="278"/>
      <c r="AT2518" s="275" t="s">
        <v>373</v>
      </c>
      <c r="AU2518" s="275" t="s">
        <v>90</v>
      </c>
      <c r="AV2518" s="273" t="s">
        <v>84</v>
      </c>
      <c r="AW2518" s="273" t="s">
        <v>31</v>
      </c>
      <c r="AX2518" s="273" t="s">
        <v>77</v>
      </c>
      <c r="AY2518" s="275" t="s">
        <v>366</v>
      </c>
    </row>
    <row r="2519" spans="2:51" s="280" customFormat="1">
      <c r="B2519" s="279"/>
      <c r="D2519" s="274" t="s">
        <v>373</v>
      </c>
      <c r="E2519" s="281" t="s">
        <v>1</v>
      </c>
      <c r="F2519" s="282" t="s">
        <v>1970</v>
      </c>
      <c r="H2519" s="283">
        <v>24.210999999999999</v>
      </c>
      <c r="L2519" s="279"/>
      <c r="M2519" s="284"/>
      <c r="T2519" s="285"/>
      <c r="AT2519" s="281" t="s">
        <v>373</v>
      </c>
      <c r="AU2519" s="281" t="s">
        <v>90</v>
      </c>
      <c r="AV2519" s="280" t="s">
        <v>90</v>
      </c>
      <c r="AW2519" s="280" t="s">
        <v>31</v>
      </c>
      <c r="AX2519" s="280" t="s">
        <v>77</v>
      </c>
      <c r="AY2519" s="281" t="s">
        <v>366</v>
      </c>
    </row>
    <row r="2520" spans="2:51" s="273" customFormat="1">
      <c r="B2520" s="272"/>
      <c r="D2520" s="274" t="s">
        <v>373</v>
      </c>
      <c r="E2520" s="275" t="s">
        <v>1</v>
      </c>
      <c r="F2520" s="276" t="s">
        <v>1746</v>
      </c>
      <c r="H2520" s="275" t="s">
        <v>1</v>
      </c>
      <c r="L2520" s="272"/>
      <c r="M2520" s="277"/>
      <c r="T2520" s="278"/>
      <c r="AT2520" s="275" t="s">
        <v>373</v>
      </c>
      <c r="AU2520" s="275" t="s">
        <v>90</v>
      </c>
      <c r="AV2520" s="273" t="s">
        <v>84</v>
      </c>
      <c r="AW2520" s="273" t="s">
        <v>31</v>
      </c>
      <c r="AX2520" s="273" t="s">
        <v>77</v>
      </c>
      <c r="AY2520" s="275" t="s">
        <v>366</v>
      </c>
    </row>
    <row r="2521" spans="2:51" s="273" customFormat="1">
      <c r="B2521" s="272"/>
      <c r="D2521" s="274" t="s">
        <v>373</v>
      </c>
      <c r="E2521" s="275" t="s">
        <v>1</v>
      </c>
      <c r="F2521" s="276" t="s">
        <v>487</v>
      </c>
      <c r="H2521" s="275" t="s">
        <v>1</v>
      </c>
      <c r="L2521" s="272"/>
      <c r="M2521" s="277"/>
      <c r="T2521" s="278"/>
      <c r="AT2521" s="275" t="s">
        <v>373</v>
      </c>
      <c r="AU2521" s="275" t="s">
        <v>90</v>
      </c>
      <c r="AV2521" s="273" t="s">
        <v>84</v>
      </c>
      <c r="AW2521" s="273" t="s">
        <v>31</v>
      </c>
      <c r="AX2521" s="273" t="s">
        <v>77</v>
      </c>
      <c r="AY2521" s="275" t="s">
        <v>366</v>
      </c>
    </row>
    <row r="2522" spans="2:51" s="280" customFormat="1">
      <c r="B2522" s="279"/>
      <c r="D2522" s="274" t="s">
        <v>373</v>
      </c>
      <c r="E2522" s="281" t="s">
        <v>1</v>
      </c>
      <c r="F2522" s="282" t="s">
        <v>2093</v>
      </c>
      <c r="H2522" s="283">
        <v>2.3940000000000001</v>
      </c>
      <c r="L2522" s="279"/>
      <c r="M2522" s="284"/>
      <c r="T2522" s="285"/>
      <c r="AT2522" s="281" t="s">
        <v>373</v>
      </c>
      <c r="AU2522" s="281" t="s">
        <v>90</v>
      </c>
      <c r="AV2522" s="280" t="s">
        <v>90</v>
      </c>
      <c r="AW2522" s="280" t="s">
        <v>31</v>
      </c>
      <c r="AX2522" s="280" t="s">
        <v>77</v>
      </c>
      <c r="AY2522" s="281" t="s">
        <v>366</v>
      </c>
    </row>
    <row r="2523" spans="2:51" s="273" customFormat="1">
      <c r="B2523" s="272"/>
      <c r="D2523" s="274" t="s">
        <v>373</v>
      </c>
      <c r="E2523" s="275" t="s">
        <v>1</v>
      </c>
      <c r="F2523" s="276" t="s">
        <v>1748</v>
      </c>
      <c r="H2523" s="275" t="s">
        <v>1</v>
      </c>
      <c r="L2523" s="272"/>
      <c r="M2523" s="277"/>
      <c r="T2523" s="278"/>
      <c r="AT2523" s="275" t="s">
        <v>373</v>
      </c>
      <c r="AU2523" s="275" t="s">
        <v>90</v>
      </c>
      <c r="AV2523" s="273" t="s">
        <v>84</v>
      </c>
      <c r="AW2523" s="273" t="s">
        <v>31</v>
      </c>
      <c r="AX2523" s="273" t="s">
        <v>77</v>
      </c>
      <c r="AY2523" s="275" t="s">
        <v>366</v>
      </c>
    </row>
    <row r="2524" spans="2:51" s="273" customFormat="1">
      <c r="B2524" s="272"/>
      <c r="D2524" s="274" t="s">
        <v>373</v>
      </c>
      <c r="E2524" s="275" t="s">
        <v>1</v>
      </c>
      <c r="F2524" s="276" t="s">
        <v>487</v>
      </c>
      <c r="H2524" s="275" t="s">
        <v>1</v>
      </c>
      <c r="L2524" s="272"/>
      <c r="M2524" s="277"/>
      <c r="T2524" s="278"/>
      <c r="AT2524" s="275" t="s">
        <v>373</v>
      </c>
      <c r="AU2524" s="275" t="s">
        <v>90</v>
      </c>
      <c r="AV2524" s="273" t="s">
        <v>84</v>
      </c>
      <c r="AW2524" s="273" t="s">
        <v>31</v>
      </c>
      <c r="AX2524" s="273" t="s">
        <v>77</v>
      </c>
      <c r="AY2524" s="275" t="s">
        <v>366</v>
      </c>
    </row>
    <row r="2525" spans="2:51" s="280" customFormat="1">
      <c r="B2525" s="279"/>
      <c r="D2525" s="274" t="s">
        <v>373</v>
      </c>
      <c r="E2525" s="281" t="s">
        <v>1</v>
      </c>
      <c r="F2525" s="282" t="s">
        <v>2094</v>
      </c>
      <c r="H2525" s="283">
        <v>1.8240000000000001</v>
      </c>
      <c r="L2525" s="279"/>
      <c r="M2525" s="284"/>
      <c r="T2525" s="285"/>
      <c r="AT2525" s="281" t="s">
        <v>373</v>
      </c>
      <c r="AU2525" s="281" t="s">
        <v>90</v>
      </c>
      <c r="AV2525" s="280" t="s">
        <v>90</v>
      </c>
      <c r="AW2525" s="280" t="s">
        <v>31</v>
      </c>
      <c r="AX2525" s="280" t="s">
        <v>77</v>
      </c>
      <c r="AY2525" s="281" t="s">
        <v>366</v>
      </c>
    </row>
    <row r="2526" spans="2:51" s="273" customFormat="1">
      <c r="B2526" s="272"/>
      <c r="D2526" s="274" t="s">
        <v>373</v>
      </c>
      <c r="E2526" s="275" t="s">
        <v>1</v>
      </c>
      <c r="F2526" s="276" t="s">
        <v>1750</v>
      </c>
      <c r="H2526" s="275" t="s">
        <v>1</v>
      </c>
      <c r="L2526" s="272"/>
      <c r="M2526" s="277"/>
      <c r="T2526" s="278"/>
      <c r="AT2526" s="275" t="s">
        <v>373</v>
      </c>
      <c r="AU2526" s="275" t="s">
        <v>90</v>
      </c>
      <c r="AV2526" s="273" t="s">
        <v>84</v>
      </c>
      <c r="AW2526" s="273" t="s">
        <v>31</v>
      </c>
      <c r="AX2526" s="273" t="s">
        <v>77</v>
      </c>
      <c r="AY2526" s="275" t="s">
        <v>366</v>
      </c>
    </row>
    <row r="2527" spans="2:51" s="273" customFormat="1">
      <c r="B2527" s="272"/>
      <c r="D2527" s="274" t="s">
        <v>373</v>
      </c>
      <c r="E2527" s="275" t="s">
        <v>1</v>
      </c>
      <c r="F2527" s="276" t="s">
        <v>1904</v>
      </c>
      <c r="H2527" s="275" t="s">
        <v>1</v>
      </c>
      <c r="L2527" s="272"/>
      <c r="M2527" s="277"/>
      <c r="T2527" s="278"/>
      <c r="AT2527" s="275" t="s">
        <v>373</v>
      </c>
      <c r="AU2527" s="275" t="s">
        <v>90</v>
      </c>
      <c r="AV2527" s="273" t="s">
        <v>84</v>
      </c>
      <c r="AW2527" s="273" t="s">
        <v>31</v>
      </c>
      <c r="AX2527" s="273" t="s">
        <v>77</v>
      </c>
      <c r="AY2527" s="275" t="s">
        <v>366</v>
      </c>
    </row>
    <row r="2528" spans="2:51" s="280" customFormat="1">
      <c r="B2528" s="279"/>
      <c r="D2528" s="274" t="s">
        <v>373</v>
      </c>
      <c r="E2528" s="281" t="s">
        <v>1</v>
      </c>
      <c r="F2528" s="282" t="s">
        <v>1974</v>
      </c>
      <c r="H2528" s="283">
        <v>23.323</v>
      </c>
      <c r="L2528" s="279"/>
      <c r="M2528" s="284"/>
      <c r="T2528" s="285"/>
      <c r="AT2528" s="281" t="s">
        <v>373</v>
      </c>
      <c r="AU2528" s="281" t="s">
        <v>90</v>
      </c>
      <c r="AV2528" s="280" t="s">
        <v>90</v>
      </c>
      <c r="AW2528" s="280" t="s">
        <v>31</v>
      </c>
      <c r="AX2528" s="280" t="s">
        <v>77</v>
      </c>
      <c r="AY2528" s="281" t="s">
        <v>366</v>
      </c>
    </row>
    <row r="2529" spans="2:51" s="280" customFormat="1">
      <c r="B2529" s="279"/>
      <c r="D2529" s="274" t="s">
        <v>373</v>
      </c>
      <c r="E2529" s="281" t="s">
        <v>1</v>
      </c>
      <c r="F2529" s="282" t="s">
        <v>1908</v>
      </c>
      <c r="H2529" s="283">
        <v>-2.258</v>
      </c>
      <c r="L2529" s="279"/>
      <c r="M2529" s="284"/>
      <c r="T2529" s="285"/>
      <c r="AT2529" s="281" t="s">
        <v>373</v>
      </c>
      <c r="AU2529" s="281" t="s">
        <v>90</v>
      </c>
      <c r="AV2529" s="280" t="s">
        <v>90</v>
      </c>
      <c r="AW2529" s="280" t="s">
        <v>31</v>
      </c>
      <c r="AX2529" s="280" t="s">
        <v>77</v>
      </c>
      <c r="AY2529" s="281" t="s">
        <v>366</v>
      </c>
    </row>
    <row r="2530" spans="2:51" s="273" customFormat="1">
      <c r="B2530" s="272"/>
      <c r="D2530" s="274" t="s">
        <v>373</v>
      </c>
      <c r="E2530" s="275" t="s">
        <v>1</v>
      </c>
      <c r="F2530" s="276" t="s">
        <v>1871</v>
      </c>
      <c r="H2530" s="275" t="s">
        <v>1</v>
      </c>
      <c r="L2530" s="272"/>
      <c r="M2530" s="277"/>
      <c r="T2530" s="278"/>
      <c r="AT2530" s="275" t="s">
        <v>373</v>
      </c>
      <c r="AU2530" s="275" t="s">
        <v>90</v>
      </c>
      <c r="AV2530" s="273" t="s">
        <v>84</v>
      </c>
      <c r="AW2530" s="273" t="s">
        <v>31</v>
      </c>
      <c r="AX2530" s="273" t="s">
        <v>77</v>
      </c>
      <c r="AY2530" s="275" t="s">
        <v>366</v>
      </c>
    </row>
    <row r="2531" spans="2:51" s="273" customFormat="1">
      <c r="B2531" s="272"/>
      <c r="D2531" s="274" t="s">
        <v>373</v>
      </c>
      <c r="E2531" s="275" t="s">
        <v>1</v>
      </c>
      <c r="F2531" s="276" t="s">
        <v>1904</v>
      </c>
      <c r="H2531" s="275" t="s">
        <v>1</v>
      </c>
      <c r="L2531" s="272"/>
      <c r="M2531" s="277"/>
      <c r="T2531" s="278"/>
      <c r="AT2531" s="275" t="s">
        <v>373</v>
      </c>
      <c r="AU2531" s="275" t="s">
        <v>90</v>
      </c>
      <c r="AV2531" s="273" t="s">
        <v>84</v>
      </c>
      <c r="AW2531" s="273" t="s">
        <v>31</v>
      </c>
      <c r="AX2531" s="273" t="s">
        <v>77</v>
      </c>
      <c r="AY2531" s="275" t="s">
        <v>366</v>
      </c>
    </row>
    <row r="2532" spans="2:51" s="280" customFormat="1">
      <c r="B2532" s="279"/>
      <c r="D2532" s="274" t="s">
        <v>373</v>
      </c>
      <c r="E2532" s="281" t="s">
        <v>1</v>
      </c>
      <c r="F2532" s="282" t="s">
        <v>1975</v>
      </c>
      <c r="H2532" s="283">
        <v>16.346</v>
      </c>
      <c r="L2532" s="279"/>
      <c r="M2532" s="284"/>
      <c r="T2532" s="285"/>
      <c r="AT2532" s="281" t="s">
        <v>373</v>
      </c>
      <c r="AU2532" s="281" t="s">
        <v>90</v>
      </c>
      <c r="AV2532" s="280" t="s">
        <v>90</v>
      </c>
      <c r="AW2532" s="280" t="s">
        <v>31</v>
      </c>
      <c r="AX2532" s="280" t="s">
        <v>77</v>
      </c>
      <c r="AY2532" s="281" t="s">
        <v>366</v>
      </c>
    </row>
    <row r="2533" spans="2:51" s="273" customFormat="1">
      <c r="B2533" s="272"/>
      <c r="D2533" s="274" t="s">
        <v>373</v>
      </c>
      <c r="E2533" s="275" t="s">
        <v>1</v>
      </c>
      <c r="F2533" s="276" t="s">
        <v>1880</v>
      </c>
      <c r="H2533" s="275" t="s">
        <v>1</v>
      </c>
      <c r="L2533" s="272"/>
      <c r="M2533" s="277"/>
      <c r="T2533" s="278"/>
      <c r="AT2533" s="275" t="s">
        <v>373</v>
      </c>
      <c r="AU2533" s="275" t="s">
        <v>90</v>
      </c>
      <c r="AV2533" s="273" t="s">
        <v>84</v>
      </c>
      <c r="AW2533" s="273" t="s">
        <v>31</v>
      </c>
      <c r="AX2533" s="273" t="s">
        <v>77</v>
      </c>
      <c r="AY2533" s="275" t="s">
        <v>366</v>
      </c>
    </row>
    <row r="2534" spans="2:51" s="273" customFormat="1">
      <c r="B2534" s="272"/>
      <c r="D2534" s="274" t="s">
        <v>373</v>
      </c>
      <c r="E2534" s="275" t="s">
        <v>1</v>
      </c>
      <c r="F2534" s="276" t="s">
        <v>1904</v>
      </c>
      <c r="H2534" s="275" t="s">
        <v>1</v>
      </c>
      <c r="L2534" s="272"/>
      <c r="M2534" s="277"/>
      <c r="T2534" s="278"/>
      <c r="AT2534" s="275" t="s">
        <v>373</v>
      </c>
      <c r="AU2534" s="275" t="s">
        <v>90</v>
      </c>
      <c r="AV2534" s="273" t="s">
        <v>84</v>
      </c>
      <c r="AW2534" s="273" t="s">
        <v>31</v>
      </c>
      <c r="AX2534" s="273" t="s">
        <v>77</v>
      </c>
      <c r="AY2534" s="275" t="s">
        <v>366</v>
      </c>
    </row>
    <row r="2535" spans="2:51" s="280" customFormat="1">
      <c r="B2535" s="279"/>
      <c r="D2535" s="274" t="s">
        <v>373</v>
      </c>
      <c r="E2535" s="281" t="s">
        <v>1</v>
      </c>
      <c r="F2535" s="282" t="s">
        <v>1976</v>
      </c>
      <c r="H2535" s="283">
        <v>9.0489999999999995</v>
      </c>
      <c r="L2535" s="279"/>
      <c r="M2535" s="284"/>
      <c r="T2535" s="285"/>
      <c r="AT2535" s="281" t="s">
        <v>373</v>
      </c>
      <c r="AU2535" s="281" t="s">
        <v>90</v>
      </c>
      <c r="AV2535" s="280" t="s">
        <v>90</v>
      </c>
      <c r="AW2535" s="280" t="s">
        <v>31</v>
      </c>
      <c r="AX2535" s="280" t="s">
        <v>77</v>
      </c>
      <c r="AY2535" s="281" t="s">
        <v>366</v>
      </c>
    </row>
    <row r="2536" spans="2:51" s="280" customFormat="1">
      <c r="B2536" s="279"/>
      <c r="D2536" s="274" t="s">
        <v>373</v>
      </c>
      <c r="E2536" s="281" t="s">
        <v>1</v>
      </c>
      <c r="F2536" s="282" t="s">
        <v>1908</v>
      </c>
      <c r="H2536" s="283">
        <v>-2.258</v>
      </c>
      <c r="L2536" s="279"/>
      <c r="M2536" s="284"/>
      <c r="T2536" s="285"/>
      <c r="AT2536" s="281" t="s">
        <v>373</v>
      </c>
      <c r="AU2536" s="281" t="s">
        <v>90</v>
      </c>
      <c r="AV2536" s="280" t="s">
        <v>90</v>
      </c>
      <c r="AW2536" s="280" t="s">
        <v>31</v>
      </c>
      <c r="AX2536" s="280" t="s">
        <v>77</v>
      </c>
      <c r="AY2536" s="281" t="s">
        <v>366</v>
      </c>
    </row>
    <row r="2537" spans="2:51" s="273" customFormat="1">
      <c r="B2537" s="272"/>
      <c r="D2537" s="274" t="s">
        <v>373</v>
      </c>
      <c r="E2537" s="275" t="s">
        <v>1</v>
      </c>
      <c r="F2537" s="276" t="s">
        <v>1977</v>
      </c>
      <c r="H2537" s="275" t="s">
        <v>1</v>
      </c>
      <c r="L2537" s="272"/>
      <c r="M2537" s="277"/>
      <c r="T2537" s="278"/>
      <c r="AT2537" s="275" t="s">
        <v>373</v>
      </c>
      <c r="AU2537" s="275" t="s">
        <v>90</v>
      </c>
      <c r="AV2537" s="273" t="s">
        <v>84</v>
      </c>
      <c r="AW2537" s="273" t="s">
        <v>31</v>
      </c>
      <c r="AX2537" s="273" t="s">
        <v>77</v>
      </c>
      <c r="AY2537" s="275" t="s">
        <v>366</v>
      </c>
    </row>
    <row r="2538" spans="2:51" s="273" customFormat="1">
      <c r="B2538" s="272"/>
      <c r="D2538" s="274" t="s">
        <v>373</v>
      </c>
      <c r="E2538" s="275" t="s">
        <v>1</v>
      </c>
      <c r="F2538" s="276" t="s">
        <v>1904</v>
      </c>
      <c r="H2538" s="275" t="s">
        <v>1</v>
      </c>
      <c r="L2538" s="272"/>
      <c r="M2538" s="277"/>
      <c r="T2538" s="278"/>
      <c r="AT2538" s="275" t="s">
        <v>373</v>
      </c>
      <c r="AU2538" s="275" t="s">
        <v>90</v>
      </c>
      <c r="AV2538" s="273" t="s">
        <v>84</v>
      </c>
      <c r="AW2538" s="273" t="s">
        <v>31</v>
      </c>
      <c r="AX2538" s="273" t="s">
        <v>77</v>
      </c>
      <c r="AY2538" s="275" t="s">
        <v>366</v>
      </c>
    </row>
    <row r="2539" spans="2:51" s="280" customFormat="1">
      <c r="B2539" s="279"/>
      <c r="D2539" s="274" t="s">
        <v>373</v>
      </c>
      <c r="E2539" s="281" t="s">
        <v>1</v>
      </c>
      <c r="F2539" s="282" t="s">
        <v>1978</v>
      </c>
      <c r="H2539" s="283">
        <v>29.632000000000001</v>
      </c>
      <c r="L2539" s="279"/>
      <c r="M2539" s="284"/>
      <c r="T2539" s="285"/>
      <c r="AT2539" s="281" t="s">
        <v>373</v>
      </c>
      <c r="AU2539" s="281" t="s">
        <v>90</v>
      </c>
      <c r="AV2539" s="280" t="s">
        <v>90</v>
      </c>
      <c r="AW2539" s="280" t="s">
        <v>31</v>
      </c>
      <c r="AX2539" s="280" t="s">
        <v>77</v>
      </c>
      <c r="AY2539" s="281" t="s">
        <v>366</v>
      </c>
    </row>
    <row r="2540" spans="2:51" s="280" customFormat="1">
      <c r="B2540" s="279"/>
      <c r="D2540" s="274" t="s">
        <v>373</v>
      </c>
      <c r="E2540" s="281" t="s">
        <v>1</v>
      </c>
      <c r="F2540" s="282" t="s">
        <v>1979</v>
      </c>
      <c r="H2540" s="283">
        <v>-7.7290000000000001</v>
      </c>
      <c r="L2540" s="279"/>
      <c r="M2540" s="284"/>
      <c r="T2540" s="285"/>
      <c r="AT2540" s="281" t="s">
        <v>373</v>
      </c>
      <c r="AU2540" s="281" t="s">
        <v>90</v>
      </c>
      <c r="AV2540" s="280" t="s">
        <v>90</v>
      </c>
      <c r="AW2540" s="280" t="s">
        <v>31</v>
      </c>
      <c r="AX2540" s="280" t="s">
        <v>77</v>
      </c>
      <c r="AY2540" s="281" t="s">
        <v>366</v>
      </c>
    </row>
    <row r="2541" spans="2:51" s="280" customFormat="1">
      <c r="B2541" s="279"/>
      <c r="D2541" s="274" t="s">
        <v>373</v>
      </c>
      <c r="E2541" s="281" t="s">
        <v>1</v>
      </c>
      <c r="F2541" s="282" t="s">
        <v>1980</v>
      </c>
      <c r="H2541" s="283">
        <v>0.72899999999999998</v>
      </c>
      <c r="L2541" s="279"/>
      <c r="M2541" s="284"/>
      <c r="T2541" s="285"/>
      <c r="AT2541" s="281" t="s">
        <v>373</v>
      </c>
      <c r="AU2541" s="281" t="s">
        <v>90</v>
      </c>
      <c r="AV2541" s="280" t="s">
        <v>90</v>
      </c>
      <c r="AW2541" s="280" t="s">
        <v>31</v>
      </c>
      <c r="AX2541" s="280" t="s">
        <v>77</v>
      </c>
      <c r="AY2541" s="281" t="s">
        <v>366</v>
      </c>
    </row>
    <row r="2542" spans="2:51" s="273" customFormat="1">
      <c r="B2542" s="272"/>
      <c r="D2542" s="274" t="s">
        <v>373</v>
      </c>
      <c r="E2542" s="275" t="s">
        <v>1</v>
      </c>
      <c r="F2542" s="276" t="s">
        <v>1981</v>
      </c>
      <c r="H2542" s="275" t="s">
        <v>1</v>
      </c>
      <c r="L2542" s="272"/>
      <c r="M2542" s="277"/>
      <c r="T2542" s="278"/>
      <c r="AT2542" s="275" t="s">
        <v>373</v>
      </c>
      <c r="AU2542" s="275" t="s">
        <v>90</v>
      </c>
      <c r="AV2542" s="273" t="s">
        <v>84</v>
      </c>
      <c r="AW2542" s="273" t="s">
        <v>31</v>
      </c>
      <c r="AX2542" s="273" t="s">
        <v>77</v>
      </c>
      <c r="AY2542" s="275" t="s">
        <v>366</v>
      </c>
    </row>
    <row r="2543" spans="2:51" s="273" customFormat="1">
      <c r="B2543" s="272"/>
      <c r="D2543" s="274" t="s">
        <v>373</v>
      </c>
      <c r="E2543" s="275" t="s">
        <v>1</v>
      </c>
      <c r="F2543" s="276" t="s">
        <v>1904</v>
      </c>
      <c r="H2543" s="275" t="s">
        <v>1</v>
      </c>
      <c r="L2543" s="272"/>
      <c r="M2543" s="277"/>
      <c r="T2543" s="278"/>
      <c r="AT2543" s="275" t="s">
        <v>373</v>
      </c>
      <c r="AU2543" s="275" t="s">
        <v>90</v>
      </c>
      <c r="AV2543" s="273" t="s">
        <v>84</v>
      </c>
      <c r="AW2543" s="273" t="s">
        <v>31</v>
      </c>
      <c r="AX2543" s="273" t="s">
        <v>77</v>
      </c>
      <c r="AY2543" s="275" t="s">
        <v>366</v>
      </c>
    </row>
    <row r="2544" spans="2:51" s="280" customFormat="1">
      <c r="B2544" s="279"/>
      <c r="D2544" s="274" t="s">
        <v>373</v>
      </c>
      <c r="E2544" s="281" t="s">
        <v>1</v>
      </c>
      <c r="F2544" s="282" t="s">
        <v>1982</v>
      </c>
      <c r="H2544" s="283">
        <v>3.6150000000000002</v>
      </c>
      <c r="L2544" s="279"/>
      <c r="M2544" s="284"/>
      <c r="T2544" s="285"/>
      <c r="AT2544" s="281" t="s">
        <v>373</v>
      </c>
      <c r="AU2544" s="281" t="s">
        <v>90</v>
      </c>
      <c r="AV2544" s="280" t="s">
        <v>90</v>
      </c>
      <c r="AW2544" s="280" t="s">
        <v>31</v>
      </c>
      <c r="AX2544" s="280" t="s">
        <v>77</v>
      </c>
      <c r="AY2544" s="281" t="s">
        <v>366</v>
      </c>
    </row>
    <row r="2545" spans="2:51" s="280" customFormat="1">
      <c r="B2545" s="279"/>
      <c r="D2545" s="274" t="s">
        <v>373</v>
      </c>
      <c r="E2545" s="281" t="s">
        <v>1</v>
      </c>
      <c r="F2545" s="282" t="s">
        <v>1967</v>
      </c>
      <c r="H2545" s="283">
        <v>-2.7360000000000002</v>
      </c>
      <c r="L2545" s="279"/>
      <c r="M2545" s="284"/>
      <c r="T2545" s="285"/>
      <c r="AT2545" s="281" t="s">
        <v>373</v>
      </c>
      <c r="AU2545" s="281" t="s">
        <v>90</v>
      </c>
      <c r="AV2545" s="280" t="s">
        <v>90</v>
      </c>
      <c r="AW2545" s="280" t="s">
        <v>31</v>
      </c>
      <c r="AX2545" s="280" t="s">
        <v>77</v>
      </c>
      <c r="AY2545" s="281" t="s">
        <v>366</v>
      </c>
    </row>
    <row r="2546" spans="2:51" s="280" customFormat="1">
      <c r="B2546" s="279"/>
      <c r="D2546" s="274" t="s">
        <v>373</v>
      </c>
      <c r="E2546" s="281" t="s">
        <v>1</v>
      </c>
      <c r="F2546" s="282" t="s">
        <v>1983</v>
      </c>
      <c r="H2546" s="283">
        <v>1.1519999999999999</v>
      </c>
      <c r="L2546" s="279"/>
      <c r="M2546" s="284"/>
      <c r="T2546" s="285"/>
      <c r="AT2546" s="281" t="s">
        <v>373</v>
      </c>
      <c r="AU2546" s="281" t="s">
        <v>90</v>
      </c>
      <c r="AV2546" s="280" t="s">
        <v>90</v>
      </c>
      <c r="AW2546" s="280" t="s">
        <v>31</v>
      </c>
      <c r="AX2546" s="280" t="s">
        <v>77</v>
      </c>
      <c r="AY2546" s="281" t="s">
        <v>366</v>
      </c>
    </row>
    <row r="2547" spans="2:51" s="273" customFormat="1">
      <c r="B2547" s="272"/>
      <c r="D2547" s="274" t="s">
        <v>373</v>
      </c>
      <c r="E2547" s="275" t="s">
        <v>1</v>
      </c>
      <c r="F2547" s="276" t="s">
        <v>487</v>
      </c>
      <c r="H2547" s="275" t="s">
        <v>1</v>
      </c>
      <c r="L2547" s="272"/>
      <c r="M2547" s="277"/>
      <c r="T2547" s="278"/>
      <c r="AT2547" s="275" t="s">
        <v>373</v>
      </c>
      <c r="AU2547" s="275" t="s">
        <v>90</v>
      </c>
      <c r="AV2547" s="273" t="s">
        <v>84</v>
      </c>
      <c r="AW2547" s="273" t="s">
        <v>31</v>
      </c>
      <c r="AX2547" s="273" t="s">
        <v>77</v>
      </c>
      <c r="AY2547" s="275" t="s">
        <v>366</v>
      </c>
    </row>
    <row r="2548" spans="2:51" s="280" customFormat="1">
      <c r="B2548" s="279"/>
      <c r="D2548" s="274" t="s">
        <v>373</v>
      </c>
      <c r="E2548" s="281" t="s">
        <v>1</v>
      </c>
      <c r="F2548" s="282" t="s">
        <v>2095</v>
      </c>
      <c r="H2548" s="283">
        <v>2.6970000000000001</v>
      </c>
      <c r="L2548" s="279"/>
      <c r="M2548" s="284"/>
      <c r="T2548" s="285"/>
      <c r="AT2548" s="281" t="s">
        <v>373</v>
      </c>
      <c r="AU2548" s="281" t="s">
        <v>90</v>
      </c>
      <c r="AV2548" s="280" t="s">
        <v>90</v>
      </c>
      <c r="AW2548" s="280" t="s">
        <v>31</v>
      </c>
      <c r="AX2548" s="280" t="s">
        <v>77</v>
      </c>
      <c r="AY2548" s="281" t="s">
        <v>366</v>
      </c>
    </row>
    <row r="2549" spans="2:51" s="280" customFormat="1">
      <c r="B2549" s="279"/>
      <c r="D2549" s="274" t="s">
        <v>373</v>
      </c>
      <c r="E2549" s="281" t="s">
        <v>1</v>
      </c>
      <c r="F2549" s="282" t="s">
        <v>2096</v>
      </c>
      <c r="H2549" s="283">
        <v>0.158</v>
      </c>
      <c r="L2549" s="279"/>
      <c r="M2549" s="284"/>
      <c r="T2549" s="285"/>
      <c r="AT2549" s="281" t="s">
        <v>373</v>
      </c>
      <c r="AU2549" s="281" t="s">
        <v>90</v>
      </c>
      <c r="AV2549" s="280" t="s">
        <v>90</v>
      </c>
      <c r="AW2549" s="280" t="s">
        <v>31</v>
      </c>
      <c r="AX2549" s="280" t="s">
        <v>77</v>
      </c>
      <c r="AY2549" s="281" t="s">
        <v>366</v>
      </c>
    </row>
    <row r="2550" spans="2:51" s="273" customFormat="1">
      <c r="B2550" s="272"/>
      <c r="D2550" s="274" t="s">
        <v>373</v>
      </c>
      <c r="E2550" s="275" t="s">
        <v>1</v>
      </c>
      <c r="F2550" s="276" t="s">
        <v>1755</v>
      </c>
      <c r="H2550" s="275" t="s">
        <v>1</v>
      </c>
      <c r="L2550" s="272"/>
      <c r="M2550" s="277"/>
      <c r="T2550" s="278"/>
      <c r="AT2550" s="275" t="s">
        <v>373</v>
      </c>
      <c r="AU2550" s="275" t="s">
        <v>90</v>
      </c>
      <c r="AV2550" s="273" t="s">
        <v>84</v>
      </c>
      <c r="AW2550" s="273" t="s">
        <v>31</v>
      </c>
      <c r="AX2550" s="273" t="s">
        <v>77</v>
      </c>
      <c r="AY2550" s="275" t="s">
        <v>366</v>
      </c>
    </row>
    <row r="2551" spans="2:51" s="273" customFormat="1">
      <c r="B2551" s="272"/>
      <c r="D2551" s="274" t="s">
        <v>373</v>
      </c>
      <c r="E2551" s="275" t="s">
        <v>1</v>
      </c>
      <c r="F2551" s="276" t="s">
        <v>487</v>
      </c>
      <c r="H2551" s="275" t="s">
        <v>1</v>
      </c>
      <c r="L2551" s="272"/>
      <c r="M2551" s="277"/>
      <c r="T2551" s="278"/>
      <c r="AT2551" s="275" t="s">
        <v>373</v>
      </c>
      <c r="AU2551" s="275" t="s">
        <v>90</v>
      </c>
      <c r="AV2551" s="273" t="s">
        <v>84</v>
      </c>
      <c r="AW2551" s="273" t="s">
        <v>31</v>
      </c>
      <c r="AX2551" s="273" t="s">
        <v>77</v>
      </c>
      <c r="AY2551" s="275" t="s">
        <v>366</v>
      </c>
    </row>
    <row r="2552" spans="2:51" s="280" customFormat="1">
      <c r="B2552" s="279"/>
      <c r="D2552" s="274" t="s">
        <v>373</v>
      </c>
      <c r="E2552" s="281" t="s">
        <v>1</v>
      </c>
      <c r="F2552" s="282" t="s">
        <v>2097</v>
      </c>
      <c r="H2552" s="283">
        <v>0.68600000000000005</v>
      </c>
      <c r="L2552" s="279"/>
      <c r="M2552" s="284"/>
      <c r="T2552" s="285"/>
      <c r="AT2552" s="281" t="s">
        <v>373</v>
      </c>
      <c r="AU2552" s="281" t="s">
        <v>90</v>
      </c>
      <c r="AV2552" s="280" t="s">
        <v>90</v>
      </c>
      <c r="AW2552" s="280" t="s">
        <v>31</v>
      </c>
      <c r="AX2552" s="280" t="s">
        <v>77</v>
      </c>
      <c r="AY2552" s="281" t="s">
        <v>366</v>
      </c>
    </row>
    <row r="2553" spans="2:51" s="273" customFormat="1">
      <c r="B2553" s="272"/>
      <c r="D2553" s="274" t="s">
        <v>373</v>
      </c>
      <c r="E2553" s="275" t="s">
        <v>1</v>
      </c>
      <c r="F2553" s="276" t="s">
        <v>2098</v>
      </c>
      <c r="H2553" s="275" t="s">
        <v>1</v>
      </c>
      <c r="L2553" s="272"/>
      <c r="M2553" s="277"/>
      <c r="T2553" s="278"/>
      <c r="AT2553" s="275" t="s">
        <v>373</v>
      </c>
      <c r="AU2553" s="275" t="s">
        <v>90</v>
      </c>
      <c r="AV2553" s="273" t="s">
        <v>84</v>
      </c>
      <c r="AW2553" s="273" t="s">
        <v>31</v>
      </c>
      <c r="AX2553" s="273" t="s">
        <v>77</v>
      </c>
      <c r="AY2553" s="275" t="s">
        <v>366</v>
      </c>
    </row>
    <row r="2554" spans="2:51" s="273" customFormat="1">
      <c r="B2554" s="272"/>
      <c r="D2554" s="274" t="s">
        <v>373</v>
      </c>
      <c r="E2554" s="275" t="s">
        <v>1</v>
      </c>
      <c r="F2554" s="276" t="s">
        <v>487</v>
      </c>
      <c r="H2554" s="275" t="s">
        <v>1</v>
      </c>
      <c r="L2554" s="272"/>
      <c r="M2554" s="277"/>
      <c r="T2554" s="278"/>
      <c r="AT2554" s="275" t="s">
        <v>373</v>
      </c>
      <c r="AU2554" s="275" t="s">
        <v>90</v>
      </c>
      <c r="AV2554" s="273" t="s">
        <v>84</v>
      </c>
      <c r="AW2554" s="273" t="s">
        <v>31</v>
      </c>
      <c r="AX2554" s="273" t="s">
        <v>77</v>
      </c>
      <c r="AY2554" s="275" t="s">
        <v>366</v>
      </c>
    </row>
    <row r="2555" spans="2:51" s="280" customFormat="1">
      <c r="B2555" s="279"/>
      <c r="D2555" s="274" t="s">
        <v>373</v>
      </c>
      <c r="E2555" s="281" t="s">
        <v>1</v>
      </c>
      <c r="F2555" s="282" t="s">
        <v>2099</v>
      </c>
      <c r="H2555" s="283">
        <v>0.70299999999999996</v>
      </c>
      <c r="L2555" s="279"/>
      <c r="M2555" s="284"/>
      <c r="T2555" s="285"/>
      <c r="AT2555" s="281" t="s">
        <v>373</v>
      </c>
      <c r="AU2555" s="281" t="s">
        <v>90</v>
      </c>
      <c r="AV2555" s="280" t="s">
        <v>90</v>
      </c>
      <c r="AW2555" s="280" t="s">
        <v>31</v>
      </c>
      <c r="AX2555" s="280" t="s">
        <v>77</v>
      </c>
      <c r="AY2555" s="281" t="s">
        <v>366</v>
      </c>
    </row>
    <row r="2556" spans="2:51" s="280" customFormat="1">
      <c r="B2556" s="279"/>
      <c r="D2556" s="274" t="s">
        <v>373</v>
      </c>
      <c r="E2556" s="281" t="s">
        <v>1</v>
      </c>
      <c r="F2556" s="282" t="s">
        <v>2100</v>
      </c>
      <c r="H2556" s="283">
        <v>24.294</v>
      </c>
      <c r="L2556" s="279"/>
      <c r="M2556" s="284"/>
      <c r="T2556" s="285"/>
      <c r="AT2556" s="281" t="s">
        <v>373</v>
      </c>
      <c r="AU2556" s="281" t="s">
        <v>90</v>
      </c>
      <c r="AV2556" s="280" t="s">
        <v>90</v>
      </c>
      <c r="AW2556" s="280" t="s">
        <v>31</v>
      </c>
      <c r="AX2556" s="280" t="s">
        <v>77</v>
      </c>
      <c r="AY2556" s="281" t="s">
        <v>366</v>
      </c>
    </row>
    <row r="2557" spans="2:51" s="273" customFormat="1">
      <c r="B2557" s="272"/>
      <c r="D2557" s="274" t="s">
        <v>373</v>
      </c>
      <c r="E2557" s="275" t="s">
        <v>1</v>
      </c>
      <c r="F2557" s="276" t="s">
        <v>1903</v>
      </c>
      <c r="H2557" s="275" t="s">
        <v>1</v>
      </c>
      <c r="L2557" s="272"/>
      <c r="M2557" s="277"/>
      <c r="T2557" s="278"/>
      <c r="AT2557" s="275" t="s">
        <v>373</v>
      </c>
      <c r="AU2557" s="275" t="s">
        <v>90</v>
      </c>
      <c r="AV2557" s="273" t="s">
        <v>84</v>
      </c>
      <c r="AW2557" s="273" t="s">
        <v>31</v>
      </c>
      <c r="AX2557" s="273" t="s">
        <v>77</v>
      </c>
      <c r="AY2557" s="275" t="s">
        <v>366</v>
      </c>
    </row>
    <row r="2558" spans="2:51" s="273" customFormat="1">
      <c r="B2558" s="272"/>
      <c r="D2558" s="274" t="s">
        <v>373</v>
      </c>
      <c r="E2558" s="275" t="s">
        <v>1</v>
      </c>
      <c r="F2558" s="276" t="s">
        <v>1904</v>
      </c>
      <c r="H2558" s="275" t="s">
        <v>1</v>
      </c>
      <c r="L2558" s="272"/>
      <c r="M2558" s="277"/>
      <c r="T2558" s="278"/>
      <c r="AT2558" s="275" t="s">
        <v>373</v>
      </c>
      <c r="AU2558" s="275" t="s">
        <v>90</v>
      </c>
      <c r="AV2558" s="273" t="s">
        <v>84</v>
      </c>
      <c r="AW2558" s="273" t="s">
        <v>31</v>
      </c>
      <c r="AX2558" s="273" t="s">
        <v>77</v>
      </c>
      <c r="AY2558" s="275" t="s">
        <v>366</v>
      </c>
    </row>
    <row r="2559" spans="2:51" s="280" customFormat="1">
      <c r="B2559" s="279"/>
      <c r="D2559" s="274" t="s">
        <v>373</v>
      </c>
      <c r="E2559" s="281" t="s">
        <v>1</v>
      </c>
      <c r="F2559" s="282" t="s">
        <v>1984</v>
      </c>
      <c r="H2559" s="283">
        <v>3.6539999999999999</v>
      </c>
      <c r="L2559" s="279"/>
      <c r="M2559" s="284"/>
      <c r="T2559" s="285"/>
      <c r="AT2559" s="281" t="s">
        <v>373</v>
      </c>
      <c r="AU2559" s="281" t="s">
        <v>90</v>
      </c>
      <c r="AV2559" s="280" t="s">
        <v>90</v>
      </c>
      <c r="AW2559" s="280" t="s">
        <v>31</v>
      </c>
      <c r="AX2559" s="280" t="s">
        <v>77</v>
      </c>
      <c r="AY2559" s="281" t="s">
        <v>366</v>
      </c>
    </row>
    <row r="2560" spans="2:51" s="273" customFormat="1">
      <c r="B2560" s="272"/>
      <c r="D2560" s="274" t="s">
        <v>373</v>
      </c>
      <c r="E2560" s="275" t="s">
        <v>1</v>
      </c>
      <c r="F2560" s="276" t="s">
        <v>1906</v>
      </c>
      <c r="H2560" s="275" t="s">
        <v>1</v>
      </c>
      <c r="L2560" s="272"/>
      <c r="M2560" s="277"/>
      <c r="T2560" s="278"/>
      <c r="AT2560" s="275" t="s">
        <v>373</v>
      </c>
      <c r="AU2560" s="275" t="s">
        <v>90</v>
      </c>
      <c r="AV2560" s="273" t="s">
        <v>84</v>
      </c>
      <c r="AW2560" s="273" t="s">
        <v>31</v>
      </c>
      <c r="AX2560" s="273" t="s">
        <v>77</v>
      </c>
      <c r="AY2560" s="275" t="s">
        <v>366</v>
      </c>
    </row>
    <row r="2561" spans="2:51" s="273" customFormat="1">
      <c r="B2561" s="272"/>
      <c r="D2561" s="274" t="s">
        <v>373</v>
      </c>
      <c r="E2561" s="275" t="s">
        <v>1</v>
      </c>
      <c r="F2561" s="276" t="s">
        <v>1904</v>
      </c>
      <c r="H2561" s="275" t="s">
        <v>1</v>
      </c>
      <c r="L2561" s="272"/>
      <c r="M2561" s="277"/>
      <c r="T2561" s="278"/>
      <c r="AT2561" s="275" t="s">
        <v>373</v>
      </c>
      <c r="AU2561" s="275" t="s">
        <v>90</v>
      </c>
      <c r="AV2561" s="273" t="s">
        <v>84</v>
      </c>
      <c r="AW2561" s="273" t="s">
        <v>31</v>
      </c>
      <c r="AX2561" s="273" t="s">
        <v>77</v>
      </c>
      <c r="AY2561" s="275" t="s">
        <v>366</v>
      </c>
    </row>
    <row r="2562" spans="2:51" s="280" customFormat="1">
      <c r="B2562" s="279"/>
      <c r="D2562" s="274" t="s">
        <v>373</v>
      </c>
      <c r="E2562" s="281" t="s">
        <v>1</v>
      </c>
      <c r="F2562" s="282" t="s">
        <v>1985</v>
      </c>
      <c r="H2562" s="283">
        <v>2.6190000000000002</v>
      </c>
      <c r="L2562" s="279"/>
      <c r="M2562" s="284"/>
      <c r="T2562" s="285"/>
      <c r="AT2562" s="281" t="s">
        <v>373</v>
      </c>
      <c r="AU2562" s="281" t="s">
        <v>90</v>
      </c>
      <c r="AV2562" s="280" t="s">
        <v>90</v>
      </c>
      <c r="AW2562" s="280" t="s">
        <v>31</v>
      </c>
      <c r="AX2562" s="280" t="s">
        <v>77</v>
      </c>
      <c r="AY2562" s="281" t="s">
        <v>366</v>
      </c>
    </row>
    <row r="2563" spans="2:51" s="273" customFormat="1">
      <c r="B2563" s="272"/>
      <c r="D2563" s="274" t="s">
        <v>373</v>
      </c>
      <c r="E2563" s="275" t="s">
        <v>1</v>
      </c>
      <c r="F2563" s="276" t="s">
        <v>1811</v>
      </c>
      <c r="H2563" s="275" t="s">
        <v>1</v>
      </c>
      <c r="L2563" s="272"/>
      <c r="M2563" s="277"/>
      <c r="T2563" s="278"/>
      <c r="AT2563" s="275" t="s">
        <v>373</v>
      </c>
      <c r="AU2563" s="275" t="s">
        <v>90</v>
      </c>
      <c r="AV2563" s="273" t="s">
        <v>84</v>
      </c>
      <c r="AW2563" s="273" t="s">
        <v>31</v>
      </c>
      <c r="AX2563" s="273" t="s">
        <v>77</v>
      </c>
      <c r="AY2563" s="275" t="s">
        <v>366</v>
      </c>
    </row>
    <row r="2564" spans="2:51" s="273" customFormat="1">
      <c r="B2564" s="272"/>
      <c r="D2564" s="274" t="s">
        <v>373</v>
      </c>
      <c r="E2564" s="275" t="s">
        <v>1</v>
      </c>
      <c r="F2564" s="276" t="s">
        <v>487</v>
      </c>
      <c r="H2564" s="275" t="s">
        <v>1</v>
      </c>
      <c r="L2564" s="272"/>
      <c r="M2564" s="277"/>
      <c r="T2564" s="278"/>
      <c r="AT2564" s="275" t="s">
        <v>373</v>
      </c>
      <c r="AU2564" s="275" t="s">
        <v>90</v>
      </c>
      <c r="AV2564" s="273" t="s">
        <v>84</v>
      </c>
      <c r="AW2564" s="273" t="s">
        <v>31</v>
      </c>
      <c r="AX2564" s="273" t="s">
        <v>77</v>
      </c>
      <c r="AY2564" s="275" t="s">
        <v>366</v>
      </c>
    </row>
    <row r="2565" spans="2:51" s="280" customFormat="1">
      <c r="B2565" s="279"/>
      <c r="D2565" s="274" t="s">
        <v>373</v>
      </c>
      <c r="E2565" s="281" t="s">
        <v>1</v>
      </c>
      <c r="F2565" s="282" t="s">
        <v>2101</v>
      </c>
      <c r="H2565" s="283">
        <v>0.113</v>
      </c>
      <c r="L2565" s="279"/>
      <c r="M2565" s="284"/>
      <c r="T2565" s="285"/>
      <c r="AT2565" s="281" t="s">
        <v>373</v>
      </c>
      <c r="AU2565" s="281" t="s">
        <v>90</v>
      </c>
      <c r="AV2565" s="280" t="s">
        <v>90</v>
      </c>
      <c r="AW2565" s="280" t="s">
        <v>31</v>
      </c>
      <c r="AX2565" s="280" t="s">
        <v>77</v>
      </c>
      <c r="AY2565" s="281" t="s">
        <v>366</v>
      </c>
    </row>
    <row r="2566" spans="2:51" s="273" customFormat="1">
      <c r="B2566" s="272"/>
      <c r="D2566" s="274" t="s">
        <v>373</v>
      </c>
      <c r="E2566" s="275" t="s">
        <v>1</v>
      </c>
      <c r="F2566" s="276" t="s">
        <v>1594</v>
      </c>
      <c r="H2566" s="275" t="s">
        <v>1</v>
      </c>
      <c r="L2566" s="272"/>
      <c r="M2566" s="277"/>
      <c r="T2566" s="278"/>
      <c r="AT2566" s="275" t="s">
        <v>373</v>
      </c>
      <c r="AU2566" s="275" t="s">
        <v>90</v>
      </c>
      <c r="AV2566" s="273" t="s">
        <v>84</v>
      </c>
      <c r="AW2566" s="273" t="s">
        <v>31</v>
      </c>
      <c r="AX2566" s="273" t="s">
        <v>77</v>
      </c>
      <c r="AY2566" s="275" t="s">
        <v>366</v>
      </c>
    </row>
    <row r="2567" spans="2:51" s="273" customFormat="1">
      <c r="B2567" s="272"/>
      <c r="D2567" s="274" t="s">
        <v>373</v>
      </c>
      <c r="E2567" s="275" t="s">
        <v>1</v>
      </c>
      <c r="F2567" s="276" t="s">
        <v>487</v>
      </c>
      <c r="H2567" s="275" t="s">
        <v>1</v>
      </c>
      <c r="L2567" s="272"/>
      <c r="M2567" s="277"/>
      <c r="T2567" s="278"/>
      <c r="AT2567" s="275" t="s">
        <v>373</v>
      </c>
      <c r="AU2567" s="275" t="s">
        <v>90</v>
      </c>
      <c r="AV2567" s="273" t="s">
        <v>84</v>
      </c>
      <c r="AW2567" s="273" t="s">
        <v>31</v>
      </c>
      <c r="AX2567" s="273" t="s">
        <v>77</v>
      </c>
      <c r="AY2567" s="275" t="s">
        <v>366</v>
      </c>
    </row>
    <row r="2568" spans="2:51" s="280" customFormat="1">
      <c r="B2568" s="279"/>
      <c r="D2568" s="274" t="s">
        <v>373</v>
      </c>
      <c r="E2568" s="281" t="s">
        <v>1</v>
      </c>
      <c r="F2568" s="282" t="s">
        <v>2102</v>
      </c>
      <c r="H2568" s="283">
        <v>2.2589999999999999</v>
      </c>
      <c r="L2568" s="279"/>
      <c r="M2568" s="284"/>
      <c r="T2568" s="285"/>
      <c r="AT2568" s="281" t="s">
        <v>373</v>
      </c>
      <c r="AU2568" s="281" t="s">
        <v>90</v>
      </c>
      <c r="AV2568" s="280" t="s">
        <v>90</v>
      </c>
      <c r="AW2568" s="280" t="s">
        <v>31</v>
      </c>
      <c r="AX2568" s="280" t="s">
        <v>77</v>
      </c>
      <c r="AY2568" s="281" t="s">
        <v>366</v>
      </c>
    </row>
    <row r="2569" spans="2:51" s="280" customFormat="1">
      <c r="B2569" s="279"/>
      <c r="D2569" s="274" t="s">
        <v>373</v>
      </c>
      <c r="E2569" s="281" t="s">
        <v>1</v>
      </c>
      <c r="F2569" s="282" t="s">
        <v>2103</v>
      </c>
      <c r="H2569" s="283">
        <v>0.495</v>
      </c>
      <c r="L2569" s="279"/>
      <c r="M2569" s="284"/>
      <c r="T2569" s="285"/>
      <c r="AT2569" s="281" t="s">
        <v>373</v>
      </c>
      <c r="AU2569" s="281" t="s">
        <v>90</v>
      </c>
      <c r="AV2569" s="280" t="s">
        <v>90</v>
      </c>
      <c r="AW2569" s="280" t="s">
        <v>31</v>
      </c>
      <c r="AX2569" s="280" t="s">
        <v>77</v>
      </c>
      <c r="AY2569" s="281" t="s">
        <v>366</v>
      </c>
    </row>
    <row r="2570" spans="2:51" s="273" customFormat="1">
      <c r="B2570" s="272"/>
      <c r="D2570" s="274" t="s">
        <v>373</v>
      </c>
      <c r="E2570" s="275" t="s">
        <v>1</v>
      </c>
      <c r="F2570" s="276" t="s">
        <v>1904</v>
      </c>
      <c r="H2570" s="275" t="s">
        <v>1</v>
      </c>
      <c r="L2570" s="272"/>
      <c r="M2570" s="277"/>
      <c r="T2570" s="278"/>
      <c r="AT2570" s="275" t="s">
        <v>373</v>
      </c>
      <c r="AU2570" s="275" t="s">
        <v>90</v>
      </c>
      <c r="AV2570" s="273" t="s">
        <v>84</v>
      </c>
      <c r="AW2570" s="273" t="s">
        <v>31</v>
      </c>
      <c r="AX2570" s="273" t="s">
        <v>77</v>
      </c>
      <c r="AY2570" s="275" t="s">
        <v>366</v>
      </c>
    </row>
    <row r="2571" spans="2:51" s="280" customFormat="1">
      <c r="B2571" s="279"/>
      <c r="D2571" s="274" t="s">
        <v>373</v>
      </c>
      <c r="E2571" s="281" t="s">
        <v>1</v>
      </c>
      <c r="F2571" s="282" t="s">
        <v>1986</v>
      </c>
      <c r="H2571" s="283">
        <v>9.5839999999999996</v>
      </c>
      <c r="L2571" s="279"/>
      <c r="M2571" s="284"/>
      <c r="T2571" s="285"/>
      <c r="AT2571" s="281" t="s">
        <v>373</v>
      </c>
      <c r="AU2571" s="281" t="s">
        <v>90</v>
      </c>
      <c r="AV2571" s="280" t="s">
        <v>90</v>
      </c>
      <c r="AW2571" s="280" t="s">
        <v>31</v>
      </c>
      <c r="AX2571" s="280" t="s">
        <v>77</v>
      </c>
      <c r="AY2571" s="281" t="s">
        <v>366</v>
      </c>
    </row>
    <row r="2572" spans="2:51" s="294" customFormat="1">
      <c r="B2572" s="293"/>
      <c r="D2572" s="274" t="s">
        <v>373</v>
      </c>
      <c r="E2572" s="295" t="s">
        <v>1</v>
      </c>
      <c r="F2572" s="296" t="s">
        <v>397</v>
      </c>
      <c r="H2572" s="297">
        <v>227.06299999999999</v>
      </c>
      <c r="L2572" s="293"/>
      <c r="M2572" s="298"/>
      <c r="T2572" s="299"/>
      <c r="AT2572" s="295" t="s">
        <v>373</v>
      </c>
      <c r="AU2572" s="295" t="s">
        <v>90</v>
      </c>
      <c r="AV2572" s="294" t="s">
        <v>149</v>
      </c>
      <c r="AW2572" s="294" t="s">
        <v>31</v>
      </c>
      <c r="AX2572" s="294" t="s">
        <v>77</v>
      </c>
      <c r="AY2572" s="295" t="s">
        <v>366</v>
      </c>
    </row>
    <row r="2573" spans="2:51" s="273" customFormat="1">
      <c r="B2573" s="272"/>
      <c r="D2573" s="274" t="s">
        <v>373</v>
      </c>
      <c r="E2573" s="275" t="s">
        <v>1</v>
      </c>
      <c r="F2573" s="276" t="s">
        <v>1597</v>
      </c>
      <c r="H2573" s="275" t="s">
        <v>1</v>
      </c>
      <c r="L2573" s="272"/>
      <c r="M2573" s="277"/>
      <c r="T2573" s="278"/>
      <c r="AT2573" s="275" t="s">
        <v>373</v>
      </c>
      <c r="AU2573" s="275" t="s">
        <v>90</v>
      </c>
      <c r="AV2573" s="273" t="s">
        <v>84</v>
      </c>
      <c r="AW2573" s="273" t="s">
        <v>31</v>
      </c>
      <c r="AX2573" s="273" t="s">
        <v>77</v>
      </c>
      <c r="AY2573" s="275" t="s">
        <v>366</v>
      </c>
    </row>
    <row r="2574" spans="2:51" s="273" customFormat="1">
      <c r="B2574" s="272"/>
      <c r="D2574" s="274" t="s">
        <v>373</v>
      </c>
      <c r="E2574" s="275" t="s">
        <v>1</v>
      </c>
      <c r="F2574" s="276" t="s">
        <v>1759</v>
      </c>
      <c r="H2574" s="275" t="s">
        <v>1</v>
      </c>
      <c r="L2574" s="272"/>
      <c r="M2574" s="277"/>
      <c r="T2574" s="278"/>
      <c r="AT2574" s="275" t="s">
        <v>373</v>
      </c>
      <c r="AU2574" s="275" t="s">
        <v>90</v>
      </c>
      <c r="AV2574" s="273" t="s">
        <v>84</v>
      </c>
      <c r="AW2574" s="273" t="s">
        <v>31</v>
      </c>
      <c r="AX2574" s="273" t="s">
        <v>77</v>
      </c>
      <c r="AY2574" s="275" t="s">
        <v>366</v>
      </c>
    </row>
    <row r="2575" spans="2:51" s="273" customFormat="1">
      <c r="B2575" s="272"/>
      <c r="D2575" s="274" t="s">
        <v>373</v>
      </c>
      <c r="E2575" s="275" t="s">
        <v>1</v>
      </c>
      <c r="F2575" s="276" t="s">
        <v>1904</v>
      </c>
      <c r="H2575" s="275" t="s">
        <v>1</v>
      </c>
      <c r="L2575" s="272"/>
      <c r="M2575" s="277"/>
      <c r="T2575" s="278"/>
      <c r="AT2575" s="275" t="s">
        <v>373</v>
      </c>
      <c r="AU2575" s="275" t="s">
        <v>90</v>
      </c>
      <c r="AV2575" s="273" t="s">
        <v>84</v>
      </c>
      <c r="AW2575" s="273" t="s">
        <v>31</v>
      </c>
      <c r="AX2575" s="273" t="s">
        <v>77</v>
      </c>
      <c r="AY2575" s="275" t="s">
        <v>366</v>
      </c>
    </row>
    <row r="2576" spans="2:51" s="280" customFormat="1">
      <c r="B2576" s="279"/>
      <c r="D2576" s="274" t="s">
        <v>373</v>
      </c>
      <c r="E2576" s="281" t="s">
        <v>1</v>
      </c>
      <c r="F2576" s="282" t="s">
        <v>1987</v>
      </c>
      <c r="H2576" s="283">
        <v>26.655999999999999</v>
      </c>
      <c r="L2576" s="279"/>
      <c r="M2576" s="284"/>
      <c r="T2576" s="285"/>
      <c r="AT2576" s="281" t="s">
        <v>373</v>
      </c>
      <c r="AU2576" s="281" t="s">
        <v>90</v>
      </c>
      <c r="AV2576" s="280" t="s">
        <v>90</v>
      </c>
      <c r="AW2576" s="280" t="s">
        <v>31</v>
      </c>
      <c r="AX2576" s="280" t="s">
        <v>77</v>
      </c>
      <c r="AY2576" s="281" t="s">
        <v>366</v>
      </c>
    </row>
    <row r="2577" spans="2:51" s="280" customFormat="1">
      <c r="B2577" s="279"/>
      <c r="D2577" s="274" t="s">
        <v>373</v>
      </c>
      <c r="E2577" s="281" t="s">
        <v>1</v>
      </c>
      <c r="F2577" s="282" t="s">
        <v>1988</v>
      </c>
      <c r="H2577" s="283">
        <v>-2.2789999999999999</v>
      </c>
      <c r="L2577" s="279"/>
      <c r="M2577" s="284"/>
      <c r="T2577" s="285"/>
      <c r="AT2577" s="281" t="s">
        <v>373</v>
      </c>
      <c r="AU2577" s="281" t="s">
        <v>90</v>
      </c>
      <c r="AV2577" s="280" t="s">
        <v>90</v>
      </c>
      <c r="AW2577" s="280" t="s">
        <v>31</v>
      </c>
      <c r="AX2577" s="280" t="s">
        <v>77</v>
      </c>
      <c r="AY2577" s="281" t="s">
        <v>366</v>
      </c>
    </row>
    <row r="2578" spans="2:51" s="273" customFormat="1">
      <c r="B2578" s="272"/>
      <c r="D2578" s="274" t="s">
        <v>373</v>
      </c>
      <c r="E2578" s="275" t="s">
        <v>1</v>
      </c>
      <c r="F2578" s="276" t="s">
        <v>1989</v>
      </c>
      <c r="H2578" s="275" t="s">
        <v>1</v>
      </c>
      <c r="L2578" s="272"/>
      <c r="M2578" s="277"/>
      <c r="T2578" s="278"/>
      <c r="AT2578" s="275" t="s">
        <v>373</v>
      </c>
      <c r="AU2578" s="275" t="s">
        <v>90</v>
      </c>
      <c r="AV2578" s="273" t="s">
        <v>84</v>
      </c>
      <c r="AW2578" s="273" t="s">
        <v>31</v>
      </c>
      <c r="AX2578" s="273" t="s">
        <v>77</v>
      </c>
      <c r="AY2578" s="275" t="s">
        <v>366</v>
      </c>
    </row>
    <row r="2579" spans="2:51" s="273" customFormat="1">
      <c r="B2579" s="272"/>
      <c r="D2579" s="274" t="s">
        <v>373</v>
      </c>
      <c r="E2579" s="275" t="s">
        <v>1</v>
      </c>
      <c r="F2579" s="276" t="s">
        <v>1904</v>
      </c>
      <c r="H2579" s="275" t="s">
        <v>1</v>
      </c>
      <c r="L2579" s="272"/>
      <c r="M2579" s="277"/>
      <c r="T2579" s="278"/>
      <c r="AT2579" s="275" t="s">
        <v>373</v>
      </c>
      <c r="AU2579" s="275" t="s">
        <v>90</v>
      </c>
      <c r="AV2579" s="273" t="s">
        <v>84</v>
      </c>
      <c r="AW2579" s="273" t="s">
        <v>31</v>
      </c>
      <c r="AX2579" s="273" t="s">
        <v>77</v>
      </c>
      <c r="AY2579" s="275" t="s">
        <v>366</v>
      </c>
    </row>
    <row r="2580" spans="2:51" s="280" customFormat="1">
      <c r="B2580" s="279"/>
      <c r="D2580" s="274" t="s">
        <v>373</v>
      </c>
      <c r="E2580" s="281" t="s">
        <v>1</v>
      </c>
      <c r="F2580" s="282" t="s">
        <v>1990</v>
      </c>
      <c r="H2580" s="283">
        <v>79.968000000000004</v>
      </c>
      <c r="L2580" s="279"/>
      <c r="M2580" s="284"/>
      <c r="T2580" s="285"/>
      <c r="AT2580" s="281" t="s">
        <v>373</v>
      </c>
      <c r="AU2580" s="281" t="s">
        <v>90</v>
      </c>
      <c r="AV2580" s="280" t="s">
        <v>90</v>
      </c>
      <c r="AW2580" s="280" t="s">
        <v>31</v>
      </c>
      <c r="AX2580" s="280" t="s">
        <v>77</v>
      </c>
      <c r="AY2580" s="281" t="s">
        <v>366</v>
      </c>
    </row>
    <row r="2581" spans="2:51" s="280" customFormat="1">
      <c r="B2581" s="279"/>
      <c r="D2581" s="274" t="s">
        <v>373</v>
      </c>
      <c r="E2581" s="281" t="s">
        <v>1</v>
      </c>
      <c r="F2581" s="282" t="s">
        <v>1991</v>
      </c>
      <c r="H2581" s="283">
        <v>-6.8369999999999997</v>
      </c>
      <c r="L2581" s="279"/>
      <c r="M2581" s="284"/>
      <c r="T2581" s="285"/>
      <c r="AT2581" s="281" t="s">
        <v>373</v>
      </c>
      <c r="AU2581" s="281" t="s">
        <v>90</v>
      </c>
      <c r="AV2581" s="280" t="s">
        <v>90</v>
      </c>
      <c r="AW2581" s="280" t="s">
        <v>31</v>
      </c>
      <c r="AX2581" s="280" t="s">
        <v>77</v>
      </c>
      <c r="AY2581" s="281" t="s">
        <v>366</v>
      </c>
    </row>
    <row r="2582" spans="2:51" s="273" customFormat="1">
      <c r="B2582" s="272"/>
      <c r="D2582" s="274" t="s">
        <v>373</v>
      </c>
      <c r="E2582" s="275" t="s">
        <v>1</v>
      </c>
      <c r="F2582" s="276" t="s">
        <v>1763</v>
      </c>
      <c r="H2582" s="275" t="s">
        <v>1</v>
      </c>
      <c r="L2582" s="272"/>
      <c r="M2582" s="277"/>
      <c r="T2582" s="278"/>
      <c r="AT2582" s="275" t="s">
        <v>373</v>
      </c>
      <c r="AU2582" s="275" t="s">
        <v>90</v>
      </c>
      <c r="AV2582" s="273" t="s">
        <v>84</v>
      </c>
      <c r="AW2582" s="273" t="s">
        <v>31</v>
      </c>
      <c r="AX2582" s="273" t="s">
        <v>77</v>
      </c>
      <c r="AY2582" s="275" t="s">
        <v>366</v>
      </c>
    </row>
    <row r="2583" spans="2:51" s="273" customFormat="1">
      <c r="B2583" s="272"/>
      <c r="D2583" s="274" t="s">
        <v>373</v>
      </c>
      <c r="E2583" s="275" t="s">
        <v>1</v>
      </c>
      <c r="F2583" s="276" t="s">
        <v>1904</v>
      </c>
      <c r="H2583" s="275" t="s">
        <v>1</v>
      </c>
      <c r="L2583" s="272"/>
      <c r="M2583" s="277"/>
      <c r="T2583" s="278"/>
      <c r="AT2583" s="275" t="s">
        <v>373</v>
      </c>
      <c r="AU2583" s="275" t="s">
        <v>90</v>
      </c>
      <c r="AV2583" s="273" t="s">
        <v>84</v>
      </c>
      <c r="AW2583" s="273" t="s">
        <v>31</v>
      </c>
      <c r="AX2583" s="273" t="s">
        <v>77</v>
      </c>
      <c r="AY2583" s="275" t="s">
        <v>366</v>
      </c>
    </row>
    <row r="2584" spans="2:51" s="280" customFormat="1">
      <c r="B2584" s="279"/>
      <c r="D2584" s="274" t="s">
        <v>373</v>
      </c>
      <c r="E2584" s="281" t="s">
        <v>1</v>
      </c>
      <c r="F2584" s="282" t="s">
        <v>1992</v>
      </c>
      <c r="H2584" s="283">
        <v>31.175999999999998</v>
      </c>
      <c r="L2584" s="279"/>
      <c r="M2584" s="284"/>
      <c r="T2584" s="285"/>
      <c r="AT2584" s="281" t="s">
        <v>373</v>
      </c>
      <c r="AU2584" s="281" t="s">
        <v>90</v>
      </c>
      <c r="AV2584" s="280" t="s">
        <v>90</v>
      </c>
      <c r="AW2584" s="280" t="s">
        <v>31</v>
      </c>
      <c r="AX2584" s="280" t="s">
        <v>77</v>
      </c>
      <c r="AY2584" s="281" t="s">
        <v>366</v>
      </c>
    </row>
    <row r="2585" spans="2:51" s="280" customFormat="1">
      <c r="B2585" s="279"/>
      <c r="D2585" s="274" t="s">
        <v>373</v>
      </c>
      <c r="E2585" s="281" t="s">
        <v>1</v>
      </c>
      <c r="F2585" s="282" t="s">
        <v>1993</v>
      </c>
      <c r="H2585" s="283">
        <v>-3.4430000000000001</v>
      </c>
      <c r="L2585" s="279"/>
      <c r="M2585" s="284"/>
      <c r="T2585" s="285"/>
      <c r="AT2585" s="281" t="s">
        <v>373</v>
      </c>
      <c r="AU2585" s="281" t="s">
        <v>90</v>
      </c>
      <c r="AV2585" s="280" t="s">
        <v>90</v>
      </c>
      <c r="AW2585" s="280" t="s">
        <v>31</v>
      </c>
      <c r="AX2585" s="280" t="s">
        <v>77</v>
      </c>
      <c r="AY2585" s="281" t="s">
        <v>366</v>
      </c>
    </row>
    <row r="2586" spans="2:51" s="273" customFormat="1">
      <c r="B2586" s="272"/>
      <c r="D2586" s="274" t="s">
        <v>373</v>
      </c>
      <c r="E2586" s="275" t="s">
        <v>1</v>
      </c>
      <c r="F2586" s="276" t="s">
        <v>1765</v>
      </c>
      <c r="H2586" s="275" t="s">
        <v>1</v>
      </c>
      <c r="L2586" s="272"/>
      <c r="M2586" s="277"/>
      <c r="T2586" s="278"/>
      <c r="AT2586" s="275" t="s">
        <v>373</v>
      </c>
      <c r="AU2586" s="275" t="s">
        <v>90</v>
      </c>
      <c r="AV2586" s="273" t="s">
        <v>84</v>
      </c>
      <c r="AW2586" s="273" t="s">
        <v>31</v>
      </c>
      <c r="AX2586" s="273" t="s">
        <v>77</v>
      </c>
      <c r="AY2586" s="275" t="s">
        <v>366</v>
      </c>
    </row>
    <row r="2587" spans="2:51" s="273" customFormat="1">
      <c r="B2587" s="272"/>
      <c r="D2587" s="274" t="s">
        <v>373</v>
      </c>
      <c r="E2587" s="275" t="s">
        <v>1</v>
      </c>
      <c r="F2587" s="276" t="s">
        <v>1904</v>
      </c>
      <c r="H2587" s="275" t="s">
        <v>1</v>
      </c>
      <c r="L2587" s="272"/>
      <c r="M2587" s="277"/>
      <c r="T2587" s="278"/>
      <c r="AT2587" s="275" t="s">
        <v>373</v>
      </c>
      <c r="AU2587" s="275" t="s">
        <v>90</v>
      </c>
      <c r="AV2587" s="273" t="s">
        <v>84</v>
      </c>
      <c r="AW2587" s="273" t="s">
        <v>31</v>
      </c>
      <c r="AX2587" s="273" t="s">
        <v>77</v>
      </c>
      <c r="AY2587" s="275" t="s">
        <v>366</v>
      </c>
    </row>
    <row r="2588" spans="2:51" s="280" customFormat="1">
      <c r="B2588" s="279"/>
      <c r="D2588" s="274" t="s">
        <v>373</v>
      </c>
      <c r="E2588" s="281" t="s">
        <v>1</v>
      </c>
      <c r="F2588" s="282" t="s">
        <v>1994</v>
      </c>
      <c r="H2588" s="283">
        <v>62.353000000000002</v>
      </c>
      <c r="L2588" s="279"/>
      <c r="M2588" s="284"/>
      <c r="T2588" s="285"/>
      <c r="AT2588" s="281" t="s">
        <v>373</v>
      </c>
      <c r="AU2588" s="281" t="s">
        <v>90</v>
      </c>
      <c r="AV2588" s="280" t="s">
        <v>90</v>
      </c>
      <c r="AW2588" s="280" t="s">
        <v>31</v>
      </c>
      <c r="AX2588" s="280" t="s">
        <v>77</v>
      </c>
      <c r="AY2588" s="281" t="s">
        <v>366</v>
      </c>
    </row>
    <row r="2589" spans="2:51" s="280" customFormat="1">
      <c r="B2589" s="279"/>
      <c r="D2589" s="274" t="s">
        <v>373</v>
      </c>
      <c r="E2589" s="281" t="s">
        <v>1</v>
      </c>
      <c r="F2589" s="282" t="s">
        <v>1995</v>
      </c>
      <c r="H2589" s="283">
        <v>-6.8849999999999998</v>
      </c>
      <c r="L2589" s="279"/>
      <c r="M2589" s="284"/>
      <c r="T2589" s="285"/>
      <c r="AT2589" s="281" t="s">
        <v>373</v>
      </c>
      <c r="AU2589" s="281" t="s">
        <v>90</v>
      </c>
      <c r="AV2589" s="280" t="s">
        <v>90</v>
      </c>
      <c r="AW2589" s="280" t="s">
        <v>31</v>
      </c>
      <c r="AX2589" s="280" t="s">
        <v>77</v>
      </c>
      <c r="AY2589" s="281" t="s">
        <v>366</v>
      </c>
    </row>
    <row r="2590" spans="2:51" s="273" customFormat="1">
      <c r="B2590" s="272"/>
      <c r="D2590" s="274" t="s">
        <v>373</v>
      </c>
      <c r="E2590" s="275" t="s">
        <v>1</v>
      </c>
      <c r="F2590" s="276" t="s">
        <v>1766</v>
      </c>
      <c r="H2590" s="275" t="s">
        <v>1</v>
      </c>
      <c r="L2590" s="272"/>
      <c r="M2590" s="277"/>
      <c r="T2590" s="278"/>
      <c r="AT2590" s="275" t="s">
        <v>373</v>
      </c>
      <c r="AU2590" s="275" t="s">
        <v>90</v>
      </c>
      <c r="AV2590" s="273" t="s">
        <v>84</v>
      </c>
      <c r="AW2590" s="273" t="s">
        <v>31</v>
      </c>
      <c r="AX2590" s="273" t="s">
        <v>77</v>
      </c>
      <c r="AY2590" s="275" t="s">
        <v>366</v>
      </c>
    </row>
    <row r="2591" spans="2:51" s="273" customFormat="1">
      <c r="B2591" s="272"/>
      <c r="D2591" s="274" t="s">
        <v>373</v>
      </c>
      <c r="E2591" s="275" t="s">
        <v>1</v>
      </c>
      <c r="F2591" s="276" t="s">
        <v>1904</v>
      </c>
      <c r="H2591" s="275" t="s">
        <v>1</v>
      </c>
      <c r="L2591" s="272"/>
      <c r="M2591" s="277"/>
      <c r="T2591" s="278"/>
      <c r="AT2591" s="275" t="s">
        <v>373</v>
      </c>
      <c r="AU2591" s="275" t="s">
        <v>90</v>
      </c>
      <c r="AV2591" s="273" t="s">
        <v>84</v>
      </c>
      <c r="AW2591" s="273" t="s">
        <v>31</v>
      </c>
      <c r="AX2591" s="273" t="s">
        <v>77</v>
      </c>
      <c r="AY2591" s="275" t="s">
        <v>366</v>
      </c>
    </row>
    <row r="2592" spans="2:51" s="280" customFormat="1">
      <c r="B2592" s="279"/>
      <c r="D2592" s="274" t="s">
        <v>373</v>
      </c>
      <c r="E2592" s="281" t="s">
        <v>1</v>
      </c>
      <c r="F2592" s="282" t="s">
        <v>1996</v>
      </c>
      <c r="H2592" s="283">
        <v>31.385000000000002</v>
      </c>
      <c r="L2592" s="279"/>
      <c r="M2592" s="284"/>
      <c r="T2592" s="285"/>
      <c r="AT2592" s="281" t="s">
        <v>373</v>
      </c>
      <c r="AU2592" s="281" t="s">
        <v>90</v>
      </c>
      <c r="AV2592" s="280" t="s">
        <v>90</v>
      </c>
      <c r="AW2592" s="280" t="s">
        <v>31</v>
      </c>
      <c r="AX2592" s="280" t="s">
        <v>77</v>
      </c>
      <c r="AY2592" s="281" t="s">
        <v>366</v>
      </c>
    </row>
    <row r="2593" spans="2:51" s="280" customFormat="1">
      <c r="B2593" s="279"/>
      <c r="D2593" s="274" t="s">
        <v>373</v>
      </c>
      <c r="E2593" s="281" t="s">
        <v>1</v>
      </c>
      <c r="F2593" s="282" t="s">
        <v>1993</v>
      </c>
      <c r="H2593" s="283">
        <v>-3.4430000000000001</v>
      </c>
      <c r="L2593" s="279"/>
      <c r="M2593" s="284"/>
      <c r="T2593" s="285"/>
      <c r="AT2593" s="281" t="s">
        <v>373</v>
      </c>
      <c r="AU2593" s="281" t="s">
        <v>90</v>
      </c>
      <c r="AV2593" s="280" t="s">
        <v>90</v>
      </c>
      <c r="AW2593" s="280" t="s">
        <v>31</v>
      </c>
      <c r="AX2593" s="280" t="s">
        <v>77</v>
      </c>
      <c r="AY2593" s="281" t="s">
        <v>366</v>
      </c>
    </row>
    <row r="2594" spans="2:51" s="273" customFormat="1">
      <c r="B2594" s="272"/>
      <c r="D2594" s="274" t="s">
        <v>373</v>
      </c>
      <c r="E2594" s="275" t="s">
        <v>1</v>
      </c>
      <c r="F2594" s="276" t="s">
        <v>487</v>
      </c>
      <c r="H2594" s="275" t="s">
        <v>1</v>
      </c>
      <c r="L2594" s="272"/>
      <c r="M2594" s="277"/>
      <c r="T2594" s="278"/>
      <c r="AT2594" s="275" t="s">
        <v>373</v>
      </c>
      <c r="AU2594" s="275" t="s">
        <v>90</v>
      </c>
      <c r="AV2594" s="273" t="s">
        <v>84</v>
      </c>
      <c r="AW2594" s="273" t="s">
        <v>31</v>
      </c>
      <c r="AX2594" s="273" t="s">
        <v>77</v>
      </c>
      <c r="AY2594" s="275" t="s">
        <v>366</v>
      </c>
    </row>
    <row r="2595" spans="2:51" s="280" customFormat="1">
      <c r="B2595" s="279"/>
      <c r="D2595" s="274" t="s">
        <v>373</v>
      </c>
      <c r="E2595" s="281" t="s">
        <v>1</v>
      </c>
      <c r="F2595" s="282" t="s">
        <v>2104</v>
      </c>
      <c r="H2595" s="283">
        <v>1.8240000000000001</v>
      </c>
      <c r="L2595" s="279"/>
      <c r="M2595" s="284"/>
      <c r="T2595" s="285"/>
      <c r="AT2595" s="281" t="s">
        <v>373</v>
      </c>
      <c r="AU2595" s="281" t="s">
        <v>90</v>
      </c>
      <c r="AV2595" s="280" t="s">
        <v>90</v>
      </c>
      <c r="AW2595" s="280" t="s">
        <v>31</v>
      </c>
      <c r="AX2595" s="280" t="s">
        <v>77</v>
      </c>
      <c r="AY2595" s="281" t="s">
        <v>366</v>
      </c>
    </row>
    <row r="2596" spans="2:51" s="273" customFormat="1">
      <c r="B2596" s="272"/>
      <c r="D2596" s="274" t="s">
        <v>373</v>
      </c>
      <c r="E2596" s="275" t="s">
        <v>1</v>
      </c>
      <c r="F2596" s="276" t="s">
        <v>1770</v>
      </c>
      <c r="H2596" s="275" t="s">
        <v>1</v>
      </c>
      <c r="L2596" s="272"/>
      <c r="M2596" s="277"/>
      <c r="T2596" s="278"/>
      <c r="AT2596" s="275" t="s">
        <v>373</v>
      </c>
      <c r="AU2596" s="275" t="s">
        <v>90</v>
      </c>
      <c r="AV2596" s="273" t="s">
        <v>84</v>
      </c>
      <c r="AW2596" s="273" t="s">
        <v>31</v>
      </c>
      <c r="AX2596" s="273" t="s">
        <v>77</v>
      </c>
      <c r="AY2596" s="275" t="s">
        <v>366</v>
      </c>
    </row>
    <row r="2597" spans="2:51" s="273" customFormat="1">
      <c r="B2597" s="272"/>
      <c r="D2597" s="274" t="s">
        <v>373</v>
      </c>
      <c r="E2597" s="275" t="s">
        <v>1</v>
      </c>
      <c r="F2597" s="276" t="s">
        <v>1904</v>
      </c>
      <c r="H2597" s="275" t="s">
        <v>1</v>
      </c>
      <c r="L2597" s="272"/>
      <c r="M2597" s="277"/>
      <c r="T2597" s="278"/>
      <c r="AT2597" s="275" t="s">
        <v>373</v>
      </c>
      <c r="AU2597" s="275" t="s">
        <v>90</v>
      </c>
      <c r="AV2597" s="273" t="s">
        <v>84</v>
      </c>
      <c r="AW2597" s="273" t="s">
        <v>31</v>
      </c>
      <c r="AX2597" s="273" t="s">
        <v>77</v>
      </c>
      <c r="AY2597" s="275" t="s">
        <v>366</v>
      </c>
    </row>
    <row r="2598" spans="2:51" s="280" customFormat="1">
      <c r="B2598" s="279"/>
      <c r="D2598" s="274" t="s">
        <v>373</v>
      </c>
      <c r="E2598" s="281" t="s">
        <v>1</v>
      </c>
      <c r="F2598" s="282" t="s">
        <v>1997</v>
      </c>
      <c r="H2598" s="283">
        <v>18.995000000000001</v>
      </c>
      <c r="L2598" s="279"/>
      <c r="M2598" s="284"/>
      <c r="T2598" s="285"/>
      <c r="AT2598" s="281" t="s">
        <v>373</v>
      </c>
      <c r="AU2598" s="281" t="s">
        <v>90</v>
      </c>
      <c r="AV2598" s="280" t="s">
        <v>90</v>
      </c>
      <c r="AW2598" s="280" t="s">
        <v>31</v>
      </c>
      <c r="AX2598" s="280" t="s">
        <v>77</v>
      </c>
      <c r="AY2598" s="281" t="s">
        <v>366</v>
      </c>
    </row>
    <row r="2599" spans="2:51" s="273" customFormat="1">
      <c r="B2599" s="272"/>
      <c r="D2599" s="274" t="s">
        <v>373</v>
      </c>
      <c r="E2599" s="275" t="s">
        <v>1</v>
      </c>
      <c r="F2599" s="276" t="s">
        <v>1772</v>
      </c>
      <c r="H2599" s="275" t="s">
        <v>1</v>
      </c>
      <c r="L2599" s="272"/>
      <c r="M2599" s="277"/>
      <c r="T2599" s="278"/>
      <c r="AT2599" s="275" t="s">
        <v>373</v>
      </c>
      <c r="AU2599" s="275" t="s">
        <v>90</v>
      </c>
      <c r="AV2599" s="273" t="s">
        <v>84</v>
      </c>
      <c r="AW2599" s="273" t="s">
        <v>31</v>
      </c>
      <c r="AX2599" s="273" t="s">
        <v>77</v>
      </c>
      <c r="AY2599" s="275" t="s">
        <v>366</v>
      </c>
    </row>
    <row r="2600" spans="2:51" s="273" customFormat="1">
      <c r="B2600" s="272"/>
      <c r="D2600" s="274" t="s">
        <v>373</v>
      </c>
      <c r="E2600" s="275" t="s">
        <v>1</v>
      </c>
      <c r="F2600" s="276" t="s">
        <v>1904</v>
      </c>
      <c r="H2600" s="275" t="s">
        <v>1</v>
      </c>
      <c r="L2600" s="272"/>
      <c r="M2600" s="277"/>
      <c r="T2600" s="278"/>
      <c r="AT2600" s="275" t="s">
        <v>373</v>
      </c>
      <c r="AU2600" s="275" t="s">
        <v>90</v>
      </c>
      <c r="AV2600" s="273" t="s">
        <v>84</v>
      </c>
      <c r="AW2600" s="273" t="s">
        <v>31</v>
      </c>
      <c r="AX2600" s="273" t="s">
        <v>77</v>
      </c>
      <c r="AY2600" s="275" t="s">
        <v>366</v>
      </c>
    </row>
    <row r="2601" spans="2:51" s="280" customFormat="1">
      <c r="B2601" s="279"/>
      <c r="D2601" s="274" t="s">
        <v>373</v>
      </c>
      <c r="E2601" s="281" t="s">
        <v>1</v>
      </c>
      <c r="F2601" s="282" t="s">
        <v>1997</v>
      </c>
      <c r="H2601" s="283">
        <v>18.995000000000001</v>
      </c>
      <c r="L2601" s="279"/>
      <c r="M2601" s="284"/>
      <c r="T2601" s="285"/>
      <c r="AT2601" s="281" t="s">
        <v>373</v>
      </c>
      <c r="AU2601" s="281" t="s">
        <v>90</v>
      </c>
      <c r="AV2601" s="280" t="s">
        <v>90</v>
      </c>
      <c r="AW2601" s="280" t="s">
        <v>31</v>
      </c>
      <c r="AX2601" s="280" t="s">
        <v>77</v>
      </c>
      <c r="AY2601" s="281" t="s">
        <v>366</v>
      </c>
    </row>
    <row r="2602" spans="2:51" s="273" customFormat="1">
      <c r="B2602" s="272"/>
      <c r="D2602" s="274" t="s">
        <v>373</v>
      </c>
      <c r="E2602" s="275" t="s">
        <v>1</v>
      </c>
      <c r="F2602" s="276" t="s">
        <v>1998</v>
      </c>
      <c r="H2602" s="275" t="s">
        <v>1</v>
      </c>
      <c r="L2602" s="272"/>
      <c r="M2602" s="277"/>
      <c r="T2602" s="278"/>
      <c r="AT2602" s="275" t="s">
        <v>373</v>
      </c>
      <c r="AU2602" s="275" t="s">
        <v>90</v>
      </c>
      <c r="AV2602" s="273" t="s">
        <v>84</v>
      </c>
      <c r="AW2602" s="273" t="s">
        <v>31</v>
      </c>
      <c r="AX2602" s="273" t="s">
        <v>77</v>
      </c>
      <c r="AY2602" s="275" t="s">
        <v>366</v>
      </c>
    </row>
    <row r="2603" spans="2:51" s="273" customFormat="1">
      <c r="B2603" s="272"/>
      <c r="D2603" s="274" t="s">
        <v>373</v>
      </c>
      <c r="E2603" s="275" t="s">
        <v>1</v>
      </c>
      <c r="F2603" s="276" t="s">
        <v>1904</v>
      </c>
      <c r="H2603" s="275" t="s">
        <v>1</v>
      </c>
      <c r="L2603" s="272"/>
      <c r="M2603" s="277"/>
      <c r="T2603" s="278"/>
      <c r="AT2603" s="275" t="s">
        <v>373</v>
      </c>
      <c r="AU2603" s="275" t="s">
        <v>90</v>
      </c>
      <c r="AV2603" s="273" t="s">
        <v>84</v>
      </c>
      <c r="AW2603" s="273" t="s">
        <v>31</v>
      </c>
      <c r="AX2603" s="273" t="s">
        <v>77</v>
      </c>
      <c r="AY2603" s="275" t="s">
        <v>366</v>
      </c>
    </row>
    <row r="2604" spans="2:51" s="280" customFormat="1">
      <c r="B2604" s="279"/>
      <c r="D2604" s="274" t="s">
        <v>373</v>
      </c>
      <c r="E2604" s="281" t="s">
        <v>1</v>
      </c>
      <c r="F2604" s="282" t="s">
        <v>1999</v>
      </c>
      <c r="H2604" s="283">
        <v>8.0640000000000001</v>
      </c>
      <c r="L2604" s="279"/>
      <c r="M2604" s="284"/>
      <c r="T2604" s="285"/>
      <c r="AT2604" s="281" t="s">
        <v>373</v>
      </c>
      <c r="AU2604" s="281" t="s">
        <v>90</v>
      </c>
      <c r="AV2604" s="280" t="s">
        <v>90</v>
      </c>
      <c r="AW2604" s="280" t="s">
        <v>31</v>
      </c>
      <c r="AX2604" s="280" t="s">
        <v>77</v>
      </c>
      <c r="AY2604" s="281" t="s">
        <v>366</v>
      </c>
    </row>
    <row r="2605" spans="2:51" s="280" customFormat="1">
      <c r="B2605" s="279"/>
      <c r="D2605" s="274" t="s">
        <v>373</v>
      </c>
      <c r="E2605" s="281" t="s">
        <v>1</v>
      </c>
      <c r="F2605" s="282" t="s">
        <v>1988</v>
      </c>
      <c r="H2605" s="283">
        <v>-2.2789999999999999</v>
      </c>
      <c r="L2605" s="279"/>
      <c r="M2605" s="284"/>
      <c r="T2605" s="285"/>
      <c r="AT2605" s="281" t="s">
        <v>373</v>
      </c>
      <c r="AU2605" s="281" t="s">
        <v>90</v>
      </c>
      <c r="AV2605" s="280" t="s">
        <v>90</v>
      </c>
      <c r="AW2605" s="280" t="s">
        <v>31</v>
      </c>
      <c r="AX2605" s="280" t="s">
        <v>77</v>
      </c>
      <c r="AY2605" s="281" t="s">
        <v>366</v>
      </c>
    </row>
    <row r="2606" spans="2:51" s="273" customFormat="1">
      <c r="B2606" s="272"/>
      <c r="D2606" s="274" t="s">
        <v>373</v>
      </c>
      <c r="E2606" s="275" t="s">
        <v>1</v>
      </c>
      <c r="F2606" s="276" t="s">
        <v>1779</v>
      </c>
      <c r="H2606" s="275" t="s">
        <v>1</v>
      </c>
      <c r="L2606" s="272"/>
      <c r="M2606" s="277"/>
      <c r="T2606" s="278"/>
      <c r="AT2606" s="275" t="s">
        <v>373</v>
      </c>
      <c r="AU2606" s="275" t="s">
        <v>90</v>
      </c>
      <c r="AV2606" s="273" t="s">
        <v>84</v>
      </c>
      <c r="AW2606" s="273" t="s">
        <v>31</v>
      </c>
      <c r="AX2606" s="273" t="s">
        <v>77</v>
      </c>
      <c r="AY2606" s="275" t="s">
        <v>366</v>
      </c>
    </row>
    <row r="2607" spans="2:51" s="273" customFormat="1">
      <c r="B2607" s="272"/>
      <c r="D2607" s="274" t="s">
        <v>373</v>
      </c>
      <c r="E2607" s="275" t="s">
        <v>1</v>
      </c>
      <c r="F2607" s="276" t="s">
        <v>1904</v>
      </c>
      <c r="H2607" s="275" t="s">
        <v>1</v>
      </c>
      <c r="L2607" s="272"/>
      <c r="M2607" s="277"/>
      <c r="T2607" s="278"/>
      <c r="AT2607" s="275" t="s">
        <v>373</v>
      </c>
      <c r="AU2607" s="275" t="s">
        <v>90</v>
      </c>
      <c r="AV2607" s="273" t="s">
        <v>84</v>
      </c>
      <c r="AW2607" s="273" t="s">
        <v>31</v>
      </c>
      <c r="AX2607" s="273" t="s">
        <v>77</v>
      </c>
      <c r="AY2607" s="275" t="s">
        <v>366</v>
      </c>
    </row>
    <row r="2608" spans="2:51" s="280" customFormat="1">
      <c r="B2608" s="279"/>
      <c r="D2608" s="274" t="s">
        <v>373</v>
      </c>
      <c r="E2608" s="281" t="s">
        <v>1</v>
      </c>
      <c r="F2608" s="282" t="s">
        <v>2000</v>
      </c>
      <c r="H2608" s="283">
        <v>9.7889999999999997</v>
      </c>
      <c r="L2608" s="279"/>
      <c r="M2608" s="284"/>
      <c r="T2608" s="285"/>
      <c r="AT2608" s="281" t="s">
        <v>373</v>
      </c>
      <c r="AU2608" s="281" t="s">
        <v>90</v>
      </c>
      <c r="AV2608" s="280" t="s">
        <v>90</v>
      </c>
      <c r="AW2608" s="280" t="s">
        <v>31</v>
      </c>
      <c r="AX2608" s="280" t="s">
        <v>77</v>
      </c>
      <c r="AY2608" s="281" t="s">
        <v>366</v>
      </c>
    </row>
    <row r="2609" spans="2:51" s="280" customFormat="1">
      <c r="B2609" s="279"/>
      <c r="D2609" s="274" t="s">
        <v>373</v>
      </c>
      <c r="E2609" s="281" t="s">
        <v>1</v>
      </c>
      <c r="F2609" s="282" t="s">
        <v>1908</v>
      </c>
      <c r="H2609" s="283">
        <v>-2.258</v>
      </c>
      <c r="L2609" s="279"/>
      <c r="M2609" s="284"/>
      <c r="T2609" s="285"/>
      <c r="AT2609" s="281" t="s">
        <v>373</v>
      </c>
      <c r="AU2609" s="281" t="s">
        <v>90</v>
      </c>
      <c r="AV2609" s="280" t="s">
        <v>90</v>
      </c>
      <c r="AW2609" s="280" t="s">
        <v>31</v>
      </c>
      <c r="AX2609" s="280" t="s">
        <v>77</v>
      </c>
      <c r="AY2609" s="281" t="s">
        <v>366</v>
      </c>
    </row>
    <row r="2610" spans="2:51" s="273" customFormat="1">
      <c r="B2610" s="272"/>
      <c r="D2610" s="274" t="s">
        <v>373</v>
      </c>
      <c r="E2610" s="275" t="s">
        <v>1</v>
      </c>
      <c r="F2610" s="276" t="s">
        <v>2001</v>
      </c>
      <c r="H2610" s="275" t="s">
        <v>1</v>
      </c>
      <c r="L2610" s="272"/>
      <c r="M2610" s="277"/>
      <c r="T2610" s="278"/>
      <c r="AT2610" s="275" t="s">
        <v>373</v>
      </c>
      <c r="AU2610" s="275" t="s">
        <v>90</v>
      </c>
      <c r="AV2610" s="273" t="s">
        <v>84</v>
      </c>
      <c r="AW2610" s="273" t="s">
        <v>31</v>
      </c>
      <c r="AX2610" s="273" t="s">
        <v>77</v>
      </c>
      <c r="AY2610" s="275" t="s">
        <v>366</v>
      </c>
    </row>
    <row r="2611" spans="2:51" s="273" customFormat="1">
      <c r="B2611" s="272"/>
      <c r="D2611" s="274" t="s">
        <v>373</v>
      </c>
      <c r="E2611" s="275" t="s">
        <v>1</v>
      </c>
      <c r="F2611" s="276" t="s">
        <v>1904</v>
      </c>
      <c r="H2611" s="275" t="s">
        <v>1</v>
      </c>
      <c r="L2611" s="272"/>
      <c r="M2611" s="277"/>
      <c r="T2611" s="278"/>
      <c r="AT2611" s="275" t="s">
        <v>373</v>
      </c>
      <c r="AU2611" s="275" t="s">
        <v>90</v>
      </c>
      <c r="AV2611" s="273" t="s">
        <v>84</v>
      </c>
      <c r="AW2611" s="273" t="s">
        <v>31</v>
      </c>
      <c r="AX2611" s="273" t="s">
        <v>77</v>
      </c>
      <c r="AY2611" s="275" t="s">
        <v>366</v>
      </c>
    </row>
    <row r="2612" spans="2:51" s="280" customFormat="1">
      <c r="B2612" s="279"/>
      <c r="D2612" s="274" t="s">
        <v>373</v>
      </c>
      <c r="E2612" s="281" t="s">
        <v>1</v>
      </c>
      <c r="F2612" s="282" t="s">
        <v>2002</v>
      </c>
      <c r="H2612" s="283">
        <v>46.165999999999997</v>
      </c>
      <c r="L2612" s="279"/>
      <c r="M2612" s="284"/>
      <c r="T2612" s="285"/>
      <c r="AT2612" s="281" t="s">
        <v>373</v>
      </c>
      <c r="AU2612" s="281" t="s">
        <v>90</v>
      </c>
      <c r="AV2612" s="280" t="s">
        <v>90</v>
      </c>
      <c r="AW2612" s="280" t="s">
        <v>31</v>
      </c>
      <c r="AX2612" s="280" t="s">
        <v>77</v>
      </c>
      <c r="AY2612" s="281" t="s">
        <v>366</v>
      </c>
    </row>
    <row r="2613" spans="2:51" s="280" customFormat="1">
      <c r="B2613" s="279"/>
      <c r="D2613" s="274" t="s">
        <v>373</v>
      </c>
      <c r="E2613" s="281" t="s">
        <v>1</v>
      </c>
      <c r="F2613" s="282" t="s">
        <v>2003</v>
      </c>
      <c r="H2613" s="283">
        <v>-24.061</v>
      </c>
      <c r="L2613" s="279"/>
      <c r="M2613" s="284"/>
      <c r="T2613" s="285"/>
      <c r="AT2613" s="281" t="s">
        <v>373</v>
      </c>
      <c r="AU2613" s="281" t="s">
        <v>90</v>
      </c>
      <c r="AV2613" s="280" t="s">
        <v>90</v>
      </c>
      <c r="AW2613" s="280" t="s">
        <v>31</v>
      </c>
      <c r="AX2613" s="280" t="s">
        <v>77</v>
      </c>
      <c r="AY2613" s="281" t="s">
        <v>366</v>
      </c>
    </row>
    <row r="2614" spans="2:51" s="280" customFormat="1">
      <c r="B2614" s="279"/>
      <c r="D2614" s="274" t="s">
        <v>373</v>
      </c>
      <c r="E2614" s="281" t="s">
        <v>1</v>
      </c>
      <c r="F2614" s="282" t="s">
        <v>2004</v>
      </c>
      <c r="H2614" s="283">
        <v>1.2509999999999999</v>
      </c>
      <c r="L2614" s="279"/>
      <c r="M2614" s="284"/>
      <c r="T2614" s="285"/>
      <c r="AT2614" s="281" t="s">
        <v>373</v>
      </c>
      <c r="AU2614" s="281" t="s">
        <v>90</v>
      </c>
      <c r="AV2614" s="280" t="s">
        <v>90</v>
      </c>
      <c r="AW2614" s="280" t="s">
        <v>31</v>
      </c>
      <c r="AX2614" s="280" t="s">
        <v>77</v>
      </c>
      <c r="AY2614" s="281" t="s">
        <v>366</v>
      </c>
    </row>
    <row r="2615" spans="2:51" s="273" customFormat="1">
      <c r="B2615" s="272"/>
      <c r="D2615" s="274" t="s">
        <v>373</v>
      </c>
      <c r="E2615" s="275" t="s">
        <v>1</v>
      </c>
      <c r="F2615" s="276" t="s">
        <v>2005</v>
      </c>
      <c r="H2615" s="275" t="s">
        <v>1</v>
      </c>
      <c r="L2615" s="272"/>
      <c r="M2615" s="277"/>
      <c r="T2615" s="278"/>
      <c r="AT2615" s="275" t="s">
        <v>373</v>
      </c>
      <c r="AU2615" s="275" t="s">
        <v>90</v>
      </c>
      <c r="AV2615" s="273" t="s">
        <v>84</v>
      </c>
      <c r="AW2615" s="273" t="s">
        <v>31</v>
      </c>
      <c r="AX2615" s="273" t="s">
        <v>77</v>
      </c>
      <c r="AY2615" s="275" t="s">
        <v>366</v>
      </c>
    </row>
    <row r="2616" spans="2:51" s="273" customFormat="1">
      <c r="B2616" s="272"/>
      <c r="D2616" s="274" t="s">
        <v>373</v>
      </c>
      <c r="E2616" s="275" t="s">
        <v>1</v>
      </c>
      <c r="F2616" s="276" t="s">
        <v>487</v>
      </c>
      <c r="H2616" s="275" t="s">
        <v>1</v>
      </c>
      <c r="L2616" s="272"/>
      <c r="M2616" s="277"/>
      <c r="T2616" s="278"/>
      <c r="AT2616" s="275" t="s">
        <v>373</v>
      </c>
      <c r="AU2616" s="275" t="s">
        <v>90</v>
      </c>
      <c r="AV2616" s="273" t="s">
        <v>84</v>
      </c>
      <c r="AW2616" s="273" t="s">
        <v>31</v>
      </c>
      <c r="AX2616" s="273" t="s">
        <v>77</v>
      </c>
      <c r="AY2616" s="275" t="s">
        <v>366</v>
      </c>
    </row>
    <row r="2617" spans="2:51" s="280" customFormat="1">
      <c r="B2617" s="279"/>
      <c r="D2617" s="274" t="s">
        <v>373</v>
      </c>
      <c r="E2617" s="281" t="s">
        <v>1</v>
      </c>
      <c r="F2617" s="282" t="s">
        <v>2105</v>
      </c>
      <c r="H2617" s="283">
        <v>2.4830000000000001</v>
      </c>
      <c r="L2617" s="279"/>
      <c r="M2617" s="284"/>
      <c r="T2617" s="285"/>
      <c r="AT2617" s="281" t="s">
        <v>373</v>
      </c>
      <c r="AU2617" s="281" t="s">
        <v>90</v>
      </c>
      <c r="AV2617" s="280" t="s">
        <v>90</v>
      </c>
      <c r="AW2617" s="280" t="s">
        <v>31</v>
      </c>
      <c r="AX2617" s="280" t="s">
        <v>77</v>
      </c>
      <c r="AY2617" s="281" t="s">
        <v>366</v>
      </c>
    </row>
    <row r="2618" spans="2:51" s="273" customFormat="1">
      <c r="B2618" s="272"/>
      <c r="D2618" s="274" t="s">
        <v>373</v>
      </c>
      <c r="E2618" s="275" t="s">
        <v>1</v>
      </c>
      <c r="F2618" s="276" t="s">
        <v>1904</v>
      </c>
      <c r="H2618" s="275" t="s">
        <v>1</v>
      </c>
      <c r="L2618" s="272"/>
      <c r="M2618" s="277"/>
      <c r="T2618" s="278"/>
      <c r="AT2618" s="275" t="s">
        <v>373</v>
      </c>
      <c r="AU2618" s="275" t="s">
        <v>90</v>
      </c>
      <c r="AV2618" s="273" t="s">
        <v>84</v>
      </c>
      <c r="AW2618" s="273" t="s">
        <v>31</v>
      </c>
      <c r="AX2618" s="273" t="s">
        <v>77</v>
      </c>
      <c r="AY2618" s="275" t="s">
        <v>366</v>
      </c>
    </row>
    <row r="2619" spans="2:51" s="280" customFormat="1">
      <c r="B2619" s="279"/>
      <c r="D2619" s="274" t="s">
        <v>373</v>
      </c>
      <c r="E2619" s="281" t="s">
        <v>1</v>
      </c>
      <c r="F2619" s="282" t="s">
        <v>2006</v>
      </c>
      <c r="H2619" s="283">
        <v>4.3010000000000002</v>
      </c>
      <c r="L2619" s="279"/>
      <c r="M2619" s="284"/>
      <c r="T2619" s="285"/>
      <c r="AT2619" s="281" t="s">
        <v>373</v>
      </c>
      <c r="AU2619" s="281" t="s">
        <v>90</v>
      </c>
      <c r="AV2619" s="280" t="s">
        <v>90</v>
      </c>
      <c r="AW2619" s="280" t="s">
        <v>31</v>
      </c>
      <c r="AX2619" s="280" t="s">
        <v>77</v>
      </c>
      <c r="AY2619" s="281" t="s">
        <v>366</v>
      </c>
    </row>
    <row r="2620" spans="2:51" s="280" customFormat="1">
      <c r="B2620" s="279"/>
      <c r="D2620" s="274" t="s">
        <v>373</v>
      </c>
      <c r="E2620" s="281" t="s">
        <v>1</v>
      </c>
      <c r="F2620" s="282" t="s">
        <v>1967</v>
      </c>
      <c r="H2620" s="283">
        <v>-2.7360000000000002</v>
      </c>
      <c r="L2620" s="279"/>
      <c r="M2620" s="284"/>
      <c r="T2620" s="285"/>
      <c r="AT2620" s="281" t="s">
        <v>373</v>
      </c>
      <c r="AU2620" s="281" t="s">
        <v>90</v>
      </c>
      <c r="AV2620" s="280" t="s">
        <v>90</v>
      </c>
      <c r="AW2620" s="280" t="s">
        <v>31</v>
      </c>
      <c r="AX2620" s="280" t="s">
        <v>77</v>
      </c>
      <c r="AY2620" s="281" t="s">
        <v>366</v>
      </c>
    </row>
    <row r="2621" spans="2:51" s="280" customFormat="1">
      <c r="B2621" s="279"/>
      <c r="D2621" s="274" t="s">
        <v>373</v>
      </c>
      <c r="E2621" s="281" t="s">
        <v>1</v>
      </c>
      <c r="F2621" s="282" t="s">
        <v>1983</v>
      </c>
      <c r="H2621" s="283">
        <v>1.1519999999999999</v>
      </c>
      <c r="L2621" s="279"/>
      <c r="M2621" s="284"/>
      <c r="T2621" s="285"/>
      <c r="AT2621" s="281" t="s">
        <v>373</v>
      </c>
      <c r="AU2621" s="281" t="s">
        <v>90</v>
      </c>
      <c r="AV2621" s="280" t="s">
        <v>90</v>
      </c>
      <c r="AW2621" s="280" t="s">
        <v>31</v>
      </c>
      <c r="AX2621" s="280" t="s">
        <v>77</v>
      </c>
      <c r="AY2621" s="281" t="s">
        <v>366</v>
      </c>
    </row>
    <row r="2622" spans="2:51" s="273" customFormat="1">
      <c r="B2622" s="272"/>
      <c r="D2622" s="274" t="s">
        <v>373</v>
      </c>
      <c r="E2622" s="275" t="s">
        <v>1</v>
      </c>
      <c r="F2622" s="276" t="s">
        <v>1824</v>
      </c>
      <c r="H2622" s="275" t="s">
        <v>1</v>
      </c>
      <c r="L2622" s="272"/>
      <c r="M2622" s="277"/>
      <c r="T2622" s="278"/>
      <c r="AT2622" s="275" t="s">
        <v>373</v>
      </c>
      <c r="AU2622" s="275" t="s">
        <v>90</v>
      </c>
      <c r="AV2622" s="273" t="s">
        <v>84</v>
      </c>
      <c r="AW2622" s="273" t="s">
        <v>31</v>
      </c>
      <c r="AX2622" s="273" t="s">
        <v>77</v>
      </c>
      <c r="AY2622" s="275" t="s">
        <v>366</v>
      </c>
    </row>
    <row r="2623" spans="2:51" s="273" customFormat="1">
      <c r="B2623" s="272"/>
      <c r="D2623" s="274" t="s">
        <v>373</v>
      </c>
      <c r="E2623" s="275" t="s">
        <v>1</v>
      </c>
      <c r="F2623" s="276" t="s">
        <v>487</v>
      </c>
      <c r="H2623" s="275" t="s">
        <v>1</v>
      </c>
      <c r="L2623" s="272"/>
      <c r="M2623" s="277"/>
      <c r="T2623" s="278"/>
      <c r="AT2623" s="275" t="s">
        <v>373</v>
      </c>
      <c r="AU2623" s="275" t="s">
        <v>90</v>
      </c>
      <c r="AV2623" s="273" t="s">
        <v>84</v>
      </c>
      <c r="AW2623" s="273" t="s">
        <v>31</v>
      </c>
      <c r="AX2623" s="273" t="s">
        <v>77</v>
      </c>
      <c r="AY2623" s="275" t="s">
        <v>366</v>
      </c>
    </row>
    <row r="2624" spans="2:51" s="280" customFormat="1">
      <c r="B2624" s="279"/>
      <c r="D2624" s="274" t="s">
        <v>373</v>
      </c>
      <c r="E2624" s="281" t="s">
        <v>1</v>
      </c>
      <c r="F2624" s="282" t="s">
        <v>2106</v>
      </c>
      <c r="H2624" s="283">
        <v>7.0000000000000007E-2</v>
      </c>
      <c r="L2624" s="279"/>
      <c r="M2624" s="284"/>
      <c r="T2624" s="285"/>
      <c r="AT2624" s="281" t="s">
        <v>373</v>
      </c>
      <c r="AU2624" s="281" t="s">
        <v>90</v>
      </c>
      <c r="AV2624" s="280" t="s">
        <v>90</v>
      </c>
      <c r="AW2624" s="280" t="s">
        <v>31</v>
      </c>
      <c r="AX2624" s="280" t="s">
        <v>77</v>
      </c>
      <c r="AY2624" s="281" t="s">
        <v>366</v>
      </c>
    </row>
    <row r="2625" spans="2:51" s="273" customFormat="1">
      <c r="B2625" s="272"/>
      <c r="D2625" s="274" t="s">
        <v>373</v>
      </c>
      <c r="E2625" s="275" t="s">
        <v>1</v>
      </c>
      <c r="F2625" s="276" t="s">
        <v>1598</v>
      </c>
      <c r="H2625" s="275" t="s">
        <v>1</v>
      </c>
      <c r="L2625" s="272"/>
      <c r="M2625" s="277"/>
      <c r="T2625" s="278"/>
      <c r="AT2625" s="275" t="s">
        <v>373</v>
      </c>
      <c r="AU2625" s="275" t="s">
        <v>90</v>
      </c>
      <c r="AV2625" s="273" t="s">
        <v>84</v>
      </c>
      <c r="AW2625" s="273" t="s">
        <v>31</v>
      </c>
      <c r="AX2625" s="273" t="s">
        <v>77</v>
      </c>
      <c r="AY2625" s="275" t="s">
        <v>366</v>
      </c>
    </row>
    <row r="2626" spans="2:51" s="273" customFormat="1">
      <c r="B2626" s="272"/>
      <c r="D2626" s="274" t="s">
        <v>373</v>
      </c>
      <c r="E2626" s="275" t="s">
        <v>1</v>
      </c>
      <c r="F2626" s="276" t="s">
        <v>487</v>
      </c>
      <c r="H2626" s="275" t="s">
        <v>1</v>
      </c>
      <c r="L2626" s="272"/>
      <c r="M2626" s="277"/>
      <c r="T2626" s="278"/>
      <c r="AT2626" s="275" t="s">
        <v>373</v>
      </c>
      <c r="AU2626" s="275" t="s">
        <v>90</v>
      </c>
      <c r="AV2626" s="273" t="s">
        <v>84</v>
      </c>
      <c r="AW2626" s="273" t="s">
        <v>31</v>
      </c>
      <c r="AX2626" s="273" t="s">
        <v>77</v>
      </c>
      <c r="AY2626" s="275" t="s">
        <v>366</v>
      </c>
    </row>
    <row r="2627" spans="2:51" s="280" customFormat="1">
      <c r="B2627" s="279"/>
      <c r="D2627" s="274" t="s">
        <v>373</v>
      </c>
      <c r="E2627" s="281" t="s">
        <v>1</v>
      </c>
      <c r="F2627" s="282" t="s">
        <v>2107</v>
      </c>
      <c r="H2627" s="283">
        <v>2.8820000000000001</v>
      </c>
      <c r="L2627" s="279"/>
      <c r="M2627" s="284"/>
      <c r="T2627" s="285"/>
      <c r="AT2627" s="281" t="s">
        <v>373</v>
      </c>
      <c r="AU2627" s="281" t="s">
        <v>90</v>
      </c>
      <c r="AV2627" s="280" t="s">
        <v>90</v>
      </c>
      <c r="AW2627" s="280" t="s">
        <v>31</v>
      </c>
      <c r="AX2627" s="280" t="s">
        <v>77</v>
      </c>
      <c r="AY2627" s="281" t="s">
        <v>366</v>
      </c>
    </row>
    <row r="2628" spans="2:51" s="280" customFormat="1">
      <c r="B2628" s="279"/>
      <c r="D2628" s="274" t="s">
        <v>373</v>
      </c>
      <c r="E2628" s="281" t="s">
        <v>1</v>
      </c>
      <c r="F2628" s="282" t="s">
        <v>2108</v>
      </c>
      <c r="H2628" s="283">
        <v>0.48099999999999998</v>
      </c>
      <c r="L2628" s="279"/>
      <c r="M2628" s="284"/>
      <c r="T2628" s="285"/>
      <c r="AT2628" s="281" t="s">
        <v>373</v>
      </c>
      <c r="AU2628" s="281" t="s">
        <v>90</v>
      </c>
      <c r="AV2628" s="280" t="s">
        <v>90</v>
      </c>
      <c r="AW2628" s="280" t="s">
        <v>31</v>
      </c>
      <c r="AX2628" s="280" t="s">
        <v>77</v>
      </c>
      <c r="AY2628" s="281" t="s">
        <v>366</v>
      </c>
    </row>
    <row r="2629" spans="2:51" s="273" customFormat="1">
      <c r="B2629" s="272"/>
      <c r="D2629" s="274" t="s">
        <v>373</v>
      </c>
      <c r="E2629" s="275" t="s">
        <v>1</v>
      </c>
      <c r="F2629" s="276" t="s">
        <v>1904</v>
      </c>
      <c r="H2629" s="275" t="s">
        <v>1</v>
      </c>
      <c r="L2629" s="272"/>
      <c r="M2629" s="277"/>
      <c r="T2629" s="278"/>
      <c r="AT2629" s="275" t="s">
        <v>373</v>
      </c>
      <c r="AU2629" s="275" t="s">
        <v>90</v>
      </c>
      <c r="AV2629" s="273" t="s">
        <v>84</v>
      </c>
      <c r="AW2629" s="273" t="s">
        <v>31</v>
      </c>
      <c r="AX2629" s="273" t="s">
        <v>77</v>
      </c>
      <c r="AY2629" s="275" t="s">
        <v>366</v>
      </c>
    </row>
    <row r="2630" spans="2:51" s="280" customFormat="1">
      <c r="B2630" s="279"/>
      <c r="D2630" s="274" t="s">
        <v>373</v>
      </c>
      <c r="E2630" s="281" t="s">
        <v>1</v>
      </c>
      <c r="F2630" s="282" t="s">
        <v>2007</v>
      </c>
      <c r="H2630" s="283">
        <v>11.516999999999999</v>
      </c>
      <c r="L2630" s="279"/>
      <c r="M2630" s="284"/>
      <c r="T2630" s="285"/>
      <c r="AT2630" s="281" t="s">
        <v>373</v>
      </c>
      <c r="AU2630" s="281" t="s">
        <v>90</v>
      </c>
      <c r="AV2630" s="280" t="s">
        <v>90</v>
      </c>
      <c r="AW2630" s="280" t="s">
        <v>31</v>
      </c>
      <c r="AX2630" s="280" t="s">
        <v>77</v>
      </c>
      <c r="AY2630" s="281" t="s">
        <v>366</v>
      </c>
    </row>
    <row r="2631" spans="2:51" s="294" customFormat="1">
      <c r="B2631" s="293"/>
      <c r="D2631" s="274" t="s">
        <v>373</v>
      </c>
      <c r="E2631" s="295" t="s">
        <v>1</v>
      </c>
      <c r="F2631" s="296" t="s">
        <v>397</v>
      </c>
      <c r="H2631" s="297">
        <v>305.28699999999998</v>
      </c>
      <c r="L2631" s="293"/>
      <c r="M2631" s="298"/>
      <c r="T2631" s="299"/>
      <c r="AT2631" s="295" t="s">
        <v>373</v>
      </c>
      <c r="AU2631" s="295" t="s">
        <v>90</v>
      </c>
      <c r="AV2631" s="294" t="s">
        <v>149</v>
      </c>
      <c r="AW2631" s="294" t="s">
        <v>31</v>
      </c>
      <c r="AX2631" s="294" t="s">
        <v>77</v>
      </c>
      <c r="AY2631" s="295" t="s">
        <v>366</v>
      </c>
    </row>
    <row r="2632" spans="2:51" s="273" customFormat="1">
      <c r="B2632" s="272"/>
      <c r="D2632" s="274" t="s">
        <v>373</v>
      </c>
      <c r="E2632" s="275" t="s">
        <v>1</v>
      </c>
      <c r="F2632" s="276" t="s">
        <v>1600</v>
      </c>
      <c r="H2632" s="275" t="s">
        <v>1</v>
      </c>
      <c r="L2632" s="272"/>
      <c r="M2632" s="277"/>
      <c r="T2632" s="278"/>
      <c r="AT2632" s="275" t="s">
        <v>373</v>
      </c>
      <c r="AU2632" s="275" t="s">
        <v>90</v>
      </c>
      <c r="AV2632" s="273" t="s">
        <v>84</v>
      </c>
      <c r="AW2632" s="273" t="s">
        <v>31</v>
      </c>
      <c r="AX2632" s="273" t="s">
        <v>77</v>
      </c>
      <c r="AY2632" s="275" t="s">
        <v>366</v>
      </c>
    </row>
    <row r="2633" spans="2:51" s="273" customFormat="1">
      <c r="B2633" s="272"/>
      <c r="D2633" s="274" t="s">
        <v>373</v>
      </c>
      <c r="E2633" s="275" t="s">
        <v>1</v>
      </c>
      <c r="F2633" s="276" t="s">
        <v>1781</v>
      </c>
      <c r="H2633" s="275" t="s">
        <v>1</v>
      </c>
      <c r="L2633" s="272"/>
      <c r="M2633" s="277"/>
      <c r="T2633" s="278"/>
      <c r="AT2633" s="275" t="s">
        <v>373</v>
      </c>
      <c r="AU2633" s="275" t="s">
        <v>90</v>
      </c>
      <c r="AV2633" s="273" t="s">
        <v>84</v>
      </c>
      <c r="AW2633" s="273" t="s">
        <v>31</v>
      </c>
      <c r="AX2633" s="273" t="s">
        <v>77</v>
      </c>
      <c r="AY2633" s="275" t="s">
        <v>366</v>
      </c>
    </row>
    <row r="2634" spans="2:51" s="273" customFormat="1">
      <c r="B2634" s="272"/>
      <c r="D2634" s="274" t="s">
        <v>373</v>
      </c>
      <c r="E2634" s="275" t="s">
        <v>1</v>
      </c>
      <c r="F2634" s="276" t="s">
        <v>1904</v>
      </c>
      <c r="H2634" s="275" t="s">
        <v>1</v>
      </c>
      <c r="L2634" s="272"/>
      <c r="M2634" s="277"/>
      <c r="T2634" s="278"/>
      <c r="AT2634" s="275" t="s">
        <v>373</v>
      </c>
      <c r="AU2634" s="275" t="s">
        <v>90</v>
      </c>
      <c r="AV2634" s="273" t="s">
        <v>84</v>
      </c>
      <c r="AW2634" s="273" t="s">
        <v>31</v>
      </c>
      <c r="AX2634" s="273" t="s">
        <v>77</v>
      </c>
      <c r="AY2634" s="275" t="s">
        <v>366</v>
      </c>
    </row>
    <row r="2635" spans="2:51" s="280" customFormat="1">
      <c r="B2635" s="279"/>
      <c r="D2635" s="274" t="s">
        <v>373</v>
      </c>
      <c r="E2635" s="281" t="s">
        <v>1</v>
      </c>
      <c r="F2635" s="282" t="s">
        <v>2008</v>
      </c>
      <c r="H2635" s="283">
        <v>22.140999999999998</v>
      </c>
      <c r="L2635" s="279"/>
      <c r="M2635" s="284"/>
      <c r="T2635" s="285"/>
      <c r="AT2635" s="281" t="s">
        <v>373</v>
      </c>
      <c r="AU2635" s="281" t="s">
        <v>90</v>
      </c>
      <c r="AV2635" s="280" t="s">
        <v>90</v>
      </c>
      <c r="AW2635" s="280" t="s">
        <v>31</v>
      </c>
      <c r="AX2635" s="280" t="s">
        <v>77</v>
      </c>
      <c r="AY2635" s="281" t="s">
        <v>366</v>
      </c>
    </row>
    <row r="2636" spans="2:51" s="273" customFormat="1">
      <c r="B2636" s="272"/>
      <c r="D2636" s="274" t="s">
        <v>373</v>
      </c>
      <c r="E2636" s="275" t="s">
        <v>1</v>
      </c>
      <c r="F2636" s="276" t="s">
        <v>2009</v>
      </c>
      <c r="H2636" s="275" t="s">
        <v>1</v>
      </c>
      <c r="L2636" s="272"/>
      <c r="M2636" s="277"/>
      <c r="T2636" s="278"/>
      <c r="AT2636" s="275" t="s">
        <v>373</v>
      </c>
      <c r="AU2636" s="275" t="s">
        <v>90</v>
      </c>
      <c r="AV2636" s="273" t="s">
        <v>84</v>
      </c>
      <c r="AW2636" s="273" t="s">
        <v>31</v>
      </c>
      <c r="AX2636" s="273" t="s">
        <v>77</v>
      </c>
      <c r="AY2636" s="275" t="s">
        <v>366</v>
      </c>
    </row>
    <row r="2637" spans="2:51" s="273" customFormat="1">
      <c r="B2637" s="272"/>
      <c r="D2637" s="274" t="s">
        <v>373</v>
      </c>
      <c r="E2637" s="275" t="s">
        <v>1</v>
      </c>
      <c r="F2637" s="276" t="s">
        <v>1904</v>
      </c>
      <c r="H2637" s="275" t="s">
        <v>1</v>
      </c>
      <c r="L2637" s="272"/>
      <c r="M2637" s="277"/>
      <c r="T2637" s="278"/>
      <c r="AT2637" s="275" t="s">
        <v>373</v>
      </c>
      <c r="AU2637" s="275" t="s">
        <v>90</v>
      </c>
      <c r="AV2637" s="273" t="s">
        <v>84</v>
      </c>
      <c r="AW2637" s="273" t="s">
        <v>31</v>
      </c>
      <c r="AX2637" s="273" t="s">
        <v>77</v>
      </c>
      <c r="AY2637" s="275" t="s">
        <v>366</v>
      </c>
    </row>
    <row r="2638" spans="2:51" s="280" customFormat="1">
      <c r="B2638" s="279"/>
      <c r="D2638" s="274" t="s">
        <v>373</v>
      </c>
      <c r="E2638" s="281" t="s">
        <v>1</v>
      </c>
      <c r="F2638" s="282" t="s">
        <v>2008</v>
      </c>
      <c r="H2638" s="283">
        <v>22.140999999999998</v>
      </c>
      <c r="L2638" s="279"/>
      <c r="M2638" s="284"/>
      <c r="T2638" s="285"/>
      <c r="AT2638" s="281" t="s">
        <v>373</v>
      </c>
      <c r="AU2638" s="281" t="s">
        <v>90</v>
      </c>
      <c r="AV2638" s="280" t="s">
        <v>90</v>
      </c>
      <c r="AW2638" s="280" t="s">
        <v>31</v>
      </c>
      <c r="AX2638" s="280" t="s">
        <v>77</v>
      </c>
      <c r="AY2638" s="281" t="s">
        <v>366</v>
      </c>
    </row>
    <row r="2639" spans="2:51" s="273" customFormat="1">
      <c r="B2639" s="272"/>
      <c r="D2639" s="274" t="s">
        <v>373</v>
      </c>
      <c r="E2639" s="275" t="s">
        <v>1</v>
      </c>
      <c r="F2639" s="276" t="s">
        <v>487</v>
      </c>
      <c r="H2639" s="275" t="s">
        <v>1</v>
      </c>
      <c r="L2639" s="272"/>
      <c r="M2639" s="277"/>
      <c r="T2639" s="278"/>
      <c r="AT2639" s="275" t="s">
        <v>373</v>
      </c>
      <c r="AU2639" s="275" t="s">
        <v>90</v>
      </c>
      <c r="AV2639" s="273" t="s">
        <v>84</v>
      </c>
      <c r="AW2639" s="273" t="s">
        <v>31</v>
      </c>
      <c r="AX2639" s="273" t="s">
        <v>77</v>
      </c>
      <c r="AY2639" s="275" t="s">
        <v>366</v>
      </c>
    </row>
    <row r="2640" spans="2:51" s="280" customFormat="1">
      <c r="B2640" s="279"/>
      <c r="D2640" s="274" t="s">
        <v>373</v>
      </c>
      <c r="E2640" s="281" t="s">
        <v>1</v>
      </c>
      <c r="F2640" s="282" t="s">
        <v>2109</v>
      </c>
      <c r="H2640" s="283">
        <v>0.33500000000000002</v>
      </c>
      <c r="L2640" s="279"/>
      <c r="M2640" s="284"/>
      <c r="T2640" s="285"/>
      <c r="AT2640" s="281" t="s">
        <v>373</v>
      </c>
      <c r="AU2640" s="281" t="s">
        <v>90</v>
      </c>
      <c r="AV2640" s="280" t="s">
        <v>90</v>
      </c>
      <c r="AW2640" s="280" t="s">
        <v>31</v>
      </c>
      <c r="AX2640" s="280" t="s">
        <v>77</v>
      </c>
      <c r="AY2640" s="281" t="s">
        <v>366</v>
      </c>
    </row>
    <row r="2641" spans="2:51" s="273" customFormat="1">
      <c r="B2641" s="272"/>
      <c r="D2641" s="274" t="s">
        <v>373</v>
      </c>
      <c r="E2641" s="275" t="s">
        <v>1</v>
      </c>
      <c r="F2641" s="276" t="s">
        <v>2110</v>
      </c>
      <c r="H2641" s="275" t="s">
        <v>1</v>
      </c>
      <c r="L2641" s="272"/>
      <c r="M2641" s="277"/>
      <c r="T2641" s="278"/>
      <c r="AT2641" s="275" t="s">
        <v>373</v>
      </c>
      <c r="AU2641" s="275" t="s">
        <v>90</v>
      </c>
      <c r="AV2641" s="273" t="s">
        <v>84</v>
      </c>
      <c r="AW2641" s="273" t="s">
        <v>31</v>
      </c>
      <c r="AX2641" s="273" t="s">
        <v>77</v>
      </c>
      <c r="AY2641" s="275" t="s">
        <v>366</v>
      </c>
    </row>
    <row r="2642" spans="2:51" s="273" customFormat="1">
      <c r="B2642" s="272"/>
      <c r="D2642" s="274" t="s">
        <v>373</v>
      </c>
      <c r="E2642" s="275" t="s">
        <v>1</v>
      </c>
      <c r="F2642" s="276" t="s">
        <v>487</v>
      </c>
      <c r="H2642" s="275" t="s">
        <v>1</v>
      </c>
      <c r="L2642" s="272"/>
      <c r="M2642" s="277"/>
      <c r="T2642" s="278"/>
      <c r="AT2642" s="275" t="s">
        <v>373</v>
      </c>
      <c r="AU2642" s="275" t="s">
        <v>90</v>
      </c>
      <c r="AV2642" s="273" t="s">
        <v>84</v>
      </c>
      <c r="AW2642" s="273" t="s">
        <v>31</v>
      </c>
      <c r="AX2642" s="273" t="s">
        <v>77</v>
      </c>
      <c r="AY2642" s="275" t="s">
        <v>366</v>
      </c>
    </row>
    <row r="2643" spans="2:51" s="280" customFormat="1">
      <c r="B2643" s="279"/>
      <c r="D2643" s="274" t="s">
        <v>373</v>
      </c>
      <c r="E2643" s="281" t="s">
        <v>1</v>
      </c>
      <c r="F2643" s="282" t="s">
        <v>2111</v>
      </c>
      <c r="H2643" s="283">
        <v>0.32200000000000001</v>
      </c>
      <c r="L2643" s="279"/>
      <c r="M2643" s="284"/>
      <c r="T2643" s="285"/>
      <c r="AT2643" s="281" t="s">
        <v>373</v>
      </c>
      <c r="AU2643" s="281" t="s">
        <v>90</v>
      </c>
      <c r="AV2643" s="280" t="s">
        <v>90</v>
      </c>
      <c r="AW2643" s="280" t="s">
        <v>31</v>
      </c>
      <c r="AX2643" s="280" t="s">
        <v>77</v>
      </c>
      <c r="AY2643" s="281" t="s">
        <v>366</v>
      </c>
    </row>
    <row r="2644" spans="2:51" s="273" customFormat="1">
      <c r="B2644" s="272"/>
      <c r="D2644" s="274" t="s">
        <v>373</v>
      </c>
      <c r="E2644" s="275" t="s">
        <v>1</v>
      </c>
      <c r="F2644" s="276" t="s">
        <v>1783</v>
      </c>
      <c r="H2644" s="275" t="s">
        <v>1</v>
      </c>
      <c r="L2644" s="272"/>
      <c r="M2644" s="277"/>
      <c r="T2644" s="278"/>
      <c r="AT2644" s="275" t="s">
        <v>373</v>
      </c>
      <c r="AU2644" s="275" t="s">
        <v>90</v>
      </c>
      <c r="AV2644" s="273" t="s">
        <v>84</v>
      </c>
      <c r="AW2644" s="273" t="s">
        <v>31</v>
      </c>
      <c r="AX2644" s="273" t="s">
        <v>77</v>
      </c>
      <c r="AY2644" s="275" t="s">
        <v>366</v>
      </c>
    </row>
    <row r="2645" spans="2:51" s="273" customFormat="1">
      <c r="B2645" s="272"/>
      <c r="D2645" s="274" t="s">
        <v>373</v>
      </c>
      <c r="E2645" s="275" t="s">
        <v>1</v>
      </c>
      <c r="F2645" s="276" t="s">
        <v>1904</v>
      </c>
      <c r="H2645" s="275" t="s">
        <v>1</v>
      </c>
      <c r="L2645" s="272"/>
      <c r="M2645" s="277"/>
      <c r="T2645" s="278"/>
      <c r="AT2645" s="275" t="s">
        <v>373</v>
      </c>
      <c r="AU2645" s="275" t="s">
        <v>90</v>
      </c>
      <c r="AV2645" s="273" t="s">
        <v>84</v>
      </c>
      <c r="AW2645" s="273" t="s">
        <v>31</v>
      </c>
      <c r="AX2645" s="273" t="s">
        <v>77</v>
      </c>
      <c r="AY2645" s="275" t="s">
        <v>366</v>
      </c>
    </row>
    <row r="2646" spans="2:51" s="280" customFormat="1">
      <c r="B2646" s="279"/>
      <c r="D2646" s="274" t="s">
        <v>373</v>
      </c>
      <c r="E2646" s="281" t="s">
        <v>1</v>
      </c>
      <c r="F2646" s="282" t="s">
        <v>2010</v>
      </c>
      <c r="H2646" s="283">
        <v>22.196999999999999</v>
      </c>
      <c r="L2646" s="279"/>
      <c r="M2646" s="284"/>
      <c r="T2646" s="285"/>
      <c r="AT2646" s="281" t="s">
        <v>373</v>
      </c>
      <c r="AU2646" s="281" t="s">
        <v>90</v>
      </c>
      <c r="AV2646" s="280" t="s">
        <v>90</v>
      </c>
      <c r="AW2646" s="280" t="s">
        <v>31</v>
      </c>
      <c r="AX2646" s="280" t="s">
        <v>77</v>
      </c>
      <c r="AY2646" s="281" t="s">
        <v>366</v>
      </c>
    </row>
    <row r="2647" spans="2:51" s="273" customFormat="1">
      <c r="B2647" s="272"/>
      <c r="D2647" s="274" t="s">
        <v>373</v>
      </c>
      <c r="E2647" s="275" t="s">
        <v>1</v>
      </c>
      <c r="F2647" s="276" t="s">
        <v>2011</v>
      </c>
      <c r="H2647" s="275" t="s">
        <v>1</v>
      </c>
      <c r="L2647" s="272"/>
      <c r="M2647" s="277"/>
      <c r="T2647" s="278"/>
      <c r="AT2647" s="275" t="s">
        <v>373</v>
      </c>
      <c r="AU2647" s="275" t="s">
        <v>90</v>
      </c>
      <c r="AV2647" s="273" t="s">
        <v>84</v>
      </c>
      <c r="AW2647" s="273" t="s">
        <v>31</v>
      </c>
      <c r="AX2647" s="273" t="s">
        <v>77</v>
      </c>
      <c r="AY2647" s="275" t="s">
        <v>366</v>
      </c>
    </row>
    <row r="2648" spans="2:51" s="273" customFormat="1">
      <c r="B2648" s="272"/>
      <c r="D2648" s="274" t="s">
        <v>373</v>
      </c>
      <c r="E2648" s="275" t="s">
        <v>1</v>
      </c>
      <c r="F2648" s="276" t="s">
        <v>1904</v>
      </c>
      <c r="H2648" s="275" t="s">
        <v>1</v>
      </c>
      <c r="L2648" s="272"/>
      <c r="M2648" s="277"/>
      <c r="T2648" s="278"/>
      <c r="AT2648" s="275" t="s">
        <v>373</v>
      </c>
      <c r="AU2648" s="275" t="s">
        <v>90</v>
      </c>
      <c r="AV2648" s="273" t="s">
        <v>84</v>
      </c>
      <c r="AW2648" s="273" t="s">
        <v>31</v>
      </c>
      <c r="AX2648" s="273" t="s">
        <v>77</v>
      </c>
      <c r="AY2648" s="275" t="s">
        <v>366</v>
      </c>
    </row>
    <row r="2649" spans="2:51" s="280" customFormat="1">
      <c r="B2649" s="279"/>
      <c r="D2649" s="274" t="s">
        <v>373</v>
      </c>
      <c r="E2649" s="281" t="s">
        <v>1</v>
      </c>
      <c r="F2649" s="282" t="s">
        <v>2010</v>
      </c>
      <c r="H2649" s="283">
        <v>22.196999999999999</v>
      </c>
      <c r="L2649" s="279"/>
      <c r="M2649" s="284"/>
      <c r="T2649" s="285"/>
      <c r="AT2649" s="281" t="s">
        <v>373</v>
      </c>
      <c r="AU2649" s="281" t="s">
        <v>90</v>
      </c>
      <c r="AV2649" s="280" t="s">
        <v>90</v>
      </c>
      <c r="AW2649" s="280" t="s">
        <v>31</v>
      </c>
      <c r="AX2649" s="280" t="s">
        <v>77</v>
      </c>
      <c r="AY2649" s="281" t="s">
        <v>366</v>
      </c>
    </row>
    <row r="2650" spans="2:51" s="273" customFormat="1">
      <c r="B2650" s="272"/>
      <c r="D2650" s="274" t="s">
        <v>373</v>
      </c>
      <c r="E2650" s="275" t="s">
        <v>1</v>
      </c>
      <c r="F2650" s="276" t="s">
        <v>487</v>
      </c>
      <c r="H2650" s="275" t="s">
        <v>1</v>
      </c>
      <c r="L2650" s="272"/>
      <c r="M2650" s="277"/>
      <c r="T2650" s="278"/>
      <c r="AT2650" s="275" t="s">
        <v>373</v>
      </c>
      <c r="AU2650" s="275" t="s">
        <v>90</v>
      </c>
      <c r="AV2650" s="273" t="s">
        <v>84</v>
      </c>
      <c r="AW2650" s="273" t="s">
        <v>31</v>
      </c>
      <c r="AX2650" s="273" t="s">
        <v>77</v>
      </c>
      <c r="AY2650" s="275" t="s">
        <v>366</v>
      </c>
    </row>
    <row r="2651" spans="2:51" s="280" customFormat="1">
      <c r="B2651" s="279"/>
      <c r="D2651" s="274" t="s">
        <v>373</v>
      </c>
      <c r="E2651" s="281" t="s">
        <v>1</v>
      </c>
      <c r="F2651" s="282" t="s">
        <v>2112</v>
      </c>
      <c r="H2651" s="283">
        <v>0.28100000000000003</v>
      </c>
      <c r="L2651" s="279"/>
      <c r="M2651" s="284"/>
      <c r="T2651" s="285"/>
      <c r="AT2651" s="281" t="s">
        <v>373</v>
      </c>
      <c r="AU2651" s="281" t="s">
        <v>90</v>
      </c>
      <c r="AV2651" s="280" t="s">
        <v>90</v>
      </c>
      <c r="AW2651" s="280" t="s">
        <v>31</v>
      </c>
      <c r="AX2651" s="280" t="s">
        <v>77</v>
      </c>
      <c r="AY2651" s="281" t="s">
        <v>366</v>
      </c>
    </row>
    <row r="2652" spans="2:51" s="273" customFormat="1">
      <c r="B2652" s="272"/>
      <c r="D2652" s="274" t="s">
        <v>373</v>
      </c>
      <c r="E2652" s="275" t="s">
        <v>1</v>
      </c>
      <c r="F2652" s="276" t="s">
        <v>2113</v>
      </c>
      <c r="H2652" s="275" t="s">
        <v>1</v>
      </c>
      <c r="L2652" s="272"/>
      <c r="M2652" s="277"/>
      <c r="T2652" s="278"/>
      <c r="AT2652" s="275" t="s">
        <v>373</v>
      </c>
      <c r="AU2652" s="275" t="s">
        <v>90</v>
      </c>
      <c r="AV2652" s="273" t="s">
        <v>84</v>
      </c>
      <c r="AW2652" s="273" t="s">
        <v>31</v>
      </c>
      <c r="AX2652" s="273" t="s">
        <v>77</v>
      </c>
      <c r="AY2652" s="275" t="s">
        <v>366</v>
      </c>
    </row>
    <row r="2653" spans="2:51" s="273" customFormat="1">
      <c r="B2653" s="272"/>
      <c r="D2653" s="274" t="s">
        <v>373</v>
      </c>
      <c r="E2653" s="275" t="s">
        <v>1</v>
      </c>
      <c r="F2653" s="276" t="s">
        <v>487</v>
      </c>
      <c r="H2653" s="275" t="s">
        <v>1</v>
      </c>
      <c r="L2653" s="272"/>
      <c r="M2653" s="277"/>
      <c r="T2653" s="278"/>
      <c r="AT2653" s="275" t="s">
        <v>373</v>
      </c>
      <c r="AU2653" s="275" t="s">
        <v>90</v>
      </c>
      <c r="AV2653" s="273" t="s">
        <v>84</v>
      </c>
      <c r="AW2653" s="273" t="s">
        <v>31</v>
      </c>
      <c r="AX2653" s="273" t="s">
        <v>77</v>
      </c>
      <c r="AY2653" s="275" t="s">
        <v>366</v>
      </c>
    </row>
    <row r="2654" spans="2:51" s="280" customFormat="1">
      <c r="B2654" s="279"/>
      <c r="D2654" s="274" t="s">
        <v>373</v>
      </c>
      <c r="E2654" s="281" t="s">
        <v>1</v>
      </c>
      <c r="F2654" s="282" t="s">
        <v>2114</v>
      </c>
      <c r="H2654" s="283">
        <v>0.40200000000000002</v>
      </c>
      <c r="L2654" s="279"/>
      <c r="M2654" s="284"/>
      <c r="T2654" s="285"/>
      <c r="AT2654" s="281" t="s">
        <v>373</v>
      </c>
      <c r="AU2654" s="281" t="s">
        <v>90</v>
      </c>
      <c r="AV2654" s="280" t="s">
        <v>90</v>
      </c>
      <c r="AW2654" s="280" t="s">
        <v>31</v>
      </c>
      <c r="AX2654" s="280" t="s">
        <v>77</v>
      </c>
      <c r="AY2654" s="281" t="s">
        <v>366</v>
      </c>
    </row>
    <row r="2655" spans="2:51" s="273" customFormat="1">
      <c r="B2655" s="272"/>
      <c r="D2655" s="274" t="s">
        <v>373</v>
      </c>
      <c r="E2655" s="275" t="s">
        <v>1</v>
      </c>
      <c r="F2655" s="276" t="s">
        <v>1785</v>
      </c>
      <c r="H2655" s="275" t="s">
        <v>1</v>
      </c>
      <c r="L2655" s="272"/>
      <c r="M2655" s="277"/>
      <c r="T2655" s="278"/>
      <c r="AT2655" s="275" t="s">
        <v>373</v>
      </c>
      <c r="AU2655" s="275" t="s">
        <v>90</v>
      </c>
      <c r="AV2655" s="273" t="s">
        <v>84</v>
      </c>
      <c r="AW2655" s="273" t="s">
        <v>31</v>
      </c>
      <c r="AX2655" s="273" t="s">
        <v>77</v>
      </c>
      <c r="AY2655" s="275" t="s">
        <v>366</v>
      </c>
    </row>
    <row r="2656" spans="2:51" s="273" customFormat="1">
      <c r="B2656" s="272"/>
      <c r="D2656" s="274" t="s">
        <v>373</v>
      </c>
      <c r="E2656" s="275" t="s">
        <v>1</v>
      </c>
      <c r="F2656" s="276" t="s">
        <v>1904</v>
      </c>
      <c r="H2656" s="275" t="s">
        <v>1</v>
      </c>
      <c r="L2656" s="272"/>
      <c r="M2656" s="277"/>
      <c r="T2656" s="278"/>
      <c r="AT2656" s="275" t="s">
        <v>373</v>
      </c>
      <c r="AU2656" s="275" t="s">
        <v>90</v>
      </c>
      <c r="AV2656" s="273" t="s">
        <v>84</v>
      </c>
      <c r="AW2656" s="273" t="s">
        <v>31</v>
      </c>
      <c r="AX2656" s="273" t="s">
        <v>77</v>
      </c>
      <c r="AY2656" s="275" t="s">
        <v>366</v>
      </c>
    </row>
    <row r="2657" spans="2:51" s="280" customFormat="1">
      <c r="B2657" s="279"/>
      <c r="D2657" s="274" t="s">
        <v>373</v>
      </c>
      <c r="E2657" s="281" t="s">
        <v>1</v>
      </c>
      <c r="F2657" s="282" t="s">
        <v>2012</v>
      </c>
      <c r="H2657" s="283">
        <v>24.395</v>
      </c>
      <c r="L2657" s="279"/>
      <c r="M2657" s="284"/>
      <c r="T2657" s="285"/>
      <c r="AT2657" s="281" t="s">
        <v>373</v>
      </c>
      <c r="AU2657" s="281" t="s">
        <v>90</v>
      </c>
      <c r="AV2657" s="280" t="s">
        <v>90</v>
      </c>
      <c r="AW2657" s="280" t="s">
        <v>31</v>
      </c>
      <c r="AX2657" s="280" t="s">
        <v>77</v>
      </c>
      <c r="AY2657" s="281" t="s">
        <v>366</v>
      </c>
    </row>
    <row r="2658" spans="2:51" s="280" customFormat="1">
      <c r="B2658" s="279"/>
      <c r="D2658" s="274" t="s">
        <v>373</v>
      </c>
      <c r="E2658" s="281" t="s">
        <v>1</v>
      </c>
      <c r="F2658" s="282" t="s">
        <v>1993</v>
      </c>
      <c r="H2658" s="283">
        <v>-3.4430000000000001</v>
      </c>
      <c r="L2658" s="279"/>
      <c r="M2658" s="284"/>
      <c r="T2658" s="285"/>
      <c r="AT2658" s="281" t="s">
        <v>373</v>
      </c>
      <c r="AU2658" s="281" t="s">
        <v>90</v>
      </c>
      <c r="AV2658" s="280" t="s">
        <v>90</v>
      </c>
      <c r="AW2658" s="280" t="s">
        <v>31</v>
      </c>
      <c r="AX2658" s="280" t="s">
        <v>77</v>
      </c>
      <c r="AY2658" s="281" t="s">
        <v>366</v>
      </c>
    </row>
    <row r="2659" spans="2:51" s="273" customFormat="1">
      <c r="B2659" s="272"/>
      <c r="D2659" s="274" t="s">
        <v>373</v>
      </c>
      <c r="E2659" s="275" t="s">
        <v>1</v>
      </c>
      <c r="F2659" s="276" t="s">
        <v>1787</v>
      </c>
      <c r="H2659" s="275" t="s">
        <v>1</v>
      </c>
      <c r="L2659" s="272"/>
      <c r="M2659" s="277"/>
      <c r="T2659" s="278"/>
      <c r="AT2659" s="275" t="s">
        <v>373</v>
      </c>
      <c r="AU2659" s="275" t="s">
        <v>90</v>
      </c>
      <c r="AV2659" s="273" t="s">
        <v>84</v>
      </c>
      <c r="AW2659" s="273" t="s">
        <v>31</v>
      </c>
      <c r="AX2659" s="273" t="s">
        <v>77</v>
      </c>
      <c r="AY2659" s="275" t="s">
        <v>366</v>
      </c>
    </row>
    <row r="2660" spans="2:51" s="273" customFormat="1">
      <c r="B2660" s="272"/>
      <c r="D2660" s="274" t="s">
        <v>373</v>
      </c>
      <c r="E2660" s="275" t="s">
        <v>1</v>
      </c>
      <c r="F2660" s="276" t="s">
        <v>1904</v>
      </c>
      <c r="H2660" s="275" t="s">
        <v>1</v>
      </c>
      <c r="L2660" s="272"/>
      <c r="M2660" s="277"/>
      <c r="T2660" s="278"/>
      <c r="AT2660" s="275" t="s">
        <v>373</v>
      </c>
      <c r="AU2660" s="275" t="s">
        <v>90</v>
      </c>
      <c r="AV2660" s="273" t="s">
        <v>84</v>
      </c>
      <c r="AW2660" s="273" t="s">
        <v>31</v>
      </c>
      <c r="AX2660" s="273" t="s">
        <v>77</v>
      </c>
      <c r="AY2660" s="275" t="s">
        <v>366</v>
      </c>
    </row>
    <row r="2661" spans="2:51" s="280" customFormat="1">
      <c r="B2661" s="279"/>
      <c r="D2661" s="274" t="s">
        <v>373</v>
      </c>
      <c r="E2661" s="281" t="s">
        <v>1</v>
      </c>
      <c r="F2661" s="282" t="s">
        <v>2013</v>
      </c>
      <c r="H2661" s="283">
        <v>48.835000000000001</v>
      </c>
      <c r="L2661" s="279"/>
      <c r="M2661" s="284"/>
      <c r="T2661" s="285"/>
      <c r="AT2661" s="281" t="s">
        <v>373</v>
      </c>
      <c r="AU2661" s="281" t="s">
        <v>90</v>
      </c>
      <c r="AV2661" s="280" t="s">
        <v>90</v>
      </c>
      <c r="AW2661" s="280" t="s">
        <v>31</v>
      </c>
      <c r="AX2661" s="280" t="s">
        <v>77</v>
      </c>
      <c r="AY2661" s="281" t="s">
        <v>366</v>
      </c>
    </row>
    <row r="2662" spans="2:51" s="280" customFormat="1">
      <c r="B2662" s="279"/>
      <c r="D2662" s="274" t="s">
        <v>373</v>
      </c>
      <c r="E2662" s="281" t="s">
        <v>1</v>
      </c>
      <c r="F2662" s="282" t="s">
        <v>1995</v>
      </c>
      <c r="H2662" s="283">
        <v>-6.8849999999999998</v>
      </c>
      <c r="L2662" s="279"/>
      <c r="M2662" s="284"/>
      <c r="T2662" s="285"/>
      <c r="AT2662" s="281" t="s">
        <v>373</v>
      </c>
      <c r="AU2662" s="281" t="s">
        <v>90</v>
      </c>
      <c r="AV2662" s="280" t="s">
        <v>90</v>
      </c>
      <c r="AW2662" s="280" t="s">
        <v>31</v>
      </c>
      <c r="AX2662" s="280" t="s">
        <v>77</v>
      </c>
      <c r="AY2662" s="281" t="s">
        <v>366</v>
      </c>
    </row>
    <row r="2663" spans="2:51" s="273" customFormat="1">
      <c r="B2663" s="272"/>
      <c r="D2663" s="274" t="s">
        <v>373</v>
      </c>
      <c r="E2663" s="275" t="s">
        <v>1</v>
      </c>
      <c r="F2663" s="276" t="s">
        <v>487</v>
      </c>
      <c r="H2663" s="275" t="s">
        <v>1</v>
      </c>
      <c r="L2663" s="272"/>
      <c r="M2663" s="277"/>
      <c r="T2663" s="278"/>
      <c r="AT2663" s="275" t="s">
        <v>373</v>
      </c>
      <c r="AU2663" s="275" t="s">
        <v>90</v>
      </c>
      <c r="AV2663" s="273" t="s">
        <v>84</v>
      </c>
      <c r="AW2663" s="273" t="s">
        <v>31</v>
      </c>
      <c r="AX2663" s="273" t="s">
        <v>77</v>
      </c>
      <c r="AY2663" s="275" t="s">
        <v>366</v>
      </c>
    </row>
    <row r="2664" spans="2:51" s="280" customFormat="1">
      <c r="B2664" s="279"/>
      <c r="D2664" s="274" t="s">
        <v>373</v>
      </c>
      <c r="E2664" s="281" t="s">
        <v>1</v>
      </c>
      <c r="F2664" s="282" t="s">
        <v>2115</v>
      </c>
      <c r="H2664" s="283">
        <v>0.496</v>
      </c>
      <c r="L2664" s="279"/>
      <c r="M2664" s="284"/>
      <c r="T2664" s="285"/>
      <c r="AT2664" s="281" t="s">
        <v>373</v>
      </c>
      <c r="AU2664" s="281" t="s">
        <v>90</v>
      </c>
      <c r="AV2664" s="280" t="s">
        <v>90</v>
      </c>
      <c r="AW2664" s="280" t="s">
        <v>31</v>
      </c>
      <c r="AX2664" s="280" t="s">
        <v>77</v>
      </c>
      <c r="AY2664" s="281" t="s">
        <v>366</v>
      </c>
    </row>
    <row r="2665" spans="2:51" s="273" customFormat="1">
      <c r="B2665" s="272"/>
      <c r="D2665" s="274" t="s">
        <v>373</v>
      </c>
      <c r="E2665" s="275" t="s">
        <v>1</v>
      </c>
      <c r="F2665" s="276" t="s">
        <v>1789</v>
      </c>
      <c r="H2665" s="275" t="s">
        <v>1</v>
      </c>
      <c r="L2665" s="272"/>
      <c r="M2665" s="277"/>
      <c r="T2665" s="278"/>
      <c r="AT2665" s="275" t="s">
        <v>373</v>
      </c>
      <c r="AU2665" s="275" t="s">
        <v>90</v>
      </c>
      <c r="AV2665" s="273" t="s">
        <v>84</v>
      </c>
      <c r="AW2665" s="273" t="s">
        <v>31</v>
      </c>
      <c r="AX2665" s="273" t="s">
        <v>77</v>
      </c>
      <c r="AY2665" s="275" t="s">
        <v>366</v>
      </c>
    </row>
    <row r="2666" spans="2:51" s="273" customFormat="1">
      <c r="B2666" s="272"/>
      <c r="D2666" s="274" t="s">
        <v>373</v>
      </c>
      <c r="E2666" s="275" t="s">
        <v>1</v>
      </c>
      <c r="F2666" s="276" t="s">
        <v>1904</v>
      </c>
      <c r="H2666" s="275" t="s">
        <v>1</v>
      </c>
      <c r="L2666" s="272"/>
      <c r="M2666" s="277"/>
      <c r="T2666" s="278"/>
      <c r="AT2666" s="275" t="s">
        <v>373</v>
      </c>
      <c r="AU2666" s="275" t="s">
        <v>90</v>
      </c>
      <c r="AV2666" s="273" t="s">
        <v>84</v>
      </c>
      <c r="AW2666" s="273" t="s">
        <v>31</v>
      </c>
      <c r="AX2666" s="273" t="s">
        <v>77</v>
      </c>
      <c r="AY2666" s="275" t="s">
        <v>366</v>
      </c>
    </row>
    <row r="2667" spans="2:51" s="280" customFormat="1">
      <c r="B2667" s="279"/>
      <c r="D2667" s="274" t="s">
        <v>373</v>
      </c>
      <c r="E2667" s="281" t="s">
        <v>1</v>
      </c>
      <c r="F2667" s="282" t="s">
        <v>2014</v>
      </c>
      <c r="H2667" s="283">
        <v>24.44</v>
      </c>
      <c r="L2667" s="279"/>
      <c r="M2667" s="284"/>
      <c r="T2667" s="285"/>
      <c r="AT2667" s="281" t="s">
        <v>373</v>
      </c>
      <c r="AU2667" s="281" t="s">
        <v>90</v>
      </c>
      <c r="AV2667" s="280" t="s">
        <v>90</v>
      </c>
      <c r="AW2667" s="280" t="s">
        <v>31</v>
      </c>
      <c r="AX2667" s="280" t="s">
        <v>77</v>
      </c>
      <c r="AY2667" s="281" t="s">
        <v>366</v>
      </c>
    </row>
    <row r="2668" spans="2:51" s="280" customFormat="1">
      <c r="B2668" s="279"/>
      <c r="D2668" s="274" t="s">
        <v>373</v>
      </c>
      <c r="E2668" s="281" t="s">
        <v>1</v>
      </c>
      <c r="F2668" s="282" t="s">
        <v>1993</v>
      </c>
      <c r="H2668" s="283">
        <v>-3.4430000000000001</v>
      </c>
      <c r="L2668" s="279"/>
      <c r="M2668" s="284"/>
      <c r="T2668" s="285"/>
      <c r="AT2668" s="281" t="s">
        <v>373</v>
      </c>
      <c r="AU2668" s="281" t="s">
        <v>90</v>
      </c>
      <c r="AV2668" s="280" t="s">
        <v>90</v>
      </c>
      <c r="AW2668" s="280" t="s">
        <v>31</v>
      </c>
      <c r="AX2668" s="280" t="s">
        <v>77</v>
      </c>
      <c r="AY2668" s="281" t="s">
        <v>366</v>
      </c>
    </row>
    <row r="2669" spans="2:51" s="273" customFormat="1">
      <c r="B2669" s="272"/>
      <c r="D2669" s="274" t="s">
        <v>373</v>
      </c>
      <c r="E2669" s="275" t="s">
        <v>1</v>
      </c>
      <c r="F2669" s="276" t="s">
        <v>487</v>
      </c>
      <c r="H2669" s="275" t="s">
        <v>1</v>
      </c>
      <c r="L2669" s="272"/>
      <c r="M2669" s="277"/>
      <c r="T2669" s="278"/>
      <c r="AT2669" s="275" t="s">
        <v>373</v>
      </c>
      <c r="AU2669" s="275" t="s">
        <v>90</v>
      </c>
      <c r="AV2669" s="273" t="s">
        <v>84</v>
      </c>
      <c r="AW2669" s="273" t="s">
        <v>31</v>
      </c>
      <c r="AX2669" s="273" t="s">
        <v>77</v>
      </c>
      <c r="AY2669" s="275" t="s">
        <v>366</v>
      </c>
    </row>
    <row r="2670" spans="2:51" s="280" customFormat="1">
      <c r="B2670" s="279"/>
      <c r="D2670" s="274" t="s">
        <v>373</v>
      </c>
      <c r="E2670" s="281" t="s">
        <v>1</v>
      </c>
      <c r="F2670" s="282" t="s">
        <v>2116</v>
      </c>
      <c r="H2670" s="283">
        <v>2.323</v>
      </c>
      <c r="L2670" s="279"/>
      <c r="M2670" s="284"/>
      <c r="T2670" s="285"/>
      <c r="AT2670" s="281" t="s">
        <v>373</v>
      </c>
      <c r="AU2670" s="281" t="s">
        <v>90</v>
      </c>
      <c r="AV2670" s="280" t="s">
        <v>90</v>
      </c>
      <c r="AW2670" s="280" t="s">
        <v>31</v>
      </c>
      <c r="AX2670" s="280" t="s">
        <v>77</v>
      </c>
      <c r="AY2670" s="281" t="s">
        <v>366</v>
      </c>
    </row>
    <row r="2671" spans="2:51" s="273" customFormat="1">
      <c r="B2671" s="272"/>
      <c r="D2671" s="274" t="s">
        <v>373</v>
      </c>
      <c r="E2671" s="275" t="s">
        <v>1</v>
      </c>
      <c r="F2671" s="276" t="s">
        <v>1795</v>
      </c>
      <c r="H2671" s="275" t="s">
        <v>1</v>
      </c>
      <c r="L2671" s="272"/>
      <c r="M2671" s="277"/>
      <c r="T2671" s="278"/>
      <c r="AT2671" s="275" t="s">
        <v>373</v>
      </c>
      <c r="AU2671" s="275" t="s">
        <v>90</v>
      </c>
      <c r="AV2671" s="273" t="s">
        <v>84</v>
      </c>
      <c r="AW2671" s="273" t="s">
        <v>31</v>
      </c>
      <c r="AX2671" s="273" t="s">
        <v>77</v>
      </c>
      <c r="AY2671" s="275" t="s">
        <v>366</v>
      </c>
    </row>
    <row r="2672" spans="2:51" s="273" customFormat="1">
      <c r="B2672" s="272"/>
      <c r="D2672" s="274" t="s">
        <v>373</v>
      </c>
      <c r="E2672" s="275" t="s">
        <v>1</v>
      </c>
      <c r="F2672" s="276" t="s">
        <v>1904</v>
      </c>
      <c r="H2672" s="275" t="s">
        <v>1</v>
      </c>
      <c r="L2672" s="272"/>
      <c r="M2672" s="277"/>
      <c r="T2672" s="278"/>
      <c r="AT2672" s="275" t="s">
        <v>373</v>
      </c>
      <c r="AU2672" s="275" t="s">
        <v>90</v>
      </c>
      <c r="AV2672" s="273" t="s">
        <v>84</v>
      </c>
      <c r="AW2672" s="273" t="s">
        <v>31</v>
      </c>
      <c r="AX2672" s="273" t="s">
        <v>77</v>
      </c>
      <c r="AY2672" s="275" t="s">
        <v>366</v>
      </c>
    </row>
    <row r="2673" spans="2:51" s="280" customFormat="1">
      <c r="B2673" s="279"/>
      <c r="D2673" s="274" t="s">
        <v>373</v>
      </c>
      <c r="E2673" s="281" t="s">
        <v>1</v>
      </c>
      <c r="F2673" s="282" t="s">
        <v>1843</v>
      </c>
      <c r="H2673" s="283">
        <v>15.513</v>
      </c>
      <c r="L2673" s="279"/>
      <c r="M2673" s="284"/>
      <c r="T2673" s="285"/>
      <c r="AT2673" s="281" t="s">
        <v>373</v>
      </c>
      <c r="AU2673" s="281" t="s">
        <v>90</v>
      </c>
      <c r="AV2673" s="280" t="s">
        <v>90</v>
      </c>
      <c r="AW2673" s="280" t="s">
        <v>31</v>
      </c>
      <c r="AX2673" s="280" t="s">
        <v>77</v>
      </c>
      <c r="AY2673" s="281" t="s">
        <v>366</v>
      </c>
    </row>
    <row r="2674" spans="2:51" s="273" customFormat="1">
      <c r="B2674" s="272"/>
      <c r="D2674" s="274" t="s">
        <v>373</v>
      </c>
      <c r="E2674" s="275" t="s">
        <v>1</v>
      </c>
      <c r="F2674" s="276" t="s">
        <v>1797</v>
      </c>
      <c r="H2674" s="275" t="s">
        <v>1</v>
      </c>
      <c r="L2674" s="272"/>
      <c r="M2674" s="277"/>
      <c r="T2674" s="278"/>
      <c r="AT2674" s="275" t="s">
        <v>373</v>
      </c>
      <c r="AU2674" s="275" t="s">
        <v>90</v>
      </c>
      <c r="AV2674" s="273" t="s">
        <v>84</v>
      </c>
      <c r="AW2674" s="273" t="s">
        <v>31</v>
      </c>
      <c r="AX2674" s="273" t="s">
        <v>77</v>
      </c>
      <c r="AY2674" s="275" t="s">
        <v>366</v>
      </c>
    </row>
    <row r="2675" spans="2:51" s="273" customFormat="1">
      <c r="B2675" s="272"/>
      <c r="D2675" s="274" t="s">
        <v>373</v>
      </c>
      <c r="E2675" s="275" t="s">
        <v>1</v>
      </c>
      <c r="F2675" s="276" t="s">
        <v>1904</v>
      </c>
      <c r="H2675" s="275" t="s">
        <v>1</v>
      </c>
      <c r="L2675" s="272"/>
      <c r="M2675" s="277"/>
      <c r="T2675" s="278"/>
      <c r="AT2675" s="275" t="s">
        <v>373</v>
      </c>
      <c r="AU2675" s="275" t="s">
        <v>90</v>
      </c>
      <c r="AV2675" s="273" t="s">
        <v>84</v>
      </c>
      <c r="AW2675" s="273" t="s">
        <v>31</v>
      </c>
      <c r="AX2675" s="273" t="s">
        <v>77</v>
      </c>
      <c r="AY2675" s="275" t="s">
        <v>366</v>
      </c>
    </row>
    <row r="2676" spans="2:51" s="280" customFormat="1">
      <c r="B2676" s="279"/>
      <c r="D2676" s="274" t="s">
        <v>373</v>
      </c>
      <c r="E2676" s="281" t="s">
        <v>1</v>
      </c>
      <c r="F2676" s="282" t="s">
        <v>1843</v>
      </c>
      <c r="H2676" s="283">
        <v>15.513</v>
      </c>
      <c r="L2676" s="279"/>
      <c r="M2676" s="284"/>
      <c r="T2676" s="285"/>
      <c r="AT2676" s="281" t="s">
        <v>373</v>
      </c>
      <c r="AU2676" s="281" t="s">
        <v>90</v>
      </c>
      <c r="AV2676" s="280" t="s">
        <v>90</v>
      </c>
      <c r="AW2676" s="280" t="s">
        <v>31</v>
      </c>
      <c r="AX2676" s="280" t="s">
        <v>77</v>
      </c>
      <c r="AY2676" s="281" t="s">
        <v>366</v>
      </c>
    </row>
    <row r="2677" spans="2:51" s="273" customFormat="1">
      <c r="B2677" s="272"/>
      <c r="D2677" s="274" t="s">
        <v>373</v>
      </c>
      <c r="E2677" s="275" t="s">
        <v>1</v>
      </c>
      <c r="F2677" s="276" t="s">
        <v>1848</v>
      </c>
      <c r="H2677" s="275" t="s">
        <v>1</v>
      </c>
      <c r="L2677" s="272"/>
      <c r="M2677" s="277"/>
      <c r="T2677" s="278"/>
      <c r="AT2677" s="275" t="s">
        <v>373</v>
      </c>
      <c r="AU2677" s="275" t="s">
        <v>90</v>
      </c>
      <c r="AV2677" s="273" t="s">
        <v>84</v>
      </c>
      <c r="AW2677" s="273" t="s">
        <v>31</v>
      </c>
      <c r="AX2677" s="273" t="s">
        <v>77</v>
      </c>
      <c r="AY2677" s="275" t="s">
        <v>366</v>
      </c>
    </row>
    <row r="2678" spans="2:51" s="273" customFormat="1">
      <c r="B2678" s="272"/>
      <c r="D2678" s="274" t="s">
        <v>373</v>
      </c>
      <c r="E2678" s="275" t="s">
        <v>1</v>
      </c>
      <c r="F2678" s="276" t="s">
        <v>1904</v>
      </c>
      <c r="H2678" s="275" t="s">
        <v>1</v>
      </c>
      <c r="L2678" s="272"/>
      <c r="M2678" s="277"/>
      <c r="T2678" s="278"/>
      <c r="AT2678" s="275" t="s">
        <v>373</v>
      </c>
      <c r="AU2678" s="275" t="s">
        <v>90</v>
      </c>
      <c r="AV2678" s="273" t="s">
        <v>84</v>
      </c>
      <c r="AW2678" s="273" t="s">
        <v>31</v>
      </c>
      <c r="AX2678" s="273" t="s">
        <v>77</v>
      </c>
      <c r="AY2678" s="275" t="s">
        <v>366</v>
      </c>
    </row>
    <row r="2679" spans="2:51" s="280" customFormat="1">
      <c r="B2679" s="279"/>
      <c r="D2679" s="274" t="s">
        <v>373</v>
      </c>
      <c r="E2679" s="281" t="s">
        <v>1</v>
      </c>
      <c r="F2679" s="282" t="s">
        <v>2015</v>
      </c>
      <c r="H2679" s="283">
        <v>8.0850000000000009</v>
      </c>
      <c r="L2679" s="279"/>
      <c r="M2679" s="284"/>
      <c r="T2679" s="285"/>
      <c r="AT2679" s="281" t="s">
        <v>373</v>
      </c>
      <c r="AU2679" s="281" t="s">
        <v>90</v>
      </c>
      <c r="AV2679" s="280" t="s">
        <v>90</v>
      </c>
      <c r="AW2679" s="280" t="s">
        <v>31</v>
      </c>
      <c r="AX2679" s="280" t="s">
        <v>77</v>
      </c>
      <c r="AY2679" s="281" t="s">
        <v>366</v>
      </c>
    </row>
    <row r="2680" spans="2:51" s="280" customFormat="1">
      <c r="B2680" s="279"/>
      <c r="D2680" s="274" t="s">
        <v>373</v>
      </c>
      <c r="E2680" s="281" t="s">
        <v>1</v>
      </c>
      <c r="F2680" s="282" t="s">
        <v>1908</v>
      </c>
      <c r="H2680" s="283">
        <v>-2.258</v>
      </c>
      <c r="L2680" s="279"/>
      <c r="M2680" s="284"/>
      <c r="T2680" s="285"/>
      <c r="AT2680" s="281" t="s">
        <v>373</v>
      </c>
      <c r="AU2680" s="281" t="s">
        <v>90</v>
      </c>
      <c r="AV2680" s="280" t="s">
        <v>90</v>
      </c>
      <c r="AW2680" s="280" t="s">
        <v>31</v>
      </c>
      <c r="AX2680" s="280" t="s">
        <v>77</v>
      </c>
      <c r="AY2680" s="281" t="s">
        <v>366</v>
      </c>
    </row>
    <row r="2681" spans="2:51" s="273" customFormat="1">
      <c r="B2681" s="272"/>
      <c r="D2681" s="274" t="s">
        <v>373</v>
      </c>
      <c r="E2681" s="275" t="s">
        <v>1</v>
      </c>
      <c r="F2681" s="276" t="s">
        <v>2016</v>
      </c>
      <c r="H2681" s="275" t="s">
        <v>1</v>
      </c>
      <c r="L2681" s="272"/>
      <c r="M2681" s="277"/>
      <c r="T2681" s="278"/>
      <c r="AT2681" s="275" t="s">
        <v>373</v>
      </c>
      <c r="AU2681" s="275" t="s">
        <v>90</v>
      </c>
      <c r="AV2681" s="273" t="s">
        <v>84</v>
      </c>
      <c r="AW2681" s="273" t="s">
        <v>31</v>
      </c>
      <c r="AX2681" s="273" t="s">
        <v>77</v>
      </c>
      <c r="AY2681" s="275" t="s">
        <v>366</v>
      </c>
    </row>
    <row r="2682" spans="2:51" s="280" customFormat="1">
      <c r="B2682" s="279"/>
      <c r="D2682" s="274" t="s">
        <v>373</v>
      </c>
      <c r="E2682" s="281" t="s">
        <v>1</v>
      </c>
      <c r="F2682" s="282" t="s">
        <v>2017</v>
      </c>
      <c r="H2682" s="283">
        <v>6.57</v>
      </c>
      <c r="L2682" s="279"/>
      <c r="M2682" s="284"/>
      <c r="T2682" s="285"/>
      <c r="AT2682" s="281" t="s">
        <v>373</v>
      </c>
      <c r="AU2682" s="281" t="s">
        <v>90</v>
      </c>
      <c r="AV2682" s="280" t="s">
        <v>90</v>
      </c>
      <c r="AW2682" s="280" t="s">
        <v>31</v>
      </c>
      <c r="AX2682" s="280" t="s">
        <v>77</v>
      </c>
      <c r="AY2682" s="281" t="s">
        <v>366</v>
      </c>
    </row>
    <row r="2683" spans="2:51" s="280" customFormat="1">
      <c r="B2683" s="279"/>
      <c r="D2683" s="274" t="s">
        <v>373</v>
      </c>
      <c r="E2683" s="281" t="s">
        <v>1</v>
      </c>
      <c r="F2683" s="282" t="s">
        <v>1988</v>
      </c>
      <c r="H2683" s="283">
        <v>-2.2789999999999999</v>
      </c>
      <c r="L2683" s="279"/>
      <c r="M2683" s="284"/>
      <c r="T2683" s="285"/>
      <c r="AT2683" s="281" t="s">
        <v>373</v>
      </c>
      <c r="AU2683" s="281" t="s">
        <v>90</v>
      </c>
      <c r="AV2683" s="280" t="s">
        <v>90</v>
      </c>
      <c r="AW2683" s="280" t="s">
        <v>31</v>
      </c>
      <c r="AX2683" s="280" t="s">
        <v>77</v>
      </c>
      <c r="AY2683" s="281" t="s">
        <v>366</v>
      </c>
    </row>
    <row r="2684" spans="2:51" s="273" customFormat="1">
      <c r="B2684" s="272"/>
      <c r="D2684" s="274" t="s">
        <v>373</v>
      </c>
      <c r="E2684" s="275" t="s">
        <v>1</v>
      </c>
      <c r="F2684" s="276" t="s">
        <v>1801</v>
      </c>
      <c r="H2684" s="275" t="s">
        <v>1</v>
      </c>
      <c r="L2684" s="272"/>
      <c r="M2684" s="277"/>
      <c r="T2684" s="278"/>
      <c r="AT2684" s="275" t="s">
        <v>373</v>
      </c>
      <c r="AU2684" s="275" t="s">
        <v>90</v>
      </c>
      <c r="AV2684" s="273" t="s">
        <v>84</v>
      </c>
      <c r="AW2684" s="273" t="s">
        <v>31</v>
      </c>
      <c r="AX2684" s="273" t="s">
        <v>77</v>
      </c>
      <c r="AY2684" s="275" t="s">
        <v>366</v>
      </c>
    </row>
    <row r="2685" spans="2:51" s="273" customFormat="1">
      <c r="B2685" s="272"/>
      <c r="D2685" s="274" t="s">
        <v>373</v>
      </c>
      <c r="E2685" s="275" t="s">
        <v>1</v>
      </c>
      <c r="F2685" s="276" t="s">
        <v>487</v>
      </c>
      <c r="H2685" s="275" t="s">
        <v>1</v>
      </c>
      <c r="L2685" s="272"/>
      <c r="M2685" s="277"/>
      <c r="T2685" s="278"/>
      <c r="AT2685" s="275" t="s">
        <v>373</v>
      </c>
      <c r="AU2685" s="275" t="s">
        <v>90</v>
      </c>
      <c r="AV2685" s="273" t="s">
        <v>84</v>
      </c>
      <c r="AW2685" s="273" t="s">
        <v>31</v>
      </c>
      <c r="AX2685" s="273" t="s">
        <v>77</v>
      </c>
      <c r="AY2685" s="275" t="s">
        <v>366</v>
      </c>
    </row>
    <row r="2686" spans="2:51" s="280" customFormat="1">
      <c r="B2686" s="279"/>
      <c r="D2686" s="274" t="s">
        <v>373</v>
      </c>
      <c r="E2686" s="281" t="s">
        <v>1</v>
      </c>
      <c r="F2686" s="282" t="s">
        <v>2117</v>
      </c>
      <c r="H2686" s="283">
        <v>1.591</v>
      </c>
      <c r="L2686" s="279"/>
      <c r="M2686" s="284"/>
      <c r="T2686" s="285"/>
      <c r="AT2686" s="281" t="s">
        <v>373</v>
      </c>
      <c r="AU2686" s="281" t="s">
        <v>90</v>
      </c>
      <c r="AV2686" s="280" t="s">
        <v>90</v>
      </c>
      <c r="AW2686" s="280" t="s">
        <v>31</v>
      </c>
      <c r="AX2686" s="280" t="s">
        <v>77</v>
      </c>
      <c r="AY2686" s="281" t="s">
        <v>366</v>
      </c>
    </row>
    <row r="2687" spans="2:51" s="273" customFormat="1">
      <c r="B2687" s="272"/>
      <c r="D2687" s="274" t="s">
        <v>373</v>
      </c>
      <c r="E2687" s="275" t="s">
        <v>1</v>
      </c>
      <c r="F2687" s="276" t="s">
        <v>2018</v>
      </c>
      <c r="H2687" s="275" t="s">
        <v>1</v>
      </c>
      <c r="L2687" s="272"/>
      <c r="M2687" s="277"/>
      <c r="T2687" s="278"/>
      <c r="AT2687" s="275" t="s">
        <v>373</v>
      </c>
      <c r="AU2687" s="275" t="s">
        <v>90</v>
      </c>
      <c r="AV2687" s="273" t="s">
        <v>84</v>
      </c>
      <c r="AW2687" s="273" t="s">
        <v>31</v>
      </c>
      <c r="AX2687" s="273" t="s">
        <v>77</v>
      </c>
      <c r="AY2687" s="275" t="s">
        <v>366</v>
      </c>
    </row>
    <row r="2688" spans="2:51" s="273" customFormat="1">
      <c r="B2688" s="272"/>
      <c r="D2688" s="274" t="s">
        <v>373</v>
      </c>
      <c r="E2688" s="275" t="s">
        <v>1</v>
      </c>
      <c r="F2688" s="276" t="s">
        <v>487</v>
      </c>
      <c r="H2688" s="275" t="s">
        <v>1</v>
      </c>
      <c r="L2688" s="272"/>
      <c r="M2688" s="277"/>
      <c r="T2688" s="278"/>
      <c r="AT2688" s="275" t="s">
        <v>373</v>
      </c>
      <c r="AU2688" s="275" t="s">
        <v>90</v>
      </c>
      <c r="AV2688" s="273" t="s">
        <v>84</v>
      </c>
      <c r="AW2688" s="273" t="s">
        <v>31</v>
      </c>
      <c r="AX2688" s="273" t="s">
        <v>77</v>
      </c>
      <c r="AY2688" s="275" t="s">
        <v>366</v>
      </c>
    </row>
    <row r="2689" spans="2:51" s="280" customFormat="1">
      <c r="B2689" s="279"/>
      <c r="D2689" s="274" t="s">
        <v>373</v>
      </c>
      <c r="E2689" s="281" t="s">
        <v>1</v>
      </c>
      <c r="F2689" s="282" t="s">
        <v>2118</v>
      </c>
      <c r="H2689" s="283">
        <v>2.427</v>
      </c>
      <c r="L2689" s="279"/>
      <c r="M2689" s="284"/>
      <c r="T2689" s="285"/>
      <c r="AT2689" s="281" t="s">
        <v>373</v>
      </c>
      <c r="AU2689" s="281" t="s">
        <v>90</v>
      </c>
      <c r="AV2689" s="280" t="s">
        <v>90</v>
      </c>
      <c r="AW2689" s="280" t="s">
        <v>31</v>
      </c>
      <c r="AX2689" s="280" t="s">
        <v>77</v>
      </c>
      <c r="AY2689" s="281" t="s">
        <v>366</v>
      </c>
    </row>
    <row r="2690" spans="2:51" s="273" customFormat="1">
      <c r="B2690" s="272"/>
      <c r="D2690" s="274" t="s">
        <v>373</v>
      </c>
      <c r="E2690" s="275" t="s">
        <v>1</v>
      </c>
      <c r="F2690" s="276" t="s">
        <v>1904</v>
      </c>
      <c r="H2690" s="275" t="s">
        <v>1</v>
      </c>
      <c r="L2690" s="272"/>
      <c r="M2690" s="277"/>
      <c r="T2690" s="278"/>
      <c r="AT2690" s="275" t="s">
        <v>373</v>
      </c>
      <c r="AU2690" s="275" t="s">
        <v>90</v>
      </c>
      <c r="AV2690" s="273" t="s">
        <v>84</v>
      </c>
      <c r="AW2690" s="273" t="s">
        <v>31</v>
      </c>
      <c r="AX2690" s="273" t="s">
        <v>77</v>
      </c>
      <c r="AY2690" s="275" t="s">
        <v>366</v>
      </c>
    </row>
    <row r="2691" spans="2:51" s="280" customFormat="1">
      <c r="B2691" s="279"/>
      <c r="D2691" s="274" t="s">
        <v>373</v>
      </c>
      <c r="E2691" s="281" t="s">
        <v>1</v>
      </c>
      <c r="F2691" s="282" t="s">
        <v>2019</v>
      </c>
      <c r="H2691" s="283">
        <v>4.0199999999999996</v>
      </c>
      <c r="L2691" s="279"/>
      <c r="M2691" s="284"/>
      <c r="T2691" s="285"/>
      <c r="AT2691" s="281" t="s">
        <v>373</v>
      </c>
      <c r="AU2691" s="281" t="s">
        <v>90</v>
      </c>
      <c r="AV2691" s="280" t="s">
        <v>90</v>
      </c>
      <c r="AW2691" s="280" t="s">
        <v>31</v>
      </c>
      <c r="AX2691" s="280" t="s">
        <v>77</v>
      </c>
      <c r="AY2691" s="281" t="s">
        <v>366</v>
      </c>
    </row>
    <row r="2692" spans="2:51" s="280" customFormat="1">
      <c r="B2692" s="279"/>
      <c r="D2692" s="274" t="s">
        <v>373</v>
      </c>
      <c r="E2692" s="281" t="s">
        <v>1</v>
      </c>
      <c r="F2692" s="282" t="s">
        <v>1967</v>
      </c>
      <c r="H2692" s="283">
        <v>-2.7360000000000002</v>
      </c>
      <c r="L2692" s="279"/>
      <c r="M2692" s="284"/>
      <c r="T2692" s="285"/>
      <c r="AT2692" s="281" t="s">
        <v>373</v>
      </c>
      <c r="AU2692" s="281" t="s">
        <v>90</v>
      </c>
      <c r="AV2692" s="280" t="s">
        <v>90</v>
      </c>
      <c r="AW2692" s="280" t="s">
        <v>31</v>
      </c>
      <c r="AX2692" s="280" t="s">
        <v>77</v>
      </c>
      <c r="AY2692" s="281" t="s">
        <v>366</v>
      </c>
    </row>
    <row r="2693" spans="2:51" s="280" customFormat="1">
      <c r="B2693" s="279"/>
      <c r="D2693" s="274" t="s">
        <v>373</v>
      </c>
      <c r="E2693" s="281" t="s">
        <v>1</v>
      </c>
      <c r="F2693" s="282" t="s">
        <v>1983</v>
      </c>
      <c r="H2693" s="283">
        <v>1.1519999999999999</v>
      </c>
      <c r="L2693" s="279"/>
      <c r="M2693" s="284"/>
      <c r="T2693" s="285"/>
      <c r="AT2693" s="281" t="s">
        <v>373</v>
      </c>
      <c r="AU2693" s="281" t="s">
        <v>90</v>
      </c>
      <c r="AV2693" s="280" t="s">
        <v>90</v>
      </c>
      <c r="AW2693" s="280" t="s">
        <v>31</v>
      </c>
      <c r="AX2693" s="280" t="s">
        <v>77</v>
      </c>
      <c r="AY2693" s="281" t="s">
        <v>366</v>
      </c>
    </row>
    <row r="2694" spans="2:51" s="273" customFormat="1">
      <c r="B2694" s="272"/>
      <c r="D2694" s="274" t="s">
        <v>373</v>
      </c>
      <c r="E2694" s="275" t="s">
        <v>1</v>
      </c>
      <c r="F2694" s="276" t="s">
        <v>1806</v>
      </c>
      <c r="H2694" s="275" t="s">
        <v>1</v>
      </c>
      <c r="L2694" s="272"/>
      <c r="M2694" s="277"/>
      <c r="T2694" s="278"/>
      <c r="AT2694" s="275" t="s">
        <v>373</v>
      </c>
      <c r="AU2694" s="275" t="s">
        <v>90</v>
      </c>
      <c r="AV2694" s="273" t="s">
        <v>84</v>
      </c>
      <c r="AW2694" s="273" t="s">
        <v>31</v>
      </c>
      <c r="AX2694" s="273" t="s">
        <v>77</v>
      </c>
      <c r="AY2694" s="275" t="s">
        <v>366</v>
      </c>
    </row>
    <row r="2695" spans="2:51" s="273" customFormat="1">
      <c r="B2695" s="272"/>
      <c r="D2695" s="274" t="s">
        <v>373</v>
      </c>
      <c r="E2695" s="275" t="s">
        <v>1</v>
      </c>
      <c r="F2695" s="276" t="s">
        <v>1904</v>
      </c>
      <c r="H2695" s="275" t="s">
        <v>1</v>
      </c>
      <c r="L2695" s="272"/>
      <c r="M2695" s="277"/>
      <c r="T2695" s="278"/>
      <c r="AT2695" s="275" t="s">
        <v>373</v>
      </c>
      <c r="AU2695" s="275" t="s">
        <v>90</v>
      </c>
      <c r="AV2695" s="273" t="s">
        <v>84</v>
      </c>
      <c r="AW2695" s="273" t="s">
        <v>31</v>
      </c>
      <c r="AX2695" s="273" t="s">
        <v>77</v>
      </c>
      <c r="AY2695" s="275" t="s">
        <v>366</v>
      </c>
    </row>
    <row r="2696" spans="2:51" s="280" customFormat="1">
      <c r="B2696" s="279"/>
      <c r="D2696" s="274" t="s">
        <v>373</v>
      </c>
      <c r="E2696" s="281" t="s">
        <v>1</v>
      </c>
      <c r="F2696" s="282" t="s">
        <v>2021</v>
      </c>
      <c r="H2696" s="283">
        <v>38.073</v>
      </c>
      <c r="L2696" s="279"/>
      <c r="M2696" s="284"/>
      <c r="T2696" s="285"/>
      <c r="AT2696" s="281" t="s">
        <v>373</v>
      </c>
      <c r="AU2696" s="281" t="s">
        <v>90</v>
      </c>
      <c r="AV2696" s="280" t="s">
        <v>90</v>
      </c>
      <c r="AW2696" s="280" t="s">
        <v>31</v>
      </c>
      <c r="AX2696" s="280" t="s">
        <v>77</v>
      </c>
      <c r="AY2696" s="281" t="s">
        <v>366</v>
      </c>
    </row>
    <row r="2697" spans="2:51" s="280" customFormat="1">
      <c r="B2697" s="279"/>
      <c r="D2697" s="274" t="s">
        <v>373</v>
      </c>
      <c r="E2697" s="281" t="s">
        <v>1</v>
      </c>
      <c r="F2697" s="282" t="s">
        <v>2022</v>
      </c>
      <c r="H2697" s="283">
        <v>-19.536999999999999</v>
      </c>
      <c r="L2697" s="279"/>
      <c r="M2697" s="284"/>
      <c r="T2697" s="285"/>
      <c r="AT2697" s="281" t="s">
        <v>373</v>
      </c>
      <c r="AU2697" s="281" t="s">
        <v>90</v>
      </c>
      <c r="AV2697" s="280" t="s">
        <v>90</v>
      </c>
      <c r="AW2697" s="280" t="s">
        <v>31</v>
      </c>
      <c r="AX2697" s="280" t="s">
        <v>77</v>
      </c>
      <c r="AY2697" s="281" t="s">
        <v>366</v>
      </c>
    </row>
    <row r="2698" spans="2:51" s="280" customFormat="1">
      <c r="B2698" s="279"/>
      <c r="D2698" s="274" t="s">
        <v>373</v>
      </c>
      <c r="E2698" s="281" t="s">
        <v>1</v>
      </c>
      <c r="F2698" s="282" t="s">
        <v>2023</v>
      </c>
      <c r="H2698" s="283">
        <v>1.1000000000000001</v>
      </c>
      <c r="L2698" s="279"/>
      <c r="M2698" s="284"/>
      <c r="T2698" s="285"/>
      <c r="AT2698" s="281" t="s">
        <v>373</v>
      </c>
      <c r="AU2698" s="281" t="s">
        <v>90</v>
      </c>
      <c r="AV2698" s="280" t="s">
        <v>90</v>
      </c>
      <c r="AW2698" s="280" t="s">
        <v>31</v>
      </c>
      <c r="AX2698" s="280" t="s">
        <v>77</v>
      </c>
      <c r="AY2698" s="281" t="s">
        <v>366</v>
      </c>
    </row>
    <row r="2699" spans="2:51" s="273" customFormat="1">
      <c r="B2699" s="272"/>
      <c r="D2699" s="274" t="s">
        <v>373</v>
      </c>
      <c r="E2699" s="275" t="s">
        <v>1</v>
      </c>
      <c r="F2699" s="276" t="s">
        <v>1832</v>
      </c>
      <c r="H2699" s="275" t="s">
        <v>1</v>
      </c>
      <c r="L2699" s="272"/>
      <c r="M2699" s="277"/>
      <c r="T2699" s="278"/>
      <c r="AT2699" s="275" t="s">
        <v>373</v>
      </c>
      <c r="AU2699" s="275" t="s">
        <v>90</v>
      </c>
      <c r="AV2699" s="273" t="s">
        <v>84</v>
      </c>
      <c r="AW2699" s="273" t="s">
        <v>31</v>
      </c>
      <c r="AX2699" s="273" t="s">
        <v>77</v>
      </c>
      <c r="AY2699" s="275" t="s">
        <v>366</v>
      </c>
    </row>
    <row r="2700" spans="2:51" s="273" customFormat="1">
      <c r="B2700" s="272"/>
      <c r="D2700" s="274" t="s">
        <v>373</v>
      </c>
      <c r="E2700" s="275" t="s">
        <v>1</v>
      </c>
      <c r="F2700" s="276" t="s">
        <v>487</v>
      </c>
      <c r="H2700" s="275" t="s">
        <v>1</v>
      </c>
      <c r="L2700" s="272"/>
      <c r="M2700" s="277"/>
      <c r="T2700" s="278"/>
      <c r="AT2700" s="275" t="s">
        <v>373</v>
      </c>
      <c r="AU2700" s="275" t="s">
        <v>90</v>
      </c>
      <c r="AV2700" s="273" t="s">
        <v>84</v>
      </c>
      <c r="AW2700" s="273" t="s">
        <v>31</v>
      </c>
      <c r="AX2700" s="273" t="s">
        <v>77</v>
      </c>
      <c r="AY2700" s="275" t="s">
        <v>366</v>
      </c>
    </row>
    <row r="2701" spans="2:51" s="280" customFormat="1">
      <c r="B2701" s="279"/>
      <c r="D2701" s="274" t="s">
        <v>373</v>
      </c>
      <c r="E2701" s="281" t="s">
        <v>1</v>
      </c>
      <c r="F2701" s="282" t="s">
        <v>2106</v>
      </c>
      <c r="H2701" s="283">
        <v>7.0000000000000007E-2</v>
      </c>
      <c r="L2701" s="279"/>
      <c r="M2701" s="284"/>
      <c r="T2701" s="285"/>
      <c r="AT2701" s="281" t="s">
        <v>373</v>
      </c>
      <c r="AU2701" s="281" t="s">
        <v>90</v>
      </c>
      <c r="AV2701" s="280" t="s">
        <v>90</v>
      </c>
      <c r="AW2701" s="280" t="s">
        <v>31</v>
      </c>
      <c r="AX2701" s="280" t="s">
        <v>77</v>
      </c>
      <c r="AY2701" s="281" t="s">
        <v>366</v>
      </c>
    </row>
    <row r="2702" spans="2:51" s="273" customFormat="1">
      <c r="B2702" s="272"/>
      <c r="D2702" s="274" t="s">
        <v>373</v>
      </c>
      <c r="E2702" s="275" t="s">
        <v>1</v>
      </c>
      <c r="F2702" s="276" t="s">
        <v>1601</v>
      </c>
      <c r="H2702" s="275" t="s">
        <v>1</v>
      </c>
      <c r="L2702" s="272"/>
      <c r="M2702" s="277"/>
      <c r="T2702" s="278"/>
      <c r="AT2702" s="275" t="s">
        <v>373</v>
      </c>
      <c r="AU2702" s="275" t="s">
        <v>90</v>
      </c>
      <c r="AV2702" s="273" t="s">
        <v>84</v>
      </c>
      <c r="AW2702" s="273" t="s">
        <v>31</v>
      </c>
      <c r="AX2702" s="273" t="s">
        <v>77</v>
      </c>
      <c r="AY2702" s="275" t="s">
        <v>366</v>
      </c>
    </row>
    <row r="2703" spans="2:51" s="273" customFormat="1">
      <c r="B2703" s="272"/>
      <c r="D2703" s="274" t="s">
        <v>373</v>
      </c>
      <c r="E2703" s="275" t="s">
        <v>1</v>
      </c>
      <c r="F2703" s="276" t="s">
        <v>1904</v>
      </c>
      <c r="H2703" s="275" t="s">
        <v>1</v>
      </c>
      <c r="L2703" s="272"/>
      <c r="M2703" s="277"/>
      <c r="T2703" s="278"/>
      <c r="AT2703" s="275" t="s">
        <v>373</v>
      </c>
      <c r="AU2703" s="275" t="s">
        <v>90</v>
      </c>
      <c r="AV2703" s="273" t="s">
        <v>84</v>
      </c>
      <c r="AW2703" s="273" t="s">
        <v>31</v>
      </c>
      <c r="AX2703" s="273" t="s">
        <v>77</v>
      </c>
      <c r="AY2703" s="275" t="s">
        <v>366</v>
      </c>
    </row>
    <row r="2704" spans="2:51" s="280" customFormat="1">
      <c r="B2704" s="279"/>
      <c r="D2704" s="274" t="s">
        <v>373</v>
      </c>
      <c r="E2704" s="281" t="s">
        <v>1</v>
      </c>
      <c r="F2704" s="282" t="s">
        <v>2119</v>
      </c>
      <c r="H2704" s="283">
        <v>7.4320000000000004</v>
      </c>
      <c r="L2704" s="279"/>
      <c r="M2704" s="284"/>
      <c r="T2704" s="285"/>
      <c r="AT2704" s="281" t="s">
        <v>373</v>
      </c>
      <c r="AU2704" s="281" t="s">
        <v>90</v>
      </c>
      <c r="AV2704" s="280" t="s">
        <v>90</v>
      </c>
      <c r="AW2704" s="280" t="s">
        <v>31</v>
      </c>
      <c r="AX2704" s="280" t="s">
        <v>77</v>
      </c>
      <c r="AY2704" s="281" t="s">
        <v>366</v>
      </c>
    </row>
    <row r="2705" spans="2:65" s="273" customFormat="1">
      <c r="B2705" s="272"/>
      <c r="D2705" s="274" t="s">
        <v>373</v>
      </c>
      <c r="E2705" s="275" t="s">
        <v>1</v>
      </c>
      <c r="F2705" s="276" t="s">
        <v>487</v>
      </c>
      <c r="H2705" s="275" t="s">
        <v>1</v>
      </c>
      <c r="L2705" s="272"/>
      <c r="M2705" s="277"/>
      <c r="T2705" s="278"/>
      <c r="AT2705" s="275" t="s">
        <v>373</v>
      </c>
      <c r="AU2705" s="275" t="s">
        <v>90</v>
      </c>
      <c r="AV2705" s="273" t="s">
        <v>84</v>
      </c>
      <c r="AW2705" s="273" t="s">
        <v>31</v>
      </c>
      <c r="AX2705" s="273" t="s">
        <v>77</v>
      </c>
      <c r="AY2705" s="275" t="s">
        <v>366</v>
      </c>
    </row>
    <row r="2706" spans="2:65" s="280" customFormat="1">
      <c r="B2706" s="279"/>
      <c r="D2706" s="274" t="s">
        <v>373</v>
      </c>
      <c r="E2706" s="281" t="s">
        <v>1</v>
      </c>
      <c r="F2706" s="282" t="s">
        <v>2120</v>
      </c>
      <c r="H2706" s="283">
        <v>1.39</v>
      </c>
      <c r="L2706" s="279"/>
      <c r="M2706" s="284"/>
      <c r="T2706" s="285"/>
      <c r="AT2706" s="281" t="s">
        <v>373</v>
      </c>
      <c r="AU2706" s="281" t="s">
        <v>90</v>
      </c>
      <c r="AV2706" s="280" t="s">
        <v>90</v>
      </c>
      <c r="AW2706" s="280" t="s">
        <v>31</v>
      </c>
      <c r="AX2706" s="280" t="s">
        <v>77</v>
      </c>
      <c r="AY2706" s="281" t="s">
        <v>366</v>
      </c>
    </row>
    <row r="2707" spans="2:65" s="280" customFormat="1">
      <c r="B2707" s="279"/>
      <c r="D2707" s="274" t="s">
        <v>373</v>
      </c>
      <c r="E2707" s="281" t="s">
        <v>1</v>
      </c>
      <c r="F2707" s="282" t="s">
        <v>2121</v>
      </c>
      <c r="H2707" s="283">
        <v>0.50900000000000001</v>
      </c>
      <c r="L2707" s="279"/>
      <c r="M2707" s="284"/>
      <c r="T2707" s="285"/>
      <c r="AT2707" s="281" t="s">
        <v>373</v>
      </c>
      <c r="AU2707" s="281" t="s">
        <v>90</v>
      </c>
      <c r="AV2707" s="280" t="s">
        <v>90</v>
      </c>
      <c r="AW2707" s="280" t="s">
        <v>31</v>
      </c>
      <c r="AX2707" s="280" t="s">
        <v>77</v>
      </c>
      <c r="AY2707" s="281" t="s">
        <v>366</v>
      </c>
    </row>
    <row r="2708" spans="2:65" s="280" customFormat="1">
      <c r="B2708" s="279"/>
      <c r="D2708" s="274" t="s">
        <v>373</v>
      </c>
      <c r="E2708" s="281" t="s">
        <v>1</v>
      </c>
      <c r="F2708" s="282" t="s">
        <v>2122</v>
      </c>
      <c r="H2708" s="283">
        <v>0.13500000000000001</v>
      </c>
      <c r="L2708" s="279"/>
      <c r="M2708" s="284"/>
      <c r="T2708" s="285"/>
      <c r="AT2708" s="281" t="s">
        <v>373</v>
      </c>
      <c r="AU2708" s="281" t="s">
        <v>90</v>
      </c>
      <c r="AV2708" s="280" t="s">
        <v>90</v>
      </c>
      <c r="AW2708" s="280" t="s">
        <v>31</v>
      </c>
      <c r="AX2708" s="280" t="s">
        <v>77</v>
      </c>
      <c r="AY2708" s="281" t="s">
        <v>366</v>
      </c>
    </row>
    <row r="2709" spans="2:65" s="294" customFormat="1">
      <c r="B2709" s="293"/>
      <c r="D2709" s="274" t="s">
        <v>373</v>
      </c>
      <c r="E2709" s="295" t="s">
        <v>1</v>
      </c>
      <c r="F2709" s="296" t="s">
        <v>397</v>
      </c>
      <c r="H2709" s="297">
        <v>253.50399999999999</v>
      </c>
      <c r="L2709" s="293"/>
      <c r="M2709" s="298"/>
      <c r="T2709" s="299"/>
      <c r="AT2709" s="295" t="s">
        <v>373</v>
      </c>
      <c r="AU2709" s="295" t="s">
        <v>90</v>
      </c>
      <c r="AV2709" s="294" t="s">
        <v>149</v>
      </c>
      <c r="AW2709" s="294" t="s">
        <v>31</v>
      </c>
      <c r="AX2709" s="294" t="s">
        <v>77</v>
      </c>
      <c r="AY2709" s="295" t="s">
        <v>366</v>
      </c>
    </row>
    <row r="2710" spans="2:65" s="287" customFormat="1">
      <c r="B2710" s="286"/>
      <c r="D2710" s="274" t="s">
        <v>373</v>
      </c>
      <c r="E2710" s="288" t="s">
        <v>1</v>
      </c>
      <c r="F2710" s="289" t="s">
        <v>378</v>
      </c>
      <c r="H2710" s="290">
        <v>1164.047</v>
      </c>
      <c r="L2710" s="286"/>
      <c r="M2710" s="291"/>
      <c r="T2710" s="292"/>
      <c r="AT2710" s="288" t="s">
        <v>373</v>
      </c>
      <c r="AU2710" s="288" t="s">
        <v>90</v>
      </c>
      <c r="AV2710" s="287" t="s">
        <v>371</v>
      </c>
      <c r="AW2710" s="287" t="s">
        <v>31</v>
      </c>
      <c r="AX2710" s="287" t="s">
        <v>84</v>
      </c>
      <c r="AY2710" s="288" t="s">
        <v>366</v>
      </c>
    </row>
    <row r="2711" spans="2:65" s="273" customFormat="1">
      <c r="B2711" s="272"/>
      <c r="D2711" s="274" t="s">
        <v>373</v>
      </c>
      <c r="E2711" s="275" t="s">
        <v>1</v>
      </c>
      <c r="F2711" s="276" t="s">
        <v>1565</v>
      </c>
      <c r="H2711" s="275" t="s">
        <v>1</v>
      </c>
      <c r="L2711" s="272"/>
      <c r="M2711" s="277"/>
      <c r="T2711" s="278"/>
      <c r="AT2711" s="275" t="s">
        <v>373</v>
      </c>
      <c r="AU2711" s="275" t="s">
        <v>90</v>
      </c>
      <c r="AV2711" s="273" t="s">
        <v>84</v>
      </c>
      <c r="AW2711" s="273" t="s">
        <v>31</v>
      </c>
      <c r="AX2711" s="273" t="s">
        <v>77</v>
      </c>
      <c r="AY2711" s="275" t="s">
        <v>366</v>
      </c>
    </row>
    <row r="2712" spans="2:65" s="74" customFormat="1" ht="33" customHeight="1">
      <c r="B2712" s="73"/>
      <c r="C2712" s="260" t="s">
        <v>2123</v>
      </c>
      <c r="D2712" s="260" t="s">
        <v>368</v>
      </c>
      <c r="E2712" s="261" t="s">
        <v>2124</v>
      </c>
      <c r="F2712" s="262" t="s">
        <v>2125</v>
      </c>
      <c r="G2712" s="263" t="s">
        <v>249</v>
      </c>
      <c r="H2712" s="264">
        <v>2840.212</v>
      </c>
      <c r="I2712" s="26"/>
      <c r="J2712" s="266">
        <f>ROUND(I2712*H2712,2)</f>
        <v>0</v>
      </c>
      <c r="K2712" s="267"/>
      <c r="L2712" s="73"/>
      <c r="M2712" s="27" t="s">
        <v>1</v>
      </c>
      <c r="N2712" s="233" t="s">
        <v>43</v>
      </c>
      <c r="P2712" s="269">
        <f>O2712*H2712</f>
        <v>0</v>
      </c>
      <c r="Q2712" s="269">
        <v>4.1999999999999997E-3</v>
      </c>
      <c r="R2712" s="269">
        <f>Q2712*H2712</f>
        <v>11.928890399999998</v>
      </c>
      <c r="S2712" s="269">
        <v>0</v>
      </c>
      <c r="T2712" s="270">
        <f>S2712*H2712</f>
        <v>0</v>
      </c>
      <c r="AR2712" s="271" t="s">
        <v>371</v>
      </c>
      <c r="AT2712" s="271" t="s">
        <v>368</v>
      </c>
      <c r="AU2712" s="271" t="s">
        <v>90</v>
      </c>
      <c r="AY2712" s="53" t="s">
        <v>366</v>
      </c>
      <c r="BE2712" s="179">
        <f>IF(N2712="základná",J2712,0)</f>
        <v>0</v>
      </c>
      <c r="BF2712" s="179">
        <f>IF(N2712="znížená",J2712,0)</f>
        <v>0</v>
      </c>
      <c r="BG2712" s="179">
        <f>IF(N2712="zákl. prenesená",J2712,0)</f>
        <v>0</v>
      </c>
      <c r="BH2712" s="179">
        <f>IF(N2712="zníž. prenesená",J2712,0)</f>
        <v>0</v>
      </c>
      <c r="BI2712" s="179">
        <f>IF(N2712="nulová",J2712,0)</f>
        <v>0</v>
      </c>
      <c r="BJ2712" s="53" t="s">
        <v>90</v>
      </c>
      <c r="BK2712" s="179">
        <f>ROUND(I2712*H2712,2)</f>
        <v>0</v>
      </c>
      <c r="BL2712" s="53" t="s">
        <v>371</v>
      </c>
      <c r="BM2712" s="271" t="s">
        <v>2126</v>
      </c>
    </row>
    <row r="2713" spans="2:65" s="273" customFormat="1">
      <c r="B2713" s="272"/>
      <c r="D2713" s="274" t="s">
        <v>373</v>
      </c>
      <c r="E2713" s="275" t="s">
        <v>1</v>
      </c>
      <c r="F2713" s="276" t="s">
        <v>1586</v>
      </c>
      <c r="H2713" s="275" t="s">
        <v>1</v>
      </c>
      <c r="L2713" s="272"/>
      <c r="M2713" s="277"/>
      <c r="T2713" s="278"/>
      <c r="AT2713" s="275" t="s">
        <v>373</v>
      </c>
      <c r="AU2713" s="275" t="s">
        <v>90</v>
      </c>
      <c r="AV2713" s="273" t="s">
        <v>84</v>
      </c>
      <c r="AW2713" s="273" t="s">
        <v>31</v>
      </c>
      <c r="AX2713" s="273" t="s">
        <v>77</v>
      </c>
      <c r="AY2713" s="275" t="s">
        <v>366</v>
      </c>
    </row>
    <row r="2714" spans="2:65" s="273" customFormat="1">
      <c r="B2714" s="272"/>
      <c r="D2714" s="274" t="s">
        <v>373</v>
      </c>
      <c r="E2714" s="275" t="s">
        <v>1</v>
      </c>
      <c r="F2714" s="276" t="s">
        <v>1593</v>
      </c>
      <c r="H2714" s="275" t="s">
        <v>1</v>
      </c>
      <c r="L2714" s="272"/>
      <c r="M2714" s="277"/>
      <c r="T2714" s="278"/>
      <c r="AT2714" s="275" t="s">
        <v>373</v>
      </c>
      <c r="AU2714" s="275" t="s">
        <v>90</v>
      </c>
      <c r="AV2714" s="273" t="s">
        <v>84</v>
      </c>
      <c r="AW2714" s="273" t="s">
        <v>31</v>
      </c>
      <c r="AX2714" s="273" t="s">
        <v>77</v>
      </c>
      <c r="AY2714" s="275" t="s">
        <v>366</v>
      </c>
    </row>
    <row r="2715" spans="2:65" s="273" customFormat="1">
      <c r="B2715" s="272"/>
      <c r="D2715" s="274" t="s">
        <v>373</v>
      </c>
      <c r="E2715" s="275" t="s">
        <v>1</v>
      </c>
      <c r="F2715" s="276" t="s">
        <v>1742</v>
      </c>
      <c r="H2715" s="275" t="s">
        <v>1</v>
      </c>
      <c r="L2715" s="272"/>
      <c r="M2715" s="277"/>
      <c r="T2715" s="278"/>
      <c r="AT2715" s="275" t="s">
        <v>373</v>
      </c>
      <c r="AU2715" s="275" t="s">
        <v>90</v>
      </c>
      <c r="AV2715" s="273" t="s">
        <v>84</v>
      </c>
      <c r="AW2715" s="273" t="s">
        <v>31</v>
      </c>
      <c r="AX2715" s="273" t="s">
        <v>77</v>
      </c>
      <c r="AY2715" s="275" t="s">
        <v>366</v>
      </c>
    </row>
    <row r="2716" spans="2:65" s="280" customFormat="1">
      <c r="B2716" s="279"/>
      <c r="D2716" s="274" t="s">
        <v>373</v>
      </c>
      <c r="E2716" s="281" t="s">
        <v>1</v>
      </c>
      <c r="F2716" s="282" t="s">
        <v>2127</v>
      </c>
      <c r="H2716" s="283">
        <v>15.532999999999999</v>
      </c>
      <c r="L2716" s="279"/>
      <c r="M2716" s="284"/>
      <c r="T2716" s="285"/>
      <c r="AT2716" s="281" t="s">
        <v>373</v>
      </c>
      <c r="AU2716" s="281" t="s">
        <v>90</v>
      </c>
      <c r="AV2716" s="280" t="s">
        <v>90</v>
      </c>
      <c r="AW2716" s="280" t="s">
        <v>31</v>
      </c>
      <c r="AX2716" s="280" t="s">
        <v>77</v>
      </c>
      <c r="AY2716" s="281" t="s">
        <v>366</v>
      </c>
    </row>
    <row r="2717" spans="2:65" s="280" customFormat="1">
      <c r="B2717" s="279"/>
      <c r="D2717" s="274" t="s">
        <v>373</v>
      </c>
      <c r="E2717" s="281" t="s">
        <v>1</v>
      </c>
      <c r="F2717" s="282" t="s">
        <v>2128</v>
      </c>
      <c r="H2717" s="283">
        <v>-3.4159999999999999</v>
      </c>
      <c r="L2717" s="279"/>
      <c r="M2717" s="284"/>
      <c r="T2717" s="285"/>
      <c r="AT2717" s="281" t="s">
        <v>373</v>
      </c>
      <c r="AU2717" s="281" t="s">
        <v>90</v>
      </c>
      <c r="AV2717" s="280" t="s">
        <v>90</v>
      </c>
      <c r="AW2717" s="280" t="s">
        <v>31</v>
      </c>
      <c r="AX2717" s="280" t="s">
        <v>77</v>
      </c>
      <c r="AY2717" s="281" t="s">
        <v>366</v>
      </c>
    </row>
    <row r="2718" spans="2:65" s="280" customFormat="1">
      <c r="B2718" s="279"/>
      <c r="D2718" s="274" t="s">
        <v>373</v>
      </c>
      <c r="E2718" s="281" t="s">
        <v>1</v>
      </c>
      <c r="F2718" s="282" t="s">
        <v>2129</v>
      </c>
      <c r="H2718" s="283">
        <v>1.8540000000000001</v>
      </c>
      <c r="L2718" s="279"/>
      <c r="M2718" s="284"/>
      <c r="T2718" s="285"/>
      <c r="AT2718" s="281" t="s">
        <v>373</v>
      </c>
      <c r="AU2718" s="281" t="s">
        <v>90</v>
      </c>
      <c r="AV2718" s="280" t="s">
        <v>90</v>
      </c>
      <c r="AW2718" s="280" t="s">
        <v>31</v>
      </c>
      <c r="AX2718" s="280" t="s">
        <v>77</v>
      </c>
      <c r="AY2718" s="281" t="s">
        <v>366</v>
      </c>
    </row>
    <row r="2719" spans="2:65" s="273" customFormat="1">
      <c r="B2719" s="272"/>
      <c r="D2719" s="274" t="s">
        <v>373</v>
      </c>
      <c r="E2719" s="275" t="s">
        <v>1</v>
      </c>
      <c r="F2719" s="276" t="s">
        <v>2092</v>
      </c>
      <c r="H2719" s="275" t="s">
        <v>1</v>
      </c>
      <c r="L2719" s="272"/>
      <c r="M2719" s="277"/>
      <c r="T2719" s="278"/>
      <c r="AT2719" s="275" t="s">
        <v>373</v>
      </c>
      <c r="AU2719" s="275" t="s">
        <v>90</v>
      </c>
      <c r="AV2719" s="273" t="s">
        <v>84</v>
      </c>
      <c r="AW2719" s="273" t="s">
        <v>31</v>
      </c>
      <c r="AX2719" s="273" t="s">
        <v>77</v>
      </c>
      <c r="AY2719" s="275" t="s">
        <v>366</v>
      </c>
    </row>
    <row r="2720" spans="2:65" s="280" customFormat="1">
      <c r="B2720" s="279"/>
      <c r="D2720" s="274" t="s">
        <v>373</v>
      </c>
      <c r="E2720" s="281" t="s">
        <v>1</v>
      </c>
      <c r="F2720" s="282" t="s">
        <v>2130</v>
      </c>
      <c r="H2720" s="283">
        <v>9.2989999999999995</v>
      </c>
      <c r="L2720" s="279"/>
      <c r="M2720" s="284"/>
      <c r="T2720" s="285"/>
      <c r="AT2720" s="281" t="s">
        <v>373</v>
      </c>
      <c r="AU2720" s="281" t="s">
        <v>90</v>
      </c>
      <c r="AV2720" s="280" t="s">
        <v>90</v>
      </c>
      <c r="AW2720" s="280" t="s">
        <v>31</v>
      </c>
      <c r="AX2720" s="280" t="s">
        <v>77</v>
      </c>
      <c r="AY2720" s="281" t="s">
        <v>366</v>
      </c>
    </row>
    <row r="2721" spans="2:51" s="280" customFormat="1">
      <c r="B2721" s="279"/>
      <c r="D2721" s="274" t="s">
        <v>373</v>
      </c>
      <c r="E2721" s="281" t="s">
        <v>1</v>
      </c>
      <c r="F2721" s="282" t="s">
        <v>1908</v>
      </c>
      <c r="H2721" s="283">
        <v>-2.258</v>
      </c>
      <c r="L2721" s="279"/>
      <c r="M2721" s="284"/>
      <c r="T2721" s="285"/>
      <c r="AT2721" s="281" t="s">
        <v>373</v>
      </c>
      <c r="AU2721" s="281" t="s">
        <v>90</v>
      </c>
      <c r="AV2721" s="280" t="s">
        <v>90</v>
      </c>
      <c r="AW2721" s="280" t="s">
        <v>31</v>
      </c>
      <c r="AX2721" s="280" t="s">
        <v>77</v>
      </c>
      <c r="AY2721" s="281" t="s">
        <v>366</v>
      </c>
    </row>
    <row r="2722" spans="2:51" s="273" customFormat="1">
      <c r="B2722" s="272"/>
      <c r="D2722" s="274" t="s">
        <v>373</v>
      </c>
      <c r="E2722" s="275" t="s">
        <v>1</v>
      </c>
      <c r="F2722" s="276" t="s">
        <v>1744</v>
      </c>
      <c r="H2722" s="275" t="s">
        <v>1</v>
      </c>
      <c r="L2722" s="272"/>
      <c r="M2722" s="277"/>
      <c r="T2722" s="278"/>
      <c r="AT2722" s="275" t="s">
        <v>373</v>
      </c>
      <c r="AU2722" s="275" t="s">
        <v>90</v>
      </c>
      <c r="AV2722" s="273" t="s">
        <v>84</v>
      </c>
      <c r="AW2722" s="273" t="s">
        <v>31</v>
      </c>
      <c r="AX2722" s="273" t="s">
        <v>77</v>
      </c>
      <c r="AY2722" s="275" t="s">
        <v>366</v>
      </c>
    </row>
    <row r="2723" spans="2:51" s="280" customFormat="1">
      <c r="B2723" s="279"/>
      <c r="D2723" s="274" t="s">
        <v>373</v>
      </c>
      <c r="E2723" s="281" t="s">
        <v>1</v>
      </c>
      <c r="F2723" s="282" t="s">
        <v>2131</v>
      </c>
      <c r="H2723" s="283">
        <v>25.353999999999999</v>
      </c>
      <c r="L2723" s="279"/>
      <c r="M2723" s="284"/>
      <c r="T2723" s="285"/>
      <c r="AT2723" s="281" t="s">
        <v>373</v>
      </c>
      <c r="AU2723" s="281" t="s">
        <v>90</v>
      </c>
      <c r="AV2723" s="280" t="s">
        <v>90</v>
      </c>
      <c r="AW2723" s="280" t="s">
        <v>31</v>
      </c>
      <c r="AX2723" s="280" t="s">
        <v>77</v>
      </c>
      <c r="AY2723" s="281" t="s">
        <v>366</v>
      </c>
    </row>
    <row r="2724" spans="2:51" s="280" customFormat="1">
      <c r="B2724" s="279"/>
      <c r="D2724" s="274" t="s">
        <v>373</v>
      </c>
      <c r="E2724" s="281" t="s">
        <v>1</v>
      </c>
      <c r="F2724" s="282" t="s">
        <v>2132</v>
      </c>
      <c r="H2724" s="283">
        <v>-5.3129999999999997</v>
      </c>
      <c r="L2724" s="279"/>
      <c r="M2724" s="284"/>
      <c r="T2724" s="285"/>
      <c r="AT2724" s="281" t="s">
        <v>373</v>
      </c>
      <c r="AU2724" s="281" t="s">
        <v>90</v>
      </c>
      <c r="AV2724" s="280" t="s">
        <v>90</v>
      </c>
      <c r="AW2724" s="280" t="s">
        <v>31</v>
      </c>
      <c r="AX2724" s="280" t="s">
        <v>77</v>
      </c>
      <c r="AY2724" s="281" t="s">
        <v>366</v>
      </c>
    </row>
    <row r="2725" spans="2:51" s="280" customFormat="1">
      <c r="B2725" s="279"/>
      <c r="D2725" s="274" t="s">
        <v>373</v>
      </c>
      <c r="E2725" s="281" t="s">
        <v>1</v>
      </c>
      <c r="F2725" s="282" t="s">
        <v>2129</v>
      </c>
      <c r="H2725" s="283">
        <v>1.8540000000000001</v>
      </c>
      <c r="L2725" s="279"/>
      <c r="M2725" s="284"/>
      <c r="T2725" s="285"/>
      <c r="AT2725" s="281" t="s">
        <v>373</v>
      </c>
      <c r="AU2725" s="281" t="s">
        <v>90</v>
      </c>
      <c r="AV2725" s="280" t="s">
        <v>90</v>
      </c>
      <c r="AW2725" s="280" t="s">
        <v>31</v>
      </c>
      <c r="AX2725" s="280" t="s">
        <v>77</v>
      </c>
      <c r="AY2725" s="281" t="s">
        <v>366</v>
      </c>
    </row>
    <row r="2726" spans="2:51" s="273" customFormat="1">
      <c r="B2726" s="272"/>
      <c r="D2726" s="274" t="s">
        <v>373</v>
      </c>
      <c r="E2726" s="275" t="s">
        <v>1</v>
      </c>
      <c r="F2726" s="276" t="s">
        <v>2133</v>
      </c>
      <c r="H2726" s="275" t="s">
        <v>1</v>
      </c>
      <c r="L2726" s="272"/>
      <c r="M2726" s="277"/>
      <c r="T2726" s="278"/>
      <c r="AT2726" s="275" t="s">
        <v>373</v>
      </c>
      <c r="AU2726" s="275" t="s">
        <v>90</v>
      </c>
      <c r="AV2726" s="273" t="s">
        <v>84</v>
      </c>
      <c r="AW2726" s="273" t="s">
        <v>31</v>
      </c>
      <c r="AX2726" s="273" t="s">
        <v>77</v>
      </c>
      <c r="AY2726" s="275" t="s">
        <v>366</v>
      </c>
    </row>
    <row r="2727" spans="2:51" s="280" customFormat="1">
      <c r="B2727" s="279"/>
      <c r="D2727" s="274" t="s">
        <v>373</v>
      </c>
      <c r="E2727" s="281" t="s">
        <v>1</v>
      </c>
      <c r="F2727" s="282" t="s">
        <v>2134</v>
      </c>
      <c r="H2727" s="283">
        <v>25.853999999999999</v>
      </c>
      <c r="L2727" s="279"/>
      <c r="M2727" s="284"/>
      <c r="T2727" s="285"/>
      <c r="AT2727" s="281" t="s">
        <v>373</v>
      </c>
      <c r="AU2727" s="281" t="s">
        <v>90</v>
      </c>
      <c r="AV2727" s="280" t="s">
        <v>90</v>
      </c>
      <c r="AW2727" s="280" t="s">
        <v>31</v>
      </c>
      <c r="AX2727" s="280" t="s">
        <v>77</v>
      </c>
      <c r="AY2727" s="281" t="s">
        <v>366</v>
      </c>
    </row>
    <row r="2728" spans="2:51" s="280" customFormat="1">
      <c r="B2728" s="279"/>
      <c r="D2728" s="274" t="s">
        <v>373</v>
      </c>
      <c r="E2728" s="281" t="s">
        <v>1</v>
      </c>
      <c r="F2728" s="282" t="s">
        <v>2135</v>
      </c>
      <c r="H2728" s="283">
        <v>-5.6950000000000003</v>
      </c>
      <c r="L2728" s="279"/>
      <c r="M2728" s="284"/>
      <c r="T2728" s="285"/>
      <c r="AT2728" s="281" t="s">
        <v>373</v>
      </c>
      <c r="AU2728" s="281" t="s">
        <v>90</v>
      </c>
      <c r="AV2728" s="280" t="s">
        <v>90</v>
      </c>
      <c r="AW2728" s="280" t="s">
        <v>31</v>
      </c>
      <c r="AX2728" s="280" t="s">
        <v>77</v>
      </c>
      <c r="AY2728" s="281" t="s">
        <v>366</v>
      </c>
    </row>
    <row r="2729" spans="2:51" s="280" customFormat="1">
      <c r="B2729" s="279"/>
      <c r="D2729" s="274" t="s">
        <v>373</v>
      </c>
      <c r="E2729" s="281" t="s">
        <v>1</v>
      </c>
      <c r="F2729" s="282" t="s">
        <v>2129</v>
      </c>
      <c r="H2729" s="283">
        <v>1.8540000000000001</v>
      </c>
      <c r="L2729" s="279"/>
      <c r="M2729" s="284"/>
      <c r="T2729" s="285"/>
      <c r="AT2729" s="281" t="s">
        <v>373</v>
      </c>
      <c r="AU2729" s="281" t="s">
        <v>90</v>
      </c>
      <c r="AV2729" s="280" t="s">
        <v>90</v>
      </c>
      <c r="AW2729" s="280" t="s">
        <v>31</v>
      </c>
      <c r="AX2729" s="280" t="s">
        <v>77</v>
      </c>
      <c r="AY2729" s="281" t="s">
        <v>366</v>
      </c>
    </row>
    <row r="2730" spans="2:51" s="273" customFormat="1">
      <c r="B2730" s="272"/>
      <c r="D2730" s="274" t="s">
        <v>373</v>
      </c>
      <c r="E2730" s="275" t="s">
        <v>1</v>
      </c>
      <c r="F2730" s="276" t="s">
        <v>1971</v>
      </c>
      <c r="H2730" s="275" t="s">
        <v>1</v>
      </c>
      <c r="L2730" s="272"/>
      <c r="M2730" s="277"/>
      <c r="T2730" s="278"/>
      <c r="AT2730" s="275" t="s">
        <v>373</v>
      </c>
      <c r="AU2730" s="275" t="s">
        <v>90</v>
      </c>
      <c r="AV2730" s="273" t="s">
        <v>84</v>
      </c>
      <c r="AW2730" s="273" t="s">
        <v>31</v>
      </c>
      <c r="AX2730" s="273" t="s">
        <v>77</v>
      </c>
      <c r="AY2730" s="275" t="s">
        <v>366</v>
      </c>
    </row>
    <row r="2731" spans="2:51" s="280" customFormat="1">
      <c r="B2731" s="279"/>
      <c r="D2731" s="274" t="s">
        <v>373</v>
      </c>
      <c r="E2731" s="281" t="s">
        <v>1</v>
      </c>
      <c r="F2731" s="282" t="s">
        <v>2136</v>
      </c>
      <c r="H2731" s="283">
        <v>25.562000000000001</v>
      </c>
      <c r="L2731" s="279"/>
      <c r="M2731" s="284"/>
      <c r="T2731" s="285"/>
      <c r="AT2731" s="281" t="s">
        <v>373</v>
      </c>
      <c r="AU2731" s="281" t="s">
        <v>90</v>
      </c>
      <c r="AV2731" s="280" t="s">
        <v>90</v>
      </c>
      <c r="AW2731" s="280" t="s">
        <v>31</v>
      </c>
      <c r="AX2731" s="280" t="s">
        <v>77</v>
      </c>
      <c r="AY2731" s="281" t="s">
        <v>366</v>
      </c>
    </row>
    <row r="2732" spans="2:51" s="280" customFormat="1">
      <c r="B2732" s="279"/>
      <c r="D2732" s="274" t="s">
        <v>373</v>
      </c>
      <c r="E2732" s="281" t="s">
        <v>1</v>
      </c>
      <c r="F2732" s="282" t="s">
        <v>2135</v>
      </c>
      <c r="H2732" s="283">
        <v>-5.6950000000000003</v>
      </c>
      <c r="L2732" s="279"/>
      <c r="M2732" s="284"/>
      <c r="T2732" s="285"/>
      <c r="AT2732" s="281" t="s">
        <v>373</v>
      </c>
      <c r="AU2732" s="281" t="s">
        <v>90</v>
      </c>
      <c r="AV2732" s="280" t="s">
        <v>90</v>
      </c>
      <c r="AW2732" s="280" t="s">
        <v>31</v>
      </c>
      <c r="AX2732" s="280" t="s">
        <v>77</v>
      </c>
      <c r="AY2732" s="281" t="s">
        <v>366</v>
      </c>
    </row>
    <row r="2733" spans="2:51" s="280" customFormat="1">
      <c r="B2733" s="279"/>
      <c r="D2733" s="274" t="s">
        <v>373</v>
      </c>
      <c r="E2733" s="281" t="s">
        <v>1</v>
      </c>
      <c r="F2733" s="282" t="s">
        <v>2129</v>
      </c>
      <c r="H2733" s="283">
        <v>1.8540000000000001</v>
      </c>
      <c r="L2733" s="279"/>
      <c r="M2733" s="284"/>
      <c r="T2733" s="285"/>
      <c r="AT2733" s="281" t="s">
        <v>373</v>
      </c>
      <c r="AU2733" s="281" t="s">
        <v>90</v>
      </c>
      <c r="AV2733" s="280" t="s">
        <v>90</v>
      </c>
      <c r="AW2733" s="280" t="s">
        <v>31</v>
      </c>
      <c r="AX2733" s="280" t="s">
        <v>77</v>
      </c>
      <c r="AY2733" s="281" t="s">
        <v>366</v>
      </c>
    </row>
    <row r="2734" spans="2:51" s="273" customFormat="1">
      <c r="B2734" s="272"/>
      <c r="D2734" s="274" t="s">
        <v>373</v>
      </c>
      <c r="E2734" s="275" t="s">
        <v>1</v>
      </c>
      <c r="F2734" s="276" t="s">
        <v>1973</v>
      </c>
      <c r="H2734" s="275" t="s">
        <v>1</v>
      </c>
      <c r="L2734" s="272"/>
      <c r="M2734" s="277"/>
      <c r="T2734" s="278"/>
      <c r="AT2734" s="275" t="s">
        <v>373</v>
      </c>
      <c r="AU2734" s="275" t="s">
        <v>90</v>
      </c>
      <c r="AV2734" s="273" t="s">
        <v>84</v>
      </c>
      <c r="AW2734" s="273" t="s">
        <v>31</v>
      </c>
      <c r="AX2734" s="273" t="s">
        <v>77</v>
      </c>
      <c r="AY2734" s="275" t="s">
        <v>366</v>
      </c>
    </row>
    <row r="2735" spans="2:51" s="280" customFormat="1">
      <c r="B2735" s="279"/>
      <c r="D2735" s="274" t="s">
        <v>373</v>
      </c>
      <c r="E2735" s="281" t="s">
        <v>1</v>
      </c>
      <c r="F2735" s="282" t="s">
        <v>2137</v>
      </c>
      <c r="H2735" s="283">
        <v>12.802</v>
      </c>
      <c r="L2735" s="279"/>
      <c r="M2735" s="284"/>
      <c r="T2735" s="285"/>
      <c r="AT2735" s="281" t="s">
        <v>373</v>
      </c>
      <c r="AU2735" s="281" t="s">
        <v>90</v>
      </c>
      <c r="AV2735" s="280" t="s">
        <v>90</v>
      </c>
      <c r="AW2735" s="280" t="s">
        <v>31</v>
      </c>
      <c r="AX2735" s="280" t="s">
        <v>77</v>
      </c>
      <c r="AY2735" s="281" t="s">
        <v>366</v>
      </c>
    </row>
    <row r="2736" spans="2:51" s="280" customFormat="1">
      <c r="B2736" s="279"/>
      <c r="D2736" s="274" t="s">
        <v>373</v>
      </c>
      <c r="E2736" s="281" t="s">
        <v>1</v>
      </c>
      <c r="F2736" s="282" t="s">
        <v>2135</v>
      </c>
      <c r="H2736" s="283">
        <v>-5.6950000000000003</v>
      </c>
      <c r="L2736" s="279"/>
      <c r="M2736" s="284"/>
      <c r="T2736" s="285"/>
      <c r="AT2736" s="281" t="s">
        <v>373</v>
      </c>
      <c r="AU2736" s="281" t="s">
        <v>90</v>
      </c>
      <c r="AV2736" s="280" t="s">
        <v>90</v>
      </c>
      <c r="AW2736" s="280" t="s">
        <v>31</v>
      </c>
      <c r="AX2736" s="280" t="s">
        <v>77</v>
      </c>
      <c r="AY2736" s="281" t="s">
        <v>366</v>
      </c>
    </row>
    <row r="2737" spans="2:51" s="280" customFormat="1">
      <c r="B2737" s="279"/>
      <c r="D2737" s="274" t="s">
        <v>373</v>
      </c>
      <c r="E2737" s="281" t="s">
        <v>1</v>
      </c>
      <c r="F2737" s="282" t="s">
        <v>2129</v>
      </c>
      <c r="H2737" s="283">
        <v>1.8540000000000001</v>
      </c>
      <c r="L2737" s="279"/>
      <c r="M2737" s="284"/>
      <c r="T2737" s="285"/>
      <c r="AT2737" s="281" t="s">
        <v>373</v>
      </c>
      <c r="AU2737" s="281" t="s">
        <v>90</v>
      </c>
      <c r="AV2737" s="280" t="s">
        <v>90</v>
      </c>
      <c r="AW2737" s="280" t="s">
        <v>31</v>
      </c>
      <c r="AX2737" s="280" t="s">
        <v>77</v>
      </c>
      <c r="AY2737" s="281" t="s">
        <v>366</v>
      </c>
    </row>
    <row r="2738" spans="2:51" s="273" customFormat="1">
      <c r="B2738" s="272"/>
      <c r="D2738" s="274" t="s">
        <v>373</v>
      </c>
      <c r="E2738" s="275" t="s">
        <v>1</v>
      </c>
      <c r="F2738" s="276" t="s">
        <v>2138</v>
      </c>
      <c r="H2738" s="275" t="s">
        <v>1</v>
      </c>
      <c r="L2738" s="272"/>
      <c r="M2738" s="277"/>
      <c r="T2738" s="278"/>
      <c r="AT2738" s="275" t="s">
        <v>373</v>
      </c>
      <c r="AU2738" s="275" t="s">
        <v>90</v>
      </c>
      <c r="AV2738" s="273" t="s">
        <v>84</v>
      </c>
      <c r="AW2738" s="273" t="s">
        <v>31</v>
      </c>
      <c r="AX2738" s="273" t="s">
        <v>77</v>
      </c>
      <c r="AY2738" s="275" t="s">
        <v>366</v>
      </c>
    </row>
    <row r="2739" spans="2:51" s="280" customFormat="1">
      <c r="B2739" s="279"/>
      <c r="D2739" s="274" t="s">
        <v>373</v>
      </c>
      <c r="E2739" s="281" t="s">
        <v>1</v>
      </c>
      <c r="F2739" s="282" t="s">
        <v>2139</v>
      </c>
      <c r="H2739" s="283">
        <v>58.96</v>
      </c>
      <c r="L2739" s="279"/>
      <c r="M2739" s="284"/>
      <c r="T2739" s="285"/>
      <c r="AT2739" s="281" t="s">
        <v>373</v>
      </c>
      <c r="AU2739" s="281" t="s">
        <v>90</v>
      </c>
      <c r="AV2739" s="280" t="s">
        <v>90</v>
      </c>
      <c r="AW2739" s="280" t="s">
        <v>31</v>
      </c>
      <c r="AX2739" s="280" t="s">
        <v>77</v>
      </c>
      <c r="AY2739" s="281" t="s">
        <v>366</v>
      </c>
    </row>
    <row r="2740" spans="2:51" s="280" customFormat="1">
      <c r="B2740" s="279"/>
      <c r="D2740" s="274" t="s">
        <v>373</v>
      </c>
      <c r="E2740" s="281" t="s">
        <v>1</v>
      </c>
      <c r="F2740" s="282" t="s">
        <v>2140</v>
      </c>
      <c r="H2740" s="283">
        <v>-17.727</v>
      </c>
      <c r="L2740" s="279"/>
      <c r="M2740" s="284"/>
      <c r="T2740" s="285"/>
      <c r="AT2740" s="281" t="s">
        <v>373</v>
      </c>
      <c r="AU2740" s="281" t="s">
        <v>90</v>
      </c>
      <c r="AV2740" s="280" t="s">
        <v>90</v>
      </c>
      <c r="AW2740" s="280" t="s">
        <v>31</v>
      </c>
      <c r="AX2740" s="280" t="s">
        <v>77</v>
      </c>
      <c r="AY2740" s="281" t="s">
        <v>366</v>
      </c>
    </row>
    <row r="2741" spans="2:51" s="280" customFormat="1" ht="22.5">
      <c r="B2741" s="279"/>
      <c r="D2741" s="274" t="s">
        <v>373</v>
      </c>
      <c r="E2741" s="281" t="s">
        <v>1</v>
      </c>
      <c r="F2741" s="282" t="s">
        <v>2141</v>
      </c>
      <c r="H2741" s="283">
        <v>9.1989999999999998</v>
      </c>
      <c r="L2741" s="279"/>
      <c r="M2741" s="284"/>
      <c r="T2741" s="285"/>
      <c r="AT2741" s="281" t="s">
        <v>373</v>
      </c>
      <c r="AU2741" s="281" t="s">
        <v>90</v>
      </c>
      <c r="AV2741" s="280" t="s">
        <v>90</v>
      </c>
      <c r="AW2741" s="280" t="s">
        <v>31</v>
      </c>
      <c r="AX2741" s="280" t="s">
        <v>77</v>
      </c>
      <c r="AY2741" s="281" t="s">
        <v>366</v>
      </c>
    </row>
    <row r="2742" spans="2:51" s="273" customFormat="1">
      <c r="B2742" s="272"/>
      <c r="D2742" s="274" t="s">
        <v>373</v>
      </c>
      <c r="E2742" s="275" t="s">
        <v>1</v>
      </c>
      <c r="F2742" s="276" t="s">
        <v>1746</v>
      </c>
      <c r="H2742" s="275" t="s">
        <v>1</v>
      </c>
      <c r="L2742" s="272"/>
      <c r="M2742" s="277"/>
      <c r="T2742" s="278"/>
      <c r="AT2742" s="275" t="s">
        <v>373</v>
      </c>
      <c r="AU2742" s="275" t="s">
        <v>90</v>
      </c>
      <c r="AV2742" s="273" t="s">
        <v>84</v>
      </c>
      <c r="AW2742" s="273" t="s">
        <v>31</v>
      </c>
      <c r="AX2742" s="273" t="s">
        <v>77</v>
      </c>
      <c r="AY2742" s="275" t="s">
        <v>366</v>
      </c>
    </row>
    <row r="2743" spans="2:51" s="280" customFormat="1">
      <c r="B2743" s="279"/>
      <c r="D2743" s="274" t="s">
        <v>373</v>
      </c>
      <c r="E2743" s="281" t="s">
        <v>1</v>
      </c>
      <c r="F2743" s="282" t="s">
        <v>2142</v>
      </c>
      <c r="H2743" s="283">
        <v>173.143</v>
      </c>
      <c r="L2743" s="279"/>
      <c r="M2743" s="284"/>
      <c r="T2743" s="285"/>
      <c r="AT2743" s="281" t="s">
        <v>373</v>
      </c>
      <c r="AU2743" s="281" t="s">
        <v>90</v>
      </c>
      <c r="AV2743" s="280" t="s">
        <v>90</v>
      </c>
      <c r="AW2743" s="280" t="s">
        <v>31</v>
      </c>
      <c r="AX2743" s="280" t="s">
        <v>77</v>
      </c>
      <c r="AY2743" s="281" t="s">
        <v>366</v>
      </c>
    </row>
    <row r="2744" spans="2:51" s="280" customFormat="1" ht="22.5">
      <c r="B2744" s="279"/>
      <c r="D2744" s="274" t="s">
        <v>373</v>
      </c>
      <c r="E2744" s="281" t="s">
        <v>1</v>
      </c>
      <c r="F2744" s="282" t="s">
        <v>2143</v>
      </c>
      <c r="H2744" s="283">
        <v>-28.57</v>
      </c>
      <c r="L2744" s="279"/>
      <c r="M2744" s="284"/>
      <c r="T2744" s="285"/>
      <c r="AT2744" s="281" t="s">
        <v>373</v>
      </c>
      <c r="AU2744" s="281" t="s">
        <v>90</v>
      </c>
      <c r="AV2744" s="280" t="s">
        <v>90</v>
      </c>
      <c r="AW2744" s="280" t="s">
        <v>31</v>
      </c>
      <c r="AX2744" s="280" t="s">
        <v>77</v>
      </c>
      <c r="AY2744" s="281" t="s">
        <v>366</v>
      </c>
    </row>
    <row r="2745" spans="2:51" s="280" customFormat="1" ht="22.5">
      <c r="B2745" s="279"/>
      <c r="D2745" s="274" t="s">
        <v>373</v>
      </c>
      <c r="E2745" s="281" t="s">
        <v>1</v>
      </c>
      <c r="F2745" s="282" t="s">
        <v>2144</v>
      </c>
      <c r="H2745" s="283">
        <v>13.595000000000001</v>
      </c>
      <c r="L2745" s="279"/>
      <c r="M2745" s="284"/>
      <c r="T2745" s="285"/>
      <c r="AT2745" s="281" t="s">
        <v>373</v>
      </c>
      <c r="AU2745" s="281" t="s">
        <v>90</v>
      </c>
      <c r="AV2745" s="280" t="s">
        <v>90</v>
      </c>
      <c r="AW2745" s="280" t="s">
        <v>31</v>
      </c>
      <c r="AX2745" s="280" t="s">
        <v>77</v>
      </c>
      <c r="AY2745" s="281" t="s">
        <v>366</v>
      </c>
    </row>
    <row r="2746" spans="2:51" s="273" customFormat="1">
      <c r="B2746" s="272"/>
      <c r="D2746" s="274" t="s">
        <v>373</v>
      </c>
      <c r="E2746" s="275" t="s">
        <v>1</v>
      </c>
      <c r="F2746" s="276" t="s">
        <v>1748</v>
      </c>
      <c r="H2746" s="275" t="s">
        <v>1</v>
      </c>
      <c r="L2746" s="272"/>
      <c r="M2746" s="277"/>
      <c r="T2746" s="278"/>
      <c r="AT2746" s="275" t="s">
        <v>373</v>
      </c>
      <c r="AU2746" s="275" t="s">
        <v>90</v>
      </c>
      <c r="AV2746" s="273" t="s">
        <v>84</v>
      </c>
      <c r="AW2746" s="273" t="s">
        <v>31</v>
      </c>
      <c r="AX2746" s="273" t="s">
        <v>77</v>
      </c>
      <c r="AY2746" s="275" t="s">
        <v>366</v>
      </c>
    </row>
    <row r="2747" spans="2:51" s="280" customFormat="1">
      <c r="B2747" s="279"/>
      <c r="D2747" s="274" t="s">
        <v>373</v>
      </c>
      <c r="E2747" s="281" t="s">
        <v>1</v>
      </c>
      <c r="F2747" s="282" t="s">
        <v>2145</v>
      </c>
      <c r="H2747" s="283">
        <v>123.599</v>
      </c>
      <c r="L2747" s="279"/>
      <c r="M2747" s="284"/>
      <c r="T2747" s="285"/>
      <c r="AT2747" s="281" t="s">
        <v>373</v>
      </c>
      <c r="AU2747" s="281" t="s">
        <v>90</v>
      </c>
      <c r="AV2747" s="280" t="s">
        <v>90</v>
      </c>
      <c r="AW2747" s="280" t="s">
        <v>31</v>
      </c>
      <c r="AX2747" s="280" t="s">
        <v>77</v>
      </c>
      <c r="AY2747" s="281" t="s">
        <v>366</v>
      </c>
    </row>
    <row r="2748" spans="2:51" s="280" customFormat="1">
      <c r="B2748" s="279"/>
      <c r="D2748" s="274" t="s">
        <v>373</v>
      </c>
      <c r="E2748" s="281" t="s">
        <v>1</v>
      </c>
      <c r="F2748" s="282" t="s">
        <v>2146</v>
      </c>
      <c r="H2748" s="283">
        <v>-15.475</v>
      </c>
      <c r="L2748" s="279"/>
      <c r="M2748" s="284"/>
      <c r="T2748" s="285"/>
      <c r="AT2748" s="281" t="s">
        <v>373</v>
      </c>
      <c r="AU2748" s="281" t="s">
        <v>90</v>
      </c>
      <c r="AV2748" s="280" t="s">
        <v>90</v>
      </c>
      <c r="AW2748" s="280" t="s">
        <v>31</v>
      </c>
      <c r="AX2748" s="280" t="s">
        <v>77</v>
      </c>
      <c r="AY2748" s="281" t="s">
        <v>366</v>
      </c>
    </row>
    <row r="2749" spans="2:51" s="280" customFormat="1">
      <c r="B2749" s="279"/>
      <c r="D2749" s="274" t="s">
        <v>373</v>
      </c>
      <c r="E2749" s="281" t="s">
        <v>1</v>
      </c>
      <c r="F2749" s="282" t="s">
        <v>2147</v>
      </c>
      <c r="H2749" s="283">
        <v>5.3230000000000004</v>
      </c>
      <c r="L2749" s="279"/>
      <c r="M2749" s="284"/>
      <c r="T2749" s="285"/>
      <c r="AT2749" s="281" t="s">
        <v>373</v>
      </c>
      <c r="AU2749" s="281" t="s">
        <v>90</v>
      </c>
      <c r="AV2749" s="280" t="s">
        <v>90</v>
      </c>
      <c r="AW2749" s="280" t="s">
        <v>31</v>
      </c>
      <c r="AX2749" s="280" t="s">
        <v>77</v>
      </c>
      <c r="AY2749" s="281" t="s">
        <v>366</v>
      </c>
    </row>
    <row r="2750" spans="2:51" s="273" customFormat="1">
      <c r="B2750" s="272"/>
      <c r="D2750" s="274" t="s">
        <v>373</v>
      </c>
      <c r="E2750" s="275" t="s">
        <v>1</v>
      </c>
      <c r="F2750" s="276" t="s">
        <v>1750</v>
      </c>
      <c r="H2750" s="275" t="s">
        <v>1</v>
      </c>
      <c r="L2750" s="272"/>
      <c r="M2750" s="277"/>
      <c r="T2750" s="278"/>
      <c r="AT2750" s="275" t="s">
        <v>373</v>
      </c>
      <c r="AU2750" s="275" t="s">
        <v>90</v>
      </c>
      <c r="AV2750" s="273" t="s">
        <v>84</v>
      </c>
      <c r="AW2750" s="273" t="s">
        <v>31</v>
      </c>
      <c r="AX2750" s="273" t="s">
        <v>77</v>
      </c>
      <c r="AY2750" s="275" t="s">
        <v>366</v>
      </c>
    </row>
    <row r="2751" spans="2:51" s="280" customFormat="1">
      <c r="B2751" s="279"/>
      <c r="D2751" s="274" t="s">
        <v>373</v>
      </c>
      <c r="E2751" s="281" t="s">
        <v>1</v>
      </c>
      <c r="F2751" s="282" t="s">
        <v>2148</v>
      </c>
      <c r="H2751" s="283">
        <v>59.476999999999997</v>
      </c>
      <c r="L2751" s="279"/>
      <c r="M2751" s="284"/>
      <c r="T2751" s="285"/>
      <c r="AT2751" s="281" t="s">
        <v>373</v>
      </c>
      <c r="AU2751" s="281" t="s">
        <v>90</v>
      </c>
      <c r="AV2751" s="280" t="s">
        <v>90</v>
      </c>
      <c r="AW2751" s="280" t="s">
        <v>31</v>
      </c>
      <c r="AX2751" s="280" t="s">
        <v>77</v>
      </c>
      <c r="AY2751" s="281" t="s">
        <v>366</v>
      </c>
    </row>
    <row r="2752" spans="2:51" s="273" customFormat="1">
      <c r="B2752" s="272"/>
      <c r="D2752" s="274" t="s">
        <v>373</v>
      </c>
      <c r="E2752" s="275" t="s">
        <v>1</v>
      </c>
      <c r="F2752" s="276" t="s">
        <v>1811</v>
      </c>
      <c r="H2752" s="275" t="s">
        <v>1</v>
      </c>
      <c r="L2752" s="272"/>
      <c r="M2752" s="277"/>
      <c r="T2752" s="278"/>
      <c r="AT2752" s="275" t="s">
        <v>373</v>
      </c>
      <c r="AU2752" s="275" t="s">
        <v>90</v>
      </c>
      <c r="AV2752" s="273" t="s">
        <v>84</v>
      </c>
      <c r="AW2752" s="273" t="s">
        <v>31</v>
      </c>
      <c r="AX2752" s="273" t="s">
        <v>77</v>
      </c>
      <c r="AY2752" s="275" t="s">
        <v>366</v>
      </c>
    </row>
    <row r="2753" spans="2:51" s="280" customFormat="1">
      <c r="B2753" s="279"/>
      <c r="D2753" s="274" t="s">
        <v>373</v>
      </c>
      <c r="E2753" s="281" t="s">
        <v>1</v>
      </c>
      <c r="F2753" s="282" t="s">
        <v>2149</v>
      </c>
      <c r="H2753" s="283">
        <v>12.429</v>
      </c>
      <c r="L2753" s="279"/>
      <c r="M2753" s="284"/>
      <c r="T2753" s="285"/>
      <c r="AT2753" s="281" t="s">
        <v>373</v>
      </c>
      <c r="AU2753" s="281" t="s">
        <v>90</v>
      </c>
      <c r="AV2753" s="280" t="s">
        <v>90</v>
      </c>
      <c r="AW2753" s="280" t="s">
        <v>31</v>
      </c>
      <c r="AX2753" s="280" t="s">
        <v>77</v>
      </c>
      <c r="AY2753" s="281" t="s">
        <v>366</v>
      </c>
    </row>
    <row r="2754" spans="2:51" s="280" customFormat="1">
      <c r="B2754" s="279"/>
      <c r="D2754" s="274" t="s">
        <v>373</v>
      </c>
      <c r="E2754" s="281" t="s">
        <v>1</v>
      </c>
      <c r="F2754" s="282" t="s">
        <v>2150</v>
      </c>
      <c r="H2754" s="283">
        <v>-2.698</v>
      </c>
      <c r="L2754" s="279"/>
      <c r="M2754" s="284"/>
      <c r="T2754" s="285"/>
      <c r="AT2754" s="281" t="s">
        <v>373</v>
      </c>
      <c r="AU2754" s="281" t="s">
        <v>90</v>
      </c>
      <c r="AV2754" s="280" t="s">
        <v>90</v>
      </c>
      <c r="AW2754" s="280" t="s">
        <v>31</v>
      </c>
      <c r="AX2754" s="280" t="s">
        <v>77</v>
      </c>
      <c r="AY2754" s="281" t="s">
        <v>366</v>
      </c>
    </row>
    <row r="2755" spans="2:51" s="280" customFormat="1">
      <c r="B2755" s="279"/>
      <c r="D2755" s="274" t="s">
        <v>373</v>
      </c>
      <c r="E2755" s="281" t="s">
        <v>1</v>
      </c>
      <c r="F2755" s="282" t="s">
        <v>2151</v>
      </c>
      <c r="H2755" s="283">
        <v>2.6829999999999998</v>
      </c>
      <c r="L2755" s="279"/>
      <c r="M2755" s="284"/>
      <c r="T2755" s="285"/>
      <c r="AT2755" s="281" t="s">
        <v>373</v>
      </c>
      <c r="AU2755" s="281" t="s">
        <v>90</v>
      </c>
      <c r="AV2755" s="280" t="s">
        <v>90</v>
      </c>
      <c r="AW2755" s="280" t="s">
        <v>31</v>
      </c>
      <c r="AX2755" s="280" t="s">
        <v>77</v>
      </c>
      <c r="AY2755" s="281" t="s">
        <v>366</v>
      </c>
    </row>
    <row r="2756" spans="2:51" s="273" customFormat="1">
      <c r="B2756" s="272"/>
      <c r="D2756" s="274" t="s">
        <v>373</v>
      </c>
      <c r="E2756" s="275" t="s">
        <v>1</v>
      </c>
      <c r="F2756" s="276" t="s">
        <v>1594</v>
      </c>
      <c r="H2756" s="275" t="s">
        <v>1</v>
      </c>
      <c r="L2756" s="272"/>
      <c r="M2756" s="277"/>
      <c r="T2756" s="278"/>
      <c r="AT2756" s="275" t="s">
        <v>373</v>
      </c>
      <c r="AU2756" s="275" t="s">
        <v>90</v>
      </c>
      <c r="AV2756" s="273" t="s">
        <v>84</v>
      </c>
      <c r="AW2756" s="273" t="s">
        <v>31</v>
      </c>
      <c r="AX2756" s="273" t="s">
        <v>77</v>
      </c>
      <c r="AY2756" s="275" t="s">
        <v>366</v>
      </c>
    </row>
    <row r="2757" spans="2:51" s="280" customFormat="1">
      <c r="B2757" s="279"/>
      <c r="D2757" s="274" t="s">
        <v>373</v>
      </c>
      <c r="E2757" s="281" t="s">
        <v>1</v>
      </c>
      <c r="F2757" s="282" t="s">
        <v>2152</v>
      </c>
      <c r="H2757" s="283">
        <v>17.683</v>
      </c>
      <c r="L2757" s="279"/>
      <c r="M2757" s="284"/>
      <c r="T2757" s="285"/>
      <c r="AT2757" s="281" t="s">
        <v>373</v>
      </c>
      <c r="AU2757" s="281" t="s">
        <v>90</v>
      </c>
      <c r="AV2757" s="280" t="s">
        <v>90</v>
      </c>
      <c r="AW2757" s="280" t="s">
        <v>31</v>
      </c>
      <c r="AX2757" s="280" t="s">
        <v>77</v>
      </c>
      <c r="AY2757" s="281" t="s">
        <v>366</v>
      </c>
    </row>
    <row r="2758" spans="2:51" s="280" customFormat="1">
      <c r="B2758" s="279"/>
      <c r="D2758" s="274" t="s">
        <v>373</v>
      </c>
      <c r="E2758" s="281" t="s">
        <v>1</v>
      </c>
      <c r="F2758" s="282" t="s">
        <v>2153</v>
      </c>
      <c r="H2758" s="283">
        <v>-5.6719999999999997</v>
      </c>
      <c r="L2758" s="279"/>
      <c r="M2758" s="284"/>
      <c r="T2758" s="285"/>
      <c r="AT2758" s="281" t="s">
        <v>373</v>
      </c>
      <c r="AU2758" s="281" t="s">
        <v>90</v>
      </c>
      <c r="AV2758" s="280" t="s">
        <v>90</v>
      </c>
      <c r="AW2758" s="280" t="s">
        <v>31</v>
      </c>
      <c r="AX2758" s="280" t="s">
        <v>77</v>
      </c>
      <c r="AY2758" s="281" t="s">
        <v>366</v>
      </c>
    </row>
    <row r="2759" spans="2:51" s="273" customFormat="1">
      <c r="B2759" s="272"/>
      <c r="D2759" s="274" t="s">
        <v>373</v>
      </c>
      <c r="E2759" s="275" t="s">
        <v>1</v>
      </c>
      <c r="F2759" s="276" t="s">
        <v>1809</v>
      </c>
      <c r="H2759" s="275" t="s">
        <v>1</v>
      </c>
      <c r="L2759" s="272"/>
      <c r="M2759" s="277"/>
      <c r="T2759" s="278"/>
      <c r="AT2759" s="275" t="s">
        <v>373</v>
      </c>
      <c r="AU2759" s="275" t="s">
        <v>90</v>
      </c>
      <c r="AV2759" s="273" t="s">
        <v>84</v>
      </c>
      <c r="AW2759" s="273" t="s">
        <v>31</v>
      </c>
      <c r="AX2759" s="273" t="s">
        <v>77</v>
      </c>
      <c r="AY2759" s="275" t="s">
        <v>366</v>
      </c>
    </row>
    <row r="2760" spans="2:51" s="280" customFormat="1">
      <c r="B2760" s="279"/>
      <c r="D2760" s="274" t="s">
        <v>373</v>
      </c>
      <c r="E2760" s="281" t="s">
        <v>1</v>
      </c>
      <c r="F2760" s="282" t="s">
        <v>2154</v>
      </c>
      <c r="H2760" s="283">
        <v>8.5399999999999991</v>
      </c>
      <c r="L2760" s="279"/>
      <c r="M2760" s="284"/>
      <c r="T2760" s="285"/>
      <c r="AT2760" s="281" t="s">
        <v>373</v>
      </c>
      <c r="AU2760" s="281" t="s">
        <v>90</v>
      </c>
      <c r="AV2760" s="280" t="s">
        <v>90</v>
      </c>
      <c r="AW2760" s="280" t="s">
        <v>31</v>
      </c>
      <c r="AX2760" s="280" t="s">
        <v>77</v>
      </c>
      <c r="AY2760" s="281" t="s">
        <v>366</v>
      </c>
    </row>
    <row r="2761" spans="2:51" s="280" customFormat="1">
      <c r="B2761" s="279"/>
      <c r="D2761" s="274" t="s">
        <v>373</v>
      </c>
      <c r="E2761" s="281" t="s">
        <v>1</v>
      </c>
      <c r="F2761" s="282" t="s">
        <v>2155</v>
      </c>
      <c r="H2761" s="283">
        <v>-1.236</v>
      </c>
      <c r="L2761" s="279"/>
      <c r="M2761" s="284"/>
      <c r="T2761" s="285"/>
      <c r="AT2761" s="281" t="s">
        <v>373</v>
      </c>
      <c r="AU2761" s="281" t="s">
        <v>90</v>
      </c>
      <c r="AV2761" s="280" t="s">
        <v>90</v>
      </c>
      <c r="AW2761" s="280" t="s">
        <v>31</v>
      </c>
      <c r="AX2761" s="280" t="s">
        <v>77</v>
      </c>
      <c r="AY2761" s="281" t="s">
        <v>366</v>
      </c>
    </row>
    <row r="2762" spans="2:51" s="280" customFormat="1">
      <c r="B2762" s="279"/>
      <c r="D2762" s="274" t="s">
        <v>373</v>
      </c>
      <c r="E2762" s="281" t="s">
        <v>1</v>
      </c>
      <c r="F2762" s="282" t="s">
        <v>2156</v>
      </c>
      <c r="H2762" s="283">
        <v>2.2850000000000001</v>
      </c>
      <c r="L2762" s="279"/>
      <c r="M2762" s="284"/>
      <c r="T2762" s="285"/>
      <c r="AT2762" s="281" t="s">
        <v>373</v>
      </c>
      <c r="AU2762" s="281" t="s">
        <v>90</v>
      </c>
      <c r="AV2762" s="280" t="s">
        <v>90</v>
      </c>
      <c r="AW2762" s="280" t="s">
        <v>31</v>
      </c>
      <c r="AX2762" s="280" t="s">
        <v>77</v>
      </c>
      <c r="AY2762" s="281" t="s">
        <v>366</v>
      </c>
    </row>
    <row r="2763" spans="2:51" s="273" customFormat="1">
      <c r="B2763" s="272"/>
      <c r="D2763" s="274" t="s">
        <v>373</v>
      </c>
      <c r="E2763" s="275" t="s">
        <v>1</v>
      </c>
      <c r="F2763" s="276" t="s">
        <v>1977</v>
      </c>
      <c r="H2763" s="275" t="s">
        <v>1</v>
      </c>
      <c r="L2763" s="272"/>
      <c r="M2763" s="277"/>
      <c r="T2763" s="278"/>
      <c r="AT2763" s="275" t="s">
        <v>373</v>
      </c>
      <c r="AU2763" s="275" t="s">
        <v>90</v>
      </c>
      <c r="AV2763" s="273" t="s">
        <v>84</v>
      </c>
      <c r="AW2763" s="273" t="s">
        <v>31</v>
      </c>
      <c r="AX2763" s="273" t="s">
        <v>77</v>
      </c>
      <c r="AY2763" s="275" t="s">
        <v>366</v>
      </c>
    </row>
    <row r="2764" spans="2:51" s="280" customFormat="1">
      <c r="B2764" s="279"/>
      <c r="D2764" s="274" t="s">
        <v>373</v>
      </c>
      <c r="E2764" s="281" t="s">
        <v>1</v>
      </c>
      <c r="F2764" s="282" t="s">
        <v>2157</v>
      </c>
      <c r="H2764" s="283">
        <v>65.248000000000005</v>
      </c>
      <c r="L2764" s="279"/>
      <c r="M2764" s="284"/>
      <c r="T2764" s="285"/>
      <c r="AT2764" s="281" t="s">
        <v>373</v>
      </c>
      <c r="AU2764" s="281" t="s">
        <v>90</v>
      </c>
      <c r="AV2764" s="280" t="s">
        <v>90</v>
      </c>
      <c r="AW2764" s="280" t="s">
        <v>31</v>
      </c>
      <c r="AX2764" s="280" t="s">
        <v>77</v>
      </c>
      <c r="AY2764" s="281" t="s">
        <v>366</v>
      </c>
    </row>
    <row r="2765" spans="2:51" s="280" customFormat="1">
      <c r="B2765" s="279"/>
      <c r="D2765" s="274" t="s">
        <v>373</v>
      </c>
      <c r="E2765" s="281" t="s">
        <v>1</v>
      </c>
      <c r="F2765" s="282" t="s">
        <v>2158</v>
      </c>
      <c r="H2765" s="283">
        <v>0.45600000000000002</v>
      </c>
      <c r="L2765" s="279"/>
      <c r="M2765" s="284"/>
      <c r="T2765" s="285"/>
      <c r="AT2765" s="281" t="s">
        <v>373</v>
      </c>
      <c r="AU2765" s="281" t="s">
        <v>90</v>
      </c>
      <c r="AV2765" s="280" t="s">
        <v>90</v>
      </c>
      <c r="AW2765" s="280" t="s">
        <v>31</v>
      </c>
      <c r="AX2765" s="280" t="s">
        <v>77</v>
      </c>
      <c r="AY2765" s="281" t="s">
        <v>366</v>
      </c>
    </row>
    <row r="2766" spans="2:51" s="280" customFormat="1">
      <c r="B2766" s="279"/>
      <c r="D2766" s="274" t="s">
        <v>373</v>
      </c>
      <c r="E2766" s="281" t="s">
        <v>1</v>
      </c>
      <c r="F2766" s="282" t="s">
        <v>2159</v>
      </c>
      <c r="H2766" s="283">
        <v>-12.622999999999999</v>
      </c>
      <c r="L2766" s="279"/>
      <c r="M2766" s="284"/>
      <c r="T2766" s="285"/>
      <c r="AT2766" s="281" t="s">
        <v>373</v>
      </c>
      <c r="AU2766" s="281" t="s">
        <v>90</v>
      </c>
      <c r="AV2766" s="280" t="s">
        <v>90</v>
      </c>
      <c r="AW2766" s="280" t="s">
        <v>31</v>
      </c>
      <c r="AX2766" s="280" t="s">
        <v>77</v>
      </c>
      <c r="AY2766" s="281" t="s">
        <v>366</v>
      </c>
    </row>
    <row r="2767" spans="2:51" s="280" customFormat="1" ht="22.5">
      <c r="B2767" s="279"/>
      <c r="D2767" s="274" t="s">
        <v>373</v>
      </c>
      <c r="E2767" s="281" t="s">
        <v>1</v>
      </c>
      <c r="F2767" s="282" t="s">
        <v>2160</v>
      </c>
      <c r="H2767" s="283">
        <v>6.8529999999999998</v>
      </c>
      <c r="L2767" s="279"/>
      <c r="M2767" s="284"/>
      <c r="T2767" s="285"/>
      <c r="AT2767" s="281" t="s">
        <v>373</v>
      </c>
      <c r="AU2767" s="281" t="s">
        <v>90</v>
      </c>
      <c r="AV2767" s="280" t="s">
        <v>90</v>
      </c>
      <c r="AW2767" s="280" t="s">
        <v>31</v>
      </c>
      <c r="AX2767" s="280" t="s">
        <v>77</v>
      </c>
      <c r="AY2767" s="281" t="s">
        <v>366</v>
      </c>
    </row>
    <row r="2768" spans="2:51" s="273" customFormat="1">
      <c r="B2768" s="272"/>
      <c r="D2768" s="274" t="s">
        <v>373</v>
      </c>
      <c r="E2768" s="275" t="s">
        <v>1</v>
      </c>
      <c r="F2768" s="276" t="s">
        <v>1981</v>
      </c>
      <c r="H2768" s="275" t="s">
        <v>1</v>
      </c>
      <c r="L2768" s="272"/>
      <c r="M2768" s="277"/>
      <c r="T2768" s="278"/>
      <c r="AT2768" s="275" t="s">
        <v>373</v>
      </c>
      <c r="AU2768" s="275" t="s">
        <v>90</v>
      </c>
      <c r="AV2768" s="273" t="s">
        <v>84</v>
      </c>
      <c r="AW2768" s="273" t="s">
        <v>31</v>
      </c>
      <c r="AX2768" s="273" t="s">
        <v>77</v>
      </c>
      <c r="AY2768" s="275" t="s">
        <v>366</v>
      </c>
    </row>
    <row r="2769" spans="2:51" s="280" customFormat="1" ht="22.5">
      <c r="B2769" s="279"/>
      <c r="D2769" s="274" t="s">
        <v>373</v>
      </c>
      <c r="E2769" s="281" t="s">
        <v>1</v>
      </c>
      <c r="F2769" s="282" t="s">
        <v>2161</v>
      </c>
      <c r="H2769" s="283">
        <v>65.332999999999998</v>
      </c>
      <c r="L2769" s="279"/>
      <c r="M2769" s="284"/>
      <c r="T2769" s="285"/>
      <c r="AT2769" s="281" t="s">
        <v>373</v>
      </c>
      <c r="AU2769" s="281" t="s">
        <v>90</v>
      </c>
      <c r="AV2769" s="280" t="s">
        <v>90</v>
      </c>
      <c r="AW2769" s="280" t="s">
        <v>31</v>
      </c>
      <c r="AX2769" s="280" t="s">
        <v>77</v>
      </c>
      <c r="AY2769" s="281" t="s">
        <v>366</v>
      </c>
    </row>
    <row r="2770" spans="2:51" s="280" customFormat="1" ht="22.5">
      <c r="B2770" s="279"/>
      <c r="D2770" s="274" t="s">
        <v>373</v>
      </c>
      <c r="E2770" s="281" t="s">
        <v>1</v>
      </c>
      <c r="F2770" s="282" t="s">
        <v>2162</v>
      </c>
      <c r="H2770" s="283">
        <v>-18.704999999999998</v>
      </c>
      <c r="L2770" s="279"/>
      <c r="M2770" s="284"/>
      <c r="T2770" s="285"/>
      <c r="AT2770" s="281" t="s">
        <v>373</v>
      </c>
      <c r="AU2770" s="281" t="s">
        <v>90</v>
      </c>
      <c r="AV2770" s="280" t="s">
        <v>90</v>
      </c>
      <c r="AW2770" s="280" t="s">
        <v>31</v>
      </c>
      <c r="AX2770" s="280" t="s">
        <v>77</v>
      </c>
      <c r="AY2770" s="281" t="s">
        <v>366</v>
      </c>
    </row>
    <row r="2771" spans="2:51" s="280" customFormat="1">
      <c r="B2771" s="279"/>
      <c r="D2771" s="274" t="s">
        <v>373</v>
      </c>
      <c r="E2771" s="281" t="s">
        <v>1</v>
      </c>
      <c r="F2771" s="282" t="s">
        <v>2163</v>
      </c>
      <c r="H2771" s="283">
        <v>2.335</v>
      </c>
      <c r="L2771" s="279"/>
      <c r="M2771" s="284"/>
      <c r="T2771" s="285"/>
      <c r="AT2771" s="281" t="s">
        <v>373</v>
      </c>
      <c r="AU2771" s="281" t="s">
        <v>90</v>
      </c>
      <c r="AV2771" s="280" t="s">
        <v>90</v>
      </c>
      <c r="AW2771" s="280" t="s">
        <v>31</v>
      </c>
      <c r="AX2771" s="280" t="s">
        <v>77</v>
      </c>
      <c r="AY2771" s="281" t="s">
        <v>366</v>
      </c>
    </row>
    <row r="2772" spans="2:51" s="273" customFormat="1">
      <c r="B2772" s="272"/>
      <c r="D2772" s="274" t="s">
        <v>373</v>
      </c>
      <c r="E2772" s="275" t="s">
        <v>1</v>
      </c>
      <c r="F2772" s="276" t="s">
        <v>2164</v>
      </c>
      <c r="H2772" s="275" t="s">
        <v>1</v>
      </c>
      <c r="L2772" s="272"/>
      <c r="M2772" s="277"/>
      <c r="T2772" s="278"/>
      <c r="AT2772" s="275" t="s">
        <v>373</v>
      </c>
      <c r="AU2772" s="275" t="s">
        <v>90</v>
      </c>
      <c r="AV2772" s="273" t="s">
        <v>84</v>
      </c>
      <c r="AW2772" s="273" t="s">
        <v>31</v>
      </c>
      <c r="AX2772" s="273" t="s">
        <v>77</v>
      </c>
      <c r="AY2772" s="275" t="s">
        <v>366</v>
      </c>
    </row>
    <row r="2773" spans="2:51" s="280" customFormat="1">
      <c r="B2773" s="279"/>
      <c r="D2773" s="274" t="s">
        <v>373</v>
      </c>
      <c r="E2773" s="281" t="s">
        <v>1</v>
      </c>
      <c r="F2773" s="282" t="s">
        <v>2165</v>
      </c>
      <c r="H2773" s="283">
        <v>16.254999999999999</v>
      </c>
      <c r="L2773" s="279"/>
      <c r="M2773" s="284"/>
      <c r="T2773" s="285"/>
      <c r="AT2773" s="281" t="s">
        <v>373</v>
      </c>
      <c r="AU2773" s="281" t="s">
        <v>90</v>
      </c>
      <c r="AV2773" s="280" t="s">
        <v>90</v>
      </c>
      <c r="AW2773" s="280" t="s">
        <v>31</v>
      </c>
      <c r="AX2773" s="280" t="s">
        <v>77</v>
      </c>
      <c r="AY2773" s="281" t="s">
        <v>366</v>
      </c>
    </row>
    <row r="2774" spans="2:51" s="280" customFormat="1">
      <c r="B2774" s="279"/>
      <c r="D2774" s="274" t="s">
        <v>373</v>
      </c>
      <c r="E2774" s="281" t="s">
        <v>1</v>
      </c>
      <c r="F2774" s="282" t="s">
        <v>2166</v>
      </c>
      <c r="H2774" s="283">
        <v>-1.419</v>
      </c>
      <c r="L2774" s="279"/>
      <c r="M2774" s="284"/>
      <c r="T2774" s="285"/>
      <c r="AT2774" s="281" t="s">
        <v>373</v>
      </c>
      <c r="AU2774" s="281" t="s">
        <v>90</v>
      </c>
      <c r="AV2774" s="280" t="s">
        <v>90</v>
      </c>
      <c r="AW2774" s="280" t="s">
        <v>31</v>
      </c>
      <c r="AX2774" s="280" t="s">
        <v>77</v>
      </c>
      <c r="AY2774" s="281" t="s">
        <v>366</v>
      </c>
    </row>
    <row r="2775" spans="2:51" s="273" customFormat="1">
      <c r="B2775" s="272"/>
      <c r="D2775" s="274" t="s">
        <v>373</v>
      </c>
      <c r="E2775" s="275" t="s">
        <v>1</v>
      </c>
      <c r="F2775" s="276" t="s">
        <v>2167</v>
      </c>
      <c r="H2775" s="275" t="s">
        <v>1</v>
      </c>
      <c r="L2775" s="272"/>
      <c r="M2775" s="277"/>
      <c r="T2775" s="278"/>
      <c r="AT2775" s="275" t="s">
        <v>373</v>
      </c>
      <c r="AU2775" s="275" t="s">
        <v>90</v>
      </c>
      <c r="AV2775" s="273" t="s">
        <v>84</v>
      </c>
      <c r="AW2775" s="273" t="s">
        <v>31</v>
      </c>
      <c r="AX2775" s="273" t="s">
        <v>77</v>
      </c>
      <c r="AY2775" s="275" t="s">
        <v>366</v>
      </c>
    </row>
    <row r="2776" spans="2:51" s="280" customFormat="1">
      <c r="B2776" s="279"/>
      <c r="D2776" s="274" t="s">
        <v>373</v>
      </c>
      <c r="E2776" s="281" t="s">
        <v>1</v>
      </c>
      <c r="F2776" s="282" t="s">
        <v>2168</v>
      </c>
      <c r="H2776" s="283">
        <v>36.612000000000002</v>
      </c>
      <c r="L2776" s="279"/>
      <c r="M2776" s="284"/>
      <c r="T2776" s="285"/>
      <c r="AT2776" s="281" t="s">
        <v>373</v>
      </c>
      <c r="AU2776" s="281" t="s">
        <v>90</v>
      </c>
      <c r="AV2776" s="280" t="s">
        <v>90</v>
      </c>
      <c r="AW2776" s="280" t="s">
        <v>31</v>
      </c>
      <c r="AX2776" s="280" t="s">
        <v>77</v>
      </c>
      <c r="AY2776" s="281" t="s">
        <v>366</v>
      </c>
    </row>
    <row r="2777" spans="2:51" s="280" customFormat="1">
      <c r="B2777" s="279"/>
      <c r="D2777" s="274" t="s">
        <v>373</v>
      </c>
      <c r="E2777" s="281" t="s">
        <v>1</v>
      </c>
      <c r="F2777" s="282" t="s">
        <v>2169</v>
      </c>
      <c r="H2777" s="283">
        <v>56.581000000000003</v>
      </c>
      <c r="L2777" s="279"/>
      <c r="M2777" s="284"/>
      <c r="T2777" s="285"/>
      <c r="AT2777" s="281" t="s">
        <v>373</v>
      </c>
      <c r="AU2777" s="281" t="s">
        <v>90</v>
      </c>
      <c r="AV2777" s="280" t="s">
        <v>90</v>
      </c>
      <c r="AW2777" s="280" t="s">
        <v>31</v>
      </c>
      <c r="AX2777" s="280" t="s">
        <v>77</v>
      </c>
      <c r="AY2777" s="281" t="s">
        <v>366</v>
      </c>
    </row>
    <row r="2778" spans="2:51" s="280" customFormat="1">
      <c r="B2778" s="279"/>
      <c r="D2778" s="274" t="s">
        <v>373</v>
      </c>
      <c r="E2778" s="281" t="s">
        <v>1</v>
      </c>
      <c r="F2778" s="282" t="s">
        <v>2170</v>
      </c>
      <c r="H2778" s="283">
        <v>-17.954999999999998</v>
      </c>
      <c r="L2778" s="279"/>
      <c r="M2778" s="284"/>
      <c r="T2778" s="285"/>
      <c r="AT2778" s="281" t="s">
        <v>373</v>
      </c>
      <c r="AU2778" s="281" t="s">
        <v>90</v>
      </c>
      <c r="AV2778" s="280" t="s">
        <v>90</v>
      </c>
      <c r="AW2778" s="280" t="s">
        <v>31</v>
      </c>
      <c r="AX2778" s="280" t="s">
        <v>77</v>
      </c>
      <c r="AY2778" s="281" t="s">
        <v>366</v>
      </c>
    </row>
    <row r="2779" spans="2:51" s="280" customFormat="1">
      <c r="B2779" s="279"/>
      <c r="D2779" s="274" t="s">
        <v>373</v>
      </c>
      <c r="E2779" s="281" t="s">
        <v>1</v>
      </c>
      <c r="F2779" s="282" t="s">
        <v>2171</v>
      </c>
      <c r="H2779" s="283">
        <v>8.173</v>
      </c>
      <c r="L2779" s="279"/>
      <c r="M2779" s="284"/>
      <c r="T2779" s="285"/>
      <c r="AT2779" s="281" t="s">
        <v>373</v>
      </c>
      <c r="AU2779" s="281" t="s">
        <v>90</v>
      </c>
      <c r="AV2779" s="280" t="s">
        <v>90</v>
      </c>
      <c r="AW2779" s="280" t="s">
        <v>31</v>
      </c>
      <c r="AX2779" s="280" t="s">
        <v>77</v>
      </c>
      <c r="AY2779" s="281" t="s">
        <v>366</v>
      </c>
    </row>
    <row r="2780" spans="2:51" s="273" customFormat="1">
      <c r="B2780" s="272"/>
      <c r="D2780" s="274" t="s">
        <v>373</v>
      </c>
      <c r="E2780" s="275" t="s">
        <v>1</v>
      </c>
      <c r="F2780" s="276" t="s">
        <v>1755</v>
      </c>
      <c r="H2780" s="275" t="s">
        <v>1</v>
      </c>
      <c r="L2780" s="272"/>
      <c r="M2780" s="277"/>
      <c r="T2780" s="278"/>
      <c r="AT2780" s="275" t="s">
        <v>373</v>
      </c>
      <c r="AU2780" s="275" t="s">
        <v>90</v>
      </c>
      <c r="AV2780" s="273" t="s">
        <v>84</v>
      </c>
      <c r="AW2780" s="273" t="s">
        <v>31</v>
      </c>
      <c r="AX2780" s="273" t="s">
        <v>77</v>
      </c>
      <c r="AY2780" s="275" t="s">
        <v>366</v>
      </c>
    </row>
    <row r="2781" spans="2:51" s="280" customFormat="1">
      <c r="B2781" s="279"/>
      <c r="D2781" s="274" t="s">
        <v>373</v>
      </c>
      <c r="E2781" s="281" t="s">
        <v>1</v>
      </c>
      <c r="F2781" s="282" t="s">
        <v>2172</v>
      </c>
      <c r="H2781" s="283">
        <v>59.296999999999997</v>
      </c>
      <c r="L2781" s="279"/>
      <c r="M2781" s="284"/>
      <c r="T2781" s="285"/>
      <c r="AT2781" s="281" t="s">
        <v>373</v>
      </c>
      <c r="AU2781" s="281" t="s">
        <v>90</v>
      </c>
      <c r="AV2781" s="280" t="s">
        <v>90</v>
      </c>
      <c r="AW2781" s="280" t="s">
        <v>31</v>
      </c>
      <c r="AX2781" s="280" t="s">
        <v>77</v>
      </c>
      <c r="AY2781" s="281" t="s">
        <v>366</v>
      </c>
    </row>
    <row r="2782" spans="2:51" s="280" customFormat="1">
      <c r="B2782" s="279"/>
      <c r="D2782" s="274" t="s">
        <v>373</v>
      </c>
      <c r="E2782" s="281" t="s">
        <v>1</v>
      </c>
      <c r="F2782" s="282" t="s">
        <v>2173</v>
      </c>
      <c r="H2782" s="283">
        <v>-18.986000000000001</v>
      </c>
      <c r="L2782" s="279"/>
      <c r="M2782" s="284"/>
      <c r="T2782" s="285"/>
      <c r="AT2782" s="281" t="s">
        <v>373</v>
      </c>
      <c r="AU2782" s="281" t="s">
        <v>90</v>
      </c>
      <c r="AV2782" s="280" t="s">
        <v>90</v>
      </c>
      <c r="AW2782" s="280" t="s">
        <v>31</v>
      </c>
      <c r="AX2782" s="280" t="s">
        <v>77</v>
      </c>
      <c r="AY2782" s="281" t="s">
        <v>366</v>
      </c>
    </row>
    <row r="2783" spans="2:51" s="280" customFormat="1" ht="22.5">
      <c r="B2783" s="279"/>
      <c r="D2783" s="274" t="s">
        <v>373</v>
      </c>
      <c r="E2783" s="281" t="s">
        <v>1</v>
      </c>
      <c r="F2783" s="282" t="s">
        <v>2174</v>
      </c>
      <c r="H2783" s="283">
        <v>10.622999999999999</v>
      </c>
      <c r="L2783" s="279"/>
      <c r="M2783" s="284"/>
      <c r="T2783" s="285"/>
      <c r="AT2783" s="281" t="s">
        <v>373</v>
      </c>
      <c r="AU2783" s="281" t="s">
        <v>90</v>
      </c>
      <c r="AV2783" s="280" t="s">
        <v>90</v>
      </c>
      <c r="AW2783" s="280" t="s">
        <v>31</v>
      </c>
      <c r="AX2783" s="280" t="s">
        <v>77</v>
      </c>
      <c r="AY2783" s="281" t="s">
        <v>366</v>
      </c>
    </row>
    <row r="2784" spans="2:51" s="273" customFormat="1">
      <c r="B2784" s="272"/>
      <c r="D2784" s="274" t="s">
        <v>373</v>
      </c>
      <c r="E2784" s="275" t="s">
        <v>1</v>
      </c>
      <c r="F2784" s="276" t="s">
        <v>1757</v>
      </c>
      <c r="H2784" s="275" t="s">
        <v>1</v>
      </c>
      <c r="L2784" s="272"/>
      <c r="M2784" s="277"/>
      <c r="T2784" s="278"/>
      <c r="AT2784" s="275" t="s">
        <v>373</v>
      </c>
      <c r="AU2784" s="275" t="s">
        <v>90</v>
      </c>
      <c r="AV2784" s="273" t="s">
        <v>84</v>
      </c>
      <c r="AW2784" s="273" t="s">
        <v>31</v>
      </c>
      <c r="AX2784" s="273" t="s">
        <v>77</v>
      </c>
      <c r="AY2784" s="275" t="s">
        <v>366</v>
      </c>
    </row>
    <row r="2785" spans="2:51" s="280" customFormat="1">
      <c r="B2785" s="279"/>
      <c r="D2785" s="274" t="s">
        <v>373</v>
      </c>
      <c r="E2785" s="281" t="s">
        <v>1</v>
      </c>
      <c r="F2785" s="282" t="s">
        <v>2175</v>
      </c>
      <c r="H2785" s="283">
        <v>206.80699999999999</v>
      </c>
      <c r="L2785" s="279"/>
      <c r="M2785" s="284"/>
      <c r="T2785" s="285"/>
      <c r="AT2785" s="281" t="s">
        <v>373</v>
      </c>
      <c r="AU2785" s="281" t="s">
        <v>90</v>
      </c>
      <c r="AV2785" s="280" t="s">
        <v>90</v>
      </c>
      <c r="AW2785" s="280" t="s">
        <v>31</v>
      </c>
      <c r="AX2785" s="280" t="s">
        <v>77</v>
      </c>
      <c r="AY2785" s="281" t="s">
        <v>366</v>
      </c>
    </row>
    <row r="2786" spans="2:51" s="280" customFormat="1" ht="22.5">
      <c r="B2786" s="279"/>
      <c r="D2786" s="274" t="s">
        <v>373</v>
      </c>
      <c r="E2786" s="281" t="s">
        <v>1</v>
      </c>
      <c r="F2786" s="282" t="s">
        <v>2176</v>
      </c>
      <c r="H2786" s="283">
        <v>-45.73</v>
      </c>
      <c r="L2786" s="279"/>
      <c r="M2786" s="284"/>
      <c r="T2786" s="285"/>
      <c r="AT2786" s="281" t="s">
        <v>373</v>
      </c>
      <c r="AU2786" s="281" t="s">
        <v>90</v>
      </c>
      <c r="AV2786" s="280" t="s">
        <v>90</v>
      </c>
      <c r="AW2786" s="280" t="s">
        <v>31</v>
      </c>
      <c r="AX2786" s="280" t="s">
        <v>77</v>
      </c>
      <c r="AY2786" s="281" t="s">
        <v>366</v>
      </c>
    </row>
    <row r="2787" spans="2:51" s="280" customFormat="1" ht="22.5">
      <c r="B2787" s="279"/>
      <c r="D2787" s="274" t="s">
        <v>373</v>
      </c>
      <c r="E2787" s="281" t="s">
        <v>1</v>
      </c>
      <c r="F2787" s="282" t="s">
        <v>2177</v>
      </c>
      <c r="H2787" s="283">
        <v>15.837</v>
      </c>
      <c r="L2787" s="279"/>
      <c r="M2787" s="284"/>
      <c r="T2787" s="285"/>
      <c r="AT2787" s="281" t="s">
        <v>373</v>
      </c>
      <c r="AU2787" s="281" t="s">
        <v>90</v>
      </c>
      <c r="AV2787" s="280" t="s">
        <v>90</v>
      </c>
      <c r="AW2787" s="280" t="s">
        <v>31</v>
      </c>
      <c r="AX2787" s="280" t="s">
        <v>77</v>
      </c>
      <c r="AY2787" s="281" t="s">
        <v>366</v>
      </c>
    </row>
    <row r="2788" spans="2:51" s="280" customFormat="1" ht="22.5">
      <c r="B2788" s="279"/>
      <c r="D2788" s="274" t="s">
        <v>373</v>
      </c>
      <c r="E2788" s="281" t="s">
        <v>1</v>
      </c>
      <c r="F2788" s="282" t="s">
        <v>2178</v>
      </c>
      <c r="H2788" s="283">
        <v>20.47</v>
      </c>
      <c r="L2788" s="279"/>
      <c r="M2788" s="284"/>
      <c r="T2788" s="285"/>
      <c r="AT2788" s="281" t="s">
        <v>373</v>
      </c>
      <c r="AU2788" s="281" t="s">
        <v>90</v>
      </c>
      <c r="AV2788" s="280" t="s">
        <v>90</v>
      </c>
      <c r="AW2788" s="280" t="s">
        <v>31</v>
      </c>
      <c r="AX2788" s="280" t="s">
        <v>77</v>
      </c>
      <c r="AY2788" s="281" t="s">
        <v>366</v>
      </c>
    </row>
    <row r="2789" spans="2:51" s="273" customFormat="1">
      <c r="B2789" s="272"/>
      <c r="D2789" s="274" t="s">
        <v>373</v>
      </c>
      <c r="E2789" s="275" t="s">
        <v>1</v>
      </c>
      <c r="F2789" s="276" t="s">
        <v>2098</v>
      </c>
      <c r="H2789" s="275" t="s">
        <v>1</v>
      </c>
      <c r="L2789" s="272"/>
      <c r="M2789" s="277"/>
      <c r="T2789" s="278"/>
      <c r="AT2789" s="275" t="s">
        <v>373</v>
      </c>
      <c r="AU2789" s="275" t="s">
        <v>90</v>
      </c>
      <c r="AV2789" s="273" t="s">
        <v>84</v>
      </c>
      <c r="AW2789" s="273" t="s">
        <v>31</v>
      </c>
      <c r="AX2789" s="273" t="s">
        <v>77</v>
      </c>
      <c r="AY2789" s="275" t="s">
        <v>366</v>
      </c>
    </row>
    <row r="2790" spans="2:51" s="280" customFormat="1">
      <c r="B2790" s="279"/>
      <c r="D2790" s="274" t="s">
        <v>373</v>
      </c>
      <c r="E2790" s="281" t="s">
        <v>1</v>
      </c>
      <c r="F2790" s="282" t="s">
        <v>2179</v>
      </c>
      <c r="H2790" s="283">
        <v>48.646999999999998</v>
      </c>
      <c r="L2790" s="279"/>
      <c r="M2790" s="284"/>
      <c r="T2790" s="285"/>
      <c r="AT2790" s="281" t="s">
        <v>373</v>
      </c>
      <c r="AU2790" s="281" t="s">
        <v>90</v>
      </c>
      <c r="AV2790" s="280" t="s">
        <v>90</v>
      </c>
      <c r="AW2790" s="280" t="s">
        <v>31</v>
      </c>
      <c r="AX2790" s="280" t="s">
        <v>77</v>
      </c>
      <c r="AY2790" s="281" t="s">
        <v>366</v>
      </c>
    </row>
    <row r="2791" spans="2:51" s="280" customFormat="1">
      <c r="B2791" s="279"/>
      <c r="D2791" s="274" t="s">
        <v>373</v>
      </c>
      <c r="E2791" s="281" t="s">
        <v>1</v>
      </c>
      <c r="F2791" s="282" t="s">
        <v>2180</v>
      </c>
      <c r="H2791" s="283">
        <v>-15.116</v>
      </c>
      <c r="L2791" s="279"/>
      <c r="M2791" s="284"/>
      <c r="T2791" s="285"/>
      <c r="AT2791" s="281" t="s">
        <v>373</v>
      </c>
      <c r="AU2791" s="281" t="s">
        <v>90</v>
      </c>
      <c r="AV2791" s="280" t="s">
        <v>90</v>
      </c>
      <c r="AW2791" s="280" t="s">
        <v>31</v>
      </c>
      <c r="AX2791" s="280" t="s">
        <v>77</v>
      </c>
      <c r="AY2791" s="281" t="s">
        <v>366</v>
      </c>
    </row>
    <row r="2792" spans="2:51" s="280" customFormat="1">
      <c r="B2792" s="279"/>
      <c r="D2792" s="274" t="s">
        <v>373</v>
      </c>
      <c r="E2792" s="281" t="s">
        <v>1</v>
      </c>
      <c r="F2792" s="282" t="s">
        <v>2181</v>
      </c>
      <c r="H2792" s="283">
        <v>5.8559999999999999</v>
      </c>
      <c r="L2792" s="279"/>
      <c r="M2792" s="284"/>
      <c r="T2792" s="285"/>
      <c r="AT2792" s="281" t="s">
        <v>373</v>
      </c>
      <c r="AU2792" s="281" t="s">
        <v>90</v>
      </c>
      <c r="AV2792" s="280" t="s">
        <v>90</v>
      </c>
      <c r="AW2792" s="280" t="s">
        <v>31</v>
      </c>
      <c r="AX2792" s="280" t="s">
        <v>77</v>
      </c>
      <c r="AY2792" s="281" t="s">
        <v>366</v>
      </c>
    </row>
    <row r="2793" spans="2:51" s="273" customFormat="1">
      <c r="B2793" s="272"/>
      <c r="D2793" s="274" t="s">
        <v>373</v>
      </c>
      <c r="E2793" s="275" t="s">
        <v>1</v>
      </c>
      <c r="F2793" s="276" t="s">
        <v>1597</v>
      </c>
      <c r="H2793" s="275" t="s">
        <v>1</v>
      </c>
      <c r="L2793" s="272"/>
      <c r="M2793" s="277"/>
      <c r="T2793" s="278"/>
      <c r="AT2793" s="275" t="s">
        <v>373</v>
      </c>
      <c r="AU2793" s="275" t="s">
        <v>90</v>
      </c>
      <c r="AV2793" s="273" t="s">
        <v>84</v>
      </c>
      <c r="AW2793" s="273" t="s">
        <v>31</v>
      </c>
      <c r="AX2793" s="273" t="s">
        <v>77</v>
      </c>
      <c r="AY2793" s="275" t="s">
        <v>366</v>
      </c>
    </row>
    <row r="2794" spans="2:51" s="273" customFormat="1">
      <c r="B2794" s="272"/>
      <c r="D2794" s="274" t="s">
        <v>373</v>
      </c>
      <c r="E2794" s="275" t="s">
        <v>1</v>
      </c>
      <c r="F2794" s="276" t="s">
        <v>2182</v>
      </c>
      <c r="H2794" s="275" t="s">
        <v>1</v>
      </c>
      <c r="L2794" s="272"/>
      <c r="M2794" s="277"/>
      <c r="T2794" s="278"/>
      <c r="AT2794" s="275" t="s">
        <v>373</v>
      </c>
      <c r="AU2794" s="275" t="s">
        <v>90</v>
      </c>
      <c r="AV2794" s="273" t="s">
        <v>84</v>
      </c>
      <c r="AW2794" s="273" t="s">
        <v>31</v>
      </c>
      <c r="AX2794" s="273" t="s">
        <v>77</v>
      </c>
      <c r="AY2794" s="275" t="s">
        <v>366</v>
      </c>
    </row>
    <row r="2795" spans="2:51" s="280" customFormat="1">
      <c r="B2795" s="279"/>
      <c r="D2795" s="274" t="s">
        <v>373</v>
      </c>
      <c r="E2795" s="281" t="s">
        <v>1</v>
      </c>
      <c r="F2795" s="282" t="s">
        <v>2183</v>
      </c>
      <c r="H2795" s="283">
        <v>54.88</v>
      </c>
      <c r="L2795" s="279"/>
      <c r="M2795" s="284"/>
      <c r="T2795" s="285"/>
      <c r="AT2795" s="281" t="s">
        <v>373</v>
      </c>
      <c r="AU2795" s="281" t="s">
        <v>90</v>
      </c>
      <c r="AV2795" s="280" t="s">
        <v>90</v>
      </c>
      <c r="AW2795" s="280" t="s">
        <v>31</v>
      </c>
      <c r="AX2795" s="280" t="s">
        <v>77</v>
      </c>
      <c r="AY2795" s="281" t="s">
        <v>366</v>
      </c>
    </row>
    <row r="2796" spans="2:51" s="280" customFormat="1">
      <c r="B2796" s="279"/>
      <c r="D2796" s="274" t="s">
        <v>373</v>
      </c>
      <c r="E2796" s="281" t="s">
        <v>1</v>
      </c>
      <c r="F2796" s="282" t="s">
        <v>2184</v>
      </c>
      <c r="H2796" s="283">
        <v>-3.9169999999999998</v>
      </c>
      <c r="L2796" s="279"/>
      <c r="M2796" s="284"/>
      <c r="T2796" s="285"/>
      <c r="AT2796" s="281" t="s">
        <v>373</v>
      </c>
      <c r="AU2796" s="281" t="s">
        <v>90</v>
      </c>
      <c r="AV2796" s="280" t="s">
        <v>90</v>
      </c>
      <c r="AW2796" s="280" t="s">
        <v>31</v>
      </c>
      <c r="AX2796" s="280" t="s">
        <v>77</v>
      </c>
      <c r="AY2796" s="281" t="s">
        <v>366</v>
      </c>
    </row>
    <row r="2797" spans="2:51" s="280" customFormat="1">
      <c r="B2797" s="279"/>
      <c r="D2797" s="274" t="s">
        <v>373</v>
      </c>
      <c r="E2797" s="281" t="s">
        <v>1</v>
      </c>
      <c r="F2797" s="282" t="s">
        <v>2185</v>
      </c>
      <c r="H2797" s="283">
        <v>1.3480000000000001</v>
      </c>
      <c r="L2797" s="279"/>
      <c r="M2797" s="284"/>
      <c r="T2797" s="285"/>
      <c r="AT2797" s="281" t="s">
        <v>373</v>
      </c>
      <c r="AU2797" s="281" t="s">
        <v>90</v>
      </c>
      <c r="AV2797" s="280" t="s">
        <v>90</v>
      </c>
      <c r="AW2797" s="280" t="s">
        <v>31</v>
      </c>
      <c r="AX2797" s="280" t="s">
        <v>77</v>
      </c>
      <c r="AY2797" s="281" t="s">
        <v>366</v>
      </c>
    </row>
    <row r="2798" spans="2:51" s="273" customFormat="1">
      <c r="B2798" s="272"/>
      <c r="D2798" s="274" t="s">
        <v>373</v>
      </c>
      <c r="E2798" s="275" t="s">
        <v>1</v>
      </c>
      <c r="F2798" s="276" t="s">
        <v>1759</v>
      </c>
      <c r="H2798" s="275" t="s">
        <v>1</v>
      </c>
      <c r="L2798" s="272"/>
      <c r="M2798" s="277"/>
      <c r="T2798" s="278"/>
      <c r="AT2798" s="275" t="s">
        <v>373</v>
      </c>
      <c r="AU2798" s="275" t="s">
        <v>90</v>
      </c>
      <c r="AV2798" s="273" t="s">
        <v>84</v>
      </c>
      <c r="AW2798" s="273" t="s">
        <v>31</v>
      </c>
      <c r="AX2798" s="273" t="s">
        <v>77</v>
      </c>
      <c r="AY2798" s="275" t="s">
        <v>366</v>
      </c>
    </row>
    <row r="2799" spans="2:51" s="280" customFormat="1">
      <c r="B2799" s="279"/>
      <c r="D2799" s="274" t="s">
        <v>373</v>
      </c>
      <c r="E2799" s="281" t="s">
        <v>1</v>
      </c>
      <c r="F2799" s="282" t="s">
        <v>2186</v>
      </c>
      <c r="H2799" s="283">
        <v>33.823999999999998</v>
      </c>
      <c r="L2799" s="279"/>
      <c r="M2799" s="284"/>
      <c r="T2799" s="285"/>
      <c r="AT2799" s="281" t="s">
        <v>373</v>
      </c>
      <c r="AU2799" s="281" t="s">
        <v>90</v>
      </c>
      <c r="AV2799" s="280" t="s">
        <v>90</v>
      </c>
      <c r="AW2799" s="280" t="s">
        <v>31</v>
      </c>
      <c r="AX2799" s="280" t="s">
        <v>77</v>
      </c>
      <c r="AY2799" s="281" t="s">
        <v>366</v>
      </c>
    </row>
    <row r="2800" spans="2:51" s="280" customFormat="1">
      <c r="B2800" s="279"/>
      <c r="D2800" s="274" t="s">
        <v>373</v>
      </c>
      <c r="E2800" s="281" t="s">
        <v>1</v>
      </c>
      <c r="F2800" s="282" t="s">
        <v>2187</v>
      </c>
      <c r="H2800" s="283">
        <v>-6.1740000000000004</v>
      </c>
      <c r="L2800" s="279"/>
      <c r="M2800" s="284"/>
      <c r="T2800" s="285"/>
      <c r="AT2800" s="281" t="s">
        <v>373</v>
      </c>
      <c r="AU2800" s="281" t="s">
        <v>90</v>
      </c>
      <c r="AV2800" s="280" t="s">
        <v>90</v>
      </c>
      <c r="AW2800" s="280" t="s">
        <v>31</v>
      </c>
      <c r="AX2800" s="280" t="s">
        <v>77</v>
      </c>
      <c r="AY2800" s="281" t="s">
        <v>366</v>
      </c>
    </row>
    <row r="2801" spans="2:51" s="280" customFormat="1">
      <c r="B2801" s="279"/>
      <c r="D2801" s="274" t="s">
        <v>373</v>
      </c>
      <c r="E2801" s="281" t="s">
        <v>1</v>
      </c>
      <c r="F2801" s="282" t="s">
        <v>2185</v>
      </c>
      <c r="H2801" s="283">
        <v>1.3480000000000001</v>
      </c>
      <c r="L2801" s="279"/>
      <c r="M2801" s="284"/>
      <c r="T2801" s="285"/>
      <c r="AT2801" s="281" t="s">
        <v>373</v>
      </c>
      <c r="AU2801" s="281" t="s">
        <v>90</v>
      </c>
      <c r="AV2801" s="280" t="s">
        <v>90</v>
      </c>
      <c r="AW2801" s="280" t="s">
        <v>31</v>
      </c>
      <c r="AX2801" s="280" t="s">
        <v>77</v>
      </c>
      <c r="AY2801" s="281" t="s">
        <v>366</v>
      </c>
    </row>
    <row r="2802" spans="2:51" s="273" customFormat="1">
      <c r="B2802" s="272"/>
      <c r="D2802" s="274" t="s">
        <v>373</v>
      </c>
      <c r="E2802" s="275" t="s">
        <v>1</v>
      </c>
      <c r="F2802" s="276" t="s">
        <v>2188</v>
      </c>
      <c r="H2802" s="275" t="s">
        <v>1</v>
      </c>
      <c r="L2802" s="272"/>
      <c r="M2802" s="277"/>
      <c r="T2802" s="278"/>
      <c r="AT2802" s="275" t="s">
        <v>373</v>
      </c>
      <c r="AU2802" s="275" t="s">
        <v>90</v>
      </c>
      <c r="AV2802" s="273" t="s">
        <v>84</v>
      </c>
      <c r="AW2802" s="273" t="s">
        <v>31</v>
      </c>
      <c r="AX2802" s="273" t="s">
        <v>77</v>
      </c>
      <c r="AY2802" s="275" t="s">
        <v>366</v>
      </c>
    </row>
    <row r="2803" spans="2:51" s="280" customFormat="1">
      <c r="B2803" s="279"/>
      <c r="D2803" s="274" t="s">
        <v>373</v>
      </c>
      <c r="E2803" s="281" t="s">
        <v>1</v>
      </c>
      <c r="F2803" s="282" t="s">
        <v>2189</v>
      </c>
      <c r="H2803" s="283">
        <v>31.673999999999999</v>
      </c>
      <c r="L2803" s="279"/>
      <c r="M2803" s="284"/>
      <c r="T2803" s="285"/>
      <c r="AT2803" s="281" t="s">
        <v>373</v>
      </c>
      <c r="AU2803" s="281" t="s">
        <v>90</v>
      </c>
      <c r="AV2803" s="280" t="s">
        <v>90</v>
      </c>
      <c r="AW2803" s="280" t="s">
        <v>31</v>
      </c>
      <c r="AX2803" s="280" t="s">
        <v>77</v>
      </c>
      <c r="AY2803" s="281" t="s">
        <v>366</v>
      </c>
    </row>
    <row r="2804" spans="2:51" s="280" customFormat="1">
      <c r="B2804" s="279"/>
      <c r="D2804" s="274" t="s">
        <v>373</v>
      </c>
      <c r="E2804" s="281" t="s">
        <v>1</v>
      </c>
      <c r="F2804" s="282" t="s">
        <v>2190</v>
      </c>
      <c r="H2804" s="283">
        <v>-6.3330000000000002</v>
      </c>
      <c r="L2804" s="279"/>
      <c r="M2804" s="284"/>
      <c r="T2804" s="285"/>
      <c r="AT2804" s="281" t="s">
        <v>373</v>
      </c>
      <c r="AU2804" s="281" t="s">
        <v>90</v>
      </c>
      <c r="AV2804" s="280" t="s">
        <v>90</v>
      </c>
      <c r="AW2804" s="280" t="s">
        <v>31</v>
      </c>
      <c r="AX2804" s="280" t="s">
        <v>77</v>
      </c>
      <c r="AY2804" s="281" t="s">
        <v>366</v>
      </c>
    </row>
    <row r="2805" spans="2:51" s="280" customFormat="1">
      <c r="B2805" s="279"/>
      <c r="D2805" s="274" t="s">
        <v>373</v>
      </c>
      <c r="E2805" s="281" t="s">
        <v>1</v>
      </c>
      <c r="F2805" s="282" t="s">
        <v>2191</v>
      </c>
      <c r="H2805" s="283">
        <v>1.357</v>
      </c>
      <c r="L2805" s="279"/>
      <c r="M2805" s="284"/>
      <c r="T2805" s="285"/>
      <c r="AT2805" s="281" t="s">
        <v>373</v>
      </c>
      <c r="AU2805" s="281" t="s">
        <v>90</v>
      </c>
      <c r="AV2805" s="280" t="s">
        <v>90</v>
      </c>
      <c r="AW2805" s="280" t="s">
        <v>31</v>
      </c>
      <c r="AX2805" s="280" t="s">
        <v>77</v>
      </c>
      <c r="AY2805" s="281" t="s">
        <v>366</v>
      </c>
    </row>
    <row r="2806" spans="2:51" s="273" customFormat="1">
      <c r="B2806" s="272"/>
      <c r="D2806" s="274" t="s">
        <v>373</v>
      </c>
      <c r="E2806" s="275" t="s">
        <v>1</v>
      </c>
      <c r="F2806" s="276" t="s">
        <v>2192</v>
      </c>
      <c r="H2806" s="275" t="s">
        <v>1</v>
      </c>
      <c r="L2806" s="272"/>
      <c r="M2806" s="277"/>
      <c r="T2806" s="278"/>
      <c r="AT2806" s="275" t="s">
        <v>373</v>
      </c>
      <c r="AU2806" s="275" t="s">
        <v>90</v>
      </c>
      <c r="AV2806" s="273" t="s">
        <v>84</v>
      </c>
      <c r="AW2806" s="273" t="s">
        <v>31</v>
      </c>
      <c r="AX2806" s="273" t="s">
        <v>77</v>
      </c>
      <c r="AY2806" s="275" t="s">
        <v>366</v>
      </c>
    </row>
    <row r="2807" spans="2:51" s="280" customFormat="1">
      <c r="B2807" s="279"/>
      <c r="D2807" s="274" t="s">
        <v>373</v>
      </c>
      <c r="E2807" s="281" t="s">
        <v>1</v>
      </c>
      <c r="F2807" s="282" t="s">
        <v>2193</v>
      </c>
      <c r="H2807" s="283">
        <v>25.222000000000001</v>
      </c>
      <c r="L2807" s="279"/>
      <c r="M2807" s="284"/>
      <c r="T2807" s="285"/>
      <c r="AT2807" s="281" t="s">
        <v>373</v>
      </c>
      <c r="AU2807" s="281" t="s">
        <v>90</v>
      </c>
      <c r="AV2807" s="280" t="s">
        <v>90</v>
      </c>
      <c r="AW2807" s="280" t="s">
        <v>31</v>
      </c>
      <c r="AX2807" s="280" t="s">
        <v>77</v>
      </c>
      <c r="AY2807" s="281" t="s">
        <v>366</v>
      </c>
    </row>
    <row r="2808" spans="2:51" s="280" customFormat="1">
      <c r="B2808" s="279"/>
      <c r="D2808" s="274" t="s">
        <v>373</v>
      </c>
      <c r="E2808" s="281" t="s">
        <v>1</v>
      </c>
      <c r="F2808" s="282" t="s">
        <v>2194</v>
      </c>
      <c r="H2808" s="283">
        <v>-8.9700000000000006</v>
      </c>
      <c r="L2808" s="279"/>
      <c r="M2808" s="284"/>
      <c r="T2808" s="285"/>
      <c r="AT2808" s="281" t="s">
        <v>373</v>
      </c>
      <c r="AU2808" s="281" t="s">
        <v>90</v>
      </c>
      <c r="AV2808" s="280" t="s">
        <v>90</v>
      </c>
      <c r="AW2808" s="280" t="s">
        <v>31</v>
      </c>
      <c r="AX2808" s="280" t="s">
        <v>77</v>
      </c>
      <c r="AY2808" s="281" t="s">
        <v>366</v>
      </c>
    </row>
    <row r="2809" spans="2:51" s="280" customFormat="1">
      <c r="B2809" s="279"/>
      <c r="D2809" s="274" t="s">
        <v>373</v>
      </c>
      <c r="E2809" s="281" t="s">
        <v>1</v>
      </c>
      <c r="F2809" s="282" t="s">
        <v>2195</v>
      </c>
      <c r="H2809" s="283">
        <v>1.3580000000000001</v>
      </c>
      <c r="L2809" s="279"/>
      <c r="M2809" s="284"/>
      <c r="T2809" s="285"/>
      <c r="AT2809" s="281" t="s">
        <v>373</v>
      </c>
      <c r="AU2809" s="281" t="s">
        <v>90</v>
      </c>
      <c r="AV2809" s="280" t="s">
        <v>90</v>
      </c>
      <c r="AW2809" s="280" t="s">
        <v>31</v>
      </c>
      <c r="AX2809" s="280" t="s">
        <v>77</v>
      </c>
      <c r="AY2809" s="281" t="s">
        <v>366</v>
      </c>
    </row>
    <row r="2810" spans="2:51" s="273" customFormat="1">
      <c r="B2810" s="272"/>
      <c r="D2810" s="274" t="s">
        <v>373</v>
      </c>
      <c r="E2810" s="275" t="s">
        <v>1</v>
      </c>
      <c r="F2810" s="276" t="s">
        <v>1761</v>
      </c>
      <c r="H2810" s="275" t="s">
        <v>1</v>
      </c>
      <c r="L2810" s="272"/>
      <c r="M2810" s="277"/>
      <c r="T2810" s="278"/>
      <c r="AT2810" s="275" t="s">
        <v>373</v>
      </c>
      <c r="AU2810" s="275" t="s">
        <v>90</v>
      </c>
      <c r="AV2810" s="273" t="s">
        <v>84</v>
      </c>
      <c r="AW2810" s="273" t="s">
        <v>31</v>
      </c>
      <c r="AX2810" s="273" t="s">
        <v>77</v>
      </c>
      <c r="AY2810" s="275" t="s">
        <v>366</v>
      </c>
    </row>
    <row r="2811" spans="2:51" s="280" customFormat="1">
      <c r="B2811" s="279"/>
      <c r="D2811" s="274" t="s">
        <v>373</v>
      </c>
      <c r="E2811" s="281" t="s">
        <v>1</v>
      </c>
      <c r="F2811" s="282" t="s">
        <v>2196</v>
      </c>
      <c r="H2811" s="283">
        <v>25.581</v>
      </c>
      <c r="L2811" s="279"/>
      <c r="M2811" s="284"/>
      <c r="T2811" s="285"/>
      <c r="AT2811" s="281" t="s">
        <v>373</v>
      </c>
      <c r="AU2811" s="281" t="s">
        <v>90</v>
      </c>
      <c r="AV2811" s="280" t="s">
        <v>90</v>
      </c>
      <c r="AW2811" s="280" t="s">
        <v>31</v>
      </c>
      <c r="AX2811" s="280" t="s">
        <v>77</v>
      </c>
      <c r="AY2811" s="281" t="s">
        <v>366</v>
      </c>
    </row>
    <row r="2812" spans="2:51" s="280" customFormat="1">
      <c r="B2812" s="279"/>
      <c r="D2812" s="274" t="s">
        <v>373</v>
      </c>
      <c r="E2812" s="281" t="s">
        <v>1</v>
      </c>
      <c r="F2812" s="282" t="s">
        <v>2197</v>
      </c>
      <c r="H2812" s="283">
        <v>-6.29</v>
      </c>
      <c r="L2812" s="279"/>
      <c r="M2812" s="284"/>
      <c r="T2812" s="285"/>
      <c r="AT2812" s="281" t="s">
        <v>373</v>
      </c>
      <c r="AU2812" s="281" t="s">
        <v>90</v>
      </c>
      <c r="AV2812" s="280" t="s">
        <v>90</v>
      </c>
      <c r="AW2812" s="280" t="s">
        <v>31</v>
      </c>
      <c r="AX2812" s="280" t="s">
        <v>77</v>
      </c>
      <c r="AY2812" s="281" t="s">
        <v>366</v>
      </c>
    </row>
    <row r="2813" spans="2:51" s="280" customFormat="1">
      <c r="B2813" s="279"/>
      <c r="D2813" s="274" t="s">
        <v>373</v>
      </c>
      <c r="E2813" s="281" t="s">
        <v>1</v>
      </c>
      <c r="F2813" s="282" t="s">
        <v>2198</v>
      </c>
      <c r="H2813" s="283">
        <v>1.355</v>
      </c>
      <c r="L2813" s="279"/>
      <c r="M2813" s="284"/>
      <c r="T2813" s="285"/>
      <c r="AT2813" s="281" t="s">
        <v>373</v>
      </c>
      <c r="AU2813" s="281" t="s">
        <v>90</v>
      </c>
      <c r="AV2813" s="280" t="s">
        <v>90</v>
      </c>
      <c r="AW2813" s="280" t="s">
        <v>31</v>
      </c>
      <c r="AX2813" s="280" t="s">
        <v>77</v>
      </c>
      <c r="AY2813" s="281" t="s">
        <v>366</v>
      </c>
    </row>
    <row r="2814" spans="2:51" s="273" customFormat="1">
      <c r="B2814" s="272"/>
      <c r="D2814" s="274" t="s">
        <v>373</v>
      </c>
      <c r="E2814" s="275" t="s">
        <v>1</v>
      </c>
      <c r="F2814" s="276" t="s">
        <v>1762</v>
      </c>
      <c r="H2814" s="275" t="s">
        <v>1</v>
      </c>
      <c r="L2814" s="272"/>
      <c r="M2814" s="277"/>
      <c r="T2814" s="278"/>
      <c r="AT2814" s="275" t="s">
        <v>373</v>
      </c>
      <c r="AU2814" s="275" t="s">
        <v>90</v>
      </c>
      <c r="AV2814" s="273" t="s">
        <v>84</v>
      </c>
      <c r="AW2814" s="273" t="s">
        <v>31</v>
      </c>
      <c r="AX2814" s="273" t="s">
        <v>77</v>
      </c>
      <c r="AY2814" s="275" t="s">
        <v>366</v>
      </c>
    </row>
    <row r="2815" spans="2:51" s="280" customFormat="1">
      <c r="B2815" s="279"/>
      <c r="D2815" s="274" t="s">
        <v>373</v>
      </c>
      <c r="E2815" s="281" t="s">
        <v>1</v>
      </c>
      <c r="F2815" s="282" t="s">
        <v>2199</v>
      </c>
      <c r="H2815" s="283">
        <v>24.236999999999998</v>
      </c>
      <c r="L2815" s="279"/>
      <c r="M2815" s="284"/>
      <c r="T2815" s="285"/>
      <c r="AT2815" s="281" t="s">
        <v>373</v>
      </c>
      <c r="AU2815" s="281" t="s">
        <v>90</v>
      </c>
      <c r="AV2815" s="280" t="s">
        <v>90</v>
      </c>
      <c r="AW2815" s="280" t="s">
        <v>31</v>
      </c>
      <c r="AX2815" s="280" t="s">
        <v>77</v>
      </c>
      <c r="AY2815" s="281" t="s">
        <v>366</v>
      </c>
    </row>
    <row r="2816" spans="2:51" s="280" customFormat="1">
      <c r="B2816" s="279"/>
      <c r="D2816" s="274" t="s">
        <v>373</v>
      </c>
      <c r="E2816" s="281" t="s">
        <v>1</v>
      </c>
      <c r="F2816" s="282" t="s">
        <v>2200</v>
      </c>
      <c r="H2816" s="283">
        <v>-4.032</v>
      </c>
      <c r="L2816" s="279"/>
      <c r="M2816" s="284"/>
      <c r="T2816" s="285"/>
      <c r="AT2816" s="281" t="s">
        <v>373</v>
      </c>
      <c r="AU2816" s="281" t="s">
        <v>90</v>
      </c>
      <c r="AV2816" s="280" t="s">
        <v>90</v>
      </c>
      <c r="AW2816" s="280" t="s">
        <v>31</v>
      </c>
      <c r="AX2816" s="280" t="s">
        <v>77</v>
      </c>
      <c r="AY2816" s="281" t="s">
        <v>366</v>
      </c>
    </row>
    <row r="2817" spans="2:51" s="280" customFormat="1">
      <c r="B2817" s="279"/>
      <c r="D2817" s="274" t="s">
        <v>373</v>
      </c>
      <c r="E2817" s="281" t="s">
        <v>1</v>
      </c>
      <c r="F2817" s="282" t="s">
        <v>2198</v>
      </c>
      <c r="H2817" s="283">
        <v>1.355</v>
      </c>
      <c r="L2817" s="279"/>
      <c r="M2817" s="284"/>
      <c r="T2817" s="285"/>
      <c r="AT2817" s="281" t="s">
        <v>373</v>
      </c>
      <c r="AU2817" s="281" t="s">
        <v>90</v>
      </c>
      <c r="AV2817" s="280" t="s">
        <v>90</v>
      </c>
      <c r="AW2817" s="280" t="s">
        <v>31</v>
      </c>
      <c r="AX2817" s="280" t="s">
        <v>77</v>
      </c>
      <c r="AY2817" s="281" t="s">
        <v>366</v>
      </c>
    </row>
    <row r="2818" spans="2:51" s="273" customFormat="1">
      <c r="B2818" s="272"/>
      <c r="D2818" s="274" t="s">
        <v>373</v>
      </c>
      <c r="E2818" s="275" t="s">
        <v>1</v>
      </c>
      <c r="F2818" s="276" t="s">
        <v>2201</v>
      </c>
      <c r="H2818" s="275" t="s">
        <v>1</v>
      </c>
      <c r="L2818" s="272"/>
      <c r="M2818" s="277"/>
      <c r="T2818" s="278"/>
      <c r="AT2818" s="275" t="s">
        <v>373</v>
      </c>
      <c r="AU2818" s="275" t="s">
        <v>90</v>
      </c>
      <c r="AV2818" s="273" t="s">
        <v>84</v>
      </c>
      <c r="AW2818" s="273" t="s">
        <v>31</v>
      </c>
      <c r="AX2818" s="273" t="s">
        <v>77</v>
      </c>
      <c r="AY2818" s="275" t="s">
        <v>366</v>
      </c>
    </row>
    <row r="2819" spans="2:51" s="280" customFormat="1">
      <c r="B2819" s="279"/>
      <c r="D2819" s="274" t="s">
        <v>373</v>
      </c>
      <c r="E2819" s="281" t="s">
        <v>1</v>
      </c>
      <c r="F2819" s="282" t="s">
        <v>2202</v>
      </c>
      <c r="H2819" s="283">
        <v>67.522999999999996</v>
      </c>
      <c r="L2819" s="279"/>
      <c r="M2819" s="284"/>
      <c r="T2819" s="285"/>
      <c r="AT2819" s="281" t="s">
        <v>373</v>
      </c>
      <c r="AU2819" s="281" t="s">
        <v>90</v>
      </c>
      <c r="AV2819" s="280" t="s">
        <v>90</v>
      </c>
      <c r="AW2819" s="280" t="s">
        <v>31</v>
      </c>
      <c r="AX2819" s="280" t="s">
        <v>77</v>
      </c>
      <c r="AY2819" s="281" t="s">
        <v>366</v>
      </c>
    </row>
    <row r="2820" spans="2:51" s="280" customFormat="1">
      <c r="B2820" s="279"/>
      <c r="D2820" s="274" t="s">
        <v>373</v>
      </c>
      <c r="E2820" s="281" t="s">
        <v>1</v>
      </c>
      <c r="F2820" s="282" t="s">
        <v>2203</v>
      </c>
      <c r="H2820" s="283">
        <v>-23.058</v>
      </c>
      <c r="L2820" s="279"/>
      <c r="M2820" s="284"/>
      <c r="T2820" s="285"/>
      <c r="AT2820" s="281" t="s">
        <v>373</v>
      </c>
      <c r="AU2820" s="281" t="s">
        <v>90</v>
      </c>
      <c r="AV2820" s="280" t="s">
        <v>90</v>
      </c>
      <c r="AW2820" s="280" t="s">
        <v>31</v>
      </c>
      <c r="AX2820" s="280" t="s">
        <v>77</v>
      </c>
      <c r="AY2820" s="281" t="s">
        <v>366</v>
      </c>
    </row>
    <row r="2821" spans="2:51" s="280" customFormat="1">
      <c r="B2821" s="279"/>
      <c r="D2821" s="274" t="s">
        <v>373</v>
      </c>
      <c r="E2821" s="281" t="s">
        <v>1</v>
      </c>
      <c r="F2821" s="282" t="s">
        <v>2195</v>
      </c>
      <c r="H2821" s="283">
        <v>1.3580000000000001</v>
      </c>
      <c r="L2821" s="279"/>
      <c r="M2821" s="284"/>
      <c r="T2821" s="285"/>
      <c r="AT2821" s="281" t="s">
        <v>373</v>
      </c>
      <c r="AU2821" s="281" t="s">
        <v>90</v>
      </c>
      <c r="AV2821" s="280" t="s">
        <v>90</v>
      </c>
      <c r="AW2821" s="280" t="s">
        <v>31</v>
      </c>
      <c r="AX2821" s="280" t="s">
        <v>77</v>
      </c>
      <c r="AY2821" s="281" t="s">
        <v>366</v>
      </c>
    </row>
    <row r="2822" spans="2:51" s="273" customFormat="1">
      <c r="B2822" s="272"/>
      <c r="D2822" s="274" t="s">
        <v>373</v>
      </c>
      <c r="E2822" s="275" t="s">
        <v>1</v>
      </c>
      <c r="F2822" s="276" t="s">
        <v>1763</v>
      </c>
      <c r="H2822" s="275" t="s">
        <v>1</v>
      </c>
      <c r="L2822" s="272"/>
      <c r="M2822" s="277"/>
      <c r="T2822" s="278"/>
      <c r="AT2822" s="275" t="s">
        <v>373</v>
      </c>
      <c r="AU2822" s="275" t="s">
        <v>90</v>
      </c>
      <c r="AV2822" s="273" t="s">
        <v>84</v>
      </c>
      <c r="AW2822" s="273" t="s">
        <v>31</v>
      </c>
      <c r="AX2822" s="273" t="s">
        <v>77</v>
      </c>
      <c r="AY2822" s="275" t="s">
        <v>366</v>
      </c>
    </row>
    <row r="2823" spans="2:51" s="280" customFormat="1">
      <c r="B2823" s="279"/>
      <c r="D2823" s="274" t="s">
        <v>373</v>
      </c>
      <c r="E2823" s="281" t="s">
        <v>1</v>
      </c>
      <c r="F2823" s="282" t="s">
        <v>2204</v>
      </c>
      <c r="H2823" s="283">
        <v>111.03700000000001</v>
      </c>
      <c r="L2823" s="279"/>
      <c r="M2823" s="284"/>
      <c r="T2823" s="285"/>
      <c r="AT2823" s="281" t="s">
        <v>373</v>
      </c>
      <c r="AU2823" s="281" t="s">
        <v>90</v>
      </c>
      <c r="AV2823" s="280" t="s">
        <v>90</v>
      </c>
      <c r="AW2823" s="280" t="s">
        <v>31</v>
      </c>
      <c r="AX2823" s="280" t="s">
        <v>77</v>
      </c>
      <c r="AY2823" s="281" t="s">
        <v>366</v>
      </c>
    </row>
    <row r="2824" spans="2:51" s="280" customFormat="1">
      <c r="B2824" s="279"/>
      <c r="D2824" s="274" t="s">
        <v>373</v>
      </c>
      <c r="E2824" s="281" t="s">
        <v>1</v>
      </c>
      <c r="F2824" s="282" t="s">
        <v>2205</v>
      </c>
      <c r="H2824" s="283">
        <v>-19.295000000000002</v>
      </c>
      <c r="L2824" s="279"/>
      <c r="M2824" s="284"/>
      <c r="T2824" s="285"/>
      <c r="AT2824" s="281" t="s">
        <v>373</v>
      </c>
      <c r="AU2824" s="281" t="s">
        <v>90</v>
      </c>
      <c r="AV2824" s="280" t="s">
        <v>90</v>
      </c>
      <c r="AW2824" s="280" t="s">
        <v>31</v>
      </c>
      <c r="AX2824" s="280" t="s">
        <v>77</v>
      </c>
      <c r="AY2824" s="281" t="s">
        <v>366</v>
      </c>
    </row>
    <row r="2825" spans="2:51" s="280" customFormat="1">
      <c r="B2825" s="279"/>
      <c r="D2825" s="274" t="s">
        <v>373</v>
      </c>
      <c r="E2825" s="281" t="s">
        <v>1</v>
      </c>
      <c r="F2825" s="282" t="s">
        <v>2206</v>
      </c>
      <c r="H2825" s="283">
        <v>5.194</v>
      </c>
      <c r="L2825" s="279"/>
      <c r="M2825" s="284"/>
      <c r="T2825" s="285"/>
      <c r="AT2825" s="281" t="s">
        <v>373</v>
      </c>
      <c r="AU2825" s="281" t="s">
        <v>90</v>
      </c>
      <c r="AV2825" s="280" t="s">
        <v>90</v>
      </c>
      <c r="AW2825" s="280" t="s">
        <v>31</v>
      </c>
      <c r="AX2825" s="280" t="s">
        <v>77</v>
      </c>
      <c r="AY2825" s="281" t="s">
        <v>366</v>
      </c>
    </row>
    <row r="2826" spans="2:51" s="273" customFormat="1">
      <c r="B2826" s="272"/>
      <c r="D2826" s="274" t="s">
        <v>373</v>
      </c>
      <c r="E2826" s="275" t="s">
        <v>1</v>
      </c>
      <c r="F2826" s="276" t="s">
        <v>1765</v>
      </c>
      <c r="H2826" s="275" t="s">
        <v>1</v>
      </c>
      <c r="L2826" s="272"/>
      <c r="M2826" s="277"/>
      <c r="T2826" s="278"/>
      <c r="AT2826" s="275" t="s">
        <v>373</v>
      </c>
      <c r="AU2826" s="275" t="s">
        <v>90</v>
      </c>
      <c r="AV2826" s="273" t="s">
        <v>84</v>
      </c>
      <c r="AW2826" s="273" t="s">
        <v>31</v>
      </c>
      <c r="AX2826" s="273" t="s">
        <v>77</v>
      </c>
      <c r="AY2826" s="275" t="s">
        <v>366</v>
      </c>
    </row>
    <row r="2827" spans="2:51" s="280" customFormat="1">
      <c r="B2827" s="279"/>
      <c r="D2827" s="274" t="s">
        <v>373</v>
      </c>
      <c r="E2827" s="281" t="s">
        <v>1</v>
      </c>
      <c r="F2827" s="282" t="s">
        <v>2207</v>
      </c>
      <c r="H2827" s="283">
        <v>71.147000000000006</v>
      </c>
      <c r="L2827" s="279"/>
      <c r="M2827" s="284"/>
      <c r="T2827" s="285"/>
      <c r="AT2827" s="281" t="s">
        <v>373</v>
      </c>
      <c r="AU2827" s="281" t="s">
        <v>90</v>
      </c>
      <c r="AV2827" s="280" t="s">
        <v>90</v>
      </c>
      <c r="AW2827" s="280" t="s">
        <v>31</v>
      </c>
      <c r="AX2827" s="280" t="s">
        <v>77</v>
      </c>
      <c r="AY2827" s="281" t="s">
        <v>366</v>
      </c>
    </row>
    <row r="2828" spans="2:51" s="280" customFormat="1">
      <c r="B2828" s="279"/>
      <c r="D2828" s="274" t="s">
        <v>373</v>
      </c>
      <c r="E2828" s="281" t="s">
        <v>1</v>
      </c>
      <c r="F2828" s="282" t="s">
        <v>2208</v>
      </c>
      <c r="H2828" s="283">
        <v>-16.942</v>
      </c>
      <c r="L2828" s="279"/>
      <c r="M2828" s="284"/>
      <c r="T2828" s="285"/>
      <c r="AT2828" s="281" t="s">
        <v>373</v>
      </c>
      <c r="AU2828" s="281" t="s">
        <v>90</v>
      </c>
      <c r="AV2828" s="280" t="s">
        <v>90</v>
      </c>
      <c r="AW2828" s="280" t="s">
        <v>31</v>
      </c>
      <c r="AX2828" s="280" t="s">
        <v>77</v>
      </c>
      <c r="AY2828" s="281" t="s">
        <v>366</v>
      </c>
    </row>
    <row r="2829" spans="2:51" s="280" customFormat="1">
      <c r="B2829" s="279"/>
      <c r="D2829" s="274" t="s">
        <v>373</v>
      </c>
      <c r="E2829" s="281" t="s">
        <v>1</v>
      </c>
      <c r="F2829" s="282" t="s">
        <v>2209</v>
      </c>
      <c r="H2829" s="283">
        <v>6.94</v>
      </c>
      <c r="L2829" s="279"/>
      <c r="M2829" s="284"/>
      <c r="T2829" s="285"/>
      <c r="AT2829" s="281" t="s">
        <v>373</v>
      </c>
      <c r="AU2829" s="281" t="s">
        <v>90</v>
      </c>
      <c r="AV2829" s="280" t="s">
        <v>90</v>
      </c>
      <c r="AW2829" s="280" t="s">
        <v>31</v>
      </c>
      <c r="AX2829" s="280" t="s">
        <v>77</v>
      </c>
      <c r="AY2829" s="281" t="s">
        <v>366</v>
      </c>
    </row>
    <row r="2830" spans="2:51" s="273" customFormat="1">
      <c r="B2830" s="272"/>
      <c r="D2830" s="274" t="s">
        <v>373</v>
      </c>
      <c r="E2830" s="275" t="s">
        <v>1</v>
      </c>
      <c r="F2830" s="276" t="s">
        <v>1766</v>
      </c>
      <c r="H2830" s="275" t="s">
        <v>1</v>
      </c>
      <c r="L2830" s="272"/>
      <c r="M2830" s="277"/>
      <c r="T2830" s="278"/>
      <c r="AT2830" s="275" t="s">
        <v>373</v>
      </c>
      <c r="AU2830" s="275" t="s">
        <v>90</v>
      </c>
      <c r="AV2830" s="273" t="s">
        <v>84</v>
      </c>
      <c r="AW2830" s="273" t="s">
        <v>31</v>
      </c>
      <c r="AX2830" s="273" t="s">
        <v>77</v>
      </c>
      <c r="AY2830" s="275" t="s">
        <v>366</v>
      </c>
    </row>
    <row r="2831" spans="2:51" s="280" customFormat="1">
      <c r="B2831" s="279"/>
      <c r="D2831" s="274" t="s">
        <v>373</v>
      </c>
      <c r="E2831" s="281" t="s">
        <v>1</v>
      </c>
      <c r="F2831" s="282" t="s">
        <v>2210</v>
      </c>
      <c r="H2831" s="283">
        <v>108.25</v>
      </c>
      <c r="L2831" s="279"/>
      <c r="M2831" s="284"/>
      <c r="T2831" s="285"/>
      <c r="AT2831" s="281" t="s">
        <v>373</v>
      </c>
      <c r="AU2831" s="281" t="s">
        <v>90</v>
      </c>
      <c r="AV2831" s="280" t="s">
        <v>90</v>
      </c>
      <c r="AW2831" s="280" t="s">
        <v>31</v>
      </c>
      <c r="AX2831" s="280" t="s">
        <v>77</v>
      </c>
      <c r="AY2831" s="281" t="s">
        <v>366</v>
      </c>
    </row>
    <row r="2832" spans="2:51" s="280" customFormat="1">
      <c r="B2832" s="279"/>
      <c r="D2832" s="274" t="s">
        <v>373</v>
      </c>
      <c r="E2832" s="281" t="s">
        <v>1</v>
      </c>
      <c r="F2832" s="282" t="s">
        <v>2211</v>
      </c>
      <c r="H2832" s="283">
        <v>-17.565999999999999</v>
      </c>
      <c r="L2832" s="279"/>
      <c r="M2832" s="284"/>
      <c r="T2832" s="285"/>
      <c r="AT2832" s="281" t="s">
        <v>373</v>
      </c>
      <c r="AU2832" s="281" t="s">
        <v>90</v>
      </c>
      <c r="AV2832" s="280" t="s">
        <v>90</v>
      </c>
      <c r="AW2832" s="280" t="s">
        <v>31</v>
      </c>
      <c r="AX2832" s="280" t="s">
        <v>77</v>
      </c>
      <c r="AY2832" s="281" t="s">
        <v>366</v>
      </c>
    </row>
    <row r="2833" spans="2:51" s="280" customFormat="1">
      <c r="B2833" s="279"/>
      <c r="D2833" s="274" t="s">
        <v>373</v>
      </c>
      <c r="E2833" s="281" t="s">
        <v>1</v>
      </c>
      <c r="F2833" s="282" t="s">
        <v>2212</v>
      </c>
      <c r="H2833" s="283">
        <v>6.9509999999999996</v>
      </c>
      <c r="L2833" s="279"/>
      <c r="M2833" s="284"/>
      <c r="T2833" s="285"/>
      <c r="AT2833" s="281" t="s">
        <v>373</v>
      </c>
      <c r="AU2833" s="281" t="s">
        <v>90</v>
      </c>
      <c r="AV2833" s="280" t="s">
        <v>90</v>
      </c>
      <c r="AW2833" s="280" t="s">
        <v>31</v>
      </c>
      <c r="AX2833" s="280" t="s">
        <v>77</v>
      </c>
      <c r="AY2833" s="281" t="s">
        <v>366</v>
      </c>
    </row>
    <row r="2834" spans="2:51" s="273" customFormat="1">
      <c r="B2834" s="272"/>
      <c r="D2834" s="274" t="s">
        <v>373</v>
      </c>
      <c r="E2834" s="275" t="s">
        <v>1</v>
      </c>
      <c r="F2834" s="276" t="s">
        <v>1768</v>
      </c>
      <c r="H2834" s="275" t="s">
        <v>1</v>
      </c>
      <c r="L2834" s="272"/>
      <c r="M2834" s="277"/>
      <c r="T2834" s="278"/>
      <c r="AT2834" s="275" t="s">
        <v>373</v>
      </c>
      <c r="AU2834" s="275" t="s">
        <v>90</v>
      </c>
      <c r="AV2834" s="273" t="s">
        <v>84</v>
      </c>
      <c r="AW2834" s="273" t="s">
        <v>31</v>
      </c>
      <c r="AX2834" s="273" t="s">
        <v>77</v>
      </c>
      <c r="AY2834" s="275" t="s">
        <v>366</v>
      </c>
    </row>
    <row r="2835" spans="2:51" s="280" customFormat="1">
      <c r="B2835" s="279"/>
      <c r="D2835" s="274" t="s">
        <v>373</v>
      </c>
      <c r="E2835" s="281" t="s">
        <v>1</v>
      </c>
      <c r="F2835" s="282" t="s">
        <v>2213</v>
      </c>
      <c r="H2835" s="283">
        <v>46.234000000000002</v>
      </c>
      <c r="L2835" s="279"/>
      <c r="M2835" s="284"/>
      <c r="T2835" s="285"/>
      <c r="AT2835" s="281" t="s">
        <v>373</v>
      </c>
      <c r="AU2835" s="281" t="s">
        <v>90</v>
      </c>
      <c r="AV2835" s="280" t="s">
        <v>90</v>
      </c>
      <c r="AW2835" s="280" t="s">
        <v>31</v>
      </c>
      <c r="AX2835" s="280" t="s">
        <v>77</v>
      </c>
      <c r="AY2835" s="281" t="s">
        <v>366</v>
      </c>
    </row>
    <row r="2836" spans="2:51" s="273" customFormat="1">
      <c r="B2836" s="272"/>
      <c r="D2836" s="274" t="s">
        <v>373</v>
      </c>
      <c r="E2836" s="275" t="s">
        <v>1</v>
      </c>
      <c r="F2836" s="276" t="s">
        <v>2001</v>
      </c>
      <c r="H2836" s="275" t="s">
        <v>1</v>
      </c>
      <c r="L2836" s="272"/>
      <c r="M2836" s="277"/>
      <c r="T2836" s="278"/>
      <c r="AT2836" s="275" t="s">
        <v>373</v>
      </c>
      <c r="AU2836" s="275" t="s">
        <v>90</v>
      </c>
      <c r="AV2836" s="273" t="s">
        <v>84</v>
      </c>
      <c r="AW2836" s="273" t="s">
        <v>31</v>
      </c>
      <c r="AX2836" s="273" t="s">
        <v>77</v>
      </c>
      <c r="AY2836" s="275" t="s">
        <v>366</v>
      </c>
    </row>
    <row r="2837" spans="2:51" s="280" customFormat="1">
      <c r="B2837" s="279"/>
      <c r="D2837" s="274" t="s">
        <v>373</v>
      </c>
      <c r="E2837" s="281" t="s">
        <v>1</v>
      </c>
      <c r="F2837" s="282" t="s">
        <v>2214</v>
      </c>
      <c r="H2837" s="283">
        <v>82.71</v>
      </c>
      <c r="L2837" s="279"/>
      <c r="M2837" s="284"/>
      <c r="T2837" s="285"/>
      <c r="AT2837" s="281" t="s">
        <v>373</v>
      </c>
      <c r="AU2837" s="281" t="s">
        <v>90</v>
      </c>
      <c r="AV2837" s="280" t="s">
        <v>90</v>
      </c>
      <c r="AW2837" s="280" t="s">
        <v>31</v>
      </c>
      <c r="AX2837" s="280" t="s">
        <v>77</v>
      </c>
      <c r="AY2837" s="281" t="s">
        <v>366</v>
      </c>
    </row>
    <row r="2838" spans="2:51" s="280" customFormat="1">
      <c r="B2838" s="279"/>
      <c r="D2838" s="274" t="s">
        <v>373</v>
      </c>
      <c r="E2838" s="281" t="s">
        <v>1</v>
      </c>
      <c r="F2838" s="282" t="s">
        <v>2215</v>
      </c>
      <c r="H2838" s="283">
        <v>-8.7639999999999993</v>
      </c>
      <c r="L2838" s="279"/>
      <c r="M2838" s="284"/>
      <c r="T2838" s="285"/>
      <c r="AT2838" s="281" t="s">
        <v>373</v>
      </c>
      <c r="AU2838" s="281" t="s">
        <v>90</v>
      </c>
      <c r="AV2838" s="280" t="s">
        <v>90</v>
      </c>
      <c r="AW2838" s="280" t="s">
        <v>31</v>
      </c>
      <c r="AX2838" s="280" t="s">
        <v>77</v>
      </c>
      <c r="AY2838" s="281" t="s">
        <v>366</v>
      </c>
    </row>
    <row r="2839" spans="2:51" s="280" customFormat="1" ht="22.5">
      <c r="B2839" s="279"/>
      <c r="D2839" s="274" t="s">
        <v>373</v>
      </c>
      <c r="E2839" s="281" t="s">
        <v>1</v>
      </c>
      <c r="F2839" s="282" t="s">
        <v>2216</v>
      </c>
      <c r="H2839" s="283">
        <v>6.601</v>
      </c>
      <c r="L2839" s="279"/>
      <c r="M2839" s="284"/>
      <c r="T2839" s="285"/>
      <c r="AT2839" s="281" t="s">
        <v>373</v>
      </c>
      <c r="AU2839" s="281" t="s">
        <v>90</v>
      </c>
      <c r="AV2839" s="280" t="s">
        <v>90</v>
      </c>
      <c r="AW2839" s="280" t="s">
        <v>31</v>
      </c>
      <c r="AX2839" s="280" t="s">
        <v>77</v>
      </c>
      <c r="AY2839" s="281" t="s">
        <v>366</v>
      </c>
    </row>
    <row r="2840" spans="2:51" s="273" customFormat="1">
      <c r="B2840" s="272"/>
      <c r="D2840" s="274" t="s">
        <v>373</v>
      </c>
      <c r="E2840" s="275" t="s">
        <v>1</v>
      </c>
      <c r="F2840" s="276" t="s">
        <v>1822</v>
      </c>
      <c r="H2840" s="275" t="s">
        <v>1</v>
      </c>
      <c r="L2840" s="272"/>
      <c r="M2840" s="277"/>
      <c r="T2840" s="278"/>
      <c r="AT2840" s="275" t="s">
        <v>373</v>
      </c>
      <c r="AU2840" s="275" t="s">
        <v>90</v>
      </c>
      <c r="AV2840" s="273" t="s">
        <v>84</v>
      </c>
      <c r="AW2840" s="273" t="s">
        <v>31</v>
      </c>
      <c r="AX2840" s="273" t="s">
        <v>77</v>
      </c>
      <c r="AY2840" s="275" t="s">
        <v>366</v>
      </c>
    </row>
    <row r="2841" spans="2:51" s="280" customFormat="1">
      <c r="B2841" s="279"/>
      <c r="D2841" s="274" t="s">
        <v>373</v>
      </c>
      <c r="E2841" s="281" t="s">
        <v>1</v>
      </c>
      <c r="F2841" s="282" t="s">
        <v>2217</v>
      </c>
      <c r="H2841" s="283">
        <v>9.9689999999999994</v>
      </c>
      <c r="L2841" s="279"/>
      <c r="M2841" s="284"/>
      <c r="T2841" s="285"/>
      <c r="AT2841" s="281" t="s">
        <v>373</v>
      </c>
      <c r="AU2841" s="281" t="s">
        <v>90</v>
      </c>
      <c r="AV2841" s="280" t="s">
        <v>90</v>
      </c>
      <c r="AW2841" s="280" t="s">
        <v>31</v>
      </c>
      <c r="AX2841" s="280" t="s">
        <v>77</v>
      </c>
      <c r="AY2841" s="281" t="s">
        <v>366</v>
      </c>
    </row>
    <row r="2842" spans="2:51" s="280" customFormat="1">
      <c r="B2842" s="279"/>
      <c r="D2842" s="274" t="s">
        <v>373</v>
      </c>
      <c r="E2842" s="281" t="s">
        <v>1</v>
      </c>
      <c r="F2842" s="282" t="s">
        <v>2155</v>
      </c>
      <c r="H2842" s="283">
        <v>-1.236</v>
      </c>
      <c r="L2842" s="279"/>
      <c r="M2842" s="284"/>
      <c r="T2842" s="285"/>
      <c r="AT2842" s="281" t="s">
        <v>373</v>
      </c>
      <c r="AU2842" s="281" t="s">
        <v>90</v>
      </c>
      <c r="AV2842" s="280" t="s">
        <v>90</v>
      </c>
      <c r="AW2842" s="280" t="s">
        <v>31</v>
      </c>
      <c r="AX2842" s="280" t="s">
        <v>77</v>
      </c>
      <c r="AY2842" s="281" t="s">
        <v>366</v>
      </c>
    </row>
    <row r="2843" spans="2:51" s="280" customFormat="1">
      <c r="B2843" s="279"/>
      <c r="D2843" s="274" t="s">
        <v>373</v>
      </c>
      <c r="E2843" s="281" t="s">
        <v>1</v>
      </c>
      <c r="F2843" s="282" t="s">
        <v>2218</v>
      </c>
      <c r="H2843" s="283">
        <v>1.708</v>
      </c>
      <c r="L2843" s="279"/>
      <c r="M2843" s="284"/>
      <c r="T2843" s="285"/>
      <c r="AT2843" s="281" t="s">
        <v>373</v>
      </c>
      <c r="AU2843" s="281" t="s">
        <v>90</v>
      </c>
      <c r="AV2843" s="280" t="s">
        <v>90</v>
      </c>
      <c r="AW2843" s="280" t="s">
        <v>31</v>
      </c>
      <c r="AX2843" s="280" t="s">
        <v>77</v>
      </c>
      <c r="AY2843" s="281" t="s">
        <v>366</v>
      </c>
    </row>
    <row r="2844" spans="2:51" s="273" customFormat="1">
      <c r="B2844" s="272"/>
      <c r="D2844" s="274" t="s">
        <v>373</v>
      </c>
      <c r="E2844" s="275" t="s">
        <v>1</v>
      </c>
      <c r="F2844" s="276" t="s">
        <v>1824</v>
      </c>
      <c r="H2844" s="275" t="s">
        <v>1</v>
      </c>
      <c r="L2844" s="272"/>
      <c r="M2844" s="277"/>
      <c r="T2844" s="278"/>
      <c r="AT2844" s="275" t="s">
        <v>373</v>
      </c>
      <c r="AU2844" s="275" t="s">
        <v>90</v>
      </c>
      <c r="AV2844" s="273" t="s">
        <v>84</v>
      </c>
      <c r="AW2844" s="273" t="s">
        <v>31</v>
      </c>
      <c r="AX2844" s="273" t="s">
        <v>77</v>
      </c>
      <c r="AY2844" s="275" t="s">
        <v>366</v>
      </c>
    </row>
    <row r="2845" spans="2:51" s="280" customFormat="1">
      <c r="B2845" s="279"/>
      <c r="D2845" s="274" t="s">
        <v>373</v>
      </c>
      <c r="E2845" s="281" t="s">
        <v>1</v>
      </c>
      <c r="F2845" s="282" t="s">
        <v>2219</v>
      </c>
      <c r="H2845" s="283">
        <v>18.914999999999999</v>
      </c>
      <c r="L2845" s="279"/>
      <c r="M2845" s="284"/>
      <c r="T2845" s="285"/>
      <c r="AT2845" s="281" t="s">
        <v>373</v>
      </c>
      <c r="AU2845" s="281" t="s">
        <v>90</v>
      </c>
      <c r="AV2845" s="280" t="s">
        <v>90</v>
      </c>
      <c r="AW2845" s="280" t="s">
        <v>31</v>
      </c>
      <c r="AX2845" s="280" t="s">
        <v>77</v>
      </c>
      <c r="AY2845" s="281" t="s">
        <v>366</v>
      </c>
    </row>
    <row r="2846" spans="2:51" s="280" customFormat="1">
      <c r="B2846" s="279"/>
      <c r="D2846" s="274" t="s">
        <v>373</v>
      </c>
      <c r="E2846" s="281" t="s">
        <v>1</v>
      </c>
      <c r="F2846" s="282" t="s">
        <v>2220</v>
      </c>
      <c r="H2846" s="283">
        <v>-3.35</v>
      </c>
      <c r="L2846" s="279"/>
      <c r="M2846" s="284"/>
      <c r="T2846" s="285"/>
      <c r="AT2846" s="281" t="s">
        <v>373</v>
      </c>
      <c r="AU2846" s="281" t="s">
        <v>90</v>
      </c>
      <c r="AV2846" s="280" t="s">
        <v>90</v>
      </c>
      <c r="AW2846" s="280" t="s">
        <v>31</v>
      </c>
      <c r="AX2846" s="280" t="s">
        <v>77</v>
      </c>
      <c r="AY2846" s="281" t="s">
        <v>366</v>
      </c>
    </row>
    <row r="2847" spans="2:51" s="280" customFormat="1">
      <c r="B2847" s="279"/>
      <c r="D2847" s="274" t="s">
        <v>373</v>
      </c>
      <c r="E2847" s="281" t="s">
        <v>1</v>
      </c>
      <c r="F2847" s="282" t="s">
        <v>2221</v>
      </c>
      <c r="H2847" s="283">
        <v>2.6150000000000002</v>
      </c>
      <c r="L2847" s="279"/>
      <c r="M2847" s="284"/>
      <c r="T2847" s="285"/>
      <c r="AT2847" s="281" t="s">
        <v>373</v>
      </c>
      <c r="AU2847" s="281" t="s">
        <v>90</v>
      </c>
      <c r="AV2847" s="280" t="s">
        <v>90</v>
      </c>
      <c r="AW2847" s="280" t="s">
        <v>31</v>
      </c>
      <c r="AX2847" s="280" t="s">
        <v>77</v>
      </c>
      <c r="AY2847" s="281" t="s">
        <v>366</v>
      </c>
    </row>
    <row r="2848" spans="2:51" s="273" customFormat="1">
      <c r="B2848" s="272"/>
      <c r="D2848" s="274" t="s">
        <v>373</v>
      </c>
      <c r="E2848" s="275" t="s">
        <v>1</v>
      </c>
      <c r="F2848" s="276" t="s">
        <v>1598</v>
      </c>
      <c r="H2848" s="275" t="s">
        <v>1</v>
      </c>
      <c r="L2848" s="272"/>
      <c r="M2848" s="277"/>
      <c r="T2848" s="278"/>
      <c r="AT2848" s="275" t="s">
        <v>373</v>
      </c>
      <c r="AU2848" s="275" t="s">
        <v>90</v>
      </c>
      <c r="AV2848" s="273" t="s">
        <v>84</v>
      </c>
      <c r="AW2848" s="273" t="s">
        <v>31</v>
      </c>
      <c r="AX2848" s="273" t="s">
        <v>77</v>
      </c>
      <c r="AY2848" s="275" t="s">
        <v>366</v>
      </c>
    </row>
    <row r="2849" spans="2:51" s="280" customFormat="1">
      <c r="B2849" s="279"/>
      <c r="D2849" s="274" t="s">
        <v>373</v>
      </c>
      <c r="E2849" s="281" t="s">
        <v>1</v>
      </c>
      <c r="F2849" s="282" t="s">
        <v>2222</v>
      </c>
      <c r="H2849" s="283">
        <v>18.867999999999999</v>
      </c>
      <c r="L2849" s="279"/>
      <c r="M2849" s="284"/>
      <c r="T2849" s="285"/>
      <c r="AT2849" s="281" t="s">
        <v>373</v>
      </c>
      <c r="AU2849" s="281" t="s">
        <v>90</v>
      </c>
      <c r="AV2849" s="280" t="s">
        <v>90</v>
      </c>
      <c r="AW2849" s="280" t="s">
        <v>31</v>
      </c>
      <c r="AX2849" s="280" t="s">
        <v>77</v>
      </c>
      <c r="AY2849" s="281" t="s">
        <v>366</v>
      </c>
    </row>
    <row r="2850" spans="2:51" s="280" customFormat="1">
      <c r="B2850" s="279"/>
      <c r="D2850" s="274" t="s">
        <v>373</v>
      </c>
      <c r="E2850" s="281" t="s">
        <v>1</v>
      </c>
      <c r="F2850" s="282" t="s">
        <v>2223</v>
      </c>
      <c r="H2850" s="283">
        <v>-5.9649999999999999</v>
      </c>
      <c r="L2850" s="279"/>
      <c r="M2850" s="284"/>
      <c r="T2850" s="285"/>
      <c r="AT2850" s="281" t="s">
        <v>373</v>
      </c>
      <c r="AU2850" s="281" t="s">
        <v>90</v>
      </c>
      <c r="AV2850" s="280" t="s">
        <v>90</v>
      </c>
      <c r="AW2850" s="280" t="s">
        <v>31</v>
      </c>
      <c r="AX2850" s="280" t="s">
        <v>77</v>
      </c>
      <c r="AY2850" s="281" t="s">
        <v>366</v>
      </c>
    </row>
    <row r="2851" spans="2:51" s="280" customFormat="1">
      <c r="B2851" s="279"/>
      <c r="D2851" s="274" t="s">
        <v>373</v>
      </c>
      <c r="E2851" s="281" t="s">
        <v>1</v>
      </c>
      <c r="F2851" s="282" t="s">
        <v>2224</v>
      </c>
      <c r="H2851" s="283">
        <v>0.89600000000000002</v>
      </c>
      <c r="L2851" s="279"/>
      <c r="M2851" s="284"/>
      <c r="T2851" s="285"/>
      <c r="AT2851" s="281" t="s">
        <v>373</v>
      </c>
      <c r="AU2851" s="281" t="s">
        <v>90</v>
      </c>
      <c r="AV2851" s="280" t="s">
        <v>90</v>
      </c>
      <c r="AW2851" s="280" t="s">
        <v>31</v>
      </c>
      <c r="AX2851" s="280" t="s">
        <v>77</v>
      </c>
      <c r="AY2851" s="281" t="s">
        <v>366</v>
      </c>
    </row>
    <row r="2852" spans="2:51" s="273" customFormat="1">
      <c r="B2852" s="272"/>
      <c r="D2852" s="274" t="s">
        <v>373</v>
      </c>
      <c r="E2852" s="275" t="s">
        <v>1</v>
      </c>
      <c r="F2852" s="276" t="s">
        <v>2005</v>
      </c>
      <c r="H2852" s="275" t="s">
        <v>1</v>
      </c>
      <c r="L2852" s="272"/>
      <c r="M2852" s="277"/>
      <c r="T2852" s="278"/>
      <c r="AT2852" s="275" t="s">
        <v>373</v>
      </c>
      <c r="AU2852" s="275" t="s">
        <v>90</v>
      </c>
      <c r="AV2852" s="273" t="s">
        <v>84</v>
      </c>
      <c r="AW2852" s="273" t="s">
        <v>31</v>
      </c>
      <c r="AX2852" s="273" t="s">
        <v>77</v>
      </c>
      <c r="AY2852" s="275" t="s">
        <v>366</v>
      </c>
    </row>
    <row r="2853" spans="2:51" s="280" customFormat="1">
      <c r="B2853" s="279"/>
      <c r="D2853" s="274" t="s">
        <v>373</v>
      </c>
      <c r="E2853" s="281" t="s">
        <v>1</v>
      </c>
      <c r="F2853" s="282" t="s">
        <v>2225</v>
      </c>
      <c r="H2853" s="283">
        <v>74.106999999999999</v>
      </c>
      <c r="L2853" s="279"/>
      <c r="M2853" s="284"/>
      <c r="T2853" s="285"/>
      <c r="AT2853" s="281" t="s">
        <v>373</v>
      </c>
      <c r="AU2853" s="281" t="s">
        <v>90</v>
      </c>
      <c r="AV2853" s="280" t="s">
        <v>90</v>
      </c>
      <c r="AW2853" s="280" t="s">
        <v>31</v>
      </c>
      <c r="AX2853" s="280" t="s">
        <v>77</v>
      </c>
      <c r="AY2853" s="281" t="s">
        <v>366</v>
      </c>
    </row>
    <row r="2854" spans="2:51" s="280" customFormat="1" ht="22.5">
      <c r="B2854" s="279"/>
      <c r="D2854" s="274" t="s">
        <v>373</v>
      </c>
      <c r="E2854" s="281" t="s">
        <v>1</v>
      </c>
      <c r="F2854" s="282" t="s">
        <v>2226</v>
      </c>
      <c r="H2854" s="283">
        <v>-19.565999999999999</v>
      </c>
      <c r="L2854" s="279"/>
      <c r="M2854" s="284"/>
      <c r="T2854" s="285"/>
      <c r="AT2854" s="281" t="s">
        <v>373</v>
      </c>
      <c r="AU2854" s="281" t="s">
        <v>90</v>
      </c>
      <c r="AV2854" s="280" t="s">
        <v>90</v>
      </c>
      <c r="AW2854" s="280" t="s">
        <v>31</v>
      </c>
      <c r="AX2854" s="280" t="s">
        <v>77</v>
      </c>
      <c r="AY2854" s="281" t="s">
        <v>366</v>
      </c>
    </row>
    <row r="2855" spans="2:51" s="280" customFormat="1">
      <c r="B2855" s="279"/>
      <c r="D2855" s="274" t="s">
        <v>373</v>
      </c>
      <c r="E2855" s="281" t="s">
        <v>1</v>
      </c>
      <c r="F2855" s="282" t="s">
        <v>2163</v>
      </c>
      <c r="H2855" s="283">
        <v>2.335</v>
      </c>
      <c r="L2855" s="279"/>
      <c r="M2855" s="284"/>
      <c r="T2855" s="285"/>
      <c r="AT2855" s="281" t="s">
        <v>373</v>
      </c>
      <c r="AU2855" s="281" t="s">
        <v>90</v>
      </c>
      <c r="AV2855" s="280" t="s">
        <v>90</v>
      </c>
      <c r="AW2855" s="280" t="s">
        <v>31</v>
      </c>
      <c r="AX2855" s="280" t="s">
        <v>77</v>
      </c>
      <c r="AY2855" s="281" t="s">
        <v>366</v>
      </c>
    </row>
    <row r="2856" spans="2:51" s="273" customFormat="1">
      <c r="B2856" s="272"/>
      <c r="D2856" s="274" t="s">
        <v>373</v>
      </c>
      <c r="E2856" s="275" t="s">
        <v>1</v>
      </c>
      <c r="F2856" s="276" t="s">
        <v>2227</v>
      </c>
      <c r="H2856" s="275" t="s">
        <v>1</v>
      </c>
      <c r="L2856" s="272"/>
      <c r="M2856" s="277"/>
      <c r="T2856" s="278"/>
      <c r="AT2856" s="275" t="s">
        <v>373</v>
      </c>
      <c r="AU2856" s="275" t="s">
        <v>90</v>
      </c>
      <c r="AV2856" s="273" t="s">
        <v>84</v>
      </c>
      <c r="AW2856" s="273" t="s">
        <v>31</v>
      </c>
      <c r="AX2856" s="273" t="s">
        <v>77</v>
      </c>
      <c r="AY2856" s="275" t="s">
        <v>366</v>
      </c>
    </row>
    <row r="2857" spans="2:51" s="280" customFormat="1">
      <c r="B2857" s="279"/>
      <c r="D2857" s="274" t="s">
        <v>373</v>
      </c>
      <c r="E2857" s="281" t="s">
        <v>1</v>
      </c>
      <c r="F2857" s="282" t="s">
        <v>2228</v>
      </c>
      <c r="H2857" s="283">
        <v>17.378</v>
      </c>
      <c r="L2857" s="279"/>
      <c r="M2857" s="284"/>
      <c r="T2857" s="285"/>
      <c r="AT2857" s="281" t="s">
        <v>373</v>
      </c>
      <c r="AU2857" s="281" t="s">
        <v>90</v>
      </c>
      <c r="AV2857" s="280" t="s">
        <v>90</v>
      </c>
      <c r="AW2857" s="280" t="s">
        <v>31</v>
      </c>
      <c r="AX2857" s="280" t="s">
        <v>77</v>
      </c>
      <c r="AY2857" s="281" t="s">
        <v>366</v>
      </c>
    </row>
    <row r="2858" spans="2:51" s="280" customFormat="1">
      <c r="B2858" s="279"/>
      <c r="D2858" s="274" t="s">
        <v>373</v>
      </c>
      <c r="E2858" s="281" t="s">
        <v>1</v>
      </c>
      <c r="F2858" s="282" t="s">
        <v>2166</v>
      </c>
      <c r="H2858" s="283">
        <v>-1.419</v>
      </c>
      <c r="L2858" s="279"/>
      <c r="M2858" s="284"/>
      <c r="T2858" s="285"/>
      <c r="AT2858" s="281" t="s">
        <v>373</v>
      </c>
      <c r="AU2858" s="281" t="s">
        <v>90</v>
      </c>
      <c r="AV2858" s="280" t="s">
        <v>90</v>
      </c>
      <c r="AW2858" s="280" t="s">
        <v>31</v>
      </c>
      <c r="AX2858" s="280" t="s">
        <v>77</v>
      </c>
      <c r="AY2858" s="281" t="s">
        <v>366</v>
      </c>
    </row>
    <row r="2859" spans="2:51" s="273" customFormat="1">
      <c r="B2859" s="272"/>
      <c r="D2859" s="274" t="s">
        <v>373</v>
      </c>
      <c r="E2859" s="275" t="s">
        <v>1</v>
      </c>
      <c r="F2859" s="276" t="s">
        <v>2229</v>
      </c>
      <c r="H2859" s="275" t="s">
        <v>1</v>
      </c>
      <c r="L2859" s="272"/>
      <c r="M2859" s="277"/>
      <c r="T2859" s="278"/>
      <c r="AT2859" s="275" t="s">
        <v>373</v>
      </c>
      <c r="AU2859" s="275" t="s">
        <v>90</v>
      </c>
      <c r="AV2859" s="273" t="s">
        <v>84</v>
      </c>
      <c r="AW2859" s="273" t="s">
        <v>31</v>
      </c>
      <c r="AX2859" s="273" t="s">
        <v>77</v>
      </c>
      <c r="AY2859" s="275" t="s">
        <v>366</v>
      </c>
    </row>
    <row r="2860" spans="2:51" s="280" customFormat="1">
      <c r="B2860" s="279"/>
      <c r="D2860" s="274" t="s">
        <v>373</v>
      </c>
      <c r="E2860" s="281" t="s">
        <v>1</v>
      </c>
      <c r="F2860" s="282" t="s">
        <v>2230</v>
      </c>
      <c r="H2860" s="283">
        <v>19.173999999999999</v>
      </c>
      <c r="L2860" s="279"/>
      <c r="M2860" s="284"/>
      <c r="T2860" s="285"/>
      <c r="AT2860" s="281" t="s">
        <v>373</v>
      </c>
      <c r="AU2860" s="281" t="s">
        <v>90</v>
      </c>
      <c r="AV2860" s="280" t="s">
        <v>90</v>
      </c>
      <c r="AW2860" s="280" t="s">
        <v>31</v>
      </c>
      <c r="AX2860" s="280" t="s">
        <v>77</v>
      </c>
      <c r="AY2860" s="281" t="s">
        <v>366</v>
      </c>
    </row>
    <row r="2861" spans="2:51" s="280" customFormat="1">
      <c r="B2861" s="279"/>
      <c r="D2861" s="274" t="s">
        <v>373</v>
      </c>
      <c r="E2861" s="281" t="s">
        <v>1</v>
      </c>
      <c r="F2861" s="282" t="s">
        <v>2231</v>
      </c>
      <c r="H2861" s="283">
        <v>-3.27</v>
      </c>
      <c r="L2861" s="279"/>
      <c r="M2861" s="284"/>
      <c r="T2861" s="285"/>
      <c r="AT2861" s="281" t="s">
        <v>373</v>
      </c>
      <c r="AU2861" s="281" t="s">
        <v>90</v>
      </c>
      <c r="AV2861" s="280" t="s">
        <v>90</v>
      </c>
      <c r="AW2861" s="280" t="s">
        <v>31</v>
      </c>
      <c r="AX2861" s="280" t="s">
        <v>77</v>
      </c>
      <c r="AY2861" s="281" t="s">
        <v>366</v>
      </c>
    </row>
    <row r="2862" spans="2:51" s="280" customFormat="1">
      <c r="B2862" s="279"/>
      <c r="D2862" s="274" t="s">
        <v>373</v>
      </c>
      <c r="E2862" s="281" t="s">
        <v>1</v>
      </c>
      <c r="F2862" s="282" t="s">
        <v>2232</v>
      </c>
      <c r="H2862" s="283">
        <v>0.72899999999999998</v>
      </c>
      <c r="L2862" s="279"/>
      <c r="M2862" s="284"/>
      <c r="T2862" s="285"/>
      <c r="AT2862" s="281" t="s">
        <v>373</v>
      </c>
      <c r="AU2862" s="281" t="s">
        <v>90</v>
      </c>
      <c r="AV2862" s="280" t="s">
        <v>90</v>
      </c>
      <c r="AW2862" s="280" t="s">
        <v>31</v>
      </c>
      <c r="AX2862" s="280" t="s">
        <v>77</v>
      </c>
      <c r="AY2862" s="281" t="s">
        <v>366</v>
      </c>
    </row>
    <row r="2863" spans="2:51" s="273" customFormat="1">
      <c r="B2863" s="272"/>
      <c r="D2863" s="274" t="s">
        <v>373</v>
      </c>
      <c r="E2863" s="275" t="s">
        <v>1</v>
      </c>
      <c r="F2863" s="276" t="s">
        <v>1775</v>
      </c>
      <c r="H2863" s="275" t="s">
        <v>1</v>
      </c>
      <c r="L2863" s="272"/>
      <c r="M2863" s="277"/>
      <c r="T2863" s="278"/>
      <c r="AT2863" s="275" t="s">
        <v>373</v>
      </c>
      <c r="AU2863" s="275" t="s">
        <v>90</v>
      </c>
      <c r="AV2863" s="273" t="s">
        <v>84</v>
      </c>
      <c r="AW2863" s="273" t="s">
        <v>31</v>
      </c>
      <c r="AX2863" s="273" t="s">
        <v>77</v>
      </c>
      <c r="AY2863" s="275" t="s">
        <v>366</v>
      </c>
    </row>
    <row r="2864" spans="2:51" s="280" customFormat="1">
      <c r="B2864" s="279"/>
      <c r="D2864" s="274" t="s">
        <v>373</v>
      </c>
      <c r="E2864" s="281" t="s">
        <v>1</v>
      </c>
      <c r="F2864" s="282" t="s">
        <v>2233</v>
      </c>
      <c r="H2864" s="283">
        <v>19.173999999999999</v>
      </c>
      <c r="L2864" s="279"/>
      <c r="M2864" s="284"/>
      <c r="T2864" s="285"/>
      <c r="AT2864" s="281" t="s">
        <v>373</v>
      </c>
      <c r="AU2864" s="281" t="s">
        <v>90</v>
      </c>
      <c r="AV2864" s="280" t="s">
        <v>90</v>
      </c>
      <c r="AW2864" s="280" t="s">
        <v>31</v>
      </c>
      <c r="AX2864" s="280" t="s">
        <v>77</v>
      </c>
      <c r="AY2864" s="281" t="s">
        <v>366</v>
      </c>
    </row>
    <row r="2865" spans="2:51" s="273" customFormat="1">
      <c r="B2865" s="272"/>
      <c r="D2865" s="274" t="s">
        <v>373</v>
      </c>
      <c r="E2865" s="275" t="s">
        <v>1</v>
      </c>
      <c r="F2865" s="276" t="s">
        <v>1777</v>
      </c>
      <c r="H2865" s="275" t="s">
        <v>1</v>
      </c>
      <c r="L2865" s="272"/>
      <c r="M2865" s="277"/>
      <c r="T2865" s="278"/>
      <c r="AT2865" s="275" t="s">
        <v>373</v>
      </c>
      <c r="AU2865" s="275" t="s">
        <v>90</v>
      </c>
      <c r="AV2865" s="273" t="s">
        <v>84</v>
      </c>
      <c r="AW2865" s="273" t="s">
        <v>31</v>
      </c>
      <c r="AX2865" s="273" t="s">
        <v>77</v>
      </c>
      <c r="AY2865" s="275" t="s">
        <v>366</v>
      </c>
    </row>
    <row r="2866" spans="2:51" s="280" customFormat="1" ht="22.5">
      <c r="B2866" s="279"/>
      <c r="D2866" s="274" t="s">
        <v>373</v>
      </c>
      <c r="E2866" s="281" t="s">
        <v>1</v>
      </c>
      <c r="F2866" s="282" t="s">
        <v>2234</v>
      </c>
      <c r="H2866" s="283">
        <v>270.82900000000001</v>
      </c>
      <c r="L2866" s="279"/>
      <c r="M2866" s="284"/>
      <c r="T2866" s="285"/>
      <c r="AT2866" s="281" t="s">
        <v>373</v>
      </c>
      <c r="AU2866" s="281" t="s">
        <v>90</v>
      </c>
      <c r="AV2866" s="280" t="s">
        <v>90</v>
      </c>
      <c r="AW2866" s="280" t="s">
        <v>31</v>
      </c>
      <c r="AX2866" s="280" t="s">
        <v>77</v>
      </c>
      <c r="AY2866" s="281" t="s">
        <v>366</v>
      </c>
    </row>
    <row r="2867" spans="2:51" s="280" customFormat="1" ht="22.5">
      <c r="B2867" s="279"/>
      <c r="D2867" s="274" t="s">
        <v>373</v>
      </c>
      <c r="E2867" s="281" t="s">
        <v>1</v>
      </c>
      <c r="F2867" s="282" t="s">
        <v>2235</v>
      </c>
      <c r="H2867" s="283">
        <v>-50.542999999999999</v>
      </c>
      <c r="L2867" s="279"/>
      <c r="M2867" s="284"/>
      <c r="T2867" s="285"/>
      <c r="AT2867" s="281" t="s">
        <v>373</v>
      </c>
      <c r="AU2867" s="281" t="s">
        <v>90</v>
      </c>
      <c r="AV2867" s="280" t="s">
        <v>90</v>
      </c>
      <c r="AW2867" s="280" t="s">
        <v>31</v>
      </c>
      <c r="AX2867" s="280" t="s">
        <v>77</v>
      </c>
      <c r="AY2867" s="281" t="s">
        <v>366</v>
      </c>
    </row>
    <row r="2868" spans="2:51" s="280" customFormat="1" ht="22.5">
      <c r="B2868" s="279"/>
      <c r="D2868" s="274" t="s">
        <v>373</v>
      </c>
      <c r="E2868" s="281" t="s">
        <v>1</v>
      </c>
      <c r="F2868" s="282" t="s">
        <v>2236</v>
      </c>
      <c r="H2868" s="283">
        <v>-2.6869999999999998</v>
      </c>
      <c r="L2868" s="279"/>
      <c r="M2868" s="284"/>
      <c r="T2868" s="285"/>
      <c r="AT2868" s="281" t="s">
        <v>373</v>
      </c>
      <c r="AU2868" s="281" t="s">
        <v>90</v>
      </c>
      <c r="AV2868" s="280" t="s">
        <v>90</v>
      </c>
      <c r="AW2868" s="280" t="s">
        <v>31</v>
      </c>
      <c r="AX2868" s="280" t="s">
        <v>77</v>
      </c>
      <c r="AY2868" s="281" t="s">
        <v>366</v>
      </c>
    </row>
    <row r="2869" spans="2:51" s="280" customFormat="1" ht="22.5">
      <c r="B2869" s="279"/>
      <c r="D2869" s="274" t="s">
        <v>373</v>
      </c>
      <c r="E2869" s="281" t="s">
        <v>1</v>
      </c>
      <c r="F2869" s="282" t="s">
        <v>2237</v>
      </c>
      <c r="H2869" s="283">
        <v>4.8719999999999999</v>
      </c>
      <c r="L2869" s="279"/>
      <c r="M2869" s="284"/>
      <c r="T2869" s="285"/>
      <c r="AT2869" s="281" t="s">
        <v>373</v>
      </c>
      <c r="AU2869" s="281" t="s">
        <v>90</v>
      </c>
      <c r="AV2869" s="280" t="s">
        <v>90</v>
      </c>
      <c r="AW2869" s="280" t="s">
        <v>31</v>
      </c>
      <c r="AX2869" s="280" t="s">
        <v>77</v>
      </c>
      <c r="AY2869" s="281" t="s">
        <v>366</v>
      </c>
    </row>
    <row r="2870" spans="2:51" s="273" customFormat="1">
      <c r="B2870" s="272"/>
      <c r="D2870" s="274" t="s">
        <v>373</v>
      </c>
      <c r="E2870" s="275" t="s">
        <v>1</v>
      </c>
      <c r="F2870" s="276" t="s">
        <v>2238</v>
      </c>
      <c r="H2870" s="275" t="s">
        <v>1</v>
      </c>
      <c r="L2870" s="272"/>
      <c r="M2870" s="277"/>
      <c r="T2870" s="278"/>
      <c r="AT2870" s="275" t="s">
        <v>373</v>
      </c>
      <c r="AU2870" s="275" t="s">
        <v>90</v>
      </c>
      <c r="AV2870" s="273" t="s">
        <v>84</v>
      </c>
      <c r="AW2870" s="273" t="s">
        <v>31</v>
      </c>
      <c r="AX2870" s="273" t="s">
        <v>77</v>
      </c>
      <c r="AY2870" s="275" t="s">
        <v>366</v>
      </c>
    </row>
    <row r="2871" spans="2:51" s="280" customFormat="1">
      <c r="B2871" s="279"/>
      <c r="D2871" s="274" t="s">
        <v>373</v>
      </c>
      <c r="E2871" s="281" t="s">
        <v>1</v>
      </c>
      <c r="F2871" s="282" t="s">
        <v>2239</v>
      </c>
      <c r="H2871" s="283">
        <v>39.582999999999998</v>
      </c>
      <c r="L2871" s="279"/>
      <c r="M2871" s="284"/>
      <c r="T2871" s="285"/>
      <c r="AT2871" s="281" t="s">
        <v>373</v>
      </c>
      <c r="AU2871" s="281" t="s">
        <v>90</v>
      </c>
      <c r="AV2871" s="280" t="s">
        <v>90</v>
      </c>
      <c r="AW2871" s="280" t="s">
        <v>31</v>
      </c>
      <c r="AX2871" s="280" t="s">
        <v>77</v>
      </c>
      <c r="AY2871" s="281" t="s">
        <v>366</v>
      </c>
    </row>
    <row r="2872" spans="2:51" s="280" customFormat="1">
      <c r="B2872" s="279"/>
      <c r="D2872" s="274" t="s">
        <v>373</v>
      </c>
      <c r="E2872" s="281" t="s">
        <v>1</v>
      </c>
      <c r="F2872" s="282" t="s">
        <v>2240</v>
      </c>
      <c r="H2872" s="283">
        <v>69.691999999999993</v>
      </c>
      <c r="L2872" s="279"/>
      <c r="M2872" s="284"/>
      <c r="T2872" s="285"/>
      <c r="AT2872" s="281" t="s">
        <v>373</v>
      </c>
      <c r="AU2872" s="281" t="s">
        <v>90</v>
      </c>
      <c r="AV2872" s="280" t="s">
        <v>90</v>
      </c>
      <c r="AW2872" s="280" t="s">
        <v>31</v>
      </c>
      <c r="AX2872" s="280" t="s">
        <v>77</v>
      </c>
      <c r="AY2872" s="281" t="s">
        <v>366</v>
      </c>
    </row>
    <row r="2873" spans="2:51" s="280" customFormat="1">
      <c r="B2873" s="279"/>
      <c r="D2873" s="274" t="s">
        <v>373</v>
      </c>
      <c r="E2873" s="281" t="s">
        <v>1</v>
      </c>
      <c r="F2873" s="282" t="s">
        <v>2241</v>
      </c>
      <c r="H2873" s="283">
        <v>-12.311</v>
      </c>
      <c r="L2873" s="279"/>
      <c r="M2873" s="284"/>
      <c r="T2873" s="285"/>
      <c r="AT2873" s="281" t="s">
        <v>373</v>
      </c>
      <c r="AU2873" s="281" t="s">
        <v>90</v>
      </c>
      <c r="AV2873" s="280" t="s">
        <v>90</v>
      </c>
      <c r="AW2873" s="280" t="s">
        <v>31</v>
      </c>
      <c r="AX2873" s="280" t="s">
        <v>77</v>
      </c>
      <c r="AY2873" s="281" t="s">
        <v>366</v>
      </c>
    </row>
    <row r="2874" spans="2:51" s="280" customFormat="1">
      <c r="B2874" s="279"/>
      <c r="D2874" s="274" t="s">
        <v>373</v>
      </c>
      <c r="E2874" s="281" t="s">
        <v>1</v>
      </c>
      <c r="F2874" s="282" t="s">
        <v>2242</v>
      </c>
      <c r="H2874" s="283">
        <v>1.6279999999999999</v>
      </c>
      <c r="L2874" s="279"/>
      <c r="M2874" s="284"/>
      <c r="T2874" s="285"/>
      <c r="AT2874" s="281" t="s">
        <v>373</v>
      </c>
      <c r="AU2874" s="281" t="s">
        <v>90</v>
      </c>
      <c r="AV2874" s="280" t="s">
        <v>90</v>
      </c>
      <c r="AW2874" s="280" t="s">
        <v>31</v>
      </c>
      <c r="AX2874" s="280" t="s">
        <v>77</v>
      </c>
      <c r="AY2874" s="281" t="s">
        <v>366</v>
      </c>
    </row>
    <row r="2875" spans="2:51" s="273" customFormat="1">
      <c r="B2875" s="272"/>
      <c r="D2875" s="274" t="s">
        <v>373</v>
      </c>
      <c r="E2875" s="275" t="s">
        <v>1</v>
      </c>
      <c r="F2875" s="276" t="s">
        <v>1600</v>
      </c>
      <c r="H2875" s="275" t="s">
        <v>1</v>
      </c>
      <c r="L2875" s="272"/>
      <c r="M2875" s="277"/>
      <c r="T2875" s="278"/>
      <c r="AT2875" s="275" t="s">
        <v>373</v>
      </c>
      <c r="AU2875" s="275" t="s">
        <v>90</v>
      </c>
      <c r="AV2875" s="273" t="s">
        <v>84</v>
      </c>
      <c r="AW2875" s="273" t="s">
        <v>31</v>
      </c>
      <c r="AX2875" s="273" t="s">
        <v>77</v>
      </c>
      <c r="AY2875" s="275" t="s">
        <v>366</v>
      </c>
    </row>
    <row r="2876" spans="2:51" s="273" customFormat="1">
      <c r="B2876" s="272"/>
      <c r="D2876" s="274" t="s">
        <v>373</v>
      </c>
      <c r="E2876" s="275" t="s">
        <v>1</v>
      </c>
      <c r="F2876" s="276" t="s">
        <v>2110</v>
      </c>
      <c r="H2876" s="275" t="s">
        <v>1</v>
      </c>
      <c r="L2876" s="272"/>
      <c r="M2876" s="277"/>
      <c r="T2876" s="278"/>
      <c r="AT2876" s="275" t="s">
        <v>373</v>
      </c>
      <c r="AU2876" s="275" t="s">
        <v>90</v>
      </c>
      <c r="AV2876" s="273" t="s">
        <v>84</v>
      </c>
      <c r="AW2876" s="273" t="s">
        <v>31</v>
      </c>
      <c r="AX2876" s="273" t="s">
        <v>77</v>
      </c>
      <c r="AY2876" s="275" t="s">
        <v>366</v>
      </c>
    </row>
    <row r="2877" spans="2:51" s="280" customFormat="1">
      <c r="B2877" s="279"/>
      <c r="D2877" s="274" t="s">
        <v>373</v>
      </c>
      <c r="E2877" s="281" t="s">
        <v>1</v>
      </c>
      <c r="F2877" s="282" t="s">
        <v>2243</v>
      </c>
      <c r="H2877" s="283">
        <v>45.843000000000004</v>
      </c>
      <c r="L2877" s="279"/>
      <c r="M2877" s="284"/>
      <c r="T2877" s="285"/>
      <c r="AT2877" s="281" t="s">
        <v>373</v>
      </c>
      <c r="AU2877" s="281" t="s">
        <v>90</v>
      </c>
      <c r="AV2877" s="280" t="s">
        <v>90</v>
      </c>
      <c r="AW2877" s="280" t="s">
        <v>31</v>
      </c>
      <c r="AX2877" s="280" t="s">
        <v>77</v>
      </c>
      <c r="AY2877" s="281" t="s">
        <v>366</v>
      </c>
    </row>
    <row r="2878" spans="2:51" s="280" customFormat="1">
      <c r="B2878" s="279"/>
      <c r="D2878" s="274" t="s">
        <v>373</v>
      </c>
      <c r="E2878" s="281" t="s">
        <v>1</v>
      </c>
      <c r="F2878" s="282" t="s">
        <v>2244</v>
      </c>
      <c r="H2878" s="283">
        <v>-4.6369999999999996</v>
      </c>
      <c r="L2878" s="279"/>
      <c r="M2878" s="284"/>
      <c r="T2878" s="285"/>
      <c r="AT2878" s="281" t="s">
        <v>373</v>
      </c>
      <c r="AU2878" s="281" t="s">
        <v>90</v>
      </c>
      <c r="AV2878" s="280" t="s">
        <v>90</v>
      </c>
      <c r="AW2878" s="280" t="s">
        <v>31</v>
      </c>
      <c r="AX2878" s="280" t="s">
        <v>77</v>
      </c>
      <c r="AY2878" s="281" t="s">
        <v>366</v>
      </c>
    </row>
    <row r="2879" spans="2:51" s="280" customFormat="1">
      <c r="B2879" s="279"/>
      <c r="D2879" s="274" t="s">
        <v>373</v>
      </c>
      <c r="E2879" s="281" t="s">
        <v>1</v>
      </c>
      <c r="F2879" s="282" t="s">
        <v>2245</v>
      </c>
      <c r="H2879" s="283">
        <v>0.70099999999999996</v>
      </c>
      <c r="L2879" s="279"/>
      <c r="M2879" s="284"/>
      <c r="T2879" s="285"/>
      <c r="AT2879" s="281" t="s">
        <v>373</v>
      </c>
      <c r="AU2879" s="281" t="s">
        <v>90</v>
      </c>
      <c r="AV2879" s="280" t="s">
        <v>90</v>
      </c>
      <c r="AW2879" s="280" t="s">
        <v>31</v>
      </c>
      <c r="AX2879" s="280" t="s">
        <v>77</v>
      </c>
      <c r="AY2879" s="281" t="s">
        <v>366</v>
      </c>
    </row>
    <row r="2880" spans="2:51" s="273" customFormat="1">
      <c r="B2880" s="272"/>
      <c r="D2880" s="274" t="s">
        <v>373</v>
      </c>
      <c r="E2880" s="275" t="s">
        <v>1</v>
      </c>
      <c r="F2880" s="276" t="s">
        <v>1781</v>
      </c>
      <c r="H2880" s="275" t="s">
        <v>1</v>
      </c>
      <c r="L2880" s="272"/>
      <c r="M2880" s="277"/>
      <c r="T2880" s="278"/>
      <c r="AT2880" s="275" t="s">
        <v>373</v>
      </c>
      <c r="AU2880" s="275" t="s">
        <v>90</v>
      </c>
      <c r="AV2880" s="273" t="s">
        <v>84</v>
      </c>
      <c r="AW2880" s="273" t="s">
        <v>31</v>
      </c>
      <c r="AX2880" s="273" t="s">
        <v>77</v>
      </c>
      <c r="AY2880" s="275" t="s">
        <v>366</v>
      </c>
    </row>
    <row r="2881" spans="2:51" s="280" customFormat="1">
      <c r="B2881" s="279"/>
      <c r="D2881" s="274" t="s">
        <v>373</v>
      </c>
      <c r="E2881" s="281" t="s">
        <v>1</v>
      </c>
      <c r="F2881" s="282" t="s">
        <v>2246</v>
      </c>
      <c r="H2881" s="283">
        <v>27.305</v>
      </c>
      <c r="L2881" s="279"/>
      <c r="M2881" s="284"/>
      <c r="T2881" s="285"/>
      <c r="AT2881" s="281" t="s">
        <v>373</v>
      </c>
      <c r="AU2881" s="281" t="s">
        <v>90</v>
      </c>
      <c r="AV2881" s="280" t="s">
        <v>90</v>
      </c>
      <c r="AW2881" s="280" t="s">
        <v>31</v>
      </c>
      <c r="AX2881" s="280" t="s">
        <v>77</v>
      </c>
      <c r="AY2881" s="281" t="s">
        <v>366</v>
      </c>
    </row>
    <row r="2882" spans="2:51" s="280" customFormat="1">
      <c r="B2882" s="279"/>
      <c r="D2882" s="274" t="s">
        <v>373</v>
      </c>
      <c r="E2882" s="281" t="s">
        <v>1</v>
      </c>
      <c r="F2882" s="282" t="s">
        <v>2247</v>
      </c>
      <c r="H2882" s="283">
        <v>-5.1210000000000004</v>
      </c>
      <c r="L2882" s="279"/>
      <c r="M2882" s="284"/>
      <c r="T2882" s="285"/>
      <c r="AT2882" s="281" t="s">
        <v>373</v>
      </c>
      <c r="AU2882" s="281" t="s">
        <v>90</v>
      </c>
      <c r="AV2882" s="280" t="s">
        <v>90</v>
      </c>
      <c r="AW2882" s="280" t="s">
        <v>31</v>
      </c>
      <c r="AX2882" s="280" t="s">
        <v>77</v>
      </c>
      <c r="AY2882" s="281" t="s">
        <v>366</v>
      </c>
    </row>
    <row r="2883" spans="2:51" s="280" customFormat="1">
      <c r="B2883" s="279"/>
      <c r="D2883" s="274" t="s">
        <v>373</v>
      </c>
      <c r="E2883" s="281" t="s">
        <v>1</v>
      </c>
      <c r="F2883" s="282" t="s">
        <v>2248</v>
      </c>
      <c r="H2883" s="283">
        <v>0.86199999999999999</v>
      </c>
      <c r="L2883" s="279"/>
      <c r="M2883" s="284"/>
      <c r="T2883" s="285"/>
      <c r="AT2883" s="281" t="s">
        <v>373</v>
      </c>
      <c r="AU2883" s="281" t="s">
        <v>90</v>
      </c>
      <c r="AV2883" s="280" t="s">
        <v>90</v>
      </c>
      <c r="AW2883" s="280" t="s">
        <v>31</v>
      </c>
      <c r="AX2883" s="280" t="s">
        <v>77</v>
      </c>
      <c r="AY2883" s="281" t="s">
        <v>366</v>
      </c>
    </row>
    <row r="2884" spans="2:51" s="273" customFormat="1">
      <c r="B2884" s="272"/>
      <c r="D2884" s="274" t="s">
        <v>373</v>
      </c>
      <c r="E2884" s="275" t="s">
        <v>1</v>
      </c>
      <c r="F2884" s="276" t="s">
        <v>2009</v>
      </c>
      <c r="H2884" s="275" t="s">
        <v>1</v>
      </c>
      <c r="L2884" s="272"/>
      <c r="M2884" s="277"/>
      <c r="T2884" s="278"/>
      <c r="AT2884" s="275" t="s">
        <v>373</v>
      </c>
      <c r="AU2884" s="275" t="s">
        <v>90</v>
      </c>
      <c r="AV2884" s="273" t="s">
        <v>84</v>
      </c>
      <c r="AW2884" s="273" t="s">
        <v>31</v>
      </c>
      <c r="AX2884" s="273" t="s">
        <v>77</v>
      </c>
      <c r="AY2884" s="275" t="s">
        <v>366</v>
      </c>
    </row>
    <row r="2885" spans="2:51" s="280" customFormat="1">
      <c r="B2885" s="279"/>
      <c r="D2885" s="274" t="s">
        <v>373</v>
      </c>
      <c r="E2885" s="281" t="s">
        <v>1</v>
      </c>
      <c r="F2885" s="282" t="s">
        <v>2249</v>
      </c>
      <c r="H2885" s="283">
        <v>24.742000000000001</v>
      </c>
      <c r="L2885" s="279"/>
      <c r="M2885" s="284"/>
      <c r="T2885" s="285"/>
      <c r="AT2885" s="281" t="s">
        <v>373</v>
      </c>
      <c r="AU2885" s="281" t="s">
        <v>90</v>
      </c>
      <c r="AV2885" s="280" t="s">
        <v>90</v>
      </c>
      <c r="AW2885" s="280" t="s">
        <v>31</v>
      </c>
      <c r="AX2885" s="280" t="s">
        <v>77</v>
      </c>
      <c r="AY2885" s="281" t="s">
        <v>366</v>
      </c>
    </row>
    <row r="2886" spans="2:51" s="280" customFormat="1">
      <c r="B2886" s="279"/>
      <c r="D2886" s="274" t="s">
        <v>373</v>
      </c>
      <c r="E2886" s="281" t="s">
        <v>1</v>
      </c>
      <c r="F2886" s="282" t="s">
        <v>2250</v>
      </c>
      <c r="H2886" s="283">
        <v>-3.06</v>
      </c>
      <c r="L2886" s="279"/>
      <c r="M2886" s="284"/>
      <c r="T2886" s="285"/>
      <c r="AT2886" s="281" t="s">
        <v>373</v>
      </c>
      <c r="AU2886" s="281" t="s">
        <v>90</v>
      </c>
      <c r="AV2886" s="280" t="s">
        <v>90</v>
      </c>
      <c r="AW2886" s="280" t="s">
        <v>31</v>
      </c>
      <c r="AX2886" s="280" t="s">
        <v>77</v>
      </c>
      <c r="AY2886" s="281" t="s">
        <v>366</v>
      </c>
    </row>
    <row r="2887" spans="2:51" s="280" customFormat="1">
      <c r="B2887" s="279"/>
      <c r="D2887" s="274" t="s">
        <v>373</v>
      </c>
      <c r="E2887" s="281" t="s">
        <v>1</v>
      </c>
      <c r="F2887" s="282" t="s">
        <v>2245</v>
      </c>
      <c r="H2887" s="283">
        <v>0.70099999999999996</v>
      </c>
      <c r="L2887" s="279"/>
      <c r="M2887" s="284"/>
      <c r="T2887" s="285"/>
      <c r="AT2887" s="281" t="s">
        <v>373</v>
      </c>
      <c r="AU2887" s="281" t="s">
        <v>90</v>
      </c>
      <c r="AV2887" s="280" t="s">
        <v>90</v>
      </c>
      <c r="AW2887" s="280" t="s">
        <v>31</v>
      </c>
      <c r="AX2887" s="280" t="s">
        <v>77</v>
      </c>
      <c r="AY2887" s="281" t="s">
        <v>366</v>
      </c>
    </row>
    <row r="2888" spans="2:51" s="273" customFormat="1">
      <c r="B2888" s="272"/>
      <c r="D2888" s="274" t="s">
        <v>373</v>
      </c>
      <c r="E2888" s="275" t="s">
        <v>1</v>
      </c>
      <c r="F2888" s="276" t="s">
        <v>2251</v>
      </c>
      <c r="H2888" s="275" t="s">
        <v>1</v>
      </c>
      <c r="L2888" s="272"/>
      <c r="M2888" s="277"/>
      <c r="T2888" s="278"/>
      <c r="AT2888" s="275" t="s">
        <v>373</v>
      </c>
      <c r="AU2888" s="275" t="s">
        <v>90</v>
      </c>
      <c r="AV2888" s="273" t="s">
        <v>84</v>
      </c>
      <c r="AW2888" s="273" t="s">
        <v>31</v>
      </c>
      <c r="AX2888" s="273" t="s">
        <v>77</v>
      </c>
      <c r="AY2888" s="275" t="s">
        <v>366</v>
      </c>
    </row>
    <row r="2889" spans="2:51" s="280" customFormat="1">
      <c r="B2889" s="279"/>
      <c r="D2889" s="274" t="s">
        <v>373</v>
      </c>
      <c r="E2889" s="281" t="s">
        <v>1</v>
      </c>
      <c r="F2889" s="282" t="s">
        <v>2252</v>
      </c>
      <c r="H2889" s="283">
        <v>21.733000000000001</v>
      </c>
      <c r="L2889" s="279"/>
      <c r="M2889" s="284"/>
      <c r="T2889" s="285"/>
      <c r="AT2889" s="281" t="s">
        <v>373</v>
      </c>
      <c r="AU2889" s="281" t="s">
        <v>90</v>
      </c>
      <c r="AV2889" s="280" t="s">
        <v>90</v>
      </c>
      <c r="AW2889" s="280" t="s">
        <v>31</v>
      </c>
      <c r="AX2889" s="280" t="s">
        <v>77</v>
      </c>
      <c r="AY2889" s="281" t="s">
        <v>366</v>
      </c>
    </row>
    <row r="2890" spans="2:51" s="280" customFormat="1">
      <c r="B2890" s="279"/>
      <c r="D2890" s="274" t="s">
        <v>373</v>
      </c>
      <c r="E2890" s="281" t="s">
        <v>1</v>
      </c>
      <c r="F2890" s="282" t="s">
        <v>2253</v>
      </c>
      <c r="H2890" s="283">
        <v>-5.12</v>
      </c>
      <c r="L2890" s="279"/>
      <c r="M2890" s="284"/>
      <c r="T2890" s="285"/>
      <c r="AT2890" s="281" t="s">
        <v>373</v>
      </c>
      <c r="AU2890" s="281" t="s">
        <v>90</v>
      </c>
      <c r="AV2890" s="280" t="s">
        <v>90</v>
      </c>
      <c r="AW2890" s="280" t="s">
        <v>31</v>
      </c>
      <c r="AX2890" s="280" t="s">
        <v>77</v>
      </c>
      <c r="AY2890" s="281" t="s">
        <v>366</v>
      </c>
    </row>
    <row r="2891" spans="2:51" s="280" customFormat="1">
      <c r="B2891" s="279"/>
      <c r="D2891" s="274" t="s">
        <v>373</v>
      </c>
      <c r="E2891" s="281" t="s">
        <v>1</v>
      </c>
      <c r="F2891" s="282" t="s">
        <v>2254</v>
      </c>
      <c r="H2891" s="283">
        <v>0.86</v>
      </c>
      <c r="L2891" s="279"/>
      <c r="M2891" s="284"/>
      <c r="T2891" s="285"/>
      <c r="AT2891" s="281" t="s">
        <v>373</v>
      </c>
      <c r="AU2891" s="281" t="s">
        <v>90</v>
      </c>
      <c r="AV2891" s="280" t="s">
        <v>90</v>
      </c>
      <c r="AW2891" s="280" t="s">
        <v>31</v>
      </c>
      <c r="AX2891" s="280" t="s">
        <v>77</v>
      </c>
      <c r="AY2891" s="281" t="s">
        <v>366</v>
      </c>
    </row>
    <row r="2892" spans="2:51" s="273" customFormat="1">
      <c r="B2892" s="272"/>
      <c r="D2892" s="274" t="s">
        <v>373</v>
      </c>
      <c r="E2892" s="275" t="s">
        <v>1</v>
      </c>
      <c r="F2892" s="276" t="s">
        <v>1783</v>
      </c>
      <c r="H2892" s="275" t="s">
        <v>1</v>
      </c>
      <c r="L2892" s="272"/>
      <c r="M2892" s="277"/>
      <c r="T2892" s="278"/>
      <c r="AT2892" s="275" t="s">
        <v>373</v>
      </c>
      <c r="AU2892" s="275" t="s">
        <v>90</v>
      </c>
      <c r="AV2892" s="273" t="s">
        <v>84</v>
      </c>
      <c r="AW2892" s="273" t="s">
        <v>31</v>
      </c>
      <c r="AX2892" s="273" t="s">
        <v>77</v>
      </c>
      <c r="AY2892" s="275" t="s">
        <v>366</v>
      </c>
    </row>
    <row r="2893" spans="2:51" s="280" customFormat="1">
      <c r="B2893" s="279"/>
      <c r="D2893" s="274" t="s">
        <v>373</v>
      </c>
      <c r="E2893" s="281" t="s">
        <v>1</v>
      </c>
      <c r="F2893" s="282" t="s">
        <v>2255</v>
      </c>
      <c r="H2893" s="283">
        <v>21.881</v>
      </c>
      <c r="L2893" s="279"/>
      <c r="M2893" s="284"/>
      <c r="T2893" s="285"/>
      <c r="AT2893" s="281" t="s">
        <v>373</v>
      </c>
      <c r="AU2893" s="281" t="s">
        <v>90</v>
      </c>
      <c r="AV2893" s="280" t="s">
        <v>90</v>
      </c>
      <c r="AW2893" s="280" t="s">
        <v>31</v>
      </c>
      <c r="AX2893" s="280" t="s">
        <v>77</v>
      </c>
      <c r="AY2893" s="281" t="s">
        <v>366</v>
      </c>
    </row>
    <row r="2894" spans="2:51" s="280" customFormat="1">
      <c r="B2894" s="279"/>
      <c r="D2894" s="274" t="s">
        <v>373</v>
      </c>
      <c r="E2894" s="281" t="s">
        <v>1</v>
      </c>
      <c r="F2894" s="282" t="s">
        <v>2256</v>
      </c>
      <c r="H2894" s="283">
        <v>-5.0990000000000002</v>
      </c>
      <c r="L2894" s="279"/>
      <c r="M2894" s="284"/>
      <c r="T2894" s="285"/>
      <c r="AT2894" s="281" t="s">
        <v>373</v>
      </c>
      <c r="AU2894" s="281" t="s">
        <v>90</v>
      </c>
      <c r="AV2894" s="280" t="s">
        <v>90</v>
      </c>
      <c r="AW2894" s="280" t="s">
        <v>31</v>
      </c>
      <c r="AX2894" s="280" t="s">
        <v>77</v>
      </c>
      <c r="AY2894" s="281" t="s">
        <v>366</v>
      </c>
    </row>
    <row r="2895" spans="2:51" s="280" customFormat="1">
      <c r="B2895" s="279"/>
      <c r="D2895" s="274" t="s">
        <v>373</v>
      </c>
      <c r="E2895" s="281" t="s">
        <v>1</v>
      </c>
      <c r="F2895" s="282" t="s">
        <v>2254</v>
      </c>
      <c r="H2895" s="283">
        <v>0.86</v>
      </c>
      <c r="L2895" s="279"/>
      <c r="M2895" s="284"/>
      <c r="T2895" s="285"/>
      <c r="AT2895" s="281" t="s">
        <v>373</v>
      </c>
      <c r="AU2895" s="281" t="s">
        <v>90</v>
      </c>
      <c r="AV2895" s="280" t="s">
        <v>90</v>
      </c>
      <c r="AW2895" s="280" t="s">
        <v>31</v>
      </c>
      <c r="AX2895" s="280" t="s">
        <v>77</v>
      </c>
      <c r="AY2895" s="281" t="s">
        <v>366</v>
      </c>
    </row>
    <row r="2896" spans="2:51" s="273" customFormat="1">
      <c r="B2896" s="272"/>
      <c r="D2896" s="274" t="s">
        <v>373</v>
      </c>
      <c r="E2896" s="275" t="s">
        <v>1</v>
      </c>
      <c r="F2896" s="276" t="s">
        <v>2011</v>
      </c>
      <c r="H2896" s="275" t="s">
        <v>1</v>
      </c>
      <c r="L2896" s="272"/>
      <c r="M2896" s="277"/>
      <c r="T2896" s="278"/>
      <c r="AT2896" s="275" t="s">
        <v>373</v>
      </c>
      <c r="AU2896" s="275" t="s">
        <v>90</v>
      </c>
      <c r="AV2896" s="273" t="s">
        <v>84</v>
      </c>
      <c r="AW2896" s="273" t="s">
        <v>31</v>
      </c>
      <c r="AX2896" s="273" t="s">
        <v>77</v>
      </c>
      <c r="AY2896" s="275" t="s">
        <v>366</v>
      </c>
    </row>
    <row r="2897" spans="2:51" s="280" customFormat="1">
      <c r="B2897" s="279"/>
      <c r="D2897" s="274" t="s">
        <v>373</v>
      </c>
      <c r="E2897" s="281" t="s">
        <v>1</v>
      </c>
      <c r="F2897" s="282" t="s">
        <v>2257</v>
      </c>
      <c r="H2897" s="283">
        <v>24.445</v>
      </c>
      <c r="L2897" s="279"/>
      <c r="M2897" s="284"/>
      <c r="T2897" s="285"/>
      <c r="AT2897" s="281" t="s">
        <v>373</v>
      </c>
      <c r="AU2897" s="281" t="s">
        <v>90</v>
      </c>
      <c r="AV2897" s="280" t="s">
        <v>90</v>
      </c>
      <c r="AW2897" s="280" t="s">
        <v>31</v>
      </c>
      <c r="AX2897" s="280" t="s">
        <v>77</v>
      </c>
      <c r="AY2897" s="281" t="s">
        <v>366</v>
      </c>
    </row>
    <row r="2898" spans="2:51" s="280" customFormat="1">
      <c r="B2898" s="279"/>
      <c r="D2898" s="274" t="s">
        <v>373</v>
      </c>
      <c r="E2898" s="281" t="s">
        <v>1</v>
      </c>
      <c r="F2898" s="282" t="s">
        <v>2256</v>
      </c>
      <c r="H2898" s="283">
        <v>-5.0990000000000002</v>
      </c>
      <c r="L2898" s="279"/>
      <c r="M2898" s="284"/>
      <c r="T2898" s="285"/>
      <c r="AT2898" s="281" t="s">
        <v>373</v>
      </c>
      <c r="AU2898" s="281" t="s">
        <v>90</v>
      </c>
      <c r="AV2898" s="280" t="s">
        <v>90</v>
      </c>
      <c r="AW2898" s="280" t="s">
        <v>31</v>
      </c>
      <c r="AX2898" s="280" t="s">
        <v>77</v>
      </c>
      <c r="AY2898" s="281" t="s">
        <v>366</v>
      </c>
    </row>
    <row r="2899" spans="2:51" s="280" customFormat="1">
      <c r="B2899" s="279"/>
      <c r="D2899" s="274" t="s">
        <v>373</v>
      </c>
      <c r="E2899" s="281" t="s">
        <v>1</v>
      </c>
      <c r="F2899" s="282" t="s">
        <v>2258</v>
      </c>
      <c r="H2899" s="283">
        <v>0.7</v>
      </c>
      <c r="L2899" s="279"/>
      <c r="M2899" s="284"/>
      <c r="T2899" s="285"/>
      <c r="AT2899" s="281" t="s">
        <v>373</v>
      </c>
      <c r="AU2899" s="281" t="s">
        <v>90</v>
      </c>
      <c r="AV2899" s="280" t="s">
        <v>90</v>
      </c>
      <c r="AW2899" s="280" t="s">
        <v>31</v>
      </c>
      <c r="AX2899" s="280" t="s">
        <v>77</v>
      </c>
      <c r="AY2899" s="281" t="s">
        <v>366</v>
      </c>
    </row>
    <row r="2900" spans="2:51" s="273" customFormat="1">
      <c r="B2900" s="272"/>
      <c r="D2900" s="274" t="s">
        <v>373</v>
      </c>
      <c r="E2900" s="275" t="s">
        <v>1</v>
      </c>
      <c r="F2900" s="276" t="s">
        <v>2113</v>
      </c>
      <c r="H2900" s="275" t="s">
        <v>1</v>
      </c>
      <c r="L2900" s="272"/>
      <c r="M2900" s="277"/>
      <c r="T2900" s="278"/>
      <c r="AT2900" s="275" t="s">
        <v>373</v>
      </c>
      <c r="AU2900" s="275" t="s">
        <v>90</v>
      </c>
      <c r="AV2900" s="273" t="s">
        <v>84</v>
      </c>
      <c r="AW2900" s="273" t="s">
        <v>31</v>
      </c>
      <c r="AX2900" s="273" t="s">
        <v>77</v>
      </c>
      <c r="AY2900" s="275" t="s">
        <v>366</v>
      </c>
    </row>
    <row r="2901" spans="2:51" s="280" customFormat="1">
      <c r="B2901" s="279"/>
      <c r="D2901" s="274" t="s">
        <v>373</v>
      </c>
      <c r="E2901" s="281" t="s">
        <v>1</v>
      </c>
      <c r="F2901" s="282" t="s">
        <v>2259</v>
      </c>
      <c r="H2901" s="283">
        <v>30.381</v>
      </c>
      <c r="L2901" s="279"/>
      <c r="M2901" s="284"/>
      <c r="T2901" s="285"/>
      <c r="AT2901" s="281" t="s">
        <v>373</v>
      </c>
      <c r="AU2901" s="281" t="s">
        <v>90</v>
      </c>
      <c r="AV2901" s="280" t="s">
        <v>90</v>
      </c>
      <c r="AW2901" s="280" t="s">
        <v>31</v>
      </c>
      <c r="AX2901" s="280" t="s">
        <v>77</v>
      </c>
      <c r="AY2901" s="281" t="s">
        <v>366</v>
      </c>
    </row>
    <row r="2902" spans="2:51" s="280" customFormat="1">
      <c r="B2902" s="279"/>
      <c r="D2902" s="274" t="s">
        <v>373</v>
      </c>
      <c r="E2902" s="281" t="s">
        <v>1</v>
      </c>
      <c r="F2902" s="282" t="s">
        <v>2260</v>
      </c>
      <c r="H2902" s="283">
        <v>-6.0830000000000002</v>
      </c>
      <c r="L2902" s="279"/>
      <c r="M2902" s="284"/>
      <c r="T2902" s="285"/>
      <c r="AT2902" s="281" t="s">
        <v>373</v>
      </c>
      <c r="AU2902" s="281" t="s">
        <v>90</v>
      </c>
      <c r="AV2902" s="280" t="s">
        <v>90</v>
      </c>
      <c r="AW2902" s="280" t="s">
        <v>31</v>
      </c>
      <c r="AX2902" s="280" t="s">
        <v>77</v>
      </c>
      <c r="AY2902" s="281" t="s">
        <v>366</v>
      </c>
    </row>
    <row r="2903" spans="2:51" s="280" customFormat="1">
      <c r="B2903" s="279"/>
      <c r="D2903" s="274" t="s">
        <v>373</v>
      </c>
      <c r="E2903" s="281" t="s">
        <v>1</v>
      </c>
      <c r="F2903" s="282" t="s">
        <v>2245</v>
      </c>
      <c r="H2903" s="283">
        <v>0.70099999999999996</v>
      </c>
      <c r="L2903" s="279"/>
      <c r="M2903" s="284"/>
      <c r="T2903" s="285"/>
      <c r="AT2903" s="281" t="s">
        <v>373</v>
      </c>
      <c r="AU2903" s="281" t="s">
        <v>90</v>
      </c>
      <c r="AV2903" s="280" t="s">
        <v>90</v>
      </c>
      <c r="AW2903" s="280" t="s">
        <v>31</v>
      </c>
      <c r="AX2903" s="280" t="s">
        <v>77</v>
      </c>
      <c r="AY2903" s="281" t="s">
        <v>366</v>
      </c>
    </row>
    <row r="2904" spans="2:51" s="273" customFormat="1">
      <c r="B2904" s="272"/>
      <c r="D2904" s="274" t="s">
        <v>373</v>
      </c>
      <c r="E2904" s="275" t="s">
        <v>1</v>
      </c>
      <c r="F2904" s="276" t="s">
        <v>1785</v>
      </c>
      <c r="H2904" s="275" t="s">
        <v>1</v>
      </c>
      <c r="L2904" s="272"/>
      <c r="M2904" s="277"/>
      <c r="T2904" s="278"/>
      <c r="AT2904" s="275" t="s">
        <v>373</v>
      </c>
      <c r="AU2904" s="275" t="s">
        <v>90</v>
      </c>
      <c r="AV2904" s="273" t="s">
        <v>84</v>
      </c>
      <c r="AW2904" s="273" t="s">
        <v>31</v>
      </c>
      <c r="AX2904" s="273" t="s">
        <v>77</v>
      </c>
      <c r="AY2904" s="275" t="s">
        <v>366</v>
      </c>
    </row>
    <row r="2905" spans="2:51" s="280" customFormat="1">
      <c r="B2905" s="279"/>
      <c r="D2905" s="274" t="s">
        <v>373</v>
      </c>
      <c r="E2905" s="281" t="s">
        <v>1</v>
      </c>
      <c r="F2905" s="282" t="s">
        <v>2261</v>
      </c>
      <c r="H2905" s="283">
        <v>65.126000000000005</v>
      </c>
      <c r="L2905" s="279"/>
      <c r="M2905" s="284"/>
      <c r="T2905" s="285"/>
      <c r="AT2905" s="281" t="s">
        <v>373</v>
      </c>
      <c r="AU2905" s="281" t="s">
        <v>90</v>
      </c>
      <c r="AV2905" s="280" t="s">
        <v>90</v>
      </c>
      <c r="AW2905" s="280" t="s">
        <v>31</v>
      </c>
      <c r="AX2905" s="280" t="s">
        <v>77</v>
      </c>
      <c r="AY2905" s="281" t="s">
        <v>366</v>
      </c>
    </row>
    <row r="2906" spans="2:51" s="280" customFormat="1">
      <c r="B2906" s="279"/>
      <c r="D2906" s="274" t="s">
        <v>373</v>
      </c>
      <c r="E2906" s="281" t="s">
        <v>1</v>
      </c>
      <c r="F2906" s="282" t="s">
        <v>2262</v>
      </c>
      <c r="H2906" s="283">
        <v>-14.569000000000001</v>
      </c>
      <c r="L2906" s="279"/>
      <c r="M2906" s="284"/>
      <c r="T2906" s="285"/>
      <c r="AT2906" s="281" t="s">
        <v>373</v>
      </c>
      <c r="AU2906" s="281" t="s">
        <v>90</v>
      </c>
      <c r="AV2906" s="280" t="s">
        <v>90</v>
      </c>
      <c r="AW2906" s="280" t="s">
        <v>31</v>
      </c>
      <c r="AX2906" s="280" t="s">
        <v>77</v>
      </c>
      <c r="AY2906" s="281" t="s">
        <v>366</v>
      </c>
    </row>
    <row r="2907" spans="2:51" s="280" customFormat="1">
      <c r="B2907" s="279"/>
      <c r="D2907" s="274" t="s">
        <v>373</v>
      </c>
      <c r="E2907" s="281" t="s">
        <v>1</v>
      </c>
      <c r="F2907" s="282" t="s">
        <v>2263</v>
      </c>
      <c r="H2907" s="283">
        <v>5.4749999999999996</v>
      </c>
      <c r="L2907" s="279"/>
      <c r="M2907" s="284"/>
      <c r="T2907" s="285"/>
      <c r="AT2907" s="281" t="s">
        <v>373</v>
      </c>
      <c r="AU2907" s="281" t="s">
        <v>90</v>
      </c>
      <c r="AV2907" s="280" t="s">
        <v>90</v>
      </c>
      <c r="AW2907" s="280" t="s">
        <v>31</v>
      </c>
      <c r="AX2907" s="280" t="s">
        <v>77</v>
      </c>
      <c r="AY2907" s="281" t="s">
        <v>366</v>
      </c>
    </row>
    <row r="2908" spans="2:51" s="273" customFormat="1">
      <c r="B2908" s="272"/>
      <c r="D2908" s="274" t="s">
        <v>373</v>
      </c>
      <c r="E2908" s="275" t="s">
        <v>1</v>
      </c>
      <c r="F2908" s="276" t="s">
        <v>1787</v>
      </c>
      <c r="H2908" s="275" t="s">
        <v>1</v>
      </c>
      <c r="L2908" s="272"/>
      <c r="M2908" s="277"/>
      <c r="T2908" s="278"/>
      <c r="AT2908" s="275" t="s">
        <v>373</v>
      </c>
      <c r="AU2908" s="275" t="s">
        <v>90</v>
      </c>
      <c r="AV2908" s="273" t="s">
        <v>84</v>
      </c>
      <c r="AW2908" s="273" t="s">
        <v>31</v>
      </c>
      <c r="AX2908" s="273" t="s">
        <v>77</v>
      </c>
      <c r="AY2908" s="275" t="s">
        <v>366</v>
      </c>
    </row>
    <row r="2909" spans="2:51" s="280" customFormat="1">
      <c r="B2909" s="279"/>
      <c r="D2909" s="274" t="s">
        <v>373</v>
      </c>
      <c r="E2909" s="281" t="s">
        <v>1</v>
      </c>
      <c r="F2909" s="282" t="s">
        <v>2264</v>
      </c>
      <c r="H2909" s="283">
        <v>55.652000000000001</v>
      </c>
      <c r="L2909" s="279"/>
      <c r="M2909" s="284"/>
      <c r="T2909" s="285"/>
      <c r="AT2909" s="281" t="s">
        <v>373</v>
      </c>
      <c r="AU2909" s="281" t="s">
        <v>90</v>
      </c>
      <c r="AV2909" s="280" t="s">
        <v>90</v>
      </c>
      <c r="AW2909" s="280" t="s">
        <v>31</v>
      </c>
      <c r="AX2909" s="280" t="s">
        <v>77</v>
      </c>
      <c r="AY2909" s="281" t="s">
        <v>366</v>
      </c>
    </row>
    <row r="2910" spans="2:51" s="280" customFormat="1">
      <c r="B2910" s="279"/>
      <c r="D2910" s="274" t="s">
        <v>373</v>
      </c>
      <c r="E2910" s="281" t="s">
        <v>1</v>
      </c>
      <c r="F2910" s="282" t="s">
        <v>2265</v>
      </c>
      <c r="H2910" s="283">
        <v>-12.557</v>
      </c>
      <c r="L2910" s="279"/>
      <c r="M2910" s="284"/>
      <c r="T2910" s="285"/>
      <c r="AT2910" s="281" t="s">
        <v>373</v>
      </c>
      <c r="AU2910" s="281" t="s">
        <v>90</v>
      </c>
      <c r="AV2910" s="280" t="s">
        <v>90</v>
      </c>
      <c r="AW2910" s="280" t="s">
        <v>31</v>
      </c>
      <c r="AX2910" s="280" t="s">
        <v>77</v>
      </c>
      <c r="AY2910" s="281" t="s">
        <v>366</v>
      </c>
    </row>
    <row r="2911" spans="2:51" s="280" customFormat="1" ht="22.5">
      <c r="B2911" s="279"/>
      <c r="D2911" s="274" t="s">
        <v>373</v>
      </c>
      <c r="E2911" s="281" t="s">
        <v>1</v>
      </c>
      <c r="F2911" s="282" t="s">
        <v>2266</v>
      </c>
      <c r="H2911" s="283">
        <v>5.4470000000000001</v>
      </c>
      <c r="L2911" s="279"/>
      <c r="M2911" s="284"/>
      <c r="T2911" s="285"/>
      <c r="AT2911" s="281" t="s">
        <v>373</v>
      </c>
      <c r="AU2911" s="281" t="s">
        <v>90</v>
      </c>
      <c r="AV2911" s="280" t="s">
        <v>90</v>
      </c>
      <c r="AW2911" s="280" t="s">
        <v>31</v>
      </c>
      <c r="AX2911" s="280" t="s">
        <v>77</v>
      </c>
      <c r="AY2911" s="281" t="s">
        <v>366</v>
      </c>
    </row>
    <row r="2912" spans="2:51" s="273" customFormat="1">
      <c r="B2912" s="272"/>
      <c r="D2912" s="274" t="s">
        <v>373</v>
      </c>
      <c r="E2912" s="275" t="s">
        <v>1</v>
      </c>
      <c r="F2912" s="276" t="s">
        <v>1789</v>
      </c>
      <c r="H2912" s="275" t="s">
        <v>1</v>
      </c>
      <c r="L2912" s="272"/>
      <c r="M2912" s="277"/>
      <c r="T2912" s="278"/>
      <c r="AT2912" s="275" t="s">
        <v>373</v>
      </c>
      <c r="AU2912" s="275" t="s">
        <v>90</v>
      </c>
      <c r="AV2912" s="273" t="s">
        <v>84</v>
      </c>
      <c r="AW2912" s="273" t="s">
        <v>31</v>
      </c>
      <c r="AX2912" s="273" t="s">
        <v>77</v>
      </c>
      <c r="AY2912" s="275" t="s">
        <v>366</v>
      </c>
    </row>
    <row r="2913" spans="2:51" s="280" customFormat="1">
      <c r="B2913" s="279"/>
      <c r="D2913" s="274" t="s">
        <v>373</v>
      </c>
      <c r="E2913" s="281" t="s">
        <v>1</v>
      </c>
      <c r="F2913" s="282" t="s">
        <v>2267</v>
      </c>
      <c r="H2913" s="283">
        <v>84.680999999999997</v>
      </c>
      <c r="L2913" s="279"/>
      <c r="M2913" s="284"/>
      <c r="T2913" s="285"/>
      <c r="AT2913" s="281" t="s">
        <v>373</v>
      </c>
      <c r="AU2913" s="281" t="s">
        <v>90</v>
      </c>
      <c r="AV2913" s="280" t="s">
        <v>90</v>
      </c>
      <c r="AW2913" s="280" t="s">
        <v>31</v>
      </c>
      <c r="AX2913" s="280" t="s">
        <v>77</v>
      </c>
      <c r="AY2913" s="281" t="s">
        <v>366</v>
      </c>
    </row>
    <row r="2914" spans="2:51" s="280" customFormat="1">
      <c r="B2914" s="279"/>
      <c r="D2914" s="274" t="s">
        <v>373</v>
      </c>
      <c r="E2914" s="281" t="s">
        <v>1</v>
      </c>
      <c r="F2914" s="282" t="s">
        <v>2268</v>
      </c>
      <c r="H2914" s="283">
        <v>-15.058</v>
      </c>
      <c r="L2914" s="279"/>
      <c r="M2914" s="284"/>
      <c r="T2914" s="285"/>
      <c r="AT2914" s="281" t="s">
        <v>373</v>
      </c>
      <c r="AU2914" s="281" t="s">
        <v>90</v>
      </c>
      <c r="AV2914" s="280" t="s">
        <v>90</v>
      </c>
      <c r="AW2914" s="280" t="s">
        <v>31</v>
      </c>
      <c r="AX2914" s="280" t="s">
        <v>77</v>
      </c>
      <c r="AY2914" s="281" t="s">
        <v>366</v>
      </c>
    </row>
    <row r="2915" spans="2:51" s="280" customFormat="1">
      <c r="B2915" s="279"/>
      <c r="D2915" s="274" t="s">
        <v>373</v>
      </c>
      <c r="E2915" s="281" t="s">
        <v>1</v>
      </c>
      <c r="F2915" s="282" t="s">
        <v>2269</v>
      </c>
      <c r="H2915" s="283">
        <v>5.4409999999999998</v>
      </c>
      <c r="L2915" s="279"/>
      <c r="M2915" s="284"/>
      <c r="T2915" s="285"/>
      <c r="AT2915" s="281" t="s">
        <v>373</v>
      </c>
      <c r="AU2915" s="281" t="s">
        <v>90</v>
      </c>
      <c r="AV2915" s="280" t="s">
        <v>90</v>
      </c>
      <c r="AW2915" s="280" t="s">
        <v>31</v>
      </c>
      <c r="AX2915" s="280" t="s">
        <v>77</v>
      </c>
      <c r="AY2915" s="281" t="s">
        <v>366</v>
      </c>
    </row>
    <row r="2916" spans="2:51" s="273" customFormat="1">
      <c r="B2916" s="272"/>
      <c r="D2916" s="274" t="s">
        <v>373</v>
      </c>
      <c r="E2916" s="275" t="s">
        <v>1</v>
      </c>
      <c r="F2916" s="276" t="s">
        <v>1791</v>
      </c>
      <c r="H2916" s="275" t="s">
        <v>1</v>
      </c>
      <c r="L2916" s="272"/>
      <c r="M2916" s="277"/>
      <c r="T2916" s="278"/>
      <c r="AT2916" s="275" t="s">
        <v>373</v>
      </c>
      <c r="AU2916" s="275" t="s">
        <v>90</v>
      </c>
      <c r="AV2916" s="273" t="s">
        <v>84</v>
      </c>
      <c r="AW2916" s="273" t="s">
        <v>31</v>
      </c>
      <c r="AX2916" s="273" t="s">
        <v>77</v>
      </c>
      <c r="AY2916" s="275" t="s">
        <v>366</v>
      </c>
    </row>
    <row r="2917" spans="2:51" s="280" customFormat="1">
      <c r="B2917" s="279"/>
      <c r="D2917" s="274" t="s">
        <v>373</v>
      </c>
      <c r="E2917" s="281" t="s">
        <v>1</v>
      </c>
      <c r="F2917" s="282" t="s">
        <v>2270</v>
      </c>
      <c r="H2917" s="283">
        <v>29.638000000000002</v>
      </c>
      <c r="L2917" s="279"/>
      <c r="M2917" s="284"/>
      <c r="T2917" s="285"/>
      <c r="AT2917" s="281" t="s">
        <v>373</v>
      </c>
      <c r="AU2917" s="281" t="s">
        <v>90</v>
      </c>
      <c r="AV2917" s="280" t="s">
        <v>90</v>
      </c>
      <c r="AW2917" s="280" t="s">
        <v>31</v>
      </c>
      <c r="AX2917" s="280" t="s">
        <v>77</v>
      </c>
      <c r="AY2917" s="281" t="s">
        <v>366</v>
      </c>
    </row>
    <row r="2918" spans="2:51" s="273" customFormat="1">
      <c r="B2918" s="272"/>
      <c r="D2918" s="274" t="s">
        <v>373</v>
      </c>
      <c r="E2918" s="275" t="s">
        <v>1</v>
      </c>
      <c r="F2918" s="276" t="s">
        <v>1801</v>
      </c>
      <c r="H2918" s="275" t="s">
        <v>1</v>
      </c>
      <c r="L2918" s="272"/>
      <c r="M2918" s="277"/>
      <c r="T2918" s="278"/>
      <c r="AT2918" s="275" t="s">
        <v>373</v>
      </c>
      <c r="AU2918" s="275" t="s">
        <v>90</v>
      </c>
      <c r="AV2918" s="273" t="s">
        <v>84</v>
      </c>
      <c r="AW2918" s="273" t="s">
        <v>31</v>
      </c>
      <c r="AX2918" s="273" t="s">
        <v>77</v>
      </c>
      <c r="AY2918" s="275" t="s">
        <v>366</v>
      </c>
    </row>
    <row r="2919" spans="2:51" s="280" customFormat="1">
      <c r="B2919" s="279"/>
      <c r="D2919" s="274" t="s">
        <v>373</v>
      </c>
      <c r="E2919" s="281" t="s">
        <v>1</v>
      </c>
      <c r="F2919" s="282" t="s">
        <v>2271</v>
      </c>
      <c r="H2919" s="283">
        <v>32.405000000000001</v>
      </c>
      <c r="L2919" s="279"/>
      <c r="M2919" s="284"/>
      <c r="T2919" s="285"/>
      <c r="AT2919" s="281" t="s">
        <v>373</v>
      </c>
      <c r="AU2919" s="281" t="s">
        <v>90</v>
      </c>
      <c r="AV2919" s="280" t="s">
        <v>90</v>
      </c>
      <c r="AW2919" s="280" t="s">
        <v>31</v>
      </c>
      <c r="AX2919" s="280" t="s">
        <v>77</v>
      </c>
      <c r="AY2919" s="281" t="s">
        <v>366</v>
      </c>
    </row>
    <row r="2920" spans="2:51" s="280" customFormat="1">
      <c r="B2920" s="279"/>
      <c r="D2920" s="274" t="s">
        <v>373</v>
      </c>
      <c r="E2920" s="281" t="s">
        <v>1</v>
      </c>
      <c r="F2920" s="282" t="s">
        <v>2272</v>
      </c>
      <c r="H2920" s="283">
        <v>-4.4610000000000003</v>
      </c>
      <c r="L2920" s="279"/>
      <c r="M2920" s="284"/>
      <c r="T2920" s="285"/>
      <c r="AT2920" s="281" t="s">
        <v>373</v>
      </c>
      <c r="AU2920" s="281" t="s">
        <v>90</v>
      </c>
      <c r="AV2920" s="280" t="s">
        <v>90</v>
      </c>
      <c r="AW2920" s="280" t="s">
        <v>31</v>
      </c>
      <c r="AX2920" s="280" t="s">
        <v>77</v>
      </c>
      <c r="AY2920" s="281" t="s">
        <v>366</v>
      </c>
    </row>
    <row r="2921" spans="2:51" s="280" customFormat="1">
      <c r="B2921" s="279"/>
      <c r="D2921" s="274" t="s">
        <v>373</v>
      </c>
      <c r="E2921" s="281" t="s">
        <v>1</v>
      </c>
      <c r="F2921" s="282" t="s">
        <v>2273</v>
      </c>
      <c r="H2921" s="283">
        <v>0.54200000000000004</v>
      </c>
      <c r="L2921" s="279"/>
      <c r="M2921" s="284"/>
      <c r="T2921" s="285"/>
      <c r="AT2921" s="281" t="s">
        <v>373</v>
      </c>
      <c r="AU2921" s="281" t="s">
        <v>90</v>
      </c>
      <c r="AV2921" s="280" t="s">
        <v>90</v>
      </c>
      <c r="AW2921" s="280" t="s">
        <v>31</v>
      </c>
      <c r="AX2921" s="280" t="s">
        <v>77</v>
      </c>
      <c r="AY2921" s="281" t="s">
        <v>366</v>
      </c>
    </row>
    <row r="2922" spans="2:51" s="273" customFormat="1">
      <c r="B2922" s="272"/>
      <c r="D2922" s="274" t="s">
        <v>373</v>
      </c>
      <c r="E2922" s="275" t="s">
        <v>1</v>
      </c>
      <c r="F2922" s="276" t="s">
        <v>1803</v>
      </c>
      <c r="H2922" s="275" t="s">
        <v>1</v>
      </c>
      <c r="L2922" s="272"/>
      <c r="M2922" s="277"/>
      <c r="T2922" s="278"/>
      <c r="AT2922" s="275" t="s">
        <v>373</v>
      </c>
      <c r="AU2922" s="275" t="s">
        <v>90</v>
      </c>
      <c r="AV2922" s="273" t="s">
        <v>84</v>
      </c>
      <c r="AW2922" s="273" t="s">
        <v>31</v>
      </c>
      <c r="AX2922" s="273" t="s">
        <v>77</v>
      </c>
      <c r="AY2922" s="275" t="s">
        <v>366</v>
      </c>
    </row>
    <row r="2923" spans="2:51" s="280" customFormat="1">
      <c r="B2923" s="279"/>
      <c r="D2923" s="274" t="s">
        <v>373</v>
      </c>
      <c r="E2923" s="281" t="s">
        <v>1</v>
      </c>
      <c r="F2923" s="282" t="s">
        <v>2274</v>
      </c>
      <c r="H2923" s="283">
        <v>41.494999999999997</v>
      </c>
      <c r="L2923" s="279"/>
      <c r="M2923" s="284"/>
      <c r="T2923" s="285"/>
      <c r="AT2923" s="281" t="s">
        <v>373</v>
      </c>
      <c r="AU2923" s="281" t="s">
        <v>90</v>
      </c>
      <c r="AV2923" s="280" t="s">
        <v>90</v>
      </c>
      <c r="AW2923" s="280" t="s">
        <v>31</v>
      </c>
      <c r="AX2923" s="280" t="s">
        <v>77</v>
      </c>
      <c r="AY2923" s="281" t="s">
        <v>366</v>
      </c>
    </row>
    <row r="2924" spans="2:51" s="280" customFormat="1">
      <c r="B2924" s="279"/>
      <c r="D2924" s="274" t="s">
        <v>373</v>
      </c>
      <c r="E2924" s="281" t="s">
        <v>1</v>
      </c>
      <c r="F2924" s="282" t="s">
        <v>2275</v>
      </c>
      <c r="H2924" s="283">
        <v>-6.431</v>
      </c>
      <c r="L2924" s="279"/>
      <c r="M2924" s="284"/>
      <c r="T2924" s="285"/>
      <c r="AT2924" s="281" t="s">
        <v>373</v>
      </c>
      <c r="AU2924" s="281" t="s">
        <v>90</v>
      </c>
      <c r="AV2924" s="280" t="s">
        <v>90</v>
      </c>
      <c r="AW2924" s="280" t="s">
        <v>31</v>
      </c>
      <c r="AX2924" s="280" t="s">
        <v>77</v>
      </c>
      <c r="AY2924" s="281" t="s">
        <v>366</v>
      </c>
    </row>
    <row r="2925" spans="2:51" s="280" customFormat="1" ht="22.5">
      <c r="B2925" s="279"/>
      <c r="D2925" s="274" t="s">
        <v>373</v>
      </c>
      <c r="E2925" s="281" t="s">
        <v>1</v>
      </c>
      <c r="F2925" s="282" t="s">
        <v>2276</v>
      </c>
      <c r="H2925" s="283">
        <v>6.49</v>
      </c>
      <c r="L2925" s="279"/>
      <c r="M2925" s="284"/>
      <c r="T2925" s="285"/>
      <c r="AT2925" s="281" t="s">
        <v>373</v>
      </c>
      <c r="AU2925" s="281" t="s">
        <v>90</v>
      </c>
      <c r="AV2925" s="280" t="s">
        <v>90</v>
      </c>
      <c r="AW2925" s="280" t="s">
        <v>31</v>
      </c>
      <c r="AX2925" s="280" t="s">
        <v>77</v>
      </c>
      <c r="AY2925" s="281" t="s">
        <v>366</v>
      </c>
    </row>
    <row r="2926" spans="2:51" s="273" customFormat="1">
      <c r="B2926" s="272"/>
      <c r="D2926" s="274" t="s">
        <v>373</v>
      </c>
      <c r="E2926" s="275" t="s">
        <v>1</v>
      </c>
      <c r="F2926" s="276" t="s">
        <v>2277</v>
      </c>
      <c r="H2926" s="275" t="s">
        <v>1</v>
      </c>
      <c r="L2926" s="272"/>
      <c r="M2926" s="277"/>
      <c r="T2926" s="278"/>
      <c r="AT2926" s="275" t="s">
        <v>373</v>
      </c>
      <c r="AU2926" s="275" t="s">
        <v>90</v>
      </c>
      <c r="AV2926" s="273" t="s">
        <v>84</v>
      </c>
      <c r="AW2926" s="273" t="s">
        <v>31</v>
      </c>
      <c r="AX2926" s="273" t="s">
        <v>77</v>
      </c>
      <c r="AY2926" s="275" t="s">
        <v>366</v>
      </c>
    </row>
    <row r="2927" spans="2:51" s="280" customFormat="1">
      <c r="B2927" s="279"/>
      <c r="D2927" s="274" t="s">
        <v>373</v>
      </c>
      <c r="E2927" s="281" t="s">
        <v>1</v>
      </c>
      <c r="F2927" s="282" t="s">
        <v>2278</v>
      </c>
      <c r="H2927" s="283">
        <v>163.833</v>
      </c>
      <c r="L2927" s="279"/>
      <c r="M2927" s="284"/>
      <c r="T2927" s="285"/>
      <c r="AT2927" s="281" t="s">
        <v>373</v>
      </c>
      <c r="AU2927" s="281" t="s">
        <v>90</v>
      </c>
      <c r="AV2927" s="280" t="s">
        <v>90</v>
      </c>
      <c r="AW2927" s="280" t="s">
        <v>31</v>
      </c>
      <c r="AX2927" s="280" t="s">
        <v>77</v>
      </c>
      <c r="AY2927" s="281" t="s">
        <v>366</v>
      </c>
    </row>
    <row r="2928" spans="2:51" s="280" customFormat="1" ht="22.5">
      <c r="B2928" s="279"/>
      <c r="D2928" s="274" t="s">
        <v>373</v>
      </c>
      <c r="E2928" s="281" t="s">
        <v>1</v>
      </c>
      <c r="F2928" s="282" t="s">
        <v>2279</v>
      </c>
      <c r="H2928" s="283">
        <v>-38.588999999999999</v>
      </c>
      <c r="L2928" s="279"/>
      <c r="M2928" s="284"/>
      <c r="T2928" s="285"/>
      <c r="AT2928" s="281" t="s">
        <v>373</v>
      </c>
      <c r="AU2928" s="281" t="s">
        <v>90</v>
      </c>
      <c r="AV2928" s="280" t="s">
        <v>90</v>
      </c>
      <c r="AW2928" s="280" t="s">
        <v>31</v>
      </c>
      <c r="AX2928" s="280" t="s">
        <v>77</v>
      </c>
      <c r="AY2928" s="281" t="s">
        <v>366</v>
      </c>
    </row>
    <row r="2929" spans="2:51" s="280" customFormat="1" ht="22.5">
      <c r="B2929" s="279"/>
      <c r="D2929" s="274" t="s">
        <v>373</v>
      </c>
      <c r="E2929" s="281" t="s">
        <v>1</v>
      </c>
      <c r="F2929" s="282" t="s">
        <v>2280</v>
      </c>
      <c r="H2929" s="283">
        <v>12.997999999999999</v>
      </c>
      <c r="L2929" s="279"/>
      <c r="M2929" s="284"/>
      <c r="T2929" s="285"/>
      <c r="AT2929" s="281" t="s">
        <v>373</v>
      </c>
      <c r="AU2929" s="281" t="s">
        <v>90</v>
      </c>
      <c r="AV2929" s="280" t="s">
        <v>90</v>
      </c>
      <c r="AW2929" s="280" t="s">
        <v>31</v>
      </c>
      <c r="AX2929" s="280" t="s">
        <v>77</v>
      </c>
      <c r="AY2929" s="281" t="s">
        <v>366</v>
      </c>
    </row>
    <row r="2930" spans="2:51" s="280" customFormat="1" ht="22.5">
      <c r="B2930" s="279"/>
      <c r="D2930" s="274" t="s">
        <v>373</v>
      </c>
      <c r="E2930" s="281" t="s">
        <v>1</v>
      </c>
      <c r="F2930" s="282" t="s">
        <v>2281</v>
      </c>
      <c r="H2930" s="283">
        <v>2.7989999999999999</v>
      </c>
      <c r="L2930" s="279"/>
      <c r="M2930" s="284"/>
      <c r="T2930" s="285"/>
      <c r="AT2930" s="281" t="s">
        <v>373</v>
      </c>
      <c r="AU2930" s="281" t="s">
        <v>90</v>
      </c>
      <c r="AV2930" s="280" t="s">
        <v>90</v>
      </c>
      <c r="AW2930" s="280" t="s">
        <v>31</v>
      </c>
      <c r="AX2930" s="280" t="s">
        <v>77</v>
      </c>
      <c r="AY2930" s="281" t="s">
        <v>366</v>
      </c>
    </row>
    <row r="2931" spans="2:51" s="280" customFormat="1">
      <c r="B2931" s="279"/>
      <c r="D2931" s="274" t="s">
        <v>373</v>
      </c>
      <c r="E2931" s="281" t="s">
        <v>1</v>
      </c>
      <c r="F2931" s="282" t="s">
        <v>2282</v>
      </c>
      <c r="H2931" s="283">
        <v>1.083</v>
      </c>
      <c r="L2931" s="279"/>
      <c r="M2931" s="284"/>
      <c r="T2931" s="285"/>
      <c r="AT2931" s="281" t="s">
        <v>373</v>
      </c>
      <c r="AU2931" s="281" t="s">
        <v>90</v>
      </c>
      <c r="AV2931" s="280" t="s">
        <v>90</v>
      </c>
      <c r="AW2931" s="280" t="s">
        <v>31</v>
      </c>
      <c r="AX2931" s="280" t="s">
        <v>77</v>
      </c>
      <c r="AY2931" s="281" t="s">
        <v>366</v>
      </c>
    </row>
    <row r="2932" spans="2:51" s="273" customFormat="1">
      <c r="B2932" s="272"/>
      <c r="D2932" s="274" t="s">
        <v>373</v>
      </c>
      <c r="E2932" s="275" t="s">
        <v>1</v>
      </c>
      <c r="F2932" s="276" t="s">
        <v>2018</v>
      </c>
      <c r="H2932" s="275" t="s">
        <v>1</v>
      </c>
      <c r="L2932" s="272"/>
      <c r="M2932" s="277"/>
      <c r="T2932" s="278"/>
      <c r="AT2932" s="275" t="s">
        <v>373</v>
      </c>
      <c r="AU2932" s="275" t="s">
        <v>90</v>
      </c>
      <c r="AV2932" s="273" t="s">
        <v>84</v>
      </c>
      <c r="AW2932" s="273" t="s">
        <v>31</v>
      </c>
      <c r="AX2932" s="273" t="s">
        <v>77</v>
      </c>
      <c r="AY2932" s="275" t="s">
        <v>366</v>
      </c>
    </row>
    <row r="2933" spans="2:51" s="280" customFormat="1">
      <c r="B2933" s="279"/>
      <c r="D2933" s="274" t="s">
        <v>373</v>
      </c>
      <c r="E2933" s="281" t="s">
        <v>1</v>
      </c>
      <c r="F2933" s="282" t="s">
        <v>2283</v>
      </c>
      <c r="H2933" s="283">
        <v>59.68</v>
      </c>
      <c r="L2933" s="279"/>
      <c r="M2933" s="284"/>
      <c r="T2933" s="285"/>
      <c r="AT2933" s="281" t="s">
        <v>373</v>
      </c>
      <c r="AU2933" s="281" t="s">
        <v>90</v>
      </c>
      <c r="AV2933" s="280" t="s">
        <v>90</v>
      </c>
      <c r="AW2933" s="280" t="s">
        <v>31</v>
      </c>
      <c r="AX2933" s="280" t="s">
        <v>77</v>
      </c>
      <c r="AY2933" s="281" t="s">
        <v>366</v>
      </c>
    </row>
    <row r="2934" spans="2:51" s="280" customFormat="1" ht="22.5">
      <c r="B2934" s="279"/>
      <c r="D2934" s="274" t="s">
        <v>373</v>
      </c>
      <c r="E2934" s="281" t="s">
        <v>1</v>
      </c>
      <c r="F2934" s="282" t="s">
        <v>2284</v>
      </c>
      <c r="H2934" s="283">
        <v>-19.318999999999999</v>
      </c>
      <c r="L2934" s="279"/>
      <c r="M2934" s="284"/>
      <c r="T2934" s="285"/>
      <c r="AT2934" s="281" t="s">
        <v>373</v>
      </c>
      <c r="AU2934" s="281" t="s">
        <v>90</v>
      </c>
      <c r="AV2934" s="280" t="s">
        <v>90</v>
      </c>
      <c r="AW2934" s="280" t="s">
        <v>31</v>
      </c>
      <c r="AX2934" s="280" t="s">
        <v>77</v>
      </c>
      <c r="AY2934" s="281" t="s">
        <v>366</v>
      </c>
    </row>
    <row r="2935" spans="2:51" s="280" customFormat="1">
      <c r="B2935" s="279"/>
      <c r="D2935" s="274" t="s">
        <v>373</v>
      </c>
      <c r="E2935" s="281" t="s">
        <v>1</v>
      </c>
      <c r="F2935" s="282" t="s">
        <v>2285</v>
      </c>
      <c r="H2935" s="283">
        <v>2.153</v>
      </c>
      <c r="L2935" s="279"/>
      <c r="M2935" s="284"/>
      <c r="T2935" s="285"/>
      <c r="AT2935" s="281" t="s">
        <v>373</v>
      </c>
      <c r="AU2935" s="281" t="s">
        <v>90</v>
      </c>
      <c r="AV2935" s="280" t="s">
        <v>90</v>
      </c>
      <c r="AW2935" s="280" t="s">
        <v>31</v>
      </c>
      <c r="AX2935" s="280" t="s">
        <v>77</v>
      </c>
      <c r="AY2935" s="281" t="s">
        <v>366</v>
      </c>
    </row>
    <row r="2936" spans="2:51" s="273" customFormat="1">
      <c r="B2936" s="272"/>
      <c r="D2936" s="274" t="s">
        <v>373</v>
      </c>
      <c r="E2936" s="275" t="s">
        <v>1</v>
      </c>
      <c r="F2936" s="276" t="s">
        <v>2286</v>
      </c>
      <c r="H2936" s="275" t="s">
        <v>1</v>
      </c>
      <c r="L2936" s="272"/>
      <c r="M2936" s="277"/>
      <c r="T2936" s="278"/>
      <c r="AT2936" s="275" t="s">
        <v>373</v>
      </c>
      <c r="AU2936" s="275" t="s">
        <v>90</v>
      </c>
      <c r="AV2936" s="273" t="s">
        <v>84</v>
      </c>
      <c r="AW2936" s="273" t="s">
        <v>31</v>
      </c>
      <c r="AX2936" s="273" t="s">
        <v>77</v>
      </c>
      <c r="AY2936" s="275" t="s">
        <v>366</v>
      </c>
    </row>
    <row r="2937" spans="2:51" s="280" customFormat="1">
      <c r="B2937" s="279"/>
      <c r="D2937" s="274" t="s">
        <v>373</v>
      </c>
      <c r="E2937" s="281" t="s">
        <v>1</v>
      </c>
      <c r="F2937" s="282" t="s">
        <v>2287</v>
      </c>
      <c r="H2937" s="283">
        <v>12.484999999999999</v>
      </c>
      <c r="L2937" s="279"/>
      <c r="M2937" s="284"/>
      <c r="T2937" s="285"/>
      <c r="AT2937" s="281" t="s">
        <v>373</v>
      </c>
      <c r="AU2937" s="281" t="s">
        <v>90</v>
      </c>
      <c r="AV2937" s="280" t="s">
        <v>90</v>
      </c>
      <c r="AW2937" s="280" t="s">
        <v>31</v>
      </c>
      <c r="AX2937" s="280" t="s">
        <v>77</v>
      </c>
      <c r="AY2937" s="281" t="s">
        <v>366</v>
      </c>
    </row>
    <row r="2938" spans="2:51" s="280" customFormat="1">
      <c r="B2938" s="279"/>
      <c r="D2938" s="274" t="s">
        <v>373</v>
      </c>
      <c r="E2938" s="281" t="s">
        <v>1</v>
      </c>
      <c r="F2938" s="282" t="s">
        <v>2166</v>
      </c>
      <c r="H2938" s="283">
        <v>-1.419</v>
      </c>
      <c r="L2938" s="279"/>
      <c r="M2938" s="284"/>
      <c r="T2938" s="285"/>
      <c r="AT2938" s="281" t="s">
        <v>373</v>
      </c>
      <c r="AU2938" s="281" t="s">
        <v>90</v>
      </c>
      <c r="AV2938" s="280" t="s">
        <v>90</v>
      </c>
      <c r="AW2938" s="280" t="s">
        <v>31</v>
      </c>
      <c r="AX2938" s="280" t="s">
        <v>77</v>
      </c>
      <c r="AY2938" s="281" t="s">
        <v>366</v>
      </c>
    </row>
    <row r="2939" spans="2:51" s="273" customFormat="1">
      <c r="B2939" s="272"/>
      <c r="D2939" s="274" t="s">
        <v>373</v>
      </c>
      <c r="E2939" s="275" t="s">
        <v>1</v>
      </c>
      <c r="F2939" s="276" t="s">
        <v>2288</v>
      </c>
      <c r="H2939" s="275" t="s">
        <v>1</v>
      </c>
      <c r="L2939" s="272"/>
      <c r="M2939" s="277"/>
      <c r="T2939" s="278"/>
      <c r="AT2939" s="275" t="s">
        <v>373</v>
      </c>
      <c r="AU2939" s="275" t="s">
        <v>90</v>
      </c>
      <c r="AV2939" s="273" t="s">
        <v>84</v>
      </c>
      <c r="AW2939" s="273" t="s">
        <v>31</v>
      </c>
      <c r="AX2939" s="273" t="s">
        <v>77</v>
      </c>
      <c r="AY2939" s="275" t="s">
        <v>366</v>
      </c>
    </row>
    <row r="2940" spans="2:51" s="280" customFormat="1" ht="22.5">
      <c r="B2940" s="279"/>
      <c r="D2940" s="274" t="s">
        <v>373</v>
      </c>
      <c r="E2940" s="281" t="s">
        <v>1</v>
      </c>
      <c r="F2940" s="282" t="s">
        <v>2289</v>
      </c>
      <c r="H2940" s="283">
        <v>85.9</v>
      </c>
      <c r="L2940" s="279"/>
      <c r="M2940" s="284"/>
      <c r="T2940" s="285"/>
      <c r="AT2940" s="281" t="s">
        <v>373</v>
      </c>
      <c r="AU2940" s="281" t="s">
        <v>90</v>
      </c>
      <c r="AV2940" s="280" t="s">
        <v>90</v>
      </c>
      <c r="AW2940" s="280" t="s">
        <v>31</v>
      </c>
      <c r="AX2940" s="280" t="s">
        <v>77</v>
      </c>
      <c r="AY2940" s="281" t="s">
        <v>366</v>
      </c>
    </row>
    <row r="2941" spans="2:51" s="280" customFormat="1">
      <c r="B2941" s="279"/>
      <c r="D2941" s="274" t="s">
        <v>373</v>
      </c>
      <c r="E2941" s="281" t="s">
        <v>1</v>
      </c>
      <c r="F2941" s="282" t="s">
        <v>2290</v>
      </c>
      <c r="H2941" s="283">
        <v>-11.284000000000001</v>
      </c>
      <c r="L2941" s="279"/>
      <c r="M2941" s="284"/>
      <c r="T2941" s="285"/>
      <c r="AT2941" s="281" t="s">
        <v>373</v>
      </c>
      <c r="AU2941" s="281" t="s">
        <v>90</v>
      </c>
      <c r="AV2941" s="280" t="s">
        <v>90</v>
      </c>
      <c r="AW2941" s="280" t="s">
        <v>31</v>
      </c>
      <c r="AX2941" s="280" t="s">
        <v>77</v>
      </c>
      <c r="AY2941" s="281" t="s">
        <v>366</v>
      </c>
    </row>
    <row r="2942" spans="2:51" s="280" customFormat="1">
      <c r="B2942" s="279"/>
      <c r="D2942" s="274" t="s">
        <v>373</v>
      </c>
      <c r="E2942" s="281" t="s">
        <v>1</v>
      </c>
      <c r="F2942" s="282" t="s">
        <v>2291</v>
      </c>
      <c r="H2942" s="283">
        <v>0.86</v>
      </c>
      <c r="L2942" s="279"/>
      <c r="M2942" s="284"/>
      <c r="T2942" s="285"/>
      <c r="AT2942" s="281" t="s">
        <v>373</v>
      </c>
      <c r="AU2942" s="281" t="s">
        <v>90</v>
      </c>
      <c r="AV2942" s="280" t="s">
        <v>90</v>
      </c>
      <c r="AW2942" s="280" t="s">
        <v>31</v>
      </c>
      <c r="AX2942" s="280" t="s">
        <v>77</v>
      </c>
      <c r="AY2942" s="281" t="s">
        <v>366</v>
      </c>
    </row>
    <row r="2943" spans="2:51" s="273" customFormat="1">
      <c r="B2943" s="272"/>
      <c r="D2943" s="274" t="s">
        <v>373</v>
      </c>
      <c r="E2943" s="275" t="s">
        <v>1</v>
      </c>
      <c r="F2943" s="276" t="s">
        <v>1830</v>
      </c>
      <c r="H2943" s="275" t="s">
        <v>1</v>
      </c>
      <c r="L2943" s="272"/>
      <c r="M2943" s="277"/>
      <c r="T2943" s="278"/>
      <c r="AT2943" s="275" t="s">
        <v>373</v>
      </c>
      <c r="AU2943" s="275" t="s">
        <v>90</v>
      </c>
      <c r="AV2943" s="273" t="s">
        <v>84</v>
      </c>
      <c r="AW2943" s="273" t="s">
        <v>31</v>
      </c>
      <c r="AX2943" s="273" t="s">
        <v>77</v>
      </c>
      <c r="AY2943" s="275" t="s">
        <v>366</v>
      </c>
    </row>
    <row r="2944" spans="2:51" s="280" customFormat="1">
      <c r="B2944" s="279"/>
      <c r="D2944" s="274" t="s">
        <v>373</v>
      </c>
      <c r="E2944" s="281" t="s">
        <v>1</v>
      </c>
      <c r="F2944" s="282" t="s">
        <v>2292</v>
      </c>
      <c r="H2944" s="283">
        <v>6.4379999999999997</v>
      </c>
      <c r="L2944" s="279"/>
      <c r="M2944" s="284"/>
      <c r="T2944" s="285"/>
      <c r="AT2944" s="281" t="s">
        <v>373</v>
      </c>
      <c r="AU2944" s="281" t="s">
        <v>90</v>
      </c>
      <c r="AV2944" s="280" t="s">
        <v>90</v>
      </c>
      <c r="AW2944" s="280" t="s">
        <v>31</v>
      </c>
      <c r="AX2944" s="280" t="s">
        <v>77</v>
      </c>
      <c r="AY2944" s="281" t="s">
        <v>366</v>
      </c>
    </row>
    <row r="2945" spans="2:51" s="280" customFormat="1">
      <c r="B2945" s="279"/>
      <c r="D2945" s="274" t="s">
        <v>373</v>
      </c>
      <c r="E2945" s="281" t="s">
        <v>1</v>
      </c>
      <c r="F2945" s="282" t="s">
        <v>2155</v>
      </c>
      <c r="H2945" s="283">
        <v>-1.236</v>
      </c>
      <c r="L2945" s="279"/>
      <c r="M2945" s="284"/>
      <c r="T2945" s="285"/>
      <c r="AT2945" s="281" t="s">
        <v>373</v>
      </c>
      <c r="AU2945" s="281" t="s">
        <v>90</v>
      </c>
      <c r="AV2945" s="280" t="s">
        <v>90</v>
      </c>
      <c r="AW2945" s="280" t="s">
        <v>31</v>
      </c>
      <c r="AX2945" s="280" t="s">
        <v>77</v>
      </c>
      <c r="AY2945" s="281" t="s">
        <v>366</v>
      </c>
    </row>
    <row r="2946" spans="2:51" s="280" customFormat="1">
      <c r="B2946" s="279"/>
      <c r="D2946" s="274" t="s">
        <v>373</v>
      </c>
      <c r="E2946" s="281" t="s">
        <v>1</v>
      </c>
      <c r="F2946" s="282" t="s">
        <v>2293</v>
      </c>
      <c r="H2946" s="283">
        <v>1.2829999999999999</v>
      </c>
      <c r="L2946" s="279"/>
      <c r="M2946" s="284"/>
      <c r="T2946" s="285"/>
      <c r="AT2946" s="281" t="s">
        <v>373</v>
      </c>
      <c r="AU2946" s="281" t="s">
        <v>90</v>
      </c>
      <c r="AV2946" s="280" t="s">
        <v>90</v>
      </c>
      <c r="AW2946" s="280" t="s">
        <v>31</v>
      </c>
      <c r="AX2946" s="280" t="s">
        <v>77</v>
      </c>
      <c r="AY2946" s="281" t="s">
        <v>366</v>
      </c>
    </row>
    <row r="2947" spans="2:51" s="273" customFormat="1">
      <c r="B2947" s="272"/>
      <c r="D2947" s="274" t="s">
        <v>373</v>
      </c>
      <c r="E2947" s="275" t="s">
        <v>1</v>
      </c>
      <c r="F2947" s="276" t="s">
        <v>1832</v>
      </c>
      <c r="H2947" s="275" t="s">
        <v>1</v>
      </c>
      <c r="L2947" s="272"/>
      <c r="M2947" s="277"/>
      <c r="T2947" s="278"/>
      <c r="AT2947" s="275" t="s">
        <v>373</v>
      </c>
      <c r="AU2947" s="275" t="s">
        <v>90</v>
      </c>
      <c r="AV2947" s="273" t="s">
        <v>84</v>
      </c>
      <c r="AW2947" s="273" t="s">
        <v>31</v>
      </c>
      <c r="AX2947" s="273" t="s">
        <v>77</v>
      </c>
      <c r="AY2947" s="275" t="s">
        <v>366</v>
      </c>
    </row>
    <row r="2948" spans="2:51" s="280" customFormat="1">
      <c r="B2948" s="279"/>
      <c r="D2948" s="274" t="s">
        <v>373</v>
      </c>
      <c r="E2948" s="281" t="s">
        <v>1</v>
      </c>
      <c r="F2948" s="282" t="s">
        <v>2294</v>
      </c>
      <c r="H2948" s="283">
        <v>10.382</v>
      </c>
      <c r="L2948" s="279"/>
      <c r="M2948" s="284"/>
      <c r="T2948" s="285"/>
      <c r="AT2948" s="281" t="s">
        <v>373</v>
      </c>
      <c r="AU2948" s="281" t="s">
        <v>90</v>
      </c>
      <c r="AV2948" s="280" t="s">
        <v>90</v>
      </c>
      <c r="AW2948" s="280" t="s">
        <v>31</v>
      </c>
      <c r="AX2948" s="280" t="s">
        <v>77</v>
      </c>
      <c r="AY2948" s="281" t="s">
        <v>366</v>
      </c>
    </row>
    <row r="2949" spans="2:51" s="280" customFormat="1">
      <c r="B2949" s="279"/>
      <c r="D2949" s="274" t="s">
        <v>373</v>
      </c>
      <c r="E2949" s="281" t="s">
        <v>1</v>
      </c>
      <c r="F2949" s="282" t="s">
        <v>2295</v>
      </c>
      <c r="H2949" s="283">
        <v>-2.9820000000000002</v>
      </c>
      <c r="L2949" s="279"/>
      <c r="M2949" s="284"/>
      <c r="T2949" s="285"/>
      <c r="AT2949" s="281" t="s">
        <v>373</v>
      </c>
      <c r="AU2949" s="281" t="s">
        <v>90</v>
      </c>
      <c r="AV2949" s="280" t="s">
        <v>90</v>
      </c>
      <c r="AW2949" s="280" t="s">
        <v>31</v>
      </c>
      <c r="AX2949" s="280" t="s">
        <v>77</v>
      </c>
      <c r="AY2949" s="281" t="s">
        <v>366</v>
      </c>
    </row>
    <row r="2950" spans="2:51" s="280" customFormat="1" ht="22.5">
      <c r="B2950" s="279"/>
      <c r="D2950" s="274" t="s">
        <v>373</v>
      </c>
      <c r="E2950" s="281" t="s">
        <v>1</v>
      </c>
      <c r="F2950" s="282" t="s">
        <v>2296</v>
      </c>
      <c r="H2950" s="283">
        <v>2.5830000000000002</v>
      </c>
      <c r="L2950" s="279"/>
      <c r="M2950" s="284"/>
      <c r="T2950" s="285"/>
      <c r="AT2950" s="281" t="s">
        <v>373</v>
      </c>
      <c r="AU2950" s="281" t="s">
        <v>90</v>
      </c>
      <c r="AV2950" s="280" t="s">
        <v>90</v>
      </c>
      <c r="AW2950" s="280" t="s">
        <v>31</v>
      </c>
      <c r="AX2950" s="280" t="s">
        <v>77</v>
      </c>
      <c r="AY2950" s="281" t="s">
        <v>366</v>
      </c>
    </row>
    <row r="2951" spans="2:51" s="273" customFormat="1">
      <c r="B2951" s="272"/>
      <c r="D2951" s="274" t="s">
        <v>373</v>
      </c>
      <c r="E2951" s="275" t="s">
        <v>1</v>
      </c>
      <c r="F2951" s="276" t="s">
        <v>1601</v>
      </c>
      <c r="H2951" s="275" t="s">
        <v>1</v>
      </c>
      <c r="L2951" s="272"/>
      <c r="M2951" s="277"/>
      <c r="T2951" s="278"/>
      <c r="AT2951" s="275" t="s">
        <v>373</v>
      </c>
      <c r="AU2951" s="275" t="s">
        <v>90</v>
      </c>
      <c r="AV2951" s="273" t="s">
        <v>84</v>
      </c>
      <c r="AW2951" s="273" t="s">
        <v>31</v>
      </c>
      <c r="AX2951" s="273" t="s">
        <v>77</v>
      </c>
      <c r="AY2951" s="275" t="s">
        <v>366</v>
      </c>
    </row>
    <row r="2952" spans="2:51" s="280" customFormat="1">
      <c r="B2952" s="279"/>
      <c r="D2952" s="274" t="s">
        <v>373</v>
      </c>
      <c r="E2952" s="281" t="s">
        <v>1</v>
      </c>
      <c r="F2952" s="282" t="s">
        <v>2297</v>
      </c>
      <c r="H2952" s="283">
        <v>12.125</v>
      </c>
      <c r="L2952" s="279"/>
      <c r="M2952" s="284"/>
      <c r="T2952" s="285"/>
      <c r="AT2952" s="281" t="s">
        <v>373</v>
      </c>
      <c r="AU2952" s="281" t="s">
        <v>90</v>
      </c>
      <c r="AV2952" s="280" t="s">
        <v>90</v>
      </c>
      <c r="AW2952" s="280" t="s">
        <v>31</v>
      </c>
      <c r="AX2952" s="280" t="s">
        <v>77</v>
      </c>
      <c r="AY2952" s="281" t="s">
        <v>366</v>
      </c>
    </row>
    <row r="2953" spans="2:51" s="280" customFormat="1">
      <c r="B2953" s="279"/>
      <c r="D2953" s="274" t="s">
        <v>373</v>
      </c>
      <c r="E2953" s="281" t="s">
        <v>1</v>
      </c>
      <c r="F2953" s="282" t="s">
        <v>2298</v>
      </c>
      <c r="H2953" s="283">
        <v>-4.6100000000000003</v>
      </c>
      <c r="L2953" s="279"/>
      <c r="M2953" s="284"/>
      <c r="T2953" s="285"/>
      <c r="AT2953" s="281" t="s">
        <v>373</v>
      </c>
      <c r="AU2953" s="281" t="s">
        <v>90</v>
      </c>
      <c r="AV2953" s="280" t="s">
        <v>90</v>
      </c>
      <c r="AW2953" s="280" t="s">
        <v>31</v>
      </c>
      <c r="AX2953" s="280" t="s">
        <v>77</v>
      </c>
      <c r="AY2953" s="281" t="s">
        <v>366</v>
      </c>
    </row>
    <row r="2954" spans="2:51" s="280" customFormat="1">
      <c r="B2954" s="279"/>
      <c r="D2954" s="274" t="s">
        <v>373</v>
      </c>
      <c r="E2954" s="281" t="s">
        <v>1</v>
      </c>
      <c r="F2954" s="282" t="s">
        <v>2299</v>
      </c>
      <c r="H2954" s="283">
        <v>0.93500000000000005</v>
      </c>
      <c r="L2954" s="279"/>
      <c r="M2954" s="284"/>
      <c r="T2954" s="285"/>
      <c r="AT2954" s="281" t="s">
        <v>373</v>
      </c>
      <c r="AU2954" s="281" t="s">
        <v>90</v>
      </c>
      <c r="AV2954" s="280" t="s">
        <v>90</v>
      </c>
      <c r="AW2954" s="280" t="s">
        <v>31</v>
      </c>
      <c r="AX2954" s="280" t="s">
        <v>77</v>
      </c>
      <c r="AY2954" s="281" t="s">
        <v>366</v>
      </c>
    </row>
    <row r="2955" spans="2:51" s="273" customFormat="1">
      <c r="B2955" s="272"/>
      <c r="D2955" s="274" t="s">
        <v>373</v>
      </c>
      <c r="E2955" s="275" t="s">
        <v>1</v>
      </c>
      <c r="F2955" s="276" t="s">
        <v>1806</v>
      </c>
      <c r="H2955" s="275" t="s">
        <v>1</v>
      </c>
      <c r="L2955" s="272"/>
      <c r="M2955" s="277"/>
      <c r="T2955" s="278"/>
      <c r="AT2955" s="275" t="s">
        <v>373</v>
      </c>
      <c r="AU2955" s="275" t="s">
        <v>90</v>
      </c>
      <c r="AV2955" s="273" t="s">
        <v>84</v>
      </c>
      <c r="AW2955" s="273" t="s">
        <v>31</v>
      </c>
      <c r="AX2955" s="273" t="s">
        <v>77</v>
      </c>
      <c r="AY2955" s="275" t="s">
        <v>366</v>
      </c>
    </row>
    <row r="2956" spans="2:51" s="280" customFormat="1">
      <c r="B2956" s="279"/>
      <c r="D2956" s="274" t="s">
        <v>373</v>
      </c>
      <c r="E2956" s="281" t="s">
        <v>1</v>
      </c>
      <c r="F2956" s="282" t="s">
        <v>2300</v>
      </c>
      <c r="H2956" s="283">
        <v>27.757999999999999</v>
      </c>
      <c r="L2956" s="279"/>
      <c r="M2956" s="284"/>
      <c r="T2956" s="285"/>
      <c r="AT2956" s="281" t="s">
        <v>373</v>
      </c>
      <c r="AU2956" s="281" t="s">
        <v>90</v>
      </c>
      <c r="AV2956" s="280" t="s">
        <v>90</v>
      </c>
      <c r="AW2956" s="280" t="s">
        <v>31</v>
      </c>
      <c r="AX2956" s="280" t="s">
        <v>77</v>
      </c>
      <c r="AY2956" s="281" t="s">
        <v>366</v>
      </c>
    </row>
    <row r="2957" spans="2:51" s="280" customFormat="1">
      <c r="B2957" s="279"/>
      <c r="D2957" s="274" t="s">
        <v>373</v>
      </c>
      <c r="E2957" s="281" t="s">
        <v>1</v>
      </c>
      <c r="F2957" s="282" t="s">
        <v>2301</v>
      </c>
      <c r="H2957" s="283">
        <v>-12.143000000000001</v>
      </c>
      <c r="L2957" s="279"/>
      <c r="M2957" s="284"/>
      <c r="T2957" s="285"/>
      <c r="AT2957" s="281" t="s">
        <v>373</v>
      </c>
      <c r="AU2957" s="281" t="s">
        <v>90</v>
      </c>
      <c r="AV2957" s="280" t="s">
        <v>90</v>
      </c>
      <c r="AW2957" s="280" t="s">
        <v>31</v>
      </c>
      <c r="AX2957" s="280" t="s">
        <v>77</v>
      </c>
      <c r="AY2957" s="281" t="s">
        <v>366</v>
      </c>
    </row>
    <row r="2958" spans="2:51" s="280" customFormat="1" ht="22.5">
      <c r="B2958" s="279"/>
      <c r="D2958" s="274" t="s">
        <v>373</v>
      </c>
      <c r="E2958" s="281" t="s">
        <v>1</v>
      </c>
      <c r="F2958" s="282" t="s">
        <v>2302</v>
      </c>
      <c r="H2958" s="283">
        <v>7.43</v>
      </c>
      <c r="L2958" s="279"/>
      <c r="M2958" s="284"/>
      <c r="T2958" s="285"/>
      <c r="AT2958" s="281" t="s">
        <v>373</v>
      </c>
      <c r="AU2958" s="281" t="s">
        <v>90</v>
      </c>
      <c r="AV2958" s="280" t="s">
        <v>90</v>
      </c>
      <c r="AW2958" s="280" t="s">
        <v>31</v>
      </c>
      <c r="AX2958" s="280" t="s">
        <v>77</v>
      </c>
      <c r="AY2958" s="281" t="s">
        <v>366</v>
      </c>
    </row>
    <row r="2959" spans="2:51" s="294" customFormat="1">
      <c r="B2959" s="293"/>
      <c r="D2959" s="274" t="s">
        <v>373</v>
      </c>
      <c r="E2959" s="295" t="s">
        <v>297</v>
      </c>
      <c r="F2959" s="296" t="s">
        <v>397</v>
      </c>
      <c r="H2959" s="297">
        <v>2840.212</v>
      </c>
      <c r="L2959" s="293"/>
      <c r="M2959" s="298"/>
      <c r="T2959" s="299"/>
      <c r="AT2959" s="295" t="s">
        <v>373</v>
      </c>
      <c r="AU2959" s="295" t="s">
        <v>90</v>
      </c>
      <c r="AV2959" s="294" t="s">
        <v>149</v>
      </c>
      <c r="AW2959" s="294" t="s">
        <v>31</v>
      </c>
      <c r="AX2959" s="294" t="s">
        <v>77</v>
      </c>
      <c r="AY2959" s="295" t="s">
        <v>366</v>
      </c>
    </row>
    <row r="2960" spans="2:51" s="287" customFormat="1">
      <c r="B2960" s="286"/>
      <c r="D2960" s="274" t="s">
        <v>373</v>
      </c>
      <c r="E2960" s="288" t="s">
        <v>1</v>
      </c>
      <c r="F2960" s="289" t="s">
        <v>378</v>
      </c>
      <c r="H2960" s="290">
        <v>2840.212</v>
      </c>
      <c r="L2960" s="286"/>
      <c r="M2960" s="291"/>
      <c r="T2960" s="292"/>
      <c r="AT2960" s="288" t="s">
        <v>373</v>
      </c>
      <c r="AU2960" s="288" t="s">
        <v>90</v>
      </c>
      <c r="AV2960" s="287" t="s">
        <v>371</v>
      </c>
      <c r="AW2960" s="287" t="s">
        <v>31</v>
      </c>
      <c r="AX2960" s="287" t="s">
        <v>84</v>
      </c>
      <c r="AY2960" s="288" t="s">
        <v>366</v>
      </c>
    </row>
    <row r="2961" spans="2:65" s="273" customFormat="1">
      <c r="B2961" s="272"/>
      <c r="D2961" s="274" t="s">
        <v>373</v>
      </c>
      <c r="E2961" s="275" t="s">
        <v>1</v>
      </c>
      <c r="F2961" s="276" t="s">
        <v>1565</v>
      </c>
      <c r="H2961" s="275" t="s">
        <v>1</v>
      </c>
      <c r="L2961" s="272"/>
      <c r="M2961" s="277"/>
      <c r="T2961" s="278"/>
      <c r="AT2961" s="275" t="s">
        <v>373</v>
      </c>
      <c r="AU2961" s="275" t="s">
        <v>90</v>
      </c>
      <c r="AV2961" s="273" t="s">
        <v>84</v>
      </c>
      <c r="AW2961" s="273" t="s">
        <v>31</v>
      </c>
      <c r="AX2961" s="273" t="s">
        <v>77</v>
      </c>
      <c r="AY2961" s="275" t="s">
        <v>366</v>
      </c>
    </row>
    <row r="2962" spans="2:65" s="74" customFormat="1" ht="66.75" customHeight="1">
      <c r="B2962" s="73"/>
      <c r="C2962" s="260" t="s">
        <v>1392</v>
      </c>
      <c r="D2962" s="260" t="s">
        <v>368</v>
      </c>
      <c r="E2962" s="261" t="s">
        <v>2303</v>
      </c>
      <c r="F2962" s="262" t="s">
        <v>2304</v>
      </c>
      <c r="G2962" s="263" t="s">
        <v>249</v>
      </c>
      <c r="H2962" s="264">
        <v>220.95099999999999</v>
      </c>
      <c r="I2962" s="26"/>
      <c r="J2962" s="266">
        <f>ROUND(I2962*H2962,2)</f>
        <v>0</v>
      </c>
      <c r="K2962" s="267"/>
      <c r="L2962" s="73"/>
      <c r="M2962" s="27" t="s">
        <v>1</v>
      </c>
      <c r="N2962" s="233" t="s">
        <v>43</v>
      </c>
      <c r="P2962" s="269">
        <f>O2962*H2962</f>
        <v>0</v>
      </c>
      <c r="Q2962" s="269">
        <v>4.1999999999999997E-3</v>
      </c>
      <c r="R2962" s="269">
        <f>Q2962*H2962</f>
        <v>0.92799419999999988</v>
      </c>
      <c r="S2962" s="269">
        <v>0</v>
      </c>
      <c r="T2962" s="270">
        <f>S2962*H2962</f>
        <v>0</v>
      </c>
      <c r="AR2962" s="271" t="s">
        <v>371</v>
      </c>
      <c r="AT2962" s="271" t="s">
        <v>368</v>
      </c>
      <c r="AU2962" s="271" t="s">
        <v>90</v>
      </c>
      <c r="AY2962" s="53" t="s">
        <v>366</v>
      </c>
      <c r="BE2962" s="179">
        <f>IF(N2962="základná",J2962,0)</f>
        <v>0</v>
      </c>
      <c r="BF2962" s="179">
        <f>IF(N2962="znížená",J2962,0)</f>
        <v>0</v>
      </c>
      <c r="BG2962" s="179">
        <f>IF(N2962="zákl. prenesená",J2962,0)</f>
        <v>0</v>
      </c>
      <c r="BH2962" s="179">
        <f>IF(N2962="zníž. prenesená",J2962,0)</f>
        <v>0</v>
      </c>
      <c r="BI2962" s="179">
        <f>IF(N2962="nulová",J2962,0)</f>
        <v>0</v>
      </c>
      <c r="BJ2962" s="53" t="s">
        <v>90</v>
      </c>
      <c r="BK2962" s="179">
        <f>ROUND(I2962*H2962,2)</f>
        <v>0</v>
      </c>
      <c r="BL2962" s="53" t="s">
        <v>371</v>
      </c>
      <c r="BM2962" s="271" t="s">
        <v>2305</v>
      </c>
    </row>
    <row r="2963" spans="2:65" s="273" customFormat="1">
      <c r="B2963" s="272"/>
      <c r="D2963" s="274" t="s">
        <v>373</v>
      </c>
      <c r="E2963" s="275" t="s">
        <v>1</v>
      </c>
      <c r="F2963" s="276" t="s">
        <v>2306</v>
      </c>
      <c r="H2963" s="275" t="s">
        <v>1</v>
      </c>
      <c r="L2963" s="272"/>
      <c r="M2963" s="277"/>
      <c r="T2963" s="278"/>
      <c r="AT2963" s="275" t="s">
        <v>373</v>
      </c>
      <c r="AU2963" s="275" t="s">
        <v>90</v>
      </c>
      <c r="AV2963" s="273" t="s">
        <v>84</v>
      </c>
      <c r="AW2963" s="273" t="s">
        <v>31</v>
      </c>
      <c r="AX2963" s="273" t="s">
        <v>77</v>
      </c>
      <c r="AY2963" s="275" t="s">
        <v>366</v>
      </c>
    </row>
    <row r="2964" spans="2:65" s="273" customFormat="1">
      <c r="B2964" s="272"/>
      <c r="D2964" s="274" t="s">
        <v>373</v>
      </c>
      <c r="E2964" s="275" t="s">
        <v>1</v>
      </c>
      <c r="F2964" s="276" t="s">
        <v>1593</v>
      </c>
      <c r="H2964" s="275" t="s">
        <v>1</v>
      </c>
      <c r="L2964" s="272"/>
      <c r="M2964" s="277"/>
      <c r="T2964" s="278"/>
      <c r="AT2964" s="275" t="s">
        <v>373</v>
      </c>
      <c r="AU2964" s="275" t="s">
        <v>90</v>
      </c>
      <c r="AV2964" s="273" t="s">
        <v>84</v>
      </c>
      <c r="AW2964" s="273" t="s">
        <v>31</v>
      </c>
      <c r="AX2964" s="273" t="s">
        <v>77</v>
      </c>
      <c r="AY2964" s="275" t="s">
        <v>366</v>
      </c>
    </row>
    <row r="2965" spans="2:65" s="273" customFormat="1">
      <c r="B2965" s="272"/>
      <c r="D2965" s="274" t="s">
        <v>373</v>
      </c>
      <c r="E2965" s="275" t="s">
        <v>1</v>
      </c>
      <c r="F2965" s="276" t="s">
        <v>2307</v>
      </c>
      <c r="H2965" s="275" t="s">
        <v>1</v>
      </c>
      <c r="L2965" s="272"/>
      <c r="M2965" s="277"/>
      <c r="T2965" s="278"/>
      <c r="AT2965" s="275" t="s">
        <v>373</v>
      </c>
      <c r="AU2965" s="275" t="s">
        <v>90</v>
      </c>
      <c r="AV2965" s="273" t="s">
        <v>84</v>
      </c>
      <c r="AW2965" s="273" t="s">
        <v>31</v>
      </c>
      <c r="AX2965" s="273" t="s">
        <v>77</v>
      </c>
      <c r="AY2965" s="275" t="s">
        <v>366</v>
      </c>
    </row>
    <row r="2966" spans="2:65" s="280" customFormat="1">
      <c r="B2966" s="279"/>
      <c r="D2966" s="274" t="s">
        <v>373</v>
      </c>
      <c r="E2966" s="281" t="s">
        <v>1</v>
      </c>
      <c r="F2966" s="282" t="s">
        <v>2308</v>
      </c>
      <c r="H2966" s="283">
        <v>22.815000000000001</v>
      </c>
      <c r="L2966" s="279"/>
      <c r="M2966" s="284"/>
      <c r="T2966" s="285"/>
      <c r="AT2966" s="281" t="s">
        <v>373</v>
      </c>
      <c r="AU2966" s="281" t="s">
        <v>90</v>
      </c>
      <c r="AV2966" s="280" t="s">
        <v>90</v>
      </c>
      <c r="AW2966" s="280" t="s">
        <v>31</v>
      </c>
      <c r="AX2966" s="280" t="s">
        <v>77</v>
      </c>
      <c r="AY2966" s="281" t="s">
        <v>366</v>
      </c>
    </row>
    <row r="2967" spans="2:65" s="280" customFormat="1">
      <c r="B2967" s="279"/>
      <c r="D2967" s="274" t="s">
        <v>373</v>
      </c>
      <c r="E2967" s="281" t="s">
        <v>1</v>
      </c>
      <c r="F2967" s="282" t="s">
        <v>2309</v>
      </c>
      <c r="H2967" s="283">
        <v>-9.6639999999999997</v>
      </c>
      <c r="L2967" s="279"/>
      <c r="M2967" s="284"/>
      <c r="T2967" s="285"/>
      <c r="AT2967" s="281" t="s">
        <v>373</v>
      </c>
      <c r="AU2967" s="281" t="s">
        <v>90</v>
      </c>
      <c r="AV2967" s="280" t="s">
        <v>90</v>
      </c>
      <c r="AW2967" s="280" t="s">
        <v>31</v>
      </c>
      <c r="AX2967" s="280" t="s">
        <v>77</v>
      </c>
      <c r="AY2967" s="281" t="s">
        <v>366</v>
      </c>
    </row>
    <row r="2968" spans="2:65" s="280" customFormat="1">
      <c r="B2968" s="279"/>
      <c r="D2968" s="274" t="s">
        <v>373</v>
      </c>
      <c r="E2968" s="281" t="s">
        <v>1</v>
      </c>
      <c r="F2968" s="282" t="s">
        <v>2310</v>
      </c>
      <c r="H2968" s="283">
        <v>6.5720000000000001</v>
      </c>
      <c r="L2968" s="279"/>
      <c r="M2968" s="284"/>
      <c r="T2968" s="285"/>
      <c r="AT2968" s="281" t="s">
        <v>373</v>
      </c>
      <c r="AU2968" s="281" t="s">
        <v>90</v>
      </c>
      <c r="AV2968" s="280" t="s">
        <v>90</v>
      </c>
      <c r="AW2968" s="280" t="s">
        <v>31</v>
      </c>
      <c r="AX2968" s="280" t="s">
        <v>77</v>
      </c>
      <c r="AY2968" s="281" t="s">
        <v>366</v>
      </c>
    </row>
    <row r="2969" spans="2:65" s="273" customFormat="1">
      <c r="B2969" s="272"/>
      <c r="D2969" s="274" t="s">
        <v>373</v>
      </c>
      <c r="E2969" s="275" t="s">
        <v>1</v>
      </c>
      <c r="F2969" s="276" t="s">
        <v>2311</v>
      </c>
      <c r="H2969" s="275" t="s">
        <v>1</v>
      </c>
      <c r="L2969" s="272"/>
      <c r="M2969" s="277"/>
      <c r="T2969" s="278"/>
      <c r="AT2969" s="275" t="s">
        <v>373</v>
      </c>
      <c r="AU2969" s="275" t="s">
        <v>90</v>
      </c>
      <c r="AV2969" s="273" t="s">
        <v>84</v>
      </c>
      <c r="AW2969" s="273" t="s">
        <v>31</v>
      </c>
      <c r="AX2969" s="273" t="s">
        <v>77</v>
      </c>
      <c r="AY2969" s="275" t="s">
        <v>366</v>
      </c>
    </row>
    <row r="2970" spans="2:65" s="280" customFormat="1">
      <c r="B2970" s="279"/>
      <c r="D2970" s="274" t="s">
        <v>373</v>
      </c>
      <c r="E2970" s="281" t="s">
        <v>1</v>
      </c>
      <c r="F2970" s="282" t="s">
        <v>2312</v>
      </c>
      <c r="H2970" s="283">
        <v>99.334000000000003</v>
      </c>
      <c r="L2970" s="279"/>
      <c r="M2970" s="284"/>
      <c r="T2970" s="285"/>
      <c r="AT2970" s="281" t="s">
        <v>373</v>
      </c>
      <c r="AU2970" s="281" t="s">
        <v>90</v>
      </c>
      <c r="AV2970" s="280" t="s">
        <v>90</v>
      </c>
      <c r="AW2970" s="280" t="s">
        <v>31</v>
      </c>
      <c r="AX2970" s="280" t="s">
        <v>77</v>
      </c>
      <c r="AY2970" s="281" t="s">
        <v>366</v>
      </c>
    </row>
    <row r="2971" spans="2:65" s="280" customFormat="1">
      <c r="B2971" s="279"/>
      <c r="D2971" s="274" t="s">
        <v>373</v>
      </c>
      <c r="E2971" s="281" t="s">
        <v>1</v>
      </c>
      <c r="F2971" s="282" t="s">
        <v>2313</v>
      </c>
      <c r="H2971" s="283">
        <v>-11.196</v>
      </c>
      <c r="L2971" s="279"/>
      <c r="M2971" s="284"/>
      <c r="T2971" s="285"/>
      <c r="AT2971" s="281" t="s">
        <v>373</v>
      </c>
      <c r="AU2971" s="281" t="s">
        <v>90</v>
      </c>
      <c r="AV2971" s="280" t="s">
        <v>90</v>
      </c>
      <c r="AW2971" s="280" t="s">
        <v>31</v>
      </c>
      <c r="AX2971" s="280" t="s">
        <v>77</v>
      </c>
      <c r="AY2971" s="281" t="s">
        <v>366</v>
      </c>
    </row>
    <row r="2972" spans="2:65" s="280" customFormat="1">
      <c r="B2972" s="279"/>
      <c r="D2972" s="274" t="s">
        <v>373</v>
      </c>
      <c r="E2972" s="281" t="s">
        <v>1</v>
      </c>
      <c r="F2972" s="282" t="s">
        <v>2314</v>
      </c>
      <c r="H2972" s="283">
        <v>4.7279999999999998</v>
      </c>
      <c r="L2972" s="279"/>
      <c r="M2972" s="284"/>
      <c r="T2972" s="285"/>
      <c r="AT2972" s="281" t="s">
        <v>373</v>
      </c>
      <c r="AU2972" s="281" t="s">
        <v>90</v>
      </c>
      <c r="AV2972" s="280" t="s">
        <v>90</v>
      </c>
      <c r="AW2972" s="280" t="s">
        <v>31</v>
      </c>
      <c r="AX2972" s="280" t="s">
        <v>77</v>
      </c>
      <c r="AY2972" s="281" t="s">
        <v>366</v>
      </c>
    </row>
    <row r="2973" spans="2:65" s="273" customFormat="1">
      <c r="B2973" s="272"/>
      <c r="D2973" s="274" t="s">
        <v>373</v>
      </c>
      <c r="E2973" s="275" t="s">
        <v>1</v>
      </c>
      <c r="F2973" s="276" t="s">
        <v>2315</v>
      </c>
      <c r="H2973" s="275" t="s">
        <v>1</v>
      </c>
      <c r="L2973" s="272"/>
      <c r="M2973" s="277"/>
      <c r="T2973" s="278"/>
      <c r="AT2973" s="275" t="s">
        <v>373</v>
      </c>
      <c r="AU2973" s="275" t="s">
        <v>90</v>
      </c>
      <c r="AV2973" s="273" t="s">
        <v>84</v>
      </c>
      <c r="AW2973" s="273" t="s">
        <v>31</v>
      </c>
      <c r="AX2973" s="273" t="s">
        <v>77</v>
      </c>
      <c r="AY2973" s="275" t="s">
        <v>366</v>
      </c>
    </row>
    <row r="2974" spans="2:65" s="280" customFormat="1">
      <c r="B2974" s="279"/>
      <c r="D2974" s="274" t="s">
        <v>373</v>
      </c>
      <c r="E2974" s="281" t="s">
        <v>1</v>
      </c>
      <c r="F2974" s="282" t="s">
        <v>2316</v>
      </c>
      <c r="H2974" s="283">
        <v>22.734000000000002</v>
      </c>
      <c r="L2974" s="279"/>
      <c r="M2974" s="284"/>
      <c r="T2974" s="285"/>
      <c r="AT2974" s="281" t="s">
        <v>373</v>
      </c>
      <c r="AU2974" s="281" t="s">
        <v>90</v>
      </c>
      <c r="AV2974" s="280" t="s">
        <v>90</v>
      </c>
      <c r="AW2974" s="280" t="s">
        <v>31</v>
      </c>
      <c r="AX2974" s="280" t="s">
        <v>77</v>
      </c>
      <c r="AY2974" s="281" t="s">
        <v>366</v>
      </c>
    </row>
    <row r="2975" spans="2:65" s="280" customFormat="1">
      <c r="B2975" s="279"/>
      <c r="D2975" s="274" t="s">
        <v>373</v>
      </c>
      <c r="E2975" s="281" t="s">
        <v>1</v>
      </c>
      <c r="F2975" s="282" t="s">
        <v>2317</v>
      </c>
      <c r="H2975" s="283">
        <v>-11.417999999999999</v>
      </c>
      <c r="L2975" s="279"/>
      <c r="M2975" s="284"/>
      <c r="T2975" s="285"/>
      <c r="AT2975" s="281" t="s">
        <v>373</v>
      </c>
      <c r="AU2975" s="281" t="s">
        <v>90</v>
      </c>
      <c r="AV2975" s="280" t="s">
        <v>90</v>
      </c>
      <c r="AW2975" s="280" t="s">
        <v>31</v>
      </c>
      <c r="AX2975" s="280" t="s">
        <v>77</v>
      </c>
      <c r="AY2975" s="281" t="s">
        <v>366</v>
      </c>
    </row>
    <row r="2976" spans="2:65" s="280" customFormat="1" ht="22.5">
      <c r="B2976" s="279"/>
      <c r="D2976" s="274" t="s">
        <v>373</v>
      </c>
      <c r="E2976" s="281" t="s">
        <v>1</v>
      </c>
      <c r="F2976" s="282" t="s">
        <v>2318</v>
      </c>
      <c r="H2976" s="283">
        <v>6.8869999999999996</v>
      </c>
      <c r="L2976" s="279"/>
      <c r="M2976" s="284"/>
      <c r="T2976" s="285"/>
      <c r="AT2976" s="281" t="s">
        <v>373</v>
      </c>
      <c r="AU2976" s="281" t="s">
        <v>90</v>
      </c>
      <c r="AV2976" s="280" t="s">
        <v>90</v>
      </c>
      <c r="AW2976" s="280" t="s">
        <v>31</v>
      </c>
      <c r="AX2976" s="280" t="s">
        <v>77</v>
      </c>
      <c r="AY2976" s="281" t="s">
        <v>366</v>
      </c>
    </row>
    <row r="2977" spans="2:51" s="273" customFormat="1">
      <c r="B2977" s="272"/>
      <c r="D2977" s="274" t="s">
        <v>373</v>
      </c>
      <c r="E2977" s="275" t="s">
        <v>1</v>
      </c>
      <c r="F2977" s="276" t="s">
        <v>1913</v>
      </c>
      <c r="H2977" s="275" t="s">
        <v>1</v>
      </c>
      <c r="L2977" s="272"/>
      <c r="M2977" s="277"/>
      <c r="T2977" s="278"/>
      <c r="AT2977" s="275" t="s">
        <v>373</v>
      </c>
      <c r="AU2977" s="275" t="s">
        <v>90</v>
      </c>
      <c r="AV2977" s="273" t="s">
        <v>84</v>
      </c>
      <c r="AW2977" s="273" t="s">
        <v>31</v>
      </c>
      <c r="AX2977" s="273" t="s">
        <v>77</v>
      </c>
      <c r="AY2977" s="275" t="s">
        <v>366</v>
      </c>
    </row>
    <row r="2978" spans="2:51" s="273" customFormat="1">
      <c r="B2978" s="272"/>
      <c r="D2978" s="274" t="s">
        <v>373</v>
      </c>
      <c r="E2978" s="275" t="s">
        <v>1</v>
      </c>
      <c r="F2978" s="276" t="s">
        <v>2319</v>
      </c>
      <c r="H2978" s="275" t="s">
        <v>1</v>
      </c>
      <c r="L2978" s="272"/>
      <c r="M2978" s="277"/>
      <c r="T2978" s="278"/>
      <c r="AT2978" s="275" t="s">
        <v>373</v>
      </c>
      <c r="AU2978" s="275" t="s">
        <v>90</v>
      </c>
      <c r="AV2978" s="273" t="s">
        <v>84</v>
      </c>
      <c r="AW2978" s="273" t="s">
        <v>31</v>
      </c>
      <c r="AX2978" s="273" t="s">
        <v>77</v>
      </c>
      <c r="AY2978" s="275" t="s">
        <v>366</v>
      </c>
    </row>
    <row r="2979" spans="2:51" s="280" customFormat="1">
      <c r="B2979" s="279"/>
      <c r="D2979" s="274" t="s">
        <v>373</v>
      </c>
      <c r="E2979" s="281" t="s">
        <v>1</v>
      </c>
      <c r="F2979" s="282" t="s">
        <v>2320</v>
      </c>
      <c r="H2979" s="283">
        <v>23.315999999999999</v>
      </c>
      <c r="L2979" s="279"/>
      <c r="M2979" s="284"/>
      <c r="T2979" s="285"/>
      <c r="AT2979" s="281" t="s">
        <v>373</v>
      </c>
      <c r="AU2979" s="281" t="s">
        <v>90</v>
      </c>
      <c r="AV2979" s="280" t="s">
        <v>90</v>
      </c>
      <c r="AW2979" s="280" t="s">
        <v>31</v>
      </c>
      <c r="AX2979" s="280" t="s">
        <v>77</v>
      </c>
      <c r="AY2979" s="281" t="s">
        <v>366</v>
      </c>
    </row>
    <row r="2980" spans="2:51" s="280" customFormat="1">
      <c r="B2980" s="279"/>
      <c r="D2980" s="274" t="s">
        <v>373</v>
      </c>
      <c r="E2980" s="281" t="s">
        <v>1</v>
      </c>
      <c r="F2980" s="282" t="s">
        <v>2321</v>
      </c>
      <c r="H2980" s="283">
        <v>-9.1750000000000007</v>
      </c>
      <c r="L2980" s="279"/>
      <c r="M2980" s="284"/>
      <c r="T2980" s="285"/>
      <c r="AT2980" s="281" t="s">
        <v>373</v>
      </c>
      <c r="AU2980" s="281" t="s">
        <v>90</v>
      </c>
      <c r="AV2980" s="280" t="s">
        <v>90</v>
      </c>
      <c r="AW2980" s="280" t="s">
        <v>31</v>
      </c>
      <c r="AX2980" s="280" t="s">
        <v>77</v>
      </c>
      <c r="AY2980" s="281" t="s">
        <v>366</v>
      </c>
    </row>
    <row r="2981" spans="2:51" s="280" customFormat="1" ht="22.5">
      <c r="B2981" s="279"/>
      <c r="D2981" s="274" t="s">
        <v>373</v>
      </c>
      <c r="E2981" s="281" t="s">
        <v>1</v>
      </c>
      <c r="F2981" s="282" t="s">
        <v>2322</v>
      </c>
      <c r="H2981" s="283">
        <v>6.15</v>
      </c>
      <c r="L2981" s="279"/>
      <c r="M2981" s="284"/>
      <c r="T2981" s="285"/>
      <c r="AT2981" s="281" t="s">
        <v>373</v>
      </c>
      <c r="AU2981" s="281" t="s">
        <v>90</v>
      </c>
      <c r="AV2981" s="280" t="s">
        <v>90</v>
      </c>
      <c r="AW2981" s="280" t="s">
        <v>31</v>
      </c>
      <c r="AX2981" s="280" t="s">
        <v>77</v>
      </c>
      <c r="AY2981" s="281" t="s">
        <v>366</v>
      </c>
    </row>
    <row r="2982" spans="2:51" s="273" customFormat="1">
      <c r="B2982" s="272"/>
      <c r="D2982" s="274" t="s">
        <v>373</v>
      </c>
      <c r="E2982" s="275" t="s">
        <v>1</v>
      </c>
      <c r="F2982" s="276" t="s">
        <v>2323</v>
      </c>
      <c r="H2982" s="275" t="s">
        <v>1</v>
      </c>
      <c r="L2982" s="272"/>
      <c r="M2982" s="277"/>
      <c r="T2982" s="278"/>
      <c r="AT2982" s="275" t="s">
        <v>373</v>
      </c>
      <c r="AU2982" s="275" t="s">
        <v>90</v>
      </c>
      <c r="AV2982" s="273" t="s">
        <v>84</v>
      </c>
      <c r="AW2982" s="273" t="s">
        <v>31</v>
      </c>
      <c r="AX2982" s="273" t="s">
        <v>77</v>
      </c>
      <c r="AY2982" s="275" t="s">
        <v>366</v>
      </c>
    </row>
    <row r="2983" spans="2:51" s="280" customFormat="1">
      <c r="B2983" s="279"/>
      <c r="D2983" s="274" t="s">
        <v>373</v>
      </c>
      <c r="E2983" s="281" t="s">
        <v>1</v>
      </c>
      <c r="F2983" s="282" t="s">
        <v>2324</v>
      </c>
      <c r="H2983" s="283">
        <v>24.55</v>
      </c>
      <c r="L2983" s="279"/>
      <c r="M2983" s="284"/>
      <c r="T2983" s="285"/>
      <c r="AT2983" s="281" t="s">
        <v>373</v>
      </c>
      <c r="AU2983" s="281" t="s">
        <v>90</v>
      </c>
      <c r="AV2983" s="280" t="s">
        <v>90</v>
      </c>
      <c r="AW2983" s="280" t="s">
        <v>31</v>
      </c>
      <c r="AX2983" s="280" t="s">
        <v>77</v>
      </c>
      <c r="AY2983" s="281" t="s">
        <v>366</v>
      </c>
    </row>
    <row r="2984" spans="2:51" s="280" customFormat="1">
      <c r="B2984" s="279"/>
      <c r="D2984" s="274" t="s">
        <v>373</v>
      </c>
      <c r="E2984" s="281" t="s">
        <v>1</v>
      </c>
      <c r="F2984" s="282" t="s">
        <v>2325</v>
      </c>
      <c r="H2984" s="283">
        <v>-9.7449999999999992</v>
      </c>
      <c r="L2984" s="279"/>
      <c r="M2984" s="284"/>
      <c r="T2984" s="285"/>
      <c r="AT2984" s="281" t="s">
        <v>373</v>
      </c>
      <c r="AU2984" s="281" t="s">
        <v>90</v>
      </c>
      <c r="AV2984" s="280" t="s">
        <v>90</v>
      </c>
      <c r="AW2984" s="280" t="s">
        <v>31</v>
      </c>
      <c r="AX2984" s="280" t="s">
        <v>77</v>
      </c>
      <c r="AY2984" s="281" t="s">
        <v>366</v>
      </c>
    </row>
    <row r="2985" spans="2:51" s="280" customFormat="1" ht="22.5">
      <c r="B2985" s="279"/>
      <c r="D2985" s="274" t="s">
        <v>373</v>
      </c>
      <c r="E2985" s="281" t="s">
        <v>1</v>
      </c>
      <c r="F2985" s="282" t="s">
        <v>2326</v>
      </c>
      <c r="H2985" s="283">
        <v>6.2110000000000003</v>
      </c>
      <c r="L2985" s="279"/>
      <c r="M2985" s="284"/>
      <c r="T2985" s="285"/>
      <c r="AT2985" s="281" t="s">
        <v>373</v>
      </c>
      <c r="AU2985" s="281" t="s">
        <v>90</v>
      </c>
      <c r="AV2985" s="280" t="s">
        <v>90</v>
      </c>
      <c r="AW2985" s="280" t="s">
        <v>31</v>
      </c>
      <c r="AX2985" s="280" t="s">
        <v>77</v>
      </c>
      <c r="AY2985" s="281" t="s">
        <v>366</v>
      </c>
    </row>
    <row r="2986" spans="2:51" s="273" customFormat="1">
      <c r="B2986" s="272"/>
      <c r="D2986" s="274" t="s">
        <v>373</v>
      </c>
      <c r="E2986" s="275" t="s">
        <v>1</v>
      </c>
      <c r="F2986" s="276" t="s">
        <v>1600</v>
      </c>
      <c r="H2986" s="275" t="s">
        <v>1</v>
      </c>
      <c r="L2986" s="272"/>
      <c r="M2986" s="277"/>
      <c r="T2986" s="278"/>
      <c r="AT2986" s="275" t="s">
        <v>373</v>
      </c>
      <c r="AU2986" s="275" t="s">
        <v>90</v>
      </c>
      <c r="AV2986" s="273" t="s">
        <v>84</v>
      </c>
      <c r="AW2986" s="273" t="s">
        <v>31</v>
      </c>
      <c r="AX2986" s="273" t="s">
        <v>77</v>
      </c>
      <c r="AY2986" s="275" t="s">
        <v>366</v>
      </c>
    </row>
    <row r="2987" spans="2:51" s="273" customFormat="1">
      <c r="B2987" s="272"/>
      <c r="D2987" s="274" t="s">
        <v>373</v>
      </c>
      <c r="E2987" s="275" t="s">
        <v>1</v>
      </c>
      <c r="F2987" s="276" t="s">
        <v>2327</v>
      </c>
      <c r="H2987" s="275" t="s">
        <v>1</v>
      </c>
      <c r="L2987" s="272"/>
      <c r="M2987" s="277"/>
      <c r="T2987" s="278"/>
      <c r="AT2987" s="275" t="s">
        <v>373</v>
      </c>
      <c r="AU2987" s="275" t="s">
        <v>90</v>
      </c>
      <c r="AV2987" s="273" t="s">
        <v>84</v>
      </c>
      <c r="AW2987" s="273" t="s">
        <v>31</v>
      </c>
      <c r="AX2987" s="273" t="s">
        <v>77</v>
      </c>
      <c r="AY2987" s="275" t="s">
        <v>366</v>
      </c>
    </row>
    <row r="2988" spans="2:51" s="280" customFormat="1">
      <c r="B2988" s="279"/>
      <c r="D2988" s="274" t="s">
        <v>373</v>
      </c>
      <c r="E2988" s="281" t="s">
        <v>1</v>
      </c>
      <c r="F2988" s="282" t="s">
        <v>2328</v>
      </c>
      <c r="H2988" s="283">
        <v>18.632999999999999</v>
      </c>
      <c r="L2988" s="279"/>
      <c r="M2988" s="284"/>
      <c r="T2988" s="285"/>
      <c r="AT2988" s="281" t="s">
        <v>373</v>
      </c>
      <c r="AU2988" s="281" t="s">
        <v>90</v>
      </c>
      <c r="AV2988" s="280" t="s">
        <v>90</v>
      </c>
      <c r="AW2988" s="280" t="s">
        <v>31</v>
      </c>
      <c r="AX2988" s="280" t="s">
        <v>77</v>
      </c>
      <c r="AY2988" s="281" t="s">
        <v>366</v>
      </c>
    </row>
    <row r="2989" spans="2:51" s="280" customFormat="1">
      <c r="B2989" s="279"/>
      <c r="D2989" s="274" t="s">
        <v>373</v>
      </c>
      <c r="E2989" s="281" t="s">
        <v>1</v>
      </c>
      <c r="F2989" s="282" t="s">
        <v>2329</v>
      </c>
      <c r="H2989" s="283">
        <v>-9.1839999999999993</v>
      </c>
      <c r="L2989" s="279"/>
      <c r="M2989" s="284"/>
      <c r="T2989" s="285"/>
      <c r="AT2989" s="281" t="s">
        <v>373</v>
      </c>
      <c r="AU2989" s="281" t="s">
        <v>90</v>
      </c>
      <c r="AV2989" s="280" t="s">
        <v>90</v>
      </c>
      <c r="AW2989" s="280" t="s">
        <v>31</v>
      </c>
      <c r="AX2989" s="280" t="s">
        <v>77</v>
      </c>
      <c r="AY2989" s="281" t="s">
        <v>366</v>
      </c>
    </row>
    <row r="2990" spans="2:51" s="280" customFormat="1" ht="22.5">
      <c r="B2990" s="279"/>
      <c r="D2990" s="274" t="s">
        <v>373</v>
      </c>
      <c r="E2990" s="281" t="s">
        <v>1</v>
      </c>
      <c r="F2990" s="282" t="s">
        <v>2330</v>
      </c>
      <c r="H2990" s="283">
        <v>5.9130000000000003</v>
      </c>
      <c r="L2990" s="279"/>
      <c r="M2990" s="284"/>
      <c r="T2990" s="285"/>
      <c r="AT2990" s="281" t="s">
        <v>373</v>
      </c>
      <c r="AU2990" s="281" t="s">
        <v>90</v>
      </c>
      <c r="AV2990" s="280" t="s">
        <v>90</v>
      </c>
      <c r="AW2990" s="280" t="s">
        <v>31</v>
      </c>
      <c r="AX2990" s="280" t="s">
        <v>77</v>
      </c>
      <c r="AY2990" s="281" t="s">
        <v>366</v>
      </c>
    </row>
    <row r="2991" spans="2:51" s="273" customFormat="1">
      <c r="B2991" s="272"/>
      <c r="D2991" s="274" t="s">
        <v>373</v>
      </c>
      <c r="E2991" s="275" t="s">
        <v>1</v>
      </c>
      <c r="F2991" s="276" t="s">
        <v>2331</v>
      </c>
      <c r="H2991" s="275" t="s">
        <v>1</v>
      </c>
      <c r="L2991" s="272"/>
      <c r="M2991" s="277"/>
      <c r="T2991" s="278"/>
      <c r="AT2991" s="275" t="s">
        <v>373</v>
      </c>
      <c r="AU2991" s="275" t="s">
        <v>90</v>
      </c>
      <c r="AV2991" s="273" t="s">
        <v>84</v>
      </c>
      <c r="AW2991" s="273" t="s">
        <v>31</v>
      </c>
      <c r="AX2991" s="273" t="s">
        <v>77</v>
      </c>
      <c r="AY2991" s="275" t="s">
        <v>366</v>
      </c>
    </row>
    <row r="2992" spans="2:51" s="280" customFormat="1">
      <c r="B2992" s="279"/>
      <c r="D2992" s="274" t="s">
        <v>373</v>
      </c>
      <c r="E2992" s="281" t="s">
        <v>1</v>
      </c>
      <c r="F2992" s="282" t="s">
        <v>2332</v>
      </c>
      <c r="H2992" s="283">
        <v>18.603999999999999</v>
      </c>
      <c r="L2992" s="279"/>
      <c r="M2992" s="284"/>
      <c r="T2992" s="285"/>
      <c r="AT2992" s="281" t="s">
        <v>373</v>
      </c>
      <c r="AU2992" s="281" t="s">
        <v>90</v>
      </c>
      <c r="AV2992" s="280" t="s">
        <v>90</v>
      </c>
      <c r="AW2992" s="280" t="s">
        <v>31</v>
      </c>
      <c r="AX2992" s="280" t="s">
        <v>77</v>
      </c>
      <c r="AY2992" s="281" t="s">
        <v>366</v>
      </c>
    </row>
    <row r="2993" spans="2:65" s="280" customFormat="1">
      <c r="B2993" s="279"/>
      <c r="D2993" s="274" t="s">
        <v>373</v>
      </c>
      <c r="E2993" s="281" t="s">
        <v>1</v>
      </c>
      <c r="F2993" s="282" t="s">
        <v>2333</v>
      </c>
      <c r="H2993" s="283">
        <v>-8.9629999999999992</v>
      </c>
      <c r="L2993" s="279"/>
      <c r="M2993" s="284"/>
      <c r="T2993" s="285"/>
      <c r="AT2993" s="281" t="s">
        <v>373</v>
      </c>
      <c r="AU2993" s="281" t="s">
        <v>90</v>
      </c>
      <c r="AV2993" s="280" t="s">
        <v>90</v>
      </c>
      <c r="AW2993" s="280" t="s">
        <v>31</v>
      </c>
      <c r="AX2993" s="280" t="s">
        <v>77</v>
      </c>
      <c r="AY2993" s="281" t="s">
        <v>366</v>
      </c>
    </row>
    <row r="2994" spans="2:65" s="280" customFormat="1" ht="22.5">
      <c r="B2994" s="279"/>
      <c r="D2994" s="274" t="s">
        <v>373</v>
      </c>
      <c r="E2994" s="281" t="s">
        <v>1</v>
      </c>
      <c r="F2994" s="282" t="s">
        <v>2334</v>
      </c>
      <c r="H2994" s="283">
        <v>5.7389999999999999</v>
      </c>
      <c r="L2994" s="279"/>
      <c r="M2994" s="284"/>
      <c r="T2994" s="285"/>
      <c r="AT2994" s="281" t="s">
        <v>373</v>
      </c>
      <c r="AU2994" s="281" t="s">
        <v>90</v>
      </c>
      <c r="AV2994" s="280" t="s">
        <v>90</v>
      </c>
      <c r="AW2994" s="280" t="s">
        <v>31</v>
      </c>
      <c r="AX2994" s="280" t="s">
        <v>77</v>
      </c>
      <c r="AY2994" s="281" t="s">
        <v>366</v>
      </c>
    </row>
    <row r="2995" spans="2:65" s="294" customFormat="1">
      <c r="B2995" s="293"/>
      <c r="D2995" s="274" t="s">
        <v>373</v>
      </c>
      <c r="E2995" s="295" t="s">
        <v>299</v>
      </c>
      <c r="F2995" s="296" t="s">
        <v>397</v>
      </c>
      <c r="H2995" s="297">
        <v>202.84100000000001</v>
      </c>
      <c r="L2995" s="293"/>
      <c r="M2995" s="298"/>
      <c r="T2995" s="299"/>
      <c r="AT2995" s="295" t="s">
        <v>373</v>
      </c>
      <c r="AU2995" s="295" t="s">
        <v>90</v>
      </c>
      <c r="AV2995" s="294" t="s">
        <v>149</v>
      </c>
      <c r="AW2995" s="294" t="s">
        <v>31</v>
      </c>
      <c r="AX2995" s="294" t="s">
        <v>77</v>
      </c>
      <c r="AY2995" s="295" t="s">
        <v>366</v>
      </c>
    </row>
    <row r="2996" spans="2:65" s="273" customFormat="1">
      <c r="B2996" s="272"/>
      <c r="D2996" s="274" t="s">
        <v>373</v>
      </c>
      <c r="E2996" s="275" t="s">
        <v>1</v>
      </c>
      <c r="F2996" s="276" t="s">
        <v>2335</v>
      </c>
      <c r="H2996" s="275" t="s">
        <v>1</v>
      </c>
      <c r="L2996" s="272"/>
      <c r="M2996" s="277"/>
      <c r="T2996" s="278"/>
      <c r="AT2996" s="275" t="s">
        <v>373</v>
      </c>
      <c r="AU2996" s="275" t="s">
        <v>90</v>
      </c>
      <c r="AV2996" s="273" t="s">
        <v>84</v>
      </c>
      <c r="AW2996" s="273" t="s">
        <v>31</v>
      </c>
      <c r="AX2996" s="273" t="s">
        <v>77</v>
      </c>
      <c r="AY2996" s="275" t="s">
        <v>366</v>
      </c>
    </row>
    <row r="2997" spans="2:65" s="280" customFormat="1">
      <c r="B2997" s="279"/>
      <c r="D2997" s="274" t="s">
        <v>373</v>
      </c>
      <c r="E2997" s="281" t="s">
        <v>1</v>
      </c>
      <c r="F2997" s="282" t="s">
        <v>158</v>
      </c>
      <c r="H2997" s="283">
        <v>18.11</v>
      </c>
      <c r="L2997" s="279"/>
      <c r="M2997" s="284"/>
      <c r="T2997" s="285"/>
      <c r="AT2997" s="281" t="s">
        <v>373</v>
      </c>
      <c r="AU2997" s="281" t="s">
        <v>90</v>
      </c>
      <c r="AV2997" s="280" t="s">
        <v>90</v>
      </c>
      <c r="AW2997" s="280" t="s">
        <v>31</v>
      </c>
      <c r="AX2997" s="280" t="s">
        <v>77</v>
      </c>
      <c r="AY2997" s="281" t="s">
        <v>366</v>
      </c>
    </row>
    <row r="2998" spans="2:65" s="294" customFormat="1">
      <c r="B2998" s="293"/>
      <c r="D2998" s="274" t="s">
        <v>373</v>
      </c>
      <c r="E2998" s="295" t="s">
        <v>157</v>
      </c>
      <c r="F2998" s="296" t="s">
        <v>397</v>
      </c>
      <c r="H2998" s="297">
        <v>18.11</v>
      </c>
      <c r="L2998" s="293"/>
      <c r="M2998" s="298"/>
      <c r="T2998" s="299"/>
      <c r="AT2998" s="295" t="s">
        <v>373</v>
      </c>
      <c r="AU2998" s="295" t="s">
        <v>90</v>
      </c>
      <c r="AV2998" s="294" t="s">
        <v>149</v>
      </c>
      <c r="AW2998" s="294" t="s">
        <v>31</v>
      </c>
      <c r="AX2998" s="294" t="s">
        <v>77</v>
      </c>
      <c r="AY2998" s="295" t="s">
        <v>366</v>
      </c>
    </row>
    <row r="2999" spans="2:65" s="287" customFormat="1">
      <c r="B2999" s="286"/>
      <c r="D2999" s="274" t="s">
        <v>373</v>
      </c>
      <c r="E2999" s="288" t="s">
        <v>1</v>
      </c>
      <c r="F2999" s="289" t="s">
        <v>378</v>
      </c>
      <c r="H2999" s="290">
        <v>220.95099999999999</v>
      </c>
      <c r="L2999" s="286"/>
      <c r="M2999" s="291"/>
      <c r="T2999" s="292"/>
      <c r="AT2999" s="288" t="s">
        <v>373</v>
      </c>
      <c r="AU2999" s="288" t="s">
        <v>90</v>
      </c>
      <c r="AV2999" s="287" t="s">
        <v>371</v>
      </c>
      <c r="AW2999" s="287" t="s">
        <v>31</v>
      </c>
      <c r="AX2999" s="287" t="s">
        <v>84</v>
      </c>
      <c r="AY2999" s="288" t="s">
        <v>366</v>
      </c>
    </row>
    <row r="3000" spans="2:65" s="74" customFormat="1" ht="49.15" customHeight="1">
      <c r="B3000" s="73"/>
      <c r="C3000" s="260" t="s">
        <v>2336</v>
      </c>
      <c r="D3000" s="260" t="s">
        <v>368</v>
      </c>
      <c r="E3000" s="261" t="s">
        <v>2337</v>
      </c>
      <c r="F3000" s="262" t="s">
        <v>2338</v>
      </c>
      <c r="G3000" s="263" t="s">
        <v>249</v>
      </c>
      <c r="H3000" s="264">
        <v>57.448</v>
      </c>
      <c r="I3000" s="26"/>
      <c r="J3000" s="266">
        <f>ROUND(I3000*H3000,2)</f>
        <v>0</v>
      </c>
      <c r="K3000" s="267"/>
      <c r="L3000" s="73"/>
      <c r="M3000" s="27" t="s">
        <v>1</v>
      </c>
      <c r="N3000" s="233" t="s">
        <v>43</v>
      </c>
      <c r="P3000" s="269">
        <f>O3000*H3000</f>
        <v>0</v>
      </c>
      <c r="Q3000" s="269">
        <v>1.575E-2</v>
      </c>
      <c r="R3000" s="269">
        <f>Q3000*H3000</f>
        <v>0.904806</v>
      </c>
      <c r="S3000" s="269">
        <v>0</v>
      </c>
      <c r="T3000" s="270">
        <f>S3000*H3000</f>
        <v>0</v>
      </c>
      <c r="AR3000" s="271" t="s">
        <v>371</v>
      </c>
      <c r="AT3000" s="271" t="s">
        <v>368</v>
      </c>
      <c r="AU3000" s="271" t="s">
        <v>90</v>
      </c>
      <c r="AY3000" s="53" t="s">
        <v>366</v>
      </c>
      <c r="BE3000" s="179">
        <f>IF(N3000="základná",J3000,0)</f>
        <v>0</v>
      </c>
      <c r="BF3000" s="179">
        <f>IF(N3000="znížená",J3000,0)</f>
        <v>0</v>
      </c>
      <c r="BG3000" s="179">
        <f>IF(N3000="zákl. prenesená",J3000,0)</f>
        <v>0</v>
      </c>
      <c r="BH3000" s="179">
        <f>IF(N3000="zníž. prenesená",J3000,0)</f>
        <v>0</v>
      </c>
      <c r="BI3000" s="179">
        <f>IF(N3000="nulová",J3000,0)</f>
        <v>0</v>
      </c>
      <c r="BJ3000" s="53" t="s">
        <v>90</v>
      </c>
      <c r="BK3000" s="179">
        <f>ROUND(I3000*H3000,2)</f>
        <v>0</v>
      </c>
      <c r="BL3000" s="53" t="s">
        <v>371</v>
      </c>
      <c r="BM3000" s="271" t="s">
        <v>2339</v>
      </c>
    </row>
    <row r="3001" spans="2:65" s="280" customFormat="1">
      <c r="B3001" s="279"/>
      <c r="D3001" s="274" t="s">
        <v>373</v>
      </c>
      <c r="E3001" s="281" t="s">
        <v>1</v>
      </c>
      <c r="F3001" s="282" t="s">
        <v>2340</v>
      </c>
      <c r="H3001" s="283">
        <v>52.738999999999997</v>
      </c>
      <c r="L3001" s="279"/>
      <c r="M3001" s="284"/>
      <c r="T3001" s="285"/>
      <c r="AT3001" s="281" t="s">
        <v>373</v>
      </c>
      <c r="AU3001" s="281" t="s">
        <v>90</v>
      </c>
      <c r="AV3001" s="280" t="s">
        <v>90</v>
      </c>
      <c r="AW3001" s="280" t="s">
        <v>31</v>
      </c>
      <c r="AX3001" s="280" t="s">
        <v>77</v>
      </c>
      <c r="AY3001" s="281" t="s">
        <v>366</v>
      </c>
    </row>
    <row r="3002" spans="2:65" s="280" customFormat="1">
      <c r="B3002" s="279"/>
      <c r="D3002" s="274" t="s">
        <v>373</v>
      </c>
      <c r="E3002" s="281" t="s">
        <v>1</v>
      </c>
      <c r="F3002" s="282" t="s">
        <v>2341</v>
      </c>
      <c r="H3002" s="283">
        <v>4.7089999999999996</v>
      </c>
      <c r="L3002" s="279"/>
      <c r="M3002" s="284"/>
      <c r="T3002" s="285"/>
      <c r="AT3002" s="281" t="s">
        <v>373</v>
      </c>
      <c r="AU3002" s="281" t="s">
        <v>90</v>
      </c>
      <c r="AV3002" s="280" t="s">
        <v>90</v>
      </c>
      <c r="AW3002" s="280" t="s">
        <v>31</v>
      </c>
      <c r="AX3002" s="280" t="s">
        <v>77</v>
      </c>
      <c r="AY3002" s="281" t="s">
        <v>366</v>
      </c>
    </row>
    <row r="3003" spans="2:65" s="287" customFormat="1">
      <c r="B3003" s="286"/>
      <c r="D3003" s="274" t="s">
        <v>373</v>
      </c>
      <c r="E3003" s="288" t="s">
        <v>1</v>
      </c>
      <c r="F3003" s="289" t="s">
        <v>378</v>
      </c>
      <c r="H3003" s="290">
        <v>57.448</v>
      </c>
      <c r="L3003" s="286"/>
      <c r="M3003" s="291"/>
      <c r="T3003" s="292"/>
      <c r="AT3003" s="288" t="s">
        <v>373</v>
      </c>
      <c r="AU3003" s="288" t="s">
        <v>90</v>
      </c>
      <c r="AV3003" s="287" t="s">
        <v>371</v>
      </c>
      <c r="AW3003" s="287" t="s">
        <v>31</v>
      </c>
      <c r="AX3003" s="287" t="s">
        <v>84</v>
      </c>
      <c r="AY3003" s="288" t="s">
        <v>366</v>
      </c>
    </row>
    <row r="3004" spans="2:65" s="74" customFormat="1" ht="37.9" customHeight="1">
      <c r="B3004" s="73"/>
      <c r="C3004" s="260" t="s">
        <v>2342</v>
      </c>
      <c r="D3004" s="260" t="s">
        <v>368</v>
      </c>
      <c r="E3004" s="261" t="s">
        <v>2343</v>
      </c>
      <c r="F3004" s="262" t="s">
        <v>2344</v>
      </c>
      <c r="G3004" s="263" t="s">
        <v>249</v>
      </c>
      <c r="H3004" s="264">
        <v>170.13300000000001</v>
      </c>
      <c r="I3004" s="26"/>
      <c r="J3004" s="266">
        <f>ROUND(I3004*H3004,2)</f>
        <v>0</v>
      </c>
      <c r="K3004" s="267"/>
      <c r="L3004" s="73"/>
      <c r="M3004" s="27" t="s">
        <v>1</v>
      </c>
      <c r="N3004" s="233" t="s">
        <v>43</v>
      </c>
      <c r="P3004" s="269">
        <f>O3004*H3004</f>
        <v>0</v>
      </c>
      <c r="Q3004" s="269">
        <v>4.1999999999999997E-3</v>
      </c>
      <c r="R3004" s="269">
        <f>Q3004*H3004</f>
        <v>0.71455860000000004</v>
      </c>
      <c r="S3004" s="269">
        <v>0</v>
      </c>
      <c r="T3004" s="270">
        <f>S3004*H3004</f>
        <v>0</v>
      </c>
      <c r="AR3004" s="271" t="s">
        <v>371</v>
      </c>
      <c r="AT3004" s="271" t="s">
        <v>368</v>
      </c>
      <c r="AU3004" s="271" t="s">
        <v>90</v>
      </c>
      <c r="AY3004" s="53" t="s">
        <v>366</v>
      </c>
      <c r="BE3004" s="179">
        <f>IF(N3004="základná",J3004,0)</f>
        <v>0</v>
      </c>
      <c r="BF3004" s="179">
        <f>IF(N3004="znížená",J3004,0)</f>
        <v>0</v>
      </c>
      <c r="BG3004" s="179">
        <f>IF(N3004="zákl. prenesená",J3004,0)</f>
        <v>0</v>
      </c>
      <c r="BH3004" s="179">
        <f>IF(N3004="zníž. prenesená",J3004,0)</f>
        <v>0</v>
      </c>
      <c r="BI3004" s="179">
        <f>IF(N3004="nulová",J3004,0)</f>
        <v>0</v>
      </c>
      <c r="BJ3004" s="53" t="s">
        <v>90</v>
      </c>
      <c r="BK3004" s="179">
        <f>ROUND(I3004*H3004,2)</f>
        <v>0</v>
      </c>
      <c r="BL3004" s="53" t="s">
        <v>371</v>
      </c>
      <c r="BM3004" s="271" t="s">
        <v>2345</v>
      </c>
    </row>
    <row r="3005" spans="2:65" s="280" customFormat="1">
      <c r="B3005" s="279"/>
      <c r="D3005" s="274" t="s">
        <v>373</v>
      </c>
      <c r="E3005" s="281" t="s">
        <v>1</v>
      </c>
      <c r="F3005" s="282" t="s">
        <v>2346</v>
      </c>
      <c r="H3005" s="283">
        <v>156.18799999999999</v>
      </c>
      <c r="L3005" s="279"/>
      <c r="M3005" s="284"/>
      <c r="T3005" s="285"/>
      <c r="AT3005" s="281" t="s">
        <v>373</v>
      </c>
      <c r="AU3005" s="281" t="s">
        <v>90</v>
      </c>
      <c r="AV3005" s="280" t="s">
        <v>90</v>
      </c>
      <c r="AW3005" s="280" t="s">
        <v>31</v>
      </c>
      <c r="AX3005" s="280" t="s">
        <v>77</v>
      </c>
      <c r="AY3005" s="281" t="s">
        <v>366</v>
      </c>
    </row>
    <row r="3006" spans="2:65" s="280" customFormat="1">
      <c r="B3006" s="279"/>
      <c r="D3006" s="274" t="s">
        <v>373</v>
      </c>
      <c r="E3006" s="281" t="s">
        <v>1</v>
      </c>
      <c r="F3006" s="282" t="s">
        <v>2347</v>
      </c>
      <c r="H3006" s="283">
        <v>13.945</v>
      </c>
      <c r="L3006" s="279"/>
      <c r="M3006" s="284"/>
      <c r="T3006" s="285"/>
      <c r="AT3006" s="281" t="s">
        <v>373</v>
      </c>
      <c r="AU3006" s="281" t="s">
        <v>90</v>
      </c>
      <c r="AV3006" s="280" t="s">
        <v>90</v>
      </c>
      <c r="AW3006" s="280" t="s">
        <v>31</v>
      </c>
      <c r="AX3006" s="280" t="s">
        <v>77</v>
      </c>
      <c r="AY3006" s="281" t="s">
        <v>366</v>
      </c>
    </row>
    <row r="3007" spans="2:65" s="287" customFormat="1">
      <c r="B3007" s="286"/>
      <c r="D3007" s="274" t="s">
        <v>373</v>
      </c>
      <c r="E3007" s="288" t="s">
        <v>1</v>
      </c>
      <c r="F3007" s="289" t="s">
        <v>378</v>
      </c>
      <c r="H3007" s="290">
        <v>170.13300000000001</v>
      </c>
      <c r="L3007" s="286"/>
      <c r="M3007" s="291"/>
      <c r="T3007" s="292"/>
      <c r="AT3007" s="288" t="s">
        <v>373</v>
      </c>
      <c r="AU3007" s="288" t="s">
        <v>90</v>
      </c>
      <c r="AV3007" s="287" t="s">
        <v>371</v>
      </c>
      <c r="AW3007" s="287" t="s">
        <v>31</v>
      </c>
      <c r="AX3007" s="287" t="s">
        <v>84</v>
      </c>
      <c r="AY3007" s="288" t="s">
        <v>366</v>
      </c>
    </row>
    <row r="3008" spans="2:65" s="74" customFormat="1" ht="49.15" customHeight="1">
      <c r="B3008" s="73"/>
      <c r="C3008" s="260" t="s">
        <v>1380</v>
      </c>
      <c r="D3008" s="260" t="s">
        <v>368</v>
      </c>
      <c r="E3008" s="261" t="s">
        <v>2348</v>
      </c>
      <c r="F3008" s="262" t="s">
        <v>2349</v>
      </c>
      <c r="G3008" s="263" t="s">
        <v>249</v>
      </c>
      <c r="H3008" s="264">
        <v>220.95099999999999</v>
      </c>
      <c r="I3008" s="26"/>
      <c r="J3008" s="266">
        <f>ROUND(I3008*H3008,2)</f>
        <v>0</v>
      </c>
      <c r="K3008" s="267"/>
      <c r="L3008" s="73"/>
      <c r="M3008" s="27" t="s">
        <v>1</v>
      </c>
      <c r="N3008" s="233" t="s">
        <v>43</v>
      </c>
      <c r="P3008" s="269">
        <f>O3008*H3008</f>
        <v>0</v>
      </c>
      <c r="Q3008" s="269">
        <v>4.1999999999999997E-3</v>
      </c>
      <c r="R3008" s="269">
        <f>Q3008*H3008</f>
        <v>0.92799419999999988</v>
      </c>
      <c r="S3008" s="269">
        <v>0</v>
      </c>
      <c r="T3008" s="270">
        <f>S3008*H3008</f>
        <v>0</v>
      </c>
      <c r="AR3008" s="271" t="s">
        <v>371</v>
      </c>
      <c r="AT3008" s="271" t="s">
        <v>368</v>
      </c>
      <c r="AU3008" s="271" t="s">
        <v>90</v>
      </c>
      <c r="AY3008" s="53" t="s">
        <v>366</v>
      </c>
      <c r="BE3008" s="179">
        <f>IF(N3008="základná",J3008,0)</f>
        <v>0</v>
      </c>
      <c r="BF3008" s="179">
        <f>IF(N3008="znížená",J3008,0)</f>
        <v>0</v>
      </c>
      <c r="BG3008" s="179">
        <f>IF(N3008="zákl. prenesená",J3008,0)</f>
        <v>0</v>
      </c>
      <c r="BH3008" s="179">
        <f>IF(N3008="zníž. prenesená",J3008,0)</f>
        <v>0</v>
      </c>
      <c r="BI3008" s="179">
        <f>IF(N3008="nulová",J3008,0)</f>
        <v>0</v>
      </c>
      <c r="BJ3008" s="53" t="s">
        <v>90</v>
      </c>
      <c r="BK3008" s="179">
        <f>ROUND(I3008*H3008,2)</f>
        <v>0</v>
      </c>
      <c r="BL3008" s="53" t="s">
        <v>371</v>
      </c>
      <c r="BM3008" s="271" t="s">
        <v>2350</v>
      </c>
    </row>
    <row r="3009" spans="2:65" s="280" customFormat="1">
      <c r="B3009" s="279"/>
      <c r="D3009" s="274" t="s">
        <v>373</v>
      </c>
      <c r="E3009" s="281" t="s">
        <v>1</v>
      </c>
      <c r="F3009" s="282" t="s">
        <v>2351</v>
      </c>
      <c r="H3009" s="283">
        <v>220.95099999999999</v>
      </c>
      <c r="L3009" s="279"/>
      <c r="M3009" s="284"/>
      <c r="T3009" s="285"/>
      <c r="AT3009" s="281" t="s">
        <v>373</v>
      </c>
      <c r="AU3009" s="281" t="s">
        <v>90</v>
      </c>
      <c r="AV3009" s="280" t="s">
        <v>90</v>
      </c>
      <c r="AW3009" s="280" t="s">
        <v>31</v>
      </c>
      <c r="AX3009" s="280" t="s">
        <v>77</v>
      </c>
      <c r="AY3009" s="281" t="s">
        <v>366</v>
      </c>
    </row>
    <row r="3010" spans="2:65" s="287" customFormat="1">
      <c r="B3010" s="286"/>
      <c r="D3010" s="274" t="s">
        <v>373</v>
      </c>
      <c r="E3010" s="288" t="s">
        <v>1</v>
      </c>
      <c r="F3010" s="289" t="s">
        <v>378</v>
      </c>
      <c r="H3010" s="290">
        <v>220.95099999999999</v>
      </c>
      <c r="L3010" s="286"/>
      <c r="M3010" s="291"/>
      <c r="T3010" s="292"/>
      <c r="AT3010" s="288" t="s">
        <v>373</v>
      </c>
      <c r="AU3010" s="288" t="s">
        <v>90</v>
      </c>
      <c r="AV3010" s="287" t="s">
        <v>371</v>
      </c>
      <c r="AW3010" s="287" t="s">
        <v>31</v>
      </c>
      <c r="AX3010" s="287" t="s">
        <v>84</v>
      </c>
      <c r="AY3010" s="288" t="s">
        <v>366</v>
      </c>
    </row>
    <row r="3011" spans="2:65" s="74" customFormat="1" ht="24.2" customHeight="1">
      <c r="B3011" s="73"/>
      <c r="C3011" s="260" t="s">
        <v>2352</v>
      </c>
      <c r="D3011" s="260" t="s">
        <v>368</v>
      </c>
      <c r="E3011" s="261" t="s">
        <v>2353</v>
      </c>
      <c r="F3011" s="262" t="s">
        <v>2354</v>
      </c>
      <c r="G3011" s="263" t="s">
        <v>249</v>
      </c>
      <c r="H3011" s="264">
        <v>1441.12</v>
      </c>
      <c r="I3011" s="26"/>
      <c r="J3011" s="266">
        <f>ROUND(I3011*H3011,2)</f>
        <v>0</v>
      </c>
      <c r="K3011" s="267"/>
      <c r="L3011" s="73"/>
      <c r="M3011" s="27" t="s">
        <v>1</v>
      </c>
      <c r="N3011" s="233" t="s">
        <v>43</v>
      </c>
      <c r="P3011" s="269">
        <f>O3011*H3011</f>
        <v>0</v>
      </c>
      <c r="Q3011" s="269">
        <v>6.3E-3</v>
      </c>
      <c r="R3011" s="269">
        <f>Q3011*H3011</f>
        <v>9.0790559999999996</v>
      </c>
      <c r="S3011" s="269">
        <v>0</v>
      </c>
      <c r="T3011" s="270">
        <f>S3011*H3011</f>
        <v>0</v>
      </c>
      <c r="AR3011" s="271" t="s">
        <v>371</v>
      </c>
      <c r="AT3011" s="271" t="s">
        <v>368</v>
      </c>
      <c r="AU3011" s="271" t="s">
        <v>90</v>
      </c>
      <c r="AY3011" s="53" t="s">
        <v>366</v>
      </c>
      <c r="BE3011" s="179">
        <f>IF(N3011="základná",J3011,0)</f>
        <v>0</v>
      </c>
      <c r="BF3011" s="179">
        <f>IF(N3011="znížená",J3011,0)</f>
        <v>0</v>
      </c>
      <c r="BG3011" s="179">
        <f>IF(N3011="zákl. prenesená",J3011,0)</f>
        <v>0</v>
      </c>
      <c r="BH3011" s="179">
        <f>IF(N3011="zníž. prenesená",J3011,0)</f>
        <v>0</v>
      </c>
      <c r="BI3011" s="179">
        <f>IF(N3011="nulová",J3011,0)</f>
        <v>0</v>
      </c>
      <c r="BJ3011" s="53" t="s">
        <v>90</v>
      </c>
      <c r="BK3011" s="179">
        <f>ROUND(I3011*H3011,2)</f>
        <v>0</v>
      </c>
      <c r="BL3011" s="53" t="s">
        <v>371</v>
      </c>
      <c r="BM3011" s="271" t="s">
        <v>2355</v>
      </c>
    </row>
    <row r="3012" spans="2:65" s="273" customFormat="1">
      <c r="B3012" s="272"/>
      <c r="D3012" s="274" t="s">
        <v>373</v>
      </c>
      <c r="E3012" s="275" t="s">
        <v>1</v>
      </c>
      <c r="F3012" s="276" t="s">
        <v>1624</v>
      </c>
      <c r="H3012" s="275" t="s">
        <v>1</v>
      </c>
      <c r="L3012" s="272"/>
      <c r="M3012" s="277"/>
      <c r="T3012" s="278"/>
      <c r="AT3012" s="275" t="s">
        <v>373</v>
      </c>
      <c r="AU3012" s="275" t="s">
        <v>90</v>
      </c>
      <c r="AV3012" s="273" t="s">
        <v>84</v>
      </c>
      <c r="AW3012" s="273" t="s">
        <v>31</v>
      </c>
      <c r="AX3012" s="273" t="s">
        <v>77</v>
      </c>
      <c r="AY3012" s="275" t="s">
        <v>366</v>
      </c>
    </row>
    <row r="3013" spans="2:65" s="273" customFormat="1">
      <c r="B3013" s="272"/>
      <c r="D3013" s="274" t="s">
        <v>373</v>
      </c>
      <c r="E3013" s="275" t="s">
        <v>1</v>
      </c>
      <c r="F3013" s="276" t="s">
        <v>1625</v>
      </c>
      <c r="H3013" s="275" t="s">
        <v>1</v>
      </c>
      <c r="L3013" s="272"/>
      <c r="M3013" s="277"/>
      <c r="T3013" s="278"/>
      <c r="AT3013" s="275" t="s">
        <v>373</v>
      </c>
      <c r="AU3013" s="275" t="s">
        <v>90</v>
      </c>
      <c r="AV3013" s="273" t="s">
        <v>84</v>
      </c>
      <c r="AW3013" s="273" t="s">
        <v>31</v>
      </c>
      <c r="AX3013" s="273" t="s">
        <v>77</v>
      </c>
      <c r="AY3013" s="275" t="s">
        <v>366</v>
      </c>
    </row>
    <row r="3014" spans="2:65" s="280" customFormat="1">
      <c r="B3014" s="279"/>
      <c r="D3014" s="274" t="s">
        <v>373</v>
      </c>
      <c r="E3014" s="281" t="s">
        <v>1</v>
      </c>
      <c r="F3014" s="282" t="s">
        <v>1626</v>
      </c>
      <c r="H3014" s="283">
        <v>51.253</v>
      </c>
      <c r="L3014" s="279"/>
      <c r="M3014" s="284"/>
      <c r="T3014" s="285"/>
      <c r="AT3014" s="281" t="s">
        <v>373</v>
      </c>
      <c r="AU3014" s="281" t="s">
        <v>90</v>
      </c>
      <c r="AV3014" s="280" t="s">
        <v>90</v>
      </c>
      <c r="AW3014" s="280" t="s">
        <v>31</v>
      </c>
      <c r="AX3014" s="280" t="s">
        <v>77</v>
      </c>
      <c r="AY3014" s="281" t="s">
        <v>366</v>
      </c>
    </row>
    <row r="3015" spans="2:65" s="280" customFormat="1">
      <c r="B3015" s="279"/>
      <c r="D3015" s="274" t="s">
        <v>373</v>
      </c>
      <c r="E3015" s="281" t="s">
        <v>1</v>
      </c>
      <c r="F3015" s="282" t="s">
        <v>1627</v>
      </c>
      <c r="H3015" s="283">
        <v>-6.2149999999999999</v>
      </c>
      <c r="L3015" s="279"/>
      <c r="M3015" s="284"/>
      <c r="T3015" s="285"/>
      <c r="AT3015" s="281" t="s">
        <v>373</v>
      </c>
      <c r="AU3015" s="281" t="s">
        <v>90</v>
      </c>
      <c r="AV3015" s="280" t="s">
        <v>90</v>
      </c>
      <c r="AW3015" s="280" t="s">
        <v>31</v>
      </c>
      <c r="AX3015" s="280" t="s">
        <v>77</v>
      </c>
      <c r="AY3015" s="281" t="s">
        <v>366</v>
      </c>
    </row>
    <row r="3016" spans="2:65" s="280" customFormat="1" ht="22.5">
      <c r="B3016" s="279"/>
      <c r="D3016" s="274" t="s">
        <v>373</v>
      </c>
      <c r="E3016" s="281" t="s">
        <v>1</v>
      </c>
      <c r="F3016" s="282" t="s">
        <v>1628</v>
      </c>
      <c r="H3016" s="283">
        <v>2.5419999999999998</v>
      </c>
      <c r="L3016" s="279"/>
      <c r="M3016" s="284"/>
      <c r="T3016" s="285"/>
      <c r="AT3016" s="281" t="s">
        <v>373</v>
      </c>
      <c r="AU3016" s="281" t="s">
        <v>90</v>
      </c>
      <c r="AV3016" s="280" t="s">
        <v>90</v>
      </c>
      <c r="AW3016" s="280" t="s">
        <v>31</v>
      </c>
      <c r="AX3016" s="280" t="s">
        <v>77</v>
      </c>
      <c r="AY3016" s="281" t="s">
        <v>366</v>
      </c>
    </row>
    <row r="3017" spans="2:65" s="273" customFormat="1">
      <c r="B3017" s="272"/>
      <c r="D3017" s="274" t="s">
        <v>373</v>
      </c>
      <c r="E3017" s="275" t="s">
        <v>1</v>
      </c>
      <c r="F3017" s="276" t="s">
        <v>1629</v>
      </c>
      <c r="H3017" s="275" t="s">
        <v>1</v>
      </c>
      <c r="L3017" s="272"/>
      <c r="M3017" s="277"/>
      <c r="T3017" s="278"/>
      <c r="AT3017" s="275" t="s">
        <v>373</v>
      </c>
      <c r="AU3017" s="275" t="s">
        <v>90</v>
      </c>
      <c r="AV3017" s="273" t="s">
        <v>84</v>
      </c>
      <c r="AW3017" s="273" t="s">
        <v>31</v>
      </c>
      <c r="AX3017" s="273" t="s">
        <v>77</v>
      </c>
      <c r="AY3017" s="275" t="s">
        <v>366</v>
      </c>
    </row>
    <row r="3018" spans="2:65" s="280" customFormat="1">
      <c r="B3018" s="279"/>
      <c r="D3018" s="274" t="s">
        <v>373</v>
      </c>
      <c r="E3018" s="281" t="s">
        <v>1</v>
      </c>
      <c r="F3018" s="282" t="s">
        <v>1630</v>
      </c>
      <c r="H3018" s="283">
        <v>63.713000000000001</v>
      </c>
      <c r="L3018" s="279"/>
      <c r="M3018" s="284"/>
      <c r="T3018" s="285"/>
      <c r="AT3018" s="281" t="s">
        <v>373</v>
      </c>
      <c r="AU3018" s="281" t="s">
        <v>90</v>
      </c>
      <c r="AV3018" s="280" t="s">
        <v>90</v>
      </c>
      <c r="AW3018" s="280" t="s">
        <v>31</v>
      </c>
      <c r="AX3018" s="280" t="s">
        <v>77</v>
      </c>
      <c r="AY3018" s="281" t="s">
        <v>366</v>
      </c>
    </row>
    <row r="3019" spans="2:65" s="280" customFormat="1">
      <c r="B3019" s="279"/>
      <c r="D3019" s="274" t="s">
        <v>373</v>
      </c>
      <c r="E3019" s="281" t="s">
        <v>1</v>
      </c>
      <c r="F3019" s="282" t="s">
        <v>1631</v>
      </c>
      <c r="H3019" s="283">
        <v>-7.1529999999999996</v>
      </c>
      <c r="L3019" s="279"/>
      <c r="M3019" s="284"/>
      <c r="T3019" s="285"/>
      <c r="AT3019" s="281" t="s">
        <v>373</v>
      </c>
      <c r="AU3019" s="281" t="s">
        <v>90</v>
      </c>
      <c r="AV3019" s="280" t="s">
        <v>90</v>
      </c>
      <c r="AW3019" s="280" t="s">
        <v>31</v>
      </c>
      <c r="AX3019" s="280" t="s">
        <v>77</v>
      </c>
      <c r="AY3019" s="281" t="s">
        <v>366</v>
      </c>
    </row>
    <row r="3020" spans="2:65" s="280" customFormat="1">
      <c r="B3020" s="279"/>
      <c r="D3020" s="274" t="s">
        <v>373</v>
      </c>
      <c r="E3020" s="281" t="s">
        <v>1</v>
      </c>
      <c r="F3020" s="282" t="s">
        <v>1632</v>
      </c>
      <c r="H3020" s="283">
        <v>3.7869999999999999</v>
      </c>
      <c r="L3020" s="279"/>
      <c r="M3020" s="284"/>
      <c r="T3020" s="285"/>
      <c r="AT3020" s="281" t="s">
        <v>373</v>
      </c>
      <c r="AU3020" s="281" t="s">
        <v>90</v>
      </c>
      <c r="AV3020" s="280" t="s">
        <v>90</v>
      </c>
      <c r="AW3020" s="280" t="s">
        <v>31</v>
      </c>
      <c r="AX3020" s="280" t="s">
        <v>77</v>
      </c>
      <c r="AY3020" s="281" t="s">
        <v>366</v>
      </c>
    </row>
    <row r="3021" spans="2:65" s="273" customFormat="1">
      <c r="B3021" s="272"/>
      <c r="D3021" s="274" t="s">
        <v>373</v>
      </c>
      <c r="E3021" s="275" t="s">
        <v>1</v>
      </c>
      <c r="F3021" s="276" t="s">
        <v>1633</v>
      </c>
      <c r="H3021" s="275" t="s">
        <v>1</v>
      </c>
      <c r="L3021" s="272"/>
      <c r="M3021" s="277"/>
      <c r="T3021" s="278"/>
      <c r="AT3021" s="275" t="s">
        <v>373</v>
      </c>
      <c r="AU3021" s="275" t="s">
        <v>90</v>
      </c>
      <c r="AV3021" s="273" t="s">
        <v>84</v>
      </c>
      <c r="AW3021" s="273" t="s">
        <v>31</v>
      </c>
      <c r="AX3021" s="273" t="s">
        <v>77</v>
      </c>
      <c r="AY3021" s="275" t="s">
        <v>366</v>
      </c>
    </row>
    <row r="3022" spans="2:65" s="280" customFormat="1">
      <c r="B3022" s="279"/>
      <c r="D3022" s="274" t="s">
        <v>373</v>
      </c>
      <c r="E3022" s="281" t="s">
        <v>1</v>
      </c>
      <c r="F3022" s="282" t="s">
        <v>1634</v>
      </c>
      <c r="H3022" s="283">
        <v>16.97</v>
      </c>
      <c r="L3022" s="279"/>
      <c r="M3022" s="284"/>
      <c r="T3022" s="285"/>
      <c r="AT3022" s="281" t="s">
        <v>373</v>
      </c>
      <c r="AU3022" s="281" t="s">
        <v>90</v>
      </c>
      <c r="AV3022" s="280" t="s">
        <v>90</v>
      </c>
      <c r="AW3022" s="280" t="s">
        <v>31</v>
      </c>
      <c r="AX3022" s="280" t="s">
        <v>77</v>
      </c>
      <c r="AY3022" s="281" t="s">
        <v>366</v>
      </c>
    </row>
    <row r="3023" spans="2:65" s="280" customFormat="1">
      <c r="B3023" s="279"/>
      <c r="D3023" s="274" t="s">
        <v>373</v>
      </c>
      <c r="E3023" s="281" t="s">
        <v>1</v>
      </c>
      <c r="F3023" s="282" t="s">
        <v>1635</v>
      </c>
      <c r="H3023" s="283">
        <v>9.34</v>
      </c>
      <c r="L3023" s="279"/>
      <c r="M3023" s="284"/>
      <c r="T3023" s="285"/>
      <c r="AT3023" s="281" t="s">
        <v>373</v>
      </c>
      <c r="AU3023" s="281" t="s">
        <v>90</v>
      </c>
      <c r="AV3023" s="280" t="s">
        <v>90</v>
      </c>
      <c r="AW3023" s="280" t="s">
        <v>31</v>
      </c>
      <c r="AX3023" s="280" t="s">
        <v>77</v>
      </c>
      <c r="AY3023" s="281" t="s">
        <v>366</v>
      </c>
    </row>
    <row r="3024" spans="2:65" s="280" customFormat="1">
      <c r="B3024" s="279"/>
      <c r="D3024" s="274" t="s">
        <v>373</v>
      </c>
      <c r="E3024" s="281" t="s">
        <v>1</v>
      </c>
      <c r="F3024" s="282" t="s">
        <v>1636</v>
      </c>
      <c r="H3024" s="283">
        <v>16.655999999999999</v>
      </c>
      <c r="L3024" s="279"/>
      <c r="M3024" s="284"/>
      <c r="T3024" s="285"/>
      <c r="AT3024" s="281" t="s">
        <v>373</v>
      </c>
      <c r="AU3024" s="281" t="s">
        <v>90</v>
      </c>
      <c r="AV3024" s="280" t="s">
        <v>90</v>
      </c>
      <c r="AW3024" s="280" t="s">
        <v>31</v>
      </c>
      <c r="AX3024" s="280" t="s">
        <v>77</v>
      </c>
      <c r="AY3024" s="281" t="s">
        <v>366</v>
      </c>
    </row>
    <row r="3025" spans="2:65" s="280" customFormat="1">
      <c r="B3025" s="279"/>
      <c r="D3025" s="274" t="s">
        <v>373</v>
      </c>
      <c r="E3025" s="281" t="s">
        <v>1</v>
      </c>
      <c r="F3025" s="282" t="s">
        <v>1637</v>
      </c>
      <c r="H3025" s="283">
        <v>4</v>
      </c>
      <c r="L3025" s="279"/>
      <c r="M3025" s="284"/>
      <c r="T3025" s="285"/>
      <c r="AT3025" s="281" t="s">
        <v>373</v>
      </c>
      <c r="AU3025" s="281" t="s">
        <v>90</v>
      </c>
      <c r="AV3025" s="280" t="s">
        <v>90</v>
      </c>
      <c r="AW3025" s="280" t="s">
        <v>31</v>
      </c>
      <c r="AX3025" s="280" t="s">
        <v>77</v>
      </c>
      <c r="AY3025" s="281" t="s">
        <v>366</v>
      </c>
    </row>
    <row r="3026" spans="2:65" s="280" customFormat="1">
      <c r="B3026" s="279"/>
      <c r="D3026" s="274" t="s">
        <v>373</v>
      </c>
      <c r="E3026" s="281" t="s">
        <v>1</v>
      </c>
      <c r="F3026" s="282" t="s">
        <v>1638</v>
      </c>
      <c r="H3026" s="283">
        <v>-2.3380000000000001</v>
      </c>
      <c r="L3026" s="279"/>
      <c r="M3026" s="284"/>
      <c r="T3026" s="285"/>
      <c r="AT3026" s="281" t="s">
        <v>373</v>
      </c>
      <c r="AU3026" s="281" t="s">
        <v>90</v>
      </c>
      <c r="AV3026" s="280" t="s">
        <v>90</v>
      </c>
      <c r="AW3026" s="280" t="s">
        <v>31</v>
      </c>
      <c r="AX3026" s="280" t="s">
        <v>77</v>
      </c>
      <c r="AY3026" s="281" t="s">
        <v>366</v>
      </c>
    </row>
    <row r="3027" spans="2:65" s="280" customFormat="1">
      <c r="B3027" s="279"/>
      <c r="D3027" s="274" t="s">
        <v>373</v>
      </c>
      <c r="E3027" s="281" t="s">
        <v>1</v>
      </c>
      <c r="F3027" s="282" t="s">
        <v>1639</v>
      </c>
      <c r="H3027" s="283">
        <v>-1.9419999999999999</v>
      </c>
      <c r="L3027" s="279"/>
      <c r="M3027" s="284"/>
      <c r="T3027" s="285"/>
      <c r="AT3027" s="281" t="s">
        <v>373</v>
      </c>
      <c r="AU3027" s="281" t="s">
        <v>90</v>
      </c>
      <c r="AV3027" s="280" t="s">
        <v>90</v>
      </c>
      <c r="AW3027" s="280" t="s">
        <v>31</v>
      </c>
      <c r="AX3027" s="280" t="s">
        <v>77</v>
      </c>
      <c r="AY3027" s="281" t="s">
        <v>366</v>
      </c>
    </row>
    <row r="3028" spans="2:65" s="273" customFormat="1">
      <c r="B3028" s="272"/>
      <c r="D3028" s="274" t="s">
        <v>373</v>
      </c>
      <c r="E3028" s="275" t="s">
        <v>1</v>
      </c>
      <c r="F3028" s="276" t="s">
        <v>2356</v>
      </c>
      <c r="H3028" s="275" t="s">
        <v>1</v>
      </c>
      <c r="L3028" s="272"/>
      <c r="M3028" s="277"/>
      <c r="T3028" s="278"/>
      <c r="AT3028" s="275" t="s">
        <v>373</v>
      </c>
      <c r="AU3028" s="275" t="s">
        <v>90</v>
      </c>
      <c r="AV3028" s="273" t="s">
        <v>84</v>
      </c>
      <c r="AW3028" s="273" t="s">
        <v>31</v>
      </c>
      <c r="AX3028" s="273" t="s">
        <v>77</v>
      </c>
      <c r="AY3028" s="275" t="s">
        <v>366</v>
      </c>
    </row>
    <row r="3029" spans="2:65" s="280" customFormat="1">
      <c r="B3029" s="279"/>
      <c r="D3029" s="274" t="s">
        <v>373</v>
      </c>
      <c r="E3029" s="281" t="s">
        <v>1</v>
      </c>
      <c r="F3029" s="282" t="s">
        <v>2357</v>
      </c>
      <c r="H3029" s="283">
        <v>8.7840000000000007</v>
      </c>
      <c r="L3029" s="279"/>
      <c r="M3029" s="284"/>
      <c r="T3029" s="285"/>
      <c r="AT3029" s="281" t="s">
        <v>373</v>
      </c>
      <c r="AU3029" s="281" t="s">
        <v>90</v>
      </c>
      <c r="AV3029" s="280" t="s">
        <v>90</v>
      </c>
      <c r="AW3029" s="280" t="s">
        <v>31</v>
      </c>
      <c r="AX3029" s="280" t="s">
        <v>77</v>
      </c>
      <c r="AY3029" s="281" t="s">
        <v>366</v>
      </c>
    </row>
    <row r="3030" spans="2:65" s="294" customFormat="1">
      <c r="B3030" s="293"/>
      <c r="D3030" s="274" t="s">
        <v>373</v>
      </c>
      <c r="E3030" s="295" t="s">
        <v>289</v>
      </c>
      <c r="F3030" s="296" t="s">
        <v>397</v>
      </c>
      <c r="H3030" s="297">
        <v>159.39699999999999</v>
      </c>
      <c r="L3030" s="293"/>
      <c r="M3030" s="298"/>
      <c r="T3030" s="299"/>
      <c r="AT3030" s="295" t="s">
        <v>373</v>
      </c>
      <c r="AU3030" s="295" t="s">
        <v>90</v>
      </c>
      <c r="AV3030" s="294" t="s">
        <v>149</v>
      </c>
      <c r="AW3030" s="294" t="s">
        <v>31</v>
      </c>
      <c r="AX3030" s="294" t="s">
        <v>77</v>
      </c>
      <c r="AY3030" s="295" t="s">
        <v>366</v>
      </c>
    </row>
    <row r="3031" spans="2:65" s="273" customFormat="1">
      <c r="B3031" s="272"/>
      <c r="D3031" s="274" t="s">
        <v>373</v>
      </c>
      <c r="E3031" s="275" t="s">
        <v>1</v>
      </c>
      <c r="F3031" s="276" t="s">
        <v>1642</v>
      </c>
      <c r="H3031" s="275" t="s">
        <v>1</v>
      </c>
      <c r="L3031" s="272"/>
      <c r="M3031" s="277"/>
      <c r="T3031" s="278"/>
      <c r="AT3031" s="275" t="s">
        <v>373</v>
      </c>
      <c r="AU3031" s="275" t="s">
        <v>90</v>
      </c>
      <c r="AV3031" s="273" t="s">
        <v>84</v>
      </c>
      <c r="AW3031" s="273" t="s">
        <v>31</v>
      </c>
      <c r="AX3031" s="273" t="s">
        <v>77</v>
      </c>
      <c r="AY3031" s="275" t="s">
        <v>366</v>
      </c>
    </row>
    <row r="3032" spans="2:65" s="280" customFormat="1">
      <c r="B3032" s="279"/>
      <c r="D3032" s="274" t="s">
        <v>373</v>
      </c>
      <c r="E3032" s="281" t="s">
        <v>1</v>
      </c>
      <c r="F3032" s="282" t="s">
        <v>1643</v>
      </c>
      <c r="H3032" s="283">
        <v>10.711</v>
      </c>
      <c r="L3032" s="279"/>
      <c r="M3032" s="284"/>
      <c r="T3032" s="285"/>
      <c r="AT3032" s="281" t="s">
        <v>373</v>
      </c>
      <c r="AU3032" s="281" t="s">
        <v>90</v>
      </c>
      <c r="AV3032" s="280" t="s">
        <v>90</v>
      </c>
      <c r="AW3032" s="280" t="s">
        <v>31</v>
      </c>
      <c r="AX3032" s="280" t="s">
        <v>77</v>
      </c>
      <c r="AY3032" s="281" t="s">
        <v>366</v>
      </c>
    </row>
    <row r="3033" spans="2:65" s="280" customFormat="1">
      <c r="B3033" s="279"/>
      <c r="D3033" s="274" t="s">
        <v>373</v>
      </c>
      <c r="E3033" s="281" t="s">
        <v>1</v>
      </c>
      <c r="F3033" s="282" t="s">
        <v>269</v>
      </c>
      <c r="H3033" s="283">
        <v>1271.0119999999999</v>
      </c>
      <c r="L3033" s="279"/>
      <c r="M3033" s="284"/>
      <c r="T3033" s="285"/>
      <c r="AT3033" s="281" t="s">
        <v>373</v>
      </c>
      <c r="AU3033" s="281" t="s">
        <v>90</v>
      </c>
      <c r="AV3033" s="280" t="s">
        <v>90</v>
      </c>
      <c r="AW3033" s="280" t="s">
        <v>31</v>
      </c>
      <c r="AX3033" s="280" t="s">
        <v>77</v>
      </c>
      <c r="AY3033" s="281" t="s">
        <v>366</v>
      </c>
    </row>
    <row r="3034" spans="2:65" s="287" customFormat="1">
      <c r="B3034" s="286"/>
      <c r="D3034" s="274" t="s">
        <v>373</v>
      </c>
      <c r="E3034" s="288" t="s">
        <v>1</v>
      </c>
      <c r="F3034" s="289" t="s">
        <v>378</v>
      </c>
      <c r="H3034" s="290">
        <v>1441.12</v>
      </c>
      <c r="L3034" s="286"/>
      <c r="M3034" s="291"/>
      <c r="T3034" s="292"/>
      <c r="AT3034" s="288" t="s">
        <v>373</v>
      </c>
      <c r="AU3034" s="288" t="s">
        <v>90</v>
      </c>
      <c r="AV3034" s="287" t="s">
        <v>371</v>
      </c>
      <c r="AW3034" s="287" t="s">
        <v>31</v>
      </c>
      <c r="AX3034" s="287" t="s">
        <v>84</v>
      </c>
      <c r="AY3034" s="288" t="s">
        <v>366</v>
      </c>
    </row>
    <row r="3035" spans="2:65" s="74" customFormat="1" ht="37.9" customHeight="1">
      <c r="B3035" s="73"/>
      <c r="C3035" s="260" t="s">
        <v>2358</v>
      </c>
      <c r="D3035" s="260" t="s">
        <v>368</v>
      </c>
      <c r="E3035" s="261" t="s">
        <v>2359</v>
      </c>
      <c r="F3035" s="262" t="s">
        <v>2360</v>
      </c>
      <c r="G3035" s="263" t="s">
        <v>249</v>
      </c>
      <c r="H3035" s="264">
        <v>1441.12</v>
      </c>
      <c r="I3035" s="26"/>
      <c r="J3035" s="266">
        <f>ROUND(I3035*H3035,2)</f>
        <v>0</v>
      </c>
      <c r="K3035" s="267"/>
      <c r="L3035" s="73"/>
      <c r="M3035" s="27" t="s">
        <v>1</v>
      </c>
      <c r="N3035" s="233" t="s">
        <v>43</v>
      </c>
      <c r="P3035" s="269">
        <f>O3035*H3035</f>
        <v>0</v>
      </c>
      <c r="Q3035" s="269">
        <v>2.9399999999999999E-2</v>
      </c>
      <c r="R3035" s="269">
        <f>Q3035*H3035</f>
        <v>42.368927999999997</v>
      </c>
      <c r="S3035" s="269">
        <v>0</v>
      </c>
      <c r="T3035" s="270">
        <f>S3035*H3035</f>
        <v>0</v>
      </c>
      <c r="AR3035" s="271" t="s">
        <v>371</v>
      </c>
      <c r="AT3035" s="271" t="s">
        <v>368</v>
      </c>
      <c r="AU3035" s="271" t="s">
        <v>90</v>
      </c>
      <c r="AY3035" s="53" t="s">
        <v>366</v>
      </c>
      <c r="BE3035" s="179">
        <f>IF(N3035="základná",J3035,0)</f>
        <v>0</v>
      </c>
      <c r="BF3035" s="179">
        <f>IF(N3035="znížená",J3035,0)</f>
        <v>0</v>
      </c>
      <c r="BG3035" s="179">
        <f>IF(N3035="zákl. prenesená",J3035,0)</f>
        <v>0</v>
      </c>
      <c r="BH3035" s="179">
        <f>IF(N3035="zníž. prenesená",J3035,0)</f>
        <v>0</v>
      </c>
      <c r="BI3035" s="179">
        <f>IF(N3035="nulová",J3035,0)</f>
        <v>0</v>
      </c>
      <c r="BJ3035" s="53" t="s">
        <v>90</v>
      </c>
      <c r="BK3035" s="179">
        <f>ROUND(I3035*H3035,2)</f>
        <v>0</v>
      </c>
      <c r="BL3035" s="53" t="s">
        <v>371</v>
      </c>
      <c r="BM3035" s="271" t="s">
        <v>2361</v>
      </c>
    </row>
    <row r="3036" spans="2:65" s="273" customFormat="1">
      <c r="B3036" s="272"/>
      <c r="D3036" s="274" t="s">
        <v>373</v>
      </c>
      <c r="E3036" s="275" t="s">
        <v>1</v>
      </c>
      <c r="F3036" s="276" t="s">
        <v>1624</v>
      </c>
      <c r="H3036" s="275" t="s">
        <v>1</v>
      </c>
      <c r="L3036" s="272"/>
      <c r="M3036" s="277"/>
      <c r="T3036" s="278"/>
      <c r="AT3036" s="275" t="s">
        <v>373</v>
      </c>
      <c r="AU3036" s="275" t="s">
        <v>90</v>
      </c>
      <c r="AV3036" s="273" t="s">
        <v>84</v>
      </c>
      <c r="AW3036" s="273" t="s">
        <v>31</v>
      </c>
      <c r="AX3036" s="273" t="s">
        <v>77</v>
      </c>
      <c r="AY3036" s="275" t="s">
        <v>366</v>
      </c>
    </row>
    <row r="3037" spans="2:65" s="273" customFormat="1">
      <c r="B3037" s="272"/>
      <c r="D3037" s="274" t="s">
        <v>373</v>
      </c>
      <c r="E3037" s="275" t="s">
        <v>1</v>
      </c>
      <c r="F3037" s="276" t="s">
        <v>1625</v>
      </c>
      <c r="H3037" s="275" t="s">
        <v>1</v>
      </c>
      <c r="L3037" s="272"/>
      <c r="M3037" s="277"/>
      <c r="T3037" s="278"/>
      <c r="AT3037" s="275" t="s">
        <v>373</v>
      </c>
      <c r="AU3037" s="275" t="s">
        <v>90</v>
      </c>
      <c r="AV3037" s="273" t="s">
        <v>84</v>
      </c>
      <c r="AW3037" s="273" t="s">
        <v>31</v>
      </c>
      <c r="AX3037" s="273" t="s">
        <v>77</v>
      </c>
      <c r="AY3037" s="275" t="s">
        <v>366</v>
      </c>
    </row>
    <row r="3038" spans="2:65" s="280" customFormat="1">
      <c r="B3038" s="279"/>
      <c r="D3038" s="274" t="s">
        <v>373</v>
      </c>
      <c r="E3038" s="281" t="s">
        <v>1</v>
      </c>
      <c r="F3038" s="282" t="s">
        <v>1626</v>
      </c>
      <c r="H3038" s="283">
        <v>51.253</v>
      </c>
      <c r="L3038" s="279"/>
      <c r="M3038" s="284"/>
      <c r="T3038" s="285"/>
      <c r="AT3038" s="281" t="s">
        <v>373</v>
      </c>
      <c r="AU3038" s="281" t="s">
        <v>90</v>
      </c>
      <c r="AV3038" s="280" t="s">
        <v>90</v>
      </c>
      <c r="AW3038" s="280" t="s">
        <v>31</v>
      </c>
      <c r="AX3038" s="280" t="s">
        <v>77</v>
      </c>
      <c r="AY3038" s="281" t="s">
        <v>366</v>
      </c>
    </row>
    <row r="3039" spans="2:65" s="280" customFormat="1">
      <c r="B3039" s="279"/>
      <c r="D3039" s="274" t="s">
        <v>373</v>
      </c>
      <c r="E3039" s="281" t="s">
        <v>1</v>
      </c>
      <c r="F3039" s="282" t="s">
        <v>1627</v>
      </c>
      <c r="H3039" s="283">
        <v>-6.2149999999999999</v>
      </c>
      <c r="L3039" s="279"/>
      <c r="M3039" s="284"/>
      <c r="T3039" s="285"/>
      <c r="AT3039" s="281" t="s">
        <v>373</v>
      </c>
      <c r="AU3039" s="281" t="s">
        <v>90</v>
      </c>
      <c r="AV3039" s="280" t="s">
        <v>90</v>
      </c>
      <c r="AW3039" s="280" t="s">
        <v>31</v>
      </c>
      <c r="AX3039" s="280" t="s">
        <v>77</v>
      </c>
      <c r="AY3039" s="281" t="s">
        <v>366</v>
      </c>
    </row>
    <row r="3040" spans="2:65" s="280" customFormat="1" ht="22.5">
      <c r="B3040" s="279"/>
      <c r="D3040" s="274" t="s">
        <v>373</v>
      </c>
      <c r="E3040" s="281" t="s">
        <v>1</v>
      </c>
      <c r="F3040" s="282" t="s">
        <v>1628</v>
      </c>
      <c r="H3040" s="283">
        <v>2.5419999999999998</v>
      </c>
      <c r="L3040" s="279"/>
      <c r="M3040" s="284"/>
      <c r="T3040" s="285"/>
      <c r="AT3040" s="281" t="s">
        <v>373</v>
      </c>
      <c r="AU3040" s="281" t="s">
        <v>90</v>
      </c>
      <c r="AV3040" s="280" t="s">
        <v>90</v>
      </c>
      <c r="AW3040" s="280" t="s">
        <v>31</v>
      </c>
      <c r="AX3040" s="280" t="s">
        <v>77</v>
      </c>
      <c r="AY3040" s="281" t="s">
        <v>366</v>
      </c>
    </row>
    <row r="3041" spans="2:51" s="273" customFormat="1">
      <c r="B3041" s="272"/>
      <c r="D3041" s="274" t="s">
        <v>373</v>
      </c>
      <c r="E3041" s="275" t="s">
        <v>1</v>
      </c>
      <c r="F3041" s="276" t="s">
        <v>1629</v>
      </c>
      <c r="H3041" s="275" t="s">
        <v>1</v>
      </c>
      <c r="L3041" s="272"/>
      <c r="M3041" s="277"/>
      <c r="T3041" s="278"/>
      <c r="AT3041" s="275" t="s">
        <v>373</v>
      </c>
      <c r="AU3041" s="275" t="s">
        <v>90</v>
      </c>
      <c r="AV3041" s="273" t="s">
        <v>84</v>
      </c>
      <c r="AW3041" s="273" t="s">
        <v>31</v>
      </c>
      <c r="AX3041" s="273" t="s">
        <v>77</v>
      </c>
      <c r="AY3041" s="275" t="s">
        <v>366</v>
      </c>
    </row>
    <row r="3042" spans="2:51" s="280" customFormat="1">
      <c r="B3042" s="279"/>
      <c r="D3042" s="274" t="s">
        <v>373</v>
      </c>
      <c r="E3042" s="281" t="s">
        <v>1</v>
      </c>
      <c r="F3042" s="282" t="s">
        <v>1630</v>
      </c>
      <c r="H3042" s="283">
        <v>63.713000000000001</v>
      </c>
      <c r="L3042" s="279"/>
      <c r="M3042" s="284"/>
      <c r="T3042" s="285"/>
      <c r="AT3042" s="281" t="s">
        <v>373</v>
      </c>
      <c r="AU3042" s="281" t="s">
        <v>90</v>
      </c>
      <c r="AV3042" s="280" t="s">
        <v>90</v>
      </c>
      <c r="AW3042" s="280" t="s">
        <v>31</v>
      </c>
      <c r="AX3042" s="280" t="s">
        <v>77</v>
      </c>
      <c r="AY3042" s="281" t="s">
        <v>366</v>
      </c>
    </row>
    <row r="3043" spans="2:51" s="280" customFormat="1">
      <c r="B3043" s="279"/>
      <c r="D3043" s="274" t="s">
        <v>373</v>
      </c>
      <c r="E3043" s="281" t="s">
        <v>1</v>
      </c>
      <c r="F3043" s="282" t="s">
        <v>1631</v>
      </c>
      <c r="H3043" s="283">
        <v>-7.1529999999999996</v>
      </c>
      <c r="L3043" s="279"/>
      <c r="M3043" s="284"/>
      <c r="T3043" s="285"/>
      <c r="AT3043" s="281" t="s">
        <v>373</v>
      </c>
      <c r="AU3043" s="281" t="s">
        <v>90</v>
      </c>
      <c r="AV3043" s="280" t="s">
        <v>90</v>
      </c>
      <c r="AW3043" s="280" t="s">
        <v>31</v>
      </c>
      <c r="AX3043" s="280" t="s">
        <v>77</v>
      </c>
      <c r="AY3043" s="281" t="s">
        <v>366</v>
      </c>
    </row>
    <row r="3044" spans="2:51" s="280" customFormat="1">
      <c r="B3044" s="279"/>
      <c r="D3044" s="274" t="s">
        <v>373</v>
      </c>
      <c r="E3044" s="281" t="s">
        <v>1</v>
      </c>
      <c r="F3044" s="282" t="s">
        <v>1632</v>
      </c>
      <c r="H3044" s="283">
        <v>3.7869999999999999</v>
      </c>
      <c r="L3044" s="279"/>
      <c r="M3044" s="284"/>
      <c r="T3044" s="285"/>
      <c r="AT3044" s="281" t="s">
        <v>373</v>
      </c>
      <c r="AU3044" s="281" t="s">
        <v>90</v>
      </c>
      <c r="AV3044" s="280" t="s">
        <v>90</v>
      </c>
      <c r="AW3044" s="280" t="s">
        <v>31</v>
      </c>
      <c r="AX3044" s="280" t="s">
        <v>77</v>
      </c>
      <c r="AY3044" s="281" t="s">
        <v>366</v>
      </c>
    </row>
    <row r="3045" spans="2:51" s="273" customFormat="1">
      <c r="B3045" s="272"/>
      <c r="D3045" s="274" t="s">
        <v>373</v>
      </c>
      <c r="E3045" s="275" t="s">
        <v>1</v>
      </c>
      <c r="F3045" s="276" t="s">
        <v>1633</v>
      </c>
      <c r="H3045" s="275" t="s">
        <v>1</v>
      </c>
      <c r="L3045" s="272"/>
      <c r="M3045" s="277"/>
      <c r="T3045" s="278"/>
      <c r="AT3045" s="275" t="s">
        <v>373</v>
      </c>
      <c r="AU3045" s="275" t="s">
        <v>90</v>
      </c>
      <c r="AV3045" s="273" t="s">
        <v>84</v>
      </c>
      <c r="AW3045" s="273" t="s">
        <v>31</v>
      </c>
      <c r="AX3045" s="273" t="s">
        <v>77</v>
      </c>
      <c r="AY3045" s="275" t="s">
        <v>366</v>
      </c>
    </row>
    <row r="3046" spans="2:51" s="280" customFormat="1">
      <c r="B3046" s="279"/>
      <c r="D3046" s="274" t="s">
        <v>373</v>
      </c>
      <c r="E3046" s="281" t="s">
        <v>1</v>
      </c>
      <c r="F3046" s="282" t="s">
        <v>1634</v>
      </c>
      <c r="H3046" s="283">
        <v>16.97</v>
      </c>
      <c r="L3046" s="279"/>
      <c r="M3046" s="284"/>
      <c r="T3046" s="285"/>
      <c r="AT3046" s="281" t="s">
        <v>373</v>
      </c>
      <c r="AU3046" s="281" t="s">
        <v>90</v>
      </c>
      <c r="AV3046" s="280" t="s">
        <v>90</v>
      </c>
      <c r="AW3046" s="280" t="s">
        <v>31</v>
      </c>
      <c r="AX3046" s="280" t="s">
        <v>77</v>
      </c>
      <c r="AY3046" s="281" t="s">
        <v>366</v>
      </c>
    </row>
    <row r="3047" spans="2:51" s="280" customFormat="1">
      <c r="B3047" s="279"/>
      <c r="D3047" s="274" t="s">
        <v>373</v>
      </c>
      <c r="E3047" s="281" t="s">
        <v>1</v>
      </c>
      <c r="F3047" s="282" t="s">
        <v>1635</v>
      </c>
      <c r="H3047" s="283">
        <v>9.34</v>
      </c>
      <c r="L3047" s="279"/>
      <c r="M3047" s="284"/>
      <c r="T3047" s="285"/>
      <c r="AT3047" s="281" t="s">
        <v>373</v>
      </c>
      <c r="AU3047" s="281" t="s">
        <v>90</v>
      </c>
      <c r="AV3047" s="280" t="s">
        <v>90</v>
      </c>
      <c r="AW3047" s="280" t="s">
        <v>31</v>
      </c>
      <c r="AX3047" s="280" t="s">
        <v>77</v>
      </c>
      <c r="AY3047" s="281" t="s">
        <v>366</v>
      </c>
    </row>
    <row r="3048" spans="2:51" s="280" customFormat="1">
      <c r="B3048" s="279"/>
      <c r="D3048" s="274" t="s">
        <v>373</v>
      </c>
      <c r="E3048" s="281" t="s">
        <v>1</v>
      </c>
      <c r="F3048" s="282" t="s">
        <v>1636</v>
      </c>
      <c r="H3048" s="283">
        <v>16.655999999999999</v>
      </c>
      <c r="L3048" s="279"/>
      <c r="M3048" s="284"/>
      <c r="T3048" s="285"/>
      <c r="AT3048" s="281" t="s">
        <v>373</v>
      </c>
      <c r="AU3048" s="281" t="s">
        <v>90</v>
      </c>
      <c r="AV3048" s="280" t="s">
        <v>90</v>
      </c>
      <c r="AW3048" s="280" t="s">
        <v>31</v>
      </c>
      <c r="AX3048" s="280" t="s">
        <v>77</v>
      </c>
      <c r="AY3048" s="281" t="s">
        <v>366</v>
      </c>
    </row>
    <row r="3049" spans="2:51" s="280" customFormat="1">
      <c r="B3049" s="279"/>
      <c r="D3049" s="274" t="s">
        <v>373</v>
      </c>
      <c r="E3049" s="281" t="s">
        <v>1</v>
      </c>
      <c r="F3049" s="282" t="s">
        <v>1637</v>
      </c>
      <c r="H3049" s="283">
        <v>4</v>
      </c>
      <c r="L3049" s="279"/>
      <c r="M3049" s="284"/>
      <c r="T3049" s="285"/>
      <c r="AT3049" s="281" t="s">
        <v>373</v>
      </c>
      <c r="AU3049" s="281" t="s">
        <v>90</v>
      </c>
      <c r="AV3049" s="280" t="s">
        <v>90</v>
      </c>
      <c r="AW3049" s="280" t="s">
        <v>31</v>
      </c>
      <c r="AX3049" s="280" t="s">
        <v>77</v>
      </c>
      <c r="AY3049" s="281" t="s">
        <v>366</v>
      </c>
    </row>
    <row r="3050" spans="2:51" s="280" customFormat="1">
      <c r="B3050" s="279"/>
      <c r="D3050" s="274" t="s">
        <v>373</v>
      </c>
      <c r="E3050" s="281" t="s">
        <v>1</v>
      </c>
      <c r="F3050" s="282" t="s">
        <v>1638</v>
      </c>
      <c r="H3050" s="283">
        <v>-2.3380000000000001</v>
      </c>
      <c r="L3050" s="279"/>
      <c r="M3050" s="284"/>
      <c r="T3050" s="285"/>
      <c r="AT3050" s="281" t="s">
        <v>373</v>
      </c>
      <c r="AU3050" s="281" t="s">
        <v>90</v>
      </c>
      <c r="AV3050" s="280" t="s">
        <v>90</v>
      </c>
      <c r="AW3050" s="280" t="s">
        <v>31</v>
      </c>
      <c r="AX3050" s="280" t="s">
        <v>77</v>
      </c>
      <c r="AY3050" s="281" t="s">
        <v>366</v>
      </c>
    </row>
    <row r="3051" spans="2:51" s="280" customFormat="1">
      <c r="B3051" s="279"/>
      <c r="D3051" s="274" t="s">
        <v>373</v>
      </c>
      <c r="E3051" s="281" t="s">
        <v>1</v>
      </c>
      <c r="F3051" s="282" t="s">
        <v>1639</v>
      </c>
      <c r="H3051" s="283">
        <v>-1.9419999999999999</v>
      </c>
      <c r="L3051" s="279"/>
      <c r="M3051" s="284"/>
      <c r="T3051" s="285"/>
      <c r="AT3051" s="281" t="s">
        <v>373</v>
      </c>
      <c r="AU3051" s="281" t="s">
        <v>90</v>
      </c>
      <c r="AV3051" s="280" t="s">
        <v>90</v>
      </c>
      <c r="AW3051" s="280" t="s">
        <v>31</v>
      </c>
      <c r="AX3051" s="280" t="s">
        <v>77</v>
      </c>
      <c r="AY3051" s="281" t="s">
        <v>366</v>
      </c>
    </row>
    <row r="3052" spans="2:51" s="273" customFormat="1">
      <c r="B3052" s="272"/>
      <c r="D3052" s="274" t="s">
        <v>373</v>
      </c>
      <c r="E3052" s="275" t="s">
        <v>1</v>
      </c>
      <c r="F3052" s="276" t="s">
        <v>2356</v>
      </c>
      <c r="H3052" s="275" t="s">
        <v>1</v>
      </c>
      <c r="L3052" s="272"/>
      <c r="M3052" s="277"/>
      <c r="T3052" s="278"/>
      <c r="AT3052" s="275" t="s">
        <v>373</v>
      </c>
      <c r="AU3052" s="275" t="s">
        <v>90</v>
      </c>
      <c r="AV3052" s="273" t="s">
        <v>84</v>
      </c>
      <c r="AW3052" s="273" t="s">
        <v>31</v>
      </c>
      <c r="AX3052" s="273" t="s">
        <v>77</v>
      </c>
      <c r="AY3052" s="275" t="s">
        <v>366</v>
      </c>
    </row>
    <row r="3053" spans="2:51" s="280" customFormat="1">
      <c r="B3053" s="279"/>
      <c r="D3053" s="274" t="s">
        <v>373</v>
      </c>
      <c r="E3053" s="281" t="s">
        <v>1</v>
      </c>
      <c r="F3053" s="282" t="s">
        <v>2357</v>
      </c>
      <c r="H3053" s="283">
        <v>8.7840000000000007</v>
      </c>
      <c r="L3053" s="279"/>
      <c r="M3053" s="284"/>
      <c r="T3053" s="285"/>
      <c r="AT3053" s="281" t="s">
        <v>373</v>
      </c>
      <c r="AU3053" s="281" t="s">
        <v>90</v>
      </c>
      <c r="AV3053" s="280" t="s">
        <v>90</v>
      </c>
      <c r="AW3053" s="280" t="s">
        <v>31</v>
      </c>
      <c r="AX3053" s="280" t="s">
        <v>77</v>
      </c>
      <c r="AY3053" s="281" t="s">
        <v>366</v>
      </c>
    </row>
    <row r="3054" spans="2:51" s="294" customFormat="1">
      <c r="B3054" s="293"/>
      <c r="D3054" s="274" t="s">
        <v>373</v>
      </c>
      <c r="E3054" s="295" t="s">
        <v>1</v>
      </c>
      <c r="F3054" s="296" t="s">
        <v>397</v>
      </c>
      <c r="H3054" s="297">
        <v>159.39699999999999</v>
      </c>
      <c r="L3054" s="293"/>
      <c r="M3054" s="298"/>
      <c r="T3054" s="299"/>
      <c r="AT3054" s="295" t="s">
        <v>373</v>
      </c>
      <c r="AU3054" s="295" t="s">
        <v>90</v>
      </c>
      <c r="AV3054" s="294" t="s">
        <v>149</v>
      </c>
      <c r="AW3054" s="294" t="s">
        <v>31</v>
      </c>
      <c r="AX3054" s="294" t="s">
        <v>77</v>
      </c>
      <c r="AY3054" s="295" t="s">
        <v>366</v>
      </c>
    </row>
    <row r="3055" spans="2:51" s="273" customFormat="1">
      <c r="B3055" s="272"/>
      <c r="D3055" s="274" t="s">
        <v>373</v>
      </c>
      <c r="E3055" s="275" t="s">
        <v>1</v>
      </c>
      <c r="F3055" s="276" t="s">
        <v>1642</v>
      </c>
      <c r="H3055" s="275" t="s">
        <v>1</v>
      </c>
      <c r="L3055" s="272"/>
      <c r="M3055" s="277"/>
      <c r="T3055" s="278"/>
      <c r="AT3055" s="275" t="s">
        <v>373</v>
      </c>
      <c r="AU3055" s="275" t="s">
        <v>90</v>
      </c>
      <c r="AV3055" s="273" t="s">
        <v>84</v>
      </c>
      <c r="AW3055" s="273" t="s">
        <v>31</v>
      </c>
      <c r="AX3055" s="273" t="s">
        <v>77</v>
      </c>
      <c r="AY3055" s="275" t="s">
        <v>366</v>
      </c>
    </row>
    <row r="3056" spans="2:51" s="280" customFormat="1">
      <c r="B3056" s="279"/>
      <c r="D3056" s="274" t="s">
        <v>373</v>
      </c>
      <c r="E3056" s="281" t="s">
        <v>1</v>
      </c>
      <c r="F3056" s="282" t="s">
        <v>1643</v>
      </c>
      <c r="H3056" s="283">
        <v>10.711</v>
      </c>
      <c r="L3056" s="279"/>
      <c r="M3056" s="284"/>
      <c r="T3056" s="285"/>
      <c r="AT3056" s="281" t="s">
        <v>373</v>
      </c>
      <c r="AU3056" s="281" t="s">
        <v>90</v>
      </c>
      <c r="AV3056" s="280" t="s">
        <v>90</v>
      </c>
      <c r="AW3056" s="280" t="s">
        <v>31</v>
      </c>
      <c r="AX3056" s="280" t="s">
        <v>77</v>
      </c>
      <c r="AY3056" s="281" t="s">
        <v>366</v>
      </c>
    </row>
    <row r="3057" spans="2:65" s="280" customFormat="1">
      <c r="B3057" s="279"/>
      <c r="D3057" s="274" t="s">
        <v>373</v>
      </c>
      <c r="E3057" s="281" t="s">
        <v>1</v>
      </c>
      <c r="F3057" s="282" t="s">
        <v>269</v>
      </c>
      <c r="H3057" s="283">
        <v>1271.0119999999999</v>
      </c>
      <c r="L3057" s="279"/>
      <c r="M3057" s="284"/>
      <c r="T3057" s="285"/>
      <c r="AT3057" s="281" t="s">
        <v>373</v>
      </c>
      <c r="AU3057" s="281" t="s">
        <v>90</v>
      </c>
      <c r="AV3057" s="280" t="s">
        <v>90</v>
      </c>
      <c r="AW3057" s="280" t="s">
        <v>31</v>
      </c>
      <c r="AX3057" s="280" t="s">
        <v>77</v>
      </c>
      <c r="AY3057" s="281" t="s">
        <v>366</v>
      </c>
    </row>
    <row r="3058" spans="2:65" s="287" customFormat="1">
      <c r="B3058" s="286"/>
      <c r="D3058" s="274" t="s">
        <v>373</v>
      </c>
      <c r="E3058" s="288" t="s">
        <v>1</v>
      </c>
      <c r="F3058" s="289" t="s">
        <v>378</v>
      </c>
      <c r="H3058" s="290">
        <v>1441.12</v>
      </c>
      <c r="L3058" s="286"/>
      <c r="M3058" s="291"/>
      <c r="T3058" s="292"/>
      <c r="AT3058" s="288" t="s">
        <v>373</v>
      </c>
      <c r="AU3058" s="288" t="s">
        <v>90</v>
      </c>
      <c r="AV3058" s="287" t="s">
        <v>371</v>
      </c>
      <c r="AW3058" s="287" t="s">
        <v>31</v>
      </c>
      <c r="AX3058" s="287" t="s">
        <v>84</v>
      </c>
      <c r="AY3058" s="288" t="s">
        <v>366</v>
      </c>
    </row>
    <row r="3059" spans="2:65" s="273" customFormat="1">
      <c r="B3059" s="272"/>
      <c r="D3059" s="274" t="s">
        <v>373</v>
      </c>
      <c r="E3059" s="275" t="s">
        <v>1</v>
      </c>
      <c r="F3059" s="276" t="s">
        <v>1565</v>
      </c>
      <c r="H3059" s="275" t="s">
        <v>1</v>
      </c>
      <c r="L3059" s="272"/>
      <c r="M3059" s="277"/>
      <c r="T3059" s="278"/>
      <c r="AT3059" s="275" t="s">
        <v>373</v>
      </c>
      <c r="AU3059" s="275" t="s">
        <v>90</v>
      </c>
      <c r="AV3059" s="273" t="s">
        <v>84</v>
      </c>
      <c r="AW3059" s="273" t="s">
        <v>31</v>
      </c>
      <c r="AX3059" s="273" t="s">
        <v>77</v>
      </c>
      <c r="AY3059" s="275" t="s">
        <v>366</v>
      </c>
    </row>
    <row r="3060" spans="2:65" s="74" customFormat="1" ht="37.9" customHeight="1">
      <c r="B3060" s="73"/>
      <c r="C3060" s="260" t="s">
        <v>2362</v>
      </c>
      <c r="D3060" s="260" t="s">
        <v>368</v>
      </c>
      <c r="E3060" s="261" t="s">
        <v>2363</v>
      </c>
      <c r="F3060" s="262" t="s">
        <v>2364</v>
      </c>
      <c r="G3060" s="263" t="s">
        <v>249</v>
      </c>
      <c r="H3060" s="264">
        <v>1271.0119999999999</v>
      </c>
      <c r="I3060" s="26"/>
      <c r="J3060" s="266">
        <f>ROUND(I3060*H3060,2)</f>
        <v>0</v>
      </c>
      <c r="K3060" s="267"/>
      <c r="L3060" s="73"/>
      <c r="M3060" s="27" t="s">
        <v>1</v>
      </c>
      <c r="N3060" s="233" t="s">
        <v>43</v>
      </c>
      <c r="P3060" s="269">
        <f>O3060*H3060</f>
        <v>0</v>
      </c>
      <c r="Q3060" s="269">
        <v>1.2600000000000001E-3</v>
      </c>
      <c r="R3060" s="269">
        <f>Q3060*H3060</f>
        <v>1.6014751199999999</v>
      </c>
      <c r="S3060" s="269">
        <v>0</v>
      </c>
      <c r="T3060" s="270">
        <f>S3060*H3060</f>
        <v>0</v>
      </c>
      <c r="AR3060" s="271" t="s">
        <v>371</v>
      </c>
      <c r="AT3060" s="271" t="s">
        <v>368</v>
      </c>
      <c r="AU3060" s="271" t="s">
        <v>90</v>
      </c>
      <c r="AY3060" s="53" t="s">
        <v>366</v>
      </c>
      <c r="BE3060" s="179">
        <f>IF(N3060="základná",J3060,0)</f>
        <v>0</v>
      </c>
      <c r="BF3060" s="179">
        <f>IF(N3060="znížená",J3060,0)</f>
        <v>0</v>
      </c>
      <c r="BG3060" s="179">
        <f>IF(N3060="zákl. prenesená",J3060,0)</f>
        <v>0</v>
      </c>
      <c r="BH3060" s="179">
        <f>IF(N3060="zníž. prenesená",J3060,0)</f>
        <v>0</v>
      </c>
      <c r="BI3060" s="179">
        <f>IF(N3060="nulová",J3060,0)</f>
        <v>0</v>
      </c>
      <c r="BJ3060" s="53" t="s">
        <v>90</v>
      </c>
      <c r="BK3060" s="179">
        <f>ROUND(I3060*H3060,2)</f>
        <v>0</v>
      </c>
      <c r="BL3060" s="53" t="s">
        <v>371</v>
      </c>
      <c r="BM3060" s="271" t="s">
        <v>2365</v>
      </c>
    </row>
    <row r="3061" spans="2:65" s="273" customFormat="1">
      <c r="B3061" s="272"/>
      <c r="D3061" s="274" t="s">
        <v>373</v>
      </c>
      <c r="E3061" s="275" t="s">
        <v>1</v>
      </c>
      <c r="F3061" s="276" t="s">
        <v>1728</v>
      </c>
      <c r="H3061" s="275" t="s">
        <v>1</v>
      </c>
      <c r="L3061" s="272"/>
      <c r="M3061" s="277"/>
      <c r="T3061" s="278"/>
      <c r="AT3061" s="275" t="s">
        <v>373</v>
      </c>
      <c r="AU3061" s="275" t="s">
        <v>90</v>
      </c>
      <c r="AV3061" s="273" t="s">
        <v>84</v>
      </c>
      <c r="AW3061" s="273" t="s">
        <v>31</v>
      </c>
      <c r="AX3061" s="273" t="s">
        <v>77</v>
      </c>
      <c r="AY3061" s="275" t="s">
        <v>366</v>
      </c>
    </row>
    <row r="3062" spans="2:65" s="273" customFormat="1">
      <c r="B3062" s="272"/>
      <c r="D3062" s="274" t="s">
        <v>373</v>
      </c>
      <c r="E3062" s="275" t="s">
        <v>1</v>
      </c>
      <c r="F3062" s="276" t="s">
        <v>1648</v>
      </c>
      <c r="H3062" s="275" t="s">
        <v>1</v>
      </c>
      <c r="L3062" s="272"/>
      <c r="M3062" s="277"/>
      <c r="T3062" s="278"/>
      <c r="AT3062" s="275" t="s">
        <v>373</v>
      </c>
      <c r="AU3062" s="275" t="s">
        <v>90</v>
      </c>
      <c r="AV3062" s="273" t="s">
        <v>84</v>
      </c>
      <c r="AW3062" s="273" t="s">
        <v>31</v>
      </c>
      <c r="AX3062" s="273" t="s">
        <v>77</v>
      </c>
      <c r="AY3062" s="275" t="s">
        <v>366</v>
      </c>
    </row>
    <row r="3063" spans="2:65" s="273" customFormat="1">
      <c r="B3063" s="272"/>
      <c r="D3063" s="274" t="s">
        <v>373</v>
      </c>
      <c r="E3063" s="275" t="s">
        <v>1</v>
      </c>
      <c r="F3063" s="276" t="s">
        <v>1649</v>
      </c>
      <c r="H3063" s="275" t="s">
        <v>1</v>
      </c>
      <c r="L3063" s="272"/>
      <c r="M3063" s="277"/>
      <c r="T3063" s="278"/>
      <c r="AT3063" s="275" t="s">
        <v>373</v>
      </c>
      <c r="AU3063" s="275" t="s">
        <v>90</v>
      </c>
      <c r="AV3063" s="273" t="s">
        <v>84</v>
      </c>
      <c r="AW3063" s="273" t="s">
        <v>31</v>
      </c>
      <c r="AX3063" s="273" t="s">
        <v>77</v>
      </c>
      <c r="AY3063" s="275" t="s">
        <v>366</v>
      </c>
    </row>
    <row r="3064" spans="2:65" s="273" customFormat="1">
      <c r="B3064" s="272"/>
      <c r="D3064" s="274" t="s">
        <v>373</v>
      </c>
      <c r="E3064" s="275" t="s">
        <v>1</v>
      </c>
      <c r="F3064" s="276" t="s">
        <v>1650</v>
      </c>
      <c r="H3064" s="275" t="s">
        <v>1</v>
      </c>
      <c r="L3064" s="272"/>
      <c r="M3064" s="277"/>
      <c r="T3064" s="278"/>
      <c r="AT3064" s="275" t="s">
        <v>373</v>
      </c>
      <c r="AU3064" s="275" t="s">
        <v>90</v>
      </c>
      <c r="AV3064" s="273" t="s">
        <v>84</v>
      </c>
      <c r="AW3064" s="273" t="s">
        <v>31</v>
      </c>
      <c r="AX3064" s="273" t="s">
        <v>77</v>
      </c>
      <c r="AY3064" s="275" t="s">
        <v>366</v>
      </c>
    </row>
    <row r="3065" spans="2:65" s="273" customFormat="1">
      <c r="B3065" s="272"/>
      <c r="D3065" s="274" t="s">
        <v>373</v>
      </c>
      <c r="E3065" s="275" t="s">
        <v>1</v>
      </c>
      <c r="F3065" s="276" t="s">
        <v>1651</v>
      </c>
      <c r="H3065" s="275" t="s">
        <v>1</v>
      </c>
      <c r="L3065" s="272"/>
      <c r="M3065" s="277"/>
      <c r="T3065" s="278"/>
      <c r="AT3065" s="275" t="s">
        <v>373</v>
      </c>
      <c r="AU3065" s="275" t="s">
        <v>90</v>
      </c>
      <c r="AV3065" s="273" t="s">
        <v>84</v>
      </c>
      <c r="AW3065" s="273" t="s">
        <v>31</v>
      </c>
      <c r="AX3065" s="273" t="s">
        <v>77</v>
      </c>
      <c r="AY3065" s="275" t="s">
        <v>366</v>
      </c>
    </row>
    <row r="3066" spans="2:65" s="280" customFormat="1">
      <c r="B3066" s="279"/>
      <c r="D3066" s="274" t="s">
        <v>373</v>
      </c>
      <c r="E3066" s="281" t="s">
        <v>1</v>
      </c>
      <c r="F3066" s="282" t="s">
        <v>1652</v>
      </c>
      <c r="H3066" s="283">
        <v>3.5880000000000001</v>
      </c>
      <c r="L3066" s="279"/>
      <c r="M3066" s="284"/>
      <c r="T3066" s="285"/>
      <c r="AT3066" s="281" t="s">
        <v>373</v>
      </c>
      <c r="AU3066" s="281" t="s">
        <v>90</v>
      </c>
      <c r="AV3066" s="280" t="s">
        <v>90</v>
      </c>
      <c r="AW3066" s="280" t="s">
        <v>31</v>
      </c>
      <c r="AX3066" s="280" t="s">
        <v>77</v>
      </c>
      <c r="AY3066" s="281" t="s">
        <v>366</v>
      </c>
    </row>
    <row r="3067" spans="2:65" s="294" customFormat="1">
      <c r="B3067" s="293"/>
      <c r="D3067" s="274" t="s">
        <v>373</v>
      </c>
      <c r="E3067" s="295" t="s">
        <v>1</v>
      </c>
      <c r="F3067" s="296" t="s">
        <v>397</v>
      </c>
      <c r="H3067" s="297">
        <v>3.5880000000000001</v>
      </c>
      <c r="L3067" s="293"/>
      <c r="M3067" s="298"/>
      <c r="T3067" s="299"/>
      <c r="AT3067" s="295" t="s">
        <v>373</v>
      </c>
      <c r="AU3067" s="295" t="s">
        <v>90</v>
      </c>
      <c r="AV3067" s="294" t="s">
        <v>149</v>
      </c>
      <c r="AW3067" s="294" t="s">
        <v>31</v>
      </c>
      <c r="AX3067" s="294" t="s">
        <v>77</v>
      </c>
      <c r="AY3067" s="295" t="s">
        <v>366</v>
      </c>
    </row>
    <row r="3068" spans="2:65" s="273" customFormat="1">
      <c r="B3068" s="272"/>
      <c r="D3068" s="274" t="s">
        <v>373</v>
      </c>
      <c r="E3068" s="275" t="s">
        <v>1</v>
      </c>
      <c r="F3068" s="276" t="s">
        <v>2366</v>
      </c>
      <c r="H3068" s="275" t="s">
        <v>1</v>
      </c>
      <c r="L3068" s="272"/>
      <c r="M3068" s="277"/>
      <c r="T3068" s="278"/>
      <c r="AT3068" s="275" t="s">
        <v>373</v>
      </c>
      <c r="AU3068" s="275" t="s">
        <v>90</v>
      </c>
      <c r="AV3068" s="273" t="s">
        <v>84</v>
      </c>
      <c r="AW3068" s="273" t="s">
        <v>31</v>
      </c>
      <c r="AX3068" s="273" t="s">
        <v>77</v>
      </c>
      <c r="AY3068" s="275" t="s">
        <v>366</v>
      </c>
    </row>
    <row r="3069" spans="2:65" s="273" customFormat="1">
      <c r="B3069" s="272"/>
      <c r="D3069" s="274" t="s">
        <v>373</v>
      </c>
      <c r="E3069" s="275" t="s">
        <v>1</v>
      </c>
      <c r="F3069" s="276" t="s">
        <v>1648</v>
      </c>
      <c r="H3069" s="275" t="s">
        <v>1</v>
      </c>
      <c r="L3069" s="272"/>
      <c r="M3069" s="277"/>
      <c r="T3069" s="278"/>
      <c r="AT3069" s="275" t="s">
        <v>373</v>
      </c>
      <c r="AU3069" s="275" t="s">
        <v>90</v>
      </c>
      <c r="AV3069" s="273" t="s">
        <v>84</v>
      </c>
      <c r="AW3069" s="273" t="s">
        <v>31</v>
      </c>
      <c r="AX3069" s="273" t="s">
        <v>77</v>
      </c>
      <c r="AY3069" s="275" t="s">
        <v>366</v>
      </c>
    </row>
    <row r="3070" spans="2:65" s="273" customFormat="1">
      <c r="B3070" s="272"/>
      <c r="D3070" s="274" t="s">
        <v>373</v>
      </c>
      <c r="E3070" s="275" t="s">
        <v>1</v>
      </c>
      <c r="F3070" s="276" t="s">
        <v>1896</v>
      </c>
      <c r="H3070" s="275" t="s">
        <v>1</v>
      </c>
      <c r="L3070" s="272"/>
      <c r="M3070" s="277"/>
      <c r="T3070" s="278"/>
      <c r="AT3070" s="275" t="s">
        <v>373</v>
      </c>
      <c r="AU3070" s="275" t="s">
        <v>90</v>
      </c>
      <c r="AV3070" s="273" t="s">
        <v>84</v>
      </c>
      <c r="AW3070" s="273" t="s">
        <v>31</v>
      </c>
      <c r="AX3070" s="273" t="s">
        <v>77</v>
      </c>
      <c r="AY3070" s="275" t="s">
        <v>366</v>
      </c>
    </row>
    <row r="3071" spans="2:65" s="273" customFormat="1">
      <c r="B3071" s="272"/>
      <c r="D3071" s="274" t="s">
        <v>373</v>
      </c>
      <c r="E3071" s="275" t="s">
        <v>1</v>
      </c>
      <c r="F3071" s="276" t="s">
        <v>1651</v>
      </c>
      <c r="H3071" s="275" t="s">
        <v>1</v>
      </c>
      <c r="L3071" s="272"/>
      <c r="M3071" s="277"/>
      <c r="T3071" s="278"/>
      <c r="AT3071" s="275" t="s">
        <v>373</v>
      </c>
      <c r="AU3071" s="275" t="s">
        <v>90</v>
      </c>
      <c r="AV3071" s="273" t="s">
        <v>84</v>
      </c>
      <c r="AW3071" s="273" t="s">
        <v>31</v>
      </c>
      <c r="AX3071" s="273" t="s">
        <v>77</v>
      </c>
      <c r="AY3071" s="275" t="s">
        <v>366</v>
      </c>
    </row>
    <row r="3072" spans="2:65" s="280" customFormat="1">
      <c r="B3072" s="279"/>
      <c r="D3072" s="274" t="s">
        <v>373</v>
      </c>
      <c r="E3072" s="281" t="s">
        <v>1</v>
      </c>
      <c r="F3072" s="282" t="s">
        <v>2367</v>
      </c>
      <c r="H3072" s="283">
        <v>2.835</v>
      </c>
      <c r="L3072" s="279"/>
      <c r="M3072" s="284"/>
      <c r="T3072" s="285"/>
      <c r="AT3072" s="281" t="s">
        <v>373</v>
      </c>
      <c r="AU3072" s="281" t="s">
        <v>90</v>
      </c>
      <c r="AV3072" s="280" t="s">
        <v>90</v>
      </c>
      <c r="AW3072" s="280" t="s">
        <v>31</v>
      </c>
      <c r="AX3072" s="280" t="s">
        <v>77</v>
      </c>
      <c r="AY3072" s="281" t="s">
        <v>366</v>
      </c>
    </row>
    <row r="3073" spans="2:51" s="273" customFormat="1">
      <c r="B3073" s="272"/>
      <c r="D3073" s="274" t="s">
        <v>373</v>
      </c>
      <c r="E3073" s="275" t="s">
        <v>1</v>
      </c>
      <c r="F3073" s="276" t="s">
        <v>1892</v>
      </c>
      <c r="H3073" s="275" t="s">
        <v>1</v>
      </c>
      <c r="L3073" s="272"/>
      <c r="M3073" s="277"/>
      <c r="T3073" s="278"/>
      <c r="AT3073" s="275" t="s">
        <v>373</v>
      </c>
      <c r="AU3073" s="275" t="s">
        <v>90</v>
      </c>
      <c r="AV3073" s="273" t="s">
        <v>84</v>
      </c>
      <c r="AW3073" s="273" t="s">
        <v>31</v>
      </c>
      <c r="AX3073" s="273" t="s">
        <v>77</v>
      </c>
      <c r="AY3073" s="275" t="s">
        <v>366</v>
      </c>
    </row>
    <row r="3074" spans="2:51" s="273" customFormat="1">
      <c r="B3074" s="272"/>
      <c r="D3074" s="274" t="s">
        <v>373</v>
      </c>
      <c r="E3074" s="275" t="s">
        <v>1</v>
      </c>
      <c r="F3074" s="276" t="s">
        <v>1651</v>
      </c>
      <c r="H3074" s="275" t="s">
        <v>1</v>
      </c>
      <c r="L3074" s="272"/>
      <c r="M3074" s="277"/>
      <c r="T3074" s="278"/>
      <c r="AT3074" s="275" t="s">
        <v>373</v>
      </c>
      <c r="AU3074" s="275" t="s">
        <v>90</v>
      </c>
      <c r="AV3074" s="273" t="s">
        <v>84</v>
      </c>
      <c r="AW3074" s="273" t="s">
        <v>31</v>
      </c>
      <c r="AX3074" s="273" t="s">
        <v>77</v>
      </c>
      <c r="AY3074" s="275" t="s">
        <v>366</v>
      </c>
    </row>
    <row r="3075" spans="2:51" s="280" customFormat="1">
      <c r="B3075" s="279"/>
      <c r="D3075" s="274" t="s">
        <v>373</v>
      </c>
      <c r="E3075" s="281" t="s">
        <v>1</v>
      </c>
      <c r="F3075" s="282" t="s">
        <v>2368</v>
      </c>
      <c r="H3075" s="283">
        <v>2.6970000000000001</v>
      </c>
      <c r="L3075" s="279"/>
      <c r="M3075" s="284"/>
      <c r="T3075" s="285"/>
      <c r="AT3075" s="281" t="s">
        <v>373</v>
      </c>
      <c r="AU3075" s="281" t="s">
        <v>90</v>
      </c>
      <c r="AV3075" s="280" t="s">
        <v>90</v>
      </c>
      <c r="AW3075" s="280" t="s">
        <v>31</v>
      </c>
      <c r="AX3075" s="280" t="s">
        <v>77</v>
      </c>
      <c r="AY3075" s="281" t="s">
        <v>366</v>
      </c>
    </row>
    <row r="3076" spans="2:51" s="273" customFormat="1">
      <c r="B3076" s="272"/>
      <c r="D3076" s="274" t="s">
        <v>373</v>
      </c>
      <c r="E3076" s="275" t="s">
        <v>1</v>
      </c>
      <c r="F3076" s="276" t="s">
        <v>1899</v>
      </c>
      <c r="H3076" s="275" t="s">
        <v>1</v>
      </c>
      <c r="L3076" s="272"/>
      <c r="M3076" s="277"/>
      <c r="T3076" s="278"/>
      <c r="AT3076" s="275" t="s">
        <v>373</v>
      </c>
      <c r="AU3076" s="275" t="s">
        <v>90</v>
      </c>
      <c r="AV3076" s="273" t="s">
        <v>84</v>
      </c>
      <c r="AW3076" s="273" t="s">
        <v>31</v>
      </c>
      <c r="AX3076" s="273" t="s">
        <v>77</v>
      </c>
      <c r="AY3076" s="275" t="s">
        <v>366</v>
      </c>
    </row>
    <row r="3077" spans="2:51" s="273" customFormat="1">
      <c r="B3077" s="272"/>
      <c r="D3077" s="274" t="s">
        <v>373</v>
      </c>
      <c r="E3077" s="275" t="s">
        <v>1</v>
      </c>
      <c r="F3077" s="276" t="s">
        <v>1651</v>
      </c>
      <c r="H3077" s="275" t="s">
        <v>1</v>
      </c>
      <c r="L3077" s="272"/>
      <c r="M3077" s="277"/>
      <c r="T3077" s="278"/>
      <c r="AT3077" s="275" t="s">
        <v>373</v>
      </c>
      <c r="AU3077" s="275" t="s">
        <v>90</v>
      </c>
      <c r="AV3077" s="273" t="s">
        <v>84</v>
      </c>
      <c r="AW3077" s="273" t="s">
        <v>31</v>
      </c>
      <c r="AX3077" s="273" t="s">
        <v>77</v>
      </c>
      <c r="AY3077" s="275" t="s">
        <v>366</v>
      </c>
    </row>
    <row r="3078" spans="2:51" s="280" customFormat="1">
      <c r="B3078" s="279"/>
      <c r="D3078" s="274" t="s">
        <v>373</v>
      </c>
      <c r="E3078" s="281" t="s">
        <v>1</v>
      </c>
      <c r="F3078" s="282" t="s">
        <v>2369</v>
      </c>
      <c r="H3078" s="283">
        <v>9.14</v>
      </c>
      <c r="L3078" s="279"/>
      <c r="M3078" s="284"/>
      <c r="T3078" s="285"/>
      <c r="AT3078" s="281" t="s">
        <v>373</v>
      </c>
      <c r="AU3078" s="281" t="s">
        <v>90</v>
      </c>
      <c r="AV3078" s="280" t="s">
        <v>90</v>
      </c>
      <c r="AW3078" s="280" t="s">
        <v>31</v>
      </c>
      <c r="AX3078" s="280" t="s">
        <v>77</v>
      </c>
      <c r="AY3078" s="281" t="s">
        <v>366</v>
      </c>
    </row>
    <row r="3079" spans="2:51" s="294" customFormat="1">
      <c r="B3079" s="293"/>
      <c r="D3079" s="274" t="s">
        <v>373</v>
      </c>
      <c r="E3079" s="295" t="s">
        <v>1</v>
      </c>
      <c r="F3079" s="296" t="s">
        <v>397</v>
      </c>
      <c r="H3079" s="297">
        <v>14.672000000000001</v>
      </c>
      <c r="L3079" s="293"/>
      <c r="M3079" s="298"/>
      <c r="T3079" s="299"/>
      <c r="AT3079" s="295" t="s">
        <v>373</v>
      </c>
      <c r="AU3079" s="295" t="s">
        <v>90</v>
      </c>
      <c r="AV3079" s="294" t="s">
        <v>149</v>
      </c>
      <c r="AW3079" s="294" t="s">
        <v>31</v>
      </c>
      <c r="AX3079" s="294" t="s">
        <v>77</v>
      </c>
      <c r="AY3079" s="295" t="s">
        <v>366</v>
      </c>
    </row>
    <row r="3080" spans="2:51" s="280" customFormat="1">
      <c r="B3080" s="279"/>
      <c r="D3080" s="274" t="s">
        <v>373</v>
      </c>
      <c r="E3080" s="281" t="s">
        <v>1</v>
      </c>
      <c r="F3080" s="282" t="s">
        <v>301</v>
      </c>
      <c r="H3080" s="283">
        <v>562.92600000000004</v>
      </c>
      <c r="L3080" s="279"/>
      <c r="M3080" s="284"/>
      <c r="T3080" s="285"/>
      <c r="AT3080" s="281" t="s">
        <v>373</v>
      </c>
      <c r="AU3080" s="281" t="s">
        <v>90</v>
      </c>
      <c r="AV3080" s="280" t="s">
        <v>90</v>
      </c>
      <c r="AW3080" s="280" t="s">
        <v>31</v>
      </c>
      <c r="AX3080" s="280" t="s">
        <v>77</v>
      </c>
      <c r="AY3080" s="281" t="s">
        <v>366</v>
      </c>
    </row>
    <row r="3081" spans="2:51" s="294" customFormat="1">
      <c r="B3081" s="293"/>
      <c r="D3081" s="274" t="s">
        <v>373</v>
      </c>
      <c r="E3081" s="295" t="s">
        <v>1</v>
      </c>
      <c r="F3081" s="296" t="s">
        <v>397</v>
      </c>
      <c r="H3081" s="297">
        <v>562.92600000000004</v>
      </c>
      <c r="L3081" s="293"/>
      <c r="M3081" s="298"/>
      <c r="T3081" s="299"/>
      <c r="AT3081" s="295" t="s">
        <v>373</v>
      </c>
      <c r="AU3081" s="295" t="s">
        <v>90</v>
      </c>
      <c r="AV3081" s="294" t="s">
        <v>149</v>
      </c>
      <c r="AW3081" s="294" t="s">
        <v>31</v>
      </c>
      <c r="AX3081" s="294" t="s">
        <v>77</v>
      </c>
      <c r="AY3081" s="295" t="s">
        <v>366</v>
      </c>
    </row>
    <row r="3082" spans="2:51" s="273" customFormat="1">
      <c r="B3082" s="272"/>
      <c r="D3082" s="274" t="s">
        <v>373</v>
      </c>
      <c r="E3082" s="275" t="s">
        <v>1</v>
      </c>
      <c r="F3082" s="276" t="s">
        <v>2370</v>
      </c>
      <c r="H3082" s="275" t="s">
        <v>1</v>
      </c>
      <c r="L3082" s="272"/>
      <c r="M3082" s="277"/>
      <c r="T3082" s="278"/>
      <c r="AT3082" s="275" t="s">
        <v>373</v>
      </c>
      <c r="AU3082" s="275" t="s">
        <v>90</v>
      </c>
      <c r="AV3082" s="273" t="s">
        <v>84</v>
      </c>
      <c r="AW3082" s="273" t="s">
        <v>31</v>
      </c>
      <c r="AX3082" s="273" t="s">
        <v>77</v>
      </c>
      <c r="AY3082" s="275" t="s">
        <v>366</v>
      </c>
    </row>
    <row r="3083" spans="2:51" s="273" customFormat="1">
      <c r="B3083" s="272"/>
      <c r="D3083" s="274" t="s">
        <v>373</v>
      </c>
      <c r="E3083" s="275" t="s">
        <v>1</v>
      </c>
      <c r="F3083" s="276" t="s">
        <v>1649</v>
      </c>
      <c r="H3083" s="275" t="s">
        <v>1</v>
      </c>
      <c r="L3083" s="272"/>
      <c r="M3083" s="277"/>
      <c r="T3083" s="278"/>
      <c r="AT3083" s="275" t="s">
        <v>373</v>
      </c>
      <c r="AU3083" s="275" t="s">
        <v>90</v>
      </c>
      <c r="AV3083" s="273" t="s">
        <v>84</v>
      </c>
      <c r="AW3083" s="273" t="s">
        <v>31</v>
      </c>
      <c r="AX3083" s="273" t="s">
        <v>77</v>
      </c>
      <c r="AY3083" s="275" t="s">
        <v>366</v>
      </c>
    </row>
    <row r="3084" spans="2:51" s="273" customFormat="1">
      <c r="B3084" s="272"/>
      <c r="D3084" s="274" t="s">
        <v>373</v>
      </c>
      <c r="E3084" s="275" t="s">
        <v>1</v>
      </c>
      <c r="F3084" s="276" t="s">
        <v>1654</v>
      </c>
      <c r="H3084" s="275" t="s">
        <v>1</v>
      </c>
      <c r="L3084" s="272"/>
      <c r="M3084" s="277"/>
      <c r="T3084" s="278"/>
      <c r="AT3084" s="275" t="s">
        <v>373</v>
      </c>
      <c r="AU3084" s="275" t="s">
        <v>90</v>
      </c>
      <c r="AV3084" s="273" t="s">
        <v>84</v>
      </c>
      <c r="AW3084" s="273" t="s">
        <v>31</v>
      </c>
      <c r="AX3084" s="273" t="s">
        <v>77</v>
      </c>
      <c r="AY3084" s="275" t="s">
        <v>366</v>
      </c>
    </row>
    <row r="3085" spans="2:51" s="280" customFormat="1">
      <c r="B3085" s="279"/>
      <c r="D3085" s="274" t="s">
        <v>373</v>
      </c>
      <c r="E3085" s="281" t="s">
        <v>1</v>
      </c>
      <c r="F3085" s="282" t="s">
        <v>2371</v>
      </c>
      <c r="H3085" s="283">
        <v>9.4700000000000006</v>
      </c>
      <c r="L3085" s="279"/>
      <c r="M3085" s="284"/>
      <c r="T3085" s="285"/>
      <c r="AT3085" s="281" t="s">
        <v>373</v>
      </c>
      <c r="AU3085" s="281" t="s">
        <v>90</v>
      </c>
      <c r="AV3085" s="280" t="s">
        <v>90</v>
      </c>
      <c r="AW3085" s="280" t="s">
        <v>31</v>
      </c>
      <c r="AX3085" s="280" t="s">
        <v>77</v>
      </c>
      <c r="AY3085" s="281" t="s">
        <v>366</v>
      </c>
    </row>
    <row r="3086" spans="2:51" s="280" customFormat="1">
      <c r="B3086" s="279"/>
      <c r="D3086" s="274" t="s">
        <v>373</v>
      </c>
      <c r="E3086" s="281" t="s">
        <v>1</v>
      </c>
      <c r="F3086" s="282" t="s">
        <v>2042</v>
      </c>
      <c r="H3086" s="283">
        <v>-2.58</v>
      </c>
      <c r="L3086" s="279"/>
      <c r="M3086" s="284"/>
      <c r="T3086" s="285"/>
      <c r="AT3086" s="281" t="s">
        <v>373</v>
      </c>
      <c r="AU3086" s="281" t="s">
        <v>90</v>
      </c>
      <c r="AV3086" s="280" t="s">
        <v>90</v>
      </c>
      <c r="AW3086" s="280" t="s">
        <v>31</v>
      </c>
      <c r="AX3086" s="280" t="s">
        <v>77</v>
      </c>
      <c r="AY3086" s="281" t="s">
        <v>366</v>
      </c>
    </row>
    <row r="3087" spans="2:51" s="280" customFormat="1">
      <c r="B3087" s="279"/>
      <c r="D3087" s="274" t="s">
        <v>373</v>
      </c>
      <c r="E3087" s="281" t="s">
        <v>1</v>
      </c>
      <c r="F3087" s="282" t="s">
        <v>2372</v>
      </c>
      <c r="H3087" s="283">
        <v>3.9049999999999998</v>
      </c>
      <c r="L3087" s="279"/>
      <c r="M3087" s="284"/>
      <c r="T3087" s="285"/>
      <c r="AT3087" s="281" t="s">
        <v>373</v>
      </c>
      <c r="AU3087" s="281" t="s">
        <v>90</v>
      </c>
      <c r="AV3087" s="280" t="s">
        <v>90</v>
      </c>
      <c r="AW3087" s="280" t="s">
        <v>31</v>
      </c>
      <c r="AX3087" s="280" t="s">
        <v>77</v>
      </c>
      <c r="AY3087" s="281" t="s">
        <v>366</v>
      </c>
    </row>
    <row r="3088" spans="2:51" s="273" customFormat="1">
      <c r="B3088" s="272"/>
      <c r="D3088" s="274" t="s">
        <v>373</v>
      </c>
      <c r="E3088" s="275" t="s">
        <v>1</v>
      </c>
      <c r="F3088" s="276" t="s">
        <v>1657</v>
      </c>
      <c r="H3088" s="275" t="s">
        <v>1</v>
      </c>
      <c r="L3088" s="272"/>
      <c r="M3088" s="277"/>
      <c r="T3088" s="278"/>
      <c r="AT3088" s="275" t="s">
        <v>373</v>
      </c>
      <c r="AU3088" s="275" t="s">
        <v>90</v>
      </c>
      <c r="AV3088" s="273" t="s">
        <v>84</v>
      </c>
      <c r="AW3088" s="273" t="s">
        <v>31</v>
      </c>
      <c r="AX3088" s="273" t="s">
        <v>77</v>
      </c>
      <c r="AY3088" s="275" t="s">
        <v>366</v>
      </c>
    </row>
    <row r="3089" spans="2:51" s="280" customFormat="1">
      <c r="B3089" s="279"/>
      <c r="D3089" s="274" t="s">
        <v>373</v>
      </c>
      <c r="E3089" s="281" t="s">
        <v>1</v>
      </c>
      <c r="F3089" s="282" t="s">
        <v>2373</v>
      </c>
      <c r="H3089" s="283">
        <v>84.875</v>
      </c>
      <c r="L3089" s="279"/>
      <c r="M3089" s="284"/>
      <c r="T3089" s="285"/>
      <c r="AT3089" s="281" t="s">
        <v>373</v>
      </c>
      <c r="AU3089" s="281" t="s">
        <v>90</v>
      </c>
      <c r="AV3089" s="280" t="s">
        <v>90</v>
      </c>
      <c r="AW3089" s="280" t="s">
        <v>31</v>
      </c>
      <c r="AX3089" s="280" t="s">
        <v>77</v>
      </c>
      <c r="AY3089" s="281" t="s">
        <v>366</v>
      </c>
    </row>
    <row r="3090" spans="2:51" s="280" customFormat="1" ht="22.5">
      <c r="B3090" s="279"/>
      <c r="D3090" s="274" t="s">
        <v>373</v>
      </c>
      <c r="E3090" s="281" t="s">
        <v>1</v>
      </c>
      <c r="F3090" s="282" t="s">
        <v>2374</v>
      </c>
      <c r="H3090" s="283">
        <v>-34.804000000000002</v>
      </c>
      <c r="L3090" s="279"/>
      <c r="M3090" s="284"/>
      <c r="T3090" s="285"/>
      <c r="AT3090" s="281" t="s">
        <v>373</v>
      </c>
      <c r="AU3090" s="281" t="s">
        <v>90</v>
      </c>
      <c r="AV3090" s="280" t="s">
        <v>90</v>
      </c>
      <c r="AW3090" s="280" t="s">
        <v>31</v>
      </c>
      <c r="AX3090" s="280" t="s">
        <v>77</v>
      </c>
      <c r="AY3090" s="281" t="s">
        <v>366</v>
      </c>
    </row>
    <row r="3091" spans="2:51" s="280" customFormat="1" ht="22.5">
      <c r="B3091" s="279"/>
      <c r="D3091" s="274" t="s">
        <v>373</v>
      </c>
      <c r="E3091" s="281" t="s">
        <v>1</v>
      </c>
      <c r="F3091" s="282" t="s">
        <v>2375</v>
      </c>
      <c r="H3091" s="283">
        <v>31.04</v>
      </c>
      <c r="L3091" s="279"/>
      <c r="M3091" s="284"/>
      <c r="T3091" s="285"/>
      <c r="AT3091" s="281" t="s">
        <v>373</v>
      </c>
      <c r="AU3091" s="281" t="s">
        <v>90</v>
      </c>
      <c r="AV3091" s="280" t="s">
        <v>90</v>
      </c>
      <c r="AW3091" s="280" t="s">
        <v>31</v>
      </c>
      <c r="AX3091" s="280" t="s">
        <v>77</v>
      </c>
      <c r="AY3091" s="281" t="s">
        <v>366</v>
      </c>
    </row>
    <row r="3092" spans="2:51" s="280" customFormat="1">
      <c r="B3092" s="279"/>
      <c r="D3092" s="274" t="s">
        <v>373</v>
      </c>
      <c r="E3092" s="281" t="s">
        <v>1</v>
      </c>
      <c r="F3092" s="282" t="s">
        <v>2376</v>
      </c>
      <c r="H3092" s="283">
        <v>17.655999999999999</v>
      </c>
      <c r="L3092" s="279"/>
      <c r="M3092" s="284"/>
      <c r="T3092" s="285"/>
      <c r="AT3092" s="281" t="s">
        <v>373</v>
      </c>
      <c r="AU3092" s="281" t="s">
        <v>90</v>
      </c>
      <c r="AV3092" s="280" t="s">
        <v>90</v>
      </c>
      <c r="AW3092" s="280" t="s">
        <v>31</v>
      </c>
      <c r="AX3092" s="280" t="s">
        <v>77</v>
      </c>
      <c r="AY3092" s="281" t="s">
        <v>366</v>
      </c>
    </row>
    <row r="3093" spans="2:51" s="280" customFormat="1">
      <c r="B3093" s="279"/>
      <c r="D3093" s="274" t="s">
        <v>373</v>
      </c>
      <c r="E3093" s="281" t="s">
        <v>1</v>
      </c>
      <c r="F3093" s="282" t="s">
        <v>2377</v>
      </c>
      <c r="H3093" s="283">
        <v>45.420999999999999</v>
      </c>
      <c r="L3093" s="279"/>
      <c r="M3093" s="284"/>
      <c r="T3093" s="285"/>
      <c r="AT3093" s="281" t="s">
        <v>373</v>
      </c>
      <c r="AU3093" s="281" t="s">
        <v>90</v>
      </c>
      <c r="AV3093" s="280" t="s">
        <v>90</v>
      </c>
      <c r="AW3093" s="280" t="s">
        <v>31</v>
      </c>
      <c r="AX3093" s="280" t="s">
        <v>77</v>
      </c>
      <c r="AY3093" s="281" t="s">
        <v>366</v>
      </c>
    </row>
    <row r="3094" spans="2:51" s="280" customFormat="1">
      <c r="B3094" s="279"/>
      <c r="D3094" s="274" t="s">
        <v>373</v>
      </c>
      <c r="E3094" s="281" t="s">
        <v>1</v>
      </c>
      <c r="F3094" s="282" t="s">
        <v>2378</v>
      </c>
      <c r="H3094" s="283">
        <v>-15.663</v>
      </c>
      <c r="L3094" s="279"/>
      <c r="M3094" s="284"/>
      <c r="T3094" s="285"/>
      <c r="AT3094" s="281" t="s">
        <v>373</v>
      </c>
      <c r="AU3094" s="281" t="s">
        <v>90</v>
      </c>
      <c r="AV3094" s="280" t="s">
        <v>90</v>
      </c>
      <c r="AW3094" s="280" t="s">
        <v>31</v>
      </c>
      <c r="AX3094" s="280" t="s">
        <v>77</v>
      </c>
      <c r="AY3094" s="281" t="s">
        <v>366</v>
      </c>
    </row>
    <row r="3095" spans="2:51" s="273" customFormat="1">
      <c r="B3095" s="272"/>
      <c r="D3095" s="274" t="s">
        <v>373</v>
      </c>
      <c r="E3095" s="275" t="s">
        <v>1</v>
      </c>
      <c r="F3095" s="276" t="s">
        <v>1662</v>
      </c>
      <c r="H3095" s="275" t="s">
        <v>1</v>
      </c>
      <c r="L3095" s="272"/>
      <c r="M3095" s="277"/>
      <c r="T3095" s="278"/>
      <c r="AT3095" s="275" t="s">
        <v>373</v>
      </c>
      <c r="AU3095" s="275" t="s">
        <v>90</v>
      </c>
      <c r="AV3095" s="273" t="s">
        <v>84</v>
      </c>
      <c r="AW3095" s="273" t="s">
        <v>31</v>
      </c>
      <c r="AX3095" s="273" t="s">
        <v>77</v>
      </c>
      <c r="AY3095" s="275" t="s">
        <v>366</v>
      </c>
    </row>
    <row r="3096" spans="2:51" s="280" customFormat="1">
      <c r="B3096" s="279"/>
      <c r="D3096" s="274" t="s">
        <v>373</v>
      </c>
      <c r="E3096" s="281" t="s">
        <v>1</v>
      </c>
      <c r="F3096" s="282" t="s">
        <v>2379</v>
      </c>
      <c r="H3096" s="283">
        <v>36.610999999999997</v>
      </c>
      <c r="L3096" s="279"/>
      <c r="M3096" s="284"/>
      <c r="T3096" s="285"/>
      <c r="AT3096" s="281" t="s">
        <v>373</v>
      </c>
      <c r="AU3096" s="281" t="s">
        <v>90</v>
      </c>
      <c r="AV3096" s="280" t="s">
        <v>90</v>
      </c>
      <c r="AW3096" s="280" t="s">
        <v>31</v>
      </c>
      <c r="AX3096" s="280" t="s">
        <v>77</v>
      </c>
      <c r="AY3096" s="281" t="s">
        <v>366</v>
      </c>
    </row>
    <row r="3097" spans="2:51" s="280" customFormat="1">
      <c r="B3097" s="279"/>
      <c r="D3097" s="274" t="s">
        <v>373</v>
      </c>
      <c r="E3097" s="281" t="s">
        <v>1</v>
      </c>
      <c r="F3097" s="282" t="s">
        <v>2380</v>
      </c>
      <c r="H3097" s="283">
        <v>-11.326000000000001</v>
      </c>
      <c r="L3097" s="279"/>
      <c r="M3097" s="284"/>
      <c r="T3097" s="285"/>
      <c r="AT3097" s="281" t="s">
        <v>373</v>
      </c>
      <c r="AU3097" s="281" t="s">
        <v>90</v>
      </c>
      <c r="AV3097" s="280" t="s">
        <v>90</v>
      </c>
      <c r="AW3097" s="280" t="s">
        <v>31</v>
      </c>
      <c r="AX3097" s="280" t="s">
        <v>77</v>
      </c>
      <c r="AY3097" s="281" t="s">
        <v>366</v>
      </c>
    </row>
    <row r="3098" spans="2:51" s="280" customFormat="1">
      <c r="B3098" s="279"/>
      <c r="D3098" s="274" t="s">
        <v>373</v>
      </c>
      <c r="E3098" s="281" t="s">
        <v>1</v>
      </c>
      <c r="F3098" s="282" t="s">
        <v>2381</v>
      </c>
      <c r="H3098" s="283">
        <v>3.8250000000000002</v>
      </c>
      <c r="L3098" s="279"/>
      <c r="M3098" s="284"/>
      <c r="T3098" s="285"/>
      <c r="AT3098" s="281" t="s">
        <v>373</v>
      </c>
      <c r="AU3098" s="281" t="s">
        <v>90</v>
      </c>
      <c r="AV3098" s="280" t="s">
        <v>90</v>
      </c>
      <c r="AW3098" s="280" t="s">
        <v>31</v>
      </c>
      <c r="AX3098" s="280" t="s">
        <v>77</v>
      </c>
      <c r="AY3098" s="281" t="s">
        <v>366</v>
      </c>
    </row>
    <row r="3099" spans="2:51" s="273" customFormat="1">
      <c r="B3099" s="272"/>
      <c r="D3099" s="274" t="s">
        <v>373</v>
      </c>
      <c r="E3099" s="275" t="s">
        <v>1</v>
      </c>
      <c r="F3099" s="276" t="s">
        <v>1892</v>
      </c>
      <c r="H3099" s="275" t="s">
        <v>1</v>
      </c>
      <c r="L3099" s="272"/>
      <c r="M3099" s="277"/>
      <c r="T3099" s="278"/>
      <c r="AT3099" s="275" t="s">
        <v>373</v>
      </c>
      <c r="AU3099" s="275" t="s">
        <v>90</v>
      </c>
      <c r="AV3099" s="273" t="s">
        <v>84</v>
      </c>
      <c r="AW3099" s="273" t="s">
        <v>31</v>
      </c>
      <c r="AX3099" s="273" t="s">
        <v>77</v>
      </c>
      <c r="AY3099" s="275" t="s">
        <v>366</v>
      </c>
    </row>
    <row r="3100" spans="2:51" s="280" customFormat="1">
      <c r="B3100" s="279"/>
      <c r="D3100" s="274" t="s">
        <v>373</v>
      </c>
      <c r="E3100" s="281" t="s">
        <v>1</v>
      </c>
      <c r="F3100" s="282" t="s">
        <v>2382</v>
      </c>
      <c r="H3100" s="283">
        <v>2.9279999999999999</v>
      </c>
      <c r="L3100" s="279"/>
      <c r="M3100" s="284"/>
      <c r="T3100" s="285"/>
      <c r="AT3100" s="281" t="s">
        <v>373</v>
      </c>
      <c r="AU3100" s="281" t="s">
        <v>90</v>
      </c>
      <c r="AV3100" s="280" t="s">
        <v>90</v>
      </c>
      <c r="AW3100" s="280" t="s">
        <v>31</v>
      </c>
      <c r="AX3100" s="280" t="s">
        <v>77</v>
      </c>
      <c r="AY3100" s="281" t="s">
        <v>366</v>
      </c>
    </row>
    <row r="3101" spans="2:51" s="273" customFormat="1">
      <c r="B3101" s="272"/>
      <c r="D3101" s="274" t="s">
        <v>373</v>
      </c>
      <c r="E3101" s="275" t="s">
        <v>1</v>
      </c>
      <c r="F3101" s="276" t="s">
        <v>1896</v>
      </c>
      <c r="H3101" s="275" t="s">
        <v>1</v>
      </c>
      <c r="L3101" s="272"/>
      <c r="M3101" s="277"/>
      <c r="T3101" s="278"/>
      <c r="AT3101" s="275" t="s">
        <v>373</v>
      </c>
      <c r="AU3101" s="275" t="s">
        <v>90</v>
      </c>
      <c r="AV3101" s="273" t="s">
        <v>84</v>
      </c>
      <c r="AW3101" s="273" t="s">
        <v>31</v>
      </c>
      <c r="AX3101" s="273" t="s">
        <v>77</v>
      </c>
      <c r="AY3101" s="275" t="s">
        <v>366</v>
      </c>
    </row>
    <row r="3102" spans="2:51" s="280" customFormat="1">
      <c r="B3102" s="279"/>
      <c r="D3102" s="274" t="s">
        <v>373</v>
      </c>
      <c r="E3102" s="281" t="s">
        <v>1</v>
      </c>
      <c r="F3102" s="282" t="s">
        <v>2383</v>
      </c>
      <c r="H3102" s="283">
        <v>2.3490000000000002</v>
      </c>
      <c r="L3102" s="279"/>
      <c r="M3102" s="284"/>
      <c r="T3102" s="285"/>
      <c r="AT3102" s="281" t="s">
        <v>373</v>
      </c>
      <c r="AU3102" s="281" t="s">
        <v>90</v>
      </c>
      <c r="AV3102" s="280" t="s">
        <v>90</v>
      </c>
      <c r="AW3102" s="280" t="s">
        <v>31</v>
      </c>
      <c r="AX3102" s="280" t="s">
        <v>77</v>
      </c>
      <c r="AY3102" s="281" t="s">
        <v>366</v>
      </c>
    </row>
    <row r="3103" spans="2:51" s="273" customFormat="1">
      <c r="B3103" s="272"/>
      <c r="D3103" s="274" t="s">
        <v>373</v>
      </c>
      <c r="E3103" s="275" t="s">
        <v>1</v>
      </c>
      <c r="F3103" s="276" t="s">
        <v>2054</v>
      </c>
      <c r="H3103" s="275" t="s">
        <v>1</v>
      </c>
      <c r="L3103" s="272"/>
      <c r="M3103" s="277"/>
      <c r="T3103" s="278"/>
      <c r="AT3103" s="275" t="s">
        <v>373</v>
      </c>
      <c r="AU3103" s="275" t="s">
        <v>90</v>
      </c>
      <c r="AV3103" s="273" t="s">
        <v>84</v>
      </c>
      <c r="AW3103" s="273" t="s">
        <v>31</v>
      </c>
      <c r="AX3103" s="273" t="s">
        <v>77</v>
      </c>
      <c r="AY3103" s="275" t="s">
        <v>366</v>
      </c>
    </row>
    <row r="3104" spans="2:51" s="280" customFormat="1">
      <c r="B3104" s="279"/>
      <c r="D3104" s="274" t="s">
        <v>373</v>
      </c>
      <c r="E3104" s="281" t="s">
        <v>1</v>
      </c>
      <c r="F3104" s="282" t="s">
        <v>2384</v>
      </c>
      <c r="H3104" s="283">
        <v>12.563000000000001</v>
      </c>
      <c r="L3104" s="279"/>
      <c r="M3104" s="284"/>
      <c r="T3104" s="285"/>
      <c r="AT3104" s="281" t="s">
        <v>373</v>
      </c>
      <c r="AU3104" s="281" t="s">
        <v>90</v>
      </c>
      <c r="AV3104" s="280" t="s">
        <v>90</v>
      </c>
      <c r="AW3104" s="280" t="s">
        <v>31</v>
      </c>
      <c r="AX3104" s="280" t="s">
        <v>77</v>
      </c>
      <c r="AY3104" s="281" t="s">
        <v>366</v>
      </c>
    </row>
    <row r="3105" spans="2:51" s="280" customFormat="1">
      <c r="B3105" s="279"/>
      <c r="D3105" s="274" t="s">
        <v>373</v>
      </c>
      <c r="E3105" s="281" t="s">
        <v>1</v>
      </c>
      <c r="F3105" s="282" t="s">
        <v>2385</v>
      </c>
      <c r="H3105" s="283">
        <v>-5.0830000000000002</v>
      </c>
      <c r="L3105" s="279"/>
      <c r="M3105" s="284"/>
      <c r="T3105" s="285"/>
      <c r="AT3105" s="281" t="s">
        <v>373</v>
      </c>
      <c r="AU3105" s="281" t="s">
        <v>90</v>
      </c>
      <c r="AV3105" s="280" t="s">
        <v>90</v>
      </c>
      <c r="AW3105" s="280" t="s">
        <v>31</v>
      </c>
      <c r="AX3105" s="280" t="s">
        <v>77</v>
      </c>
      <c r="AY3105" s="281" t="s">
        <v>366</v>
      </c>
    </row>
    <row r="3106" spans="2:51" s="280" customFormat="1">
      <c r="B3106" s="279"/>
      <c r="D3106" s="274" t="s">
        <v>373</v>
      </c>
      <c r="E3106" s="281" t="s">
        <v>1</v>
      </c>
      <c r="F3106" s="282" t="s">
        <v>2386</v>
      </c>
      <c r="H3106" s="283">
        <v>2.76</v>
      </c>
      <c r="L3106" s="279"/>
      <c r="M3106" s="284"/>
      <c r="T3106" s="285"/>
      <c r="AT3106" s="281" t="s">
        <v>373</v>
      </c>
      <c r="AU3106" s="281" t="s">
        <v>90</v>
      </c>
      <c r="AV3106" s="280" t="s">
        <v>90</v>
      </c>
      <c r="AW3106" s="280" t="s">
        <v>31</v>
      </c>
      <c r="AX3106" s="280" t="s">
        <v>77</v>
      </c>
      <c r="AY3106" s="281" t="s">
        <v>366</v>
      </c>
    </row>
    <row r="3107" spans="2:51" s="273" customFormat="1">
      <c r="B3107" s="272"/>
      <c r="D3107" s="274" t="s">
        <v>373</v>
      </c>
      <c r="E3107" s="275" t="s">
        <v>1</v>
      </c>
      <c r="F3107" s="276" t="s">
        <v>1668</v>
      </c>
      <c r="H3107" s="275" t="s">
        <v>1</v>
      </c>
      <c r="L3107" s="272"/>
      <c r="M3107" s="277"/>
      <c r="T3107" s="278"/>
      <c r="AT3107" s="275" t="s">
        <v>373</v>
      </c>
      <c r="AU3107" s="275" t="s">
        <v>90</v>
      </c>
      <c r="AV3107" s="273" t="s">
        <v>84</v>
      </c>
      <c r="AW3107" s="273" t="s">
        <v>31</v>
      </c>
      <c r="AX3107" s="273" t="s">
        <v>77</v>
      </c>
      <c r="AY3107" s="275" t="s">
        <v>366</v>
      </c>
    </row>
    <row r="3108" spans="2:51" s="280" customFormat="1">
      <c r="B3108" s="279"/>
      <c r="D3108" s="274" t="s">
        <v>373</v>
      </c>
      <c r="E3108" s="281" t="s">
        <v>1</v>
      </c>
      <c r="F3108" s="282" t="s">
        <v>2387</v>
      </c>
      <c r="H3108" s="283">
        <v>14.071</v>
      </c>
      <c r="L3108" s="279"/>
      <c r="M3108" s="284"/>
      <c r="T3108" s="285"/>
      <c r="AT3108" s="281" t="s">
        <v>373</v>
      </c>
      <c r="AU3108" s="281" t="s">
        <v>90</v>
      </c>
      <c r="AV3108" s="280" t="s">
        <v>90</v>
      </c>
      <c r="AW3108" s="280" t="s">
        <v>31</v>
      </c>
      <c r="AX3108" s="280" t="s">
        <v>77</v>
      </c>
      <c r="AY3108" s="281" t="s">
        <v>366</v>
      </c>
    </row>
    <row r="3109" spans="2:51" s="280" customFormat="1">
      <c r="B3109" s="279"/>
      <c r="D3109" s="274" t="s">
        <v>373</v>
      </c>
      <c r="E3109" s="281" t="s">
        <v>1</v>
      </c>
      <c r="F3109" s="282" t="s">
        <v>2388</v>
      </c>
      <c r="H3109" s="283">
        <v>-4.9790000000000001</v>
      </c>
      <c r="L3109" s="279"/>
      <c r="M3109" s="284"/>
      <c r="T3109" s="285"/>
      <c r="AT3109" s="281" t="s">
        <v>373</v>
      </c>
      <c r="AU3109" s="281" t="s">
        <v>90</v>
      </c>
      <c r="AV3109" s="280" t="s">
        <v>90</v>
      </c>
      <c r="AW3109" s="280" t="s">
        <v>31</v>
      </c>
      <c r="AX3109" s="280" t="s">
        <v>77</v>
      </c>
      <c r="AY3109" s="281" t="s">
        <v>366</v>
      </c>
    </row>
    <row r="3110" spans="2:51" s="273" customFormat="1">
      <c r="B3110" s="272"/>
      <c r="D3110" s="274" t="s">
        <v>373</v>
      </c>
      <c r="E3110" s="275" t="s">
        <v>1</v>
      </c>
      <c r="F3110" s="276" t="s">
        <v>1899</v>
      </c>
      <c r="H3110" s="275" t="s">
        <v>1</v>
      </c>
      <c r="L3110" s="272"/>
      <c r="M3110" s="277"/>
      <c r="T3110" s="278"/>
      <c r="AT3110" s="275" t="s">
        <v>373</v>
      </c>
      <c r="AU3110" s="275" t="s">
        <v>90</v>
      </c>
      <c r="AV3110" s="273" t="s">
        <v>84</v>
      </c>
      <c r="AW3110" s="273" t="s">
        <v>31</v>
      </c>
      <c r="AX3110" s="273" t="s">
        <v>77</v>
      </c>
      <c r="AY3110" s="275" t="s">
        <v>366</v>
      </c>
    </row>
    <row r="3111" spans="2:51" s="280" customFormat="1">
      <c r="B3111" s="279"/>
      <c r="D3111" s="274" t="s">
        <v>373</v>
      </c>
      <c r="E3111" s="281" t="s">
        <v>1</v>
      </c>
      <c r="F3111" s="282" t="s">
        <v>2389</v>
      </c>
      <c r="H3111" s="283">
        <v>8.8130000000000006</v>
      </c>
      <c r="L3111" s="279"/>
      <c r="M3111" s="284"/>
      <c r="T3111" s="285"/>
      <c r="AT3111" s="281" t="s">
        <v>373</v>
      </c>
      <c r="AU3111" s="281" t="s">
        <v>90</v>
      </c>
      <c r="AV3111" s="280" t="s">
        <v>90</v>
      </c>
      <c r="AW3111" s="280" t="s">
        <v>31</v>
      </c>
      <c r="AX3111" s="280" t="s">
        <v>77</v>
      </c>
      <c r="AY3111" s="281" t="s">
        <v>366</v>
      </c>
    </row>
    <row r="3112" spans="2:51" s="280" customFormat="1">
      <c r="B3112" s="279"/>
      <c r="D3112" s="274" t="s">
        <v>373</v>
      </c>
      <c r="E3112" s="281" t="s">
        <v>1</v>
      </c>
      <c r="F3112" s="282" t="s">
        <v>2051</v>
      </c>
      <c r="H3112" s="283">
        <v>-0.495</v>
      </c>
      <c r="L3112" s="279"/>
      <c r="M3112" s="284"/>
      <c r="T3112" s="285"/>
      <c r="AT3112" s="281" t="s">
        <v>373</v>
      </c>
      <c r="AU3112" s="281" t="s">
        <v>90</v>
      </c>
      <c r="AV3112" s="280" t="s">
        <v>90</v>
      </c>
      <c r="AW3112" s="280" t="s">
        <v>31</v>
      </c>
      <c r="AX3112" s="280" t="s">
        <v>77</v>
      </c>
      <c r="AY3112" s="281" t="s">
        <v>366</v>
      </c>
    </row>
    <row r="3113" spans="2:51" s="280" customFormat="1">
      <c r="B3113" s="279"/>
      <c r="D3113" s="274" t="s">
        <v>373</v>
      </c>
      <c r="E3113" s="281" t="s">
        <v>1</v>
      </c>
      <c r="F3113" s="282" t="s">
        <v>2390</v>
      </c>
      <c r="H3113" s="283">
        <v>0.97899999999999998</v>
      </c>
      <c r="L3113" s="279"/>
      <c r="M3113" s="284"/>
      <c r="T3113" s="285"/>
      <c r="AT3113" s="281" t="s">
        <v>373</v>
      </c>
      <c r="AU3113" s="281" t="s">
        <v>90</v>
      </c>
      <c r="AV3113" s="280" t="s">
        <v>90</v>
      </c>
      <c r="AW3113" s="280" t="s">
        <v>31</v>
      </c>
      <c r="AX3113" s="280" t="s">
        <v>77</v>
      </c>
      <c r="AY3113" s="281" t="s">
        <v>366</v>
      </c>
    </row>
    <row r="3114" spans="2:51" s="273" customFormat="1">
      <c r="B3114" s="272"/>
      <c r="D3114" s="274" t="s">
        <v>373</v>
      </c>
      <c r="E3114" s="275" t="s">
        <v>1</v>
      </c>
      <c r="F3114" s="276" t="s">
        <v>1670</v>
      </c>
      <c r="H3114" s="275" t="s">
        <v>1</v>
      </c>
      <c r="L3114" s="272"/>
      <c r="M3114" s="277"/>
      <c r="T3114" s="278"/>
      <c r="AT3114" s="275" t="s">
        <v>373</v>
      </c>
      <c r="AU3114" s="275" t="s">
        <v>90</v>
      </c>
      <c r="AV3114" s="273" t="s">
        <v>84</v>
      </c>
      <c r="AW3114" s="273" t="s">
        <v>31</v>
      </c>
      <c r="AX3114" s="273" t="s">
        <v>77</v>
      </c>
      <c r="AY3114" s="275" t="s">
        <v>366</v>
      </c>
    </row>
    <row r="3115" spans="2:51" s="280" customFormat="1">
      <c r="B3115" s="279"/>
      <c r="D3115" s="274" t="s">
        <v>373</v>
      </c>
      <c r="E3115" s="281" t="s">
        <v>1</v>
      </c>
      <c r="F3115" s="282" t="s">
        <v>2391</v>
      </c>
      <c r="H3115" s="283">
        <v>7.5979999999999999</v>
      </c>
      <c r="L3115" s="279"/>
      <c r="M3115" s="284"/>
      <c r="T3115" s="285"/>
      <c r="AT3115" s="281" t="s">
        <v>373</v>
      </c>
      <c r="AU3115" s="281" t="s">
        <v>90</v>
      </c>
      <c r="AV3115" s="280" t="s">
        <v>90</v>
      </c>
      <c r="AW3115" s="280" t="s">
        <v>31</v>
      </c>
      <c r="AX3115" s="280" t="s">
        <v>77</v>
      </c>
      <c r="AY3115" s="281" t="s">
        <v>366</v>
      </c>
    </row>
    <row r="3116" spans="2:51" s="280" customFormat="1">
      <c r="B3116" s="279"/>
      <c r="D3116" s="274" t="s">
        <v>373</v>
      </c>
      <c r="E3116" s="281" t="s">
        <v>1</v>
      </c>
      <c r="F3116" s="282" t="s">
        <v>2392</v>
      </c>
      <c r="H3116" s="283">
        <v>-3.375</v>
      </c>
      <c r="L3116" s="279"/>
      <c r="M3116" s="284"/>
      <c r="T3116" s="285"/>
      <c r="AT3116" s="281" t="s">
        <v>373</v>
      </c>
      <c r="AU3116" s="281" t="s">
        <v>90</v>
      </c>
      <c r="AV3116" s="280" t="s">
        <v>90</v>
      </c>
      <c r="AW3116" s="280" t="s">
        <v>31</v>
      </c>
      <c r="AX3116" s="280" t="s">
        <v>77</v>
      </c>
      <c r="AY3116" s="281" t="s">
        <v>366</v>
      </c>
    </row>
    <row r="3117" spans="2:51" s="280" customFormat="1">
      <c r="B3117" s="279"/>
      <c r="D3117" s="274" t="s">
        <v>373</v>
      </c>
      <c r="E3117" s="281" t="s">
        <v>1</v>
      </c>
      <c r="F3117" s="282" t="s">
        <v>2393</v>
      </c>
      <c r="H3117" s="283">
        <v>1.526</v>
      </c>
      <c r="L3117" s="279"/>
      <c r="M3117" s="284"/>
      <c r="T3117" s="285"/>
      <c r="AT3117" s="281" t="s">
        <v>373</v>
      </c>
      <c r="AU3117" s="281" t="s">
        <v>90</v>
      </c>
      <c r="AV3117" s="280" t="s">
        <v>90</v>
      </c>
      <c r="AW3117" s="280" t="s">
        <v>31</v>
      </c>
      <c r="AX3117" s="280" t="s">
        <v>77</v>
      </c>
      <c r="AY3117" s="281" t="s">
        <v>366</v>
      </c>
    </row>
    <row r="3118" spans="2:51" s="273" customFormat="1">
      <c r="B3118" s="272"/>
      <c r="D3118" s="274" t="s">
        <v>373</v>
      </c>
      <c r="E3118" s="275" t="s">
        <v>1</v>
      </c>
      <c r="F3118" s="276" t="s">
        <v>2394</v>
      </c>
      <c r="H3118" s="275" t="s">
        <v>1</v>
      </c>
      <c r="L3118" s="272"/>
      <c r="M3118" s="277"/>
      <c r="T3118" s="278"/>
      <c r="AT3118" s="275" t="s">
        <v>373</v>
      </c>
      <c r="AU3118" s="275" t="s">
        <v>90</v>
      </c>
      <c r="AV3118" s="273" t="s">
        <v>84</v>
      </c>
      <c r="AW3118" s="273" t="s">
        <v>31</v>
      </c>
      <c r="AX3118" s="273" t="s">
        <v>77</v>
      </c>
      <c r="AY3118" s="275" t="s">
        <v>366</v>
      </c>
    </row>
    <row r="3119" spans="2:51" s="280" customFormat="1">
      <c r="B3119" s="279"/>
      <c r="D3119" s="274" t="s">
        <v>373</v>
      </c>
      <c r="E3119" s="281" t="s">
        <v>1</v>
      </c>
      <c r="F3119" s="282" t="s">
        <v>2395</v>
      </c>
      <c r="H3119" s="283">
        <v>6.2320000000000002</v>
      </c>
      <c r="L3119" s="279"/>
      <c r="M3119" s="284"/>
      <c r="T3119" s="285"/>
      <c r="AT3119" s="281" t="s">
        <v>373</v>
      </c>
      <c r="AU3119" s="281" t="s">
        <v>90</v>
      </c>
      <c r="AV3119" s="280" t="s">
        <v>90</v>
      </c>
      <c r="AW3119" s="280" t="s">
        <v>31</v>
      </c>
      <c r="AX3119" s="280" t="s">
        <v>77</v>
      </c>
      <c r="AY3119" s="281" t="s">
        <v>366</v>
      </c>
    </row>
    <row r="3120" spans="2:51" s="280" customFormat="1">
      <c r="B3120" s="279"/>
      <c r="D3120" s="274" t="s">
        <v>373</v>
      </c>
      <c r="E3120" s="281" t="s">
        <v>1</v>
      </c>
      <c r="F3120" s="282" t="s">
        <v>2396</v>
      </c>
      <c r="H3120" s="283">
        <v>3.6139999999999999</v>
      </c>
      <c r="L3120" s="279"/>
      <c r="M3120" s="284"/>
      <c r="T3120" s="285"/>
      <c r="AT3120" s="281" t="s">
        <v>373</v>
      </c>
      <c r="AU3120" s="281" t="s">
        <v>90</v>
      </c>
      <c r="AV3120" s="280" t="s">
        <v>90</v>
      </c>
      <c r="AW3120" s="280" t="s">
        <v>31</v>
      </c>
      <c r="AX3120" s="280" t="s">
        <v>77</v>
      </c>
      <c r="AY3120" s="281" t="s">
        <v>366</v>
      </c>
    </row>
    <row r="3121" spans="2:51" s="273" customFormat="1">
      <c r="B3121" s="272"/>
      <c r="D3121" s="274" t="s">
        <v>373</v>
      </c>
      <c r="E3121" s="275" t="s">
        <v>1</v>
      </c>
      <c r="F3121" s="276" t="s">
        <v>2062</v>
      </c>
      <c r="H3121" s="275" t="s">
        <v>1</v>
      </c>
      <c r="L3121" s="272"/>
      <c r="M3121" s="277"/>
      <c r="T3121" s="278"/>
      <c r="AT3121" s="275" t="s">
        <v>373</v>
      </c>
      <c r="AU3121" s="275" t="s">
        <v>90</v>
      </c>
      <c r="AV3121" s="273" t="s">
        <v>84</v>
      </c>
      <c r="AW3121" s="273" t="s">
        <v>31</v>
      </c>
      <c r="AX3121" s="273" t="s">
        <v>77</v>
      </c>
      <c r="AY3121" s="275" t="s">
        <v>366</v>
      </c>
    </row>
    <row r="3122" spans="2:51" s="280" customFormat="1" ht="22.5">
      <c r="B3122" s="279"/>
      <c r="D3122" s="274" t="s">
        <v>373</v>
      </c>
      <c r="E3122" s="281" t="s">
        <v>1</v>
      </c>
      <c r="F3122" s="282" t="s">
        <v>2397</v>
      </c>
      <c r="H3122" s="283">
        <v>39.552999999999997</v>
      </c>
      <c r="L3122" s="279"/>
      <c r="M3122" s="284"/>
      <c r="T3122" s="285"/>
      <c r="AT3122" s="281" t="s">
        <v>373</v>
      </c>
      <c r="AU3122" s="281" t="s">
        <v>90</v>
      </c>
      <c r="AV3122" s="280" t="s">
        <v>90</v>
      </c>
      <c r="AW3122" s="280" t="s">
        <v>31</v>
      </c>
      <c r="AX3122" s="280" t="s">
        <v>77</v>
      </c>
      <c r="AY3122" s="281" t="s">
        <v>366</v>
      </c>
    </row>
    <row r="3123" spans="2:51" s="280" customFormat="1">
      <c r="B3123" s="279"/>
      <c r="D3123" s="274" t="s">
        <v>373</v>
      </c>
      <c r="E3123" s="281" t="s">
        <v>1</v>
      </c>
      <c r="F3123" s="282" t="s">
        <v>2398</v>
      </c>
      <c r="H3123" s="283">
        <v>-3.3650000000000002</v>
      </c>
      <c r="L3123" s="279"/>
      <c r="M3123" s="284"/>
      <c r="T3123" s="285"/>
      <c r="AT3123" s="281" t="s">
        <v>373</v>
      </c>
      <c r="AU3123" s="281" t="s">
        <v>90</v>
      </c>
      <c r="AV3123" s="280" t="s">
        <v>90</v>
      </c>
      <c r="AW3123" s="280" t="s">
        <v>31</v>
      </c>
      <c r="AX3123" s="280" t="s">
        <v>77</v>
      </c>
      <c r="AY3123" s="281" t="s">
        <v>366</v>
      </c>
    </row>
    <row r="3124" spans="2:51" s="280" customFormat="1">
      <c r="B3124" s="279"/>
      <c r="D3124" s="274" t="s">
        <v>373</v>
      </c>
      <c r="E3124" s="281" t="s">
        <v>1</v>
      </c>
      <c r="F3124" s="282" t="s">
        <v>2399</v>
      </c>
      <c r="H3124" s="283">
        <v>5.0149999999999997</v>
      </c>
      <c r="L3124" s="279"/>
      <c r="M3124" s="284"/>
      <c r="T3124" s="285"/>
      <c r="AT3124" s="281" t="s">
        <v>373</v>
      </c>
      <c r="AU3124" s="281" t="s">
        <v>90</v>
      </c>
      <c r="AV3124" s="280" t="s">
        <v>90</v>
      </c>
      <c r="AW3124" s="280" t="s">
        <v>31</v>
      </c>
      <c r="AX3124" s="280" t="s">
        <v>77</v>
      </c>
      <c r="AY3124" s="281" t="s">
        <v>366</v>
      </c>
    </row>
    <row r="3125" spans="2:51" s="273" customFormat="1">
      <c r="B3125" s="272"/>
      <c r="D3125" s="274" t="s">
        <v>373</v>
      </c>
      <c r="E3125" s="275" t="s">
        <v>1</v>
      </c>
      <c r="F3125" s="276" t="s">
        <v>1674</v>
      </c>
      <c r="H3125" s="275" t="s">
        <v>1</v>
      </c>
      <c r="L3125" s="272"/>
      <c r="M3125" s="277"/>
      <c r="T3125" s="278"/>
      <c r="AT3125" s="275" t="s">
        <v>373</v>
      </c>
      <c r="AU3125" s="275" t="s">
        <v>90</v>
      </c>
      <c r="AV3125" s="273" t="s">
        <v>84</v>
      </c>
      <c r="AW3125" s="273" t="s">
        <v>31</v>
      </c>
      <c r="AX3125" s="273" t="s">
        <v>77</v>
      </c>
      <c r="AY3125" s="275" t="s">
        <v>366</v>
      </c>
    </row>
    <row r="3126" spans="2:51" s="280" customFormat="1">
      <c r="B3126" s="279"/>
      <c r="D3126" s="274" t="s">
        <v>373</v>
      </c>
      <c r="E3126" s="281" t="s">
        <v>1</v>
      </c>
      <c r="F3126" s="282" t="s">
        <v>2400</v>
      </c>
      <c r="H3126" s="283">
        <v>15.38</v>
      </c>
      <c r="L3126" s="279"/>
      <c r="M3126" s="284"/>
      <c r="T3126" s="285"/>
      <c r="AT3126" s="281" t="s">
        <v>373</v>
      </c>
      <c r="AU3126" s="281" t="s">
        <v>90</v>
      </c>
      <c r="AV3126" s="280" t="s">
        <v>90</v>
      </c>
      <c r="AW3126" s="280" t="s">
        <v>31</v>
      </c>
      <c r="AX3126" s="280" t="s">
        <v>77</v>
      </c>
      <c r="AY3126" s="281" t="s">
        <v>366</v>
      </c>
    </row>
    <row r="3127" spans="2:51" s="280" customFormat="1">
      <c r="B3127" s="279"/>
      <c r="D3127" s="274" t="s">
        <v>373</v>
      </c>
      <c r="E3127" s="281" t="s">
        <v>1</v>
      </c>
      <c r="F3127" s="282" t="s">
        <v>2401</v>
      </c>
      <c r="H3127" s="283">
        <v>-7.57</v>
      </c>
      <c r="L3127" s="279"/>
      <c r="M3127" s="284"/>
      <c r="T3127" s="285"/>
      <c r="AT3127" s="281" t="s">
        <v>373</v>
      </c>
      <c r="AU3127" s="281" t="s">
        <v>90</v>
      </c>
      <c r="AV3127" s="280" t="s">
        <v>90</v>
      </c>
      <c r="AW3127" s="280" t="s">
        <v>31</v>
      </c>
      <c r="AX3127" s="280" t="s">
        <v>77</v>
      </c>
      <c r="AY3127" s="281" t="s">
        <v>366</v>
      </c>
    </row>
    <row r="3128" spans="2:51" s="280" customFormat="1">
      <c r="B3128" s="279"/>
      <c r="D3128" s="274" t="s">
        <v>373</v>
      </c>
      <c r="E3128" s="281" t="s">
        <v>1</v>
      </c>
      <c r="F3128" s="282" t="s">
        <v>2402</v>
      </c>
      <c r="H3128" s="283">
        <v>7.8760000000000003</v>
      </c>
      <c r="L3128" s="279"/>
      <c r="M3128" s="284"/>
      <c r="T3128" s="285"/>
      <c r="AT3128" s="281" t="s">
        <v>373</v>
      </c>
      <c r="AU3128" s="281" t="s">
        <v>90</v>
      </c>
      <c r="AV3128" s="280" t="s">
        <v>90</v>
      </c>
      <c r="AW3128" s="280" t="s">
        <v>31</v>
      </c>
      <c r="AX3128" s="280" t="s">
        <v>77</v>
      </c>
      <c r="AY3128" s="281" t="s">
        <v>366</v>
      </c>
    </row>
    <row r="3129" spans="2:51" s="273" customFormat="1">
      <c r="B3129" s="272"/>
      <c r="D3129" s="274" t="s">
        <v>373</v>
      </c>
      <c r="E3129" s="275" t="s">
        <v>1</v>
      </c>
      <c r="F3129" s="276" t="s">
        <v>1676</v>
      </c>
      <c r="H3129" s="275" t="s">
        <v>1</v>
      </c>
      <c r="L3129" s="272"/>
      <c r="M3129" s="277"/>
      <c r="T3129" s="278"/>
      <c r="AT3129" s="275" t="s">
        <v>373</v>
      </c>
      <c r="AU3129" s="275" t="s">
        <v>90</v>
      </c>
      <c r="AV3129" s="273" t="s">
        <v>84</v>
      </c>
      <c r="AW3129" s="273" t="s">
        <v>31</v>
      </c>
      <c r="AX3129" s="273" t="s">
        <v>77</v>
      </c>
      <c r="AY3129" s="275" t="s">
        <v>366</v>
      </c>
    </row>
    <row r="3130" spans="2:51" s="280" customFormat="1">
      <c r="B3130" s="279"/>
      <c r="D3130" s="274" t="s">
        <v>373</v>
      </c>
      <c r="E3130" s="281" t="s">
        <v>1</v>
      </c>
      <c r="F3130" s="282" t="s">
        <v>2403</v>
      </c>
      <c r="H3130" s="283">
        <v>30.896000000000001</v>
      </c>
      <c r="L3130" s="279"/>
      <c r="M3130" s="284"/>
      <c r="T3130" s="285"/>
      <c r="AT3130" s="281" t="s">
        <v>373</v>
      </c>
      <c r="AU3130" s="281" t="s">
        <v>90</v>
      </c>
      <c r="AV3130" s="280" t="s">
        <v>90</v>
      </c>
      <c r="AW3130" s="280" t="s">
        <v>31</v>
      </c>
      <c r="AX3130" s="280" t="s">
        <v>77</v>
      </c>
      <c r="AY3130" s="281" t="s">
        <v>366</v>
      </c>
    </row>
    <row r="3131" spans="2:51" s="273" customFormat="1">
      <c r="B3131" s="272"/>
      <c r="D3131" s="274" t="s">
        <v>373</v>
      </c>
      <c r="E3131" s="275" t="s">
        <v>1</v>
      </c>
      <c r="F3131" s="276" t="s">
        <v>2067</v>
      </c>
      <c r="H3131" s="275" t="s">
        <v>1</v>
      </c>
      <c r="L3131" s="272"/>
      <c r="M3131" s="277"/>
      <c r="T3131" s="278"/>
      <c r="AT3131" s="275" t="s">
        <v>373</v>
      </c>
      <c r="AU3131" s="275" t="s">
        <v>90</v>
      </c>
      <c r="AV3131" s="273" t="s">
        <v>84</v>
      </c>
      <c r="AW3131" s="273" t="s">
        <v>31</v>
      </c>
      <c r="AX3131" s="273" t="s">
        <v>77</v>
      </c>
      <c r="AY3131" s="275" t="s">
        <v>366</v>
      </c>
    </row>
    <row r="3132" spans="2:51" s="280" customFormat="1">
      <c r="B3132" s="279"/>
      <c r="D3132" s="274" t="s">
        <v>373</v>
      </c>
      <c r="E3132" s="281" t="s">
        <v>1</v>
      </c>
      <c r="F3132" s="282" t="s">
        <v>2404</v>
      </c>
      <c r="H3132" s="283">
        <v>21.835000000000001</v>
      </c>
      <c r="L3132" s="279"/>
      <c r="M3132" s="284"/>
      <c r="T3132" s="285"/>
      <c r="AT3132" s="281" t="s">
        <v>373</v>
      </c>
      <c r="AU3132" s="281" t="s">
        <v>90</v>
      </c>
      <c r="AV3132" s="280" t="s">
        <v>90</v>
      </c>
      <c r="AW3132" s="280" t="s">
        <v>31</v>
      </c>
      <c r="AX3132" s="280" t="s">
        <v>77</v>
      </c>
      <c r="AY3132" s="281" t="s">
        <v>366</v>
      </c>
    </row>
    <row r="3133" spans="2:51" s="280" customFormat="1">
      <c r="B3133" s="279"/>
      <c r="D3133" s="274" t="s">
        <v>373</v>
      </c>
      <c r="E3133" s="281" t="s">
        <v>1</v>
      </c>
      <c r="F3133" s="282" t="s">
        <v>2405</v>
      </c>
      <c r="H3133" s="283">
        <v>-1.5029999999999999</v>
      </c>
      <c r="L3133" s="279"/>
      <c r="M3133" s="284"/>
      <c r="T3133" s="285"/>
      <c r="AT3133" s="281" t="s">
        <v>373</v>
      </c>
      <c r="AU3133" s="281" t="s">
        <v>90</v>
      </c>
      <c r="AV3133" s="280" t="s">
        <v>90</v>
      </c>
      <c r="AW3133" s="280" t="s">
        <v>31</v>
      </c>
      <c r="AX3133" s="280" t="s">
        <v>77</v>
      </c>
      <c r="AY3133" s="281" t="s">
        <v>366</v>
      </c>
    </row>
    <row r="3134" spans="2:51" s="280" customFormat="1">
      <c r="B3134" s="279"/>
      <c r="D3134" s="274" t="s">
        <v>373</v>
      </c>
      <c r="E3134" s="281" t="s">
        <v>1</v>
      </c>
      <c r="F3134" s="282" t="s">
        <v>2406</v>
      </c>
      <c r="H3134" s="283">
        <v>2.0009999999999999</v>
      </c>
      <c r="L3134" s="279"/>
      <c r="M3134" s="284"/>
      <c r="T3134" s="285"/>
      <c r="AT3134" s="281" t="s">
        <v>373</v>
      </c>
      <c r="AU3134" s="281" t="s">
        <v>90</v>
      </c>
      <c r="AV3134" s="280" t="s">
        <v>90</v>
      </c>
      <c r="AW3134" s="280" t="s">
        <v>31</v>
      </c>
      <c r="AX3134" s="280" t="s">
        <v>77</v>
      </c>
      <c r="AY3134" s="281" t="s">
        <v>366</v>
      </c>
    </row>
    <row r="3135" spans="2:51" s="273" customFormat="1">
      <c r="B3135" s="272"/>
      <c r="D3135" s="274" t="s">
        <v>373</v>
      </c>
      <c r="E3135" s="275" t="s">
        <v>1</v>
      </c>
      <c r="F3135" s="276" t="s">
        <v>1680</v>
      </c>
      <c r="H3135" s="275" t="s">
        <v>1</v>
      </c>
      <c r="L3135" s="272"/>
      <c r="M3135" s="277"/>
      <c r="T3135" s="278"/>
      <c r="AT3135" s="275" t="s">
        <v>373</v>
      </c>
      <c r="AU3135" s="275" t="s">
        <v>90</v>
      </c>
      <c r="AV3135" s="273" t="s">
        <v>84</v>
      </c>
      <c r="AW3135" s="273" t="s">
        <v>31</v>
      </c>
      <c r="AX3135" s="273" t="s">
        <v>77</v>
      </c>
      <c r="AY3135" s="275" t="s">
        <v>366</v>
      </c>
    </row>
    <row r="3136" spans="2:51" s="280" customFormat="1">
      <c r="B3136" s="279"/>
      <c r="D3136" s="274" t="s">
        <v>373</v>
      </c>
      <c r="E3136" s="281" t="s">
        <v>1</v>
      </c>
      <c r="F3136" s="282" t="s">
        <v>2407</v>
      </c>
      <c r="H3136" s="283">
        <v>5.8390000000000004</v>
      </c>
      <c r="L3136" s="279"/>
      <c r="M3136" s="284"/>
      <c r="T3136" s="285"/>
      <c r="AT3136" s="281" t="s">
        <v>373</v>
      </c>
      <c r="AU3136" s="281" t="s">
        <v>90</v>
      </c>
      <c r="AV3136" s="280" t="s">
        <v>90</v>
      </c>
      <c r="AW3136" s="280" t="s">
        <v>31</v>
      </c>
      <c r="AX3136" s="280" t="s">
        <v>77</v>
      </c>
      <c r="AY3136" s="281" t="s">
        <v>366</v>
      </c>
    </row>
    <row r="3137" spans="2:51" s="273" customFormat="1">
      <c r="B3137" s="272"/>
      <c r="D3137" s="274" t="s">
        <v>373</v>
      </c>
      <c r="E3137" s="275" t="s">
        <v>1</v>
      </c>
      <c r="F3137" s="276" t="s">
        <v>1682</v>
      </c>
      <c r="H3137" s="275" t="s">
        <v>1</v>
      </c>
      <c r="L3137" s="272"/>
      <c r="M3137" s="277"/>
      <c r="T3137" s="278"/>
      <c r="AT3137" s="275" t="s">
        <v>373</v>
      </c>
      <c r="AU3137" s="275" t="s">
        <v>90</v>
      </c>
      <c r="AV3137" s="273" t="s">
        <v>84</v>
      </c>
      <c r="AW3137" s="273" t="s">
        <v>31</v>
      </c>
      <c r="AX3137" s="273" t="s">
        <v>77</v>
      </c>
      <c r="AY3137" s="275" t="s">
        <v>366</v>
      </c>
    </row>
    <row r="3138" spans="2:51" s="280" customFormat="1">
      <c r="B3138" s="279"/>
      <c r="D3138" s="274" t="s">
        <v>373</v>
      </c>
      <c r="E3138" s="281" t="s">
        <v>1</v>
      </c>
      <c r="F3138" s="282" t="s">
        <v>1683</v>
      </c>
      <c r="H3138" s="283">
        <v>52.325000000000003</v>
      </c>
      <c r="L3138" s="279"/>
      <c r="M3138" s="284"/>
      <c r="T3138" s="285"/>
      <c r="AT3138" s="281" t="s">
        <v>373</v>
      </c>
      <c r="AU3138" s="281" t="s">
        <v>90</v>
      </c>
      <c r="AV3138" s="280" t="s">
        <v>90</v>
      </c>
      <c r="AW3138" s="280" t="s">
        <v>31</v>
      </c>
      <c r="AX3138" s="280" t="s">
        <v>77</v>
      </c>
      <c r="AY3138" s="281" t="s">
        <v>366</v>
      </c>
    </row>
    <row r="3139" spans="2:51" s="280" customFormat="1">
      <c r="B3139" s="279"/>
      <c r="D3139" s="274" t="s">
        <v>373</v>
      </c>
      <c r="E3139" s="281" t="s">
        <v>1</v>
      </c>
      <c r="F3139" s="282" t="s">
        <v>2408</v>
      </c>
      <c r="H3139" s="283">
        <v>-6.6109999999999998</v>
      </c>
      <c r="L3139" s="279"/>
      <c r="M3139" s="284"/>
      <c r="T3139" s="285"/>
      <c r="AT3139" s="281" t="s">
        <v>373</v>
      </c>
      <c r="AU3139" s="281" t="s">
        <v>90</v>
      </c>
      <c r="AV3139" s="280" t="s">
        <v>90</v>
      </c>
      <c r="AW3139" s="280" t="s">
        <v>31</v>
      </c>
      <c r="AX3139" s="280" t="s">
        <v>77</v>
      </c>
      <c r="AY3139" s="281" t="s">
        <v>366</v>
      </c>
    </row>
    <row r="3140" spans="2:51" s="280" customFormat="1">
      <c r="B3140" s="279"/>
      <c r="D3140" s="274" t="s">
        <v>373</v>
      </c>
      <c r="E3140" s="281" t="s">
        <v>1</v>
      </c>
      <c r="F3140" s="282" t="s">
        <v>2409</v>
      </c>
      <c r="H3140" s="283">
        <v>2.6</v>
      </c>
      <c r="L3140" s="279"/>
      <c r="M3140" s="284"/>
      <c r="T3140" s="285"/>
      <c r="AT3140" s="281" t="s">
        <v>373</v>
      </c>
      <c r="AU3140" s="281" t="s">
        <v>90</v>
      </c>
      <c r="AV3140" s="280" t="s">
        <v>90</v>
      </c>
      <c r="AW3140" s="280" t="s">
        <v>31</v>
      </c>
      <c r="AX3140" s="280" t="s">
        <v>77</v>
      </c>
      <c r="AY3140" s="281" t="s">
        <v>366</v>
      </c>
    </row>
    <row r="3141" spans="2:51" s="273" customFormat="1">
      <c r="B3141" s="272"/>
      <c r="D3141" s="274" t="s">
        <v>373</v>
      </c>
      <c r="E3141" s="275" t="s">
        <v>1</v>
      </c>
      <c r="F3141" s="276" t="s">
        <v>1686</v>
      </c>
      <c r="H3141" s="275" t="s">
        <v>1</v>
      </c>
      <c r="L3141" s="272"/>
      <c r="M3141" s="277"/>
      <c r="T3141" s="278"/>
      <c r="AT3141" s="275" t="s">
        <v>373</v>
      </c>
      <c r="AU3141" s="275" t="s">
        <v>90</v>
      </c>
      <c r="AV3141" s="273" t="s">
        <v>84</v>
      </c>
      <c r="AW3141" s="273" t="s">
        <v>31</v>
      </c>
      <c r="AX3141" s="273" t="s">
        <v>77</v>
      </c>
      <c r="AY3141" s="275" t="s">
        <v>366</v>
      </c>
    </row>
    <row r="3142" spans="2:51" s="280" customFormat="1">
      <c r="B3142" s="279"/>
      <c r="D3142" s="274" t="s">
        <v>373</v>
      </c>
      <c r="E3142" s="281" t="s">
        <v>1</v>
      </c>
      <c r="F3142" s="282" t="s">
        <v>2410</v>
      </c>
      <c r="H3142" s="283">
        <v>7.0140000000000002</v>
      </c>
      <c r="L3142" s="279"/>
      <c r="M3142" s="284"/>
      <c r="T3142" s="285"/>
      <c r="AT3142" s="281" t="s">
        <v>373</v>
      </c>
      <c r="AU3142" s="281" t="s">
        <v>90</v>
      </c>
      <c r="AV3142" s="280" t="s">
        <v>90</v>
      </c>
      <c r="AW3142" s="280" t="s">
        <v>31</v>
      </c>
      <c r="AX3142" s="280" t="s">
        <v>77</v>
      </c>
      <c r="AY3142" s="281" t="s">
        <v>366</v>
      </c>
    </row>
    <row r="3143" spans="2:51" s="280" customFormat="1">
      <c r="B3143" s="279"/>
      <c r="D3143" s="274" t="s">
        <v>373</v>
      </c>
      <c r="E3143" s="281" t="s">
        <v>1</v>
      </c>
      <c r="F3143" s="282" t="s">
        <v>1716</v>
      </c>
      <c r="H3143" s="283">
        <v>-1.9350000000000001</v>
      </c>
      <c r="L3143" s="279"/>
      <c r="M3143" s="284"/>
      <c r="T3143" s="285"/>
      <c r="AT3143" s="281" t="s">
        <v>373</v>
      </c>
      <c r="AU3143" s="281" t="s">
        <v>90</v>
      </c>
      <c r="AV3143" s="280" t="s">
        <v>90</v>
      </c>
      <c r="AW3143" s="280" t="s">
        <v>31</v>
      </c>
      <c r="AX3143" s="280" t="s">
        <v>77</v>
      </c>
      <c r="AY3143" s="281" t="s">
        <v>366</v>
      </c>
    </row>
    <row r="3144" spans="2:51" s="273" customFormat="1">
      <c r="B3144" s="272"/>
      <c r="D3144" s="274" t="s">
        <v>373</v>
      </c>
      <c r="E3144" s="275" t="s">
        <v>1</v>
      </c>
      <c r="F3144" s="276" t="s">
        <v>1690</v>
      </c>
      <c r="H3144" s="275" t="s">
        <v>1</v>
      </c>
      <c r="L3144" s="272"/>
      <c r="M3144" s="277"/>
      <c r="T3144" s="278"/>
      <c r="AT3144" s="275" t="s">
        <v>373</v>
      </c>
      <c r="AU3144" s="275" t="s">
        <v>90</v>
      </c>
      <c r="AV3144" s="273" t="s">
        <v>84</v>
      </c>
      <c r="AW3144" s="273" t="s">
        <v>31</v>
      </c>
      <c r="AX3144" s="273" t="s">
        <v>77</v>
      </c>
      <c r="AY3144" s="275" t="s">
        <v>366</v>
      </c>
    </row>
    <row r="3145" spans="2:51" s="280" customFormat="1">
      <c r="B3145" s="279"/>
      <c r="D3145" s="274" t="s">
        <v>373</v>
      </c>
      <c r="E3145" s="281" t="s">
        <v>1</v>
      </c>
      <c r="F3145" s="282" t="s">
        <v>2411</v>
      </c>
      <c r="H3145" s="283">
        <v>8.9600000000000009</v>
      </c>
      <c r="L3145" s="279"/>
      <c r="M3145" s="284"/>
      <c r="T3145" s="285"/>
      <c r="AT3145" s="281" t="s">
        <v>373</v>
      </c>
      <c r="AU3145" s="281" t="s">
        <v>90</v>
      </c>
      <c r="AV3145" s="280" t="s">
        <v>90</v>
      </c>
      <c r="AW3145" s="280" t="s">
        <v>31</v>
      </c>
      <c r="AX3145" s="280" t="s">
        <v>77</v>
      </c>
      <c r="AY3145" s="281" t="s">
        <v>366</v>
      </c>
    </row>
    <row r="3146" spans="2:51" s="280" customFormat="1">
      <c r="B3146" s="279"/>
      <c r="D3146" s="274" t="s">
        <v>373</v>
      </c>
      <c r="E3146" s="281" t="s">
        <v>1</v>
      </c>
      <c r="F3146" s="282" t="s">
        <v>2042</v>
      </c>
      <c r="H3146" s="283">
        <v>-2.58</v>
      </c>
      <c r="L3146" s="279"/>
      <c r="M3146" s="284"/>
      <c r="T3146" s="285"/>
      <c r="AT3146" s="281" t="s">
        <v>373</v>
      </c>
      <c r="AU3146" s="281" t="s">
        <v>90</v>
      </c>
      <c r="AV3146" s="280" t="s">
        <v>90</v>
      </c>
      <c r="AW3146" s="280" t="s">
        <v>31</v>
      </c>
      <c r="AX3146" s="280" t="s">
        <v>77</v>
      </c>
      <c r="AY3146" s="281" t="s">
        <v>366</v>
      </c>
    </row>
    <row r="3147" spans="2:51" s="273" customFormat="1">
      <c r="B3147" s="272"/>
      <c r="D3147" s="274" t="s">
        <v>373</v>
      </c>
      <c r="E3147" s="275" t="s">
        <v>1</v>
      </c>
      <c r="F3147" s="276" t="s">
        <v>1694</v>
      </c>
      <c r="H3147" s="275" t="s">
        <v>1</v>
      </c>
      <c r="L3147" s="272"/>
      <c r="M3147" s="277"/>
      <c r="T3147" s="278"/>
      <c r="AT3147" s="275" t="s">
        <v>373</v>
      </c>
      <c r="AU3147" s="275" t="s">
        <v>90</v>
      </c>
      <c r="AV3147" s="273" t="s">
        <v>84</v>
      </c>
      <c r="AW3147" s="273" t="s">
        <v>31</v>
      </c>
      <c r="AX3147" s="273" t="s">
        <v>77</v>
      </c>
      <c r="AY3147" s="275" t="s">
        <v>366</v>
      </c>
    </row>
    <row r="3148" spans="2:51" s="280" customFormat="1">
      <c r="B3148" s="279"/>
      <c r="D3148" s="274" t="s">
        <v>373</v>
      </c>
      <c r="E3148" s="281" t="s">
        <v>1</v>
      </c>
      <c r="F3148" s="282" t="s">
        <v>2412</v>
      </c>
      <c r="H3148" s="283">
        <v>13.81</v>
      </c>
      <c r="L3148" s="279"/>
      <c r="M3148" s="284"/>
      <c r="T3148" s="285"/>
      <c r="AT3148" s="281" t="s">
        <v>373</v>
      </c>
      <c r="AU3148" s="281" t="s">
        <v>90</v>
      </c>
      <c r="AV3148" s="280" t="s">
        <v>90</v>
      </c>
      <c r="AW3148" s="280" t="s">
        <v>31</v>
      </c>
      <c r="AX3148" s="280" t="s">
        <v>77</v>
      </c>
      <c r="AY3148" s="281" t="s">
        <v>366</v>
      </c>
    </row>
    <row r="3149" spans="2:51" s="280" customFormat="1">
      <c r="B3149" s="279"/>
      <c r="D3149" s="274" t="s">
        <v>373</v>
      </c>
      <c r="E3149" s="281" t="s">
        <v>1</v>
      </c>
      <c r="F3149" s="282" t="s">
        <v>2042</v>
      </c>
      <c r="H3149" s="283">
        <v>-2.58</v>
      </c>
      <c r="L3149" s="279"/>
      <c r="M3149" s="284"/>
      <c r="T3149" s="285"/>
      <c r="AT3149" s="281" t="s">
        <v>373</v>
      </c>
      <c r="AU3149" s="281" t="s">
        <v>90</v>
      </c>
      <c r="AV3149" s="280" t="s">
        <v>90</v>
      </c>
      <c r="AW3149" s="280" t="s">
        <v>31</v>
      </c>
      <c r="AX3149" s="280" t="s">
        <v>77</v>
      </c>
      <c r="AY3149" s="281" t="s">
        <v>366</v>
      </c>
    </row>
    <row r="3150" spans="2:51" s="273" customFormat="1">
      <c r="B3150" s="272"/>
      <c r="D3150" s="274" t="s">
        <v>373</v>
      </c>
      <c r="E3150" s="275" t="s">
        <v>1</v>
      </c>
      <c r="F3150" s="276" t="s">
        <v>1699</v>
      </c>
      <c r="H3150" s="275" t="s">
        <v>1</v>
      </c>
      <c r="L3150" s="272"/>
      <c r="M3150" s="277"/>
      <c r="T3150" s="278"/>
      <c r="AT3150" s="275" t="s">
        <v>373</v>
      </c>
      <c r="AU3150" s="275" t="s">
        <v>90</v>
      </c>
      <c r="AV3150" s="273" t="s">
        <v>84</v>
      </c>
      <c r="AW3150" s="273" t="s">
        <v>31</v>
      </c>
      <c r="AX3150" s="273" t="s">
        <v>77</v>
      </c>
      <c r="AY3150" s="275" t="s">
        <v>366</v>
      </c>
    </row>
    <row r="3151" spans="2:51" s="280" customFormat="1">
      <c r="B3151" s="279"/>
      <c r="D3151" s="274" t="s">
        <v>373</v>
      </c>
      <c r="E3151" s="281" t="s">
        <v>1</v>
      </c>
      <c r="F3151" s="282" t="s">
        <v>2413</v>
      </c>
      <c r="H3151" s="283">
        <v>7.2359999999999998</v>
      </c>
      <c r="L3151" s="279"/>
      <c r="M3151" s="284"/>
      <c r="T3151" s="285"/>
      <c r="AT3151" s="281" t="s">
        <v>373</v>
      </c>
      <c r="AU3151" s="281" t="s">
        <v>90</v>
      </c>
      <c r="AV3151" s="280" t="s">
        <v>90</v>
      </c>
      <c r="AW3151" s="280" t="s">
        <v>31</v>
      </c>
      <c r="AX3151" s="280" t="s">
        <v>77</v>
      </c>
      <c r="AY3151" s="281" t="s">
        <v>366</v>
      </c>
    </row>
    <row r="3152" spans="2:51" s="273" customFormat="1">
      <c r="B3152" s="272"/>
      <c r="D3152" s="274" t="s">
        <v>373</v>
      </c>
      <c r="E3152" s="275" t="s">
        <v>1</v>
      </c>
      <c r="F3152" s="276" t="s">
        <v>1701</v>
      </c>
      <c r="H3152" s="275" t="s">
        <v>1</v>
      </c>
      <c r="L3152" s="272"/>
      <c r="M3152" s="277"/>
      <c r="T3152" s="278"/>
      <c r="AT3152" s="275" t="s">
        <v>373</v>
      </c>
      <c r="AU3152" s="275" t="s">
        <v>90</v>
      </c>
      <c r="AV3152" s="273" t="s">
        <v>84</v>
      </c>
      <c r="AW3152" s="273" t="s">
        <v>31</v>
      </c>
      <c r="AX3152" s="273" t="s">
        <v>77</v>
      </c>
      <c r="AY3152" s="275" t="s">
        <v>366</v>
      </c>
    </row>
    <row r="3153" spans="2:51" s="280" customFormat="1">
      <c r="B3153" s="279"/>
      <c r="D3153" s="274" t="s">
        <v>373</v>
      </c>
      <c r="E3153" s="281" t="s">
        <v>1</v>
      </c>
      <c r="F3153" s="282" t="s">
        <v>2414</v>
      </c>
      <c r="H3153" s="283">
        <v>13.997</v>
      </c>
      <c r="L3153" s="279"/>
      <c r="M3153" s="284"/>
      <c r="T3153" s="285"/>
      <c r="AT3153" s="281" t="s">
        <v>373</v>
      </c>
      <c r="AU3153" s="281" t="s">
        <v>90</v>
      </c>
      <c r="AV3153" s="280" t="s">
        <v>90</v>
      </c>
      <c r="AW3153" s="280" t="s">
        <v>31</v>
      </c>
      <c r="AX3153" s="280" t="s">
        <v>77</v>
      </c>
      <c r="AY3153" s="281" t="s">
        <v>366</v>
      </c>
    </row>
    <row r="3154" spans="2:51" s="280" customFormat="1">
      <c r="B3154" s="279"/>
      <c r="D3154" s="274" t="s">
        <v>373</v>
      </c>
      <c r="E3154" s="281" t="s">
        <v>1</v>
      </c>
      <c r="F3154" s="282" t="s">
        <v>1706</v>
      </c>
      <c r="H3154" s="283">
        <v>-2.15</v>
      </c>
      <c r="L3154" s="279"/>
      <c r="M3154" s="284"/>
      <c r="T3154" s="285"/>
      <c r="AT3154" s="281" t="s">
        <v>373</v>
      </c>
      <c r="AU3154" s="281" t="s">
        <v>90</v>
      </c>
      <c r="AV3154" s="280" t="s">
        <v>90</v>
      </c>
      <c r="AW3154" s="280" t="s">
        <v>31</v>
      </c>
      <c r="AX3154" s="280" t="s">
        <v>77</v>
      </c>
      <c r="AY3154" s="281" t="s">
        <v>366</v>
      </c>
    </row>
    <row r="3155" spans="2:51" s="273" customFormat="1">
      <c r="B3155" s="272"/>
      <c r="D3155" s="274" t="s">
        <v>373</v>
      </c>
      <c r="E3155" s="275" t="s">
        <v>1</v>
      </c>
      <c r="F3155" s="276" t="s">
        <v>1710</v>
      </c>
      <c r="H3155" s="275" t="s">
        <v>1</v>
      </c>
      <c r="L3155" s="272"/>
      <c r="M3155" s="277"/>
      <c r="T3155" s="278"/>
      <c r="AT3155" s="275" t="s">
        <v>373</v>
      </c>
      <c r="AU3155" s="275" t="s">
        <v>90</v>
      </c>
      <c r="AV3155" s="273" t="s">
        <v>84</v>
      </c>
      <c r="AW3155" s="273" t="s">
        <v>31</v>
      </c>
      <c r="AX3155" s="273" t="s">
        <v>77</v>
      </c>
      <c r="AY3155" s="275" t="s">
        <v>366</v>
      </c>
    </row>
    <row r="3156" spans="2:51" s="280" customFormat="1">
      <c r="B3156" s="279"/>
      <c r="D3156" s="274" t="s">
        <v>373</v>
      </c>
      <c r="E3156" s="281" t="s">
        <v>1</v>
      </c>
      <c r="F3156" s="282" t="s">
        <v>2415</v>
      </c>
      <c r="H3156" s="283">
        <v>8.3059999999999992</v>
      </c>
      <c r="L3156" s="279"/>
      <c r="M3156" s="284"/>
      <c r="T3156" s="285"/>
      <c r="AT3156" s="281" t="s">
        <v>373</v>
      </c>
      <c r="AU3156" s="281" t="s">
        <v>90</v>
      </c>
      <c r="AV3156" s="280" t="s">
        <v>90</v>
      </c>
      <c r="AW3156" s="280" t="s">
        <v>31</v>
      </c>
      <c r="AX3156" s="280" t="s">
        <v>77</v>
      </c>
      <c r="AY3156" s="281" t="s">
        <v>366</v>
      </c>
    </row>
    <row r="3157" spans="2:51" s="280" customFormat="1">
      <c r="B3157" s="279"/>
      <c r="D3157" s="274" t="s">
        <v>373</v>
      </c>
      <c r="E3157" s="281" t="s">
        <v>1</v>
      </c>
      <c r="F3157" s="282" t="s">
        <v>2416</v>
      </c>
      <c r="H3157" s="283">
        <v>-3.87</v>
      </c>
      <c r="L3157" s="279"/>
      <c r="M3157" s="284"/>
      <c r="T3157" s="285"/>
      <c r="AT3157" s="281" t="s">
        <v>373</v>
      </c>
      <c r="AU3157" s="281" t="s">
        <v>90</v>
      </c>
      <c r="AV3157" s="280" t="s">
        <v>90</v>
      </c>
      <c r="AW3157" s="280" t="s">
        <v>31</v>
      </c>
      <c r="AX3157" s="280" t="s">
        <v>77</v>
      </c>
      <c r="AY3157" s="281" t="s">
        <v>366</v>
      </c>
    </row>
    <row r="3158" spans="2:51" s="273" customFormat="1">
      <c r="B3158" s="272"/>
      <c r="D3158" s="274" t="s">
        <v>373</v>
      </c>
      <c r="E3158" s="275" t="s">
        <v>1</v>
      </c>
      <c r="F3158" s="276" t="s">
        <v>2417</v>
      </c>
      <c r="H3158" s="275" t="s">
        <v>1</v>
      </c>
      <c r="L3158" s="272"/>
      <c r="M3158" s="277"/>
      <c r="T3158" s="278"/>
      <c r="AT3158" s="275" t="s">
        <v>373</v>
      </c>
      <c r="AU3158" s="275" t="s">
        <v>90</v>
      </c>
      <c r="AV3158" s="273" t="s">
        <v>84</v>
      </c>
      <c r="AW3158" s="273" t="s">
        <v>31</v>
      </c>
      <c r="AX3158" s="273" t="s">
        <v>77</v>
      </c>
      <c r="AY3158" s="275" t="s">
        <v>366</v>
      </c>
    </row>
    <row r="3159" spans="2:51" s="280" customFormat="1">
      <c r="B3159" s="279"/>
      <c r="D3159" s="274" t="s">
        <v>373</v>
      </c>
      <c r="E3159" s="281" t="s">
        <v>1</v>
      </c>
      <c r="F3159" s="282" t="s">
        <v>2418</v>
      </c>
      <c r="H3159" s="283">
        <v>32.548999999999999</v>
      </c>
      <c r="L3159" s="279"/>
      <c r="M3159" s="284"/>
      <c r="T3159" s="285"/>
      <c r="AT3159" s="281" t="s">
        <v>373</v>
      </c>
      <c r="AU3159" s="281" t="s">
        <v>90</v>
      </c>
      <c r="AV3159" s="280" t="s">
        <v>90</v>
      </c>
      <c r="AW3159" s="280" t="s">
        <v>31</v>
      </c>
      <c r="AX3159" s="280" t="s">
        <v>77</v>
      </c>
      <c r="AY3159" s="281" t="s">
        <v>366</v>
      </c>
    </row>
    <row r="3160" spans="2:51" s="280" customFormat="1">
      <c r="B3160" s="279"/>
      <c r="D3160" s="274" t="s">
        <v>373</v>
      </c>
      <c r="E3160" s="281" t="s">
        <v>1</v>
      </c>
      <c r="F3160" s="282" t="s">
        <v>2419</v>
      </c>
      <c r="H3160" s="283">
        <v>2.6360000000000001</v>
      </c>
      <c r="L3160" s="279"/>
      <c r="M3160" s="284"/>
      <c r="T3160" s="285"/>
      <c r="AT3160" s="281" t="s">
        <v>373</v>
      </c>
      <c r="AU3160" s="281" t="s">
        <v>90</v>
      </c>
      <c r="AV3160" s="280" t="s">
        <v>90</v>
      </c>
      <c r="AW3160" s="280" t="s">
        <v>31</v>
      </c>
      <c r="AX3160" s="280" t="s">
        <v>77</v>
      </c>
      <c r="AY3160" s="281" t="s">
        <v>366</v>
      </c>
    </row>
    <row r="3161" spans="2:51" s="273" customFormat="1">
      <c r="B3161" s="272"/>
      <c r="D3161" s="274" t="s">
        <v>373</v>
      </c>
      <c r="E3161" s="275" t="s">
        <v>1</v>
      </c>
      <c r="F3161" s="276" t="s">
        <v>1723</v>
      </c>
      <c r="H3161" s="275" t="s">
        <v>1</v>
      </c>
      <c r="L3161" s="272"/>
      <c r="M3161" s="277"/>
      <c r="T3161" s="278"/>
      <c r="AT3161" s="275" t="s">
        <v>373</v>
      </c>
      <c r="AU3161" s="275" t="s">
        <v>90</v>
      </c>
      <c r="AV3161" s="273" t="s">
        <v>84</v>
      </c>
      <c r="AW3161" s="273" t="s">
        <v>31</v>
      </c>
      <c r="AX3161" s="273" t="s">
        <v>77</v>
      </c>
      <c r="AY3161" s="275" t="s">
        <v>366</v>
      </c>
    </row>
    <row r="3162" spans="2:51" s="280" customFormat="1">
      <c r="B3162" s="279"/>
      <c r="D3162" s="274" t="s">
        <v>373</v>
      </c>
      <c r="E3162" s="281" t="s">
        <v>1</v>
      </c>
      <c r="F3162" s="282" t="s">
        <v>1724</v>
      </c>
      <c r="H3162" s="283">
        <v>6.64</v>
      </c>
      <c r="L3162" s="279"/>
      <c r="M3162" s="284"/>
      <c r="T3162" s="285"/>
      <c r="AT3162" s="281" t="s">
        <v>373</v>
      </c>
      <c r="AU3162" s="281" t="s">
        <v>90</v>
      </c>
      <c r="AV3162" s="280" t="s">
        <v>90</v>
      </c>
      <c r="AW3162" s="280" t="s">
        <v>31</v>
      </c>
      <c r="AX3162" s="280" t="s">
        <v>77</v>
      </c>
      <c r="AY3162" s="281" t="s">
        <v>366</v>
      </c>
    </row>
    <row r="3163" spans="2:51" s="280" customFormat="1">
      <c r="B3163" s="279"/>
      <c r="D3163" s="274" t="s">
        <v>373</v>
      </c>
      <c r="E3163" s="281" t="s">
        <v>1</v>
      </c>
      <c r="F3163" s="282" t="s">
        <v>2042</v>
      </c>
      <c r="H3163" s="283">
        <v>-2.58</v>
      </c>
      <c r="L3163" s="279"/>
      <c r="M3163" s="284"/>
      <c r="T3163" s="285"/>
      <c r="AT3163" s="281" t="s">
        <v>373</v>
      </c>
      <c r="AU3163" s="281" t="s">
        <v>90</v>
      </c>
      <c r="AV3163" s="280" t="s">
        <v>90</v>
      </c>
      <c r="AW3163" s="280" t="s">
        <v>31</v>
      </c>
      <c r="AX3163" s="280" t="s">
        <v>77</v>
      </c>
      <c r="AY3163" s="281" t="s">
        <v>366</v>
      </c>
    </row>
    <row r="3164" spans="2:51" s="273" customFormat="1">
      <c r="B3164" s="272"/>
      <c r="D3164" s="274" t="s">
        <v>373</v>
      </c>
      <c r="E3164" s="275" t="s">
        <v>1</v>
      </c>
      <c r="F3164" s="276" t="s">
        <v>1965</v>
      </c>
      <c r="H3164" s="275" t="s">
        <v>1</v>
      </c>
      <c r="L3164" s="272"/>
      <c r="M3164" s="277"/>
      <c r="T3164" s="278"/>
      <c r="AT3164" s="275" t="s">
        <v>373</v>
      </c>
      <c r="AU3164" s="275" t="s">
        <v>90</v>
      </c>
      <c r="AV3164" s="273" t="s">
        <v>84</v>
      </c>
      <c r="AW3164" s="273" t="s">
        <v>31</v>
      </c>
      <c r="AX3164" s="273" t="s">
        <v>77</v>
      </c>
      <c r="AY3164" s="275" t="s">
        <v>366</v>
      </c>
    </row>
    <row r="3165" spans="2:51" s="280" customFormat="1">
      <c r="B3165" s="279"/>
      <c r="D3165" s="274" t="s">
        <v>373</v>
      </c>
      <c r="E3165" s="281" t="s">
        <v>1</v>
      </c>
      <c r="F3165" s="282" t="s">
        <v>2420</v>
      </c>
      <c r="H3165" s="283">
        <v>36.173999999999999</v>
      </c>
      <c r="L3165" s="279"/>
      <c r="M3165" s="284"/>
      <c r="T3165" s="285"/>
      <c r="AT3165" s="281" t="s">
        <v>373</v>
      </c>
      <c r="AU3165" s="281" t="s">
        <v>90</v>
      </c>
      <c r="AV3165" s="280" t="s">
        <v>90</v>
      </c>
      <c r="AW3165" s="280" t="s">
        <v>31</v>
      </c>
      <c r="AX3165" s="280" t="s">
        <v>77</v>
      </c>
      <c r="AY3165" s="281" t="s">
        <v>366</v>
      </c>
    </row>
    <row r="3166" spans="2:51" s="280" customFormat="1">
      <c r="B3166" s="279"/>
      <c r="D3166" s="274" t="s">
        <v>373</v>
      </c>
      <c r="E3166" s="281" t="s">
        <v>1</v>
      </c>
      <c r="F3166" s="282" t="s">
        <v>2421</v>
      </c>
      <c r="H3166" s="283">
        <v>-14.406000000000001</v>
      </c>
      <c r="L3166" s="279"/>
      <c r="M3166" s="284"/>
      <c r="T3166" s="285"/>
      <c r="AT3166" s="281" t="s">
        <v>373</v>
      </c>
      <c r="AU3166" s="281" t="s">
        <v>90</v>
      </c>
      <c r="AV3166" s="280" t="s">
        <v>90</v>
      </c>
      <c r="AW3166" s="280" t="s">
        <v>31</v>
      </c>
      <c r="AX3166" s="280" t="s">
        <v>77</v>
      </c>
      <c r="AY3166" s="281" t="s">
        <v>366</v>
      </c>
    </row>
    <row r="3167" spans="2:51" s="280" customFormat="1">
      <c r="B3167" s="279"/>
      <c r="D3167" s="274" t="s">
        <v>373</v>
      </c>
      <c r="E3167" s="281" t="s">
        <v>1</v>
      </c>
      <c r="F3167" s="282" t="s">
        <v>2422</v>
      </c>
      <c r="H3167" s="283">
        <v>1.5429999999999999</v>
      </c>
      <c r="L3167" s="279"/>
      <c r="M3167" s="284"/>
      <c r="T3167" s="285"/>
      <c r="AT3167" s="281" t="s">
        <v>373</v>
      </c>
      <c r="AU3167" s="281" t="s">
        <v>90</v>
      </c>
      <c r="AV3167" s="280" t="s">
        <v>90</v>
      </c>
      <c r="AW3167" s="280" t="s">
        <v>31</v>
      </c>
      <c r="AX3167" s="280" t="s">
        <v>77</v>
      </c>
      <c r="AY3167" s="281" t="s">
        <v>366</v>
      </c>
    </row>
    <row r="3168" spans="2:51" s="273" customFormat="1">
      <c r="B3168" s="272"/>
      <c r="D3168" s="274" t="s">
        <v>373</v>
      </c>
      <c r="E3168" s="275" t="s">
        <v>1</v>
      </c>
      <c r="F3168" s="276" t="s">
        <v>1718</v>
      </c>
      <c r="H3168" s="275" t="s">
        <v>1</v>
      </c>
      <c r="L3168" s="272"/>
      <c r="M3168" s="277"/>
      <c r="T3168" s="278"/>
      <c r="AT3168" s="275" t="s">
        <v>373</v>
      </c>
      <c r="AU3168" s="275" t="s">
        <v>90</v>
      </c>
      <c r="AV3168" s="273" t="s">
        <v>84</v>
      </c>
      <c r="AW3168" s="273" t="s">
        <v>31</v>
      </c>
      <c r="AX3168" s="273" t="s">
        <v>77</v>
      </c>
      <c r="AY3168" s="275" t="s">
        <v>366</v>
      </c>
    </row>
    <row r="3169" spans="2:51" s="280" customFormat="1">
      <c r="B3169" s="279"/>
      <c r="D3169" s="274" t="s">
        <v>373</v>
      </c>
      <c r="E3169" s="281" t="s">
        <v>1</v>
      </c>
      <c r="F3169" s="282" t="s">
        <v>2423</v>
      </c>
      <c r="H3169" s="283">
        <v>16.925999999999998</v>
      </c>
      <c r="L3169" s="279"/>
      <c r="M3169" s="284"/>
      <c r="T3169" s="285"/>
      <c r="AT3169" s="281" t="s">
        <v>373</v>
      </c>
      <c r="AU3169" s="281" t="s">
        <v>90</v>
      </c>
      <c r="AV3169" s="280" t="s">
        <v>90</v>
      </c>
      <c r="AW3169" s="280" t="s">
        <v>31</v>
      </c>
      <c r="AX3169" s="280" t="s">
        <v>77</v>
      </c>
      <c r="AY3169" s="281" t="s">
        <v>366</v>
      </c>
    </row>
    <row r="3170" spans="2:51" s="280" customFormat="1">
      <c r="B3170" s="279"/>
      <c r="D3170" s="274" t="s">
        <v>373</v>
      </c>
      <c r="E3170" s="281" t="s">
        <v>1</v>
      </c>
      <c r="F3170" s="282" t="s">
        <v>2424</v>
      </c>
      <c r="H3170" s="283">
        <v>-6.0069999999999997</v>
      </c>
      <c r="L3170" s="279"/>
      <c r="M3170" s="284"/>
      <c r="T3170" s="285"/>
      <c r="AT3170" s="281" t="s">
        <v>373</v>
      </c>
      <c r="AU3170" s="281" t="s">
        <v>90</v>
      </c>
      <c r="AV3170" s="280" t="s">
        <v>90</v>
      </c>
      <c r="AW3170" s="280" t="s">
        <v>31</v>
      </c>
      <c r="AX3170" s="280" t="s">
        <v>77</v>
      </c>
      <c r="AY3170" s="281" t="s">
        <v>366</v>
      </c>
    </row>
    <row r="3171" spans="2:51" s="280" customFormat="1">
      <c r="B3171" s="279"/>
      <c r="D3171" s="274" t="s">
        <v>373</v>
      </c>
      <c r="E3171" s="281" t="s">
        <v>1</v>
      </c>
      <c r="F3171" s="282" t="s">
        <v>2425</v>
      </c>
      <c r="H3171" s="283">
        <v>3.532</v>
      </c>
      <c r="L3171" s="279"/>
      <c r="M3171" s="284"/>
      <c r="T3171" s="285"/>
      <c r="AT3171" s="281" t="s">
        <v>373</v>
      </c>
      <c r="AU3171" s="281" t="s">
        <v>90</v>
      </c>
      <c r="AV3171" s="280" t="s">
        <v>90</v>
      </c>
      <c r="AW3171" s="280" t="s">
        <v>31</v>
      </c>
      <c r="AX3171" s="280" t="s">
        <v>77</v>
      </c>
      <c r="AY3171" s="281" t="s">
        <v>366</v>
      </c>
    </row>
    <row r="3172" spans="2:51" s="273" customFormat="1">
      <c r="B3172" s="272"/>
      <c r="D3172" s="274" t="s">
        <v>373</v>
      </c>
      <c r="E3172" s="275" t="s">
        <v>1</v>
      </c>
      <c r="F3172" s="276" t="s">
        <v>2426</v>
      </c>
      <c r="H3172" s="275" t="s">
        <v>1</v>
      </c>
      <c r="L3172" s="272"/>
      <c r="M3172" s="277"/>
      <c r="T3172" s="278"/>
      <c r="AT3172" s="275" t="s">
        <v>373</v>
      </c>
      <c r="AU3172" s="275" t="s">
        <v>90</v>
      </c>
      <c r="AV3172" s="273" t="s">
        <v>84</v>
      </c>
      <c r="AW3172" s="273" t="s">
        <v>31</v>
      </c>
      <c r="AX3172" s="273" t="s">
        <v>77</v>
      </c>
      <c r="AY3172" s="275" t="s">
        <v>366</v>
      </c>
    </row>
    <row r="3173" spans="2:51" s="273" customFormat="1">
      <c r="B3173" s="272"/>
      <c r="D3173" s="274" t="s">
        <v>373</v>
      </c>
      <c r="E3173" s="275" t="s">
        <v>1</v>
      </c>
      <c r="F3173" s="276" t="s">
        <v>1593</v>
      </c>
      <c r="H3173" s="275" t="s">
        <v>1</v>
      </c>
      <c r="L3173" s="272"/>
      <c r="M3173" s="277"/>
      <c r="T3173" s="278"/>
      <c r="AT3173" s="275" t="s">
        <v>373</v>
      </c>
      <c r="AU3173" s="275" t="s">
        <v>90</v>
      </c>
      <c r="AV3173" s="273" t="s">
        <v>84</v>
      </c>
      <c r="AW3173" s="273" t="s">
        <v>31</v>
      </c>
      <c r="AX3173" s="273" t="s">
        <v>77</v>
      </c>
      <c r="AY3173" s="275" t="s">
        <v>366</v>
      </c>
    </row>
    <row r="3174" spans="2:51" s="273" customFormat="1">
      <c r="B3174" s="272"/>
      <c r="D3174" s="274" t="s">
        <v>373</v>
      </c>
      <c r="E3174" s="275" t="s">
        <v>1</v>
      </c>
      <c r="F3174" s="276" t="s">
        <v>1750</v>
      </c>
      <c r="H3174" s="275" t="s">
        <v>1</v>
      </c>
      <c r="L3174" s="272"/>
      <c r="M3174" s="277"/>
      <c r="T3174" s="278"/>
      <c r="AT3174" s="275" t="s">
        <v>373</v>
      </c>
      <c r="AU3174" s="275" t="s">
        <v>90</v>
      </c>
      <c r="AV3174" s="273" t="s">
        <v>84</v>
      </c>
      <c r="AW3174" s="273" t="s">
        <v>31</v>
      </c>
      <c r="AX3174" s="273" t="s">
        <v>77</v>
      </c>
      <c r="AY3174" s="275" t="s">
        <v>366</v>
      </c>
    </row>
    <row r="3175" spans="2:51" s="280" customFormat="1">
      <c r="B3175" s="279"/>
      <c r="D3175" s="274" t="s">
        <v>373</v>
      </c>
      <c r="E3175" s="281" t="s">
        <v>1</v>
      </c>
      <c r="F3175" s="282" t="s">
        <v>2427</v>
      </c>
      <c r="H3175" s="283">
        <v>36.087000000000003</v>
      </c>
      <c r="L3175" s="279"/>
      <c r="M3175" s="284"/>
      <c r="T3175" s="285"/>
      <c r="AT3175" s="281" t="s">
        <v>373</v>
      </c>
      <c r="AU3175" s="281" t="s">
        <v>90</v>
      </c>
      <c r="AV3175" s="280" t="s">
        <v>90</v>
      </c>
      <c r="AW3175" s="280" t="s">
        <v>31</v>
      </c>
      <c r="AX3175" s="280" t="s">
        <v>77</v>
      </c>
      <c r="AY3175" s="281" t="s">
        <v>366</v>
      </c>
    </row>
    <row r="3176" spans="2:51" s="280" customFormat="1">
      <c r="B3176" s="279"/>
      <c r="D3176" s="274" t="s">
        <v>373</v>
      </c>
      <c r="E3176" s="281" t="s">
        <v>1</v>
      </c>
      <c r="F3176" s="282" t="s">
        <v>1866</v>
      </c>
      <c r="H3176" s="283">
        <v>-12.346</v>
      </c>
      <c r="L3176" s="279"/>
      <c r="M3176" s="284"/>
      <c r="T3176" s="285"/>
      <c r="AT3176" s="281" t="s">
        <v>373</v>
      </c>
      <c r="AU3176" s="281" t="s">
        <v>90</v>
      </c>
      <c r="AV3176" s="280" t="s">
        <v>90</v>
      </c>
      <c r="AW3176" s="280" t="s">
        <v>31</v>
      </c>
      <c r="AX3176" s="280" t="s">
        <v>77</v>
      </c>
      <c r="AY3176" s="281" t="s">
        <v>366</v>
      </c>
    </row>
    <row r="3177" spans="2:51" s="280" customFormat="1">
      <c r="B3177" s="279"/>
      <c r="D3177" s="274" t="s">
        <v>373</v>
      </c>
      <c r="E3177" s="281" t="s">
        <v>1</v>
      </c>
      <c r="F3177" s="282" t="s">
        <v>1867</v>
      </c>
      <c r="H3177" s="283">
        <v>6.18</v>
      </c>
      <c r="L3177" s="279"/>
      <c r="M3177" s="284"/>
      <c r="T3177" s="285"/>
      <c r="AT3177" s="281" t="s">
        <v>373</v>
      </c>
      <c r="AU3177" s="281" t="s">
        <v>90</v>
      </c>
      <c r="AV3177" s="280" t="s">
        <v>90</v>
      </c>
      <c r="AW3177" s="280" t="s">
        <v>31</v>
      </c>
      <c r="AX3177" s="280" t="s">
        <v>77</v>
      </c>
      <c r="AY3177" s="281" t="s">
        <v>366</v>
      </c>
    </row>
    <row r="3178" spans="2:51" s="273" customFormat="1">
      <c r="B3178" s="272"/>
      <c r="D3178" s="274" t="s">
        <v>373</v>
      </c>
      <c r="E3178" s="275" t="s">
        <v>1</v>
      </c>
      <c r="F3178" s="276" t="s">
        <v>1871</v>
      </c>
      <c r="H3178" s="275" t="s">
        <v>1</v>
      </c>
      <c r="L3178" s="272"/>
      <c r="M3178" s="277"/>
      <c r="T3178" s="278"/>
      <c r="AT3178" s="275" t="s">
        <v>373</v>
      </c>
      <c r="AU3178" s="275" t="s">
        <v>90</v>
      </c>
      <c r="AV3178" s="273" t="s">
        <v>84</v>
      </c>
      <c r="AW3178" s="273" t="s">
        <v>31</v>
      </c>
      <c r="AX3178" s="273" t="s">
        <v>77</v>
      </c>
      <c r="AY3178" s="275" t="s">
        <v>366</v>
      </c>
    </row>
    <row r="3179" spans="2:51" s="280" customFormat="1">
      <c r="B3179" s="279"/>
      <c r="D3179" s="274" t="s">
        <v>373</v>
      </c>
      <c r="E3179" s="281" t="s">
        <v>1</v>
      </c>
      <c r="F3179" s="282" t="s">
        <v>1872</v>
      </c>
      <c r="H3179" s="283">
        <v>23.039000000000001</v>
      </c>
      <c r="L3179" s="279"/>
      <c r="M3179" s="284"/>
      <c r="T3179" s="285"/>
      <c r="AT3179" s="281" t="s">
        <v>373</v>
      </c>
      <c r="AU3179" s="281" t="s">
        <v>90</v>
      </c>
      <c r="AV3179" s="280" t="s">
        <v>90</v>
      </c>
      <c r="AW3179" s="280" t="s">
        <v>31</v>
      </c>
      <c r="AX3179" s="280" t="s">
        <v>77</v>
      </c>
      <c r="AY3179" s="281" t="s">
        <v>366</v>
      </c>
    </row>
    <row r="3180" spans="2:51" s="280" customFormat="1">
      <c r="B3180" s="279"/>
      <c r="D3180" s="274" t="s">
        <v>373</v>
      </c>
      <c r="E3180" s="281" t="s">
        <v>1</v>
      </c>
      <c r="F3180" s="282" t="s">
        <v>1873</v>
      </c>
      <c r="H3180" s="283">
        <v>-7.0330000000000004</v>
      </c>
      <c r="L3180" s="279"/>
      <c r="M3180" s="284"/>
      <c r="T3180" s="285"/>
      <c r="AT3180" s="281" t="s">
        <v>373</v>
      </c>
      <c r="AU3180" s="281" t="s">
        <v>90</v>
      </c>
      <c r="AV3180" s="280" t="s">
        <v>90</v>
      </c>
      <c r="AW3180" s="280" t="s">
        <v>31</v>
      </c>
      <c r="AX3180" s="280" t="s">
        <v>77</v>
      </c>
      <c r="AY3180" s="281" t="s">
        <v>366</v>
      </c>
    </row>
    <row r="3181" spans="2:51" s="280" customFormat="1">
      <c r="B3181" s="279"/>
      <c r="D3181" s="274" t="s">
        <v>373</v>
      </c>
      <c r="E3181" s="281" t="s">
        <v>1</v>
      </c>
      <c r="F3181" s="282" t="s">
        <v>1874</v>
      </c>
      <c r="H3181" s="283">
        <v>1.929</v>
      </c>
      <c r="L3181" s="279"/>
      <c r="M3181" s="284"/>
      <c r="T3181" s="285"/>
      <c r="AT3181" s="281" t="s">
        <v>373</v>
      </c>
      <c r="AU3181" s="281" t="s">
        <v>90</v>
      </c>
      <c r="AV3181" s="280" t="s">
        <v>90</v>
      </c>
      <c r="AW3181" s="280" t="s">
        <v>31</v>
      </c>
      <c r="AX3181" s="280" t="s">
        <v>77</v>
      </c>
      <c r="AY3181" s="281" t="s">
        <v>366</v>
      </c>
    </row>
    <row r="3182" spans="2:51" s="273" customFormat="1">
      <c r="B3182" s="272"/>
      <c r="D3182" s="274" t="s">
        <v>373</v>
      </c>
      <c r="E3182" s="275" t="s">
        <v>1</v>
      </c>
      <c r="F3182" s="276" t="s">
        <v>1875</v>
      </c>
      <c r="H3182" s="275" t="s">
        <v>1</v>
      </c>
      <c r="L3182" s="272"/>
      <c r="M3182" s="277"/>
      <c r="T3182" s="278"/>
      <c r="AT3182" s="275" t="s">
        <v>373</v>
      </c>
      <c r="AU3182" s="275" t="s">
        <v>90</v>
      </c>
      <c r="AV3182" s="273" t="s">
        <v>84</v>
      </c>
      <c r="AW3182" s="273" t="s">
        <v>31</v>
      </c>
      <c r="AX3182" s="273" t="s">
        <v>77</v>
      </c>
      <c r="AY3182" s="275" t="s">
        <v>366</v>
      </c>
    </row>
    <row r="3183" spans="2:51" s="280" customFormat="1">
      <c r="B3183" s="279"/>
      <c r="D3183" s="274" t="s">
        <v>373</v>
      </c>
      <c r="E3183" s="281" t="s">
        <v>1</v>
      </c>
      <c r="F3183" s="282" t="s">
        <v>1876</v>
      </c>
      <c r="H3183" s="283">
        <v>11.488</v>
      </c>
      <c r="L3183" s="279"/>
      <c r="M3183" s="284"/>
      <c r="T3183" s="285"/>
      <c r="AT3183" s="281" t="s">
        <v>373</v>
      </c>
      <c r="AU3183" s="281" t="s">
        <v>90</v>
      </c>
      <c r="AV3183" s="280" t="s">
        <v>90</v>
      </c>
      <c r="AW3183" s="280" t="s">
        <v>31</v>
      </c>
      <c r="AX3183" s="280" t="s">
        <v>77</v>
      </c>
      <c r="AY3183" s="281" t="s">
        <v>366</v>
      </c>
    </row>
    <row r="3184" spans="2:51" s="280" customFormat="1">
      <c r="B3184" s="279"/>
      <c r="D3184" s="274" t="s">
        <v>373</v>
      </c>
      <c r="E3184" s="281" t="s">
        <v>1</v>
      </c>
      <c r="F3184" s="282" t="s">
        <v>1877</v>
      </c>
      <c r="H3184" s="283">
        <v>-3.0870000000000002</v>
      </c>
      <c r="L3184" s="279"/>
      <c r="M3184" s="284"/>
      <c r="T3184" s="285"/>
      <c r="AT3184" s="281" t="s">
        <v>373</v>
      </c>
      <c r="AU3184" s="281" t="s">
        <v>90</v>
      </c>
      <c r="AV3184" s="280" t="s">
        <v>90</v>
      </c>
      <c r="AW3184" s="280" t="s">
        <v>31</v>
      </c>
      <c r="AX3184" s="280" t="s">
        <v>77</v>
      </c>
      <c r="AY3184" s="281" t="s">
        <v>366</v>
      </c>
    </row>
    <row r="3185" spans="2:51" s="280" customFormat="1">
      <c r="B3185" s="279"/>
      <c r="D3185" s="274" t="s">
        <v>373</v>
      </c>
      <c r="E3185" s="281" t="s">
        <v>1</v>
      </c>
      <c r="F3185" s="282" t="s">
        <v>1878</v>
      </c>
      <c r="H3185" s="283">
        <v>1.5449999999999999</v>
      </c>
      <c r="L3185" s="279"/>
      <c r="M3185" s="284"/>
      <c r="T3185" s="285"/>
      <c r="AT3185" s="281" t="s">
        <v>373</v>
      </c>
      <c r="AU3185" s="281" t="s">
        <v>90</v>
      </c>
      <c r="AV3185" s="280" t="s">
        <v>90</v>
      </c>
      <c r="AW3185" s="280" t="s">
        <v>31</v>
      </c>
      <c r="AX3185" s="280" t="s">
        <v>77</v>
      </c>
      <c r="AY3185" s="281" t="s">
        <v>366</v>
      </c>
    </row>
    <row r="3186" spans="2:51" s="273" customFormat="1">
      <c r="B3186" s="272"/>
      <c r="D3186" s="274" t="s">
        <v>373</v>
      </c>
      <c r="E3186" s="275" t="s">
        <v>1</v>
      </c>
      <c r="F3186" s="276" t="s">
        <v>1752</v>
      </c>
      <c r="H3186" s="275" t="s">
        <v>1</v>
      </c>
      <c r="L3186" s="272"/>
      <c r="M3186" s="277"/>
      <c r="T3186" s="278"/>
      <c r="AT3186" s="275" t="s">
        <v>373</v>
      </c>
      <c r="AU3186" s="275" t="s">
        <v>90</v>
      </c>
      <c r="AV3186" s="273" t="s">
        <v>84</v>
      </c>
      <c r="AW3186" s="273" t="s">
        <v>31</v>
      </c>
      <c r="AX3186" s="273" t="s">
        <v>77</v>
      </c>
      <c r="AY3186" s="275" t="s">
        <v>366</v>
      </c>
    </row>
    <row r="3187" spans="2:51" s="280" customFormat="1">
      <c r="B3187" s="279"/>
      <c r="D3187" s="274" t="s">
        <v>373</v>
      </c>
      <c r="E3187" s="281" t="s">
        <v>1</v>
      </c>
      <c r="F3187" s="282" t="s">
        <v>1879</v>
      </c>
      <c r="H3187" s="283">
        <v>8.34</v>
      </c>
      <c r="L3187" s="279"/>
      <c r="M3187" s="284"/>
      <c r="T3187" s="285"/>
      <c r="AT3187" s="281" t="s">
        <v>373</v>
      </c>
      <c r="AU3187" s="281" t="s">
        <v>90</v>
      </c>
      <c r="AV3187" s="280" t="s">
        <v>90</v>
      </c>
      <c r="AW3187" s="280" t="s">
        <v>31</v>
      </c>
      <c r="AX3187" s="280" t="s">
        <v>77</v>
      </c>
      <c r="AY3187" s="281" t="s">
        <v>366</v>
      </c>
    </row>
    <row r="3188" spans="2:51" s="280" customFormat="1">
      <c r="B3188" s="279"/>
      <c r="D3188" s="274" t="s">
        <v>373</v>
      </c>
      <c r="E3188" s="281" t="s">
        <v>1</v>
      </c>
      <c r="F3188" s="282" t="s">
        <v>1877</v>
      </c>
      <c r="H3188" s="283">
        <v>-3.0870000000000002</v>
      </c>
      <c r="L3188" s="279"/>
      <c r="M3188" s="284"/>
      <c r="T3188" s="285"/>
      <c r="AT3188" s="281" t="s">
        <v>373</v>
      </c>
      <c r="AU3188" s="281" t="s">
        <v>90</v>
      </c>
      <c r="AV3188" s="280" t="s">
        <v>90</v>
      </c>
      <c r="AW3188" s="280" t="s">
        <v>31</v>
      </c>
      <c r="AX3188" s="280" t="s">
        <v>77</v>
      </c>
      <c r="AY3188" s="281" t="s">
        <v>366</v>
      </c>
    </row>
    <row r="3189" spans="2:51" s="280" customFormat="1">
      <c r="B3189" s="279"/>
      <c r="D3189" s="274" t="s">
        <v>373</v>
      </c>
      <c r="E3189" s="281" t="s">
        <v>1</v>
      </c>
      <c r="F3189" s="282" t="s">
        <v>1878</v>
      </c>
      <c r="H3189" s="283">
        <v>1.5449999999999999</v>
      </c>
      <c r="L3189" s="279"/>
      <c r="M3189" s="284"/>
      <c r="T3189" s="285"/>
      <c r="AT3189" s="281" t="s">
        <v>373</v>
      </c>
      <c r="AU3189" s="281" t="s">
        <v>90</v>
      </c>
      <c r="AV3189" s="280" t="s">
        <v>90</v>
      </c>
      <c r="AW3189" s="280" t="s">
        <v>31</v>
      </c>
      <c r="AX3189" s="280" t="s">
        <v>77</v>
      </c>
      <c r="AY3189" s="281" t="s">
        <v>366</v>
      </c>
    </row>
    <row r="3190" spans="2:51" s="273" customFormat="1">
      <c r="B3190" s="272"/>
      <c r="D3190" s="274" t="s">
        <v>373</v>
      </c>
      <c r="E3190" s="275" t="s">
        <v>1</v>
      </c>
      <c r="F3190" s="276" t="s">
        <v>1880</v>
      </c>
      <c r="H3190" s="275" t="s">
        <v>1</v>
      </c>
      <c r="L3190" s="272"/>
      <c r="M3190" s="277"/>
      <c r="T3190" s="278"/>
      <c r="AT3190" s="275" t="s">
        <v>373</v>
      </c>
      <c r="AU3190" s="275" t="s">
        <v>90</v>
      </c>
      <c r="AV3190" s="273" t="s">
        <v>84</v>
      </c>
      <c r="AW3190" s="273" t="s">
        <v>31</v>
      </c>
      <c r="AX3190" s="273" t="s">
        <v>77</v>
      </c>
      <c r="AY3190" s="275" t="s">
        <v>366</v>
      </c>
    </row>
    <row r="3191" spans="2:51" s="280" customFormat="1">
      <c r="B3191" s="279"/>
      <c r="D3191" s="274" t="s">
        <v>373</v>
      </c>
      <c r="E3191" s="281" t="s">
        <v>1</v>
      </c>
      <c r="F3191" s="282" t="s">
        <v>1881</v>
      </c>
      <c r="H3191" s="283">
        <v>8.7360000000000007</v>
      </c>
      <c r="L3191" s="279"/>
      <c r="M3191" s="284"/>
      <c r="T3191" s="285"/>
      <c r="AT3191" s="281" t="s">
        <v>373</v>
      </c>
      <c r="AU3191" s="281" t="s">
        <v>90</v>
      </c>
      <c r="AV3191" s="280" t="s">
        <v>90</v>
      </c>
      <c r="AW3191" s="280" t="s">
        <v>31</v>
      </c>
      <c r="AX3191" s="280" t="s">
        <v>77</v>
      </c>
      <c r="AY3191" s="281" t="s">
        <v>366</v>
      </c>
    </row>
    <row r="3192" spans="2:51" s="280" customFormat="1">
      <c r="B3192" s="279"/>
      <c r="D3192" s="274" t="s">
        <v>373</v>
      </c>
      <c r="E3192" s="281" t="s">
        <v>1</v>
      </c>
      <c r="F3192" s="282" t="s">
        <v>1882</v>
      </c>
      <c r="H3192" s="283">
        <v>-2.9649999999999999</v>
      </c>
      <c r="L3192" s="279"/>
      <c r="M3192" s="284"/>
      <c r="T3192" s="285"/>
      <c r="AT3192" s="281" t="s">
        <v>373</v>
      </c>
      <c r="AU3192" s="281" t="s">
        <v>90</v>
      </c>
      <c r="AV3192" s="280" t="s">
        <v>90</v>
      </c>
      <c r="AW3192" s="280" t="s">
        <v>31</v>
      </c>
      <c r="AX3192" s="280" t="s">
        <v>77</v>
      </c>
      <c r="AY3192" s="281" t="s">
        <v>366</v>
      </c>
    </row>
    <row r="3193" spans="2:51" s="280" customFormat="1">
      <c r="B3193" s="279"/>
      <c r="D3193" s="274" t="s">
        <v>373</v>
      </c>
      <c r="E3193" s="281" t="s">
        <v>1</v>
      </c>
      <c r="F3193" s="282" t="s">
        <v>1883</v>
      </c>
      <c r="H3193" s="283">
        <v>2.9430000000000001</v>
      </c>
      <c r="L3193" s="279"/>
      <c r="M3193" s="284"/>
      <c r="T3193" s="285"/>
      <c r="AT3193" s="281" t="s">
        <v>373</v>
      </c>
      <c r="AU3193" s="281" t="s">
        <v>90</v>
      </c>
      <c r="AV3193" s="280" t="s">
        <v>90</v>
      </c>
      <c r="AW3193" s="280" t="s">
        <v>31</v>
      </c>
      <c r="AX3193" s="280" t="s">
        <v>77</v>
      </c>
      <c r="AY3193" s="281" t="s">
        <v>366</v>
      </c>
    </row>
    <row r="3194" spans="2:51" s="273" customFormat="1">
      <c r="B3194" s="272"/>
      <c r="D3194" s="274" t="s">
        <v>373</v>
      </c>
      <c r="E3194" s="275" t="s">
        <v>1</v>
      </c>
      <c r="F3194" s="276" t="s">
        <v>1597</v>
      </c>
      <c r="H3194" s="275" t="s">
        <v>1</v>
      </c>
      <c r="L3194" s="272"/>
      <c r="M3194" s="277"/>
      <c r="T3194" s="278"/>
      <c r="AT3194" s="275" t="s">
        <v>373</v>
      </c>
      <c r="AU3194" s="275" t="s">
        <v>90</v>
      </c>
      <c r="AV3194" s="273" t="s">
        <v>84</v>
      </c>
      <c r="AW3194" s="273" t="s">
        <v>31</v>
      </c>
      <c r="AX3194" s="273" t="s">
        <v>77</v>
      </c>
      <c r="AY3194" s="275" t="s">
        <v>366</v>
      </c>
    </row>
    <row r="3195" spans="2:51" s="273" customFormat="1">
      <c r="B3195" s="272"/>
      <c r="D3195" s="274" t="s">
        <v>373</v>
      </c>
      <c r="E3195" s="275" t="s">
        <v>1</v>
      </c>
      <c r="F3195" s="276" t="s">
        <v>1768</v>
      </c>
      <c r="H3195" s="275" t="s">
        <v>1</v>
      </c>
      <c r="L3195" s="272"/>
      <c r="M3195" s="277"/>
      <c r="T3195" s="278"/>
      <c r="AT3195" s="275" t="s">
        <v>373</v>
      </c>
      <c r="AU3195" s="275" t="s">
        <v>90</v>
      </c>
      <c r="AV3195" s="273" t="s">
        <v>84</v>
      </c>
      <c r="AW3195" s="273" t="s">
        <v>31</v>
      </c>
      <c r="AX3195" s="273" t="s">
        <v>77</v>
      </c>
      <c r="AY3195" s="275" t="s">
        <v>366</v>
      </c>
    </row>
    <row r="3196" spans="2:51" s="280" customFormat="1">
      <c r="B3196" s="279"/>
      <c r="D3196" s="274" t="s">
        <v>373</v>
      </c>
      <c r="E3196" s="281" t="s">
        <v>1</v>
      </c>
      <c r="F3196" s="282" t="s">
        <v>2428</v>
      </c>
      <c r="H3196" s="283">
        <v>19.802</v>
      </c>
      <c r="L3196" s="279"/>
      <c r="M3196" s="284"/>
      <c r="T3196" s="285"/>
      <c r="AT3196" s="281" t="s">
        <v>373</v>
      </c>
      <c r="AU3196" s="281" t="s">
        <v>90</v>
      </c>
      <c r="AV3196" s="280" t="s">
        <v>90</v>
      </c>
      <c r="AW3196" s="280" t="s">
        <v>31</v>
      </c>
      <c r="AX3196" s="280" t="s">
        <v>77</v>
      </c>
      <c r="AY3196" s="281" t="s">
        <v>366</v>
      </c>
    </row>
    <row r="3197" spans="2:51" s="280" customFormat="1">
      <c r="B3197" s="279"/>
      <c r="D3197" s="274" t="s">
        <v>373</v>
      </c>
      <c r="E3197" s="281" t="s">
        <v>1</v>
      </c>
      <c r="F3197" s="282" t="s">
        <v>1851</v>
      </c>
      <c r="H3197" s="283">
        <v>-6.7060000000000004</v>
      </c>
      <c r="L3197" s="279"/>
      <c r="M3197" s="284"/>
      <c r="T3197" s="285"/>
      <c r="AT3197" s="281" t="s">
        <v>373</v>
      </c>
      <c r="AU3197" s="281" t="s">
        <v>90</v>
      </c>
      <c r="AV3197" s="280" t="s">
        <v>90</v>
      </c>
      <c r="AW3197" s="280" t="s">
        <v>31</v>
      </c>
      <c r="AX3197" s="280" t="s">
        <v>77</v>
      </c>
      <c r="AY3197" s="281" t="s">
        <v>366</v>
      </c>
    </row>
    <row r="3198" spans="2:51" s="280" customFormat="1">
      <c r="B3198" s="279"/>
      <c r="D3198" s="274" t="s">
        <v>373</v>
      </c>
      <c r="E3198" s="281" t="s">
        <v>1</v>
      </c>
      <c r="F3198" s="282" t="s">
        <v>1852</v>
      </c>
      <c r="H3198" s="283">
        <v>1.415</v>
      </c>
      <c r="L3198" s="279"/>
      <c r="M3198" s="284"/>
      <c r="T3198" s="285"/>
      <c r="AT3198" s="281" t="s">
        <v>373</v>
      </c>
      <c r="AU3198" s="281" t="s">
        <v>90</v>
      </c>
      <c r="AV3198" s="280" t="s">
        <v>90</v>
      </c>
      <c r="AW3198" s="280" t="s">
        <v>31</v>
      </c>
      <c r="AX3198" s="280" t="s">
        <v>77</v>
      </c>
      <c r="AY3198" s="281" t="s">
        <v>366</v>
      </c>
    </row>
    <row r="3199" spans="2:51" s="273" customFormat="1">
      <c r="B3199" s="272"/>
      <c r="D3199" s="274" t="s">
        <v>373</v>
      </c>
      <c r="E3199" s="275" t="s">
        <v>1</v>
      </c>
      <c r="F3199" s="276" t="s">
        <v>1770</v>
      </c>
      <c r="H3199" s="275" t="s">
        <v>1</v>
      </c>
      <c r="L3199" s="272"/>
      <c r="M3199" s="277"/>
      <c r="T3199" s="278"/>
      <c r="AT3199" s="275" t="s">
        <v>373</v>
      </c>
      <c r="AU3199" s="275" t="s">
        <v>90</v>
      </c>
      <c r="AV3199" s="273" t="s">
        <v>84</v>
      </c>
      <c r="AW3199" s="273" t="s">
        <v>31</v>
      </c>
      <c r="AX3199" s="273" t="s">
        <v>77</v>
      </c>
      <c r="AY3199" s="275" t="s">
        <v>366</v>
      </c>
    </row>
    <row r="3200" spans="2:51" s="280" customFormat="1">
      <c r="B3200" s="279"/>
      <c r="D3200" s="274" t="s">
        <v>373</v>
      </c>
      <c r="E3200" s="281" t="s">
        <v>1</v>
      </c>
      <c r="F3200" s="282" t="s">
        <v>1856</v>
      </c>
      <c r="H3200" s="283">
        <v>19.04</v>
      </c>
      <c r="L3200" s="279"/>
      <c r="M3200" s="284"/>
      <c r="T3200" s="285"/>
      <c r="AT3200" s="281" t="s">
        <v>373</v>
      </c>
      <c r="AU3200" s="281" t="s">
        <v>90</v>
      </c>
      <c r="AV3200" s="280" t="s">
        <v>90</v>
      </c>
      <c r="AW3200" s="280" t="s">
        <v>31</v>
      </c>
      <c r="AX3200" s="280" t="s">
        <v>77</v>
      </c>
      <c r="AY3200" s="281" t="s">
        <v>366</v>
      </c>
    </row>
    <row r="3201" spans="2:51" s="280" customFormat="1">
      <c r="B3201" s="279"/>
      <c r="D3201" s="274" t="s">
        <v>373</v>
      </c>
      <c r="E3201" s="281" t="s">
        <v>1</v>
      </c>
      <c r="F3201" s="282" t="s">
        <v>1851</v>
      </c>
      <c r="H3201" s="283">
        <v>-6.7060000000000004</v>
      </c>
      <c r="L3201" s="279"/>
      <c r="M3201" s="284"/>
      <c r="T3201" s="285"/>
      <c r="AT3201" s="281" t="s">
        <v>373</v>
      </c>
      <c r="AU3201" s="281" t="s">
        <v>90</v>
      </c>
      <c r="AV3201" s="280" t="s">
        <v>90</v>
      </c>
      <c r="AW3201" s="280" t="s">
        <v>31</v>
      </c>
      <c r="AX3201" s="280" t="s">
        <v>77</v>
      </c>
      <c r="AY3201" s="281" t="s">
        <v>366</v>
      </c>
    </row>
    <row r="3202" spans="2:51" s="280" customFormat="1">
      <c r="B3202" s="279"/>
      <c r="D3202" s="274" t="s">
        <v>373</v>
      </c>
      <c r="E3202" s="281" t="s">
        <v>1</v>
      </c>
      <c r="F3202" s="282" t="s">
        <v>1852</v>
      </c>
      <c r="H3202" s="283">
        <v>1.415</v>
      </c>
      <c r="L3202" s="279"/>
      <c r="M3202" s="284"/>
      <c r="T3202" s="285"/>
      <c r="AT3202" s="281" t="s">
        <v>373</v>
      </c>
      <c r="AU3202" s="281" t="s">
        <v>90</v>
      </c>
      <c r="AV3202" s="280" t="s">
        <v>90</v>
      </c>
      <c r="AW3202" s="280" t="s">
        <v>31</v>
      </c>
      <c r="AX3202" s="280" t="s">
        <v>77</v>
      </c>
      <c r="AY3202" s="281" t="s">
        <v>366</v>
      </c>
    </row>
    <row r="3203" spans="2:51" s="273" customFormat="1">
      <c r="B3203" s="272"/>
      <c r="D3203" s="274" t="s">
        <v>373</v>
      </c>
      <c r="E3203" s="275" t="s">
        <v>1</v>
      </c>
      <c r="F3203" s="276" t="s">
        <v>1772</v>
      </c>
      <c r="H3203" s="275" t="s">
        <v>1</v>
      </c>
      <c r="L3203" s="272"/>
      <c r="M3203" s="277"/>
      <c r="T3203" s="278"/>
      <c r="AT3203" s="275" t="s">
        <v>373</v>
      </c>
      <c r="AU3203" s="275" t="s">
        <v>90</v>
      </c>
      <c r="AV3203" s="273" t="s">
        <v>84</v>
      </c>
      <c r="AW3203" s="273" t="s">
        <v>31</v>
      </c>
      <c r="AX3203" s="273" t="s">
        <v>77</v>
      </c>
      <c r="AY3203" s="275" t="s">
        <v>366</v>
      </c>
    </row>
    <row r="3204" spans="2:51" s="280" customFormat="1">
      <c r="B3204" s="279"/>
      <c r="D3204" s="274" t="s">
        <v>373</v>
      </c>
      <c r="E3204" s="281" t="s">
        <v>1</v>
      </c>
      <c r="F3204" s="282" t="s">
        <v>1857</v>
      </c>
      <c r="H3204" s="283">
        <v>18.928000000000001</v>
      </c>
      <c r="L3204" s="279"/>
      <c r="M3204" s="284"/>
      <c r="T3204" s="285"/>
      <c r="AT3204" s="281" t="s">
        <v>373</v>
      </c>
      <c r="AU3204" s="281" t="s">
        <v>90</v>
      </c>
      <c r="AV3204" s="280" t="s">
        <v>90</v>
      </c>
      <c r="AW3204" s="280" t="s">
        <v>31</v>
      </c>
      <c r="AX3204" s="280" t="s">
        <v>77</v>
      </c>
      <c r="AY3204" s="281" t="s">
        <v>366</v>
      </c>
    </row>
    <row r="3205" spans="2:51" s="280" customFormat="1">
      <c r="B3205" s="279"/>
      <c r="D3205" s="274" t="s">
        <v>373</v>
      </c>
      <c r="E3205" s="281" t="s">
        <v>1</v>
      </c>
      <c r="F3205" s="282" t="s">
        <v>1858</v>
      </c>
      <c r="H3205" s="283">
        <v>-6.5789999999999997</v>
      </c>
      <c r="L3205" s="279"/>
      <c r="M3205" s="284"/>
      <c r="T3205" s="285"/>
      <c r="AT3205" s="281" t="s">
        <v>373</v>
      </c>
      <c r="AU3205" s="281" t="s">
        <v>90</v>
      </c>
      <c r="AV3205" s="280" t="s">
        <v>90</v>
      </c>
      <c r="AW3205" s="280" t="s">
        <v>31</v>
      </c>
      <c r="AX3205" s="280" t="s">
        <v>77</v>
      </c>
      <c r="AY3205" s="281" t="s">
        <v>366</v>
      </c>
    </row>
    <row r="3206" spans="2:51" s="280" customFormat="1">
      <c r="B3206" s="279"/>
      <c r="D3206" s="274" t="s">
        <v>373</v>
      </c>
      <c r="E3206" s="281" t="s">
        <v>1</v>
      </c>
      <c r="F3206" s="282" t="s">
        <v>1859</v>
      </c>
      <c r="H3206" s="283">
        <v>1.41</v>
      </c>
      <c r="L3206" s="279"/>
      <c r="M3206" s="284"/>
      <c r="T3206" s="285"/>
      <c r="AT3206" s="281" t="s">
        <v>373</v>
      </c>
      <c r="AU3206" s="281" t="s">
        <v>90</v>
      </c>
      <c r="AV3206" s="280" t="s">
        <v>90</v>
      </c>
      <c r="AW3206" s="280" t="s">
        <v>31</v>
      </c>
      <c r="AX3206" s="280" t="s">
        <v>77</v>
      </c>
      <c r="AY3206" s="281" t="s">
        <v>366</v>
      </c>
    </row>
    <row r="3207" spans="2:51" s="273" customFormat="1">
      <c r="B3207" s="272"/>
      <c r="D3207" s="274" t="s">
        <v>373</v>
      </c>
      <c r="E3207" s="275" t="s">
        <v>1</v>
      </c>
      <c r="F3207" s="276" t="s">
        <v>1860</v>
      </c>
      <c r="H3207" s="275" t="s">
        <v>1</v>
      </c>
      <c r="L3207" s="272"/>
      <c r="M3207" s="277"/>
      <c r="T3207" s="278"/>
      <c r="AT3207" s="275" t="s">
        <v>373</v>
      </c>
      <c r="AU3207" s="275" t="s">
        <v>90</v>
      </c>
      <c r="AV3207" s="273" t="s">
        <v>84</v>
      </c>
      <c r="AW3207" s="273" t="s">
        <v>31</v>
      </c>
      <c r="AX3207" s="273" t="s">
        <v>77</v>
      </c>
      <c r="AY3207" s="275" t="s">
        <v>366</v>
      </c>
    </row>
    <row r="3208" spans="2:51" s="280" customFormat="1">
      <c r="B3208" s="279"/>
      <c r="D3208" s="274" t="s">
        <v>373</v>
      </c>
      <c r="E3208" s="281" t="s">
        <v>1</v>
      </c>
      <c r="F3208" s="282" t="s">
        <v>1861</v>
      </c>
      <c r="H3208" s="283">
        <v>17.986999999999998</v>
      </c>
      <c r="L3208" s="279"/>
      <c r="M3208" s="284"/>
      <c r="T3208" s="285"/>
      <c r="AT3208" s="281" t="s">
        <v>373</v>
      </c>
      <c r="AU3208" s="281" t="s">
        <v>90</v>
      </c>
      <c r="AV3208" s="280" t="s">
        <v>90</v>
      </c>
      <c r="AW3208" s="280" t="s">
        <v>31</v>
      </c>
      <c r="AX3208" s="280" t="s">
        <v>77</v>
      </c>
      <c r="AY3208" s="281" t="s">
        <v>366</v>
      </c>
    </row>
    <row r="3209" spans="2:51" s="280" customFormat="1">
      <c r="B3209" s="279"/>
      <c r="D3209" s="274" t="s">
        <v>373</v>
      </c>
      <c r="E3209" s="281" t="s">
        <v>1</v>
      </c>
      <c r="F3209" s="282" t="s">
        <v>1858</v>
      </c>
      <c r="H3209" s="283">
        <v>-6.5789999999999997</v>
      </c>
      <c r="L3209" s="279"/>
      <c r="M3209" s="284"/>
      <c r="T3209" s="285"/>
      <c r="AT3209" s="281" t="s">
        <v>373</v>
      </c>
      <c r="AU3209" s="281" t="s">
        <v>90</v>
      </c>
      <c r="AV3209" s="280" t="s">
        <v>90</v>
      </c>
      <c r="AW3209" s="280" t="s">
        <v>31</v>
      </c>
      <c r="AX3209" s="280" t="s">
        <v>77</v>
      </c>
      <c r="AY3209" s="281" t="s">
        <v>366</v>
      </c>
    </row>
    <row r="3210" spans="2:51" s="280" customFormat="1">
      <c r="B3210" s="279"/>
      <c r="D3210" s="274" t="s">
        <v>373</v>
      </c>
      <c r="E3210" s="281" t="s">
        <v>1</v>
      </c>
      <c r="F3210" s="282" t="s">
        <v>1859</v>
      </c>
      <c r="H3210" s="283">
        <v>1.41</v>
      </c>
      <c r="L3210" s="279"/>
      <c r="M3210" s="284"/>
      <c r="T3210" s="285"/>
      <c r="AT3210" s="281" t="s">
        <v>373</v>
      </c>
      <c r="AU3210" s="281" t="s">
        <v>90</v>
      </c>
      <c r="AV3210" s="280" t="s">
        <v>90</v>
      </c>
      <c r="AW3210" s="280" t="s">
        <v>31</v>
      </c>
      <c r="AX3210" s="280" t="s">
        <v>77</v>
      </c>
      <c r="AY3210" s="281" t="s">
        <v>366</v>
      </c>
    </row>
    <row r="3211" spans="2:51" s="273" customFormat="1">
      <c r="B3211" s="272"/>
      <c r="D3211" s="274" t="s">
        <v>373</v>
      </c>
      <c r="E3211" s="275" t="s">
        <v>1</v>
      </c>
      <c r="F3211" s="276" t="s">
        <v>1779</v>
      </c>
      <c r="H3211" s="275" t="s">
        <v>1</v>
      </c>
      <c r="L3211" s="272"/>
      <c r="M3211" s="277"/>
      <c r="T3211" s="278"/>
      <c r="AT3211" s="275" t="s">
        <v>373</v>
      </c>
      <c r="AU3211" s="275" t="s">
        <v>90</v>
      </c>
      <c r="AV3211" s="273" t="s">
        <v>84</v>
      </c>
      <c r="AW3211" s="273" t="s">
        <v>31</v>
      </c>
      <c r="AX3211" s="273" t="s">
        <v>77</v>
      </c>
      <c r="AY3211" s="275" t="s">
        <v>366</v>
      </c>
    </row>
    <row r="3212" spans="2:51" s="280" customFormat="1">
      <c r="B3212" s="279"/>
      <c r="D3212" s="274" t="s">
        <v>373</v>
      </c>
      <c r="E3212" s="281" t="s">
        <v>1</v>
      </c>
      <c r="F3212" s="282" t="s">
        <v>1862</v>
      </c>
      <c r="H3212" s="283">
        <v>10.237</v>
      </c>
      <c r="L3212" s="279"/>
      <c r="M3212" s="284"/>
      <c r="T3212" s="285"/>
      <c r="AT3212" s="281" t="s">
        <v>373</v>
      </c>
      <c r="AU3212" s="281" t="s">
        <v>90</v>
      </c>
      <c r="AV3212" s="280" t="s">
        <v>90</v>
      </c>
      <c r="AW3212" s="280" t="s">
        <v>31</v>
      </c>
      <c r="AX3212" s="280" t="s">
        <v>77</v>
      </c>
      <c r="AY3212" s="281" t="s">
        <v>366</v>
      </c>
    </row>
    <row r="3213" spans="2:51" s="280" customFormat="1">
      <c r="B3213" s="279"/>
      <c r="D3213" s="274" t="s">
        <v>373</v>
      </c>
      <c r="E3213" s="281" t="s">
        <v>1</v>
      </c>
      <c r="F3213" s="282" t="s">
        <v>1863</v>
      </c>
      <c r="H3213" s="283">
        <v>-3.3530000000000002</v>
      </c>
      <c r="L3213" s="279"/>
      <c r="M3213" s="284"/>
      <c r="T3213" s="285"/>
      <c r="AT3213" s="281" t="s">
        <v>373</v>
      </c>
      <c r="AU3213" s="281" t="s">
        <v>90</v>
      </c>
      <c r="AV3213" s="280" t="s">
        <v>90</v>
      </c>
      <c r="AW3213" s="280" t="s">
        <v>31</v>
      </c>
      <c r="AX3213" s="280" t="s">
        <v>77</v>
      </c>
      <c r="AY3213" s="281" t="s">
        <v>366</v>
      </c>
    </row>
    <row r="3214" spans="2:51" s="280" customFormat="1">
      <c r="B3214" s="279"/>
      <c r="D3214" s="274" t="s">
        <v>373</v>
      </c>
      <c r="E3214" s="281" t="s">
        <v>1</v>
      </c>
      <c r="F3214" s="282" t="s">
        <v>1864</v>
      </c>
      <c r="H3214" s="283">
        <v>0.76100000000000001</v>
      </c>
      <c r="L3214" s="279"/>
      <c r="M3214" s="284"/>
      <c r="T3214" s="285"/>
      <c r="AT3214" s="281" t="s">
        <v>373</v>
      </c>
      <c r="AU3214" s="281" t="s">
        <v>90</v>
      </c>
      <c r="AV3214" s="280" t="s">
        <v>90</v>
      </c>
      <c r="AW3214" s="280" t="s">
        <v>31</v>
      </c>
      <c r="AX3214" s="280" t="s">
        <v>77</v>
      </c>
      <c r="AY3214" s="281" t="s">
        <v>366</v>
      </c>
    </row>
    <row r="3215" spans="2:51" s="273" customFormat="1">
      <c r="B3215" s="272"/>
      <c r="D3215" s="274" t="s">
        <v>373</v>
      </c>
      <c r="E3215" s="275" t="s">
        <v>1</v>
      </c>
      <c r="F3215" s="276" t="s">
        <v>1600</v>
      </c>
      <c r="H3215" s="275" t="s">
        <v>1</v>
      </c>
      <c r="L3215" s="272"/>
      <c r="M3215" s="277"/>
      <c r="T3215" s="278"/>
      <c r="AT3215" s="275" t="s">
        <v>373</v>
      </c>
      <c r="AU3215" s="275" t="s">
        <v>90</v>
      </c>
      <c r="AV3215" s="273" t="s">
        <v>84</v>
      </c>
      <c r="AW3215" s="273" t="s">
        <v>31</v>
      </c>
      <c r="AX3215" s="273" t="s">
        <v>77</v>
      </c>
      <c r="AY3215" s="275" t="s">
        <v>366</v>
      </c>
    </row>
    <row r="3216" spans="2:51" s="273" customFormat="1">
      <c r="B3216" s="272"/>
      <c r="D3216" s="274" t="s">
        <v>373</v>
      </c>
      <c r="E3216" s="275" t="s">
        <v>1</v>
      </c>
      <c r="F3216" s="276" t="s">
        <v>1791</v>
      </c>
      <c r="H3216" s="275" t="s">
        <v>1</v>
      </c>
      <c r="L3216" s="272"/>
      <c r="M3216" s="277"/>
      <c r="T3216" s="278"/>
      <c r="AT3216" s="275" t="s">
        <v>373</v>
      </c>
      <c r="AU3216" s="275" t="s">
        <v>90</v>
      </c>
      <c r="AV3216" s="273" t="s">
        <v>84</v>
      </c>
      <c r="AW3216" s="273" t="s">
        <v>31</v>
      </c>
      <c r="AX3216" s="273" t="s">
        <v>77</v>
      </c>
      <c r="AY3216" s="275" t="s">
        <v>366</v>
      </c>
    </row>
    <row r="3217" spans="2:51" s="280" customFormat="1">
      <c r="B3217" s="279"/>
      <c r="D3217" s="274" t="s">
        <v>373</v>
      </c>
      <c r="E3217" s="281" t="s">
        <v>1</v>
      </c>
      <c r="F3217" s="282" t="s">
        <v>2429</v>
      </c>
      <c r="H3217" s="283">
        <v>7.9939999999999998</v>
      </c>
      <c r="L3217" s="279"/>
      <c r="M3217" s="284"/>
      <c r="T3217" s="285"/>
      <c r="AT3217" s="281" t="s">
        <v>373</v>
      </c>
      <c r="AU3217" s="281" t="s">
        <v>90</v>
      </c>
      <c r="AV3217" s="280" t="s">
        <v>90</v>
      </c>
      <c r="AW3217" s="280" t="s">
        <v>31</v>
      </c>
      <c r="AX3217" s="280" t="s">
        <v>77</v>
      </c>
      <c r="AY3217" s="281" t="s">
        <v>366</v>
      </c>
    </row>
    <row r="3218" spans="2:51" s="280" customFormat="1">
      <c r="B3218" s="279"/>
      <c r="D3218" s="274" t="s">
        <v>373</v>
      </c>
      <c r="E3218" s="281" t="s">
        <v>1</v>
      </c>
      <c r="F3218" s="282" t="s">
        <v>1837</v>
      </c>
      <c r="H3218" s="283">
        <v>-2.8250000000000002</v>
      </c>
      <c r="L3218" s="279"/>
      <c r="M3218" s="284"/>
      <c r="T3218" s="285"/>
      <c r="AT3218" s="281" t="s">
        <v>373</v>
      </c>
      <c r="AU3218" s="281" t="s">
        <v>90</v>
      </c>
      <c r="AV3218" s="280" t="s">
        <v>90</v>
      </c>
      <c r="AW3218" s="280" t="s">
        <v>31</v>
      </c>
      <c r="AX3218" s="280" t="s">
        <v>77</v>
      </c>
      <c r="AY3218" s="281" t="s">
        <v>366</v>
      </c>
    </row>
    <row r="3219" spans="2:51" s="280" customFormat="1">
      <c r="B3219" s="279"/>
      <c r="D3219" s="274" t="s">
        <v>373</v>
      </c>
      <c r="E3219" s="281" t="s">
        <v>1</v>
      </c>
      <c r="F3219" s="282" t="s">
        <v>1838</v>
      </c>
      <c r="H3219" s="283">
        <v>0.69</v>
      </c>
      <c r="L3219" s="279"/>
      <c r="M3219" s="284"/>
      <c r="T3219" s="285"/>
      <c r="AT3219" s="281" t="s">
        <v>373</v>
      </c>
      <c r="AU3219" s="281" t="s">
        <v>90</v>
      </c>
      <c r="AV3219" s="280" t="s">
        <v>90</v>
      </c>
      <c r="AW3219" s="280" t="s">
        <v>31</v>
      </c>
      <c r="AX3219" s="280" t="s">
        <v>77</v>
      </c>
      <c r="AY3219" s="281" t="s">
        <v>366</v>
      </c>
    </row>
    <row r="3220" spans="2:51" s="273" customFormat="1">
      <c r="B3220" s="272"/>
      <c r="D3220" s="274" t="s">
        <v>373</v>
      </c>
      <c r="E3220" s="275" t="s">
        <v>1</v>
      </c>
      <c r="F3220" s="276" t="s">
        <v>1793</v>
      </c>
      <c r="H3220" s="275" t="s">
        <v>1</v>
      </c>
      <c r="L3220" s="272"/>
      <c r="M3220" s="277"/>
      <c r="T3220" s="278"/>
      <c r="AT3220" s="275" t="s">
        <v>373</v>
      </c>
      <c r="AU3220" s="275" t="s">
        <v>90</v>
      </c>
      <c r="AV3220" s="273" t="s">
        <v>84</v>
      </c>
      <c r="AW3220" s="273" t="s">
        <v>31</v>
      </c>
      <c r="AX3220" s="273" t="s">
        <v>77</v>
      </c>
      <c r="AY3220" s="275" t="s">
        <v>366</v>
      </c>
    </row>
    <row r="3221" spans="2:51" s="280" customFormat="1">
      <c r="B3221" s="279"/>
      <c r="D3221" s="274" t="s">
        <v>373</v>
      </c>
      <c r="E3221" s="281" t="s">
        <v>1</v>
      </c>
      <c r="F3221" s="282" t="s">
        <v>1839</v>
      </c>
      <c r="H3221" s="283">
        <v>14.782999999999999</v>
      </c>
      <c r="L3221" s="279"/>
      <c r="M3221" s="284"/>
      <c r="T3221" s="285"/>
      <c r="AT3221" s="281" t="s">
        <v>373</v>
      </c>
      <c r="AU3221" s="281" t="s">
        <v>90</v>
      </c>
      <c r="AV3221" s="280" t="s">
        <v>90</v>
      </c>
      <c r="AW3221" s="280" t="s">
        <v>31</v>
      </c>
      <c r="AX3221" s="280" t="s">
        <v>77</v>
      </c>
      <c r="AY3221" s="281" t="s">
        <v>366</v>
      </c>
    </row>
    <row r="3222" spans="2:51" s="280" customFormat="1">
      <c r="B3222" s="279"/>
      <c r="D3222" s="274" t="s">
        <v>373</v>
      </c>
      <c r="E3222" s="281" t="s">
        <v>1</v>
      </c>
      <c r="F3222" s="282" t="s">
        <v>1840</v>
      </c>
      <c r="H3222" s="283">
        <v>-5.74</v>
      </c>
      <c r="L3222" s="279"/>
      <c r="M3222" s="284"/>
      <c r="T3222" s="285"/>
      <c r="AT3222" s="281" t="s">
        <v>373</v>
      </c>
      <c r="AU3222" s="281" t="s">
        <v>90</v>
      </c>
      <c r="AV3222" s="280" t="s">
        <v>90</v>
      </c>
      <c r="AW3222" s="280" t="s">
        <v>31</v>
      </c>
      <c r="AX3222" s="280" t="s">
        <v>77</v>
      </c>
      <c r="AY3222" s="281" t="s">
        <v>366</v>
      </c>
    </row>
    <row r="3223" spans="2:51" s="280" customFormat="1">
      <c r="B3223" s="279"/>
      <c r="D3223" s="274" t="s">
        <v>373</v>
      </c>
      <c r="E3223" s="281" t="s">
        <v>1</v>
      </c>
      <c r="F3223" s="282" t="s">
        <v>1841</v>
      </c>
      <c r="H3223" s="283">
        <v>1.383</v>
      </c>
      <c r="L3223" s="279"/>
      <c r="M3223" s="284"/>
      <c r="T3223" s="285"/>
      <c r="AT3223" s="281" t="s">
        <v>373</v>
      </c>
      <c r="AU3223" s="281" t="s">
        <v>90</v>
      </c>
      <c r="AV3223" s="280" t="s">
        <v>90</v>
      </c>
      <c r="AW3223" s="280" t="s">
        <v>31</v>
      </c>
      <c r="AX3223" s="280" t="s">
        <v>77</v>
      </c>
      <c r="AY3223" s="281" t="s">
        <v>366</v>
      </c>
    </row>
    <row r="3224" spans="2:51" s="273" customFormat="1">
      <c r="B3224" s="272"/>
      <c r="D3224" s="274" t="s">
        <v>373</v>
      </c>
      <c r="E3224" s="275" t="s">
        <v>1</v>
      </c>
      <c r="F3224" s="276" t="s">
        <v>1795</v>
      </c>
      <c r="H3224" s="275" t="s">
        <v>1</v>
      </c>
      <c r="L3224" s="272"/>
      <c r="M3224" s="277"/>
      <c r="T3224" s="278"/>
      <c r="AT3224" s="275" t="s">
        <v>373</v>
      </c>
      <c r="AU3224" s="275" t="s">
        <v>90</v>
      </c>
      <c r="AV3224" s="273" t="s">
        <v>84</v>
      </c>
      <c r="AW3224" s="273" t="s">
        <v>31</v>
      </c>
      <c r="AX3224" s="273" t="s">
        <v>77</v>
      </c>
      <c r="AY3224" s="275" t="s">
        <v>366</v>
      </c>
    </row>
    <row r="3225" spans="2:51" s="280" customFormat="1">
      <c r="B3225" s="279"/>
      <c r="D3225" s="274" t="s">
        <v>373</v>
      </c>
      <c r="E3225" s="281" t="s">
        <v>1</v>
      </c>
      <c r="F3225" s="282" t="s">
        <v>1842</v>
      </c>
      <c r="H3225" s="283">
        <v>8.1579999999999995</v>
      </c>
      <c r="L3225" s="279"/>
      <c r="M3225" s="284"/>
      <c r="T3225" s="285"/>
      <c r="AT3225" s="281" t="s">
        <v>373</v>
      </c>
      <c r="AU3225" s="281" t="s">
        <v>90</v>
      </c>
      <c r="AV3225" s="280" t="s">
        <v>90</v>
      </c>
      <c r="AW3225" s="280" t="s">
        <v>31</v>
      </c>
      <c r="AX3225" s="280" t="s">
        <v>77</v>
      </c>
      <c r="AY3225" s="281" t="s">
        <v>366</v>
      </c>
    </row>
    <row r="3226" spans="2:51" s="280" customFormat="1">
      <c r="B3226" s="279"/>
      <c r="D3226" s="274" t="s">
        <v>373</v>
      </c>
      <c r="E3226" s="281" t="s">
        <v>1</v>
      </c>
      <c r="F3226" s="282" t="s">
        <v>1837</v>
      </c>
      <c r="H3226" s="283">
        <v>-2.8250000000000002</v>
      </c>
      <c r="L3226" s="279"/>
      <c r="M3226" s="284"/>
      <c r="T3226" s="285"/>
      <c r="AT3226" s="281" t="s">
        <v>373</v>
      </c>
      <c r="AU3226" s="281" t="s">
        <v>90</v>
      </c>
      <c r="AV3226" s="280" t="s">
        <v>90</v>
      </c>
      <c r="AW3226" s="280" t="s">
        <v>31</v>
      </c>
      <c r="AX3226" s="280" t="s">
        <v>77</v>
      </c>
      <c r="AY3226" s="281" t="s">
        <v>366</v>
      </c>
    </row>
    <row r="3227" spans="2:51" s="280" customFormat="1">
      <c r="B3227" s="279"/>
      <c r="D3227" s="274" t="s">
        <v>373</v>
      </c>
      <c r="E3227" s="281" t="s">
        <v>1</v>
      </c>
      <c r="F3227" s="282" t="s">
        <v>1838</v>
      </c>
      <c r="H3227" s="283">
        <v>0.69</v>
      </c>
      <c r="L3227" s="279"/>
      <c r="M3227" s="284"/>
      <c r="T3227" s="285"/>
      <c r="AT3227" s="281" t="s">
        <v>373</v>
      </c>
      <c r="AU3227" s="281" t="s">
        <v>90</v>
      </c>
      <c r="AV3227" s="280" t="s">
        <v>90</v>
      </c>
      <c r="AW3227" s="280" t="s">
        <v>31</v>
      </c>
      <c r="AX3227" s="280" t="s">
        <v>77</v>
      </c>
      <c r="AY3227" s="281" t="s">
        <v>366</v>
      </c>
    </row>
    <row r="3228" spans="2:51" s="273" customFormat="1">
      <c r="B3228" s="272"/>
      <c r="D3228" s="274" t="s">
        <v>373</v>
      </c>
      <c r="E3228" s="275" t="s">
        <v>1</v>
      </c>
      <c r="F3228" s="276" t="s">
        <v>1797</v>
      </c>
      <c r="H3228" s="275" t="s">
        <v>1</v>
      </c>
      <c r="L3228" s="272"/>
      <c r="M3228" s="277"/>
      <c r="T3228" s="278"/>
      <c r="AT3228" s="275" t="s">
        <v>373</v>
      </c>
      <c r="AU3228" s="275" t="s">
        <v>90</v>
      </c>
      <c r="AV3228" s="273" t="s">
        <v>84</v>
      </c>
      <c r="AW3228" s="273" t="s">
        <v>31</v>
      </c>
      <c r="AX3228" s="273" t="s">
        <v>77</v>
      </c>
      <c r="AY3228" s="275" t="s">
        <v>366</v>
      </c>
    </row>
    <row r="3229" spans="2:51" s="280" customFormat="1">
      <c r="B3229" s="279"/>
      <c r="D3229" s="274" t="s">
        <v>373</v>
      </c>
      <c r="E3229" s="281" t="s">
        <v>1</v>
      </c>
      <c r="F3229" s="282" t="s">
        <v>1843</v>
      </c>
      <c r="H3229" s="283">
        <v>15.513</v>
      </c>
      <c r="L3229" s="279"/>
      <c r="M3229" s="284"/>
      <c r="T3229" s="285"/>
      <c r="AT3229" s="281" t="s">
        <v>373</v>
      </c>
      <c r="AU3229" s="281" t="s">
        <v>90</v>
      </c>
      <c r="AV3229" s="280" t="s">
        <v>90</v>
      </c>
      <c r="AW3229" s="280" t="s">
        <v>31</v>
      </c>
      <c r="AX3229" s="280" t="s">
        <v>77</v>
      </c>
      <c r="AY3229" s="281" t="s">
        <v>366</v>
      </c>
    </row>
    <row r="3230" spans="2:51" s="280" customFormat="1">
      <c r="B3230" s="279"/>
      <c r="D3230" s="274" t="s">
        <v>373</v>
      </c>
      <c r="E3230" s="281" t="s">
        <v>1</v>
      </c>
      <c r="F3230" s="282" t="s">
        <v>1844</v>
      </c>
      <c r="H3230" s="283">
        <v>-6.7119999999999997</v>
      </c>
      <c r="L3230" s="279"/>
      <c r="M3230" s="284"/>
      <c r="T3230" s="285"/>
      <c r="AT3230" s="281" t="s">
        <v>373</v>
      </c>
      <c r="AU3230" s="281" t="s">
        <v>90</v>
      </c>
      <c r="AV3230" s="280" t="s">
        <v>90</v>
      </c>
      <c r="AW3230" s="280" t="s">
        <v>31</v>
      </c>
      <c r="AX3230" s="280" t="s">
        <v>77</v>
      </c>
      <c r="AY3230" s="281" t="s">
        <v>366</v>
      </c>
    </row>
    <row r="3231" spans="2:51" s="280" customFormat="1">
      <c r="B3231" s="279"/>
      <c r="D3231" s="274" t="s">
        <v>373</v>
      </c>
      <c r="E3231" s="281" t="s">
        <v>1</v>
      </c>
      <c r="F3231" s="282" t="s">
        <v>1845</v>
      </c>
      <c r="H3231" s="283">
        <v>1.425</v>
      </c>
      <c r="L3231" s="279"/>
      <c r="M3231" s="284"/>
      <c r="T3231" s="285"/>
      <c r="AT3231" s="281" t="s">
        <v>373</v>
      </c>
      <c r="AU3231" s="281" t="s">
        <v>90</v>
      </c>
      <c r="AV3231" s="280" t="s">
        <v>90</v>
      </c>
      <c r="AW3231" s="280" t="s">
        <v>31</v>
      </c>
      <c r="AX3231" s="280" t="s">
        <v>77</v>
      </c>
      <c r="AY3231" s="281" t="s">
        <v>366</v>
      </c>
    </row>
    <row r="3232" spans="2:51" s="273" customFormat="1">
      <c r="B3232" s="272"/>
      <c r="D3232" s="274" t="s">
        <v>373</v>
      </c>
      <c r="E3232" s="275" t="s">
        <v>1</v>
      </c>
      <c r="F3232" s="276" t="s">
        <v>1799</v>
      </c>
      <c r="H3232" s="275" t="s">
        <v>1</v>
      </c>
      <c r="L3232" s="272"/>
      <c r="M3232" s="277"/>
      <c r="T3232" s="278"/>
      <c r="AT3232" s="275" t="s">
        <v>373</v>
      </c>
      <c r="AU3232" s="275" t="s">
        <v>90</v>
      </c>
      <c r="AV3232" s="273" t="s">
        <v>84</v>
      </c>
      <c r="AW3232" s="273" t="s">
        <v>31</v>
      </c>
      <c r="AX3232" s="273" t="s">
        <v>77</v>
      </c>
      <c r="AY3232" s="275" t="s">
        <v>366</v>
      </c>
    </row>
    <row r="3233" spans="2:65" s="280" customFormat="1">
      <c r="B3233" s="279"/>
      <c r="D3233" s="274" t="s">
        <v>373</v>
      </c>
      <c r="E3233" s="281" t="s">
        <v>1</v>
      </c>
      <c r="F3233" s="282" t="s">
        <v>1846</v>
      </c>
      <c r="H3233" s="283">
        <v>14.436</v>
      </c>
      <c r="L3233" s="279"/>
      <c r="M3233" s="284"/>
      <c r="T3233" s="285"/>
      <c r="AT3233" s="281" t="s">
        <v>373</v>
      </c>
      <c r="AU3233" s="281" t="s">
        <v>90</v>
      </c>
      <c r="AV3233" s="280" t="s">
        <v>90</v>
      </c>
      <c r="AW3233" s="280" t="s">
        <v>31</v>
      </c>
      <c r="AX3233" s="280" t="s">
        <v>77</v>
      </c>
      <c r="AY3233" s="281" t="s">
        <v>366</v>
      </c>
    </row>
    <row r="3234" spans="2:65" s="280" customFormat="1">
      <c r="B3234" s="279"/>
      <c r="D3234" s="274" t="s">
        <v>373</v>
      </c>
      <c r="E3234" s="281" t="s">
        <v>1</v>
      </c>
      <c r="F3234" s="282" t="s">
        <v>1840</v>
      </c>
      <c r="H3234" s="283">
        <v>-5.74</v>
      </c>
      <c r="L3234" s="279"/>
      <c r="M3234" s="284"/>
      <c r="T3234" s="285"/>
      <c r="AT3234" s="281" t="s">
        <v>373</v>
      </c>
      <c r="AU3234" s="281" t="s">
        <v>90</v>
      </c>
      <c r="AV3234" s="280" t="s">
        <v>90</v>
      </c>
      <c r="AW3234" s="280" t="s">
        <v>31</v>
      </c>
      <c r="AX3234" s="280" t="s">
        <v>77</v>
      </c>
      <c r="AY3234" s="281" t="s">
        <v>366</v>
      </c>
    </row>
    <row r="3235" spans="2:65" s="280" customFormat="1">
      <c r="B3235" s="279"/>
      <c r="D3235" s="274" t="s">
        <v>373</v>
      </c>
      <c r="E3235" s="281" t="s">
        <v>1</v>
      </c>
      <c r="F3235" s="282" t="s">
        <v>1847</v>
      </c>
      <c r="H3235" s="283">
        <v>1.123</v>
      </c>
      <c r="L3235" s="279"/>
      <c r="M3235" s="284"/>
      <c r="T3235" s="285"/>
      <c r="AT3235" s="281" t="s">
        <v>373</v>
      </c>
      <c r="AU3235" s="281" t="s">
        <v>90</v>
      </c>
      <c r="AV3235" s="280" t="s">
        <v>90</v>
      </c>
      <c r="AW3235" s="280" t="s">
        <v>31</v>
      </c>
      <c r="AX3235" s="280" t="s">
        <v>77</v>
      </c>
      <c r="AY3235" s="281" t="s">
        <v>366</v>
      </c>
    </row>
    <row r="3236" spans="2:65" s="273" customFormat="1">
      <c r="B3236" s="272"/>
      <c r="D3236" s="274" t="s">
        <v>373</v>
      </c>
      <c r="E3236" s="275" t="s">
        <v>1</v>
      </c>
      <c r="F3236" s="276" t="s">
        <v>1848</v>
      </c>
      <c r="H3236" s="275" t="s">
        <v>1</v>
      </c>
      <c r="L3236" s="272"/>
      <c r="M3236" s="277"/>
      <c r="T3236" s="278"/>
      <c r="AT3236" s="275" t="s">
        <v>373</v>
      </c>
      <c r="AU3236" s="275" t="s">
        <v>90</v>
      </c>
      <c r="AV3236" s="273" t="s">
        <v>84</v>
      </c>
      <c r="AW3236" s="273" t="s">
        <v>31</v>
      </c>
      <c r="AX3236" s="273" t="s">
        <v>77</v>
      </c>
      <c r="AY3236" s="275" t="s">
        <v>366</v>
      </c>
    </row>
    <row r="3237" spans="2:65" s="280" customFormat="1">
      <c r="B3237" s="279"/>
      <c r="D3237" s="274" t="s">
        <v>373</v>
      </c>
      <c r="E3237" s="281" t="s">
        <v>1</v>
      </c>
      <c r="F3237" s="282" t="s">
        <v>1849</v>
      </c>
      <c r="H3237" s="283">
        <v>8.3949999999999996</v>
      </c>
      <c r="L3237" s="279"/>
      <c r="M3237" s="284"/>
      <c r="T3237" s="285"/>
      <c r="AT3237" s="281" t="s">
        <v>373</v>
      </c>
      <c r="AU3237" s="281" t="s">
        <v>90</v>
      </c>
      <c r="AV3237" s="280" t="s">
        <v>90</v>
      </c>
      <c r="AW3237" s="280" t="s">
        <v>31</v>
      </c>
      <c r="AX3237" s="280" t="s">
        <v>77</v>
      </c>
      <c r="AY3237" s="281" t="s">
        <v>366</v>
      </c>
    </row>
    <row r="3238" spans="2:65" s="280" customFormat="1">
      <c r="B3238" s="279"/>
      <c r="D3238" s="274" t="s">
        <v>373</v>
      </c>
      <c r="E3238" s="281" t="s">
        <v>1</v>
      </c>
      <c r="F3238" s="282" t="s">
        <v>1837</v>
      </c>
      <c r="H3238" s="283">
        <v>-2.8250000000000002</v>
      </c>
      <c r="L3238" s="279"/>
      <c r="M3238" s="284"/>
      <c r="T3238" s="285"/>
      <c r="AT3238" s="281" t="s">
        <v>373</v>
      </c>
      <c r="AU3238" s="281" t="s">
        <v>90</v>
      </c>
      <c r="AV3238" s="280" t="s">
        <v>90</v>
      </c>
      <c r="AW3238" s="280" t="s">
        <v>31</v>
      </c>
      <c r="AX3238" s="280" t="s">
        <v>77</v>
      </c>
      <c r="AY3238" s="281" t="s">
        <v>366</v>
      </c>
    </row>
    <row r="3239" spans="2:65" s="280" customFormat="1">
      <c r="B3239" s="279"/>
      <c r="D3239" s="274" t="s">
        <v>373</v>
      </c>
      <c r="E3239" s="281" t="s">
        <v>1</v>
      </c>
      <c r="F3239" s="282" t="s">
        <v>1838</v>
      </c>
      <c r="H3239" s="283">
        <v>0.69</v>
      </c>
      <c r="L3239" s="279"/>
      <c r="M3239" s="284"/>
      <c r="T3239" s="285"/>
      <c r="AT3239" s="281" t="s">
        <v>373</v>
      </c>
      <c r="AU3239" s="281" t="s">
        <v>90</v>
      </c>
      <c r="AV3239" s="280" t="s">
        <v>90</v>
      </c>
      <c r="AW3239" s="280" t="s">
        <v>31</v>
      </c>
      <c r="AX3239" s="280" t="s">
        <v>77</v>
      </c>
      <c r="AY3239" s="281" t="s">
        <v>366</v>
      </c>
    </row>
    <row r="3240" spans="2:65" s="294" customFormat="1">
      <c r="B3240" s="293"/>
      <c r="D3240" s="274" t="s">
        <v>373</v>
      </c>
      <c r="E3240" s="295" t="s">
        <v>2430</v>
      </c>
      <c r="F3240" s="296" t="s">
        <v>397</v>
      </c>
      <c r="H3240" s="297">
        <v>689.82600000000002</v>
      </c>
      <c r="L3240" s="293"/>
      <c r="M3240" s="298"/>
      <c r="T3240" s="299"/>
      <c r="AT3240" s="295" t="s">
        <v>373</v>
      </c>
      <c r="AU3240" s="295" t="s">
        <v>90</v>
      </c>
      <c r="AV3240" s="294" t="s">
        <v>149</v>
      </c>
      <c r="AW3240" s="294" t="s">
        <v>31</v>
      </c>
      <c r="AX3240" s="294" t="s">
        <v>77</v>
      </c>
      <c r="AY3240" s="295" t="s">
        <v>366</v>
      </c>
    </row>
    <row r="3241" spans="2:65" s="287" customFormat="1">
      <c r="B3241" s="286"/>
      <c r="D3241" s="274" t="s">
        <v>373</v>
      </c>
      <c r="E3241" s="288" t="s">
        <v>269</v>
      </c>
      <c r="F3241" s="289" t="s">
        <v>378</v>
      </c>
      <c r="H3241" s="290">
        <v>1271.0119999999999</v>
      </c>
      <c r="L3241" s="286"/>
      <c r="M3241" s="291"/>
      <c r="T3241" s="292"/>
      <c r="AT3241" s="288" t="s">
        <v>373</v>
      </c>
      <c r="AU3241" s="288" t="s">
        <v>90</v>
      </c>
      <c r="AV3241" s="287" t="s">
        <v>371</v>
      </c>
      <c r="AW3241" s="287" t="s">
        <v>31</v>
      </c>
      <c r="AX3241" s="287" t="s">
        <v>84</v>
      </c>
      <c r="AY3241" s="288" t="s">
        <v>366</v>
      </c>
    </row>
    <row r="3242" spans="2:65" s="74" customFormat="1" ht="37.9" customHeight="1">
      <c r="B3242" s="73"/>
      <c r="C3242" s="260" t="s">
        <v>2431</v>
      </c>
      <c r="D3242" s="260" t="s">
        <v>368</v>
      </c>
      <c r="E3242" s="261" t="s">
        <v>2432</v>
      </c>
      <c r="F3242" s="262" t="s">
        <v>2433</v>
      </c>
      <c r="G3242" s="263" t="s">
        <v>249</v>
      </c>
      <c r="H3242" s="264">
        <v>362.14800000000002</v>
      </c>
      <c r="I3242" s="26"/>
      <c r="J3242" s="266">
        <f>ROUND(I3242*H3242,2)</f>
        <v>0</v>
      </c>
      <c r="K3242" s="267"/>
      <c r="L3242" s="73"/>
      <c r="M3242" s="27" t="s">
        <v>1</v>
      </c>
      <c r="N3242" s="233" t="s">
        <v>43</v>
      </c>
      <c r="P3242" s="269">
        <f>O3242*H3242</f>
        <v>0</v>
      </c>
      <c r="Q3242" s="269">
        <v>1.575E-2</v>
      </c>
      <c r="R3242" s="269">
        <f>Q3242*H3242</f>
        <v>5.7038310000000001</v>
      </c>
      <c r="S3242" s="269">
        <v>0</v>
      </c>
      <c r="T3242" s="270">
        <f>S3242*H3242</f>
        <v>0</v>
      </c>
      <c r="AR3242" s="271" t="s">
        <v>371</v>
      </c>
      <c r="AT3242" s="271" t="s">
        <v>368</v>
      </c>
      <c r="AU3242" s="271" t="s">
        <v>90</v>
      </c>
      <c r="AY3242" s="53" t="s">
        <v>366</v>
      </c>
      <c r="BE3242" s="179">
        <f>IF(N3242="základná",J3242,0)</f>
        <v>0</v>
      </c>
      <c r="BF3242" s="179">
        <f>IF(N3242="znížená",J3242,0)</f>
        <v>0</v>
      </c>
      <c r="BG3242" s="179">
        <f>IF(N3242="zákl. prenesená",J3242,0)</f>
        <v>0</v>
      </c>
      <c r="BH3242" s="179">
        <f>IF(N3242="zníž. prenesená",J3242,0)</f>
        <v>0</v>
      </c>
      <c r="BI3242" s="179">
        <f>IF(N3242="nulová",J3242,0)</f>
        <v>0</v>
      </c>
      <c r="BJ3242" s="53" t="s">
        <v>90</v>
      </c>
      <c r="BK3242" s="179">
        <f>ROUND(I3242*H3242,2)</f>
        <v>0</v>
      </c>
      <c r="BL3242" s="53" t="s">
        <v>371</v>
      </c>
      <c r="BM3242" s="271" t="s">
        <v>2434</v>
      </c>
    </row>
    <row r="3243" spans="2:65" s="273" customFormat="1">
      <c r="B3243" s="272"/>
      <c r="D3243" s="274" t="s">
        <v>373</v>
      </c>
      <c r="E3243" s="275" t="s">
        <v>1</v>
      </c>
      <c r="F3243" s="276" t="s">
        <v>2435</v>
      </c>
      <c r="H3243" s="275" t="s">
        <v>1</v>
      </c>
      <c r="L3243" s="272"/>
      <c r="M3243" s="277"/>
      <c r="T3243" s="278"/>
      <c r="AT3243" s="275" t="s">
        <v>373</v>
      </c>
      <c r="AU3243" s="275" t="s">
        <v>90</v>
      </c>
      <c r="AV3243" s="273" t="s">
        <v>84</v>
      </c>
      <c r="AW3243" s="273" t="s">
        <v>31</v>
      </c>
      <c r="AX3243" s="273" t="s">
        <v>77</v>
      </c>
      <c r="AY3243" s="275" t="s">
        <v>366</v>
      </c>
    </row>
    <row r="3244" spans="2:65" s="273" customFormat="1">
      <c r="B3244" s="272"/>
      <c r="D3244" s="274" t="s">
        <v>373</v>
      </c>
      <c r="E3244" s="275" t="s">
        <v>1</v>
      </c>
      <c r="F3244" s="276" t="s">
        <v>2436</v>
      </c>
      <c r="H3244" s="275" t="s">
        <v>1</v>
      </c>
      <c r="L3244" s="272"/>
      <c r="M3244" s="277"/>
      <c r="T3244" s="278"/>
      <c r="AT3244" s="275" t="s">
        <v>373</v>
      </c>
      <c r="AU3244" s="275" t="s">
        <v>90</v>
      </c>
      <c r="AV3244" s="273" t="s">
        <v>84</v>
      </c>
      <c r="AW3244" s="273" t="s">
        <v>31</v>
      </c>
      <c r="AX3244" s="273" t="s">
        <v>77</v>
      </c>
      <c r="AY3244" s="275" t="s">
        <v>366</v>
      </c>
    </row>
    <row r="3245" spans="2:65" s="280" customFormat="1">
      <c r="B3245" s="279"/>
      <c r="D3245" s="274" t="s">
        <v>373</v>
      </c>
      <c r="E3245" s="281" t="s">
        <v>1</v>
      </c>
      <c r="F3245" s="282" t="s">
        <v>2437</v>
      </c>
      <c r="H3245" s="283">
        <v>254.68</v>
      </c>
      <c r="L3245" s="279"/>
      <c r="M3245" s="284"/>
      <c r="T3245" s="285"/>
      <c r="AT3245" s="281" t="s">
        <v>373</v>
      </c>
      <c r="AU3245" s="281" t="s">
        <v>90</v>
      </c>
      <c r="AV3245" s="280" t="s">
        <v>90</v>
      </c>
      <c r="AW3245" s="280" t="s">
        <v>31</v>
      </c>
      <c r="AX3245" s="280" t="s">
        <v>77</v>
      </c>
      <c r="AY3245" s="281" t="s">
        <v>366</v>
      </c>
    </row>
    <row r="3246" spans="2:65" s="280" customFormat="1">
      <c r="B3246" s="279"/>
      <c r="D3246" s="274" t="s">
        <v>373</v>
      </c>
      <c r="E3246" s="281" t="s">
        <v>1</v>
      </c>
      <c r="F3246" s="282" t="s">
        <v>2438</v>
      </c>
      <c r="H3246" s="283">
        <v>-2.9369999999999998</v>
      </c>
      <c r="L3246" s="279"/>
      <c r="M3246" s="284"/>
      <c r="T3246" s="285"/>
      <c r="AT3246" s="281" t="s">
        <v>373</v>
      </c>
      <c r="AU3246" s="281" t="s">
        <v>90</v>
      </c>
      <c r="AV3246" s="280" t="s">
        <v>90</v>
      </c>
      <c r="AW3246" s="280" t="s">
        <v>31</v>
      </c>
      <c r="AX3246" s="280" t="s">
        <v>77</v>
      </c>
      <c r="AY3246" s="281" t="s">
        <v>366</v>
      </c>
    </row>
    <row r="3247" spans="2:65" s="280" customFormat="1">
      <c r="B3247" s="279"/>
      <c r="D3247" s="274" t="s">
        <v>373</v>
      </c>
      <c r="E3247" s="281" t="s">
        <v>1</v>
      </c>
      <c r="F3247" s="282" t="s">
        <v>2439</v>
      </c>
      <c r="H3247" s="283">
        <v>-3.4710000000000001</v>
      </c>
      <c r="L3247" s="279"/>
      <c r="M3247" s="284"/>
      <c r="T3247" s="285"/>
      <c r="AT3247" s="281" t="s">
        <v>373</v>
      </c>
      <c r="AU3247" s="281" t="s">
        <v>90</v>
      </c>
      <c r="AV3247" s="280" t="s">
        <v>90</v>
      </c>
      <c r="AW3247" s="280" t="s">
        <v>31</v>
      </c>
      <c r="AX3247" s="280" t="s">
        <v>77</v>
      </c>
      <c r="AY3247" s="281" t="s">
        <v>366</v>
      </c>
    </row>
    <row r="3248" spans="2:65" s="280" customFormat="1">
      <c r="B3248" s="279"/>
      <c r="D3248" s="274" t="s">
        <v>373</v>
      </c>
      <c r="E3248" s="281" t="s">
        <v>1</v>
      </c>
      <c r="F3248" s="282" t="s">
        <v>2440</v>
      </c>
      <c r="H3248" s="283">
        <v>-4.04</v>
      </c>
      <c r="L3248" s="279"/>
      <c r="M3248" s="284"/>
      <c r="T3248" s="285"/>
      <c r="AT3248" s="281" t="s">
        <v>373</v>
      </c>
      <c r="AU3248" s="281" t="s">
        <v>90</v>
      </c>
      <c r="AV3248" s="280" t="s">
        <v>90</v>
      </c>
      <c r="AW3248" s="280" t="s">
        <v>31</v>
      </c>
      <c r="AX3248" s="280" t="s">
        <v>77</v>
      </c>
      <c r="AY3248" s="281" t="s">
        <v>366</v>
      </c>
    </row>
    <row r="3249" spans="2:65" s="280" customFormat="1">
      <c r="B3249" s="279"/>
      <c r="D3249" s="274" t="s">
        <v>373</v>
      </c>
      <c r="E3249" s="281" t="s">
        <v>1</v>
      </c>
      <c r="F3249" s="282" t="s">
        <v>2440</v>
      </c>
      <c r="H3249" s="283">
        <v>-4.04</v>
      </c>
      <c r="L3249" s="279"/>
      <c r="M3249" s="284"/>
      <c r="T3249" s="285"/>
      <c r="AT3249" s="281" t="s">
        <v>373</v>
      </c>
      <c r="AU3249" s="281" t="s">
        <v>90</v>
      </c>
      <c r="AV3249" s="280" t="s">
        <v>90</v>
      </c>
      <c r="AW3249" s="280" t="s">
        <v>31</v>
      </c>
      <c r="AX3249" s="280" t="s">
        <v>77</v>
      </c>
      <c r="AY3249" s="281" t="s">
        <v>366</v>
      </c>
    </row>
    <row r="3250" spans="2:65" s="280" customFormat="1">
      <c r="B3250" s="279"/>
      <c r="D3250" s="274" t="s">
        <v>373</v>
      </c>
      <c r="E3250" s="281" t="s">
        <v>1</v>
      </c>
      <c r="F3250" s="282" t="s">
        <v>2441</v>
      </c>
      <c r="H3250" s="283">
        <v>-7.6239999999999997</v>
      </c>
      <c r="L3250" s="279"/>
      <c r="M3250" s="284"/>
      <c r="T3250" s="285"/>
      <c r="AT3250" s="281" t="s">
        <v>373</v>
      </c>
      <c r="AU3250" s="281" t="s">
        <v>90</v>
      </c>
      <c r="AV3250" s="280" t="s">
        <v>90</v>
      </c>
      <c r="AW3250" s="280" t="s">
        <v>31</v>
      </c>
      <c r="AX3250" s="280" t="s">
        <v>77</v>
      </c>
      <c r="AY3250" s="281" t="s">
        <v>366</v>
      </c>
    </row>
    <row r="3251" spans="2:65" s="280" customFormat="1">
      <c r="B3251" s="279"/>
      <c r="D3251" s="274" t="s">
        <v>373</v>
      </c>
      <c r="E3251" s="281" t="s">
        <v>1</v>
      </c>
      <c r="F3251" s="282" t="s">
        <v>2442</v>
      </c>
      <c r="H3251" s="283">
        <v>1.57</v>
      </c>
      <c r="L3251" s="279"/>
      <c r="M3251" s="284"/>
      <c r="T3251" s="285"/>
      <c r="AT3251" s="281" t="s">
        <v>373</v>
      </c>
      <c r="AU3251" s="281" t="s">
        <v>90</v>
      </c>
      <c r="AV3251" s="280" t="s">
        <v>90</v>
      </c>
      <c r="AW3251" s="280" t="s">
        <v>31</v>
      </c>
      <c r="AX3251" s="280" t="s">
        <v>77</v>
      </c>
      <c r="AY3251" s="281" t="s">
        <v>366</v>
      </c>
    </row>
    <row r="3252" spans="2:65" s="280" customFormat="1">
      <c r="B3252" s="279"/>
      <c r="D3252" s="274" t="s">
        <v>373</v>
      </c>
      <c r="E3252" s="281" t="s">
        <v>1</v>
      </c>
      <c r="F3252" s="282" t="s">
        <v>2443</v>
      </c>
      <c r="H3252" s="283">
        <v>5.04</v>
      </c>
      <c r="L3252" s="279"/>
      <c r="M3252" s="284"/>
      <c r="T3252" s="285"/>
      <c r="AT3252" s="281" t="s">
        <v>373</v>
      </c>
      <c r="AU3252" s="281" t="s">
        <v>90</v>
      </c>
      <c r="AV3252" s="280" t="s">
        <v>90</v>
      </c>
      <c r="AW3252" s="280" t="s">
        <v>31</v>
      </c>
      <c r="AX3252" s="280" t="s">
        <v>77</v>
      </c>
      <c r="AY3252" s="281" t="s">
        <v>366</v>
      </c>
    </row>
    <row r="3253" spans="2:65" s="280" customFormat="1">
      <c r="B3253" s="279"/>
      <c r="D3253" s="274" t="s">
        <v>373</v>
      </c>
      <c r="E3253" s="281" t="s">
        <v>1</v>
      </c>
      <c r="F3253" s="282" t="s">
        <v>2444</v>
      </c>
      <c r="H3253" s="283">
        <v>2.94</v>
      </c>
      <c r="L3253" s="279"/>
      <c r="M3253" s="284"/>
      <c r="T3253" s="285"/>
      <c r="AT3253" s="281" t="s">
        <v>373</v>
      </c>
      <c r="AU3253" s="281" t="s">
        <v>90</v>
      </c>
      <c r="AV3253" s="280" t="s">
        <v>90</v>
      </c>
      <c r="AW3253" s="280" t="s">
        <v>31</v>
      </c>
      <c r="AX3253" s="280" t="s">
        <v>77</v>
      </c>
      <c r="AY3253" s="281" t="s">
        <v>366</v>
      </c>
    </row>
    <row r="3254" spans="2:65" s="273" customFormat="1">
      <c r="B3254" s="272"/>
      <c r="D3254" s="274" t="s">
        <v>373</v>
      </c>
      <c r="E3254" s="275" t="s">
        <v>1</v>
      </c>
      <c r="F3254" s="276" t="s">
        <v>2445</v>
      </c>
      <c r="H3254" s="275" t="s">
        <v>1</v>
      </c>
      <c r="L3254" s="272"/>
      <c r="M3254" s="277"/>
      <c r="T3254" s="278"/>
      <c r="AT3254" s="275" t="s">
        <v>373</v>
      </c>
      <c r="AU3254" s="275" t="s">
        <v>90</v>
      </c>
      <c r="AV3254" s="273" t="s">
        <v>84</v>
      </c>
      <c r="AW3254" s="273" t="s">
        <v>31</v>
      </c>
      <c r="AX3254" s="273" t="s">
        <v>77</v>
      </c>
      <c r="AY3254" s="275" t="s">
        <v>366</v>
      </c>
    </row>
    <row r="3255" spans="2:65" s="280" customFormat="1">
      <c r="B3255" s="279"/>
      <c r="D3255" s="274" t="s">
        <v>373</v>
      </c>
      <c r="E3255" s="281" t="s">
        <v>1</v>
      </c>
      <c r="F3255" s="282" t="s">
        <v>2446</v>
      </c>
      <c r="H3255" s="283">
        <v>120.03</v>
      </c>
      <c r="L3255" s="279"/>
      <c r="M3255" s="284"/>
      <c r="T3255" s="285"/>
      <c r="AT3255" s="281" t="s">
        <v>373</v>
      </c>
      <c r="AU3255" s="281" t="s">
        <v>90</v>
      </c>
      <c r="AV3255" s="280" t="s">
        <v>90</v>
      </c>
      <c r="AW3255" s="280" t="s">
        <v>31</v>
      </c>
      <c r="AX3255" s="280" t="s">
        <v>77</v>
      </c>
      <c r="AY3255" s="281" t="s">
        <v>366</v>
      </c>
    </row>
    <row r="3256" spans="2:65" s="287" customFormat="1">
      <c r="B3256" s="286"/>
      <c r="D3256" s="274" t="s">
        <v>373</v>
      </c>
      <c r="E3256" s="288" t="s">
        <v>287</v>
      </c>
      <c r="F3256" s="289" t="s">
        <v>378</v>
      </c>
      <c r="H3256" s="290">
        <v>362.14800000000002</v>
      </c>
      <c r="L3256" s="286"/>
      <c r="M3256" s="291"/>
      <c r="T3256" s="292"/>
      <c r="AT3256" s="288" t="s">
        <v>373</v>
      </c>
      <c r="AU3256" s="288" t="s">
        <v>90</v>
      </c>
      <c r="AV3256" s="287" t="s">
        <v>371</v>
      </c>
      <c r="AW3256" s="287" t="s">
        <v>31</v>
      </c>
      <c r="AX3256" s="287" t="s">
        <v>84</v>
      </c>
      <c r="AY3256" s="288" t="s">
        <v>366</v>
      </c>
    </row>
    <row r="3257" spans="2:65" s="74" customFormat="1" ht="24.2" customHeight="1">
      <c r="B3257" s="73"/>
      <c r="C3257" s="260" t="s">
        <v>2447</v>
      </c>
      <c r="D3257" s="260" t="s">
        <v>368</v>
      </c>
      <c r="E3257" s="261" t="s">
        <v>2448</v>
      </c>
      <c r="F3257" s="262" t="s">
        <v>2449</v>
      </c>
      <c r="G3257" s="263" t="s">
        <v>249</v>
      </c>
      <c r="H3257" s="264">
        <v>362.14800000000002</v>
      </c>
      <c r="I3257" s="26"/>
      <c r="J3257" s="266">
        <f>ROUND(I3257*H3257,2)</f>
        <v>0</v>
      </c>
      <c r="K3257" s="267"/>
      <c r="L3257" s="73"/>
      <c r="M3257" s="27" t="s">
        <v>1</v>
      </c>
      <c r="N3257" s="233" t="s">
        <v>43</v>
      </c>
      <c r="P3257" s="269">
        <f>O3257*H3257</f>
        <v>0</v>
      </c>
      <c r="Q3257" s="269">
        <v>4.725E-2</v>
      </c>
      <c r="R3257" s="269">
        <f>Q3257*H3257</f>
        <v>17.111493000000003</v>
      </c>
      <c r="S3257" s="269">
        <v>0</v>
      </c>
      <c r="T3257" s="270">
        <f>S3257*H3257</f>
        <v>0</v>
      </c>
      <c r="AR3257" s="271" t="s">
        <v>371</v>
      </c>
      <c r="AT3257" s="271" t="s">
        <v>368</v>
      </c>
      <c r="AU3257" s="271" t="s">
        <v>90</v>
      </c>
      <c r="AY3257" s="53" t="s">
        <v>366</v>
      </c>
      <c r="BE3257" s="179">
        <f>IF(N3257="základná",J3257,0)</f>
        <v>0</v>
      </c>
      <c r="BF3257" s="179">
        <f>IF(N3257="znížená",J3257,0)</f>
        <v>0</v>
      </c>
      <c r="BG3257" s="179">
        <f>IF(N3257="zákl. prenesená",J3257,0)</f>
        <v>0</v>
      </c>
      <c r="BH3257" s="179">
        <f>IF(N3257="zníž. prenesená",J3257,0)</f>
        <v>0</v>
      </c>
      <c r="BI3257" s="179">
        <f>IF(N3257="nulová",J3257,0)</f>
        <v>0</v>
      </c>
      <c r="BJ3257" s="53" t="s">
        <v>90</v>
      </c>
      <c r="BK3257" s="179">
        <f>ROUND(I3257*H3257,2)</f>
        <v>0</v>
      </c>
      <c r="BL3257" s="53" t="s">
        <v>371</v>
      </c>
      <c r="BM3257" s="271" t="s">
        <v>2450</v>
      </c>
    </row>
    <row r="3258" spans="2:65" s="280" customFormat="1">
      <c r="B3258" s="279"/>
      <c r="D3258" s="274" t="s">
        <v>373</v>
      </c>
      <c r="E3258" s="281" t="s">
        <v>1</v>
      </c>
      <c r="F3258" s="282" t="s">
        <v>287</v>
      </c>
      <c r="H3258" s="283">
        <v>362.14800000000002</v>
      </c>
      <c r="L3258" s="279"/>
      <c r="M3258" s="284"/>
      <c r="T3258" s="285"/>
      <c r="AT3258" s="281" t="s">
        <v>373</v>
      </c>
      <c r="AU3258" s="281" t="s">
        <v>90</v>
      </c>
      <c r="AV3258" s="280" t="s">
        <v>90</v>
      </c>
      <c r="AW3258" s="280" t="s">
        <v>31</v>
      </c>
      <c r="AX3258" s="280" t="s">
        <v>84</v>
      </c>
      <c r="AY3258" s="281" t="s">
        <v>366</v>
      </c>
    </row>
    <row r="3259" spans="2:65" s="74" customFormat="1" ht="24.2" customHeight="1">
      <c r="B3259" s="73"/>
      <c r="C3259" s="260" t="s">
        <v>2451</v>
      </c>
      <c r="D3259" s="260" t="s">
        <v>368</v>
      </c>
      <c r="E3259" s="261" t="s">
        <v>2452</v>
      </c>
      <c r="F3259" s="262" t="s">
        <v>2453</v>
      </c>
      <c r="G3259" s="263" t="s">
        <v>249</v>
      </c>
      <c r="H3259" s="264">
        <v>362.14800000000002</v>
      </c>
      <c r="I3259" s="26"/>
      <c r="J3259" s="266">
        <f>ROUND(I3259*H3259,2)</f>
        <v>0</v>
      </c>
      <c r="K3259" s="267"/>
      <c r="L3259" s="73"/>
      <c r="M3259" s="27" t="s">
        <v>1</v>
      </c>
      <c r="N3259" s="233" t="s">
        <v>43</v>
      </c>
      <c r="P3259" s="269">
        <f>O3259*H3259</f>
        <v>0</v>
      </c>
      <c r="Q3259" s="269">
        <v>4.1999999999999997E-3</v>
      </c>
      <c r="R3259" s="269">
        <f>Q3259*H3259</f>
        <v>1.5210216000000001</v>
      </c>
      <c r="S3259" s="269">
        <v>0</v>
      </c>
      <c r="T3259" s="270">
        <f>S3259*H3259</f>
        <v>0</v>
      </c>
      <c r="AR3259" s="271" t="s">
        <v>371</v>
      </c>
      <c r="AT3259" s="271" t="s">
        <v>368</v>
      </c>
      <c r="AU3259" s="271" t="s">
        <v>90</v>
      </c>
      <c r="AY3259" s="53" t="s">
        <v>366</v>
      </c>
      <c r="BE3259" s="179">
        <f>IF(N3259="základná",J3259,0)</f>
        <v>0</v>
      </c>
      <c r="BF3259" s="179">
        <f>IF(N3259="znížená",J3259,0)</f>
        <v>0</v>
      </c>
      <c r="BG3259" s="179">
        <f>IF(N3259="zákl. prenesená",J3259,0)</f>
        <v>0</v>
      </c>
      <c r="BH3259" s="179">
        <f>IF(N3259="zníž. prenesená",J3259,0)</f>
        <v>0</v>
      </c>
      <c r="BI3259" s="179">
        <f>IF(N3259="nulová",J3259,0)</f>
        <v>0</v>
      </c>
      <c r="BJ3259" s="53" t="s">
        <v>90</v>
      </c>
      <c r="BK3259" s="179">
        <f>ROUND(I3259*H3259,2)</f>
        <v>0</v>
      </c>
      <c r="BL3259" s="53" t="s">
        <v>371</v>
      </c>
      <c r="BM3259" s="271" t="s">
        <v>2454</v>
      </c>
    </row>
    <row r="3260" spans="2:65" s="280" customFormat="1">
      <c r="B3260" s="279"/>
      <c r="D3260" s="274" t="s">
        <v>373</v>
      </c>
      <c r="E3260" s="281" t="s">
        <v>1</v>
      </c>
      <c r="F3260" s="282" t="s">
        <v>287</v>
      </c>
      <c r="H3260" s="283">
        <v>362.14800000000002</v>
      </c>
      <c r="L3260" s="279"/>
      <c r="M3260" s="284"/>
      <c r="T3260" s="285"/>
      <c r="AT3260" s="281" t="s">
        <v>373</v>
      </c>
      <c r="AU3260" s="281" t="s">
        <v>90</v>
      </c>
      <c r="AV3260" s="280" t="s">
        <v>90</v>
      </c>
      <c r="AW3260" s="280" t="s">
        <v>31</v>
      </c>
      <c r="AX3260" s="280" t="s">
        <v>84</v>
      </c>
      <c r="AY3260" s="281" t="s">
        <v>366</v>
      </c>
    </row>
    <row r="3261" spans="2:65" s="74" customFormat="1" ht="24.2" customHeight="1">
      <c r="B3261" s="73"/>
      <c r="C3261" s="260" t="s">
        <v>2455</v>
      </c>
      <c r="D3261" s="260" t="s">
        <v>368</v>
      </c>
      <c r="E3261" s="261" t="s">
        <v>2456</v>
      </c>
      <c r="F3261" s="262" t="s">
        <v>2457</v>
      </c>
      <c r="G3261" s="263" t="s">
        <v>249</v>
      </c>
      <c r="H3261" s="264">
        <v>362.14800000000002</v>
      </c>
      <c r="I3261" s="26"/>
      <c r="J3261" s="266">
        <f>ROUND(I3261*H3261,2)</f>
        <v>0</v>
      </c>
      <c r="K3261" s="267"/>
      <c r="L3261" s="73"/>
      <c r="M3261" s="27" t="s">
        <v>1</v>
      </c>
      <c r="N3261" s="233" t="s">
        <v>43</v>
      </c>
      <c r="P3261" s="269">
        <f>O3261*H3261</f>
        <v>0</v>
      </c>
      <c r="Q3261" s="269">
        <v>0</v>
      </c>
      <c r="R3261" s="269">
        <f>Q3261*H3261</f>
        <v>0</v>
      </c>
      <c r="S3261" s="269">
        <v>0</v>
      </c>
      <c r="T3261" s="270">
        <f>S3261*H3261</f>
        <v>0</v>
      </c>
      <c r="AR3261" s="271" t="s">
        <v>371</v>
      </c>
      <c r="AT3261" s="271" t="s">
        <v>368</v>
      </c>
      <c r="AU3261" s="271" t="s">
        <v>90</v>
      </c>
      <c r="AY3261" s="53" t="s">
        <v>366</v>
      </c>
      <c r="BE3261" s="179">
        <f>IF(N3261="základná",J3261,0)</f>
        <v>0</v>
      </c>
      <c r="BF3261" s="179">
        <f>IF(N3261="znížená",J3261,0)</f>
        <v>0</v>
      </c>
      <c r="BG3261" s="179">
        <f>IF(N3261="zákl. prenesená",J3261,0)</f>
        <v>0</v>
      </c>
      <c r="BH3261" s="179">
        <f>IF(N3261="zníž. prenesená",J3261,0)</f>
        <v>0</v>
      </c>
      <c r="BI3261" s="179">
        <f>IF(N3261="nulová",J3261,0)</f>
        <v>0</v>
      </c>
      <c r="BJ3261" s="53" t="s">
        <v>90</v>
      </c>
      <c r="BK3261" s="179">
        <f>ROUND(I3261*H3261,2)</f>
        <v>0</v>
      </c>
      <c r="BL3261" s="53" t="s">
        <v>371</v>
      </c>
      <c r="BM3261" s="271" t="s">
        <v>2458</v>
      </c>
    </row>
    <row r="3262" spans="2:65" s="280" customFormat="1">
      <c r="B3262" s="279"/>
      <c r="D3262" s="274" t="s">
        <v>373</v>
      </c>
      <c r="E3262" s="281" t="s">
        <v>1</v>
      </c>
      <c r="F3262" s="282" t="s">
        <v>287</v>
      </c>
      <c r="H3262" s="283">
        <v>362.14800000000002</v>
      </c>
      <c r="L3262" s="279"/>
      <c r="M3262" s="284"/>
      <c r="T3262" s="285"/>
      <c r="AT3262" s="281" t="s">
        <v>373</v>
      </c>
      <c r="AU3262" s="281" t="s">
        <v>90</v>
      </c>
      <c r="AV3262" s="280" t="s">
        <v>90</v>
      </c>
      <c r="AW3262" s="280" t="s">
        <v>31</v>
      </c>
      <c r="AX3262" s="280" t="s">
        <v>84</v>
      </c>
      <c r="AY3262" s="281" t="s">
        <v>366</v>
      </c>
    </row>
    <row r="3263" spans="2:65" s="74" customFormat="1" ht="55.5" customHeight="1">
      <c r="B3263" s="73"/>
      <c r="C3263" s="260" t="s">
        <v>2459</v>
      </c>
      <c r="D3263" s="260" t="s">
        <v>368</v>
      </c>
      <c r="E3263" s="261" t="s">
        <v>2460</v>
      </c>
      <c r="F3263" s="262" t="s">
        <v>2461</v>
      </c>
      <c r="G3263" s="263" t="s">
        <v>249</v>
      </c>
      <c r="H3263" s="264">
        <v>1354.9860000000001</v>
      </c>
      <c r="I3263" s="26"/>
      <c r="J3263" s="266">
        <f>ROUND(I3263*H3263,2)</f>
        <v>0</v>
      </c>
      <c r="K3263" s="267"/>
      <c r="L3263" s="73"/>
      <c r="M3263" s="27" t="s">
        <v>1</v>
      </c>
      <c r="N3263" s="233" t="s">
        <v>43</v>
      </c>
      <c r="P3263" s="269">
        <f>O3263*H3263</f>
        <v>0</v>
      </c>
      <c r="Q3263" s="269">
        <v>0</v>
      </c>
      <c r="R3263" s="269">
        <f>Q3263*H3263</f>
        <v>0</v>
      </c>
      <c r="S3263" s="269">
        <v>0</v>
      </c>
      <c r="T3263" s="270">
        <f>S3263*H3263</f>
        <v>0</v>
      </c>
      <c r="AR3263" s="271" t="s">
        <v>371</v>
      </c>
      <c r="AT3263" s="271" t="s">
        <v>368</v>
      </c>
      <c r="AU3263" s="271" t="s">
        <v>90</v>
      </c>
      <c r="AY3263" s="53" t="s">
        <v>366</v>
      </c>
      <c r="BE3263" s="179">
        <f>IF(N3263="základná",J3263,0)</f>
        <v>0</v>
      </c>
      <c r="BF3263" s="179">
        <f>IF(N3263="znížená",J3263,0)</f>
        <v>0</v>
      </c>
      <c r="BG3263" s="179">
        <f>IF(N3263="zákl. prenesená",J3263,0)</f>
        <v>0</v>
      </c>
      <c r="BH3263" s="179">
        <f>IF(N3263="zníž. prenesená",J3263,0)</f>
        <v>0</v>
      </c>
      <c r="BI3263" s="179">
        <f>IF(N3263="nulová",J3263,0)</f>
        <v>0</v>
      </c>
      <c r="BJ3263" s="53" t="s">
        <v>90</v>
      </c>
      <c r="BK3263" s="179">
        <f>ROUND(I3263*H3263,2)</f>
        <v>0</v>
      </c>
      <c r="BL3263" s="53" t="s">
        <v>371</v>
      </c>
      <c r="BM3263" s="271" t="s">
        <v>2462</v>
      </c>
    </row>
    <row r="3264" spans="2:65" s="280" customFormat="1">
      <c r="B3264" s="279"/>
      <c r="D3264" s="274" t="s">
        <v>373</v>
      </c>
      <c r="E3264" s="281" t="s">
        <v>1</v>
      </c>
      <c r="F3264" s="282" t="s">
        <v>285</v>
      </c>
      <c r="H3264" s="283">
        <v>430.95299999999997</v>
      </c>
      <c r="L3264" s="279"/>
      <c r="M3264" s="284"/>
      <c r="T3264" s="285"/>
      <c r="AT3264" s="281" t="s">
        <v>373</v>
      </c>
      <c r="AU3264" s="281" t="s">
        <v>90</v>
      </c>
      <c r="AV3264" s="280" t="s">
        <v>90</v>
      </c>
      <c r="AW3264" s="280" t="s">
        <v>31</v>
      </c>
      <c r="AX3264" s="280" t="s">
        <v>77</v>
      </c>
      <c r="AY3264" s="281" t="s">
        <v>366</v>
      </c>
    </row>
    <row r="3265" spans="2:65" s="280" customFormat="1">
      <c r="B3265" s="279"/>
      <c r="D3265" s="274" t="s">
        <v>373</v>
      </c>
      <c r="E3265" s="281" t="s">
        <v>1</v>
      </c>
      <c r="F3265" s="282" t="s">
        <v>283</v>
      </c>
      <c r="H3265" s="283">
        <v>924.03300000000002</v>
      </c>
      <c r="L3265" s="279"/>
      <c r="M3265" s="284"/>
      <c r="T3265" s="285"/>
      <c r="AT3265" s="281" t="s">
        <v>373</v>
      </c>
      <c r="AU3265" s="281" t="s">
        <v>90</v>
      </c>
      <c r="AV3265" s="280" t="s">
        <v>90</v>
      </c>
      <c r="AW3265" s="280" t="s">
        <v>31</v>
      </c>
      <c r="AX3265" s="280" t="s">
        <v>77</v>
      </c>
      <c r="AY3265" s="281" t="s">
        <v>366</v>
      </c>
    </row>
    <row r="3266" spans="2:65" s="287" customFormat="1">
      <c r="B3266" s="286"/>
      <c r="D3266" s="274" t="s">
        <v>373</v>
      </c>
      <c r="E3266" s="288" t="s">
        <v>1</v>
      </c>
      <c r="F3266" s="289" t="s">
        <v>378</v>
      </c>
      <c r="H3266" s="290">
        <v>1354.9860000000001</v>
      </c>
      <c r="L3266" s="286"/>
      <c r="M3266" s="291"/>
      <c r="T3266" s="292"/>
      <c r="AT3266" s="288" t="s">
        <v>373</v>
      </c>
      <c r="AU3266" s="288" t="s">
        <v>90</v>
      </c>
      <c r="AV3266" s="287" t="s">
        <v>371</v>
      </c>
      <c r="AW3266" s="287" t="s">
        <v>31</v>
      </c>
      <c r="AX3266" s="287" t="s">
        <v>84</v>
      </c>
      <c r="AY3266" s="288" t="s">
        <v>366</v>
      </c>
    </row>
    <row r="3267" spans="2:65" s="74" customFormat="1" ht="37.9" customHeight="1">
      <c r="B3267" s="73"/>
      <c r="C3267" s="260" t="s">
        <v>2463</v>
      </c>
      <c r="D3267" s="260" t="s">
        <v>368</v>
      </c>
      <c r="E3267" s="261" t="s">
        <v>2464</v>
      </c>
      <c r="F3267" s="262" t="s">
        <v>2465</v>
      </c>
      <c r="G3267" s="263" t="s">
        <v>249</v>
      </c>
      <c r="H3267" s="264">
        <v>108.399</v>
      </c>
      <c r="I3267" s="26"/>
      <c r="J3267" s="266">
        <f>ROUND(I3267*H3267,2)</f>
        <v>0</v>
      </c>
      <c r="K3267" s="267"/>
      <c r="L3267" s="73"/>
      <c r="M3267" s="27" t="s">
        <v>1</v>
      </c>
      <c r="N3267" s="233" t="s">
        <v>43</v>
      </c>
      <c r="P3267" s="269">
        <f>O3267*H3267</f>
        <v>0</v>
      </c>
      <c r="Q3267" s="269">
        <v>0</v>
      </c>
      <c r="R3267" s="269">
        <f>Q3267*H3267</f>
        <v>0</v>
      </c>
      <c r="S3267" s="269">
        <v>0</v>
      </c>
      <c r="T3267" s="270">
        <f>S3267*H3267</f>
        <v>0</v>
      </c>
      <c r="AR3267" s="271" t="s">
        <v>371</v>
      </c>
      <c r="AT3267" s="271" t="s">
        <v>368</v>
      </c>
      <c r="AU3267" s="271" t="s">
        <v>90</v>
      </c>
      <c r="AY3267" s="53" t="s">
        <v>366</v>
      </c>
      <c r="BE3267" s="179">
        <f>IF(N3267="základná",J3267,0)</f>
        <v>0</v>
      </c>
      <c r="BF3267" s="179">
        <f>IF(N3267="znížená",J3267,0)</f>
        <v>0</v>
      </c>
      <c r="BG3267" s="179">
        <f>IF(N3267="zákl. prenesená",J3267,0)</f>
        <v>0</v>
      </c>
      <c r="BH3267" s="179">
        <f>IF(N3267="zníž. prenesená",J3267,0)</f>
        <v>0</v>
      </c>
      <c r="BI3267" s="179">
        <f>IF(N3267="nulová",J3267,0)</f>
        <v>0</v>
      </c>
      <c r="BJ3267" s="53" t="s">
        <v>90</v>
      </c>
      <c r="BK3267" s="179">
        <f>ROUND(I3267*H3267,2)</f>
        <v>0</v>
      </c>
      <c r="BL3267" s="53" t="s">
        <v>371</v>
      </c>
      <c r="BM3267" s="271" t="s">
        <v>2466</v>
      </c>
    </row>
    <row r="3268" spans="2:65" s="280" customFormat="1">
      <c r="B3268" s="279"/>
      <c r="D3268" s="274" t="s">
        <v>373</v>
      </c>
      <c r="E3268" s="281" t="s">
        <v>1</v>
      </c>
      <c r="F3268" s="282" t="s">
        <v>2467</v>
      </c>
      <c r="H3268" s="283">
        <v>34.475999999999999</v>
      </c>
      <c r="L3268" s="279"/>
      <c r="M3268" s="284"/>
      <c r="T3268" s="285"/>
      <c r="AT3268" s="281" t="s">
        <v>373</v>
      </c>
      <c r="AU3268" s="281" t="s">
        <v>90</v>
      </c>
      <c r="AV3268" s="280" t="s">
        <v>90</v>
      </c>
      <c r="AW3268" s="280" t="s">
        <v>31</v>
      </c>
      <c r="AX3268" s="280" t="s">
        <v>77</v>
      </c>
      <c r="AY3268" s="281" t="s">
        <v>366</v>
      </c>
    </row>
    <row r="3269" spans="2:65" s="280" customFormat="1">
      <c r="B3269" s="279"/>
      <c r="D3269" s="274" t="s">
        <v>373</v>
      </c>
      <c r="E3269" s="281" t="s">
        <v>1</v>
      </c>
      <c r="F3269" s="282" t="s">
        <v>2468</v>
      </c>
      <c r="H3269" s="283">
        <v>73.923000000000002</v>
      </c>
      <c r="L3269" s="279"/>
      <c r="M3269" s="284"/>
      <c r="T3269" s="285"/>
      <c r="AT3269" s="281" t="s">
        <v>373</v>
      </c>
      <c r="AU3269" s="281" t="s">
        <v>90</v>
      </c>
      <c r="AV3269" s="280" t="s">
        <v>90</v>
      </c>
      <c r="AW3269" s="280" t="s">
        <v>31</v>
      </c>
      <c r="AX3269" s="280" t="s">
        <v>77</v>
      </c>
      <c r="AY3269" s="281" t="s">
        <v>366</v>
      </c>
    </row>
    <row r="3270" spans="2:65" s="287" customFormat="1">
      <c r="B3270" s="286"/>
      <c r="D3270" s="274" t="s">
        <v>373</v>
      </c>
      <c r="E3270" s="288" t="s">
        <v>1</v>
      </c>
      <c r="F3270" s="289" t="s">
        <v>378</v>
      </c>
      <c r="H3270" s="290">
        <v>108.399</v>
      </c>
      <c r="L3270" s="286"/>
      <c r="M3270" s="291"/>
      <c r="T3270" s="292"/>
      <c r="AT3270" s="288" t="s">
        <v>373</v>
      </c>
      <c r="AU3270" s="288" t="s">
        <v>90</v>
      </c>
      <c r="AV3270" s="287" t="s">
        <v>371</v>
      </c>
      <c r="AW3270" s="287" t="s">
        <v>31</v>
      </c>
      <c r="AX3270" s="287" t="s">
        <v>84</v>
      </c>
      <c r="AY3270" s="288" t="s">
        <v>366</v>
      </c>
    </row>
    <row r="3271" spans="2:65" s="74" customFormat="1" ht="37.9" customHeight="1">
      <c r="B3271" s="73"/>
      <c r="C3271" s="260" t="s">
        <v>2469</v>
      </c>
      <c r="D3271" s="260" t="s">
        <v>368</v>
      </c>
      <c r="E3271" s="261" t="s">
        <v>2470</v>
      </c>
      <c r="F3271" s="262" t="s">
        <v>2471</v>
      </c>
      <c r="G3271" s="263" t="s">
        <v>249</v>
      </c>
      <c r="H3271" s="264">
        <v>271.44499999999999</v>
      </c>
      <c r="I3271" s="26"/>
      <c r="J3271" s="266">
        <f>ROUND(I3271*H3271,2)</f>
        <v>0</v>
      </c>
      <c r="K3271" s="267"/>
      <c r="L3271" s="73"/>
      <c r="M3271" s="27" t="s">
        <v>1</v>
      </c>
      <c r="N3271" s="233" t="s">
        <v>43</v>
      </c>
      <c r="P3271" s="269">
        <f>O3271*H3271</f>
        <v>0</v>
      </c>
      <c r="Q3271" s="269">
        <v>1.575E-2</v>
      </c>
      <c r="R3271" s="269">
        <f>Q3271*H3271</f>
        <v>4.2752587499999999</v>
      </c>
      <c r="S3271" s="269">
        <v>0</v>
      </c>
      <c r="T3271" s="270">
        <f>S3271*H3271</f>
        <v>0</v>
      </c>
      <c r="AR3271" s="271" t="s">
        <v>371</v>
      </c>
      <c r="AT3271" s="271" t="s">
        <v>368</v>
      </c>
      <c r="AU3271" s="271" t="s">
        <v>90</v>
      </c>
      <c r="AY3271" s="53" t="s">
        <v>366</v>
      </c>
      <c r="BE3271" s="179">
        <f>IF(N3271="základná",J3271,0)</f>
        <v>0</v>
      </c>
      <c r="BF3271" s="179">
        <f>IF(N3271="znížená",J3271,0)</f>
        <v>0</v>
      </c>
      <c r="BG3271" s="179">
        <f>IF(N3271="zákl. prenesená",J3271,0)</f>
        <v>0</v>
      </c>
      <c r="BH3271" s="179">
        <f>IF(N3271="zníž. prenesená",J3271,0)</f>
        <v>0</v>
      </c>
      <c r="BI3271" s="179">
        <f>IF(N3271="nulová",J3271,0)</f>
        <v>0</v>
      </c>
      <c r="BJ3271" s="53" t="s">
        <v>90</v>
      </c>
      <c r="BK3271" s="179">
        <f>ROUND(I3271*H3271,2)</f>
        <v>0</v>
      </c>
      <c r="BL3271" s="53" t="s">
        <v>371</v>
      </c>
      <c r="BM3271" s="271" t="s">
        <v>2472</v>
      </c>
    </row>
    <row r="3272" spans="2:65" s="280" customFormat="1">
      <c r="B3272" s="279"/>
      <c r="D3272" s="274" t="s">
        <v>373</v>
      </c>
      <c r="E3272" s="281" t="s">
        <v>1</v>
      </c>
      <c r="F3272" s="282" t="s">
        <v>2473</v>
      </c>
      <c r="H3272" s="283">
        <v>112.048</v>
      </c>
      <c r="L3272" s="279"/>
      <c r="M3272" s="284"/>
      <c r="T3272" s="285"/>
      <c r="AT3272" s="281" t="s">
        <v>373</v>
      </c>
      <c r="AU3272" s="281" t="s">
        <v>90</v>
      </c>
      <c r="AV3272" s="280" t="s">
        <v>90</v>
      </c>
      <c r="AW3272" s="280" t="s">
        <v>31</v>
      </c>
      <c r="AX3272" s="280" t="s">
        <v>77</v>
      </c>
      <c r="AY3272" s="281" t="s">
        <v>366</v>
      </c>
    </row>
    <row r="3273" spans="2:65" s="280" customFormat="1">
      <c r="B3273" s="279"/>
      <c r="D3273" s="274" t="s">
        <v>373</v>
      </c>
      <c r="E3273" s="281" t="s">
        <v>1</v>
      </c>
      <c r="F3273" s="282" t="s">
        <v>289</v>
      </c>
      <c r="H3273" s="283">
        <v>159.39699999999999</v>
      </c>
      <c r="L3273" s="279"/>
      <c r="M3273" s="284"/>
      <c r="T3273" s="285"/>
      <c r="AT3273" s="281" t="s">
        <v>373</v>
      </c>
      <c r="AU3273" s="281" t="s">
        <v>90</v>
      </c>
      <c r="AV3273" s="280" t="s">
        <v>90</v>
      </c>
      <c r="AW3273" s="280" t="s">
        <v>31</v>
      </c>
      <c r="AX3273" s="280" t="s">
        <v>77</v>
      </c>
      <c r="AY3273" s="281" t="s">
        <v>366</v>
      </c>
    </row>
    <row r="3274" spans="2:65" s="287" customFormat="1">
      <c r="B3274" s="286"/>
      <c r="D3274" s="274" t="s">
        <v>373</v>
      </c>
      <c r="E3274" s="288" t="s">
        <v>1</v>
      </c>
      <c r="F3274" s="289" t="s">
        <v>378</v>
      </c>
      <c r="H3274" s="290">
        <v>271.44499999999999</v>
      </c>
      <c r="L3274" s="286"/>
      <c r="M3274" s="291"/>
      <c r="T3274" s="292"/>
      <c r="AT3274" s="288" t="s">
        <v>373</v>
      </c>
      <c r="AU3274" s="288" t="s">
        <v>90</v>
      </c>
      <c r="AV3274" s="287" t="s">
        <v>371</v>
      </c>
      <c r="AW3274" s="287" t="s">
        <v>31</v>
      </c>
      <c r="AX3274" s="287" t="s">
        <v>84</v>
      </c>
      <c r="AY3274" s="288" t="s">
        <v>366</v>
      </c>
    </row>
    <row r="3275" spans="2:65" s="74" customFormat="1" ht="37.9" customHeight="1">
      <c r="B3275" s="73"/>
      <c r="C3275" s="260" t="s">
        <v>2474</v>
      </c>
      <c r="D3275" s="260" t="s">
        <v>368</v>
      </c>
      <c r="E3275" s="261" t="s">
        <v>2475</v>
      </c>
      <c r="F3275" s="262" t="s">
        <v>2476</v>
      </c>
      <c r="G3275" s="263" t="s">
        <v>249</v>
      </c>
      <c r="H3275" s="264">
        <v>286.45</v>
      </c>
      <c r="I3275" s="26"/>
      <c r="J3275" s="266">
        <f>ROUND(I3275*H3275,2)</f>
        <v>0</v>
      </c>
      <c r="K3275" s="267"/>
      <c r="L3275" s="73"/>
      <c r="M3275" s="27" t="s">
        <v>1</v>
      </c>
      <c r="N3275" s="233" t="s">
        <v>43</v>
      </c>
      <c r="P3275" s="269">
        <f>O3275*H3275</f>
        <v>0</v>
      </c>
      <c r="Q3275" s="269">
        <v>1.575E-2</v>
      </c>
      <c r="R3275" s="269">
        <f>Q3275*H3275</f>
        <v>4.5115875000000001</v>
      </c>
      <c r="S3275" s="269">
        <v>0</v>
      </c>
      <c r="T3275" s="270">
        <f>S3275*H3275</f>
        <v>0</v>
      </c>
      <c r="AR3275" s="271" t="s">
        <v>371</v>
      </c>
      <c r="AT3275" s="271" t="s">
        <v>368</v>
      </c>
      <c r="AU3275" s="271" t="s">
        <v>90</v>
      </c>
      <c r="AY3275" s="53" t="s">
        <v>366</v>
      </c>
      <c r="BE3275" s="179">
        <f>IF(N3275="základná",J3275,0)</f>
        <v>0</v>
      </c>
      <c r="BF3275" s="179">
        <f>IF(N3275="znížená",J3275,0)</f>
        <v>0</v>
      </c>
      <c r="BG3275" s="179">
        <f>IF(N3275="zákl. prenesená",J3275,0)</f>
        <v>0</v>
      </c>
      <c r="BH3275" s="179">
        <f>IF(N3275="zníž. prenesená",J3275,0)</f>
        <v>0</v>
      </c>
      <c r="BI3275" s="179">
        <f>IF(N3275="nulová",J3275,0)</f>
        <v>0</v>
      </c>
      <c r="BJ3275" s="53" t="s">
        <v>90</v>
      </c>
      <c r="BK3275" s="179">
        <f>ROUND(I3275*H3275,2)</f>
        <v>0</v>
      </c>
      <c r="BL3275" s="53" t="s">
        <v>371</v>
      </c>
      <c r="BM3275" s="271" t="s">
        <v>2477</v>
      </c>
    </row>
    <row r="3276" spans="2:65" s="280" customFormat="1">
      <c r="B3276" s="279"/>
      <c r="D3276" s="274" t="s">
        <v>373</v>
      </c>
      <c r="E3276" s="281" t="s">
        <v>1</v>
      </c>
      <c r="F3276" s="282" t="s">
        <v>2478</v>
      </c>
      <c r="H3276" s="283">
        <v>286.45</v>
      </c>
      <c r="L3276" s="279"/>
      <c r="M3276" s="284"/>
      <c r="T3276" s="285"/>
      <c r="AT3276" s="281" t="s">
        <v>373</v>
      </c>
      <c r="AU3276" s="281" t="s">
        <v>90</v>
      </c>
      <c r="AV3276" s="280" t="s">
        <v>90</v>
      </c>
      <c r="AW3276" s="280" t="s">
        <v>31</v>
      </c>
      <c r="AX3276" s="280" t="s">
        <v>84</v>
      </c>
      <c r="AY3276" s="281" t="s">
        <v>366</v>
      </c>
    </row>
    <row r="3277" spans="2:65" s="74" customFormat="1" ht="55.5" customHeight="1">
      <c r="B3277" s="73"/>
      <c r="C3277" s="260" t="s">
        <v>2479</v>
      </c>
      <c r="D3277" s="260" t="s">
        <v>368</v>
      </c>
      <c r="E3277" s="261" t="s">
        <v>2480</v>
      </c>
      <c r="F3277" s="262" t="s">
        <v>2481</v>
      </c>
      <c r="G3277" s="263" t="s">
        <v>249</v>
      </c>
      <c r="H3277" s="264">
        <v>469.68299999999999</v>
      </c>
      <c r="I3277" s="26"/>
      <c r="J3277" s="266">
        <f>ROUND(I3277*H3277,2)</f>
        <v>0</v>
      </c>
      <c r="K3277" s="267"/>
      <c r="L3277" s="73"/>
      <c r="M3277" s="27" t="s">
        <v>1</v>
      </c>
      <c r="N3277" s="233" t="s">
        <v>43</v>
      </c>
      <c r="P3277" s="269">
        <f>O3277*H3277</f>
        <v>0</v>
      </c>
      <c r="Q3277" s="269">
        <v>4.1999999999999997E-3</v>
      </c>
      <c r="R3277" s="269">
        <f>Q3277*H3277</f>
        <v>1.9726685999999998</v>
      </c>
      <c r="S3277" s="269">
        <v>0</v>
      </c>
      <c r="T3277" s="270">
        <f>S3277*H3277</f>
        <v>0</v>
      </c>
      <c r="AR3277" s="271" t="s">
        <v>371</v>
      </c>
      <c r="AT3277" s="271" t="s">
        <v>368</v>
      </c>
      <c r="AU3277" s="271" t="s">
        <v>90</v>
      </c>
      <c r="AY3277" s="53" t="s">
        <v>366</v>
      </c>
      <c r="BE3277" s="179">
        <f>IF(N3277="základná",J3277,0)</f>
        <v>0</v>
      </c>
      <c r="BF3277" s="179">
        <f>IF(N3277="znížená",J3277,0)</f>
        <v>0</v>
      </c>
      <c r="BG3277" s="179">
        <f>IF(N3277="zákl. prenesená",J3277,0)</f>
        <v>0</v>
      </c>
      <c r="BH3277" s="179">
        <f>IF(N3277="zníž. prenesená",J3277,0)</f>
        <v>0</v>
      </c>
      <c r="BI3277" s="179">
        <f>IF(N3277="nulová",J3277,0)</f>
        <v>0</v>
      </c>
      <c r="BJ3277" s="53" t="s">
        <v>90</v>
      </c>
      <c r="BK3277" s="179">
        <f>ROUND(I3277*H3277,2)</f>
        <v>0</v>
      </c>
      <c r="BL3277" s="53" t="s">
        <v>371</v>
      </c>
      <c r="BM3277" s="271" t="s">
        <v>2482</v>
      </c>
    </row>
    <row r="3278" spans="2:65" s="280" customFormat="1">
      <c r="B3278" s="279"/>
      <c r="D3278" s="274" t="s">
        <v>373</v>
      </c>
      <c r="E3278" s="281" t="s">
        <v>1</v>
      </c>
      <c r="F3278" s="282" t="s">
        <v>2483</v>
      </c>
      <c r="H3278" s="283">
        <v>310.286</v>
      </c>
      <c r="L3278" s="279"/>
      <c r="M3278" s="284"/>
      <c r="T3278" s="285"/>
      <c r="AT3278" s="281" t="s">
        <v>373</v>
      </c>
      <c r="AU3278" s="281" t="s">
        <v>90</v>
      </c>
      <c r="AV3278" s="280" t="s">
        <v>90</v>
      </c>
      <c r="AW3278" s="280" t="s">
        <v>31</v>
      </c>
      <c r="AX3278" s="280" t="s">
        <v>77</v>
      </c>
      <c r="AY3278" s="281" t="s">
        <v>366</v>
      </c>
    </row>
    <row r="3279" spans="2:65" s="280" customFormat="1">
      <c r="B3279" s="279"/>
      <c r="D3279" s="274" t="s">
        <v>373</v>
      </c>
      <c r="E3279" s="281" t="s">
        <v>1</v>
      </c>
      <c r="F3279" s="282" t="s">
        <v>289</v>
      </c>
      <c r="H3279" s="283">
        <v>159.39699999999999</v>
      </c>
      <c r="L3279" s="279"/>
      <c r="M3279" s="284"/>
      <c r="T3279" s="285"/>
      <c r="AT3279" s="281" t="s">
        <v>373</v>
      </c>
      <c r="AU3279" s="281" t="s">
        <v>90</v>
      </c>
      <c r="AV3279" s="280" t="s">
        <v>90</v>
      </c>
      <c r="AW3279" s="280" t="s">
        <v>31</v>
      </c>
      <c r="AX3279" s="280" t="s">
        <v>77</v>
      </c>
      <c r="AY3279" s="281" t="s">
        <v>366</v>
      </c>
    </row>
    <row r="3280" spans="2:65" s="287" customFormat="1">
      <c r="B3280" s="286"/>
      <c r="D3280" s="274" t="s">
        <v>373</v>
      </c>
      <c r="E3280" s="288" t="s">
        <v>1</v>
      </c>
      <c r="F3280" s="289" t="s">
        <v>378</v>
      </c>
      <c r="H3280" s="290">
        <v>469.68299999999999</v>
      </c>
      <c r="L3280" s="286"/>
      <c r="M3280" s="291"/>
      <c r="T3280" s="292"/>
      <c r="AT3280" s="288" t="s">
        <v>373</v>
      </c>
      <c r="AU3280" s="288" t="s">
        <v>90</v>
      </c>
      <c r="AV3280" s="287" t="s">
        <v>371</v>
      </c>
      <c r="AW3280" s="287" t="s">
        <v>31</v>
      </c>
      <c r="AX3280" s="287" t="s">
        <v>84</v>
      </c>
      <c r="AY3280" s="288" t="s">
        <v>366</v>
      </c>
    </row>
    <row r="3281" spans="2:65" s="74" customFormat="1" ht="55.5" customHeight="1">
      <c r="B3281" s="73"/>
      <c r="C3281" s="260" t="s">
        <v>2484</v>
      </c>
      <c r="D3281" s="260" t="s">
        <v>368</v>
      </c>
      <c r="E3281" s="261" t="s">
        <v>2485</v>
      </c>
      <c r="F3281" s="262" t="s">
        <v>2486</v>
      </c>
      <c r="G3281" s="263" t="s">
        <v>249</v>
      </c>
      <c r="H3281" s="264">
        <v>720.74599999999998</v>
      </c>
      <c r="I3281" s="26"/>
      <c r="J3281" s="266">
        <f>ROUND(I3281*H3281,2)</f>
        <v>0</v>
      </c>
      <c r="K3281" s="267"/>
      <c r="L3281" s="73"/>
      <c r="M3281" s="27" t="s">
        <v>1</v>
      </c>
      <c r="N3281" s="233" t="s">
        <v>43</v>
      </c>
      <c r="P3281" s="269">
        <f>O3281*H3281</f>
        <v>0</v>
      </c>
      <c r="Q3281" s="269">
        <v>4.1999999999999997E-3</v>
      </c>
      <c r="R3281" s="269">
        <f>Q3281*H3281</f>
        <v>3.0271331999999997</v>
      </c>
      <c r="S3281" s="269">
        <v>0</v>
      </c>
      <c r="T3281" s="270">
        <f>S3281*H3281</f>
        <v>0</v>
      </c>
      <c r="AR3281" s="271" t="s">
        <v>371</v>
      </c>
      <c r="AT3281" s="271" t="s">
        <v>368</v>
      </c>
      <c r="AU3281" s="271" t="s">
        <v>90</v>
      </c>
      <c r="AY3281" s="53" t="s">
        <v>366</v>
      </c>
      <c r="BE3281" s="179">
        <f>IF(N3281="základná",J3281,0)</f>
        <v>0</v>
      </c>
      <c r="BF3281" s="179">
        <f>IF(N3281="znížená",J3281,0)</f>
        <v>0</v>
      </c>
      <c r="BG3281" s="179">
        <f>IF(N3281="zákl. prenesená",J3281,0)</f>
        <v>0</v>
      </c>
      <c r="BH3281" s="179">
        <f>IF(N3281="zníž. prenesená",J3281,0)</f>
        <v>0</v>
      </c>
      <c r="BI3281" s="179">
        <f>IF(N3281="nulová",J3281,0)</f>
        <v>0</v>
      </c>
      <c r="BJ3281" s="53" t="s">
        <v>90</v>
      </c>
      <c r="BK3281" s="179">
        <f>ROUND(I3281*H3281,2)</f>
        <v>0</v>
      </c>
      <c r="BL3281" s="53" t="s">
        <v>371</v>
      </c>
      <c r="BM3281" s="271" t="s">
        <v>2487</v>
      </c>
    </row>
    <row r="3282" spans="2:65" s="280" customFormat="1">
      <c r="B3282" s="279"/>
      <c r="D3282" s="274" t="s">
        <v>373</v>
      </c>
      <c r="E3282" s="281" t="s">
        <v>1</v>
      </c>
      <c r="F3282" s="282" t="s">
        <v>2488</v>
      </c>
      <c r="H3282" s="283">
        <v>720.74599999999998</v>
      </c>
      <c r="L3282" s="279"/>
      <c r="M3282" s="284"/>
      <c r="T3282" s="285"/>
      <c r="AT3282" s="281" t="s">
        <v>373</v>
      </c>
      <c r="AU3282" s="281" t="s">
        <v>90</v>
      </c>
      <c r="AV3282" s="280" t="s">
        <v>90</v>
      </c>
      <c r="AW3282" s="280" t="s">
        <v>31</v>
      </c>
      <c r="AX3282" s="280" t="s">
        <v>84</v>
      </c>
      <c r="AY3282" s="281" t="s">
        <v>366</v>
      </c>
    </row>
    <row r="3283" spans="2:65" s="74" customFormat="1" ht="44.25" customHeight="1">
      <c r="B3283" s="73"/>
      <c r="C3283" s="260" t="s">
        <v>2489</v>
      </c>
      <c r="D3283" s="260" t="s">
        <v>368</v>
      </c>
      <c r="E3283" s="261" t="s">
        <v>2490</v>
      </c>
      <c r="F3283" s="262" t="s">
        <v>2491</v>
      </c>
      <c r="G3283" s="263" t="s">
        <v>249</v>
      </c>
      <c r="H3283" s="264">
        <v>1012.473</v>
      </c>
      <c r="I3283" s="26"/>
      <c r="J3283" s="266">
        <f>ROUND(I3283*H3283,2)</f>
        <v>0</v>
      </c>
      <c r="K3283" s="267"/>
      <c r="L3283" s="73"/>
      <c r="M3283" s="27" t="s">
        <v>1</v>
      </c>
      <c r="N3283" s="233" t="s">
        <v>43</v>
      </c>
      <c r="P3283" s="269">
        <f>O3283*H3283</f>
        <v>0</v>
      </c>
      <c r="Q3283" s="269">
        <v>2.7999999999999998E-4</v>
      </c>
      <c r="R3283" s="269">
        <f>Q3283*H3283</f>
        <v>0.28349243999999996</v>
      </c>
      <c r="S3283" s="269">
        <v>0</v>
      </c>
      <c r="T3283" s="270">
        <f>S3283*H3283</f>
        <v>0</v>
      </c>
      <c r="AR3283" s="271" t="s">
        <v>371</v>
      </c>
      <c r="AT3283" s="271" t="s">
        <v>368</v>
      </c>
      <c r="AU3283" s="271" t="s">
        <v>90</v>
      </c>
      <c r="AY3283" s="53" t="s">
        <v>366</v>
      </c>
      <c r="BE3283" s="179">
        <f>IF(N3283="základná",J3283,0)</f>
        <v>0</v>
      </c>
      <c r="BF3283" s="179">
        <f>IF(N3283="znížená",J3283,0)</f>
        <v>0</v>
      </c>
      <c r="BG3283" s="179">
        <f>IF(N3283="zákl. prenesená",J3283,0)</f>
        <v>0</v>
      </c>
      <c r="BH3283" s="179">
        <f>IF(N3283="zníž. prenesená",J3283,0)</f>
        <v>0</v>
      </c>
      <c r="BI3283" s="179">
        <f>IF(N3283="nulová",J3283,0)</f>
        <v>0</v>
      </c>
      <c r="BJ3283" s="53" t="s">
        <v>90</v>
      </c>
      <c r="BK3283" s="179">
        <f>ROUND(I3283*H3283,2)</f>
        <v>0</v>
      </c>
      <c r="BL3283" s="53" t="s">
        <v>371</v>
      </c>
      <c r="BM3283" s="271" t="s">
        <v>2492</v>
      </c>
    </row>
    <row r="3284" spans="2:65" s="280" customFormat="1">
      <c r="B3284" s="279"/>
      <c r="D3284" s="274" t="s">
        <v>373</v>
      </c>
      <c r="E3284" s="281" t="s">
        <v>1</v>
      </c>
      <c r="F3284" s="282" t="s">
        <v>285</v>
      </c>
      <c r="H3284" s="283">
        <v>430.95299999999997</v>
      </c>
      <c r="L3284" s="279"/>
      <c r="M3284" s="284"/>
      <c r="T3284" s="285"/>
      <c r="AT3284" s="281" t="s">
        <v>373</v>
      </c>
      <c r="AU3284" s="281" t="s">
        <v>90</v>
      </c>
      <c r="AV3284" s="280" t="s">
        <v>90</v>
      </c>
      <c r="AW3284" s="280" t="s">
        <v>31</v>
      </c>
      <c r="AX3284" s="280" t="s">
        <v>77</v>
      </c>
      <c r="AY3284" s="281" t="s">
        <v>366</v>
      </c>
    </row>
    <row r="3285" spans="2:65" s="280" customFormat="1">
      <c r="B3285" s="279"/>
      <c r="D3285" s="274" t="s">
        <v>373</v>
      </c>
      <c r="E3285" s="281" t="s">
        <v>1</v>
      </c>
      <c r="F3285" s="282" t="s">
        <v>295</v>
      </c>
      <c r="H3285" s="283">
        <v>422.12299999999999</v>
      </c>
      <c r="L3285" s="279"/>
      <c r="M3285" s="284"/>
      <c r="T3285" s="285"/>
      <c r="AT3285" s="281" t="s">
        <v>373</v>
      </c>
      <c r="AU3285" s="281" t="s">
        <v>90</v>
      </c>
      <c r="AV3285" s="280" t="s">
        <v>90</v>
      </c>
      <c r="AW3285" s="280" t="s">
        <v>31</v>
      </c>
      <c r="AX3285" s="280" t="s">
        <v>77</v>
      </c>
      <c r="AY3285" s="281" t="s">
        <v>366</v>
      </c>
    </row>
    <row r="3286" spans="2:65" s="280" customFormat="1">
      <c r="B3286" s="279"/>
      <c r="D3286" s="274" t="s">
        <v>373</v>
      </c>
      <c r="E3286" s="281" t="s">
        <v>1</v>
      </c>
      <c r="F3286" s="282" t="s">
        <v>289</v>
      </c>
      <c r="H3286" s="283">
        <v>159.39699999999999</v>
      </c>
      <c r="L3286" s="279"/>
      <c r="M3286" s="284"/>
      <c r="T3286" s="285"/>
      <c r="AT3286" s="281" t="s">
        <v>373</v>
      </c>
      <c r="AU3286" s="281" t="s">
        <v>90</v>
      </c>
      <c r="AV3286" s="280" t="s">
        <v>90</v>
      </c>
      <c r="AW3286" s="280" t="s">
        <v>31</v>
      </c>
      <c r="AX3286" s="280" t="s">
        <v>77</v>
      </c>
      <c r="AY3286" s="281" t="s">
        <v>366</v>
      </c>
    </row>
    <row r="3287" spans="2:65" s="287" customFormat="1">
      <c r="B3287" s="286"/>
      <c r="D3287" s="274" t="s">
        <v>373</v>
      </c>
      <c r="E3287" s="288" t="s">
        <v>1</v>
      </c>
      <c r="F3287" s="289" t="s">
        <v>378</v>
      </c>
      <c r="H3287" s="290">
        <v>1012.473</v>
      </c>
      <c r="L3287" s="286"/>
      <c r="M3287" s="291"/>
      <c r="T3287" s="292"/>
      <c r="AT3287" s="288" t="s">
        <v>373</v>
      </c>
      <c r="AU3287" s="288" t="s">
        <v>90</v>
      </c>
      <c r="AV3287" s="287" t="s">
        <v>371</v>
      </c>
      <c r="AW3287" s="287" t="s">
        <v>31</v>
      </c>
      <c r="AX3287" s="287" t="s">
        <v>84</v>
      </c>
      <c r="AY3287" s="288" t="s">
        <v>366</v>
      </c>
    </row>
    <row r="3288" spans="2:65" s="74" customFormat="1" ht="49.15" customHeight="1">
      <c r="B3288" s="73"/>
      <c r="C3288" s="260" t="s">
        <v>2493</v>
      </c>
      <c r="D3288" s="260" t="s">
        <v>368</v>
      </c>
      <c r="E3288" s="261" t="s">
        <v>2494</v>
      </c>
      <c r="F3288" s="262" t="s">
        <v>2495</v>
      </c>
      <c r="G3288" s="263" t="s">
        <v>249</v>
      </c>
      <c r="H3288" s="264">
        <v>1286.181</v>
      </c>
      <c r="I3288" s="26"/>
      <c r="J3288" s="266">
        <f>ROUND(I3288*H3288,2)</f>
        <v>0</v>
      </c>
      <c r="K3288" s="267"/>
      <c r="L3288" s="73"/>
      <c r="M3288" s="27" t="s">
        <v>1</v>
      </c>
      <c r="N3288" s="233" t="s">
        <v>43</v>
      </c>
      <c r="P3288" s="269">
        <f>O3288*H3288</f>
        <v>0</v>
      </c>
      <c r="Q3288" s="269">
        <v>2.7999999999999998E-4</v>
      </c>
      <c r="R3288" s="269">
        <f>Q3288*H3288</f>
        <v>0.36013067999999998</v>
      </c>
      <c r="S3288" s="269">
        <v>0</v>
      </c>
      <c r="T3288" s="270">
        <f>S3288*H3288</f>
        <v>0</v>
      </c>
      <c r="AR3288" s="271" t="s">
        <v>371</v>
      </c>
      <c r="AT3288" s="271" t="s">
        <v>368</v>
      </c>
      <c r="AU3288" s="271" t="s">
        <v>90</v>
      </c>
      <c r="AY3288" s="53" t="s">
        <v>366</v>
      </c>
      <c r="BE3288" s="179">
        <f>IF(N3288="základná",J3288,0)</f>
        <v>0</v>
      </c>
      <c r="BF3288" s="179">
        <f>IF(N3288="znížená",J3288,0)</f>
        <v>0</v>
      </c>
      <c r="BG3288" s="179">
        <f>IF(N3288="zákl. prenesená",J3288,0)</f>
        <v>0</v>
      </c>
      <c r="BH3288" s="179">
        <f>IF(N3288="zníž. prenesená",J3288,0)</f>
        <v>0</v>
      </c>
      <c r="BI3288" s="179">
        <f>IF(N3288="nulová",J3288,0)</f>
        <v>0</v>
      </c>
      <c r="BJ3288" s="53" t="s">
        <v>90</v>
      </c>
      <c r="BK3288" s="179">
        <f>ROUND(I3288*H3288,2)</f>
        <v>0</v>
      </c>
      <c r="BL3288" s="53" t="s">
        <v>371</v>
      </c>
      <c r="BM3288" s="271" t="s">
        <v>2496</v>
      </c>
    </row>
    <row r="3289" spans="2:65" s="280" customFormat="1">
      <c r="B3289" s="279"/>
      <c r="D3289" s="274" t="s">
        <v>373</v>
      </c>
      <c r="E3289" s="281" t="s">
        <v>1</v>
      </c>
      <c r="F3289" s="282" t="s">
        <v>2497</v>
      </c>
      <c r="H3289" s="283">
        <v>1286.181</v>
      </c>
      <c r="L3289" s="279"/>
      <c r="M3289" s="284"/>
      <c r="T3289" s="285"/>
      <c r="AT3289" s="281" t="s">
        <v>373</v>
      </c>
      <c r="AU3289" s="281" t="s">
        <v>90</v>
      </c>
      <c r="AV3289" s="280" t="s">
        <v>90</v>
      </c>
      <c r="AW3289" s="280" t="s">
        <v>31</v>
      </c>
      <c r="AX3289" s="280" t="s">
        <v>84</v>
      </c>
      <c r="AY3289" s="281" t="s">
        <v>366</v>
      </c>
    </row>
    <row r="3290" spans="2:65" s="74" customFormat="1" ht="37.9" customHeight="1">
      <c r="B3290" s="73"/>
      <c r="C3290" s="260" t="s">
        <v>2498</v>
      </c>
      <c r="D3290" s="260" t="s">
        <v>368</v>
      </c>
      <c r="E3290" s="261" t="s">
        <v>2499</v>
      </c>
      <c r="F3290" s="262" t="s">
        <v>2500</v>
      </c>
      <c r="G3290" s="263" t="s">
        <v>249</v>
      </c>
      <c r="H3290" s="264">
        <v>162.989</v>
      </c>
      <c r="I3290" s="26"/>
      <c r="J3290" s="266">
        <f>ROUND(I3290*H3290,2)</f>
        <v>0</v>
      </c>
      <c r="K3290" s="267"/>
      <c r="L3290" s="73"/>
      <c r="M3290" s="27" t="s">
        <v>1</v>
      </c>
      <c r="N3290" s="233" t="s">
        <v>43</v>
      </c>
      <c r="P3290" s="269">
        <f>O3290*H3290</f>
        <v>0</v>
      </c>
      <c r="Q3290" s="269">
        <v>3.2399999999999998E-3</v>
      </c>
      <c r="R3290" s="269">
        <f>Q3290*H3290</f>
        <v>0.52808436000000003</v>
      </c>
      <c r="S3290" s="269">
        <v>0</v>
      </c>
      <c r="T3290" s="270">
        <f>S3290*H3290</f>
        <v>0</v>
      </c>
      <c r="AR3290" s="271" t="s">
        <v>371</v>
      </c>
      <c r="AT3290" s="271" t="s">
        <v>368</v>
      </c>
      <c r="AU3290" s="271" t="s">
        <v>90</v>
      </c>
      <c r="AY3290" s="53" t="s">
        <v>366</v>
      </c>
      <c r="BE3290" s="179">
        <f>IF(N3290="základná",J3290,0)</f>
        <v>0</v>
      </c>
      <c r="BF3290" s="179">
        <f>IF(N3290="znížená",J3290,0)</f>
        <v>0</v>
      </c>
      <c r="BG3290" s="179">
        <f>IF(N3290="zákl. prenesená",J3290,0)</f>
        <v>0</v>
      </c>
      <c r="BH3290" s="179">
        <f>IF(N3290="zníž. prenesená",J3290,0)</f>
        <v>0</v>
      </c>
      <c r="BI3290" s="179">
        <f>IF(N3290="nulová",J3290,0)</f>
        <v>0</v>
      </c>
      <c r="BJ3290" s="53" t="s">
        <v>90</v>
      </c>
      <c r="BK3290" s="179">
        <f>ROUND(I3290*H3290,2)</f>
        <v>0</v>
      </c>
      <c r="BL3290" s="53" t="s">
        <v>371</v>
      </c>
      <c r="BM3290" s="271" t="s">
        <v>2501</v>
      </c>
    </row>
    <row r="3291" spans="2:65" s="273" customFormat="1">
      <c r="B3291" s="272"/>
      <c r="D3291" s="274" t="s">
        <v>373</v>
      </c>
      <c r="E3291" s="275" t="s">
        <v>1</v>
      </c>
      <c r="F3291" s="276" t="s">
        <v>2502</v>
      </c>
      <c r="H3291" s="275" t="s">
        <v>1</v>
      </c>
      <c r="L3291" s="272"/>
      <c r="M3291" s="277"/>
      <c r="T3291" s="278"/>
      <c r="AT3291" s="275" t="s">
        <v>373</v>
      </c>
      <c r="AU3291" s="275" t="s">
        <v>90</v>
      </c>
      <c r="AV3291" s="273" t="s">
        <v>84</v>
      </c>
      <c r="AW3291" s="273" t="s">
        <v>31</v>
      </c>
      <c r="AX3291" s="273" t="s">
        <v>77</v>
      </c>
      <c r="AY3291" s="275" t="s">
        <v>366</v>
      </c>
    </row>
    <row r="3292" spans="2:65" s="273" customFormat="1">
      <c r="B3292" s="272"/>
      <c r="D3292" s="274" t="s">
        <v>373</v>
      </c>
      <c r="E3292" s="275" t="s">
        <v>1</v>
      </c>
      <c r="F3292" s="276" t="s">
        <v>2503</v>
      </c>
      <c r="H3292" s="275" t="s">
        <v>1</v>
      </c>
      <c r="L3292" s="272"/>
      <c r="M3292" s="277"/>
      <c r="T3292" s="278"/>
      <c r="AT3292" s="275" t="s">
        <v>373</v>
      </c>
      <c r="AU3292" s="275" t="s">
        <v>90</v>
      </c>
      <c r="AV3292" s="273" t="s">
        <v>84</v>
      </c>
      <c r="AW3292" s="273" t="s">
        <v>31</v>
      </c>
      <c r="AX3292" s="273" t="s">
        <v>77</v>
      </c>
      <c r="AY3292" s="275" t="s">
        <v>366</v>
      </c>
    </row>
    <row r="3293" spans="2:65" s="280" customFormat="1">
      <c r="B3293" s="279"/>
      <c r="D3293" s="274" t="s">
        <v>373</v>
      </c>
      <c r="E3293" s="281" t="s">
        <v>1</v>
      </c>
      <c r="F3293" s="282" t="s">
        <v>2504</v>
      </c>
      <c r="H3293" s="283">
        <v>67.091999999999999</v>
      </c>
      <c r="L3293" s="279"/>
      <c r="M3293" s="284"/>
      <c r="T3293" s="285"/>
      <c r="AT3293" s="281" t="s">
        <v>373</v>
      </c>
      <c r="AU3293" s="281" t="s">
        <v>90</v>
      </c>
      <c r="AV3293" s="280" t="s">
        <v>90</v>
      </c>
      <c r="AW3293" s="280" t="s">
        <v>31</v>
      </c>
      <c r="AX3293" s="280" t="s">
        <v>77</v>
      </c>
      <c r="AY3293" s="281" t="s">
        <v>366</v>
      </c>
    </row>
    <row r="3294" spans="2:65" s="280" customFormat="1">
      <c r="B3294" s="279"/>
      <c r="D3294" s="274" t="s">
        <v>373</v>
      </c>
      <c r="E3294" s="281" t="s">
        <v>1</v>
      </c>
      <c r="F3294" s="282" t="s">
        <v>1692</v>
      </c>
      <c r="H3294" s="283">
        <v>-1.038</v>
      </c>
      <c r="L3294" s="279"/>
      <c r="M3294" s="284"/>
      <c r="T3294" s="285"/>
      <c r="AT3294" s="281" t="s">
        <v>373</v>
      </c>
      <c r="AU3294" s="281" t="s">
        <v>90</v>
      </c>
      <c r="AV3294" s="280" t="s">
        <v>90</v>
      </c>
      <c r="AW3294" s="280" t="s">
        <v>31</v>
      </c>
      <c r="AX3294" s="280" t="s">
        <v>77</v>
      </c>
      <c r="AY3294" s="281" t="s">
        <v>366</v>
      </c>
    </row>
    <row r="3295" spans="2:65" s="280" customFormat="1">
      <c r="B3295" s="279"/>
      <c r="D3295" s="274" t="s">
        <v>373</v>
      </c>
      <c r="E3295" s="281" t="s">
        <v>1</v>
      </c>
      <c r="F3295" s="282" t="s">
        <v>2505</v>
      </c>
      <c r="H3295" s="283">
        <v>-1.8540000000000001</v>
      </c>
      <c r="L3295" s="279"/>
      <c r="M3295" s="284"/>
      <c r="T3295" s="285"/>
      <c r="AT3295" s="281" t="s">
        <v>373</v>
      </c>
      <c r="AU3295" s="281" t="s">
        <v>90</v>
      </c>
      <c r="AV3295" s="280" t="s">
        <v>90</v>
      </c>
      <c r="AW3295" s="280" t="s">
        <v>31</v>
      </c>
      <c r="AX3295" s="280" t="s">
        <v>77</v>
      </c>
      <c r="AY3295" s="281" t="s">
        <v>366</v>
      </c>
    </row>
    <row r="3296" spans="2:65" s="280" customFormat="1">
      <c r="B3296" s="279"/>
      <c r="D3296" s="274" t="s">
        <v>373</v>
      </c>
      <c r="E3296" s="281" t="s">
        <v>1</v>
      </c>
      <c r="F3296" s="282" t="s">
        <v>2505</v>
      </c>
      <c r="H3296" s="283">
        <v>-1.8540000000000001</v>
      </c>
      <c r="L3296" s="279"/>
      <c r="M3296" s="284"/>
      <c r="T3296" s="285"/>
      <c r="AT3296" s="281" t="s">
        <v>373</v>
      </c>
      <c r="AU3296" s="281" t="s">
        <v>90</v>
      </c>
      <c r="AV3296" s="280" t="s">
        <v>90</v>
      </c>
      <c r="AW3296" s="280" t="s">
        <v>31</v>
      </c>
      <c r="AX3296" s="280" t="s">
        <v>77</v>
      </c>
      <c r="AY3296" s="281" t="s">
        <v>366</v>
      </c>
    </row>
    <row r="3297" spans="2:51" s="280" customFormat="1">
      <c r="B3297" s="279"/>
      <c r="D3297" s="274" t="s">
        <v>373</v>
      </c>
      <c r="E3297" s="281" t="s">
        <v>1</v>
      </c>
      <c r="F3297" s="282" t="s">
        <v>2505</v>
      </c>
      <c r="H3297" s="283">
        <v>-1.8540000000000001</v>
      </c>
      <c r="L3297" s="279"/>
      <c r="M3297" s="284"/>
      <c r="T3297" s="285"/>
      <c r="AT3297" s="281" t="s">
        <v>373</v>
      </c>
      <c r="AU3297" s="281" t="s">
        <v>90</v>
      </c>
      <c r="AV3297" s="280" t="s">
        <v>90</v>
      </c>
      <c r="AW3297" s="280" t="s">
        <v>31</v>
      </c>
      <c r="AX3297" s="280" t="s">
        <v>77</v>
      </c>
      <c r="AY3297" s="281" t="s">
        <v>366</v>
      </c>
    </row>
    <row r="3298" spans="2:51" s="280" customFormat="1">
      <c r="B3298" s="279"/>
      <c r="D3298" s="274" t="s">
        <v>373</v>
      </c>
      <c r="E3298" s="281" t="s">
        <v>1</v>
      </c>
      <c r="F3298" s="282" t="s">
        <v>2506</v>
      </c>
      <c r="H3298" s="283">
        <v>-0.69599999999999995</v>
      </c>
      <c r="L3298" s="279"/>
      <c r="M3298" s="284"/>
      <c r="T3298" s="285"/>
      <c r="AT3298" s="281" t="s">
        <v>373</v>
      </c>
      <c r="AU3298" s="281" t="s">
        <v>90</v>
      </c>
      <c r="AV3298" s="280" t="s">
        <v>90</v>
      </c>
      <c r="AW3298" s="280" t="s">
        <v>31</v>
      </c>
      <c r="AX3298" s="280" t="s">
        <v>77</v>
      </c>
      <c r="AY3298" s="281" t="s">
        <v>366</v>
      </c>
    </row>
    <row r="3299" spans="2:51" s="280" customFormat="1">
      <c r="B3299" s="279"/>
      <c r="D3299" s="274" t="s">
        <v>373</v>
      </c>
      <c r="E3299" s="281" t="s">
        <v>1</v>
      </c>
      <c r="F3299" s="282" t="s">
        <v>2507</v>
      </c>
      <c r="H3299" s="283">
        <v>0.58799999999999997</v>
      </c>
      <c r="L3299" s="279"/>
      <c r="M3299" s="284"/>
      <c r="T3299" s="285"/>
      <c r="AT3299" s="281" t="s">
        <v>373</v>
      </c>
      <c r="AU3299" s="281" t="s">
        <v>90</v>
      </c>
      <c r="AV3299" s="280" t="s">
        <v>90</v>
      </c>
      <c r="AW3299" s="280" t="s">
        <v>31</v>
      </c>
      <c r="AX3299" s="280" t="s">
        <v>77</v>
      </c>
      <c r="AY3299" s="281" t="s">
        <v>366</v>
      </c>
    </row>
    <row r="3300" spans="2:51" s="280" customFormat="1">
      <c r="B3300" s="279"/>
      <c r="D3300" s="274" t="s">
        <v>373</v>
      </c>
      <c r="E3300" s="281" t="s">
        <v>1</v>
      </c>
      <c r="F3300" s="282" t="s">
        <v>2508</v>
      </c>
      <c r="H3300" s="283">
        <v>4.9589999999999996</v>
      </c>
      <c r="L3300" s="279"/>
      <c r="M3300" s="284"/>
      <c r="T3300" s="285"/>
      <c r="AT3300" s="281" t="s">
        <v>373</v>
      </c>
      <c r="AU3300" s="281" t="s">
        <v>90</v>
      </c>
      <c r="AV3300" s="280" t="s">
        <v>90</v>
      </c>
      <c r="AW3300" s="280" t="s">
        <v>31</v>
      </c>
      <c r="AX3300" s="280" t="s">
        <v>77</v>
      </c>
      <c r="AY3300" s="281" t="s">
        <v>366</v>
      </c>
    </row>
    <row r="3301" spans="2:51" s="280" customFormat="1">
      <c r="B3301" s="279"/>
      <c r="D3301" s="274" t="s">
        <v>373</v>
      </c>
      <c r="E3301" s="281" t="s">
        <v>1</v>
      </c>
      <c r="F3301" s="282" t="s">
        <v>2509</v>
      </c>
      <c r="H3301" s="283">
        <v>0.58099999999999996</v>
      </c>
      <c r="L3301" s="279"/>
      <c r="M3301" s="284"/>
      <c r="T3301" s="285"/>
      <c r="AT3301" s="281" t="s">
        <v>373</v>
      </c>
      <c r="AU3301" s="281" t="s">
        <v>90</v>
      </c>
      <c r="AV3301" s="280" t="s">
        <v>90</v>
      </c>
      <c r="AW3301" s="280" t="s">
        <v>31</v>
      </c>
      <c r="AX3301" s="280" t="s">
        <v>77</v>
      </c>
      <c r="AY3301" s="281" t="s">
        <v>366</v>
      </c>
    </row>
    <row r="3302" spans="2:51" s="273" customFormat="1">
      <c r="B3302" s="272"/>
      <c r="D3302" s="274" t="s">
        <v>373</v>
      </c>
      <c r="E3302" s="275" t="s">
        <v>1</v>
      </c>
      <c r="F3302" s="276" t="s">
        <v>2510</v>
      </c>
      <c r="H3302" s="275" t="s">
        <v>1</v>
      </c>
      <c r="L3302" s="272"/>
      <c r="M3302" s="277"/>
      <c r="T3302" s="278"/>
      <c r="AT3302" s="275" t="s">
        <v>373</v>
      </c>
      <c r="AU3302" s="275" t="s">
        <v>90</v>
      </c>
      <c r="AV3302" s="273" t="s">
        <v>84</v>
      </c>
      <c r="AW3302" s="273" t="s">
        <v>31</v>
      </c>
      <c r="AX3302" s="273" t="s">
        <v>77</v>
      </c>
      <c r="AY3302" s="275" t="s">
        <v>366</v>
      </c>
    </row>
    <row r="3303" spans="2:51" s="280" customFormat="1">
      <c r="B3303" s="279"/>
      <c r="D3303" s="274" t="s">
        <v>373</v>
      </c>
      <c r="E3303" s="281" t="s">
        <v>1</v>
      </c>
      <c r="F3303" s="282" t="s">
        <v>2511</v>
      </c>
      <c r="H3303" s="283">
        <v>42.570999999999998</v>
      </c>
      <c r="L3303" s="279"/>
      <c r="M3303" s="284"/>
      <c r="T3303" s="285"/>
      <c r="AT3303" s="281" t="s">
        <v>373</v>
      </c>
      <c r="AU3303" s="281" t="s">
        <v>90</v>
      </c>
      <c r="AV3303" s="280" t="s">
        <v>90</v>
      </c>
      <c r="AW3303" s="280" t="s">
        <v>31</v>
      </c>
      <c r="AX3303" s="280" t="s">
        <v>77</v>
      </c>
      <c r="AY3303" s="281" t="s">
        <v>366</v>
      </c>
    </row>
    <row r="3304" spans="2:51" s="280" customFormat="1">
      <c r="B3304" s="279"/>
      <c r="D3304" s="274" t="s">
        <v>373</v>
      </c>
      <c r="E3304" s="281" t="s">
        <v>1</v>
      </c>
      <c r="F3304" s="282" t="s">
        <v>1725</v>
      </c>
      <c r="H3304" s="283">
        <v>-2.2879999999999998</v>
      </c>
      <c r="L3304" s="279"/>
      <c r="M3304" s="284"/>
      <c r="T3304" s="285"/>
      <c r="AT3304" s="281" t="s">
        <v>373</v>
      </c>
      <c r="AU3304" s="281" t="s">
        <v>90</v>
      </c>
      <c r="AV3304" s="280" t="s">
        <v>90</v>
      </c>
      <c r="AW3304" s="280" t="s">
        <v>31</v>
      </c>
      <c r="AX3304" s="280" t="s">
        <v>77</v>
      </c>
      <c r="AY3304" s="281" t="s">
        <v>366</v>
      </c>
    </row>
    <row r="3305" spans="2:51" s="280" customFormat="1">
      <c r="B3305" s="279"/>
      <c r="D3305" s="274" t="s">
        <v>373</v>
      </c>
      <c r="E3305" s="281" t="s">
        <v>1</v>
      </c>
      <c r="F3305" s="282" t="s">
        <v>2512</v>
      </c>
      <c r="H3305" s="283">
        <v>-3.59</v>
      </c>
      <c r="L3305" s="279"/>
      <c r="M3305" s="284"/>
      <c r="T3305" s="285"/>
      <c r="AT3305" s="281" t="s">
        <v>373</v>
      </c>
      <c r="AU3305" s="281" t="s">
        <v>90</v>
      </c>
      <c r="AV3305" s="280" t="s">
        <v>90</v>
      </c>
      <c r="AW3305" s="280" t="s">
        <v>31</v>
      </c>
      <c r="AX3305" s="280" t="s">
        <v>77</v>
      </c>
      <c r="AY3305" s="281" t="s">
        <v>366</v>
      </c>
    </row>
    <row r="3306" spans="2:51" s="280" customFormat="1">
      <c r="B3306" s="279"/>
      <c r="D3306" s="274" t="s">
        <v>373</v>
      </c>
      <c r="E3306" s="281" t="s">
        <v>1</v>
      </c>
      <c r="F3306" s="282" t="s">
        <v>2513</v>
      </c>
      <c r="H3306" s="283">
        <v>-3.6379999999999999</v>
      </c>
      <c r="L3306" s="279"/>
      <c r="M3306" s="284"/>
      <c r="T3306" s="285"/>
      <c r="AT3306" s="281" t="s">
        <v>373</v>
      </c>
      <c r="AU3306" s="281" t="s">
        <v>90</v>
      </c>
      <c r="AV3306" s="280" t="s">
        <v>90</v>
      </c>
      <c r="AW3306" s="280" t="s">
        <v>31</v>
      </c>
      <c r="AX3306" s="280" t="s">
        <v>77</v>
      </c>
      <c r="AY3306" s="281" t="s">
        <v>366</v>
      </c>
    </row>
    <row r="3307" spans="2:51" s="280" customFormat="1">
      <c r="B3307" s="279"/>
      <c r="D3307" s="274" t="s">
        <v>373</v>
      </c>
      <c r="E3307" s="281" t="s">
        <v>1</v>
      </c>
      <c r="F3307" s="282" t="s">
        <v>2514</v>
      </c>
      <c r="H3307" s="283">
        <v>-3.18</v>
      </c>
      <c r="L3307" s="279"/>
      <c r="M3307" s="284"/>
      <c r="T3307" s="285"/>
      <c r="AT3307" s="281" t="s">
        <v>373</v>
      </c>
      <c r="AU3307" s="281" t="s">
        <v>90</v>
      </c>
      <c r="AV3307" s="280" t="s">
        <v>90</v>
      </c>
      <c r="AW3307" s="280" t="s">
        <v>31</v>
      </c>
      <c r="AX3307" s="280" t="s">
        <v>77</v>
      </c>
      <c r="AY3307" s="281" t="s">
        <v>366</v>
      </c>
    </row>
    <row r="3308" spans="2:51" s="280" customFormat="1">
      <c r="B3308" s="279"/>
      <c r="D3308" s="274" t="s">
        <v>373</v>
      </c>
      <c r="E3308" s="281" t="s">
        <v>1</v>
      </c>
      <c r="F3308" s="282" t="s">
        <v>2515</v>
      </c>
      <c r="H3308" s="283">
        <v>-1.51</v>
      </c>
      <c r="L3308" s="279"/>
      <c r="M3308" s="284"/>
      <c r="T3308" s="285"/>
      <c r="AT3308" s="281" t="s">
        <v>373</v>
      </c>
      <c r="AU3308" s="281" t="s">
        <v>90</v>
      </c>
      <c r="AV3308" s="280" t="s">
        <v>90</v>
      </c>
      <c r="AW3308" s="280" t="s">
        <v>31</v>
      </c>
      <c r="AX3308" s="280" t="s">
        <v>77</v>
      </c>
      <c r="AY3308" s="281" t="s">
        <v>366</v>
      </c>
    </row>
    <row r="3309" spans="2:51" s="280" customFormat="1">
      <c r="B3309" s="279"/>
      <c r="D3309" s="274" t="s">
        <v>373</v>
      </c>
      <c r="E3309" s="281" t="s">
        <v>1</v>
      </c>
      <c r="F3309" s="282" t="s">
        <v>2516</v>
      </c>
      <c r="H3309" s="283">
        <v>1.216</v>
      </c>
      <c r="L3309" s="279"/>
      <c r="M3309" s="284"/>
      <c r="T3309" s="285"/>
      <c r="AT3309" s="281" t="s">
        <v>373</v>
      </c>
      <c r="AU3309" s="281" t="s">
        <v>90</v>
      </c>
      <c r="AV3309" s="280" t="s">
        <v>90</v>
      </c>
      <c r="AW3309" s="280" t="s">
        <v>31</v>
      </c>
      <c r="AX3309" s="280" t="s">
        <v>77</v>
      </c>
      <c r="AY3309" s="281" t="s">
        <v>366</v>
      </c>
    </row>
    <row r="3310" spans="2:51" s="280" customFormat="1">
      <c r="B3310" s="279"/>
      <c r="D3310" s="274" t="s">
        <v>373</v>
      </c>
      <c r="E3310" s="281" t="s">
        <v>1</v>
      </c>
      <c r="F3310" s="282" t="s">
        <v>2517</v>
      </c>
      <c r="H3310" s="283">
        <v>4.056</v>
      </c>
      <c r="L3310" s="279"/>
      <c r="M3310" s="284"/>
      <c r="T3310" s="285"/>
      <c r="AT3310" s="281" t="s">
        <v>373</v>
      </c>
      <c r="AU3310" s="281" t="s">
        <v>90</v>
      </c>
      <c r="AV3310" s="280" t="s">
        <v>90</v>
      </c>
      <c r="AW3310" s="280" t="s">
        <v>31</v>
      </c>
      <c r="AX3310" s="280" t="s">
        <v>77</v>
      </c>
      <c r="AY3310" s="281" t="s">
        <v>366</v>
      </c>
    </row>
    <row r="3311" spans="2:51" s="280" customFormat="1">
      <c r="B3311" s="279"/>
      <c r="D3311" s="274" t="s">
        <v>373</v>
      </c>
      <c r="E3311" s="281" t="s">
        <v>1</v>
      </c>
      <c r="F3311" s="282" t="s">
        <v>2518</v>
      </c>
      <c r="H3311" s="283">
        <v>1.8879999999999999</v>
      </c>
      <c r="L3311" s="279"/>
      <c r="M3311" s="284"/>
      <c r="T3311" s="285"/>
      <c r="AT3311" s="281" t="s">
        <v>373</v>
      </c>
      <c r="AU3311" s="281" t="s">
        <v>90</v>
      </c>
      <c r="AV3311" s="280" t="s">
        <v>90</v>
      </c>
      <c r="AW3311" s="280" t="s">
        <v>31</v>
      </c>
      <c r="AX3311" s="280" t="s">
        <v>77</v>
      </c>
      <c r="AY3311" s="281" t="s">
        <v>366</v>
      </c>
    </row>
    <row r="3312" spans="2:51" s="280" customFormat="1">
      <c r="B3312" s="279"/>
      <c r="D3312" s="274" t="s">
        <v>373</v>
      </c>
      <c r="E3312" s="281" t="s">
        <v>1</v>
      </c>
      <c r="F3312" s="282" t="s">
        <v>2519</v>
      </c>
      <c r="H3312" s="283">
        <v>1.07</v>
      </c>
      <c r="L3312" s="279"/>
      <c r="M3312" s="284"/>
      <c r="T3312" s="285"/>
      <c r="AT3312" s="281" t="s">
        <v>373</v>
      </c>
      <c r="AU3312" s="281" t="s">
        <v>90</v>
      </c>
      <c r="AV3312" s="280" t="s">
        <v>90</v>
      </c>
      <c r="AW3312" s="280" t="s">
        <v>31</v>
      </c>
      <c r="AX3312" s="280" t="s">
        <v>77</v>
      </c>
      <c r="AY3312" s="281" t="s">
        <v>366</v>
      </c>
    </row>
    <row r="3313" spans="2:65" s="273" customFormat="1">
      <c r="B3313" s="272"/>
      <c r="D3313" s="274" t="s">
        <v>373</v>
      </c>
      <c r="E3313" s="275" t="s">
        <v>1</v>
      </c>
      <c r="F3313" s="276" t="s">
        <v>2520</v>
      </c>
      <c r="H3313" s="275" t="s">
        <v>1</v>
      </c>
      <c r="L3313" s="272"/>
      <c r="M3313" s="277"/>
      <c r="T3313" s="278"/>
      <c r="AT3313" s="275" t="s">
        <v>373</v>
      </c>
      <c r="AU3313" s="275" t="s">
        <v>90</v>
      </c>
      <c r="AV3313" s="273" t="s">
        <v>84</v>
      </c>
      <c r="AW3313" s="273" t="s">
        <v>31</v>
      </c>
      <c r="AX3313" s="273" t="s">
        <v>77</v>
      </c>
      <c r="AY3313" s="275" t="s">
        <v>366</v>
      </c>
    </row>
    <row r="3314" spans="2:65" s="280" customFormat="1">
      <c r="B3314" s="279"/>
      <c r="D3314" s="274" t="s">
        <v>373</v>
      </c>
      <c r="E3314" s="281" t="s">
        <v>1</v>
      </c>
      <c r="F3314" s="282" t="s">
        <v>2521</v>
      </c>
      <c r="H3314" s="283">
        <v>63.643999999999998</v>
      </c>
      <c r="L3314" s="279"/>
      <c r="M3314" s="284"/>
      <c r="T3314" s="285"/>
      <c r="AT3314" s="281" t="s">
        <v>373</v>
      </c>
      <c r="AU3314" s="281" t="s">
        <v>90</v>
      </c>
      <c r="AV3314" s="280" t="s">
        <v>90</v>
      </c>
      <c r="AW3314" s="280" t="s">
        <v>31</v>
      </c>
      <c r="AX3314" s="280" t="s">
        <v>77</v>
      </c>
      <c r="AY3314" s="281" t="s">
        <v>366</v>
      </c>
    </row>
    <row r="3315" spans="2:65" s="280" customFormat="1">
      <c r="B3315" s="279"/>
      <c r="D3315" s="274" t="s">
        <v>373</v>
      </c>
      <c r="E3315" s="281" t="s">
        <v>1</v>
      </c>
      <c r="F3315" s="282" t="s">
        <v>1688</v>
      </c>
      <c r="H3315" s="283">
        <v>-1.573</v>
      </c>
      <c r="L3315" s="279"/>
      <c r="M3315" s="284"/>
      <c r="T3315" s="285"/>
      <c r="AT3315" s="281" t="s">
        <v>373</v>
      </c>
      <c r="AU3315" s="281" t="s">
        <v>90</v>
      </c>
      <c r="AV3315" s="280" t="s">
        <v>90</v>
      </c>
      <c r="AW3315" s="280" t="s">
        <v>31</v>
      </c>
      <c r="AX3315" s="280" t="s">
        <v>77</v>
      </c>
      <c r="AY3315" s="281" t="s">
        <v>366</v>
      </c>
    </row>
    <row r="3316" spans="2:65" s="280" customFormat="1">
      <c r="B3316" s="279"/>
      <c r="D3316" s="274" t="s">
        <v>373</v>
      </c>
      <c r="E3316" s="281" t="s">
        <v>1</v>
      </c>
      <c r="F3316" s="282" t="s">
        <v>2522</v>
      </c>
      <c r="H3316" s="283">
        <v>-1.675</v>
      </c>
      <c r="L3316" s="279"/>
      <c r="M3316" s="284"/>
      <c r="T3316" s="285"/>
      <c r="AT3316" s="281" t="s">
        <v>373</v>
      </c>
      <c r="AU3316" s="281" t="s">
        <v>90</v>
      </c>
      <c r="AV3316" s="280" t="s">
        <v>90</v>
      </c>
      <c r="AW3316" s="280" t="s">
        <v>31</v>
      </c>
      <c r="AX3316" s="280" t="s">
        <v>77</v>
      </c>
      <c r="AY3316" s="281" t="s">
        <v>366</v>
      </c>
    </row>
    <row r="3317" spans="2:65" s="280" customFormat="1">
      <c r="B3317" s="279"/>
      <c r="D3317" s="274" t="s">
        <v>373</v>
      </c>
      <c r="E3317" s="281" t="s">
        <v>1</v>
      </c>
      <c r="F3317" s="282" t="s">
        <v>2522</v>
      </c>
      <c r="H3317" s="283">
        <v>-1.675</v>
      </c>
      <c r="L3317" s="279"/>
      <c r="M3317" s="284"/>
      <c r="T3317" s="285"/>
      <c r="AT3317" s="281" t="s">
        <v>373</v>
      </c>
      <c r="AU3317" s="281" t="s">
        <v>90</v>
      </c>
      <c r="AV3317" s="280" t="s">
        <v>90</v>
      </c>
      <c r="AW3317" s="280" t="s">
        <v>31</v>
      </c>
      <c r="AX3317" s="280" t="s">
        <v>77</v>
      </c>
      <c r="AY3317" s="281" t="s">
        <v>366</v>
      </c>
    </row>
    <row r="3318" spans="2:65" s="280" customFormat="1">
      <c r="B3318" s="279"/>
      <c r="D3318" s="274" t="s">
        <v>373</v>
      </c>
      <c r="E3318" s="281" t="s">
        <v>1</v>
      </c>
      <c r="F3318" s="282" t="s">
        <v>2522</v>
      </c>
      <c r="H3318" s="283">
        <v>-1.675</v>
      </c>
      <c r="L3318" s="279"/>
      <c r="M3318" s="284"/>
      <c r="T3318" s="285"/>
      <c r="AT3318" s="281" t="s">
        <v>373</v>
      </c>
      <c r="AU3318" s="281" t="s">
        <v>90</v>
      </c>
      <c r="AV3318" s="280" t="s">
        <v>90</v>
      </c>
      <c r="AW3318" s="280" t="s">
        <v>31</v>
      </c>
      <c r="AX3318" s="280" t="s">
        <v>77</v>
      </c>
      <c r="AY3318" s="281" t="s">
        <v>366</v>
      </c>
    </row>
    <row r="3319" spans="2:65" s="280" customFormat="1">
      <c r="B3319" s="279"/>
      <c r="D3319" s="274" t="s">
        <v>373</v>
      </c>
      <c r="E3319" s="281" t="s">
        <v>1</v>
      </c>
      <c r="F3319" s="282" t="s">
        <v>2523</v>
      </c>
      <c r="H3319" s="283">
        <v>-1.32</v>
      </c>
      <c r="L3319" s="279"/>
      <c r="M3319" s="284"/>
      <c r="T3319" s="285"/>
      <c r="AT3319" s="281" t="s">
        <v>373</v>
      </c>
      <c r="AU3319" s="281" t="s">
        <v>90</v>
      </c>
      <c r="AV3319" s="280" t="s">
        <v>90</v>
      </c>
      <c r="AW3319" s="280" t="s">
        <v>31</v>
      </c>
      <c r="AX3319" s="280" t="s">
        <v>77</v>
      </c>
      <c r="AY3319" s="281" t="s">
        <v>366</v>
      </c>
    </row>
    <row r="3320" spans="2:65" s="280" customFormat="1">
      <c r="B3320" s="279"/>
      <c r="D3320" s="274" t="s">
        <v>373</v>
      </c>
      <c r="E3320" s="281" t="s">
        <v>1</v>
      </c>
      <c r="F3320" s="282" t="s">
        <v>2524</v>
      </c>
      <c r="H3320" s="283">
        <v>4.7439999999999998</v>
      </c>
      <c r="L3320" s="279"/>
      <c r="M3320" s="284"/>
      <c r="T3320" s="285"/>
      <c r="AT3320" s="281" t="s">
        <v>373</v>
      </c>
      <c r="AU3320" s="281" t="s">
        <v>90</v>
      </c>
      <c r="AV3320" s="280" t="s">
        <v>90</v>
      </c>
      <c r="AW3320" s="280" t="s">
        <v>31</v>
      </c>
      <c r="AX3320" s="280" t="s">
        <v>77</v>
      </c>
      <c r="AY3320" s="281" t="s">
        <v>366</v>
      </c>
    </row>
    <row r="3321" spans="2:65" s="287" customFormat="1">
      <c r="B3321" s="286"/>
      <c r="D3321" s="274" t="s">
        <v>373</v>
      </c>
      <c r="E3321" s="288" t="s">
        <v>1</v>
      </c>
      <c r="F3321" s="289" t="s">
        <v>378</v>
      </c>
      <c r="H3321" s="290">
        <v>162.989</v>
      </c>
      <c r="L3321" s="286"/>
      <c r="M3321" s="291"/>
      <c r="T3321" s="292"/>
      <c r="AT3321" s="288" t="s">
        <v>373</v>
      </c>
      <c r="AU3321" s="288" t="s">
        <v>90</v>
      </c>
      <c r="AV3321" s="287" t="s">
        <v>371</v>
      </c>
      <c r="AW3321" s="287" t="s">
        <v>31</v>
      </c>
      <c r="AX3321" s="287" t="s">
        <v>84</v>
      </c>
      <c r="AY3321" s="288" t="s">
        <v>366</v>
      </c>
    </row>
    <row r="3322" spans="2:65" s="74" customFormat="1" ht="37.9" customHeight="1">
      <c r="B3322" s="73"/>
      <c r="C3322" s="260" t="s">
        <v>2525</v>
      </c>
      <c r="D3322" s="260" t="s">
        <v>368</v>
      </c>
      <c r="E3322" s="261" t="s">
        <v>2526</v>
      </c>
      <c r="F3322" s="262" t="s">
        <v>2527</v>
      </c>
      <c r="G3322" s="263" t="s">
        <v>249</v>
      </c>
      <c r="H3322" s="264">
        <v>422.12299999999999</v>
      </c>
      <c r="I3322" s="26"/>
      <c r="J3322" s="266">
        <f>ROUND(I3322*H3322,2)</f>
        <v>0</v>
      </c>
      <c r="K3322" s="267"/>
      <c r="L3322" s="73"/>
      <c r="M3322" s="27" t="s">
        <v>1</v>
      </c>
      <c r="N3322" s="233" t="s">
        <v>43</v>
      </c>
      <c r="P3322" s="269">
        <f>O3322*H3322</f>
        <v>0</v>
      </c>
      <c r="Q3322" s="269">
        <v>3.2399999999999998E-3</v>
      </c>
      <c r="R3322" s="269">
        <f>Q3322*H3322</f>
        <v>1.3676785199999999</v>
      </c>
      <c r="S3322" s="269">
        <v>0</v>
      </c>
      <c r="T3322" s="270">
        <f>S3322*H3322</f>
        <v>0</v>
      </c>
      <c r="AR3322" s="271" t="s">
        <v>371</v>
      </c>
      <c r="AT3322" s="271" t="s">
        <v>368</v>
      </c>
      <c r="AU3322" s="271" t="s">
        <v>90</v>
      </c>
      <c r="AY3322" s="53" t="s">
        <v>366</v>
      </c>
      <c r="BE3322" s="179">
        <f>IF(N3322="základná",J3322,0)</f>
        <v>0</v>
      </c>
      <c r="BF3322" s="179">
        <f>IF(N3322="znížená",J3322,0)</f>
        <v>0</v>
      </c>
      <c r="BG3322" s="179">
        <f>IF(N3322="zákl. prenesená",J3322,0)</f>
        <v>0</v>
      </c>
      <c r="BH3322" s="179">
        <f>IF(N3322="zníž. prenesená",J3322,0)</f>
        <v>0</v>
      </c>
      <c r="BI3322" s="179">
        <f>IF(N3322="nulová",J3322,0)</f>
        <v>0</v>
      </c>
      <c r="BJ3322" s="53" t="s">
        <v>90</v>
      </c>
      <c r="BK3322" s="179">
        <f>ROUND(I3322*H3322,2)</f>
        <v>0</v>
      </c>
      <c r="BL3322" s="53" t="s">
        <v>371</v>
      </c>
      <c r="BM3322" s="271" t="s">
        <v>2528</v>
      </c>
    </row>
    <row r="3323" spans="2:65" s="273" customFormat="1">
      <c r="B3323" s="272"/>
      <c r="D3323" s="274" t="s">
        <v>373</v>
      </c>
      <c r="E3323" s="275" t="s">
        <v>1</v>
      </c>
      <c r="F3323" s="276" t="s">
        <v>2529</v>
      </c>
      <c r="H3323" s="275" t="s">
        <v>1</v>
      </c>
      <c r="L3323" s="272"/>
      <c r="M3323" s="277"/>
      <c r="T3323" s="278"/>
      <c r="AT3323" s="275" t="s">
        <v>373</v>
      </c>
      <c r="AU3323" s="275" t="s">
        <v>90</v>
      </c>
      <c r="AV3323" s="273" t="s">
        <v>84</v>
      </c>
      <c r="AW3323" s="273" t="s">
        <v>31</v>
      </c>
      <c r="AX3323" s="273" t="s">
        <v>77</v>
      </c>
      <c r="AY3323" s="275" t="s">
        <v>366</v>
      </c>
    </row>
    <row r="3324" spans="2:65" s="280" customFormat="1">
      <c r="B3324" s="279"/>
      <c r="D3324" s="274" t="s">
        <v>373</v>
      </c>
      <c r="E3324" s="281" t="s">
        <v>1</v>
      </c>
      <c r="F3324" s="282" t="s">
        <v>2530</v>
      </c>
      <c r="H3324" s="283">
        <v>18.963000000000001</v>
      </c>
      <c r="L3324" s="279"/>
      <c r="M3324" s="284"/>
      <c r="T3324" s="285"/>
      <c r="AT3324" s="281" t="s">
        <v>373</v>
      </c>
      <c r="AU3324" s="281" t="s">
        <v>90</v>
      </c>
      <c r="AV3324" s="280" t="s">
        <v>90</v>
      </c>
      <c r="AW3324" s="280" t="s">
        <v>31</v>
      </c>
      <c r="AX3324" s="280" t="s">
        <v>77</v>
      </c>
      <c r="AY3324" s="281" t="s">
        <v>366</v>
      </c>
    </row>
    <row r="3325" spans="2:65" s="273" customFormat="1">
      <c r="B3325" s="272"/>
      <c r="D3325" s="274" t="s">
        <v>373</v>
      </c>
      <c r="E3325" s="275" t="s">
        <v>1</v>
      </c>
      <c r="F3325" s="276" t="s">
        <v>2531</v>
      </c>
      <c r="H3325" s="275" t="s">
        <v>1</v>
      </c>
      <c r="L3325" s="272"/>
      <c r="M3325" s="277"/>
      <c r="T3325" s="278"/>
      <c r="AT3325" s="275" t="s">
        <v>373</v>
      </c>
      <c r="AU3325" s="275" t="s">
        <v>90</v>
      </c>
      <c r="AV3325" s="273" t="s">
        <v>84</v>
      </c>
      <c r="AW3325" s="273" t="s">
        <v>31</v>
      </c>
      <c r="AX3325" s="273" t="s">
        <v>77</v>
      </c>
      <c r="AY3325" s="275" t="s">
        <v>366</v>
      </c>
    </row>
    <row r="3326" spans="2:65" s="280" customFormat="1">
      <c r="B3326" s="279"/>
      <c r="D3326" s="274" t="s">
        <v>373</v>
      </c>
      <c r="E3326" s="281" t="s">
        <v>1</v>
      </c>
      <c r="F3326" s="282" t="s">
        <v>2532</v>
      </c>
      <c r="H3326" s="283">
        <v>403.16</v>
      </c>
      <c r="L3326" s="279"/>
      <c r="M3326" s="284"/>
      <c r="T3326" s="285"/>
      <c r="AT3326" s="281" t="s">
        <v>373</v>
      </c>
      <c r="AU3326" s="281" t="s">
        <v>90</v>
      </c>
      <c r="AV3326" s="280" t="s">
        <v>90</v>
      </c>
      <c r="AW3326" s="280" t="s">
        <v>31</v>
      </c>
      <c r="AX3326" s="280" t="s">
        <v>77</v>
      </c>
      <c r="AY3326" s="281" t="s">
        <v>366</v>
      </c>
    </row>
    <row r="3327" spans="2:65" s="287" customFormat="1">
      <c r="B3327" s="286"/>
      <c r="D3327" s="274" t="s">
        <v>373</v>
      </c>
      <c r="E3327" s="288" t="s">
        <v>295</v>
      </c>
      <c r="F3327" s="289" t="s">
        <v>378</v>
      </c>
      <c r="H3327" s="290">
        <v>422.12299999999999</v>
      </c>
      <c r="L3327" s="286"/>
      <c r="M3327" s="291"/>
      <c r="T3327" s="292"/>
      <c r="AT3327" s="288" t="s">
        <v>373</v>
      </c>
      <c r="AU3327" s="288" t="s">
        <v>90</v>
      </c>
      <c r="AV3327" s="287" t="s">
        <v>371</v>
      </c>
      <c r="AW3327" s="287" t="s">
        <v>31</v>
      </c>
      <c r="AX3327" s="287" t="s">
        <v>84</v>
      </c>
      <c r="AY3327" s="288" t="s">
        <v>366</v>
      </c>
    </row>
    <row r="3328" spans="2:65" s="74" customFormat="1" ht="24.2" customHeight="1">
      <c r="B3328" s="73"/>
      <c r="C3328" s="260" t="s">
        <v>2533</v>
      </c>
      <c r="D3328" s="260" t="s">
        <v>368</v>
      </c>
      <c r="E3328" s="261" t="s">
        <v>2534</v>
      </c>
      <c r="F3328" s="262" t="s">
        <v>2535</v>
      </c>
      <c r="G3328" s="263" t="s">
        <v>249</v>
      </c>
      <c r="H3328" s="264">
        <v>11.064</v>
      </c>
      <c r="I3328" s="26"/>
      <c r="J3328" s="266">
        <f>ROUND(I3328*H3328,2)</f>
        <v>0</v>
      </c>
      <c r="K3328" s="267"/>
      <c r="L3328" s="73"/>
      <c r="M3328" s="27" t="s">
        <v>1</v>
      </c>
      <c r="N3328" s="233" t="s">
        <v>43</v>
      </c>
      <c r="P3328" s="269">
        <f>O3328*H3328</f>
        <v>0</v>
      </c>
      <c r="Q3328" s="269">
        <v>5.1500000000000001E-3</v>
      </c>
      <c r="R3328" s="269">
        <f>Q3328*H3328</f>
        <v>5.6979599999999998E-2</v>
      </c>
      <c r="S3328" s="269">
        <v>0</v>
      </c>
      <c r="T3328" s="270">
        <f>S3328*H3328</f>
        <v>0</v>
      </c>
      <c r="AR3328" s="271" t="s">
        <v>371</v>
      </c>
      <c r="AT3328" s="271" t="s">
        <v>368</v>
      </c>
      <c r="AU3328" s="271" t="s">
        <v>90</v>
      </c>
      <c r="AY3328" s="53" t="s">
        <v>366</v>
      </c>
      <c r="BE3328" s="179">
        <f>IF(N3328="základná",J3328,0)</f>
        <v>0</v>
      </c>
      <c r="BF3328" s="179">
        <f>IF(N3328="znížená",J3328,0)</f>
        <v>0</v>
      </c>
      <c r="BG3328" s="179">
        <f>IF(N3328="zákl. prenesená",J3328,0)</f>
        <v>0</v>
      </c>
      <c r="BH3328" s="179">
        <f>IF(N3328="zníž. prenesená",J3328,0)</f>
        <v>0</v>
      </c>
      <c r="BI3328" s="179">
        <f>IF(N3328="nulová",J3328,0)</f>
        <v>0</v>
      </c>
      <c r="BJ3328" s="53" t="s">
        <v>90</v>
      </c>
      <c r="BK3328" s="179">
        <f>ROUND(I3328*H3328,2)</f>
        <v>0</v>
      </c>
      <c r="BL3328" s="53" t="s">
        <v>371</v>
      </c>
      <c r="BM3328" s="271" t="s">
        <v>2536</v>
      </c>
    </row>
    <row r="3329" spans="2:65" s="273" customFormat="1">
      <c r="B3329" s="272"/>
      <c r="D3329" s="274" t="s">
        <v>373</v>
      </c>
      <c r="E3329" s="275" t="s">
        <v>1</v>
      </c>
      <c r="F3329" s="276" t="s">
        <v>2537</v>
      </c>
      <c r="H3329" s="275" t="s">
        <v>1</v>
      </c>
      <c r="L3329" s="272"/>
      <c r="M3329" s="277"/>
      <c r="T3329" s="278"/>
      <c r="AT3329" s="275" t="s">
        <v>373</v>
      </c>
      <c r="AU3329" s="275" t="s">
        <v>90</v>
      </c>
      <c r="AV3329" s="273" t="s">
        <v>84</v>
      </c>
      <c r="AW3329" s="273" t="s">
        <v>31</v>
      </c>
      <c r="AX3329" s="273" t="s">
        <v>77</v>
      </c>
      <c r="AY3329" s="275" t="s">
        <v>366</v>
      </c>
    </row>
    <row r="3330" spans="2:65" s="280" customFormat="1">
      <c r="B3330" s="279"/>
      <c r="D3330" s="274" t="s">
        <v>373</v>
      </c>
      <c r="E3330" s="281" t="s">
        <v>1</v>
      </c>
      <c r="F3330" s="282" t="s">
        <v>2507</v>
      </c>
      <c r="H3330" s="283">
        <v>0.58799999999999997</v>
      </c>
      <c r="L3330" s="279"/>
      <c r="M3330" s="284"/>
      <c r="T3330" s="285"/>
      <c r="AT3330" s="281" t="s">
        <v>373</v>
      </c>
      <c r="AU3330" s="281" t="s">
        <v>90</v>
      </c>
      <c r="AV3330" s="280" t="s">
        <v>90</v>
      </c>
      <c r="AW3330" s="280" t="s">
        <v>31</v>
      </c>
      <c r="AX3330" s="280" t="s">
        <v>77</v>
      </c>
      <c r="AY3330" s="281" t="s">
        <v>366</v>
      </c>
    </row>
    <row r="3331" spans="2:65" s="280" customFormat="1">
      <c r="B3331" s="279"/>
      <c r="D3331" s="274" t="s">
        <v>373</v>
      </c>
      <c r="E3331" s="281" t="s">
        <v>1</v>
      </c>
      <c r="F3331" s="282" t="s">
        <v>2509</v>
      </c>
      <c r="H3331" s="283">
        <v>0.58099999999999996</v>
      </c>
      <c r="L3331" s="279"/>
      <c r="M3331" s="284"/>
      <c r="T3331" s="285"/>
      <c r="AT3331" s="281" t="s">
        <v>373</v>
      </c>
      <c r="AU3331" s="281" t="s">
        <v>90</v>
      </c>
      <c r="AV3331" s="280" t="s">
        <v>90</v>
      </c>
      <c r="AW3331" s="280" t="s">
        <v>31</v>
      </c>
      <c r="AX3331" s="280" t="s">
        <v>77</v>
      </c>
      <c r="AY3331" s="281" t="s">
        <v>366</v>
      </c>
    </row>
    <row r="3332" spans="2:65" s="273" customFormat="1">
      <c r="B3332" s="272"/>
      <c r="D3332" s="274" t="s">
        <v>373</v>
      </c>
      <c r="E3332" s="275" t="s">
        <v>1</v>
      </c>
      <c r="F3332" s="276" t="s">
        <v>2510</v>
      </c>
      <c r="H3332" s="275" t="s">
        <v>1</v>
      </c>
      <c r="L3332" s="272"/>
      <c r="M3332" s="277"/>
      <c r="T3332" s="278"/>
      <c r="AT3332" s="275" t="s">
        <v>373</v>
      </c>
      <c r="AU3332" s="275" t="s">
        <v>90</v>
      </c>
      <c r="AV3332" s="273" t="s">
        <v>84</v>
      </c>
      <c r="AW3332" s="273" t="s">
        <v>31</v>
      </c>
      <c r="AX3332" s="273" t="s">
        <v>77</v>
      </c>
      <c r="AY3332" s="275" t="s">
        <v>366</v>
      </c>
    </row>
    <row r="3333" spans="2:65" s="280" customFormat="1">
      <c r="B3333" s="279"/>
      <c r="D3333" s="274" t="s">
        <v>373</v>
      </c>
      <c r="E3333" s="281" t="s">
        <v>1</v>
      </c>
      <c r="F3333" s="282" t="s">
        <v>2516</v>
      </c>
      <c r="H3333" s="283">
        <v>1.216</v>
      </c>
      <c r="L3333" s="279"/>
      <c r="M3333" s="284"/>
      <c r="T3333" s="285"/>
      <c r="AT3333" s="281" t="s">
        <v>373</v>
      </c>
      <c r="AU3333" s="281" t="s">
        <v>90</v>
      </c>
      <c r="AV3333" s="280" t="s">
        <v>90</v>
      </c>
      <c r="AW3333" s="280" t="s">
        <v>31</v>
      </c>
      <c r="AX3333" s="280" t="s">
        <v>77</v>
      </c>
      <c r="AY3333" s="281" t="s">
        <v>366</v>
      </c>
    </row>
    <row r="3334" spans="2:65" s="280" customFormat="1">
      <c r="B3334" s="279"/>
      <c r="D3334" s="274" t="s">
        <v>373</v>
      </c>
      <c r="E3334" s="281" t="s">
        <v>1</v>
      </c>
      <c r="F3334" s="282" t="s">
        <v>2538</v>
      </c>
      <c r="H3334" s="283">
        <v>1.9119999999999999</v>
      </c>
      <c r="L3334" s="279"/>
      <c r="M3334" s="284"/>
      <c r="T3334" s="285"/>
      <c r="AT3334" s="281" t="s">
        <v>373</v>
      </c>
      <c r="AU3334" s="281" t="s">
        <v>90</v>
      </c>
      <c r="AV3334" s="280" t="s">
        <v>90</v>
      </c>
      <c r="AW3334" s="280" t="s">
        <v>31</v>
      </c>
      <c r="AX3334" s="280" t="s">
        <v>77</v>
      </c>
      <c r="AY3334" s="281" t="s">
        <v>366</v>
      </c>
    </row>
    <row r="3335" spans="2:65" s="280" customFormat="1">
      <c r="B3335" s="279"/>
      <c r="D3335" s="274" t="s">
        <v>373</v>
      </c>
      <c r="E3335" s="281" t="s">
        <v>1</v>
      </c>
      <c r="F3335" s="282" t="s">
        <v>2539</v>
      </c>
      <c r="H3335" s="283">
        <v>0.95299999999999996</v>
      </c>
      <c r="L3335" s="279"/>
      <c r="M3335" s="284"/>
      <c r="T3335" s="285"/>
      <c r="AT3335" s="281" t="s">
        <v>373</v>
      </c>
      <c r="AU3335" s="281" t="s">
        <v>90</v>
      </c>
      <c r="AV3335" s="280" t="s">
        <v>90</v>
      </c>
      <c r="AW3335" s="280" t="s">
        <v>31</v>
      </c>
      <c r="AX3335" s="280" t="s">
        <v>77</v>
      </c>
      <c r="AY3335" s="281" t="s">
        <v>366</v>
      </c>
    </row>
    <row r="3336" spans="2:65" s="280" customFormat="1">
      <c r="B3336" s="279"/>
      <c r="D3336" s="274" t="s">
        <v>373</v>
      </c>
      <c r="E3336" s="281" t="s">
        <v>1</v>
      </c>
      <c r="F3336" s="282" t="s">
        <v>2519</v>
      </c>
      <c r="H3336" s="283">
        <v>1.07</v>
      </c>
      <c r="L3336" s="279"/>
      <c r="M3336" s="284"/>
      <c r="T3336" s="285"/>
      <c r="AT3336" s="281" t="s">
        <v>373</v>
      </c>
      <c r="AU3336" s="281" t="s">
        <v>90</v>
      </c>
      <c r="AV3336" s="280" t="s">
        <v>90</v>
      </c>
      <c r="AW3336" s="280" t="s">
        <v>31</v>
      </c>
      <c r="AX3336" s="280" t="s">
        <v>77</v>
      </c>
      <c r="AY3336" s="281" t="s">
        <v>366</v>
      </c>
    </row>
    <row r="3337" spans="2:65" s="273" customFormat="1">
      <c r="B3337" s="272"/>
      <c r="D3337" s="274" t="s">
        <v>373</v>
      </c>
      <c r="E3337" s="275" t="s">
        <v>1</v>
      </c>
      <c r="F3337" s="276" t="s">
        <v>2520</v>
      </c>
      <c r="H3337" s="275" t="s">
        <v>1</v>
      </c>
      <c r="L3337" s="272"/>
      <c r="M3337" s="277"/>
      <c r="T3337" s="278"/>
      <c r="AT3337" s="275" t="s">
        <v>373</v>
      </c>
      <c r="AU3337" s="275" t="s">
        <v>90</v>
      </c>
      <c r="AV3337" s="273" t="s">
        <v>84</v>
      </c>
      <c r="AW3337" s="273" t="s">
        <v>31</v>
      </c>
      <c r="AX3337" s="273" t="s">
        <v>77</v>
      </c>
      <c r="AY3337" s="275" t="s">
        <v>366</v>
      </c>
    </row>
    <row r="3338" spans="2:65" s="280" customFormat="1">
      <c r="B3338" s="279"/>
      <c r="D3338" s="274" t="s">
        <v>373</v>
      </c>
      <c r="E3338" s="281" t="s">
        <v>1</v>
      </c>
      <c r="F3338" s="282" t="s">
        <v>2524</v>
      </c>
      <c r="H3338" s="283">
        <v>4.7439999999999998</v>
      </c>
      <c r="L3338" s="279"/>
      <c r="M3338" s="284"/>
      <c r="T3338" s="285"/>
      <c r="AT3338" s="281" t="s">
        <v>373</v>
      </c>
      <c r="AU3338" s="281" t="s">
        <v>90</v>
      </c>
      <c r="AV3338" s="280" t="s">
        <v>90</v>
      </c>
      <c r="AW3338" s="280" t="s">
        <v>31</v>
      </c>
      <c r="AX3338" s="280" t="s">
        <v>77</v>
      </c>
      <c r="AY3338" s="281" t="s">
        <v>366</v>
      </c>
    </row>
    <row r="3339" spans="2:65" s="287" customFormat="1">
      <c r="B3339" s="286"/>
      <c r="D3339" s="274" t="s">
        <v>373</v>
      </c>
      <c r="E3339" s="288" t="s">
        <v>1</v>
      </c>
      <c r="F3339" s="289" t="s">
        <v>378</v>
      </c>
      <c r="H3339" s="290">
        <v>11.064</v>
      </c>
      <c r="L3339" s="286"/>
      <c r="M3339" s="291"/>
      <c r="T3339" s="292"/>
      <c r="AT3339" s="288" t="s">
        <v>373</v>
      </c>
      <c r="AU3339" s="288" t="s">
        <v>90</v>
      </c>
      <c r="AV3339" s="287" t="s">
        <v>371</v>
      </c>
      <c r="AW3339" s="287" t="s">
        <v>31</v>
      </c>
      <c r="AX3339" s="287" t="s">
        <v>84</v>
      </c>
      <c r="AY3339" s="288" t="s">
        <v>366</v>
      </c>
    </row>
    <row r="3340" spans="2:65" s="74" customFormat="1" ht="66.75" customHeight="1">
      <c r="B3340" s="73"/>
      <c r="C3340" s="260" t="s">
        <v>2540</v>
      </c>
      <c r="D3340" s="260" t="s">
        <v>368</v>
      </c>
      <c r="E3340" s="261" t="s">
        <v>2541</v>
      </c>
      <c r="F3340" s="262" t="s">
        <v>2542</v>
      </c>
      <c r="G3340" s="263" t="s">
        <v>249</v>
      </c>
      <c r="H3340" s="264">
        <v>4.4050000000000002</v>
      </c>
      <c r="I3340" s="26"/>
      <c r="J3340" s="266">
        <f>ROUND(I3340*H3340,2)</f>
        <v>0</v>
      </c>
      <c r="K3340" s="267"/>
      <c r="L3340" s="73"/>
      <c r="M3340" s="27" t="s">
        <v>1</v>
      </c>
      <c r="N3340" s="233" t="s">
        <v>43</v>
      </c>
      <c r="P3340" s="269">
        <f>O3340*H3340</f>
        <v>0</v>
      </c>
      <c r="Q3340" s="269">
        <v>5.1500000000000001E-3</v>
      </c>
      <c r="R3340" s="269">
        <f>Q3340*H3340</f>
        <v>2.2685750000000001E-2</v>
      </c>
      <c r="S3340" s="269">
        <v>0</v>
      </c>
      <c r="T3340" s="270">
        <f>S3340*H3340</f>
        <v>0</v>
      </c>
      <c r="AR3340" s="271" t="s">
        <v>371</v>
      </c>
      <c r="AT3340" s="271" t="s">
        <v>368</v>
      </c>
      <c r="AU3340" s="271" t="s">
        <v>90</v>
      </c>
      <c r="AY3340" s="53" t="s">
        <v>366</v>
      </c>
      <c r="BE3340" s="179">
        <f>IF(N3340="základná",J3340,0)</f>
        <v>0</v>
      </c>
      <c r="BF3340" s="179">
        <f>IF(N3340="znížená",J3340,0)</f>
        <v>0</v>
      </c>
      <c r="BG3340" s="179">
        <f>IF(N3340="zákl. prenesená",J3340,0)</f>
        <v>0</v>
      </c>
      <c r="BH3340" s="179">
        <f>IF(N3340="zníž. prenesená",J3340,0)</f>
        <v>0</v>
      </c>
      <c r="BI3340" s="179">
        <f>IF(N3340="nulová",J3340,0)</f>
        <v>0</v>
      </c>
      <c r="BJ3340" s="53" t="s">
        <v>90</v>
      </c>
      <c r="BK3340" s="179">
        <f>ROUND(I3340*H3340,2)</f>
        <v>0</v>
      </c>
      <c r="BL3340" s="53" t="s">
        <v>371</v>
      </c>
      <c r="BM3340" s="271" t="s">
        <v>2543</v>
      </c>
    </row>
    <row r="3341" spans="2:65" s="273" customFormat="1">
      <c r="B3341" s="272"/>
      <c r="D3341" s="274" t="s">
        <v>373</v>
      </c>
      <c r="E3341" s="275" t="s">
        <v>1</v>
      </c>
      <c r="F3341" s="276" t="s">
        <v>2544</v>
      </c>
      <c r="H3341" s="275" t="s">
        <v>1</v>
      </c>
      <c r="L3341" s="272"/>
      <c r="M3341" s="277"/>
      <c r="T3341" s="278"/>
      <c r="AT3341" s="275" t="s">
        <v>373</v>
      </c>
      <c r="AU3341" s="275" t="s">
        <v>90</v>
      </c>
      <c r="AV3341" s="273" t="s">
        <v>84</v>
      </c>
      <c r="AW3341" s="273" t="s">
        <v>31</v>
      </c>
      <c r="AX3341" s="273" t="s">
        <v>77</v>
      </c>
      <c r="AY3341" s="275" t="s">
        <v>366</v>
      </c>
    </row>
    <row r="3342" spans="2:65" s="280" customFormat="1">
      <c r="B3342" s="279"/>
      <c r="D3342" s="274" t="s">
        <v>373</v>
      </c>
      <c r="E3342" s="281" t="s">
        <v>1</v>
      </c>
      <c r="F3342" s="282" t="s">
        <v>2545</v>
      </c>
      <c r="H3342" s="283">
        <v>3.3</v>
      </c>
      <c r="L3342" s="279"/>
      <c r="M3342" s="284"/>
      <c r="T3342" s="285"/>
      <c r="AT3342" s="281" t="s">
        <v>373</v>
      </c>
      <c r="AU3342" s="281" t="s">
        <v>90</v>
      </c>
      <c r="AV3342" s="280" t="s">
        <v>90</v>
      </c>
      <c r="AW3342" s="280" t="s">
        <v>31</v>
      </c>
      <c r="AX3342" s="280" t="s">
        <v>77</v>
      </c>
      <c r="AY3342" s="281" t="s">
        <v>366</v>
      </c>
    </row>
    <row r="3343" spans="2:65" s="273" customFormat="1">
      <c r="B3343" s="272"/>
      <c r="D3343" s="274" t="s">
        <v>373</v>
      </c>
      <c r="E3343" s="275" t="s">
        <v>1</v>
      </c>
      <c r="F3343" s="276" t="s">
        <v>2546</v>
      </c>
      <c r="H3343" s="275" t="s">
        <v>1</v>
      </c>
      <c r="L3343" s="272"/>
      <c r="M3343" s="277"/>
      <c r="T3343" s="278"/>
      <c r="AT3343" s="275" t="s">
        <v>373</v>
      </c>
      <c r="AU3343" s="275" t="s">
        <v>90</v>
      </c>
      <c r="AV3343" s="273" t="s">
        <v>84</v>
      </c>
      <c r="AW3343" s="273" t="s">
        <v>31</v>
      </c>
      <c r="AX3343" s="273" t="s">
        <v>77</v>
      </c>
      <c r="AY3343" s="275" t="s">
        <v>366</v>
      </c>
    </row>
    <row r="3344" spans="2:65" s="280" customFormat="1">
      <c r="B3344" s="279"/>
      <c r="D3344" s="274" t="s">
        <v>373</v>
      </c>
      <c r="E3344" s="281" t="s">
        <v>1</v>
      </c>
      <c r="F3344" s="282" t="s">
        <v>2547</v>
      </c>
      <c r="H3344" s="283">
        <v>1.105</v>
      </c>
      <c r="L3344" s="279"/>
      <c r="M3344" s="284"/>
      <c r="T3344" s="285"/>
      <c r="AT3344" s="281" t="s">
        <v>373</v>
      </c>
      <c r="AU3344" s="281" t="s">
        <v>90</v>
      </c>
      <c r="AV3344" s="280" t="s">
        <v>90</v>
      </c>
      <c r="AW3344" s="280" t="s">
        <v>31</v>
      </c>
      <c r="AX3344" s="280" t="s">
        <v>77</v>
      </c>
      <c r="AY3344" s="281" t="s">
        <v>366</v>
      </c>
    </row>
    <row r="3345" spans="2:65" s="287" customFormat="1">
      <c r="B3345" s="286"/>
      <c r="D3345" s="274" t="s">
        <v>373</v>
      </c>
      <c r="E3345" s="288" t="s">
        <v>1</v>
      </c>
      <c r="F3345" s="289" t="s">
        <v>378</v>
      </c>
      <c r="H3345" s="290">
        <v>4.4050000000000002</v>
      </c>
      <c r="L3345" s="286"/>
      <c r="M3345" s="291"/>
      <c r="T3345" s="292"/>
      <c r="AT3345" s="288" t="s">
        <v>373</v>
      </c>
      <c r="AU3345" s="288" t="s">
        <v>90</v>
      </c>
      <c r="AV3345" s="287" t="s">
        <v>371</v>
      </c>
      <c r="AW3345" s="287" t="s">
        <v>31</v>
      </c>
      <c r="AX3345" s="287" t="s">
        <v>84</v>
      </c>
      <c r="AY3345" s="288" t="s">
        <v>366</v>
      </c>
    </row>
    <row r="3346" spans="2:65" s="74" customFormat="1" ht="44.25" customHeight="1">
      <c r="B3346" s="73"/>
      <c r="C3346" s="311" t="s">
        <v>2548</v>
      </c>
      <c r="D3346" s="311" t="s">
        <v>368</v>
      </c>
      <c r="E3346" s="312" t="s">
        <v>2549</v>
      </c>
      <c r="F3346" s="313" t="s">
        <v>2550</v>
      </c>
      <c r="G3346" s="314" t="s">
        <v>249</v>
      </c>
      <c r="H3346" s="315">
        <v>51.548000000000002</v>
      </c>
      <c r="I3346" s="26"/>
      <c r="J3346" s="266">
        <f>ROUND(I3346*H3346,2)</f>
        <v>0</v>
      </c>
      <c r="K3346" s="267"/>
      <c r="L3346" s="73"/>
      <c r="M3346" s="27" t="s">
        <v>1</v>
      </c>
      <c r="N3346" s="233" t="s">
        <v>43</v>
      </c>
      <c r="P3346" s="269">
        <f>O3346*H3346</f>
        <v>0</v>
      </c>
      <c r="Q3346" s="269">
        <v>0</v>
      </c>
      <c r="R3346" s="269">
        <f>Q3346*H3346</f>
        <v>0</v>
      </c>
      <c r="S3346" s="269">
        <v>0</v>
      </c>
      <c r="T3346" s="270">
        <f>S3346*H3346</f>
        <v>0</v>
      </c>
      <c r="AR3346" s="271" t="s">
        <v>371</v>
      </c>
      <c r="AT3346" s="271" t="s">
        <v>368</v>
      </c>
      <c r="AU3346" s="271" t="s">
        <v>90</v>
      </c>
      <c r="AY3346" s="53" t="s">
        <v>366</v>
      </c>
      <c r="BE3346" s="179">
        <f>IF(N3346="základná",J3346,0)</f>
        <v>0</v>
      </c>
      <c r="BF3346" s="179">
        <f>IF(N3346="znížená",J3346,0)</f>
        <v>0</v>
      </c>
      <c r="BG3346" s="179">
        <f>IF(N3346="zákl. prenesená",J3346,0)</f>
        <v>0</v>
      </c>
      <c r="BH3346" s="179">
        <f>IF(N3346="zníž. prenesená",J3346,0)</f>
        <v>0</v>
      </c>
      <c r="BI3346" s="179">
        <f>IF(N3346="nulová",J3346,0)</f>
        <v>0</v>
      </c>
      <c r="BJ3346" s="53" t="s">
        <v>90</v>
      </c>
      <c r="BK3346" s="179">
        <f>ROUND(I3346*H3346,2)</f>
        <v>0</v>
      </c>
      <c r="BL3346" s="53" t="s">
        <v>371</v>
      </c>
      <c r="BM3346" s="271" t="s">
        <v>2551</v>
      </c>
    </row>
    <row r="3347" spans="2:65" s="273" customFormat="1">
      <c r="B3347" s="272"/>
      <c r="D3347" s="274" t="s">
        <v>373</v>
      </c>
      <c r="E3347" s="275" t="s">
        <v>1</v>
      </c>
      <c r="F3347" s="276" t="s">
        <v>2552</v>
      </c>
      <c r="H3347" s="275" t="s">
        <v>1</v>
      </c>
      <c r="L3347" s="272"/>
      <c r="M3347" s="277"/>
      <c r="T3347" s="278"/>
      <c r="AT3347" s="275" t="s">
        <v>373</v>
      </c>
      <c r="AU3347" s="275" t="s">
        <v>90</v>
      </c>
      <c r="AV3347" s="273" t="s">
        <v>84</v>
      </c>
      <c r="AW3347" s="273" t="s">
        <v>31</v>
      </c>
      <c r="AX3347" s="273" t="s">
        <v>77</v>
      </c>
      <c r="AY3347" s="275" t="s">
        <v>366</v>
      </c>
    </row>
    <row r="3348" spans="2:65" s="273" customFormat="1">
      <c r="B3348" s="272"/>
      <c r="D3348" s="274" t="s">
        <v>373</v>
      </c>
      <c r="E3348" s="275" t="s">
        <v>1</v>
      </c>
      <c r="F3348" s="276" t="s">
        <v>2553</v>
      </c>
      <c r="H3348" s="275" t="s">
        <v>1</v>
      </c>
      <c r="L3348" s="272"/>
      <c r="M3348" s="277"/>
      <c r="T3348" s="278"/>
      <c r="AT3348" s="275" t="s">
        <v>373</v>
      </c>
      <c r="AU3348" s="275" t="s">
        <v>90</v>
      </c>
      <c r="AV3348" s="273" t="s">
        <v>84</v>
      </c>
      <c r="AW3348" s="273" t="s">
        <v>31</v>
      </c>
      <c r="AX3348" s="273" t="s">
        <v>77</v>
      </c>
      <c r="AY3348" s="275" t="s">
        <v>366</v>
      </c>
    </row>
    <row r="3349" spans="2:65" s="280" customFormat="1">
      <c r="B3349" s="279"/>
      <c r="D3349" s="274" t="s">
        <v>373</v>
      </c>
      <c r="E3349" s="281" t="s">
        <v>1</v>
      </c>
      <c r="F3349" s="282" t="s">
        <v>2554</v>
      </c>
      <c r="H3349" s="283">
        <v>25.774000000000001</v>
      </c>
      <c r="L3349" s="279"/>
      <c r="M3349" s="284"/>
      <c r="T3349" s="285"/>
      <c r="AT3349" s="281" t="s">
        <v>373</v>
      </c>
      <c r="AU3349" s="281" t="s">
        <v>90</v>
      </c>
      <c r="AV3349" s="280" t="s">
        <v>90</v>
      </c>
      <c r="AW3349" s="280" t="s">
        <v>31</v>
      </c>
      <c r="AX3349" s="280" t="s">
        <v>77</v>
      </c>
      <c r="AY3349" s="281" t="s">
        <v>366</v>
      </c>
    </row>
    <row r="3350" spans="2:65" s="273" customFormat="1">
      <c r="B3350" s="272"/>
      <c r="D3350" s="274" t="s">
        <v>373</v>
      </c>
      <c r="E3350" s="275" t="s">
        <v>1</v>
      </c>
      <c r="F3350" s="276" t="s">
        <v>2555</v>
      </c>
      <c r="H3350" s="275" t="s">
        <v>1</v>
      </c>
      <c r="L3350" s="272"/>
      <c r="M3350" s="277"/>
      <c r="T3350" s="278"/>
      <c r="AT3350" s="275" t="s">
        <v>373</v>
      </c>
      <c r="AU3350" s="275" t="s">
        <v>90</v>
      </c>
      <c r="AV3350" s="273" t="s">
        <v>84</v>
      </c>
      <c r="AW3350" s="273" t="s">
        <v>31</v>
      </c>
      <c r="AX3350" s="273" t="s">
        <v>77</v>
      </c>
      <c r="AY3350" s="275" t="s">
        <v>366</v>
      </c>
    </row>
    <row r="3351" spans="2:65" s="280" customFormat="1">
      <c r="B3351" s="279"/>
      <c r="D3351" s="274" t="s">
        <v>373</v>
      </c>
      <c r="E3351" s="281" t="s">
        <v>1</v>
      </c>
      <c r="F3351" s="282" t="s">
        <v>2554</v>
      </c>
      <c r="H3351" s="283">
        <v>25.774000000000001</v>
      </c>
      <c r="L3351" s="279"/>
      <c r="M3351" s="284"/>
      <c r="T3351" s="285"/>
      <c r="AT3351" s="281" t="s">
        <v>373</v>
      </c>
      <c r="AU3351" s="281" t="s">
        <v>90</v>
      </c>
      <c r="AV3351" s="280" t="s">
        <v>90</v>
      </c>
      <c r="AW3351" s="280" t="s">
        <v>31</v>
      </c>
      <c r="AX3351" s="280" t="s">
        <v>77</v>
      </c>
      <c r="AY3351" s="281" t="s">
        <v>366</v>
      </c>
    </row>
    <row r="3352" spans="2:65" s="294" customFormat="1">
      <c r="B3352" s="293"/>
      <c r="D3352" s="274" t="s">
        <v>373</v>
      </c>
      <c r="E3352" s="295" t="s">
        <v>183</v>
      </c>
      <c r="F3352" s="296" t="s">
        <v>397</v>
      </c>
      <c r="H3352" s="297">
        <v>51.548000000000002</v>
      </c>
      <c r="L3352" s="293"/>
      <c r="M3352" s="298"/>
      <c r="T3352" s="299"/>
      <c r="AT3352" s="295" t="s">
        <v>373</v>
      </c>
      <c r="AU3352" s="295" t="s">
        <v>90</v>
      </c>
      <c r="AV3352" s="294" t="s">
        <v>149</v>
      </c>
      <c r="AW3352" s="294" t="s">
        <v>31</v>
      </c>
      <c r="AX3352" s="294" t="s">
        <v>77</v>
      </c>
      <c r="AY3352" s="295" t="s">
        <v>366</v>
      </c>
    </row>
    <row r="3353" spans="2:65" s="287" customFormat="1">
      <c r="B3353" s="286"/>
      <c r="D3353" s="274" t="s">
        <v>373</v>
      </c>
      <c r="E3353" s="288" t="s">
        <v>1</v>
      </c>
      <c r="F3353" s="289" t="s">
        <v>378</v>
      </c>
      <c r="H3353" s="290">
        <v>51.548000000000002</v>
      </c>
      <c r="L3353" s="286"/>
      <c r="M3353" s="291"/>
      <c r="T3353" s="292"/>
      <c r="AT3353" s="288" t="s">
        <v>373</v>
      </c>
      <c r="AU3353" s="288" t="s">
        <v>90</v>
      </c>
      <c r="AV3353" s="287" t="s">
        <v>371</v>
      </c>
      <c r="AW3353" s="287" t="s">
        <v>31</v>
      </c>
      <c r="AX3353" s="287" t="s">
        <v>84</v>
      </c>
      <c r="AY3353" s="288" t="s">
        <v>366</v>
      </c>
    </row>
    <row r="3354" spans="2:65" s="74" customFormat="1" ht="33" customHeight="1">
      <c r="B3354" s="73"/>
      <c r="C3354" s="311" t="s">
        <v>2556</v>
      </c>
      <c r="D3354" s="311" t="s">
        <v>368</v>
      </c>
      <c r="E3354" s="312" t="s">
        <v>2557</v>
      </c>
      <c r="F3354" s="313" t="s">
        <v>2558</v>
      </c>
      <c r="G3354" s="314" t="s">
        <v>249</v>
      </c>
      <c r="H3354" s="315">
        <v>6.1859999999999999</v>
      </c>
      <c r="I3354" s="26"/>
      <c r="J3354" s="266">
        <f>ROUND(I3354*H3354,2)</f>
        <v>0</v>
      </c>
      <c r="K3354" s="267"/>
      <c r="L3354" s="73"/>
      <c r="M3354" s="27" t="s">
        <v>1</v>
      </c>
      <c r="N3354" s="233" t="s">
        <v>43</v>
      </c>
      <c r="P3354" s="269">
        <f>O3354*H3354</f>
        <v>0</v>
      </c>
      <c r="Q3354" s="269">
        <v>0</v>
      </c>
      <c r="R3354" s="269">
        <f>Q3354*H3354</f>
        <v>0</v>
      </c>
      <c r="S3354" s="269">
        <v>0</v>
      </c>
      <c r="T3354" s="270">
        <f>S3354*H3354</f>
        <v>0</v>
      </c>
      <c r="AR3354" s="271" t="s">
        <v>371</v>
      </c>
      <c r="AT3354" s="271" t="s">
        <v>368</v>
      </c>
      <c r="AU3354" s="271" t="s">
        <v>90</v>
      </c>
      <c r="AY3354" s="53" t="s">
        <v>366</v>
      </c>
      <c r="BE3354" s="179">
        <f>IF(N3354="základná",J3354,0)</f>
        <v>0</v>
      </c>
      <c r="BF3354" s="179">
        <f>IF(N3354="znížená",J3354,0)</f>
        <v>0</v>
      </c>
      <c r="BG3354" s="179">
        <f>IF(N3354="zákl. prenesená",J3354,0)</f>
        <v>0</v>
      </c>
      <c r="BH3354" s="179">
        <f>IF(N3354="zníž. prenesená",J3354,0)</f>
        <v>0</v>
      </c>
      <c r="BI3354" s="179">
        <f>IF(N3354="nulová",J3354,0)</f>
        <v>0</v>
      </c>
      <c r="BJ3354" s="53" t="s">
        <v>90</v>
      </c>
      <c r="BK3354" s="179">
        <f>ROUND(I3354*H3354,2)</f>
        <v>0</v>
      </c>
      <c r="BL3354" s="53" t="s">
        <v>371</v>
      </c>
      <c r="BM3354" s="271" t="s">
        <v>2559</v>
      </c>
    </row>
    <row r="3355" spans="2:65" s="280" customFormat="1">
      <c r="B3355" s="279"/>
      <c r="D3355" s="274" t="s">
        <v>373</v>
      </c>
      <c r="E3355" s="281" t="s">
        <v>1</v>
      </c>
      <c r="F3355" s="282" t="s">
        <v>2560</v>
      </c>
      <c r="H3355" s="283">
        <v>6.1859999999999999</v>
      </c>
      <c r="L3355" s="279"/>
      <c r="M3355" s="284"/>
      <c r="T3355" s="285"/>
      <c r="AT3355" s="281" t="s">
        <v>373</v>
      </c>
      <c r="AU3355" s="281" t="s">
        <v>90</v>
      </c>
      <c r="AV3355" s="280" t="s">
        <v>90</v>
      </c>
      <c r="AW3355" s="280" t="s">
        <v>31</v>
      </c>
      <c r="AX3355" s="280" t="s">
        <v>77</v>
      </c>
      <c r="AY3355" s="281" t="s">
        <v>366</v>
      </c>
    </row>
    <row r="3356" spans="2:65" s="287" customFormat="1">
      <c r="B3356" s="286"/>
      <c r="D3356" s="274" t="s">
        <v>373</v>
      </c>
      <c r="E3356" s="288" t="s">
        <v>1</v>
      </c>
      <c r="F3356" s="289" t="s">
        <v>378</v>
      </c>
      <c r="H3356" s="290">
        <v>6.1859999999999999</v>
      </c>
      <c r="L3356" s="286"/>
      <c r="M3356" s="291"/>
      <c r="T3356" s="292"/>
      <c r="AT3356" s="288" t="s">
        <v>373</v>
      </c>
      <c r="AU3356" s="288" t="s">
        <v>90</v>
      </c>
      <c r="AV3356" s="287" t="s">
        <v>371</v>
      </c>
      <c r="AW3356" s="287" t="s">
        <v>31</v>
      </c>
      <c r="AX3356" s="287" t="s">
        <v>84</v>
      </c>
      <c r="AY3356" s="288" t="s">
        <v>366</v>
      </c>
    </row>
    <row r="3357" spans="2:65" s="74" customFormat="1" ht="44.25" customHeight="1">
      <c r="B3357" s="73"/>
      <c r="C3357" s="311" t="s">
        <v>2561</v>
      </c>
      <c r="D3357" s="311" t="s">
        <v>368</v>
      </c>
      <c r="E3357" s="312" t="s">
        <v>2562</v>
      </c>
      <c r="F3357" s="313" t="s">
        <v>2563</v>
      </c>
      <c r="G3357" s="314" t="s">
        <v>249</v>
      </c>
      <c r="H3357" s="315">
        <v>68.94</v>
      </c>
      <c r="I3357" s="26"/>
      <c r="J3357" s="266">
        <f>ROUND(I3357*H3357,2)</f>
        <v>0</v>
      </c>
      <c r="K3357" s="267"/>
      <c r="L3357" s="73"/>
      <c r="M3357" s="27" t="s">
        <v>1</v>
      </c>
      <c r="N3357" s="233" t="s">
        <v>43</v>
      </c>
      <c r="P3357" s="269">
        <f>O3357*H3357</f>
        <v>0</v>
      </c>
      <c r="Q3357" s="269">
        <v>0</v>
      </c>
      <c r="R3357" s="269">
        <f>Q3357*H3357</f>
        <v>0</v>
      </c>
      <c r="S3357" s="269">
        <v>0</v>
      </c>
      <c r="T3357" s="270">
        <f>S3357*H3357</f>
        <v>0</v>
      </c>
      <c r="AR3357" s="271" t="s">
        <v>371</v>
      </c>
      <c r="AT3357" s="271" t="s">
        <v>368</v>
      </c>
      <c r="AU3357" s="271" t="s">
        <v>90</v>
      </c>
      <c r="AY3357" s="53" t="s">
        <v>366</v>
      </c>
      <c r="BE3357" s="179">
        <f>IF(N3357="základná",J3357,0)</f>
        <v>0</v>
      </c>
      <c r="BF3357" s="179">
        <f>IF(N3357="znížená",J3357,0)</f>
        <v>0</v>
      </c>
      <c r="BG3357" s="179">
        <f>IF(N3357="zákl. prenesená",J3357,0)</f>
        <v>0</v>
      </c>
      <c r="BH3357" s="179">
        <f>IF(N3357="zníž. prenesená",J3357,0)</f>
        <v>0</v>
      </c>
      <c r="BI3357" s="179">
        <f>IF(N3357="nulová",J3357,0)</f>
        <v>0</v>
      </c>
      <c r="BJ3357" s="53" t="s">
        <v>90</v>
      </c>
      <c r="BK3357" s="179">
        <f>ROUND(I3357*H3357,2)</f>
        <v>0</v>
      </c>
      <c r="BL3357" s="53" t="s">
        <v>371</v>
      </c>
      <c r="BM3357" s="271" t="s">
        <v>2564</v>
      </c>
    </row>
    <row r="3358" spans="2:65" s="280" customFormat="1">
      <c r="B3358" s="279"/>
      <c r="D3358" s="274" t="s">
        <v>373</v>
      </c>
      <c r="E3358" s="281" t="s">
        <v>1</v>
      </c>
      <c r="F3358" s="282" t="s">
        <v>179</v>
      </c>
      <c r="H3358" s="283">
        <v>68.94</v>
      </c>
      <c r="L3358" s="279"/>
      <c r="M3358" s="284"/>
      <c r="T3358" s="285"/>
      <c r="AT3358" s="281" t="s">
        <v>373</v>
      </c>
      <c r="AU3358" s="281" t="s">
        <v>90</v>
      </c>
      <c r="AV3358" s="280" t="s">
        <v>90</v>
      </c>
      <c r="AW3358" s="280" t="s">
        <v>31</v>
      </c>
      <c r="AX3358" s="280" t="s">
        <v>77</v>
      </c>
      <c r="AY3358" s="281" t="s">
        <v>366</v>
      </c>
    </row>
    <row r="3359" spans="2:65" s="294" customFormat="1">
      <c r="B3359" s="293"/>
      <c r="D3359" s="274" t="s">
        <v>373</v>
      </c>
      <c r="E3359" s="295" t="s">
        <v>1</v>
      </c>
      <c r="F3359" s="296" t="s">
        <v>397</v>
      </c>
      <c r="H3359" s="297">
        <v>68.94</v>
      </c>
      <c r="L3359" s="293"/>
      <c r="M3359" s="298"/>
      <c r="T3359" s="299"/>
      <c r="AT3359" s="295" t="s">
        <v>373</v>
      </c>
      <c r="AU3359" s="295" t="s">
        <v>90</v>
      </c>
      <c r="AV3359" s="294" t="s">
        <v>149</v>
      </c>
      <c r="AW3359" s="294" t="s">
        <v>31</v>
      </c>
      <c r="AX3359" s="294" t="s">
        <v>77</v>
      </c>
      <c r="AY3359" s="295" t="s">
        <v>366</v>
      </c>
    </row>
    <row r="3360" spans="2:65" s="287" customFormat="1">
      <c r="B3360" s="286"/>
      <c r="D3360" s="274" t="s">
        <v>373</v>
      </c>
      <c r="E3360" s="288" t="s">
        <v>1</v>
      </c>
      <c r="F3360" s="289" t="s">
        <v>378</v>
      </c>
      <c r="H3360" s="290">
        <v>68.94</v>
      </c>
      <c r="L3360" s="286"/>
      <c r="M3360" s="291"/>
      <c r="T3360" s="292"/>
      <c r="AT3360" s="288" t="s">
        <v>373</v>
      </c>
      <c r="AU3360" s="288" t="s">
        <v>90</v>
      </c>
      <c r="AV3360" s="287" t="s">
        <v>371</v>
      </c>
      <c r="AW3360" s="287" t="s">
        <v>31</v>
      </c>
      <c r="AX3360" s="287" t="s">
        <v>84</v>
      </c>
      <c r="AY3360" s="288" t="s">
        <v>366</v>
      </c>
    </row>
    <row r="3361" spans="2:65" s="74" customFormat="1" ht="33" customHeight="1">
      <c r="B3361" s="73"/>
      <c r="C3361" s="260" t="s">
        <v>2565</v>
      </c>
      <c r="D3361" s="260" t="s">
        <v>368</v>
      </c>
      <c r="E3361" s="261" t="s">
        <v>2566</v>
      </c>
      <c r="F3361" s="262" t="s">
        <v>2567</v>
      </c>
      <c r="G3361" s="263" t="s">
        <v>249</v>
      </c>
      <c r="H3361" s="264">
        <v>11.03</v>
      </c>
      <c r="I3361" s="26"/>
      <c r="J3361" s="266">
        <f>ROUND(I3361*H3361,2)</f>
        <v>0</v>
      </c>
      <c r="K3361" s="267"/>
      <c r="L3361" s="73"/>
      <c r="M3361" s="27" t="s">
        <v>1</v>
      </c>
      <c r="N3361" s="233" t="s">
        <v>43</v>
      </c>
      <c r="P3361" s="269">
        <f>O3361*H3361</f>
        <v>0</v>
      </c>
      <c r="Q3361" s="269">
        <v>0</v>
      </c>
      <c r="R3361" s="269">
        <f>Q3361*H3361</f>
        <v>0</v>
      </c>
      <c r="S3361" s="269">
        <v>0</v>
      </c>
      <c r="T3361" s="270">
        <f>S3361*H3361</f>
        <v>0</v>
      </c>
      <c r="AR3361" s="271" t="s">
        <v>371</v>
      </c>
      <c r="AT3361" s="271" t="s">
        <v>368</v>
      </c>
      <c r="AU3361" s="271" t="s">
        <v>90</v>
      </c>
      <c r="AY3361" s="53" t="s">
        <v>366</v>
      </c>
      <c r="BE3361" s="179">
        <f>IF(N3361="základná",J3361,0)</f>
        <v>0</v>
      </c>
      <c r="BF3361" s="179">
        <f>IF(N3361="znížená",J3361,0)</f>
        <v>0</v>
      </c>
      <c r="BG3361" s="179">
        <f>IF(N3361="zákl. prenesená",J3361,0)</f>
        <v>0</v>
      </c>
      <c r="BH3361" s="179">
        <f>IF(N3361="zníž. prenesená",J3361,0)</f>
        <v>0</v>
      </c>
      <c r="BI3361" s="179">
        <f>IF(N3361="nulová",J3361,0)</f>
        <v>0</v>
      </c>
      <c r="BJ3361" s="53" t="s">
        <v>90</v>
      </c>
      <c r="BK3361" s="179">
        <f>ROUND(I3361*H3361,2)</f>
        <v>0</v>
      </c>
      <c r="BL3361" s="53" t="s">
        <v>371</v>
      </c>
      <c r="BM3361" s="271" t="s">
        <v>2568</v>
      </c>
    </row>
    <row r="3362" spans="2:65" s="280" customFormat="1">
      <c r="B3362" s="279"/>
      <c r="D3362" s="274" t="s">
        <v>373</v>
      </c>
      <c r="E3362" s="281" t="s">
        <v>1</v>
      </c>
      <c r="F3362" s="282" t="s">
        <v>2569</v>
      </c>
      <c r="H3362" s="283">
        <v>11.03</v>
      </c>
      <c r="L3362" s="279"/>
      <c r="M3362" s="284"/>
      <c r="T3362" s="285"/>
      <c r="AT3362" s="281" t="s">
        <v>373</v>
      </c>
      <c r="AU3362" s="281" t="s">
        <v>90</v>
      </c>
      <c r="AV3362" s="280" t="s">
        <v>90</v>
      </c>
      <c r="AW3362" s="280" t="s">
        <v>31</v>
      </c>
      <c r="AX3362" s="280" t="s">
        <v>77</v>
      </c>
      <c r="AY3362" s="281" t="s">
        <v>366</v>
      </c>
    </row>
    <row r="3363" spans="2:65" s="287" customFormat="1">
      <c r="B3363" s="286"/>
      <c r="D3363" s="274" t="s">
        <v>373</v>
      </c>
      <c r="E3363" s="288" t="s">
        <v>1</v>
      </c>
      <c r="F3363" s="289" t="s">
        <v>378</v>
      </c>
      <c r="H3363" s="290">
        <v>11.03</v>
      </c>
      <c r="L3363" s="286"/>
      <c r="M3363" s="291"/>
      <c r="T3363" s="292"/>
      <c r="AT3363" s="288" t="s">
        <v>373</v>
      </c>
      <c r="AU3363" s="288" t="s">
        <v>90</v>
      </c>
      <c r="AV3363" s="287" t="s">
        <v>371</v>
      </c>
      <c r="AW3363" s="287" t="s">
        <v>31</v>
      </c>
      <c r="AX3363" s="287" t="s">
        <v>84</v>
      </c>
      <c r="AY3363" s="288" t="s">
        <v>366</v>
      </c>
    </row>
    <row r="3364" spans="2:65" s="74" customFormat="1" ht="24.2" customHeight="1">
      <c r="B3364" s="73"/>
      <c r="C3364" s="260" t="s">
        <v>2570</v>
      </c>
      <c r="D3364" s="260" t="s">
        <v>368</v>
      </c>
      <c r="E3364" s="261" t="s">
        <v>2571</v>
      </c>
      <c r="F3364" s="262" t="s">
        <v>2572</v>
      </c>
      <c r="G3364" s="263" t="s">
        <v>249</v>
      </c>
      <c r="H3364" s="264">
        <v>68.94</v>
      </c>
      <c r="I3364" s="26"/>
      <c r="J3364" s="266">
        <f>ROUND(I3364*H3364,2)</f>
        <v>0</v>
      </c>
      <c r="K3364" s="267"/>
      <c r="L3364" s="73"/>
      <c r="M3364" s="27" t="s">
        <v>1</v>
      </c>
      <c r="N3364" s="233" t="s">
        <v>43</v>
      </c>
      <c r="P3364" s="269">
        <f>O3364*H3364</f>
        <v>0</v>
      </c>
      <c r="Q3364" s="269">
        <v>0</v>
      </c>
      <c r="R3364" s="269">
        <f>Q3364*H3364</f>
        <v>0</v>
      </c>
      <c r="S3364" s="269">
        <v>0</v>
      </c>
      <c r="T3364" s="270">
        <f>S3364*H3364</f>
        <v>0</v>
      </c>
      <c r="AR3364" s="271" t="s">
        <v>371</v>
      </c>
      <c r="AT3364" s="271" t="s">
        <v>368</v>
      </c>
      <c r="AU3364" s="271" t="s">
        <v>90</v>
      </c>
      <c r="AY3364" s="53" t="s">
        <v>366</v>
      </c>
      <c r="BE3364" s="179">
        <f>IF(N3364="základná",J3364,0)</f>
        <v>0</v>
      </c>
      <c r="BF3364" s="179">
        <f>IF(N3364="znížená",J3364,0)</f>
        <v>0</v>
      </c>
      <c r="BG3364" s="179">
        <f>IF(N3364="zákl. prenesená",J3364,0)</f>
        <v>0</v>
      </c>
      <c r="BH3364" s="179">
        <f>IF(N3364="zníž. prenesená",J3364,0)</f>
        <v>0</v>
      </c>
      <c r="BI3364" s="179">
        <f>IF(N3364="nulová",J3364,0)</f>
        <v>0</v>
      </c>
      <c r="BJ3364" s="53" t="s">
        <v>90</v>
      </c>
      <c r="BK3364" s="179">
        <f>ROUND(I3364*H3364,2)</f>
        <v>0</v>
      </c>
      <c r="BL3364" s="53" t="s">
        <v>371</v>
      </c>
      <c r="BM3364" s="271" t="s">
        <v>2573</v>
      </c>
    </row>
    <row r="3365" spans="2:65" s="280" customFormat="1">
      <c r="B3365" s="279"/>
      <c r="D3365" s="274" t="s">
        <v>373</v>
      </c>
      <c r="E3365" s="281" t="s">
        <v>1</v>
      </c>
      <c r="F3365" s="282" t="s">
        <v>179</v>
      </c>
      <c r="H3365" s="283">
        <v>68.94</v>
      </c>
      <c r="L3365" s="279"/>
      <c r="M3365" s="284"/>
      <c r="T3365" s="285"/>
      <c r="AT3365" s="281" t="s">
        <v>373</v>
      </c>
      <c r="AU3365" s="281" t="s">
        <v>90</v>
      </c>
      <c r="AV3365" s="280" t="s">
        <v>90</v>
      </c>
      <c r="AW3365" s="280" t="s">
        <v>31</v>
      </c>
      <c r="AX3365" s="280" t="s">
        <v>77</v>
      </c>
      <c r="AY3365" s="281" t="s">
        <v>366</v>
      </c>
    </row>
    <row r="3366" spans="2:65" s="287" customFormat="1">
      <c r="B3366" s="286"/>
      <c r="D3366" s="274" t="s">
        <v>373</v>
      </c>
      <c r="E3366" s="288" t="s">
        <v>1</v>
      </c>
      <c r="F3366" s="289" t="s">
        <v>378</v>
      </c>
      <c r="H3366" s="290">
        <v>68.94</v>
      </c>
      <c r="L3366" s="286"/>
      <c r="M3366" s="291"/>
      <c r="T3366" s="292"/>
      <c r="AT3366" s="288" t="s">
        <v>373</v>
      </c>
      <c r="AU3366" s="288" t="s">
        <v>90</v>
      </c>
      <c r="AV3366" s="287" t="s">
        <v>371</v>
      </c>
      <c r="AW3366" s="287" t="s">
        <v>31</v>
      </c>
      <c r="AX3366" s="287" t="s">
        <v>84</v>
      </c>
      <c r="AY3366" s="288" t="s">
        <v>366</v>
      </c>
    </row>
    <row r="3367" spans="2:65" s="74" customFormat="1" ht="37.9" customHeight="1">
      <c r="B3367" s="73"/>
      <c r="C3367" s="311" t="s">
        <v>2574</v>
      </c>
      <c r="D3367" s="311" t="s">
        <v>368</v>
      </c>
      <c r="E3367" s="312" t="s">
        <v>2575</v>
      </c>
      <c r="F3367" s="313" t="s">
        <v>2576</v>
      </c>
      <c r="G3367" s="314" t="s">
        <v>249</v>
      </c>
      <c r="H3367" s="315">
        <v>120.488</v>
      </c>
      <c r="I3367" s="26"/>
      <c r="J3367" s="266">
        <f>ROUND(I3367*H3367,2)</f>
        <v>0</v>
      </c>
      <c r="K3367" s="267"/>
      <c r="L3367" s="73"/>
      <c r="M3367" s="27" t="s">
        <v>1</v>
      </c>
      <c r="N3367" s="233" t="s">
        <v>43</v>
      </c>
      <c r="P3367" s="269">
        <f>O3367*H3367</f>
        <v>0</v>
      </c>
      <c r="Q3367" s="269">
        <v>0</v>
      </c>
      <c r="R3367" s="269">
        <f>Q3367*H3367</f>
        <v>0</v>
      </c>
      <c r="S3367" s="269">
        <v>0</v>
      </c>
      <c r="T3367" s="270">
        <f>S3367*H3367</f>
        <v>0</v>
      </c>
      <c r="AR3367" s="271" t="s">
        <v>371</v>
      </c>
      <c r="AT3367" s="271" t="s">
        <v>368</v>
      </c>
      <c r="AU3367" s="271" t="s">
        <v>90</v>
      </c>
      <c r="AY3367" s="53" t="s">
        <v>366</v>
      </c>
      <c r="BE3367" s="179">
        <f>IF(N3367="základná",J3367,0)</f>
        <v>0</v>
      </c>
      <c r="BF3367" s="179">
        <f>IF(N3367="znížená",J3367,0)</f>
        <v>0</v>
      </c>
      <c r="BG3367" s="179">
        <f>IF(N3367="zákl. prenesená",J3367,0)</f>
        <v>0</v>
      </c>
      <c r="BH3367" s="179">
        <f>IF(N3367="zníž. prenesená",J3367,0)</f>
        <v>0</v>
      </c>
      <c r="BI3367" s="179">
        <f>IF(N3367="nulová",J3367,0)</f>
        <v>0</v>
      </c>
      <c r="BJ3367" s="53" t="s">
        <v>90</v>
      </c>
      <c r="BK3367" s="179">
        <f>ROUND(I3367*H3367,2)</f>
        <v>0</v>
      </c>
      <c r="BL3367" s="53" t="s">
        <v>371</v>
      </c>
      <c r="BM3367" s="271" t="s">
        <v>2577</v>
      </c>
    </row>
    <row r="3368" spans="2:65" s="280" customFormat="1">
      <c r="B3368" s="279"/>
      <c r="D3368" s="274" t="s">
        <v>373</v>
      </c>
      <c r="E3368" s="281" t="s">
        <v>1</v>
      </c>
      <c r="F3368" s="282" t="s">
        <v>179</v>
      </c>
      <c r="H3368" s="283">
        <v>68.94</v>
      </c>
      <c r="L3368" s="279"/>
      <c r="M3368" s="284"/>
      <c r="T3368" s="285"/>
      <c r="AT3368" s="281" t="s">
        <v>373</v>
      </c>
      <c r="AU3368" s="281" t="s">
        <v>90</v>
      </c>
      <c r="AV3368" s="280" t="s">
        <v>90</v>
      </c>
      <c r="AW3368" s="280" t="s">
        <v>31</v>
      </c>
      <c r="AX3368" s="280" t="s">
        <v>77</v>
      </c>
      <c r="AY3368" s="281" t="s">
        <v>366</v>
      </c>
    </row>
    <row r="3369" spans="2:65" s="280" customFormat="1">
      <c r="B3369" s="279"/>
      <c r="D3369" s="274" t="s">
        <v>373</v>
      </c>
      <c r="E3369" s="281" t="s">
        <v>1</v>
      </c>
      <c r="F3369" s="282" t="s">
        <v>183</v>
      </c>
      <c r="H3369" s="283">
        <v>51.548000000000002</v>
      </c>
      <c r="L3369" s="279"/>
      <c r="M3369" s="284"/>
      <c r="T3369" s="285"/>
      <c r="AT3369" s="281" t="s">
        <v>373</v>
      </c>
      <c r="AU3369" s="281" t="s">
        <v>90</v>
      </c>
      <c r="AV3369" s="280" t="s">
        <v>90</v>
      </c>
      <c r="AW3369" s="280" t="s">
        <v>31</v>
      </c>
      <c r="AX3369" s="280" t="s">
        <v>77</v>
      </c>
      <c r="AY3369" s="281" t="s">
        <v>366</v>
      </c>
    </row>
    <row r="3370" spans="2:65" s="287" customFormat="1">
      <c r="B3370" s="286"/>
      <c r="D3370" s="274" t="s">
        <v>373</v>
      </c>
      <c r="E3370" s="288" t="s">
        <v>1</v>
      </c>
      <c r="F3370" s="289" t="s">
        <v>378</v>
      </c>
      <c r="H3370" s="290">
        <v>120.488</v>
      </c>
      <c r="L3370" s="286"/>
      <c r="M3370" s="291"/>
      <c r="T3370" s="292"/>
      <c r="AT3370" s="288" t="s">
        <v>373</v>
      </c>
      <c r="AU3370" s="288" t="s">
        <v>90</v>
      </c>
      <c r="AV3370" s="287" t="s">
        <v>371</v>
      </c>
      <c r="AW3370" s="287" t="s">
        <v>31</v>
      </c>
      <c r="AX3370" s="287" t="s">
        <v>84</v>
      </c>
      <c r="AY3370" s="288" t="s">
        <v>366</v>
      </c>
    </row>
    <row r="3371" spans="2:65" s="74" customFormat="1" ht="44.25" customHeight="1">
      <c r="B3371" s="73"/>
      <c r="C3371" s="260" t="s">
        <v>2578</v>
      </c>
      <c r="D3371" s="260" t="s">
        <v>368</v>
      </c>
      <c r="E3371" s="261" t="s">
        <v>2579</v>
      </c>
      <c r="F3371" s="262" t="s">
        <v>2580</v>
      </c>
      <c r="G3371" s="263" t="s">
        <v>630</v>
      </c>
      <c r="H3371" s="264">
        <v>1</v>
      </c>
      <c r="I3371" s="26"/>
      <c r="J3371" s="266">
        <f>ROUND(I3371*H3371,2)</f>
        <v>0</v>
      </c>
      <c r="K3371" s="267"/>
      <c r="L3371" s="73"/>
      <c r="M3371" s="27" t="s">
        <v>1</v>
      </c>
      <c r="N3371" s="233" t="s">
        <v>43</v>
      </c>
      <c r="P3371" s="269">
        <f>O3371*H3371</f>
        <v>0</v>
      </c>
      <c r="Q3371" s="269">
        <v>1.0900000000000001</v>
      </c>
      <c r="R3371" s="269">
        <f>Q3371*H3371</f>
        <v>1.0900000000000001</v>
      </c>
      <c r="S3371" s="269">
        <v>0</v>
      </c>
      <c r="T3371" s="270">
        <f>S3371*H3371</f>
        <v>0</v>
      </c>
      <c r="AR3371" s="271" t="s">
        <v>371</v>
      </c>
      <c r="AT3371" s="271" t="s">
        <v>368</v>
      </c>
      <c r="AU3371" s="271" t="s">
        <v>90</v>
      </c>
      <c r="AY3371" s="53" t="s">
        <v>366</v>
      </c>
      <c r="BE3371" s="179">
        <f>IF(N3371="základná",J3371,0)</f>
        <v>0</v>
      </c>
      <c r="BF3371" s="179">
        <f>IF(N3371="znížená",J3371,0)</f>
        <v>0</v>
      </c>
      <c r="BG3371" s="179">
        <f>IF(N3371="zákl. prenesená",J3371,0)</f>
        <v>0</v>
      </c>
      <c r="BH3371" s="179">
        <f>IF(N3371="zníž. prenesená",J3371,0)</f>
        <v>0</v>
      </c>
      <c r="BI3371" s="179">
        <f>IF(N3371="nulová",J3371,0)</f>
        <v>0</v>
      </c>
      <c r="BJ3371" s="53" t="s">
        <v>90</v>
      </c>
      <c r="BK3371" s="179">
        <f>ROUND(I3371*H3371,2)</f>
        <v>0</v>
      </c>
      <c r="BL3371" s="53" t="s">
        <v>371</v>
      </c>
      <c r="BM3371" s="271" t="s">
        <v>2581</v>
      </c>
    </row>
    <row r="3372" spans="2:65" s="280" customFormat="1">
      <c r="B3372" s="279"/>
      <c r="D3372" s="274" t="s">
        <v>373</v>
      </c>
      <c r="E3372" s="281" t="s">
        <v>1</v>
      </c>
      <c r="F3372" s="282" t="s">
        <v>84</v>
      </c>
      <c r="H3372" s="283">
        <v>1</v>
      </c>
      <c r="L3372" s="279"/>
      <c r="M3372" s="284"/>
      <c r="T3372" s="285"/>
      <c r="AT3372" s="281" t="s">
        <v>373</v>
      </c>
      <c r="AU3372" s="281" t="s">
        <v>90</v>
      </c>
      <c r="AV3372" s="280" t="s">
        <v>90</v>
      </c>
      <c r="AW3372" s="280" t="s">
        <v>31</v>
      </c>
      <c r="AX3372" s="280" t="s">
        <v>84</v>
      </c>
      <c r="AY3372" s="281" t="s">
        <v>366</v>
      </c>
    </row>
    <row r="3373" spans="2:65" s="74" customFormat="1" ht="66.75" customHeight="1">
      <c r="B3373" s="73"/>
      <c r="C3373" s="260" t="s">
        <v>2582</v>
      </c>
      <c r="D3373" s="260" t="s">
        <v>368</v>
      </c>
      <c r="E3373" s="261" t="s">
        <v>2583</v>
      </c>
      <c r="F3373" s="262" t="s">
        <v>2584</v>
      </c>
      <c r="G3373" s="263" t="s">
        <v>630</v>
      </c>
      <c r="H3373" s="264">
        <v>1</v>
      </c>
      <c r="I3373" s="26"/>
      <c r="J3373" s="266">
        <f>ROUND(I3373*H3373,2)</f>
        <v>0</v>
      </c>
      <c r="K3373" s="267"/>
      <c r="L3373" s="73"/>
      <c r="M3373" s="27" t="s">
        <v>1</v>
      </c>
      <c r="N3373" s="233" t="s">
        <v>43</v>
      </c>
      <c r="P3373" s="269">
        <f>O3373*H3373</f>
        <v>0</v>
      </c>
      <c r="Q3373" s="269">
        <v>0</v>
      </c>
      <c r="R3373" s="269">
        <f>Q3373*H3373</f>
        <v>0</v>
      </c>
      <c r="S3373" s="269">
        <v>0</v>
      </c>
      <c r="T3373" s="270">
        <f>S3373*H3373</f>
        <v>0</v>
      </c>
      <c r="AR3373" s="271" t="s">
        <v>371</v>
      </c>
      <c r="AT3373" s="271" t="s">
        <v>368</v>
      </c>
      <c r="AU3373" s="271" t="s">
        <v>90</v>
      </c>
      <c r="AY3373" s="53" t="s">
        <v>366</v>
      </c>
      <c r="BE3373" s="179">
        <f>IF(N3373="základná",J3373,0)</f>
        <v>0</v>
      </c>
      <c r="BF3373" s="179">
        <f>IF(N3373="znížená",J3373,0)</f>
        <v>0</v>
      </c>
      <c r="BG3373" s="179">
        <f>IF(N3373="zákl. prenesená",J3373,0)</f>
        <v>0</v>
      </c>
      <c r="BH3373" s="179">
        <f>IF(N3373="zníž. prenesená",J3373,0)</f>
        <v>0</v>
      </c>
      <c r="BI3373" s="179">
        <f>IF(N3373="nulová",J3373,0)</f>
        <v>0</v>
      </c>
      <c r="BJ3373" s="53" t="s">
        <v>90</v>
      </c>
      <c r="BK3373" s="179">
        <f>ROUND(I3373*H3373,2)</f>
        <v>0</v>
      </c>
      <c r="BL3373" s="53" t="s">
        <v>371</v>
      </c>
      <c r="BM3373" s="271" t="s">
        <v>2585</v>
      </c>
    </row>
    <row r="3374" spans="2:65" s="280" customFormat="1">
      <c r="B3374" s="279"/>
      <c r="D3374" s="274" t="s">
        <v>373</v>
      </c>
      <c r="E3374" s="281" t="s">
        <v>1</v>
      </c>
      <c r="F3374" s="282" t="s">
        <v>84</v>
      </c>
      <c r="H3374" s="283">
        <v>1</v>
      </c>
      <c r="L3374" s="279"/>
      <c r="M3374" s="284"/>
      <c r="T3374" s="285"/>
      <c r="AT3374" s="281" t="s">
        <v>373</v>
      </c>
      <c r="AU3374" s="281" t="s">
        <v>90</v>
      </c>
      <c r="AV3374" s="280" t="s">
        <v>90</v>
      </c>
      <c r="AW3374" s="280" t="s">
        <v>31</v>
      </c>
      <c r="AX3374" s="280" t="s">
        <v>84</v>
      </c>
      <c r="AY3374" s="281" t="s">
        <v>366</v>
      </c>
    </row>
    <row r="3375" spans="2:65" s="74" customFormat="1" ht="62.65" customHeight="1">
      <c r="B3375" s="73"/>
      <c r="C3375" s="260" t="s">
        <v>2586</v>
      </c>
      <c r="D3375" s="260" t="s">
        <v>368</v>
      </c>
      <c r="E3375" s="261" t="s">
        <v>2587</v>
      </c>
      <c r="F3375" s="262" t="s">
        <v>2588</v>
      </c>
      <c r="G3375" s="263" t="s">
        <v>630</v>
      </c>
      <c r="H3375" s="264">
        <v>1</v>
      </c>
      <c r="I3375" s="26"/>
      <c r="J3375" s="266">
        <f>ROUND(I3375*H3375,2)</f>
        <v>0</v>
      </c>
      <c r="K3375" s="267"/>
      <c r="L3375" s="73"/>
      <c r="M3375" s="27" t="s">
        <v>1</v>
      </c>
      <c r="N3375" s="233" t="s">
        <v>43</v>
      </c>
      <c r="P3375" s="269">
        <f>O3375*H3375</f>
        <v>0</v>
      </c>
      <c r="Q3375" s="269">
        <v>0</v>
      </c>
      <c r="R3375" s="269">
        <f>Q3375*H3375</f>
        <v>0</v>
      </c>
      <c r="S3375" s="269">
        <v>0</v>
      </c>
      <c r="T3375" s="270">
        <f>S3375*H3375</f>
        <v>0</v>
      </c>
      <c r="AR3375" s="271" t="s">
        <v>371</v>
      </c>
      <c r="AT3375" s="271" t="s">
        <v>368</v>
      </c>
      <c r="AU3375" s="271" t="s">
        <v>90</v>
      </c>
      <c r="AY3375" s="53" t="s">
        <v>366</v>
      </c>
      <c r="BE3375" s="179">
        <f>IF(N3375="základná",J3375,0)</f>
        <v>0</v>
      </c>
      <c r="BF3375" s="179">
        <f>IF(N3375="znížená",J3375,0)</f>
        <v>0</v>
      </c>
      <c r="BG3375" s="179">
        <f>IF(N3375="zákl. prenesená",J3375,0)</f>
        <v>0</v>
      </c>
      <c r="BH3375" s="179">
        <f>IF(N3375="zníž. prenesená",J3375,0)</f>
        <v>0</v>
      </c>
      <c r="BI3375" s="179">
        <f>IF(N3375="nulová",J3375,0)</f>
        <v>0</v>
      </c>
      <c r="BJ3375" s="53" t="s">
        <v>90</v>
      </c>
      <c r="BK3375" s="179">
        <f>ROUND(I3375*H3375,2)</f>
        <v>0</v>
      </c>
      <c r="BL3375" s="53" t="s">
        <v>371</v>
      </c>
      <c r="BM3375" s="271" t="s">
        <v>2589</v>
      </c>
    </row>
    <row r="3376" spans="2:65" s="74" customFormat="1" ht="44.25" customHeight="1">
      <c r="B3376" s="73"/>
      <c r="C3376" s="260" t="s">
        <v>2590</v>
      </c>
      <c r="D3376" s="260" t="s">
        <v>368</v>
      </c>
      <c r="E3376" s="261" t="s">
        <v>2591</v>
      </c>
      <c r="F3376" s="262" t="s">
        <v>2592</v>
      </c>
      <c r="G3376" s="263" t="s">
        <v>630</v>
      </c>
      <c r="H3376" s="264">
        <v>1</v>
      </c>
      <c r="I3376" s="26"/>
      <c r="J3376" s="266">
        <f>ROUND(I3376*H3376,2)</f>
        <v>0</v>
      </c>
      <c r="K3376" s="267"/>
      <c r="L3376" s="73"/>
      <c r="M3376" s="27" t="s">
        <v>1</v>
      </c>
      <c r="N3376" s="233" t="s">
        <v>43</v>
      </c>
      <c r="P3376" s="269">
        <f>O3376*H3376</f>
        <v>0</v>
      </c>
      <c r="Q3376" s="269">
        <v>0</v>
      </c>
      <c r="R3376" s="269">
        <f>Q3376*H3376</f>
        <v>0</v>
      </c>
      <c r="S3376" s="269">
        <v>0</v>
      </c>
      <c r="T3376" s="270">
        <f>S3376*H3376</f>
        <v>0</v>
      </c>
      <c r="AR3376" s="271" t="s">
        <v>371</v>
      </c>
      <c r="AT3376" s="271" t="s">
        <v>368</v>
      </c>
      <c r="AU3376" s="271" t="s">
        <v>90</v>
      </c>
      <c r="AY3376" s="53" t="s">
        <v>366</v>
      </c>
      <c r="BE3376" s="179">
        <f>IF(N3376="základná",J3376,0)</f>
        <v>0</v>
      </c>
      <c r="BF3376" s="179">
        <f>IF(N3376="znížená",J3376,0)</f>
        <v>0</v>
      </c>
      <c r="BG3376" s="179">
        <f>IF(N3376="zákl. prenesená",J3376,0)</f>
        <v>0</v>
      </c>
      <c r="BH3376" s="179">
        <f>IF(N3376="zníž. prenesená",J3376,0)</f>
        <v>0</v>
      </c>
      <c r="BI3376" s="179">
        <f>IF(N3376="nulová",J3376,0)</f>
        <v>0</v>
      </c>
      <c r="BJ3376" s="53" t="s">
        <v>90</v>
      </c>
      <c r="BK3376" s="179">
        <f>ROUND(I3376*H3376,2)</f>
        <v>0</v>
      </c>
      <c r="BL3376" s="53" t="s">
        <v>371</v>
      </c>
      <c r="BM3376" s="271" t="s">
        <v>2593</v>
      </c>
    </row>
    <row r="3377" spans="2:65" s="74" customFormat="1" ht="44.25" customHeight="1">
      <c r="B3377" s="73"/>
      <c r="C3377" s="260" t="s">
        <v>2594</v>
      </c>
      <c r="D3377" s="260" t="s">
        <v>368</v>
      </c>
      <c r="E3377" s="261" t="s">
        <v>2595</v>
      </c>
      <c r="F3377" s="262" t="s">
        <v>2596</v>
      </c>
      <c r="G3377" s="263" t="s">
        <v>630</v>
      </c>
      <c r="H3377" s="264">
        <v>12</v>
      </c>
      <c r="I3377" s="26"/>
      <c r="J3377" s="266">
        <f>ROUND(I3377*H3377,2)</f>
        <v>0</v>
      </c>
      <c r="K3377" s="267"/>
      <c r="L3377" s="73"/>
      <c r="M3377" s="27" t="s">
        <v>1</v>
      </c>
      <c r="N3377" s="233" t="s">
        <v>43</v>
      </c>
      <c r="P3377" s="269">
        <f>O3377*H3377</f>
        <v>0</v>
      </c>
      <c r="Q3377" s="269">
        <v>0.127</v>
      </c>
      <c r="R3377" s="269">
        <f>Q3377*H3377</f>
        <v>1.524</v>
      </c>
      <c r="S3377" s="269">
        <v>0</v>
      </c>
      <c r="T3377" s="270">
        <f>S3377*H3377</f>
        <v>0</v>
      </c>
      <c r="AR3377" s="271" t="s">
        <v>371</v>
      </c>
      <c r="AT3377" s="271" t="s">
        <v>368</v>
      </c>
      <c r="AU3377" s="271" t="s">
        <v>90</v>
      </c>
      <c r="AY3377" s="53" t="s">
        <v>366</v>
      </c>
      <c r="BE3377" s="179">
        <f>IF(N3377="základná",J3377,0)</f>
        <v>0</v>
      </c>
      <c r="BF3377" s="179">
        <f>IF(N3377="znížená",J3377,0)</f>
        <v>0</v>
      </c>
      <c r="BG3377" s="179">
        <f>IF(N3377="zákl. prenesená",J3377,0)</f>
        <v>0</v>
      </c>
      <c r="BH3377" s="179">
        <f>IF(N3377="zníž. prenesená",J3377,0)</f>
        <v>0</v>
      </c>
      <c r="BI3377" s="179">
        <f>IF(N3377="nulová",J3377,0)</f>
        <v>0</v>
      </c>
      <c r="BJ3377" s="53" t="s">
        <v>90</v>
      </c>
      <c r="BK3377" s="179">
        <f>ROUND(I3377*H3377,2)</f>
        <v>0</v>
      </c>
      <c r="BL3377" s="53" t="s">
        <v>371</v>
      </c>
      <c r="BM3377" s="271" t="s">
        <v>2597</v>
      </c>
    </row>
    <row r="3378" spans="2:65" s="280" customFormat="1">
      <c r="B3378" s="279"/>
      <c r="D3378" s="274" t="s">
        <v>373</v>
      </c>
      <c r="E3378" s="281" t="s">
        <v>1</v>
      </c>
      <c r="F3378" s="282" t="s">
        <v>476</v>
      </c>
      <c r="H3378" s="283">
        <v>12</v>
      </c>
      <c r="L3378" s="279"/>
      <c r="M3378" s="284"/>
      <c r="T3378" s="285"/>
      <c r="AT3378" s="281" t="s">
        <v>373</v>
      </c>
      <c r="AU3378" s="281" t="s">
        <v>90</v>
      </c>
      <c r="AV3378" s="280" t="s">
        <v>90</v>
      </c>
      <c r="AW3378" s="280" t="s">
        <v>31</v>
      </c>
      <c r="AX3378" s="280" t="s">
        <v>84</v>
      </c>
      <c r="AY3378" s="281" t="s">
        <v>366</v>
      </c>
    </row>
    <row r="3379" spans="2:65" s="74" customFormat="1" ht="49.15" customHeight="1">
      <c r="B3379" s="73"/>
      <c r="C3379" s="260" t="s">
        <v>2598</v>
      </c>
      <c r="D3379" s="260" t="s">
        <v>368</v>
      </c>
      <c r="E3379" s="261" t="s">
        <v>2599</v>
      </c>
      <c r="F3379" s="262" t="s">
        <v>2600</v>
      </c>
      <c r="G3379" s="263" t="s">
        <v>630</v>
      </c>
      <c r="H3379" s="264">
        <v>4</v>
      </c>
      <c r="I3379" s="26"/>
      <c r="J3379" s="266">
        <f>ROUND(I3379*H3379,2)</f>
        <v>0</v>
      </c>
      <c r="K3379" s="267"/>
      <c r="L3379" s="73"/>
      <c r="M3379" s="27" t="s">
        <v>1</v>
      </c>
      <c r="N3379" s="233" t="s">
        <v>43</v>
      </c>
      <c r="P3379" s="269">
        <f>O3379*H3379</f>
        <v>0</v>
      </c>
      <c r="Q3379" s="269">
        <v>0.2296</v>
      </c>
      <c r="R3379" s="269">
        <f>Q3379*H3379</f>
        <v>0.91839999999999999</v>
      </c>
      <c r="S3379" s="269">
        <v>0</v>
      </c>
      <c r="T3379" s="270">
        <f>S3379*H3379</f>
        <v>0</v>
      </c>
      <c r="AR3379" s="271" t="s">
        <v>371</v>
      </c>
      <c r="AT3379" s="271" t="s">
        <v>368</v>
      </c>
      <c r="AU3379" s="271" t="s">
        <v>90</v>
      </c>
      <c r="AY3379" s="53" t="s">
        <v>366</v>
      </c>
      <c r="BE3379" s="179">
        <f>IF(N3379="základná",J3379,0)</f>
        <v>0</v>
      </c>
      <c r="BF3379" s="179">
        <f>IF(N3379="znížená",J3379,0)</f>
        <v>0</v>
      </c>
      <c r="BG3379" s="179">
        <f>IF(N3379="zákl. prenesená",J3379,0)</f>
        <v>0</v>
      </c>
      <c r="BH3379" s="179">
        <f>IF(N3379="zníž. prenesená",J3379,0)</f>
        <v>0</v>
      </c>
      <c r="BI3379" s="179">
        <f>IF(N3379="nulová",J3379,0)</f>
        <v>0</v>
      </c>
      <c r="BJ3379" s="53" t="s">
        <v>90</v>
      </c>
      <c r="BK3379" s="179">
        <f>ROUND(I3379*H3379,2)</f>
        <v>0</v>
      </c>
      <c r="BL3379" s="53" t="s">
        <v>371</v>
      </c>
      <c r="BM3379" s="271" t="s">
        <v>2601</v>
      </c>
    </row>
    <row r="3380" spans="2:65" s="280" customFormat="1">
      <c r="B3380" s="279"/>
      <c r="D3380" s="274" t="s">
        <v>373</v>
      </c>
      <c r="E3380" s="281" t="s">
        <v>1</v>
      </c>
      <c r="F3380" s="282" t="s">
        <v>371</v>
      </c>
      <c r="H3380" s="283">
        <v>4</v>
      </c>
      <c r="L3380" s="279"/>
      <c r="M3380" s="284"/>
      <c r="T3380" s="285"/>
      <c r="AT3380" s="281" t="s">
        <v>373</v>
      </c>
      <c r="AU3380" s="281" t="s">
        <v>90</v>
      </c>
      <c r="AV3380" s="280" t="s">
        <v>90</v>
      </c>
      <c r="AW3380" s="280" t="s">
        <v>31</v>
      </c>
      <c r="AX3380" s="280" t="s">
        <v>84</v>
      </c>
      <c r="AY3380" s="281" t="s">
        <v>366</v>
      </c>
    </row>
    <row r="3381" spans="2:65" s="74" customFormat="1" ht="44.25" customHeight="1">
      <c r="B3381" s="73"/>
      <c r="C3381" s="260" t="s">
        <v>2602</v>
      </c>
      <c r="D3381" s="260" t="s">
        <v>368</v>
      </c>
      <c r="E3381" s="261" t="s">
        <v>2603</v>
      </c>
      <c r="F3381" s="262" t="s">
        <v>2604</v>
      </c>
      <c r="G3381" s="263" t="s">
        <v>630</v>
      </c>
      <c r="H3381" s="264">
        <v>1</v>
      </c>
      <c r="I3381" s="26"/>
      <c r="J3381" s="266">
        <f>ROUND(I3381*H3381,2)</f>
        <v>0</v>
      </c>
      <c r="K3381" s="267"/>
      <c r="L3381" s="73"/>
      <c r="M3381" s="27" t="s">
        <v>1</v>
      </c>
      <c r="N3381" s="233" t="s">
        <v>43</v>
      </c>
      <c r="P3381" s="269">
        <f>O3381*H3381</f>
        <v>0</v>
      </c>
      <c r="Q3381" s="269">
        <v>0.24199999999999999</v>
      </c>
      <c r="R3381" s="269">
        <f>Q3381*H3381</f>
        <v>0.24199999999999999</v>
      </c>
      <c r="S3381" s="269">
        <v>0</v>
      </c>
      <c r="T3381" s="270">
        <f>S3381*H3381</f>
        <v>0</v>
      </c>
      <c r="AR3381" s="271" t="s">
        <v>371</v>
      </c>
      <c r="AT3381" s="271" t="s">
        <v>368</v>
      </c>
      <c r="AU3381" s="271" t="s">
        <v>90</v>
      </c>
      <c r="AY3381" s="53" t="s">
        <v>366</v>
      </c>
      <c r="BE3381" s="179">
        <f>IF(N3381="základná",J3381,0)</f>
        <v>0</v>
      </c>
      <c r="BF3381" s="179">
        <f>IF(N3381="znížená",J3381,0)</f>
        <v>0</v>
      </c>
      <c r="BG3381" s="179">
        <f>IF(N3381="zákl. prenesená",J3381,0)</f>
        <v>0</v>
      </c>
      <c r="BH3381" s="179">
        <f>IF(N3381="zníž. prenesená",J3381,0)</f>
        <v>0</v>
      </c>
      <c r="BI3381" s="179">
        <f>IF(N3381="nulová",J3381,0)</f>
        <v>0</v>
      </c>
      <c r="BJ3381" s="53" t="s">
        <v>90</v>
      </c>
      <c r="BK3381" s="179">
        <f>ROUND(I3381*H3381,2)</f>
        <v>0</v>
      </c>
      <c r="BL3381" s="53" t="s">
        <v>371</v>
      </c>
      <c r="BM3381" s="271" t="s">
        <v>2605</v>
      </c>
    </row>
    <row r="3382" spans="2:65" s="280" customFormat="1">
      <c r="B3382" s="279"/>
      <c r="D3382" s="274" t="s">
        <v>373</v>
      </c>
      <c r="E3382" s="281" t="s">
        <v>1</v>
      </c>
      <c r="F3382" s="282" t="s">
        <v>84</v>
      </c>
      <c r="H3382" s="283">
        <v>1</v>
      </c>
      <c r="L3382" s="279"/>
      <c r="M3382" s="284"/>
      <c r="T3382" s="285"/>
      <c r="AT3382" s="281" t="s">
        <v>373</v>
      </c>
      <c r="AU3382" s="281" t="s">
        <v>90</v>
      </c>
      <c r="AV3382" s="280" t="s">
        <v>90</v>
      </c>
      <c r="AW3382" s="280" t="s">
        <v>31</v>
      </c>
      <c r="AX3382" s="280" t="s">
        <v>84</v>
      </c>
      <c r="AY3382" s="281" t="s">
        <v>366</v>
      </c>
    </row>
    <row r="3383" spans="2:65" s="74" customFormat="1" ht="49.15" customHeight="1">
      <c r="B3383" s="73"/>
      <c r="C3383" s="260" t="s">
        <v>2606</v>
      </c>
      <c r="D3383" s="260" t="s">
        <v>368</v>
      </c>
      <c r="E3383" s="261" t="s">
        <v>2607</v>
      </c>
      <c r="F3383" s="262" t="s">
        <v>2608</v>
      </c>
      <c r="G3383" s="263" t="s">
        <v>630</v>
      </c>
      <c r="H3383" s="264">
        <v>2</v>
      </c>
      <c r="I3383" s="26"/>
      <c r="J3383" s="266">
        <f>ROUND(I3383*H3383,2)</f>
        <v>0</v>
      </c>
      <c r="K3383" s="267"/>
      <c r="L3383" s="73"/>
      <c r="M3383" s="27" t="s">
        <v>1</v>
      </c>
      <c r="N3383" s="233" t="s">
        <v>43</v>
      </c>
      <c r="P3383" s="269">
        <f>O3383*H3383</f>
        <v>0</v>
      </c>
      <c r="Q3383" s="269">
        <v>0.26600000000000001</v>
      </c>
      <c r="R3383" s="269">
        <f>Q3383*H3383</f>
        <v>0.53200000000000003</v>
      </c>
      <c r="S3383" s="269">
        <v>0</v>
      </c>
      <c r="T3383" s="270">
        <f>S3383*H3383</f>
        <v>0</v>
      </c>
      <c r="AR3383" s="271" t="s">
        <v>371</v>
      </c>
      <c r="AT3383" s="271" t="s">
        <v>368</v>
      </c>
      <c r="AU3383" s="271" t="s">
        <v>90</v>
      </c>
      <c r="AY3383" s="53" t="s">
        <v>366</v>
      </c>
      <c r="BE3383" s="179">
        <f>IF(N3383="základná",J3383,0)</f>
        <v>0</v>
      </c>
      <c r="BF3383" s="179">
        <f>IF(N3383="znížená",J3383,0)</f>
        <v>0</v>
      </c>
      <c r="BG3383" s="179">
        <f>IF(N3383="zákl. prenesená",J3383,0)</f>
        <v>0</v>
      </c>
      <c r="BH3383" s="179">
        <f>IF(N3383="zníž. prenesená",J3383,0)</f>
        <v>0</v>
      </c>
      <c r="BI3383" s="179">
        <f>IF(N3383="nulová",J3383,0)</f>
        <v>0</v>
      </c>
      <c r="BJ3383" s="53" t="s">
        <v>90</v>
      </c>
      <c r="BK3383" s="179">
        <f>ROUND(I3383*H3383,2)</f>
        <v>0</v>
      </c>
      <c r="BL3383" s="53" t="s">
        <v>371</v>
      </c>
      <c r="BM3383" s="271" t="s">
        <v>2609</v>
      </c>
    </row>
    <row r="3384" spans="2:65" s="280" customFormat="1">
      <c r="B3384" s="279"/>
      <c r="D3384" s="274" t="s">
        <v>373</v>
      </c>
      <c r="E3384" s="281" t="s">
        <v>1</v>
      </c>
      <c r="F3384" s="282" t="s">
        <v>2610</v>
      </c>
      <c r="H3384" s="283">
        <v>2</v>
      </c>
      <c r="L3384" s="279"/>
      <c r="M3384" s="284"/>
      <c r="T3384" s="285"/>
      <c r="AT3384" s="281" t="s">
        <v>373</v>
      </c>
      <c r="AU3384" s="281" t="s">
        <v>90</v>
      </c>
      <c r="AV3384" s="280" t="s">
        <v>90</v>
      </c>
      <c r="AW3384" s="280" t="s">
        <v>31</v>
      </c>
      <c r="AX3384" s="280" t="s">
        <v>84</v>
      </c>
      <c r="AY3384" s="281" t="s">
        <v>366</v>
      </c>
    </row>
    <row r="3385" spans="2:65" s="74" customFormat="1" ht="55.5" customHeight="1">
      <c r="B3385" s="73"/>
      <c r="C3385" s="260" t="s">
        <v>2611</v>
      </c>
      <c r="D3385" s="260" t="s">
        <v>368</v>
      </c>
      <c r="E3385" s="261" t="s">
        <v>2612</v>
      </c>
      <c r="F3385" s="262" t="s">
        <v>2613</v>
      </c>
      <c r="G3385" s="263" t="s">
        <v>630</v>
      </c>
      <c r="H3385" s="264">
        <v>1</v>
      </c>
      <c r="I3385" s="26"/>
      <c r="J3385" s="266">
        <f>ROUND(I3385*H3385,2)</f>
        <v>0</v>
      </c>
      <c r="K3385" s="267"/>
      <c r="L3385" s="73"/>
      <c r="M3385" s="27" t="s">
        <v>1</v>
      </c>
      <c r="N3385" s="233" t="s">
        <v>43</v>
      </c>
      <c r="P3385" s="269">
        <f>O3385*H3385</f>
        <v>0</v>
      </c>
      <c r="Q3385" s="269">
        <v>0</v>
      </c>
      <c r="R3385" s="269">
        <f>Q3385*H3385</f>
        <v>0</v>
      </c>
      <c r="S3385" s="269">
        <v>0</v>
      </c>
      <c r="T3385" s="270">
        <f>S3385*H3385</f>
        <v>0</v>
      </c>
      <c r="AR3385" s="271" t="s">
        <v>371</v>
      </c>
      <c r="AT3385" s="271" t="s">
        <v>368</v>
      </c>
      <c r="AU3385" s="271" t="s">
        <v>90</v>
      </c>
      <c r="AY3385" s="53" t="s">
        <v>366</v>
      </c>
      <c r="BE3385" s="179">
        <f>IF(N3385="základná",J3385,0)</f>
        <v>0</v>
      </c>
      <c r="BF3385" s="179">
        <f>IF(N3385="znížená",J3385,0)</f>
        <v>0</v>
      </c>
      <c r="BG3385" s="179">
        <f>IF(N3385="zákl. prenesená",J3385,0)</f>
        <v>0</v>
      </c>
      <c r="BH3385" s="179">
        <f>IF(N3385="zníž. prenesená",J3385,0)</f>
        <v>0</v>
      </c>
      <c r="BI3385" s="179">
        <f>IF(N3385="nulová",J3385,0)</f>
        <v>0</v>
      </c>
      <c r="BJ3385" s="53" t="s">
        <v>90</v>
      </c>
      <c r="BK3385" s="179">
        <f>ROUND(I3385*H3385,2)</f>
        <v>0</v>
      </c>
      <c r="BL3385" s="53" t="s">
        <v>371</v>
      </c>
      <c r="BM3385" s="271" t="s">
        <v>2614</v>
      </c>
    </row>
    <row r="3386" spans="2:65" s="74" customFormat="1" ht="55.5" customHeight="1">
      <c r="B3386" s="73"/>
      <c r="C3386" s="260" t="s">
        <v>2615</v>
      </c>
      <c r="D3386" s="260" t="s">
        <v>368</v>
      </c>
      <c r="E3386" s="261" t="s">
        <v>2616</v>
      </c>
      <c r="F3386" s="262" t="s">
        <v>2617</v>
      </c>
      <c r="G3386" s="263" t="s">
        <v>630</v>
      </c>
      <c r="H3386" s="264">
        <v>1</v>
      </c>
      <c r="I3386" s="26"/>
      <c r="J3386" s="266">
        <f>ROUND(I3386*H3386,2)</f>
        <v>0</v>
      </c>
      <c r="K3386" s="267"/>
      <c r="L3386" s="73"/>
      <c r="M3386" s="27" t="s">
        <v>1</v>
      </c>
      <c r="N3386" s="233" t="s">
        <v>43</v>
      </c>
      <c r="P3386" s="269">
        <f>O3386*H3386</f>
        <v>0</v>
      </c>
      <c r="Q3386" s="269">
        <v>0</v>
      </c>
      <c r="R3386" s="269">
        <f>Q3386*H3386</f>
        <v>0</v>
      </c>
      <c r="S3386" s="269">
        <v>0</v>
      </c>
      <c r="T3386" s="270">
        <f>S3386*H3386</f>
        <v>0</v>
      </c>
      <c r="AR3386" s="271" t="s">
        <v>371</v>
      </c>
      <c r="AT3386" s="271" t="s">
        <v>368</v>
      </c>
      <c r="AU3386" s="271" t="s">
        <v>90</v>
      </c>
      <c r="AY3386" s="53" t="s">
        <v>366</v>
      </c>
      <c r="BE3386" s="179">
        <f>IF(N3386="základná",J3386,0)</f>
        <v>0</v>
      </c>
      <c r="BF3386" s="179">
        <f>IF(N3386="znížená",J3386,0)</f>
        <v>0</v>
      </c>
      <c r="BG3386" s="179">
        <f>IF(N3386="zákl. prenesená",J3386,0)</f>
        <v>0</v>
      </c>
      <c r="BH3386" s="179">
        <f>IF(N3386="zníž. prenesená",J3386,0)</f>
        <v>0</v>
      </c>
      <c r="BI3386" s="179">
        <f>IF(N3386="nulová",J3386,0)</f>
        <v>0</v>
      </c>
      <c r="BJ3386" s="53" t="s">
        <v>90</v>
      </c>
      <c r="BK3386" s="179">
        <f>ROUND(I3386*H3386,2)</f>
        <v>0</v>
      </c>
      <c r="BL3386" s="53" t="s">
        <v>371</v>
      </c>
      <c r="BM3386" s="271" t="s">
        <v>2618</v>
      </c>
    </row>
    <row r="3387" spans="2:65" s="74" customFormat="1" ht="49.15" customHeight="1">
      <c r="B3387" s="73"/>
      <c r="C3387" s="260" t="s">
        <v>2619</v>
      </c>
      <c r="D3387" s="260" t="s">
        <v>368</v>
      </c>
      <c r="E3387" s="261" t="s">
        <v>2620</v>
      </c>
      <c r="F3387" s="262" t="s">
        <v>2621</v>
      </c>
      <c r="G3387" s="263" t="s">
        <v>630</v>
      </c>
      <c r="H3387" s="264">
        <v>1</v>
      </c>
      <c r="I3387" s="26"/>
      <c r="J3387" s="266">
        <f>ROUND(I3387*H3387,2)</f>
        <v>0</v>
      </c>
      <c r="K3387" s="267"/>
      <c r="L3387" s="73"/>
      <c r="M3387" s="27" t="s">
        <v>1</v>
      </c>
      <c r="N3387" s="233" t="s">
        <v>43</v>
      </c>
      <c r="P3387" s="269">
        <f>O3387*H3387</f>
        <v>0</v>
      </c>
      <c r="Q3387" s="269">
        <v>0</v>
      </c>
      <c r="R3387" s="269">
        <f>Q3387*H3387</f>
        <v>0</v>
      </c>
      <c r="S3387" s="269">
        <v>0</v>
      </c>
      <c r="T3387" s="270">
        <f>S3387*H3387</f>
        <v>0</v>
      </c>
      <c r="AR3387" s="271" t="s">
        <v>371</v>
      </c>
      <c r="AT3387" s="271" t="s">
        <v>368</v>
      </c>
      <c r="AU3387" s="271" t="s">
        <v>90</v>
      </c>
      <c r="AY3387" s="53" t="s">
        <v>366</v>
      </c>
      <c r="BE3387" s="179">
        <f>IF(N3387="základná",J3387,0)</f>
        <v>0</v>
      </c>
      <c r="BF3387" s="179">
        <f>IF(N3387="znížená",J3387,0)</f>
        <v>0</v>
      </c>
      <c r="BG3387" s="179">
        <f>IF(N3387="zákl. prenesená",J3387,0)</f>
        <v>0</v>
      </c>
      <c r="BH3387" s="179">
        <f>IF(N3387="zníž. prenesená",J3387,0)</f>
        <v>0</v>
      </c>
      <c r="BI3387" s="179">
        <f>IF(N3387="nulová",J3387,0)</f>
        <v>0</v>
      </c>
      <c r="BJ3387" s="53" t="s">
        <v>90</v>
      </c>
      <c r="BK3387" s="179">
        <f>ROUND(I3387*H3387,2)</f>
        <v>0</v>
      </c>
      <c r="BL3387" s="53" t="s">
        <v>371</v>
      </c>
      <c r="BM3387" s="271" t="s">
        <v>2622</v>
      </c>
    </row>
    <row r="3388" spans="2:65" s="74" customFormat="1" ht="44.25" customHeight="1">
      <c r="B3388" s="73"/>
      <c r="C3388" s="260" t="s">
        <v>2623</v>
      </c>
      <c r="D3388" s="260" t="s">
        <v>368</v>
      </c>
      <c r="E3388" s="261" t="s">
        <v>2624</v>
      </c>
      <c r="F3388" s="262" t="s">
        <v>2625</v>
      </c>
      <c r="G3388" s="263" t="s">
        <v>630</v>
      </c>
      <c r="H3388" s="264">
        <v>1</v>
      </c>
      <c r="I3388" s="26"/>
      <c r="J3388" s="266">
        <f>ROUND(I3388*H3388,2)</f>
        <v>0</v>
      </c>
      <c r="K3388" s="267"/>
      <c r="L3388" s="73"/>
      <c r="M3388" s="27" t="s">
        <v>1</v>
      </c>
      <c r="N3388" s="233" t="s">
        <v>43</v>
      </c>
      <c r="P3388" s="269">
        <f>O3388*H3388</f>
        <v>0</v>
      </c>
      <c r="Q3388" s="269">
        <v>0.73</v>
      </c>
      <c r="R3388" s="269">
        <f>Q3388*H3388</f>
        <v>0.73</v>
      </c>
      <c r="S3388" s="269">
        <v>0</v>
      </c>
      <c r="T3388" s="270">
        <f>S3388*H3388</f>
        <v>0</v>
      </c>
      <c r="AR3388" s="271" t="s">
        <v>371</v>
      </c>
      <c r="AT3388" s="271" t="s">
        <v>368</v>
      </c>
      <c r="AU3388" s="271" t="s">
        <v>90</v>
      </c>
      <c r="AY3388" s="53" t="s">
        <v>366</v>
      </c>
      <c r="BE3388" s="179">
        <f>IF(N3388="základná",J3388,0)</f>
        <v>0</v>
      </c>
      <c r="BF3388" s="179">
        <f>IF(N3388="znížená",J3388,0)</f>
        <v>0</v>
      </c>
      <c r="BG3388" s="179">
        <f>IF(N3388="zákl. prenesená",J3388,0)</f>
        <v>0</v>
      </c>
      <c r="BH3388" s="179">
        <f>IF(N3388="zníž. prenesená",J3388,0)</f>
        <v>0</v>
      </c>
      <c r="BI3388" s="179">
        <f>IF(N3388="nulová",J3388,0)</f>
        <v>0</v>
      </c>
      <c r="BJ3388" s="53" t="s">
        <v>90</v>
      </c>
      <c r="BK3388" s="179">
        <f>ROUND(I3388*H3388,2)</f>
        <v>0</v>
      </c>
      <c r="BL3388" s="53" t="s">
        <v>371</v>
      </c>
      <c r="BM3388" s="271" t="s">
        <v>2626</v>
      </c>
    </row>
    <row r="3389" spans="2:65" s="280" customFormat="1">
      <c r="B3389" s="279"/>
      <c r="D3389" s="274" t="s">
        <v>373</v>
      </c>
      <c r="E3389" s="281" t="s">
        <v>1</v>
      </c>
      <c r="F3389" s="282" t="s">
        <v>84</v>
      </c>
      <c r="H3389" s="283">
        <v>1</v>
      </c>
      <c r="L3389" s="279"/>
      <c r="M3389" s="284"/>
      <c r="T3389" s="285"/>
      <c r="AT3389" s="281" t="s">
        <v>373</v>
      </c>
      <c r="AU3389" s="281" t="s">
        <v>90</v>
      </c>
      <c r="AV3389" s="280" t="s">
        <v>90</v>
      </c>
      <c r="AW3389" s="280" t="s">
        <v>31</v>
      </c>
      <c r="AX3389" s="280" t="s">
        <v>84</v>
      </c>
      <c r="AY3389" s="281" t="s">
        <v>366</v>
      </c>
    </row>
    <row r="3390" spans="2:65" s="74" customFormat="1" ht="55.5" customHeight="1">
      <c r="B3390" s="73"/>
      <c r="C3390" s="260" t="s">
        <v>2627</v>
      </c>
      <c r="D3390" s="260" t="s">
        <v>368</v>
      </c>
      <c r="E3390" s="261" t="s">
        <v>2628</v>
      </c>
      <c r="F3390" s="262" t="s">
        <v>2629</v>
      </c>
      <c r="G3390" s="263" t="s">
        <v>630</v>
      </c>
      <c r="H3390" s="264">
        <v>1</v>
      </c>
      <c r="I3390" s="26"/>
      <c r="J3390" s="266">
        <f>ROUND(I3390*H3390,2)</f>
        <v>0</v>
      </c>
      <c r="K3390" s="267"/>
      <c r="L3390" s="73"/>
      <c r="M3390" s="27" t="s">
        <v>1</v>
      </c>
      <c r="N3390" s="233" t="s">
        <v>43</v>
      </c>
      <c r="P3390" s="269">
        <f>O3390*H3390</f>
        <v>0</v>
      </c>
      <c r="Q3390" s="269">
        <v>0</v>
      </c>
      <c r="R3390" s="269">
        <f>Q3390*H3390</f>
        <v>0</v>
      </c>
      <c r="S3390" s="269">
        <v>0</v>
      </c>
      <c r="T3390" s="270">
        <f>S3390*H3390</f>
        <v>0</v>
      </c>
      <c r="AR3390" s="271" t="s">
        <v>371</v>
      </c>
      <c r="AT3390" s="271" t="s">
        <v>368</v>
      </c>
      <c r="AU3390" s="271" t="s">
        <v>90</v>
      </c>
      <c r="AY3390" s="53" t="s">
        <v>366</v>
      </c>
      <c r="BE3390" s="179">
        <f>IF(N3390="základná",J3390,0)</f>
        <v>0</v>
      </c>
      <c r="BF3390" s="179">
        <f>IF(N3390="znížená",J3390,0)</f>
        <v>0</v>
      </c>
      <c r="BG3390" s="179">
        <f>IF(N3390="zákl. prenesená",J3390,0)</f>
        <v>0</v>
      </c>
      <c r="BH3390" s="179">
        <f>IF(N3390="zníž. prenesená",J3390,0)</f>
        <v>0</v>
      </c>
      <c r="BI3390" s="179">
        <f>IF(N3390="nulová",J3390,0)</f>
        <v>0</v>
      </c>
      <c r="BJ3390" s="53" t="s">
        <v>90</v>
      </c>
      <c r="BK3390" s="179">
        <f>ROUND(I3390*H3390,2)</f>
        <v>0</v>
      </c>
      <c r="BL3390" s="53" t="s">
        <v>371</v>
      </c>
      <c r="BM3390" s="271" t="s">
        <v>2630</v>
      </c>
    </row>
    <row r="3391" spans="2:65" s="280" customFormat="1">
      <c r="B3391" s="279"/>
      <c r="D3391" s="274" t="s">
        <v>373</v>
      </c>
      <c r="E3391" s="281" t="s">
        <v>1</v>
      </c>
      <c r="F3391" s="282" t="s">
        <v>84</v>
      </c>
      <c r="H3391" s="283">
        <v>1</v>
      </c>
      <c r="L3391" s="279"/>
      <c r="M3391" s="284"/>
      <c r="T3391" s="285"/>
      <c r="AT3391" s="281" t="s">
        <v>373</v>
      </c>
      <c r="AU3391" s="281" t="s">
        <v>90</v>
      </c>
      <c r="AV3391" s="280" t="s">
        <v>90</v>
      </c>
      <c r="AW3391" s="280" t="s">
        <v>31</v>
      </c>
      <c r="AX3391" s="280" t="s">
        <v>84</v>
      </c>
      <c r="AY3391" s="281" t="s">
        <v>366</v>
      </c>
    </row>
    <row r="3392" spans="2:65" s="74" customFormat="1" ht="55.5" customHeight="1">
      <c r="B3392" s="73"/>
      <c r="C3392" s="260" t="s">
        <v>2631</v>
      </c>
      <c r="D3392" s="260" t="s">
        <v>368</v>
      </c>
      <c r="E3392" s="261" t="s">
        <v>2632</v>
      </c>
      <c r="F3392" s="262" t="s">
        <v>2633</v>
      </c>
      <c r="G3392" s="263" t="s">
        <v>630</v>
      </c>
      <c r="H3392" s="264">
        <v>1</v>
      </c>
      <c r="I3392" s="26"/>
      <c r="J3392" s="266">
        <f>ROUND(I3392*H3392,2)</f>
        <v>0</v>
      </c>
      <c r="K3392" s="267"/>
      <c r="L3392" s="73"/>
      <c r="M3392" s="27" t="s">
        <v>1</v>
      </c>
      <c r="N3392" s="233" t="s">
        <v>43</v>
      </c>
      <c r="P3392" s="269">
        <f>O3392*H3392</f>
        <v>0</v>
      </c>
      <c r="Q3392" s="269">
        <v>0</v>
      </c>
      <c r="R3392" s="269">
        <f>Q3392*H3392</f>
        <v>0</v>
      </c>
      <c r="S3392" s="269">
        <v>0</v>
      </c>
      <c r="T3392" s="270">
        <f>S3392*H3392</f>
        <v>0</v>
      </c>
      <c r="AR3392" s="271" t="s">
        <v>371</v>
      </c>
      <c r="AT3392" s="271" t="s">
        <v>368</v>
      </c>
      <c r="AU3392" s="271" t="s">
        <v>90</v>
      </c>
      <c r="AY3392" s="53" t="s">
        <v>366</v>
      </c>
      <c r="BE3392" s="179">
        <f>IF(N3392="základná",J3392,0)</f>
        <v>0</v>
      </c>
      <c r="BF3392" s="179">
        <f>IF(N3392="znížená",J3392,0)</f>
        <v>0</v>
      </c>
      <c r="BG3392" s="179">
        <f>IF(N3392="zákl. prenesená",J3392,0)</f>
        <v>0</v>
      </c>
      <c r="BH3392" s="179">
        <f>IF(N3392="zníž. prenesená",J3392,0)</f>
        <v>0</v>
      </c>
      <c r="BI3392" s="179">
        <f>IF(N3392="nulová",J3392,0)</f>
        <v>0</v>
      </c>
      <c r="BJ3392" s="53" t="s">
        <v>90</v>
      </c>
      <c r="BK3392" s="179">
        <f>ROUND(I3392*H3392,2)</f>
        <v>0</v>
      </c>
      <c r="BL3392" s="53" t="s">
        <v>371</v>
      </c>
      <c r="BM3392" s="271" t="s">
        <v>2634</v>
      </c>
    </row>
    <row r="3393" spans="2:65" s="74" customFormat="1" ht="49.15" customHeight="1">
      <c r="B3393" s="73"/>
      <c r="C3393" s="260" t="s">
        <v>2635</v>
      </c>
      <c r="D3393" s="260" t="s">
        <v>368</v>
      </c>
      <c r="E3393" s="261" t="s">
        <v>2636</v>
      </c>
      <c r="F3393" s="262" t="s">
        <v>2637</v>
      </c>
      <c r="G3393" s="263" t="s">
        <v>630</v>
      </c>
      <c r="H3393" s="264">
        <v>1</v>
      </c>
      <c r="I3393" s="26"/>
      <c r="J3393" s="266">
        <f>ROUND(I3393*H3393,2)</f>
        <v>0</v>
      </c>
      <c r="K3393" s="267"/>
      <c r="L3393" s="73"/>
      <c r="M3393" s="27" t="s">
        <v>1</v>
      </c>
      <c r="N3393" s="233" t="s">
        <v>43</v>
      </c>
      <c r="P3393" s="269">
        <f>O3393*H3393</f>
        <v>0</v>
      </c>
      <c r="Q3393" s="269">
        <v>0</v>
      </c>
      <c r="R3393" s="269">
        <f>Q3393*H3393</f>
        <v>0</v>
      </c>
      <c r="S3393" s="269">
        <v>0</v>
      </c>
      <c r="T3393" s="270">
        <f>S3393*H3393</f>
        <v>0</v>
      </c>
      <c r="AR3393" s="271" t="s">
        <v>371</v>
      </c>
      <c r="AT3393" s="271" t="s">
        <v>368</v>
      </c>
      <c r="AU3393" s="271" t="s">
        <v>90</v>
      </c>
      <c r="AY3393" s="53" t="s">
        <v>366</v>
      </c>
      <c r="BE3393" s="179">
        <f>IF(N3393="základná",J3393,0)</f>
        <v>0</v>
      </c>
      <c r="BF3393" s="179">
        <f>IF(N3393="znížená",J3393,0)</f>
        <v>0</v>
      </c>
      <c r="BG3393" s="179">
        <f>IF(N3393="zákl. prenesená",J3393,0)</f>
        <v>0</v>
      </c>
      <c r="BH3393" s="179">
        <f>IF(N3393="zníž. prenesená",J3393,0)</f>
        <v>0</v>
      </c>
      <c r="BI3393" s="179">
        <f>IF(N3393="nulová",J3393,0)</f>
        <v>0</v>
      </c>
      <c r="BJ3393" s="53" t="s">
        <v>90</v>
      </c>
      <c r="BK3393" s="179">
        <f>ROUND(I3393*H3393,2)</f>
        <v>0</v>
      </c>
      <c r="BL3393" s="53" t="s">
        <v>371</v>
      </c>
      <c r="BM3393" s="271" t="s">
        <v>2638</v>
      </c>
    </row>
    <row r="3394" spans="2:65" s="74" customFormat="1" ht="33" customHeight="1">
      <c r="B3394" s="73"/>
      <c r="C3394" s="260" t="s">
        <v>2639</v>
      </c>
      <c r="D3394" s="260" t="s">
        <v>368</v>
      </c>
      <c r="E3394" s="261" t="s">
        <v>2640</v>
      </c>
      <c r="F3394" s="262" t="s">
        <v>2641</v>
      </c>
      <c r="G3394" s="263" t="s">
        <v>265</v>
      </c>
      <c r="H3394" s="264">
        <v>410.74</v>
      </c>
      <c r="I3394" s="26"/>
      <c r="J3394" s="266">
        <f>ROUND(I3394*H3394,2)</f>
        <v>0</v>
      </c>
      <c r="K3394" s="267"/>
      <c r="L3394" s="73"/>
      <c r="M3394" s="27" t="s">
        <v>1</v>
      </c>
      <c r="N3394" s="233" t="s">
        <v>43</v>
      </c>
      <c r="P3394" s="269">
        <f>O3394*H3394</f>
        <v>0</v>
      </c>
      <c r="Q3394" s="269">
        <v>2.2399999999999998E-3</v>
      </c>
      <c r="R3394" s="269">
        <f>Q3394*H3394</f>
        <v>0.92005759999999992</v>
      </c>
      <c r="S3394" s="269">
        <v>0</v>
      </c>
      <c r="T3394" s="270">
        <f>S3394*H3394</f>
        <v>0</v>
      </c>
      <c r="AR3394" s="271" t="s">
        <v>371</v>
      </c>
      <c r="AT3394" s="271" t="s">
        <v>368</v>
      </c>
      <c r="AU3394" s="271" t="s">
        <v>90</v>
      </c>
      <c r="AY3394" s="53" t="s">
        <v>366</v>
      </c>
      <c r="BE3394" s="179">
        <f>IF(N3394="základná",J3394,0)</f>
        <v>0</v>
      </c>
      <c r="BF3394" s="179">
        <f>IF(N3394="znížená",J3394,0)</f>
        <v>0</v>
      </c>
      <c r="BG3394" s="179">
        <f>IF(N3394="zákl. prenesená",J3394,0)</f>
        <v>0</v>
      </c>
      <c r="BH3394" s="179">
        <f>IF(N3394="zníž. prenesená",J3394,0)</f>
        <v>0</v>
      </c>
      <c r="BI3394" s="179">
        <f>IF(N3394="nulová",J3394,0)</f>
        <v>0</v>
      </c>
      <c r="BJ3394" s="53" t="s">
        <v>90</v>
      </c>
      <c r="BK3394" s="179">
        <f>ROUND(I3394*H3394,2)</f>
        <v>0</v>
      </c>
      <c r="BL3394" s="53" t="s">
        <v>371</v>
      </c>
      <c r="BM3394" s="271" t="s">
        <v>2642</v>
      </c>
    </row>
    <row r="3395" spans="2:65" s="280" customFormat="1">
      <c r="B3395" s="279"/>
      <c r="D3395" s="274" t="s">
        <v>373</v>
      </c>
      <c r="E3395" s="281" t="s">
        <v>1</v>
      </c>
      <c r="F3395" s="282" t="s">
        <v>2643</v>
      </c>
      <c r="H3395" s="283">
        <v>410.74</v>
      </c>
      <c r="L3395" s="279"/>
      <c r="M3395" s="284"/>
      <c r="T3395" s="285"/>
      <c r="AT3395" s="281" t="s">
        <v>373</v>
      </c>
      <c r="AU3395" s="281" t="s">
        <v>90</v>
      </c>
      <c r="AV3395" s="280" t="s">
        <v>90</v>
      </c>
      <c r="AW3395" s="280" t="s">
        <v>31</v>
      </c>
      <c r="AX3395" s="280" t="s">
        <v>77</v>
      </c>
      <c r="AY3395" s="281" t="s">
        <v>366</v>
      </c>
    </row>
    <row r="3396" spans="2:65" s="287" customFormat="1">
      <c r="B3396" s="286"/>
      <c r="D3396" s="274" t="s">
        <v>373</v>
      </c>
      <c r="E3396" s="288" t="s">
        <v>1</v>
      </c>
      <c r="F3396" s="289" t="s">
        <v>378</v>
      </c>
      <c r="H3396" s="290">
        <v>410.74</v>
      </c>
      <c r="L3396" s="286"/>
      <c r="M3396" s="291"/>
      <c r="T3396" s="292"/>
      <c r="AT3396" s="288" t="s">
        <v>373</v>
      </c>
      <c r="AU3396" s="288" t="s">
        <v>90</v>
      </c>
      <c r="AV3396" s="287" t="s">
        <v>371</v>
      </c>
      <c r="AW3396" s="287" t="s">
        <v>31</v>
      </c>
      <c r="AX3396" s="287" t="s">
        <v>84</v>
      </c>
      <c r="AY3396" s="288" t="s">
        <v>366</v>
      </c>
    </row>
    <row r="3397" spans="2:65" s="74" customFormat="1" ht="49.15" customHeight="1">
      <c r="B3397" s="73"/>
      <c r="C3397" s="260" t="s">
        <v>2644</v>
      </c>
      <c r="D3397" s="260" t="s">
        <v>368</v>
      </c>
      <c r="E3397" s="261" t="s">
        <v>2645</v>
      </c>
      <c r="F3397" s="262" t="s">
        <v>2646</v>
      </c>
      <c r="G3397" s="263" t="s">
        <v>249</v>
      </c>
      <c r="H3397" s="264">
        <v>6.8949999999999996</v>
      </c>
      <c r="I3397" s="26"/>
      <c r="J3397" s="266">
        <f>ROUND(I3397*H3397,2)</f>
        <v>0</v>
      </c>
      <c r="K3397" s="267"/>
      <c r="L3397" s="73"/>
      <c r="M3397" s="27" t="s">
        <v>1</v>
      </c>
      <c r="N3397" s="233" t="s">
        <v>43</v>
      </c>
      <c r="P3397" s="269">
        <f>O3397*H3397</f>
        <v>0</v>
      </c>
      <c r="Q3397" s="269">
        <v>1.626E-2</v>
      </c>
      <c r="R3397" s="269">
        <f>Q3397*H3397</f>
        <v>0.1121127</v>
      </c>
      <c r="S3397" s="269">
        <v>0</v>
      </c>
      <c r="T3397" s="270">
        <f>S3397*H3397</f>
        <v>0</v>
      </c>
      <c r="AR3397" s="271" t="s">
        <v>371</v>
      </c>
      <c r="AT3397" s="271" t="s">
        <v>368</v>
      </c>
      <c r="AU3397" s="271" t="s">
        <v>90</v>
      </c>
      <c r="AY3397" s="53" t="s">
        <v>366</v>
      </c>
      <c r="BE3397" s="179">
        <f>IF(N3397="základná",J3397,0)</f>
        <v>0</v>
      </c>
      <c r="BF3397" s="179">
        <f>IF(N3397="znížená",J3397,0)</f>
        <v>0</v>
      </c>
      <c r="BG3397" s="179">
        <f>IF(N3397="zákl. prenesená",J3397,0)</f>
        <v>0</v>
      </c>
      <c r="BH3397" s="179">
        <f>IF(N3397="zníž. prenesená",J3397,0)</f>
        <v>0</v>
      </c>
      <c r="BI3397" s="179">
        <f>IF(N3397="nulová",J3397,0)</f>
        <v>0</v>
      </c>
      <c r="BJ3397" s="53" t="s">
        <v>90</v>
      </c>
      <c r="BK3397" s="179">
        <f>ROUND(I3397*H3397,2)</f>
        <v>0</v>
      </c>
      <c r="BL3397" s="53" t="s">
        <v>371</v>
      </c>
      <c r="BM3397" s="271" t="s">
        <v>2647</v>
      </c>
    </row>
    <row r="3398" spans="2:65" s="273" customFormat="1">
      <c r="B3398" s="272"/>
      <c r="D3398" s="274" t="s">
        <v>373</v>
      </c>
      <c r="E3398" s="275" t="s">
        <v>1</v>
      </c>
      <c r="F3398" s="276" t="s">
        <v>2648</v>
      </c>
      <c r="H3398" s="275" t="s">
        <v>1</v>
      </c>
      <c r="L3398" s="272"/>
      <c r="M3398" s="277"/>
      <c r="T3398" s="278"/>
      <c r="AT3398" s="275" t="s">
        <v>373</v>
      </c>
      <c r="AU3398" s="275" t="s">
        <v>90</v>
      </c>
      <c r="AV3398" s="273" t="s">
        <v>84</v>
      </c>
      <c r="AW3398" s="273" t="s">
        <v>31</v>
      </c>
      <c r="AX3398" s="273" t="s">
        <v>77</v>
      </c>
      <c r="AY3398" s="275" t="s">
        <v>366</v>
      </c>
    </row>
    <row r="3399" spans="2:65" s="280" customFormat="1">
      <c r="B3399" s="279"/>
      <c r="D3399" s="274" t="s">
        <v>373</v>
      </c>
      <c r="E3399" s="281" t="s">
        <v>1</v>
      </c>
      <c r="F3399" s="282" t="s">
        <v>2649</v>
      </c>
      <c r="H3399" s="283">
        <v>8.5850000000000009</v>
      </c>
      <c r="L3399" s="279"/>
      <c r="M3399" s="284"/>
      <c r="T3399" s="285"/>
      <c r="AT3399" s="281" t="s">
        <v>373</v>
      </c>
      <c r="AU3399" s="281" t="s">
        <v>90</v>
      </c>
      <c r="AV3399" s="280" t="s">
        <v>90</v>
      </c>
      <c r="AW3399" s="280" t="s">
        <v>31</v>
      </c>
      <c r="AX3399" s="280" t="s">
        <v>77</v>
      </c>
      <c r="AY3399" s="281" t="s">
        <v>366</v>
      </c>
    </row>
    <row r="3400" spans="2:65" s="280" customFormat="1">
      <c r="B3400" s="279"/>
      <c r="D3400" s="274" t="s">
        <v>373</v>
      </c>
      <c r="E3400" s="281" t="s">
        <v>1</v>
      </c>
      <c r="F3400" s="282" t="s">
        <v>2650</v>
      </c>
      <c r="H3400" s="283">
        <v>-0.88</v>
      </c>
      <c r="L3400" s="279"/>
      <c r="M3400" s="284"/>
      <c r="T3400" s="285"/>
      <c r="AT3400" s="281" t="s">
        <v>373</v>
      </c>
      <c r="AU3400" s="281" t="s">
        <v>90</v>
      </c>
      <c r="AV3400" s="280" t="s">
        <v>90</v>
      </c>
      <c r="AW3400" s="280" t="s">
        <v>31</v>
      </c>
      <c r="AX3400" s="280" t="s">
        <v>77</v>
      </c>
      <c r="AY3400" s="281" t="s">
        <v>366</v>
      </c>
    </row>
    <row r="3401" spans="2:65" s="280" customFormat="1">
      <c r="B3401" s="279"/>
      <c r="D3401" s="274" t="s">
        <v>373</v>
      </c>
      <c r="E3401" s="281" t="s">
        <v>1</v>
      </c>
      <c r="F3401" s="282" t="s">
        <v>2651</v>
      </c>
      <c r="H3401" s="283">
        <v>-0.81</v>
      </c>
      <c r="L3401" s="279"/>
      <c r="M3401" s="284"/>
      <c r="T3401" s="285"/>
      <c r="AT3401" s="281" t="s">
        <v>373</v>
      </c>
      <c r="AU3401" s="281" t="s">
        <v>90</v>
      </c>
      <c r="AV3401" s="280" t="s">
        <v>90</v>
      </c>
      <c r="AW3401" s="280" t="s">
        <v>31</v>
      </c>
      <c r="AX3401" s="280" t="s">
        <v>77</v>
      </c>
      <c r="AY3401" s="281" t="s">
        <v>366</v>
      </c>
    </row>
    <row r="3402" spans="2:65" s="287" customFormat="1">
      <c r="B3402" s="286"/>
      <c r="D3402" s="274" t="s">
        <v>373</v>
      </c>
      <c r="E3402" s="288" t="s">
        <v>293</v>
      </c>
      <c r="F3402" s="289" t="s">
        <v>378</v>
      </c>
      <c r="H3402" s="290">
        <v>6.8949999999999996</v>
      </c>
      <c r="L3402" s="286"/>
      <c r="M3402" s="291"/>
      <c r="T3402" s="292"/>
      <c r="AT3402" s="288" t="s">
        <v>373</v>
      </c>
      <c r="AU3402" s="288" t="s">
        <v>90</v>
      </c>
      <c r="AV3402" s="287" t="s">
        <v>371</v>
      </c>
      <c r="AW3402" s="287" t="s">
        <v>31</v>
      </c>
      <c r="AX3402" s="287" t="s">
        <v>84</v>
      </c>
      <c r="AY3402" s="288" t="s">
        <v>366</v>
      </c>
    </row>
    <row r="3403" spans="2:65" s="74" customFormat="1" ht="44.25" customHeight="1">
      <c r="B3403" s="73"/>
      <c r="C3403" s="260" t="s">
        <v>2652</v>
      </c>
      <c r="D3403" s="260" t="s">
        <v>368</v>
      </c>
      <c r="E3403" s="261" t="s">
        <v>2653</v>
      </c>
      <c r="F3403" s="262" t="s">
        <v>2654</v>
      </c>
      <c r="G3403" s="263" t="s">
        <v>249</v>
      </c>
      <c r="H3403" s="264">
        <v>10.130000000000001</v>
      </c>
      <c r="I3403" s="26"/>
      <c r="J3403" s="266">
        <f>ROUND(I3403*H3403,2)</f>
        <v>0</v>
      </c>
      <c r="K3403" s="267"/>
      <c r="L3403" s="73"/>
      <c r="M3403" s="27" t="s">
        <v>1</v>
      </c>
      <c r="N3403" s="233" t="s">
        <v>43</v>
      </c>
      <c r="P3403" s="269">
        <f>O3403*H3403</f>
        <v>0</v>
      </c>
      <c r="Q3403" s="269">
        <v>1.976E-2</v>
      </c>
      <c r="R3403" s="269">
        <f>Q3403*H3403</f>
        <v>0.20016880000000001</v>
      </c>
      <c r="S3403" s="269">
        <v>0</v>
      </c>
      <c r="T3403" s="270">
        <f>S3403*H3403</f>
        <v>0</v>
      </c>
      <c r="AR3403" s="271" t="s">
        <v>371</v>
      </c>
      <c r="AT3403" s="271" t="s">
        <v>368</v>
      </c>
      <c r="AU3403" s="271" t="s">
        <v>90</v>
      </c>
      <c r="AY3403" s="53" t="s">
        <v>366</v>
      </c>
      <c r="BE3403" s="179">
        <f>IF(N3403="základná",J3403,0)</f>
        <v>0</v>
      </c>
      <c r="BF3403" s="179">
        <f>IF(N3403="znížená",J3403,0)</f>
        <v>0</v>
      </c>
      <c r="BG3403" s="179">
        <f>IF(N3403="zákl. prenesená",J3403,0)</f>
        <v>0</v>
      </c>
      <c r="BH3403" s="179">
        <f>IF(N3403="zníž. prenesená",J3403,0)</f>
        <v>0</v>
      </c>
      <c r="BI3403" s="179">
        <f>IF(N3403="nulová",J3403,0)</f>
        <v>0</v>
      </c>
      <c r="BJ3403" s="53" t="s">
        <v>90</v>
      </c>
      <c r="BK3403" s="179">
        <f>ROUND(I3403*H3403,2)</f>
        <v>0</v>
      </c>
      <c r="BL3403" s="53" t="s">
        <v>371</v>
      </c>
      <c r="BM3403" s="271" t="s">
        <v>2655</v>
      </c>
    </row>
    <row r="3404" spans="2:65" s="273" customFormat="1">
      <c r="B3404" s="272"/>
      <c r="D3404" s="274" t="s">
        <v>373</v>
      </c>
      <c r="E3404" s="275" t="s">
        <v>1</v>
      </c>
      <c r="F3404" s="276" t="s">
        <v>2502</v>
      </c>
      <c r="H3404" s="275" t="s">
        <v>1</v>
      </c>
      <c r="L3404" s="272"/>
      <c r="M3404" s="277"/>
      <c r="T3404" s="278"/>
      <c r="AT3404" s="275" t="s">
        <v>373</v>
      </c>
      <c r="AU3404" s="275" t="s">
        <v>90</v>
      </c>
      <c r="AV3404" s="273" t="s">
        <v>84</v>
      </c>
      <c r="AW3404" s="273" t="s">
        <v>31</v>
      </c>
      <c r="AX3404" s="273" t="s">
        <v>77</v>
      </c>
      <c r="AY3404" s="275" t="s">
        <v>366</v>
      </c>
    </row>
    <row r="3405" spans="2:65" s="273" customFormat="1">
      <c r="B3405" s="272"/>
      <c r="D3405" s="274" t="s">
        <v>373</v>
      </c>
      <c r="E3405" s="275" t="s">
        <v>1</v>
      </c>
      <c r="F3405" s="276" t="s">
        <v>2503</v>
      </c>
      <c r="H3405" s="275" t="s">
        <v>1</v>
      </c>
      <c r="L3405" s="272"/>
      <c r="M3405" s="277"/>
      <c r="T3405" s="278"/>
      <c r="AT3405" s="275" t="s">
        <v>373</v>
      </c>
      <c r="AU3405" s="275" t="s">
        <v>90</v>
      </c>
      <c r="AV3405" s="273" t="s">
        <v>84</v>
      </c>
      <c r="AW3405" s="273" t="s">
        <v>31</v>
      </c>
      <c r="AX3405" s="273" t="s">
        <v>77</v>
      </c>
      <c r="AY3405" s="275" t="s">
        <v>366</v>
      </c>
    </row>
    <row r="3406" spans="2:65" s="280" customFormat="1">
      <c r="B3406" s="279"/>
      <c r="D3406" s="274" t="s">
        <v>373</v>
      </c>
      <c r="E3406" s="281" t="s">
        <v>1</v>
      </c>
      <c r="F3406" s="282" t="s">
        <v>2656</v>
      </c>
      <c r="H3406" s="283">
        <v>1.7490000000000001</v>
      </c>
      <c r="L3406" s="279"/>
      <c r="M3406" s="284"/>
      <c r="T3406" s="285"/>
      <c r="AT3406" s="281" t="s">
        <v>373</v>
      </c>
      <c r="AU3406" s="281" t="s">
        <v>90</v>
      </c>
      <c r="AV3406" s="280" t="s">
        <v>90</v>
      </c>
      <c r="AW3406" s="280" t="s">
        <v>31</v>
      </c>
      <c r="AX3406" s="280" t="s">
        <v>77</v>
      </c>
      <c r="AY3406" s="281" t="s">
        <v>366</v>
      </c>
    </row>
    <row r="3407" spans="2:65" s="280" customFormat="1">
      <c r="B3407" s="279"/>
      <c r="D3407" s="274" t="s">
        <v>373</v>
      </c>
      <c r="E3407" s="281" t="s">
        <v>1</v>
      </c>
      <c r="F3407" s="282" t="s">
        <v>2656</v>
      </c>
      <c r="H3407" s="283">
        <v>1.7490000000000001</v>
      </c>
      <c r="L3407" s="279"/>
      <c r="M3407" s="284"/>
      <c r="T3407" s="285"/>
      <c r="AT3407" s="281" t="s">
        <v>373</v>
      </c>
      <c r="AU3407" s="281" t="s">
        <v>90</v>
      </c>
      <c r="AV3407" s="280" t="s">
        <v>90</v>
      </c>
      <c r="AW3407" s="280" t="s">
        <v>31</v>
      </c>
      <c r="AX3407" s="280" t="s">
        <v>77</v>
      </c>
      <c r="AY3407" s="281" t="s">
        <v>366</v>
      </c>
    </row>
    <row r="3408" spans="2:65" s="280" customFormat="1">
      <c r="B3408" s="279"/>
      <c r="D3408" s="274" t="s">
        <v>373</v>
      </c>
      <c r="E3408" s="281" t="s">
        <v>1</v>
      </c>
      <c r="F3408" s="282" t="s">
        <v>2656</v>
      </c>
      <c r="H3408" s="283">
        <v>1.7490000000000001</v>
      </c>
      <c r="L3408" s="279"/>
      <c r="M3408" s="284"/>
      <c r="T3408" s="285"/>
      <c r="AT3408" s="281" t="s">
        <v>373</v>
      </c>
      <c r="AU3408" s="281" t="s">
        <v>90</v>
      </c>
      <c r="AV3408" s="280" t="s">
        <v>90</v>
      </c>
      <c r="AW3408" s="280" t="s">
        <v>31</v>
      </c>
      <c r="AX3408" s="280" t="s">
        <v>77</v>
      </c>
      <c r="AY3408" s="281" t="s">
        <v>366</v>
      </c>
    </row>
    <row r="3409" spans="2:65" s="280" customFormat="1">
      <c r="B3409" s="279"/>
      <c r="D3409" s="274" t="s">
        <v>373</v>
      </c>
      <c r="E3409" s="281" t="s">
        <v>1</v>
      </c>
      <c r="F3409" s="282" t="s">
        <v>2657</v>
      </c>
      <c r="H3409" s="283">
        <v>1.74</v>
      </c>
      <c r="L3409" s="279"/>
      <c r="M3409" s="284"/>
      <c r="T3409" s="285"/>
      <c r="AT3409" s="281" t="s">
        <v>373</v>
      </c>
      <c r="AU3409" s="281" t="s">
        <v>90</v>
      </c>
      <c r="AV3409" s="280" t="s">
        <v>90</v>
      </c>
      <c r="AW3409" s="280" t="s">
        <v>31</v>
      </c>
      <c r="AX3409" s="280" t="s">
        <v>77</v>
      </c>
      <c r="AY3409" s="281" t="s">
        <v>366</v>
      </c>
    </row>
    <row r="3410" spans="2:65" s="273" customFormat="1">
      <c r="B3410" s="272"/>
      <c r="D3410" s="274" t="s">
        <v>373</v>
      </c>
      <c r="E3410" s="275" t="s">
        <v>1</v>
      </c>
      <c r="F3410" s="276" t="s">
        <v>2510</v>
      </c>
      <c r="H3410" s="275" t="s">
        <v>1</v>
      </c>
      <c r="L3410" s="272"/>
      <c r="M3410" s="277"/>
      <c r="T3410" s="278"/>
      <c r="AT3410" s="275" t="s">
        <v>373</v>
      </c>
      <c r="AU3410" s="275" t="s">
        <v>90</v>
      </c>
      <c r="AV3410" s="273" t="s">
        <v>84</v>
      </c>
      <c r="AW3410" s="273" t="s">
        <v>31</v>
      </c>
      <c r="AX3410" s="273" t="s">
        <v>77</v>
      </c>
      <c r="AY3410" s="275" t="s">
        <v>366</v>
      </c>
    </row>
    <row r="3411" spans="2:65" s="280" customFormat="1">
      <c r="B3411" s="279"/>
      <c r="D3411" s="274" t="s">
        <v>373</v>
      </c>
      <c r="E3411" s="281" t="s">
        <v>1</v>
      </c>
      <c r="F3411" s="282" t="s">
        <v>2658</v>
      </c>
      <c r="H3411" s="283">
        <v>2.2080000000000002</v>
      </c>
      <c r="L3411" s="279"/>
      <c r="M3411" s="284"/>
      <c r="T3411" s="285"/>
      <c r="AT3411" s="281" t="s">
        <v>373</v>
      </c>
      <c r="AU3411" s="281" t="s">
        <v>90</v>
      </c>
      <c r="AV3411" s="280" t="s">
        <v>90</v>
      </c>
      <c r="AW3411" s="280" t="s">
        <v>31</v>
      </c>
      <c r="AX3411" s="280" t="s">
        <v>77</v>
      </c>
      <c r="AY3411" s="281" t="s">
        <v>366</v>
      </c>
    </row>
    <row r="3412" spans="2:65" s="280" customFormat="1">
      <c r="B3412" s="279"/>
      <c r="D3412" s="274" t="s">
        <v>373</v>
      </c>
      <c r="E3412" s="281" t="s">
        <v>1</v>
      </c>
      <c r="F3412" s="282" t="s">
        <v>2659</v>
      </c>
      <c r="H3412" s="283">
        <v>0.93500000000000005</v>
      </c>
      <c r="L3412" s="279"/>
      <c r="M3412" s="284"/>
      <c r="T3412" s="285"/>
      <c r="AT3412" s="281" t="s">
        <v>373</v>
      </c>
      <c r="AU3412" s="281" t="s">
        <v>90</v>
      </c>
      <c r="AV3412" s="280" t="s">
        <v>90</v>
      </c>
      <c r="AW3412" s="280" t="s">
        <v>31</v>
      </c>
      <c r="AX3412" s="280" t="s">
        <v>77</v>
      </c>
      <c r="AY3412" s="281" t="s">
        <v>366</v>
      </c>
    </row>
    <row r="3413" spans="2:65" s="287" customFormat="1">
      <c r="B3413" s="286"/>
      <c r="D3413" s="274" t="s">
        <v>373</v>
      </c>
      <c r="E3413" s="288" t="s">
        <v>1</v>
      </c>
      <c r="F3413" s="289" t="s">
        <v>378</v>
      </c>
      <c r="H3413" s="290">
        <v>10.130000000000001</v>
      </c>
      <c r="L3413" s="286"/>
      <c r="M3413" s="291"/>
      <c r="T3413" s="292"/>
      <c r="AT3413" s="288" t="s">
        <v>373</v>
      </c>
      <c r="AU3413" s="288" t="s">
        <v>90</v>
      </c>
      <c r="AV3413" s="287" t="s">
        <v>371</v>
      </c>
      <c r="AW3413" s="287" t="s">
        <v>31</v>
      </c>
      <c r="AX3413" s="287" t="s">
        <v>84</v>
      </c>
      <c r="AY3413" s="288" t="s">
        <v>366</v>
      </c>
    </row>
    <row r="3414" spans="2:65" s="74" customFormat="1" ht="44.25" customHeight="1">
      <c r="B3414" s="73"/>
      <c r="C3414" s="260" t="s">
        <v>2660</v>
      </c>
      <c r="D3414" s="260" t="s">
        <v>368</v>
      </c>
      <c r="E3414" s="261" t="s">
        <v>2661</v>
      </c>
      <c r="F3414" s="262" t="s">
        <v>2662</v>
      </c>
      <c r="G3414" s="263" t="s">
        <v>249</v>
      </c>
      <c r="H3414" s="264">
        <v>153.709</v>
      </c>
      <c r="I3414" s="26"/>
      <c r="J3414" s="266">
        <f>ROUND(I3414*H3414,2)</f>
        <v>0</v>
      </c>
      <c r="K3414" s="267"/>
      <c r="L3414" s="73"/>
      <c r="M3414" s="27" t="s">
        <v>1</v>
      </c>
      <c r="N3414" s="233" t="s">
        <v>43</v>
      </c>
      <c r="P3414" s="269">
        <f>O3414*H3414</f>
        <v>0</v>
      </c>
      <c r="Q3414" s="269">
        <v>3.9780000000000003E-2</v>
      </c>
      <c r="R3414" s="269">
        <f>Q3414*H3414</f>
        <v>6.1145440200000003</v>
      </c>
      <c r="S3414" s="269">
        <v>0</v>
      </c>
      <c r="T3414" s="270">
        <f>S3414*H3414</f>
        <v>0</v>
      </c>
      <c r="AR3414" s="271" t="s">
        <v>371</v>
      </c>
      <c r="AT3414" s="271" t="s">
        <v>368</v>
      </c>
      <c r="AU3414" s="271" t="s">
        <v>90</v>
      </c>
      <c r="AY3414" s="53" t="s">
        <v>366</v>
      </c>
      <c r="BE3414" s="179">
        <f>IF(N3414="základná",J3414,0)</f>
        <v>0</v>
      </c>
      <c r="BF3414" s="179">
        <f>IF(N3414="znížená",J3414,0)</f>
        <v>0</v>
      </c>
      <c r="BG3414" s="179">
        <f>IF(N3414="zákl. prenesená",J3414,0)</f>
        <v>0</v>
      </c>
      <c r="BH3414" s="179">
        <f>IF(N3414="zníž. prenesená",J3414,0)</f>
        <v>0</v>
      </c>
      <c r="BI3414" s="179">
        <f>IF(N3414="nulová",J3414,0)</f>
        <v>0</v>
      </c>
      <c r="BJ3414" s="53" t="s">
        <v>90</v>
      </c>
      <c r="BK3414" s="179">
        <f>ROUND(I3414*H3414,2)</f>
        <v>0</v>
      </c>
      <c r="BL3414" s="53" t="s">
        <v>371</v>
      </c>
      <c r="BM3414" s="271" t="s">
        <v>2663</v>
      </c>
    </row>
    <row r="3415" spans="2:65" s="273" customFormat="1">
      <c r="B3415" s="272"/>
      <c r="D3415" s="274" t="s">
        <v>373</v>
      </c>
      <c r="E3415" s="275" t="s">
        <v>1</v>
      </c>
      <c r="F3415" s="276" t="s">
        <v>2502</v>
      </c>
      <c r="H3415" s="275" t="s">
        <v>1</v>
      </c>
      <c r="L3415" s="272"/>
      <c r="M3415" s="277"/>
      <c r="T3415" s="278"/>
      <c r="AT3415" s="275" t="s">
        <v>373</v>
      </c>
      <c r="AU3415" s="275" t="s">
        <v>90</v>
      </c>
      <c r="AV3415" s="273" t="s">
        <v>84</v>
      </c>
      <c r="AW3415" s="273" t="s">
        <v>31</v>
      </c>
      <c r="AX3415" s="273" t="s">
        <v>77</v>
      </c>
      <c r="AY3415" s="275" t="s">
        <v>366</v>
      </c>
    </row>
    <row r="3416" spans="2:65" s="273" customFormat="1">
      <c r="B3416" s="272"/>
      <c r="D3416" s="274" t="s">
        <v>373</v>
      </c>
      <c r="E3416" s="275" t="s">
        <v>1</v>
      </c>
      <c r="F3416" s="276" t="s">
        <v>2503</v>
      </c>
      <c r="H3416" s="275" t="s">
        <v>1</v>
      </c>
      <c r="L3416" s="272"/>
      <c r="M3416" s="277"/>
      <c r="T3416" s="278"/>
      <c r="AT3416" s="275" t="s">
        <v>373</v>
      </c>
      <c r="AU3416" s="275" t="s">
        <v>90</v>
      </c>
      <c r="AV3416" s="273" t="s">
        <v>84</v>
      </c>
      <c r="AW3416" s="273" t="s">
        <v>31</v>
      </c>
      <c r="AX3416" s="273" t="s">
        <v>77</v>
      </c>
      <c r="AY3416" s="275" t="s">
        <v>366</v>
      </c>
    </row>
    <row r="3417" spans="2:65" s="280" customFormat="1">
      <c r="B3417" s="279"/>
      <c r="D3417" s="274" t="s">
        <v>373</v>
      </c>
      <c r="E3417" s="281" t="s">
        <v>1</v>
      </c>
      <c r="F3417" s="282" t="s">
        <v>2664</v>
      </c>
      <c r="H3417" s="283">
        <v>71.436000000000007</v>
      </c>
      <c r="L3417" s="279"/>
      <c r="M3417" s="284"/>
      <c r="T3417" s="285"/>
      <c r="AT3417" s="281" t="s">
        <v>373</v>
      </c>
      <c r="AU3417" s="281" t="s">
        <v>90</v>
      </c>
      <c r="AV3417" s="280" t="s">
        <v>90</v>
      </c>
      <c r="AW3417" s="280" t="s">
        <v>31</v>
      </c>
      <c r="AX3417" s="280" t="s">
        <v>77</v>
      </c>
      <c r="AY3417" s="281" t="s">
        <v>366</v>
      </c>
    </row>
    <row r="3418" spans="2:65" s="280" customFormat="1">
      <c r="B3418" s="279"/>
      <c r="D3418" s="274" t="s">
        <v>373</v>
      </c>
      <c r="E3418" s="281" t="s">
        <v>1</v>
      </c>
      <c r="F3418" s="282" t="s">
        <v>1692</v>
      </c>
      <c r="H3418" s="283">
        <v>-1.038</v>
      </c>
      <c r="L3418" s="279"/>
      <c r="M3418" s="284"/>
      <c r="T3418" s="285"/>
      <c r="AT3418" s="281" t="s">
        <v>373</v>
      </c>
      <c r="AU3418" s="281" t="s">
        <v>90</v>
      </c>
      <c r="AV3418" s="280" t="s">
        <v>90</v>
      </c>
      <c r="AW3418" s="280" t="s">
        <v>31</v>
      </c>
      <c r="AX3418" s="280" t="s">
        <v>77</v>
      </c>
      <c r="AY3418" s="281" t="s">
        <v>366</v>
      </c>
    </row>
    <row r="3419" spans="2:65" s="280" customFormat="1">
      <c r="B3419" s="279"/>
      <c r="D3419" s="274" t="s">
        <v>373</v>
      </c>
      <c r="E3419" s="281" t="s">
        <v>1</v>
      </c>
      <c r="F3419" s="282" t="s">
        <v>2505</v>
      </c>
      <c r="H3419" s="283">
        <v>-1.8540000000000001</v>
      </c>
      <c r="L3419" s="279"/>
      <c r="M3419" s="284"/>
      <c r="T3419" s="285"/>
      <c r="AT3419" s="281" t="s">
        <v>373</v>
      </c>
      <c r="AU3419" s="281" t="s">
        <v>90</v>
      </c>
      <c r="AV3419" s="280" t="s">
        <v>90</v>
      </c>
      <c r="AW3419" s="280" t="s">
        <v>31</v>
      </c>
      <c r="AX3419" s="280" t="s">
        <v>77</v>
      </c>
      <c r="AY3419" s="281" t="s">
        <v>366</v>
      </c>
    </row>
    <row r="3420" spans="2:65" s="280" customFormat="1">
      <c r="B3420" s="279"/>
      <c r="D3420" s="274" t="s">
        <v>373</v>
      </c>
      <c r="E3420" s="281" t="s">
        <v>1</v>
      </c>
      <c r="F3420" s="282" t="s">
        <v>2505</v>
      </c>
      <c r="H3420" s="283">
        <v>-1.8540000000000001</v>
      </c>
      <c r="L3420" s="279"/>
      <c r="M3420" s="284"/>
      <c r="T3420" s="285"/>
      <c r="AT3420" s="281" t="s">
        <v>373</v>
      </c>
      <c r="AU3420" s="281" t="s">
        <v>90</v>
      </c>
      <c r="AV3420" s="280" t="s">
        <v>90</v>
      </c>
      <c r="AW3420" s="280" t="s">
        <v>31</v>
      </c>
      <c r="AX3420" s="280" t="s">
        <v>77</v>
      </c>
      <c r="AY3420" s="281" t="s">
        <v>366</v>
      </c>
    </row>
    <row r="3421" spans="2:65" s="280" customFormat="1">
      <c r="B3421" s="279"/>
      <c r="D3421" s="274" t="s">
        <v>373</v>
      </c>
      <c r="E3421" s="281" t="s">
        <v>1</v>
      </c>
      <c r="F3421" s="282" t="s">
        <v>2505</v>
      </c>
      <c r="H3421" s="283">
        <v>-1.8540000000000001</v>
      </c>
      <c r="L3421" s="279"/>
      <c r="M3421" s="284"/>
      <c r="T3421" s="285"/>
      <c r="AT3421" s="281" t="s">
        <v>373</v>
      </c>
      <c r="AU3421" s="281" t="s">
        <v>90</v>
      </c>
      <c r="AV3421" s="280" t="s">
        <v>90</v>
      </c>
      <c r="AW3421" s="280" t="s">
        <v>31</v>
      </c>
      <c r="AX3421" s="280" t="s">
        <v>77</v>
      </c>
      <c r="AY3421" s="281" t="s">
        <v>366</v>
      </c>
    </row>
    <row r="3422" spans="2:65" s="280" customFormat="1">
      <c r="B3422" s="279"/>
      <c r="D3422" s="274" t="s">
        <v>373</v>
      </c>
      <c r="E3422" s="281" t="s">
        <v>1</v>
      </c>
      <c r="F3422" s="282" t="s">
        <v>2506</v>
      </c>
      <c r="H3422" s="283">
        <v>-0.69599999999999995</v>
      </c>
      <c r="L3422" s="279"/>
      <c r="M3422" s="284"/>
      <c r="T3422" s="285"/>
      <c r="AT3422" s="281" t="s">
        <v>373</v>
      </c>
      <c r="AU3422" s="281" t="s">
        <v>90</v>
      </c>
      <c r="AV3422" s="280" t="s">
        <v>90</v>
      </c>
      <c r="AW3422" s="280" t="s">
        <v>31</v>
      </c>
      <c r="AX3422" s="280" t="s">
        <v>77</v>
      </c>
      <c r="AY3422" s="281" t="s">
        <v>366</v>
      </c>
    </row>
    <row r="3423" spans="2:65" s="273" customFormat="1">
      <c r="B3423" s="272"/>
      <c r="D3423" s="274" t="s">
        <v>373</v>
      </c>
      <c r="E3423" s="275" t="s">
        <v>1</v>
      </c>
      <c r="F3423" s="276" t="s">
        <v>2510</v>
      </c>
      <c r="H3423" s="275" t="s">
        <v>1</v>
      </c>
      <c r="L3423" s="272"/>
      <c r="M3423" s="277"/>
      <c r="T3423" s="278"/>
      <c r="AT3423" s="275" t="s">
        <v>373</v>
      </c>
      <c r="AU3423" s="275" t="s">
        <v>90</v>
      </c>
      <c r="AV3423" s="273" t="s">
        <v>84</v>
      </c>
      <c r="AW3423" s="273" t="s">
        <v>31</v>
      </c>
      <c r="AX3423" s="273" t="s">
        <v>77</v>
      </c>
      <c r="AY3423" s="275" t="s">
        <v>366</v>
      </c>
    </row>
    <row r="3424" spans="2:65" s="280" customFormat="1">
      <c r="B3424" s="279"/>
      <c r="D3424" s="274" t="s">
        <v>373</v>
      </c>
      <c r="E3424" s="281" t="s">
        <v>1</v>
      </c>
      <c r="F3424" s="282" t="s">
        <v>2665</v>
      </c>
      <c r="H3424" s="283">
        <v>51.648000000000003</v>
      </c>
      <c r="L3424" s="279"/>
      <c r="M3424" s="284"/>
      <c r="T3424" s="285"/>
      <c r="AT3424" s="281" t="s">
        <v>373</v>
      </c>
      <c r="AU3424" s="281" t="s">
        <v>90</v>
      </c>
      <c r="AV3424" s="280" t="s">
        <v>90</v>
      </c>
      <c r="AW3424" s="280" t="s">
        <v>31</v>
      </c>
      <c r="AX3424" s="280" t="s">
        <v>77</v>
      </c>
      <c r="AY3424" s="281" t="s">
        <v>366</v>
      </c>
    </row>
    <row r="3425" spans="2:65" s="280" customFormat="1">
      <c r="B3425" s="279"/>
      <c r="D3425" s="274" t="s">
        <v>373</v>
      </c>
      <c r="E3425" s="281" t="s">
        <v>1</v>
      </c>
      <c r="F3425" s="282" t="s">
        <v>1725</v>
      </c>
      <c r="H3425" s="283">
        <v>-2.2879999999999998</v>
      </c>
      <c r="L3425" s="279"/>
      <c r="M3425" s="284"/>
      <c r="T3425" s="285"/>
      <c r="AT3425" s="281" t="s">
        <v>373</v>
      </c>
      <c r="AU3425" s="281" t="s">
        <v>90</v>
      </c>
      <c r="AV3425" s="280" t="s">
        <v>90</v>
      </c>
      <c r="AW3425" s="280" t="s">
        <v>31</v>
      </c>
      <c r="AX3425" s="280" t="s">
        <v>77</v>
      </c>
      <c r="AY3425" s="281" t="s">
        <v>366</v>
      </c>
    </row>
    <row r="3426" spans="2:65" s="280" customFormat="1">
      <c r="B3426" s="279"/>
      <c r="D3426" s="274" t="s">
        <v>373</v>
      </c>
      <c r="E3426" s="281" t="s">
        <v>1</v>
      </c>
      <c r="F3426" s="282" t="s">
        <v>2512</v>
      </c>
      <c r="H3426" s="283">
        <v>-3.59</v>
      </c>
      <c r="L3426" s="279"/>
      <c r="M3426" s="284"/>
      <c r="T3426" s="285"/>
      <c r="AT3426" s="281" t="s">
        <v>373</v>
      </c>
      <c r="AU3426" s="281" t="s">
        <v>90</v>
      </c>
      <c r="AV3426" s="280" t="s">
        <v>90</v>
      </c>
      <c r="AW3426" s="280" t="s">
        <v>31</v>
      </c>
      <c r="AX3426" s="280" t="s">
        <v>77</v>
      </c>
      <c r="AY3426" s="281" t="s">
        <v>366</v>
      </c>
    </row>
    <row r="3427" spans="2:65" s="280" customFormat="1">
      <c r="B3427" s="279"/>
      <c r="D3427" s="274" t="s">
        <v>373</v>
      </c>
      <c r="E3427" s="281" t="s">
        <v>1</v>
      </c>
      <c r="F3427" s="282" t="s">
        <v>2513</v>
      </c>
      <c r="H3427" s="283">
        <v>-3.6379999999999999</v>
      </c>
      <c r="L3427" s="279"/>
      <c r="M3427" s="284"/>
      <c r="T3427" s="285"/>
      <c r="AT3427" s="281" t="s">
        <v>373</v>
      </c>
      <c r="AU3427" s="281" t="s">
        <v>90</v>
      </c>
      <c r="AV3427" s="280" t="s">
        <v>90</v>
      </c>
      <c r="AW3427" s="280" t="s">
        <v>31</v>
      </c>
      <c r="AX3427" s="280" t="s">
        <v>77</v>
      </c>
      <c r="AY3427" s="281" t="s">
        <v>366</v>
      </c>
    </row>
    <row r="3428" spans="2:65" s="280" customFormat="1">
      <c r="B3428" s="279"/>
      <c r="D3428" s="274" t="s">
        <v>373</v>
      </c>
      <c r="E3428" s="281" t="s">
        <v>1</v>
      </c>
      <c r="F3428" s="282" t="s">
        <v>2514</v>
      </c>
      <c r="H3428" s="283">
        <v>-3.18</v>
      </c>
      <c r="L3428" s="279"/>
      <c r="M3428" s="284"/>
      <c r="T3428" s="285"/>
      <c r="AT3428" s="281" t="s">
        <v>373</v>
      </c>
      <c r="AU3428" s="281" t="s">
        <v>90</v>
      </c>
      <c r="AV3428" s="280" t="s">
        <v>90</v>
      </c>
      <c r="AW3428" s="280" t="s">
        <v>31</v>
      </c>
      <c r="AX3428" s="280" t="s">
        <v>77</v>
      </c>
      <c r="AY3428" s="281" t="s">
        <v>366</v>
      </c>
    </row>
    <row r="3429" spans="2:65" s="280" customFormat="1">
      <c r="B3429" s="279"/>
      <c r="D3429" s="274" t="s">
        <v>373</v>
      </c>
      <c r="E3429" s="281" t="s">
        <v>1</v>
      </c>
      <c r="F3429" s="282" t="s">
        <v>2515</v>
      </c>
      <c r="H3429" s="283">
        <v>-1.51</v>
      </c>
      <c r="L3429" s="279"/>
      <c r="M3429" s="284"/>
      <c r="T3429" s="285"/>
      <c r="AT3429" s="281" t="s">
        <v>373</v>
      </c>
      <c r="AU3429" s="281" t="s">
        <v>90</v>
      </c>
      <c r="AV3429" s="280" t="s">
        <v>90</v>
      </c>
      <c r="AW3429" s="280" t="s">
        <v>31</v>
      </c>
      <c r="AX3429" s="280" t="s">
        <v>77</v>
      </c>
      <c r="AY3429" s="281" t="s">
        <v>366</v>
      </c>
    </row>
    <row r="3430" spans="2:65" s="273" customFormat="1">
      <c r="B3430" s="272"/>
      <c r="D3430" s="274" t="s">
        <v>373</v>
      </c>
      <c r="E3430" s="275" t="s">
        <v>1</v>
      </c>
      <c r="F3430" s="276" t="s">
        <v>2520</v>
      </c>
      <c r="H3430" s="275" t="s">
        <v>1</v>
      </c>
      <c r="L3430" s="272"/>
      <c r="M3430" s="277"/>
      <c r="T3430" s="278"/>
      <c r="AT3430" s="275" t="s">
        <v>373</v>
      </c>
      <c r="AU3430" s="275" t="s">
        <v>90</v>
      </c>
      <c r="AV3430" s="273" t="s">
        <v>84</v>
      </c>
      <c r="AW3430" s="273" t="s">
        <v>31</v>
      </c>
      <c r="AX3430" s="273" t="s">
        <v>77</v>
      </c>
      <c r="AY3430" s="275" t="s">
        <v>366</v>
      </c>
    </row>
    <row r="3431" spans="2:65" s="280" customFormat="1">
      <c r="B3431" s="279"/>
      <c r="D3431" s="274" t="s">
        <v>373</v>
      </c>
      <c r="E3431" s="281" t="s">
        <v>1</v>
      </c>
      <c r="F3431" s="282" t="s">
        <v>2666</v>
      </c>
      <c r="H3431" s="283">
        <v>66.94</v>
      </c>
      <c r="L3431" s="279"/>
      <c r="M3431" s="284"/>
      <c r="T3431" s="285"/>
      <c r="AT3431" s="281" t="s">
        <v>373</v>
      </c>
      <c r="AU3431" s="281" t="s">
        <v>90</v>
      </c>
      <c r="AV3431" s="280" t="s">
        <v>90</v>
      </c>
      <c r="AW3431" s="280" t="s">
        <v>31</v>
      </c>
      <c r="AX3431" s="280" t="s">
        <v>77</v>
      </c>
      <c r="AY3431" s="281" t="s">
        <v>366</v>
      </c>
    </row>
    <row r="3432" spans="2:65" s="280" customFormat="1">
      <c r="B3432" s="279"/>
      <c r="D3432" s="274" t="s">
        <v>373</v>
      </c>
      <c r="E3432" s="281" t="s">
        <v>1</v>
      </c>
      <c r="F3432" s="282" t="s">
        <v>1688</v>
      </c>
      <c r="H3432" s="283">
        <v>-1.573</v>
      </c>
      <c r="L3432" s="279"/>
      <c r="M3432" s="284"/>
      <c r="T3432" s="285"/>
      <c r="AT3432" s="281" t="s">
        <v>373</v>
      </c>
      <c r="AU3432" s="281" t="s">
        <v>90</v>
      </c>
      <c r="AV3432" s="280" t="s">
        <v>90</v>
      </c>
      <c r="AW3432" s="280" t="s">
        <v>31</v>
      </c>
      <c r="AX3432" s="280" t="s">
        <v>77</v>
      </c>
      <c r="AY3432" s="281" t="s">
        <v>366</v>
      </c>
    </row>
    <row r="3433" spans="2:65" s="280" customFormat="1">
      <c r="B3433" s="279"/>
      <c r="D3433" s="274" t="s">
        <v>373</v>
      </c>
      <c r="E3433" s="281" t="s">
        <v>1</v>
      </c>
      <c r="F3433" s="282" t="s">
        <v>2522</v>
      </c>
      <c r="H3433" s="283">
        <v>-1.675</v>
      </c>
      <c r="L3433" s="279"/>
      <c r="M3433" s="284"/>
      <c r="T3433" s="285"/>
      <c r="AT3433" s="281" t="s">
        <v>373</v>
      </c>
      <c r="AU3433" s="281" t="s">
        <v>90</v>
      </c>
      <c r="AV3433" s="280" t="s">
        <v>90</v>
      </c>
      <c r="AW3433" s="280" t="s">
        <v>31</v>
      </c>
      <c r="AX3433" s="280" t="s">
        <v>77</v>
      </c>
      <c r="AY3433" s="281" t="s">
        <v>366</v>
      </c>
    </row>
    <row r="3434" spans="2:65" s="280" customFormat="1">
      <c r="B3434" s="279"/>
      <c r="D3434" s="274" t="s">
        <v>373</v>
      </c>
      <c r="E3434" s="281" t="s">
        <v>1</v>
      </c>
      <c r="F3434" s="282" t="s">
        <v>2522</v>
      </c>
      <c r="H3434" s="283">
        <v>-1.675</v>
      </c>
      <c r="L3434" s="279"/>
      <c r="M3434" s="284"/>
      <c r="T3434" s="285"/>
      <c r="AT3434" s="281" t="s">
        <v>373</v>
      </c>
      <c r="AU3434" s="281" t="s">
        <v>90</v>
      </c>
      <c r="AV3434" s="280" t="s">
        <v>90</v>
      </c>
      <c r="AW3434" s="280" t="s">
        <v>31</v>
      </c>
      <c r="AX3434" s="280" t="s">
        <v>77</v>
      </c>
      <c r="AY3434" s="281" t="s">
        <v>366</v>
      </c>
    </row>
    <row r="3435" spans="2:65" s="280" customFormat="1">
      <c r="B3435" s="279"/>
      <c r="D3435" s="274" t="s">
        <v>373</v>
      </c>
      <c r="E3435" s="281" t="s">
        <v>1</v>
      </c>
      <c r="F3435" s="282" t="s">
        <v>2522</v>
      </c>
      <c r="H3435" s="283">
        <v>-1.675</v>
      </c>
      <c r="L3435" s="279"/>
      <c r="M3435" s="284"/>
      <c r="T3435" s="285"/>
      <c r="AT3435" s="281" t="s">
        <v>373</v>
      </c>
      <c r="AU3435" s="281" t="s">
        <v>90</v>
      </c>
      <c r="AV3435" s="280" t="s">
        <v>90</v>
      </c>
      <c r="AW3435" s="280" t="s">
        <v>31</v>
      </c>
      <c r="AX3435" s="280" t="s">
        <v>77</v>
      </c>
      <c r="AY3435" s="281" t="s">
        <v>366</v>
      </c>
    </row>
    <row r="3436" spans="2:65" s="280" customFormat="1">
      <c r="B3436" s="279"/>
      <c r="D3436" s="274" t="s">
        <v>373</v>
      </c>
      <c r="E3436" s="281" t="s">
        <v>1</v>
      </c>
      <c r="F3436" s="282" t="s">
        <v>2523</v>
      </c>
      <c r="H3436" s="283">
        <v>-1.32</v>
      </c>
      <c r="L3436" s="279"/>
      <c r="M3436" s="284"/>
      <c r="T3436" s="285"/>
      <c r="AT3436" s="281" t="s">
        <v>373</v>
      </c>
      <c r="AU3436" s="281" t="s">
        <v>90</v>
      </c>
      <c r="AV3436" s="280" t="s">
        <v>90</v>
      </c>
      <c r="AW3436" s="280" t="s">
        <v>31</v>
      </c>
      <c r="AX3436" s="280" t="s">
        <v>77</v>
      </c>
      <c r="AY3436" s="281" t="s">
        <v>366</v>
      </c>
    </row>
    <row r="3437" spans="2:65" s="294" customFormat="1">
      <c r="B3437" s="293"/>
      <c r="D3437" s="274" t="s">
        <v>373</v>
      </c>
      <c r="E3437" s="295" t="s">
        <v>1</v>
      </c>
      <c r="F3437" s="296" t="s">
        <v>397</v>
      </c>
      <c r="H3437" s="297">
        <v>160.60400000000001</v>
      </c>
      <c r="L3437" s="293"/>
      <c r="M3437" s="298"/>
      <c r="T3437" s="299"/>
      <c r="AT3437" s="295" t="s">
        <v>373</v>
      </c>
      <c r="AU3437" s="295" t="s">
        <v>90</v>
      </c>
      <c r="AV3437" s="294" t="s">
        <v>149</v>
      </c>
      <c r="AW3437" s="294" t="s">
        <v>31</v>
      </c>
      <c r="AX3437" s="294" t="s">
        <v>77</v>
      </c>
      <c r="AY3437" s="295" t="s">
        <v>366</v>
      </c>
    </row>
    <row r="3438" spans="2:65" s="280" customFormat="1">
      <c r="B3438" s="279"/>
      <c r="D3438" s="274" t="s">
        <v>373</v>
      </c>
      <c r="E3438" s="281" t="s">
        <v>1</v>
      </c>
      <c r="F3438" s="282" t="s">
        <v>2667</v>
      </c>
      <c r="H3438" s="283">
        <v>-6.8949999999999996</v>
      </c>
      <c r="L3438" s="279"/>
      <c r="M3438" s="284"/>
      <c r="T3438" s="285"/>
      <c r="AT3438" s="281" t="s">
        <v>373</v>
      </c>
      <c r="AU3438" s="281" t="s">
        <v>90</v>
      </c>
      <c r="AV3438" s="280" t="s">
        <v>90</v>
      </c>
      <c r="AW3438" s="280" t="s">
        <v>31</v>
      </c>
      <c r="AX3438" s="280" t="s">
        <v>77</v>
      </c>
      <c r="AY3438" s="281" t="s">
        <v>366</v>
      </c>
    </row>
    <row r="3439" spans="2:65" s="287" customFormat="1">
      <c r="B3439" s="286"/>
      <c r="D3439" s="274" t="s">
        <v>373</v>
      </c>
      <c r="E3439" s="288" t="s">
        <v>1</v>
      </c>
      <c r="F3439" s="289" t="s">
        <v>378</v>
      </c>
      <c r="H3439" s="290">
        <v>153.709</v>
      </c>
      <c r="L3439" s="286"/>
      <c r="M3439" s="291"/>
      <c r="T3439" s="292"/>
      <c r="AT3439" s="288" t="s">
        <v>373</v>
      </c>
      <c r="AU3439" s="288" t="s">
        <v>90</v>
      </c>
      <c r="AV3439" s="287" t="s">
        <v>371</v>
      </c>
      <c r="AW3439" s="287" t="s">
        <v>31</v>
      </c>
      <c r="AX3439" s="287" t="s">
        <v>84</v>
      </c>
      <c r="AY3439" s="288" t="s">
        <v>366</v>
      </c>
    </row>
    <row r="3440" spans="2:65" s="74" customFormat="1" ht="37.9" customHeight="1">
      <c r="B3440" s="73"/>
      <c r="C3440" s="260" t="s">
        <v>2668</v>
      </c>
      <c r="D3440" s="260" t="s">
        <v>368</v>
      </c>
      <c r="E3440" s="261" t="s">
        <v>2669</v>
      </c>
      <c r="F3440" s="262" t="s">
        <v>2670</v>
      </c>
      <c r="G3440" s="263" t="s">
        <v>249</v>
      </c>
      <c r="H3440" s="264">
        <v>207.34899999999999</v>
      </c>
      <c r="I3440" s="26"/>
      <c r="J3440" s="266">
        <f>ROUND(I3440*H3440,2)</f>
        <v>0</v>
      </c>
      <c r="K3440" s="267"/>
      <c r="L3440" s="73"/>
      <c r="M3440" s="27" t="s">
        <v>1</v>
      </c>
      <c r="N3440" s="233" t="s">
        <v>43</v>
      </c>
      <c r="P3440" s="269">
        <f>O3440*H3440</f>
        <v>0</v>
      </c>
      <c r="Q3440" s="269">
        <v>5.2100000000000002E-3</v>
      </c>
      <c r="R3440" s="269">
        <f>Q3440*H3440</f>
        <v>1.0802882899999999</v>
      </c>
      <c r="S3440" s="269">
        <v>0</v>
      </c>
      <c r="T3440" s="270">
        <f>S3440*H3440</f>
        <v>0</v>
      </c>
      <c r="AR3440" s="271" t="s">
        <v>371</v>
      </c>
      <c r="AT3440" s="271" t="s">
        <v>368</v>
      </c>
      <c r="AU3440" s="271" t="s">
        <v>90</v>
      </c>
      <c r="AY3440" s="53" t="s">
        <v>366</v>
      </c>
      <c r="BE3440" s="179">
        <f>IF(N3440="základná",J3440,0)</f>
        <v>0</v>
      </c>
      <c r="BF3440" s="179">
        <f>IF(N3440="znížená",J3440,0)</f>
        <v>0</v>
      </c>
      <c r="BG3440" s="179">
        <f>IF(N3440="zákl. prenesená",J3440,0)</f>
        <v>0</v>
      </c>
      <c r="BH3440" s="179">
        <f>IF(N3440="zníž. prenesená",J3440,0)</f>
        <v>0</v>
      </c>
      <c r="BI3440" s="179">
        <f>IF(N3440="nulová",J3440,0)</f>
        <v>0</v>
      </c>
      <c r="BJ3440" s="53" t="s">
        <v>90</v>
      </c>
      <c r="BK3440" s="179">
        <f>ROUND(I3440*H3440,2)</f>
        <v>0</v>
      </c>
      <c r="BL3440" s="53" t="s">
        <v>371</v>
      </c>
      <c r="BM3440" s="271" t="s">
        <v>2671</v>
      </c>
    </row>
    <row r="3441" spans="2:51" s="273" customFormat="1">
      <c r="B3441" s="272"/>
      <c r="D3441" s="274" t="s">
        <v>373</v>
      </c>
      <c r="E3441" s="275" t="s">
        <v>1</v>
      </c>
      <c r="F3441" s="276" t="s">
        <v>412</v>
      </c>
      <c r="H3441" s="275" t="s">
        <v>1</v>
      </c>
      <c r="L3441" s="272"/>
      <c r="M3441" s="277"/>
      <c r="T3441" s="278"/>
      <c r="AT3441" s="275" t="s">
        <v>373</v>
      </c>
      <c r="AU3441" s="275" t="s">
        <v>90</v>
      </c>
      <c r="AV3441" s="273" t="s">
        <v>84</v>
      </c>
      <c r="AW3441" s="273" t="s">
        <v>31</v>
      </c>
      <c r="AX3441" s="273" t="s">
        <v>77</v>
      </c>
      <c r="AY3441" s="275" t="s">
        <v>366</v>
      </c>
    </row>
    <row r="3442" spans="2:51" s="273" customFormat="1">
      <c r="B3442" s="272"/>
      <c r="D3442" s="274" t="s">
        <v>373</v>
      </c>
      <c r="E3442" s="275" t="s">
        <v>1</v>
      </c>
      <c r="F3442" s="276" t="s">
        <v>2672</v>
      </c>
      <c r="H3442" s="275" t="s">
        <v>1</v>
      </c>
      <c r="L3442" s="272"/>
      <c r="M3442" s="277"/>
      <c r="T3442" s="278"/>
      <c r="AT3442" s="275" t="s">
        <v>373</v>
      </c>
      <c r="AU3442" s="275" t="s">
        <v>90</v>
      </c>
      <c r="AV3442" s="273" t="s">
        <v>84</v>
      </c>
      <c r="AW3442" s="273" t="s">
        <v>31</v>
      </c>
      <c r="AX3442" s="273" t="s">
        <v>77</v>
      </c>
      <c r="AY3442" s="275" t="s">
        <v>366</v>
      </c>
    </row>
    <row r="3443" spans="2:51" s="280" customFormat="1">
      <c r="B3443" s="279"/>
      <c r="D3443" s="274" t="s">
        <v>373</v>
      </c>
      <c r="E3443" s="281" t="s">
        <v>1</v>
      </c>
      <c r="F3443" s="282" t="s">
        <v>2673</v>
      </c>
      <c r="H3443" s="283">
        <v>104.91200000000001</v>
      </c>
      <c r="L3443" s="279"/>
      <c r="M3443" s="284"/>
      <c r="T3443" s="285"/>
      <c r="AT3443" s="281" t="s">
        <v>373</v>
      </c>
      <c r="AU3443" s="281" t="s">
        <v>90</v>
      </c>
      <c r="AV3443" s="280" t="s">
        <v>90</v>
      </c>
      <c r="AW3443" s="280" t="s">
        <v>31</v>
      </c>
      <c r="AX3443" s="280" t="s">
        <v>77</v>
      </c>
      <c r="AY3443" s="281" t="s">
        <v>366</v>
      </c>
    </row>
    <row r="3444" spans="2:51" s="273" customFormat="1">
      <c r="B3444" s="272"/>
      <c r="D3444" s="274" t="s">
        <v>373</v>
      </c>
      <c r="E3444" s="275" t="s">
        <v>1</v>
      </c>
      <c r="F3444" s="276" t="s">
        <v>2674</v>
      </c>
      <c r="H3444" s="275" t="s">
        <v>1</v>
      </c>
      <c r="L3444" s="272"/>
      <c r="M3444" s="277"/>
      <c r="T3444" s="278"/>
      <c r="AT3444" s="275" t="s">
        <v>373</v>
      </c>
      <c r="AU3444" s="275" t="s">
        <v>90</v>
      </c>
      <c r="AV3444" s="273" t="s">
        <v>84</v>
      </c>
      <c r="AW3444" s="273" t="s">
        <v>31</v>
      </c>
      <c r="AX3444" s="273" t="s">
        <v>77</v>
      </c>
      <c r="AY3444" s="275" t="s">
        <v>366</v>
      </c>
    </row>
    <row r="3445" spans="2:51" s="280" customFormat="1">
      <c r="B3445" s="279"/>
      <c r="D3445" s="274" t="s">
        <v>373</v>
      </c>
      <c r="E3445" s="281" t="s">
        <v>1</v>
      </c>
      <c r="F3445" s="282" t="s">
        <v>2675</v>
      </c>
      <c r="H3445" s="283">
        <v>14.634</v>
      </c>
      <c r="L3445" s="279"/>
      <c r="M3445" s="284"/>
      <c r="T3445" s="285"/>
      <c r="AT3445" s="281" t="s">
        <v>373</v>
      </c>
      <c r="AU3445" s="281" t="s">
        <v>90</v>
      </c>
      <c r="AV3445" s="280" t="s">
        <v>90</v>
      </c>
      <c r="AW3445" s="280" t="s">
        <v>31</v>
      </c>
      <c r="AX3445" s="280" t="s">
        <v>77</v>
      </c>
      <c r="AY3445" s="281" t="s">
        <v>366</v>
      </c>
    </row>
    <row r="3446" spans="2:51" s="273" customFormat="1">
      <c r="B3446" s="272"/>
      <c r="D3446" s="274" t="s">
        <v>373</v>
      </c>
      <c r="E3446" s="275" t="s">
        <v>1</v>
      </c>
      <c r="F3446" s="276" t="s">
        <v>2676</v>
      </c>
      <c r="H3446" s="275" t="s">
        <v>1</v>
      </c>
      <c r="L3446" s="272"/>
      <c r="M3446" s="277"/>
      <c r="T3446" s="278"/>
      <c r="AT3446" s="275" t="s">
        <v>373</v>
      </c>
      <c r="AU3446" s="275" t="s">
        <v>90</v>
      </c>
      <c r="AV3446" s="273" t="s">
        <v>84</v>
      </c>
      <c r="AW3446" s="273" t="s">
        <v>31</v>
      </c>
      <c r="AX3446" s="273" t="s">
        <v>77</v>
      </c>
      <c r="AY3446" s="275" t="s">
        <v>366</v>
      </c>
    </row>
    <row r="3447" spans="2:51" s="280" customFormat="1">
      <c r="B3447" s="279"/>
      <c r="D3447" s="274" t="s">
        <v>373</v>
      </c>
      <c r="E3447" s="281" t="s">
        <v>1</v>
      </c>
      <c r="F3447" s="282" t="s">
        <v>2677</v>
      </c>
      <c r="H3447" s="283">
        <v>5.7750000000000004</v>
      </c>
      <c r="L3447" s="279"/>
      <c r="M3447" s="284"/>
      <c r="T3447" s="285"/>
      <c r="AT3447" s="281" t="s">
        <v>373</v>
      </c>
      <c r="AU3447" s="281" t="s">
        <v>90</v>
      </c>
      <c r="AV3447" s="280" t="s">
        <v>90</v>
      </c>
      <c r="AW3447" s="280" t="s">
        <v>31</v>
      </c>
      <c r="AX3447" s="280" t="s">
        <v>77</v>
      </c>
      <c r="AY3447" s="281" t="s">
        <v>366</v>
      </c>
    </row>
    <row r="3448" spans="2:51" s="273" customFormat="1">
      <c r="B3448" s="272"/>
      <c r="D3448" s="274" t="s">
        <v>373</v>
      </c>
      <c r="E3448" s="275" t="s">
        <v>1</v>
      </c>
      <c r="F3448" s="276" t="s">
        <v>2678</v>
      </c>
      <c r="H3448" s="275" t="s">
        <v>1</v>
      </c>
      <c r="L3448" s="272"/>
      <c r="M3448" s="277"/>
      <c r="T3448" s="278"/>
      <c r="AT3448" s="275" t="s">
        <v>373</v>
      </c>
      <c r="AU3448" s="275" t="s">
        <v>90</v>
      </c>
      <c r="AV3448" s="273" t="s">
        <v>84</v>
      </c>
      <c r="AW3448" s="273" t="s">
        <v>31</v>
      </c>
      <c r="AX3448" s="273" t="s">
        <v>77</v>
      </c>
      <c r="AY3448" s="275" t="s">
        <v>366</v>
      </c>
    </row>
    <row r="3449" spans="2:51" s="280" customFormat="1">
      <c r="B3449" s="279"/>
      <c r="D3449" s="274" t="s">
        <v>373</v>
      </c>
      <c r="E3449" s="281" t="s">
        <v>1</v>
      </c>
      <c r="F3449" s="282" t="s">
        <v>2679</v>
      </c>
      <c r="H3449" s="283">
        <v>6.1950000000000003</v>
      </c>
      <c r="L3449" s="279"/>
      <c r="M3449" s="284"/>
      <c r="T3449" s="285"/>
      <c r="AT3449" s="281" t="s">
        <v>373</v>
      </c>
      <c r="AU3449" s="281" t="s">
        <v>90</v>
      </c>
      <c r="AV3449" s="280" t="s">
        <v>90</v>
      </c>
      <c r="AW3449" s="280" t="s">
        <v>31</v>
      </c>
      <c r="AX3449" s="280" t="s">
        <v>77</v>
      </c>
      <c r="AY3449" s="281" t="s">
        <v>366</v>
      </c>
    </row>
    <row r="3450" spans="2:51" s="273" customFormat="1">
      <c r="B3450" s="272"/>
      <c r="D3450" s="274" t="s">
        <v>373</v>
      </c>
      <c r="E3450" s="275" t="s">
        <v>1</v>
      </c>
      <c r="F3450" s="276" t="s">
        <v>2680</v>
      </c>
      <c r="H3450" s="275" t="s">
        <v>1</v>
      </c>
      <c r="L3450" s="272"/>
      <c r="M3450" s="277"/>
      <c r="T3450" s="278"/>
      <c r="AT3450" s="275" t="s">
        <v>373</v>
      </c>
      <c r="AU3450" s="275" t="s">
        <v>90</v>
      </c>
      <c r="AV3450" s="273" t="s">
        <v>84</v>
      </c>
      <c r="AW3450" s="273" t="s">
        <v>31</v>
      </c>
      <c r="AX3450" s="273" t="s">
        <v>77</v>
      </c>
      <c r="AY3450" s="275" t="s">
        <v>366</v>
      </c>
    </row>
    <row r="3451" spans="2:51" s="280" customFormat="1">
      <c r="B3451" s="279"/>
      <c r="D3451" s="274" t="s">
        <v>373</v>
      </c>
      <c r="E3451" s="281" t="s">
        <v>1</v>
      </c>
      <c r="F3451" s="282" t="s">
        <v>2681</v>
      </c>
      <c r="H3451" s="283">
        <v>12.927</v>
      </c>
      <c r="L3451" s="279"/>
      <c r="M3451" s="284"/>
      <c r="T3451" s="285"/>
      <c r="AT3451" s="281" t="s">
        <v>373</v>
      </c>
      <c r="AU3451" s="281" t="s">
        <v>90</v>
      </c>
      <c r="AV3451" s="280" t="s">
        <v>90</v>
      </c>
      <c r="AW3451" s="280" t="s">
        <v>31</v>
      </c>
      <c r="AX3451" s="280" t="s">
        <v>77</v>
      </c>
      <c r="AY3451" s="281" t="s">
        <v>366</v>
      </c>
    </row>
    <row r="3452" spans="2:51" s="294" customFormat="1">
      <c r="B3452" s="293"/>
      <c r="D3452" s="274" t="s">
        <v>373</v>
      </c>
      <c r="E3452" s="295" t="s">
        <v>1</v>
      </c>
      <c r="F3452" s="296" t="s">
        <v>397</v>
      </c>
      <c r="H3452" s="297">
        <v>144.44300000000001</v>
      </c>
      <c r="L3452" s="293"/>
      <c r="M3452" s="298"/>
      <c r="T3452" s="299"/>
      <c r="AT3452" s="295" t="s">
        <v>373</v>
      </c>
      <c r="AU3452" s="295" t="s">
        <v>90</v>
      </c>
      <c r="AV3452" s="294" t="s">
        <v>149</v>
      </c>
      <c r="AW3452" s="294" t="s">
        <v>31</v>
      </c>
      <c r="AX3452" s="294" t="s">
        <v>77</v>
      </c>
      <c r="AY3452" s="295" t="s">
        <v>366</v>
      </c>
    </row>
    <row r="3453" spans="2:51" s="273" customFormat="1">
      <c r="B3453" s="272"/>
      <c r="D3453" s="274" t="s">
        <v>373</v>
      </c>
      <c r="E3453" s="275" t="s">
        <v>1</v>
      </c>
      <c r="F3453" s="276" t="s">
        <v>632</v>
      </c>
      <c r="H3453" s="275" t="s">
        <v>1</v>
      </c>
      <c r="L3453" s="272"/>
      <c r="M3453" s="277"/>
      <c r="T3453" s="278"/>
      <c r="AT3453" s="275" t="s">
        <v>373</v>
      </c>
      <c r="AU3453" s="275" t="s">
        <v>90</v>
      </c>
      <c r="AV3453" s="273" t="s">
        <v>84</v>
      </c>
      <c r="AW3453" s="273" t="s">
        <v>31</v>
      </c>
      <c r="AX3453" s="273" t="s">
        <v>77</v>
      </c>
      <c r="AY3453" s="275" t="s">
        <v>366</v>
      </c>
    </row>
    <row r="3454" spans="2:51" s="273" customFormat="1">
      <c r="B3454" s="272"/>
      <c r="D3454" s="274" t="s">
        <v>373</v>
      </c>
      <c r="E3454" s="275" t="s">
        <v>1</v>
      </c>
      <c r="F3454" s="276" t="s">
        <v>2682</v>
      </c>
      <c r="H3454" s="275" t="s">
        <v>1</v>
      </c>
      <c r="L3454" s="272"/>
      <c r="M3454" s="277"/>
      <c r="T3454" s="278"/>
      <c r="AT3454" s="275" t="s">
        <v>373</v>
      </c>
      <c r="AU3454" s="275" t="s">
        <v>90</v>
      </c>
      <c r="AV3454" s="273" t="s">
        <v>84</v>
      </c>
      <c r="AW3454" s="273" t="s">
        <v>31</v>
      </c>
      <c r="AX3454" s="273" t="s">
        <v>77</v>
      </c>
      <c r="AY3454" s="275" t="s">
        <v>366</v>
      </c>
    </row>
    <row r="3455" spans="2:51" s="280" customFormat="1">
      <c r="B3455" s="279"/>
      <c r="D3455" s="274" t="s">
        <v>373</v>
      </c>
      <c r="E3455" s="281" t="s">
        <v>1</v>
      </c>
      <c r="F3455" s="282" t="s">
        <v>2683</v>
      </c>
      <c r="H3455" s="283">
        <v>25.882999999999999</v>
      </c>
      <c r="L3455" s="279"/>
      <c r="M3455" s="284"/>
      <c r="T3455" s="285"/>
      <c r="AT3455" s="281" t="s">
        <v>373</v>
      </c>
      <c r="AU3455" s="281" t="s">
        <v>90</v>
      </c>
      <c r="AV3455" s="280" t="s">
        <v>90</v>
      </c>
      <c r="AW3455" s="280" t="s">
        <v>31</v>
      </c>
      <c r="AX3455" s="280" t="s">
        <v>77</v>
      </c>
      <c r="AY3455" s="281" t="s">
        <v>366</v>
      </c>
    </row>
    <row r="3456" spans="2:51" s="273" customFormat="1">
      <c r="B3456" s="272"/>
      <c r="D3456" s="274" t="s">
        <v>373</v>
      </c>
      <c r="E3456" s="275" t="s">
        <v>1</v>
      </c>
      <c r="F3456" s="276" t="s">
        <v>2684</v>
      </c>
      <c r="H3456" s="275" t="s">
        <v>1</v>
      </c>
      <c r="L3456" s="272"/>
      <c r="M3456" s="277"/>
      <c r="T3456" s="278"/>
      <c r="AT3456" s="275" t="s">
        <v>373</v>
      </c>
      <c r="AU3456" s="275" t="s">
        <v>90</v>
      </c>
      <c r="AV3456" s="273" t="s">
        <v>84</v>
      </c>
      <c r="AW3456" s="273" t="s">
        <v>31</v>
      </c>
      <c r="AX3456" s="273" t="s">
        <v>77</v>
      </c>
      <c r="AY3456" s="275" t="s">
        <v>366</v>
      </c>
    </row>
    <row r="3457" spans="2:65" s="280" customFormat="1">
      <c r="B3457" s="279"/>
      <c r="D3457" s="274" t="s">
        <v>373</v>
      </c>
      <c r="E3457" s="281" t="s">
        <v>1</v>
      </c>
      <c r="F3457" s="282" t="s">
        <v>2685</v>
      </c>
      <c r="H3457" s="283">
        <v>18.295000000000002</v>
      </c>
      <c r="L3457" s="279"/>
      <c r="M3457" s="284"/>
      <c r="T3457" s="285"/>
      <c r="AT3457" s="281" t="s">
        <v>373</v>
      </c>
      <c r="AU3457" s="281" t="s">
        <v>90</v>
      </c>
      <c r="AV3457" s="280" t="s">
        <v>90</v>
      </c>
      <c r="AW3457" s="280" t="s">
        <v>31</v>
      </c>
      <c r="AX3457" s="280" t="s">
        <v>77</v>
      </c>
      <c r="AY3457" s="281" t="s">
        <v>366</v>
      </c>
    </row>
    <row r="3458" spans="2:65" s="294" customFormat="1">
      <c r="B3458" s="293"/>
      <c r="D3458" s="274" t="s">
        <v>373</v>
      </c>
      <c r="E3458" s="295" t="s">
        <v>1</v>
      </c>
      <c r="F3458" s="296" t="s">
        <v>397</v>
      </c>
      <c r="H3458" s="297">
        <v>44.177999999999997</v>
      </c>
      <c r="L3458" s="293"/>
      <c r="M3458" s="298"/>
      <c r="T3458" s="299"/>
      <c r="AT3458" s="295" t="s">
        <v>373</v>
      </c>
      <c r="AU3458" s="295" t="s">
        <v>90</v>
      </c>
      <c r="AV3458" s="294" t="s">
        <v>149</v>
      </c>
      <c r="AW3458" s="294" t="s">
        <v>31</v>
      </c>
      <c r="AX3458" s="294" t="s">
        <v>77</v>
      </c>
      <c r="AY3458" s="295" t="s">
        <v>366</v>
      </c>
    </row>
    <row r="3459" spans="2:65" s="273" customFormat="1">
      <c r="B3459" s="272"/>
      <c r="D3459" s="274" t="s">
        <v>373</v>
      </c>
      <c r="E3459" s="275" t="s">
        <v>1</v>
      </c>
      <c r="F3459" s="276" t="s">
        <v>634</v>
      </c>
      <c r="H3459" s="275" t="s">
        <v>1</v>
      </c>
      <c r="L3459" s="272"/>
      <c r="M3459" s="277"/>
      <c r="T3459" s="278"/>
      <c r="AT3459" s="275" t="s">
        <v>373</v>
      </c>
      <c r="AU3459" s="275" t="s">
        <v>90</v>
      </c>
      <c r="AV3459" s="273" t="s">
        <v>84</v>
      </c>
      <c r="AW3459" s="273" t="s">
        <v>31</v>
      </c>
      <c r="AX3459" s="273" t="s">
        <v>77</v>
      </c>
      <c r="AY3459" s="275" t="s">
        <v>366</v>
      </c>
    </row>
    <row r="3460" spans="2:65" s="273" customFormat="1">
      <c r="B3460" s="272"/>
      <c r="D3460" s="274" t="s">
        <v>373</v>
      </c>
      <c r="E3460" s="275" t="s">
        <v>1</v>
      </c>
      <c r="F3460" s="276" t="s">
        <v>2686</v>
      </c>
      <c r="H3460" s="275" t="s">
        <v>1</v>
      </c>
      <c r="L3460" s="272"/>
      <c r="M3460" s="277"/>
      <c r="T3460" s="278"/>
      <c r="AT3460" s="275" t="s">
        <v>373</v>
      </c>
      <c r="AU3460" s="275" t="s">
        <v>90</v>
      </c>
      <c r="AV3460" s="273" t="s">
        <v>84</v>
      </c>
      <c r="AW3460" s="273" t="s">
        <v>31</v>
      </c>
      <c r="AX3460" s="273" t="s">
        <v>77</v>
      </c>
      <c r="AY3460" s="275" t="s">
        <v>366</v>
      </c>
    </row>
    <row r="3461" spans="2:65" s="280" customFormat="1">
      <c r="B3461" s="279"/>
      <c r="D3461" s="274" t="s">
        <v>373</v>
      </c>
      <c r="E3461" s="281" t="s">
        <v>1</v>
      </c>
      <c r="F3461" s="282" t="s">
        <v>2687</v>
      </c>
      <c r="H3461" s="283">
        <v>18.728000000000002</v>
      </c>
      <c r="L3461" s="279"/>
      <c r="M3461" s="284"/>
      <c r="T3461" s="285"/>
      <c r="AT3461" s="281" t="s">
        <v>373</v>
      </c>
      <c r="AU3461" s="281" t="s">
        <v>90</v>
      </c>
      <c r="AV3461" s="280" t="s">
        <v>90</v>
      </c>
      <c r="AW3461" s="280" t="s">
        <v>31</v>
      </c>
      <c r="AX3461" s="280" t="s">
        <v>77</v>
      </c>
      <c r="AY3461" s="281" t="s">
        <v>366</v>
      </c>
    </row>
    <row r="3462" spans="2:65" s="294" customFormat="1">
      <c r="B3462" s="293"/>
      <c r="D3462" s="274" t="s">
        <v>373</v>
      </c>
      <c r="E3462" s="295" t="s">
        <v>1</v>
      </c>
      <c r="F3462" s="296" t="s">
        <v>397</v>
      </c>
      <c r="H3462" s="297">
        <v>18.728000000000002</v>
      </c>
      <c r="L3462" s="293"/>
      <c r="M3462" s="298"/>
      <c r="T3462" s="299"/>
      <c r="AT3462" s="295" t="s">
        <v>373</v>
      </c>
      <c r="AU3462" s="295" t="s">
        <v>90</v>
      </c>
      <c r="AV3462" s="294" t="s">
        <v>149</v>
      </c>
      <c r="AW3462" s="294" t="s">
        <v>31</v>
      </c>
      <c r="AX3462" s="294" t="s">
        <v>77</v>
      </c>
      <c r="AY3462" s="295" t="s">
        <v>366</v>
      </c>
    </row>
    <row r="3463" spans="2:65" s="287" customFormat="1">
      <c r="B3463" s="286"/>
      <c r="D3463" s="274" t="s">
        <v>373</v>
      </c>
      <c r="E3463" s="288" t="s">
        <v>1</v>
      </c>
      <c r="F3463" s="289" t="s">
        <v>378</v>
      </c>
      <c r="H3463" s="290">
        <v>207.34899999999999</v>
      </c>
      <c r="L3463" s="286"/>
      <c r="M3463" s="291"/>
      <c r="T3463" s="292"/>
      <c r="AT3463" s="288" t="s">
        <v>373</v>
      </c>
      <c r="AU3463" s="288" t="s">
        <v>90</v>
      </c>
      <c r="AV3463" s="287" t="s">
        <v>371</v>
      </c>
      <c r="AW3463" s="287" t="s">
        <v>31</v>
      </c>
      <c r="AX3463" s="287" t="s">
        <v>84</v>
      </c>
      <c r="AY3463" s="288" t="s">
        <v>366</v>
      </c>
    </row>
    <row r="3464" spans="2:65" s="74" customFormat="1" ht="24.2" customHeight="1">
      <c r="B3464" s="73"/>
      <c r="C3464" s="260" t="s">
        <v>2688</v>
      </c>
      <c r="D3464" s="260" t="s">
        <v>368</v>
      </c>
      <c r="E3464" s="261" t="s">
        <v>2689</v>
      </c>
      <c r="F3464" s="262" t="s">
        <v>2690</v>
      </c>
      <c r="G3464" s="263" t="s">
        <v>402</v>
      </c>
      <c r="H3464" s="264">
        <v>0.20699999999999999</v>
      </c>
      <c r="I3464" s="26"/>
      <c r="J3464" s="266">
        <f>ROUND(I3464*H3464,2)</f>
        <v>0</v>
      </c>
      <c r="K3464" s="267"/>
      <c r="L3464" s="73"/>
      <c r="M3464" s="27" t="s">
        <v>1</v>
      </c>
      <c r="N3464" s="233" t="s">
        <v>43</v>
      </c>
      <c r="P3464" s="269">
        <f>O3464*H3464</f>
        <v>0</v>
      </c>
      <c r="Q3464" s="269">
        <v>2.4157199999999999</v>
      </c>
      <c r="R3464" s="269">
        <f>Q3464*H3464</f>
        <v>0.50005403999999998</v>
      </c>
      <c r="S3464" s="269">
        <v>0</v>
      </c>
      <c r="T3464" s="270">
        <f>S3464*H3464</f>
        <v>0</v>
      </c>
      <c r="AR3464" s="271" t="s">
        <v>371</v>
      </c>
      <c r="AT3464" s="271" t="s">
        <v>368</v>
      </c>
      <c r="AU3464" s="271" t="s">
        <v>90</v>
      </c>
      <c r="AY3464" s="53" t="s">
        <v>366</v>
      </c>
      <c r="BE3464" s="179">
        <f>IF(N3464="základná",J3464,0)</f>
        <v>0</v>
      </c>
      <c r="BF3464" s="179">
        <f>IF(N3464="znížená",J3464,0)</f>
        <v>0</v>
      </c>
      <c r="BG3464" s="179">
        <f>IF(N3464="zákl. prenesená",J3464,0)</f>
        <v>0</v>
      </c>
      <c r="BH3464" s="179">
        <f>IF(N3464="zníž. prenesená",J3464,0)</f>
        <v>0</v>
      </c>
      <c r="BI3464" s="179">
        <f>IF(N3464="nulová",J3464,0)</f>
        <v>0</v>
      </c>
      <c r="BJ3464" s="53" t="s">
        <v>90</v>
      </c>
      <c r="BK3464" s="179">
        <f>ROUND(I3464*H3464,2)</f>
        <v>0</v>
      </c>
      <c r="BL3464" s="53" t="s">
        <v>371</v>
      </c>
      <c r="BM3464" s="271" t="s">
        <v>2691</v>
      </c>
    </row>
    <row r="3465" spans="2:65" s="273" customFormat="1">
      <c r="B3465" s="272"/>
      <c r="D3465" s="274" t="s">
        <v>373</v>
      </c>
      <c r="E3465" s="275" t="s">
        <v>1</v>
      </c>
      <c r="F3465" s="276" t="s">
        <v>2692</v>
      </c>
      <c r="H3465" s="275" t="s">
        <v>1</v>
      </c>
      <c r="L3465" s="272"/>
      <c r="M3465" s="277"/>
      <c r="T3465" s="278"/>
      <c r="AT3465" s="275" t="s">
        <v>373</v>
      </c>
      <c r="AU3465" s="275" t="s">
        <v>90</v>
      </c>
      <c r="AV3465" s="273" t="s">
        <v>84</v>
      </c>
      <c r="AW3465" s="273" t="s">
        <v>31</v>
      </c>
      <c r="AX3465" s="273" t="s">
        <v>77</v>
      </c>
      <c r="AY3465" s="275" t="s">
        <v>366</v>
      </c>
    </row>
    <row r="3466" spans="2:65" s="280" customFormat="1">
      <c r="B3466" s="279"/>
      <c r="D3466" s="274" t="s">
        <v>373</v>
      </c>
      <c r="E3466" s="281" t="s">
        <v>1</v>
      </c>
      <c r="F3466" s="282" t="s">
        <v>2693</v>
      </c>
      <c r="H3466" s="283">
        <v>0.20699999999999999</v>
      </c>
      <c r="L3466" s="279"/>
      <c r="M3466" s="284"/>
      <c r="T3466" s="285"/>
      <c r="AT3466" s="281" t="s">
        <v>373</v>
      </c>
      <c r="AU3466" s="281" t="s">
        <v>90</v>
      </c>
      <c r="AV3466" s="280" t="s">
        <v>90</v>
      </c>
      <c r="AW3466" s="280" t="s">
        <v>31</v>
      </c>
      <c r="AX3466" s="280" t="s">
        <v>77</v>
      </c>
      <c r="AY3466" s="281" t="s">
        <v>366</v>
      </c>
    </row>
    <row r="3467" spans="2:65" s="287" customFormat="1">
      <c r="B3467" s="286"/>
      <c r="D3467" s="274" t="s">
        <v>373</v>
      </c>
      <c r="E3467" s="288" t="s">
        <v>1</v>
      </c>
      <c r="F3467" s="289" t="s">
        <v>378</v>
      </c>
      <c r="H3467" s="290">
        <v>0.20699999999999999</v>
      </c>
      <c r="L3467" s="286"/>
      <c r="M3467" s="291"/>
      <c r="T3467" s="292"/>
      <c r="AT3467" s="288" t="s">
        <v>373</v>
      </c>
      <c r="AU3467" s="288" t="s">
        <v>90</v>
      </c>
      <c r="AV3467" s="287" t="s">
        <v>371</v>
      </c>
      <c r="AW3467" s="287" t="s">
        <v>31</v>
      </c>
      <c r="AX3467" s="287" t="s">
        <v>84</v>
      </c>
      <c r="AY3467" s="288" t="s">
        <v>366</v>
      </c>
    </row>
    <row r="3468" spans="2:65" s="74" customFormat="1" ht="24.2" customHeight="1">
      <c r="B3468" s="73"/>
      <c r="C3468" s="260" t="s">
        <v>2694</v>
      </c>
      <c r="D3468" s="260" t="s">
        <v>368</v>
      </c>
      <c r="E3468" s="261" t="s">
        <v>2695</v>
      </c>
      <c r="F3468" s="262" t="s">
        <v>2696</v>
      </c>
      <c r="G3468" s="263" t="s">
        <v>402</v>
      </c>
      <c r="H3468" s="264">
        <v>0.20699999999999999</v>
      </c>
      <c r="I3468" s="26"/>
      <c r="J3468" s="266">
        <f>ROUND(I3468*H3468,2)</f>
        <v>0</v>
      </c>
      <c r="K3468" s="267"/>
      <c r="L3468" s="73"/>
      <c r="M3468" s="27" t="s">
        <v>1</v>
      </c>
      <c r="N3468" s="233" t="s">
        <v>43</v>
      </c>
      <c r="P3468" s="269">
        <f>O3468*H3468</f>
        <v>0</v>
      </c>
      <c r="Q3468" s="269">
        <v>0</v>
      </c>
      <c r="R3468" s="269">
        <f>Q3468*H3468</f>
        <v>0</v>
      </c>
      <c r="S3468" s="269">
        <v>0</v>
      </c>
      <c r="T3468" s="270">
        <f>S3468*H3468</f>
        <v>0</v>
      </c>
      <c r="AR3468" s="271" t="s">
        <v>371</v>
      </c>
      <c r="AT3468" s="271" t="s">
        <v>368</v>
      </c>
      <c r="AU3468" s="271" t="s">
        <v>90</v>
      </c>
      <c r="AY3468" s="53" t="s">
        <v>366</v>
      </c>
      <c r="BE3468" s="179">
        <f>IF(N3468="základná",J3468,0)</f>
        <v>0</v>
      </c>
      <c r="BF3468" s="179">
        <f>IF(N3468="znížená",J3468,0)</f>
        <v>0</v>
      </c>
      <c r="BG3468" s="179">
        <f>IF(N3468="zákl. prenesená",J3468,0)</f>
        <v>0</v>
      </c>
      <c r="BH3468" s="179">
        <f>IF(N3468="zníž. prenesená",J3468,0)</f>
        <v>0</v>
      </c>
      <c r="BI3468" s="179">
        <f>IF(N3468="nulová",J3468,0)</f>
        <v>0</v>
      </c>
      <c r="BJ3468" s="53" t="s">
        <v>90</v>
      </c>
      <c r="BK3468" s="179">
        <f>ROUND(I3468*H3468,2)</f>
        <v>0</v>
      </c>
      <c r="BL3468" s="53" t="s">
        <v>371</v>
      </c>
      <c r="BM3468" s="271" t="s">
        <v>2697</v>
      </c>
    </row>
    <row r="3469" spans="2:65" s="74" customFormat="1" ht="24.2" customHeight="1">
      <c r="B3469" s="73"/>
      <c r="C3469" s="260" t="s">
        <v>2698</v>
      </c>
      <c r="D3469" s="260" t="s">
        <v>368</v>
      </c>
      <c r="E3469" s="261" t="s">
        <v>2699</v>
      </c>
      <c r="F3469" s="262" t="s">
        <v>2700</v>
      </c>
      <c r="G3469" s="263" t="s">
        <v>402</v>
      </c>
      <c r="H3469" s="264">
        <v>9.5850000000000009</v>
      </c>
      <c r="I3469" s="26"/>
      <c r="J3469" s="266">
        <f>ROUND(I3469*H3469,2)</f>
        <v>0</v>
      </c>
      <c r="K3469" s="267"/>
      <c r="L3469" s="73"/>
      <c r="M3469" s="27" t="s">
        <v>1</v>
      </c>
      <c r="N3469" s="233" t="s">
        <v>43</v>
      </c>
      <c r="P3469" s="269">
        <f>O3469*H3469</f>
        <v>0</v>
      </c>
      <c r="Q3469" s="269">
        <v>0.88505999999999996</v>
      </c>
      <c r="R3469" s="269">
        <f>Q3469*H3469</f>
        <v>8.483300100000001</v>
      </c>
      <c r="S3469" s="269">
        <v>0</v>
      </c>
      <c r="T3469" s="270">
        <f>S3469*H3469</f>
        <v>0</v>
      </c>
      <c r="AR3469" s="271" t="s">
        <v>371</v>
      </c>
      <c r="AT3469" s="271" t="s">
        <v>368</v>
      </c>
      <c r="AU3469" s="271" t="s">
        <v>90</v>
      </c>
      <c r="AY3469" s="53" t="s">
        <v>366</v>
      </c>
      <c r="BE3469" s="179">
        <f>IF(N3469="základná",J3469,0)</f>
        <v>0</v>
      </c>
      <c r="BF3469" s="179">
        <f>IF(N3469="znížená",J3469,0)</f>
        <v>0</v>
      </c>
      <c r="BG3469" s="179">
        <f>IF(N3469="zákl. prenesená",J3469,0)</f>
        <v>0</v>
      </c>
      <c r="BH3469" s="179">
        <f>IF(N3469="zníž. prenesená",J3469,0)</f>
        <v>0</v>
      </c>
      <c r="BI3469" s="179">
        <f>IF(N3469="nulová",J3469,0)</f>
        <v>0</v>
      </c>
      <c r="BJ3469" s="53" t="s">
        <v>90</v>
      </c>
      <c r="BK3469" s="179">
        <f>ROUND(I3469*H3469,2)</f>
        <v>0</v>
      </c>
      <c r="BL3469" s="53" t="s">
        <v>371</v>
      </c>
      <c r="BM3469" s="271" t="s">
        <v>2701</v>
      </c>
    </row>
    <row r="3470" spans="2:65" s="273" customFormat="1">
      <c r="B3470" s="272"/>
      <c r="D3470" s="274" t="s">
        <v>373</v>
      </c>
      <c r="E3470" s="275" t="s">
        <v>1</v>
      </c>
      <c r="F3470" s="276" t="s">
        <v>412</v>
      </c>
      <c r="H3470" s="275" t="s">
        <v>1</v>
      </c>
      <c r="L3470" s="272"/>
      <c r="M3470" s="277"/>
      <c r="T3470" s="278"/>
      <c r="AT3470" s="275" t="s">
        <v>373</v>
      </c>
      <c r="AU3470" s="275" t="s">
        <v>90</v>
      </c>
      <c r="AV3470" s="273" t="s">
        <v>84</v>
      </c>
      <c r="AW3470" s="273" t="s">
        <v>31</v>
      </c>
      <c r="AX3470" s="273" t="s">
        <v>77</v>
      </c>
      <c r="AY3470" s="275" t="s">
        <v>366</v>
      </c>
    </row>
    <row r="3471" spans="2:65" s="273" customFormat="1">
      <c r="B3471" s="272"/>
      <c r="D3471" s="274" t="s">
        <v>373</v>
      </c>
      <c r="E3471" s="275" t="s">
        <v>1</v>
      </c>
      <c r="F3471" s="276" t="s">
        <v>2702</v>
      </c>
      <c r="H3471" s="275" t="s">
        <v>1</v>
      </c>
      <c r="L3471" s="272"/>
      <c r="M3471" s="277"/>
      <c r="T3471" s="278"/>
      <c r="AT3471" s="275" t="s">
        <v>373</v>
      </c>
      <c r="AU3471" s="275" t="s">
        <v>90</v>
      </c>
      <c r="AV3471" s="273" t="s">
        <v>84</v>
      </c>
      <c r="AW3471" s="273" t="s">
        <v>31</v>
      </c>
      <c r="AX3471" s="273" t="s">
        <v>77</v>
      </c>
      <c r="AY3471" s="275" t="s">
        <v>366</v>
      </c>
    </row>
    <row r="3472" spans="2:65" s="273" customFormat="1">
      <c r="B3472" s="272"/>
      <c r="D3472" s="274" t="s">
        <v>373</v>
      </c>
      <c r="E3472" s="275" t="s">
        <v>1</v>
      </c>
      <c r="F3472" s="276" t="s">
        <v>2703</v>
      </c>
      <c r="H3472" s="275" t="s">
        <v>1</v>
      </c>
      <c r="L3472" s="272"/>
      <c r="M3472" s="277"/>
      <c r="T3472" s="278"/>
      <c r="AT3472" s="275" t="s">
        <v>373</v>
      </c>
      <c r="AU3472" s="275" t="s">
        <v>90</v>
      </c>
      <c r="AV3472" s="273" t="s">
        <v>84</v>
      </c>
      <c r="AW3472" s="273" t="s">
        <v>31</v>
      </c>
      <c r="AX3472" s="273" t="s">
        <v>77</v>
      </c>
      <c r="AY3472" s="275" t="s">
        <v>366</v>
      </c>
    </row>
    <row r="3473" spans="2:65" s="280" customFormat="1">
      <c r="B3473" s="279"/>
      <c r="D3473" s="274" t="s">
        <v>373</v>
      </c>
      <c r="E3473" s="281" t="s">
        <v>1</v>
      </c>
      <c r="F3473" s="282" t="s">
        <v>2704</v>
      </c>
      <c r="H3473" s="283">
        <v>137.01499999999999</v>
      </c>
      <c r="L3473" s="279"/>
      <c r="M3473" s="284"/>
      <c r="T3473" s="285"/>
      <c r="AT3473" s="281" t="s">
        <v>373</v>
      </c>
      <c r="AU3473" s="281" t="s">
        <v>90</v>
      </c>
      <c r="AV3473" s="280" t="s">
        <v>90</v>
      </c>
      <c r="AW3473" s="280" t="s">
        <v>31</v>
      </c>
      <c r="AX3473" s="280" t="s">
        <v>77</v>
      </c>
      <c r="AY3473" s="281" t="s">
        <v>366</v>
      </c>
    </row>
    <row r="3474" spans="2:65" s="294" customFormat="1">
      <c r="B3474" s="293"/>
      <c r="D3474" s="274" t="s">
        <v>373</v>
      </c>
      <c r="E3474" s="295" t="s">
        <v>1</v>
      </c>
      <c r="F3474" s="296" t="s">
        <v>397</v>
      </c>
      <c r="H3474" s="297">
        <v>137.01499999999999</v>
      </c>
      <c r="L3474" s="293"/>
      <c r="M3474" s="298"/>
      <c r="T3474" s="299"/>
      <c r="AT3474" s="295" t="s">
        <v>373</v>
      </c>
      <c r="AU3474" s="295" t="s">
        <v>90</v>
      </c>
      <c r="AV3474" s="294" t="s">
        <v>149</v>
      </c>
      <c r="AW3474" s="294" t="s">
        <v>31</v>
      </c>
      <c r="AX3474" s="294" t="s">
        <v>77</v>
      </c>
      <c r="AY3474" s="295" t="s">
        <v>366</v>
      </c>
    </row>
    <row r="3475" spans="2:65" s="273" customFormat="1">
      <c r="B3475" s="272"/>
      <c r="D3475" s="274" t="s">
        <v>373</v>
      </c>
      <c r="E3475" s="275" t="s">
        <v>1</v>
      </c>
      <c r="F3475" s="276" t="s">
        <v>632</v>
      </c>
      <c r="H3475" s="275" t="s">
        <v>1</v>
      </c>
      <c r="L3475" s="272"/>
      <c r="M3475" s="277"/>
      <c r="T3475" s="278"/>
      <c r="AT3475" s="275" t="s">
        <v>373</v>
      </c>
      <c r="AU3475" s="275" t="s">
        <v>90</v>
      </c>
      <c r="AV3475" s="273" t="s">
        <v>84</v>
      </c>
      <c r="AW3475" s="273" t="s">
        <v>31</v>
      </c>
      <c r="AX3475" s="273" t="s">
        <v>77</v>
      </c>
      <c r="AY3475" s="275" t="s">
        <v>366</v>
      </c>
    </row>
    <row r="3476" spans="2:65" s="273" customFormat="1">
      <c r="B3476" s="272"/>
      <c r="D3476" s="274" t="s">
        <v>373</v>
      </c>
      <c r="E3476" s="275" t="s">
        <v>1</v>
      </c>
      <c r="F3476" s="276" t="s">
        <v>2705</v>
      </c>
      <c r="H3476" s="275" t="s">
        <v>1</v>
      </c>
      <c r="L3476" s="272"/>
      <c r="M3476" s="277"/>
      <c r="T3476" s="278"/>
      <c r="AT3476" s="275" t="s">
        <v>373</v>
      </c>
      <c r="AU3476" s="275" t="s">
        <v>90</v>
      </c>
      <c r="AV3476" s="273" t="s">
        <v>84</v>
      </c>
      <c r="AW3476" s="273" t="s">
        <v>31</v>
      </c>
      <c r="AX3476" s="273" t="s">
        <v>77</v>
      </c>
      <c r="AY3476" s="275" t="s">
        <v>366</v>
      </c>
    </row>
    <row r="3477" spans="2:65" s="280" customFormat="1">
      <c r="B3477" s="279"/>
      <c r="D3477" s="274" t="s">
        <v>373</v>
      </c>
      <c r="E3477" s="281" t="s">
        <v>1</v>
      </c>
      <c r="F3477" s="282" t="s">
        <v>2706</v>
      </c>
      <c r="H3477" s="283">
        <v>36.838999999999999</v>
      </c>
      <c r="L3477" s="279"/>
      <c r="M3477" s="284"/>
      <c r="T3477" s="285"/>
      <c r="AT3477" s="281" t="s">
        <v>373</v>
      </c>
      <c r="AU3477" s="281" t="s">
        <v>90</v>
      </c>
      <c r="AV3477" s="280" t="s">
        <v>90</v>
      </c>
      <c r="AW3477" s="280" t="s">
        <v>31</v>
      </c>
      <c r="AX3477" s="280" t="s">
        <v>77</v>
      </c>
      <c r="AY3477" s="281" t="s">
        <v>366</v>
      </c>
    </row>
    <row r="3478" spans="2:65" s="294" customFormat="1">
      <c r="B3478" s="293"/>
      <c r="D3478" s="274" t="s">
        <v>373</v>
      </c>
      <c r="E3478" s="295" t="s">
        <v>1</v>
      </c>
      <c r="F3478" s="296" t="s">
        <v>397</v>
      </c>
      <c r="H3478" s="297">
        <v>36.838999999999999</v>
      </c>
      <c r="L3478" s="293"/>
      <c r="M3478" s="298"/>
      <c r="T3478" s="299"/>
      <c r="AT3478" s="295" t="s">
        <v>373</v>
      </c>
      <c r="AU3478" s="295" t="s">
        <v>90</v>
      </c>
      <c r="AV3478" s="294" t="s">
        <v>149</v>
      </c>
      <c r="AW3478" s="294" t="s">
        <v>31</v>
      </c>
      <c r="AX3478" s="294" t="s">
        <v>77</v>
      </c>
      <c r="AY3478" s="295" t="s">
        <v>366</v>
      </c>
    </row>
    <row r="3479" spans="2:65" s="273" customFormat="1">
      <c r="B3479" s="272"/>
      <c r="D3479" s="274" t="s">
        <v>373</v>
      </c>
      <c r="E3479" s="275" t="s">
        <v>1</v>
      </c>
      <c r="F3479" s="276" t="s">
        <v>634</v>
      </c>
      <c r="H3479" s="275" t="s">
        <v>1</v>
      </c>
      <c r="L3479" s="272"/>
      <c r="M3479" s="277"/>
      <c r="T3479" s="278"/>
      <c r="AT3479" s="275" t="s">
        <v>373</v>
      </c>
      <c r="AU3479" s="275" t="s">
        <v>90</v>
      </c>
      <c r="AV3479" s="273" t="s">
        <v>84</v>
      </c>
      <c r="AW3479" s="273" t="s">
        <v>31</v>
      </c>
      <c r="AX3479" s="273" t="s">
        <v>77</v>
      </c>
      <c r="AY3479" s="275" t="s">
        <v>366</v>
      </c>
    </row>
    <row r="3480" spans="2:65" s="273" customFormat="1">
      <c r="B3480" s="272"/>
      <c r="D3480" s="274" t="s">
        <v>373</v>
      </c>
      <c r="E3480" s="275" t="s">
        <v>1</v>
      </c>
      <c r="F3480" s="276" t="s">
        <v>2686</v>
      </c>
      <c r="H3480" s="275" t="s">
        <v>1</v>
      </c>
      <c r="L3480" s="272"/>
      <c r="M3480" s="277"/>
      <c r="T3480" s="278"/>
      <c r="AT3480" s="275" t="s">
        <v>373</v>
      </c>
      <c r="AU3480" s="275" t="s">
        <v>90</v>
      </c>
      <c r="AV3480" s="273" t="s">
        <v>84</v>
      </c>
      <c r="AW3480" s="273" t="s">
        <v>31</v>
      </c>
      <c r="AX3480" s="273" t="s">
        <v>77</v>
      </c>
      <c r="AY3480" s="275" t="s">
        <v>366</v>
      </c>
    </row>
    <row r="3481" spans="2:65" s="280" customFormat="1">
      <c r="B3481" s="279"/>
      <c r="D3481" s="274" t="s">
        <v>373</v>
      </c>
      <c r="E3481" s="281" t="s">
        <v>1</v>
      </c>
      <c r="F3481" s="282" t="s">
        <v>2707</v>
      </c>
      <c r="H3481" s="283">
        <v>17.835999999999999</v>
      </c>
      <c r="L3481" s="279"/>
      <c r="M3481" s="284"/>
      <c r="T3481" s="285"/>
      <c r="AT3481" s="281" t="s">
        <v>373</v>
      </c>
      <c r="AU3481" s="281" t="s">
        <v>90</v>
      </c>
      <c r="AV3481" s="280" t="s">
        <v>90</v>
      </c>
      <c r="AW3481" s="280" t="s">
        <v>31</v>
      </c>
      <c r="AX3481" s="280" t="s">
        <v>77</v>
      </c>
      <c r="AY3481" s="281" t="s">
        <v>366</v>
      </c>
    </row>
    <row r="3482" spans="2:65" s="294" customFormat="1">
      <c r="B3482" s="293"/>
      <c r="D3482" s="274" t="s">
        <v>373</v>
      </c>
      <c r="E3482" s="295" t="s">
        <v>1</v>
      </c>
      <c r="F3482" s="296" t="s">
        <v>397</v>
      </c>
      <c r="H3482" s="297">
        <v>17.835999999999999</v>
      </c>
      <c r="L3482" s="293"/>
      <c r="M3482" s="298"/>
      <c r="T3482" s="299"/>
      <c r="AT3482" s="295" t="s">
        <v>373</v>
      </c>
      <c r="AU3482" s="295" t="s">
        <v>90</v>
      </c>
      <c r="AV3482" s="294" t="s">
        <v>149</v>
      </c>
      <c r="AW3482" s="294" t="s">
        <v>31</v>
      </c>
      <c r="AX3482" s="294" t="s">
        <v>77</v>
      </c>
      <c r="AY3482" s="295" t="s">
        <v>366</v>
      </c>
    </row>
    <row r="3483" spans="2:65" s="287" customFormat="1">
      <c r="B3483" s="286"/>
      <c r="D3483" s="274" t="s">
        <v>373</v>
      </c>
      <c r="E3483" s="288" t="s">
        <v>1</v>
      </c>
      <c r="F3483" s="289" t="s">
        <v>378</v>
      </c>
      <c r="H3483" s="290">
        <v>191.69</v>
      </c>
      <c r="L3483" s="286"/>
      <c r="M3483" s="291"/>
      <c r="T3483" s="292"/>
      <c r="AT3483" s="288" t="s">
        <v>373</v>
      </c>
      <c r="AU3483" s="288" t="s">
        <v>90</v>
      </c>
      <c r="AV3483" s="287" t="s">
        <v>371</v>
      </c>
      <c r="AW3483" s="287" t="s">
        <v>31</v>
      </c>
      <c r="AX3483" s="287" t="s">
        <v>77</v>
      </c>
      <c r="AY3483" s="288" t="s">
        <v>366</v>
      </c>
    </row>
    <row r="3484" spans="2:65" s="280" customFormat="1">
      <c r="B3484" s="279"/>
      <c r="D3484" s="274" t="s">
        <v>373</v>
      </c>
      <c r="E3484" s="281" t="s">
        <v>1</v>
      </c>
      <c r="F3484" s="282" t="s">
        <v>2708</v>
      </c>
      <c r="H3484" s="283">
        <v>9.5850000000000009</v>
      </c>
      <c r="L3484" s="279"/>
      <c r="M3484" s="284"/>
      <c r="T3484" s="285"/>
      <c r="AT3484" s="281" t="s">
        <v>373</v>
      </c>
      <c r="AU3484" s="281" t="s">
        <v>90</v>
      </c>
      <c r="AV3484" s="280" t="s">
        <v>90</v>
      </c>
      <c r="AW3484" s="280" t="s">
        <v>31</v>
      </c>
      <c r="AX3484" s="280" t="s">
        <v>84</v>
      </c>
      <c r="AY3484" s="281" t="s">
        <v>366</v>
      </c>
    </row>
    <row r="3485" spans="2:65" s="74" customFormat="1" ht="21.75" customHeight="1">
      <c r="B3485" s="73"/>
      <c r="C3485" s="260" t="s">
        <v>2709</v>
      </c>
      <c r="D3485" s="260" t="s">
        <v>368</v>
      </c>
      <c r="E3485" s="261" t="s">
        <v>2710</v>
      </c>
      <c r="F3485" s="262" t="s">
        <v>2711</v>
      </c>
      <c r="G3485" s="263" t="s">
        <v>249</v>
      </c>
      <c r="H3485" s="264">
        <v>0.54600000000000004</v>
      </c>
      <c r="I3485" s="26"/>
      <c r="J3485" s="266">
        <f>ROUND(I3485*H3485,2)</f>
        <v>0</v>
      </c>
      <c r="K3485" s="267"/>
      <c r="L3485" s="73"/>
      <c r="M3485" s="27" t="s">
        <v>1</v>
      </c>
      <c r="N3485" s="233" t="s">
        <v>43</v>
      </c>
      <c r="P3485" s="269">
        <f>O3485*H3485</f>
        <v>0</v>
      </c>
      <c r="Q3485" s="269">
        <v>7.8600000000000007E-3</v>
      </c>
      <c r="R3485" s="269">
        <f>Q3485*H3485</f>
        <v>4.2915600000000007E-3</v>
      </c>
      <c r="S3485" s="269">
        <v>0</v>
      </c>
      <c r="T3485" s="270">
        <f>S3485*H3485</f>
        <v>0</v>
      </c>
      <c r="AR3485" s="271" t="s">
        <v>371</v>
      </c>
      <c r="AT3485" s="271" t="s">
        <v>368</v>
      </c>
      <c r="AU3485" s="271" t="s">
        <v>90</v>
      </c>
      <c r="AY3485" s="53" t="s">
        <v>366</v>
      </c>
      <c r="BE3485" s="179">
        <f>IF(N3485="základná",J3485,0)</f>
        <v>0</v>
      </c>
      <c r="BF3485" s="179">
        <f>IF(N3485="znížená",J3485,0)</f>
        <v>0</v>
      </c>
      <c r="BG3485" s="179">
        <f>IF(N3485="zákl. prenesená",J3485,0)</f>
        <v>0</v>
      </c>
      <c r="BH3485" s="179">
        <f>IF(N3485="zníž. prenesená",J3485,0)</f>
        <v>0</v>
      </c>
      <c r="BI3485" s="179">
        <f>IF(N3485="nulová",J3485,0)</f>
        <v>0</v>
      </c>
      <c r="BJ3485" s="53" t="s">
        <v>90</v>
      </c>
      <c r="BK3485" s="179">
        <f>ROUND(I3485*H3485,2)</f>
        <v>0</v>
      </c>
      <c r="BL3485" s="53" t="s">
        <v>371</v>
      </c>
      <c r="BM3485" s="271" t="s">
        <v>2712</v>
      </c>
    </row>
    <row r="3486" spans="2:65" s="273" customFormat="1">
      <c r="B3486" s="272"/>
      <c r="D3486" s="274" t="s">
        <v>373</v>
      </c>
      <c r="E3486" s="275" t="s">
        <v>1</v>
      </c>
      <c r="F3486" s="276" t="s">
        <v>2713</v>
      </c>
      <c r="H3486" s="275" t="s">
        <v>1</v>
      </c>
      <c r="L3486" s="272"/>
      <c r="M3486" s="277"/>
      <c r="T3486" s="278"/>
      <c r="AT3486" s="275" t="s">
        <v>373</v>
      </c>
      <c r="AU3486" s="275" t="s">
        <v>90</v>
      </c>
      <c r="AV3486" s="273" t="s">
        <v>84</v>
      </c>
      <c r="AW3486" s="273" t="s">
        <v>31</v>
      </c>
      <c r="AX3486" s="273" t="s">
        <v>77</v>
      </c>
      <c r="AY3486" s="275" t="s">
        <v>366</v>
      </c>
    </row>
    <row r="3487" spans="2:65" s="280" customFormat="1">
      <c r="B3487" s="279"/>
      <c r="D3487" s="274" t="s">
        <v>373</v>
      </c>
      <c r="E3487" s="281" t="s">
        <v>1</v>
      </c>
      <c r="F3487" s="282" t="s">
        <v>2714</v>
      </c>
      <c r="H3487" s="283">
        <v>0.54600000000000004</v>
      </c>
      <c r="L3487" s="279"/>
      <c r="M3487" s="284"/>
      <c r="T3487" s="285"/>
      <c r="AT3487" s="281" t="s">
        <v>373</v>
      </c>
      <c r="AU3487" s="281" t="s">
        <v>90</v>
      </c>
      <c r="AV3487" s="280" t="s">
        <v>90</v>
      </c>
      <c r="AW3487" s="280" t="s">
        <v>31</v>
      </c>
      <c r="AX3487" s="280" t="s">
        <v>77</v>
      </c>
      <c r="AY3487" s="281" t="s">
        <v>366</v>
      </c>
    </row>
    <row r="3488" spans="2:65" s="287" customFormat="1">
      <c r="B3488" s="286"/>
      <c r="D3488" s="274" t="s">
        <v>373</v>
      </c>
      <c r="E3488" s="288" t="s">
        <v>1</v>
      </c>
      <c r="F3488" s="289" t="s">
        <v>378</v>
      </c>
      <c r="H3488" s="290">
        <v>0.54600000000000004</v>
      </c>
      <c r="L3488" s="286"/>
      <c r="M3488" s="291"/>
      <c r="T3488" s="292"/>
      <c r="AT3488" s="288" t="s">
        <v>373</v>
      </c>
      <c r="AU3488" s="288" t="s">
        <v>90</v>
      </c>
      <c r="AV3488" s="287" t="s">
        <v>371</v>
      </c>
      <c r="AW3488" s="287" t="s">
        <v>31</v>
      </c>
      <c r="AX3488" s="287" t="s">
        <v>84</v>
      </c>
      <c r="AY3488" s="288" t="s">
        <v>366</v>
      </c>
    </row>
    <row r="3489" spans="2:65" s="74" customFormat="1" ht="21.75" customHeight="1">
      <c r="B3489" s="73"/>
      <c r="C3489" s="260" t="s">
        <v>2715</v>
      </c>
      <c r="D3489" s="260" t="s">
        <v>368</v>
      </c>
      <c r="E3489" s="261" t="s">
        <v>2716</v>
      </c>
      <c r="F3489" s="262" t="s">
        <v>2717</v>
      </c>
      <c r="G3489" s="263" t="s">
        <v>249</v>
      </c>
      <c r="H3489" s="264">
        <v>0.54600000000000004</v>
      </c>
      <c r="I3489" s="26"/>
      <c r="J3489" s="266">
        <f>ROUND(I3489*H3489,2)</f>
        <v>0</v>
      </c>
      <c r="K3489" s="267"/>
      <c r="L3489" s="73"/>
      <c r="M3489" s="27" t="s">
        <v>1</v>
      </c>
      <c r="N3489" s="233" t="s">
        <v>43</v>
      </c>
      <c r="P3489" s="269">
        <f>O3489*H3489</f>
        <v>0</v>
      </c>
      <c r="Q3489" s="269">
        <v>0</v>
      </c>
      <c r="R3489" s="269">
        <f>Q3489*H3489</f>
        <v>0</v>
      </c>
      <c r="S3489" s="269">
        <v>0</v>
      </c>
      <c r="T3489" s="270">
        <f>S3489*H3489</f>
        <v>0</v>
      </c>
      <c r="AR3489" s="271" t="s">
        <v>371</v>
      </c>
      <c r="AT3489" s="271" t="s">
        <v>368</v>
      </c>
      <c r="AU3489" s="271" t="s">
        <v>90</v>
      </c>
      <c r="AY3489" s="53" t="s">
        <v>366</v>
      </c>
      <c r="BE3489" s="179">
        <f>IF(N3489="základná",J3489,0)</f>
        <v>0</v>
      </c>
      <c r="BF3489" s="179">
        <f>IF(N3489="znížená",J3489,0)</f>
        <v>0</v>
      </c>
      <c r="BG3489" s="179">
        <f>IF(N3489="zákl. prenesená",J3489,0)</f>
        <v>0</v>
      </c>
      <c r="BH3489" s="179">
        <f>IF(N3489="zníž. prenesená",J3489,0)</f>
        <v>0</v>
      </c>
      <c r="BI3489" s="179">
        <f>IF(N3489="nulová",J3489,0)</f>
        <v>0</v>
      </c>
      <c r="BJ3489" s="53" t="s">
        <v>90</v>
      </c>
      <c r="BK3489" s="179">
        <f>ROUND(I3489*H3489,2)</f>
        <v>0</v>
      </c>
      <c r="BL3489" s="53" t="s">
        <v>371</v>
      </c>
      <c r="BM3489" s="271" t="s">
        <v>2718</v>
      </c>
    </row>
    <row r="3490" spans="2:65" s="74" customFormat="1" ht="37.9" customHeight="1">
      <c r="B3490" s="73"/>
      <c r="C3490" s="260" t="s">
        <v>2719</v>
      </c>
      <c r="D3490" s="260" t="s">
        <v>368</v>
      </c>
      <c r="E3490" s="261" t="s">
        <v>2720</v>
      </c>
      <c r="F3490" s="262" t="s">
        <v>2721</v>
      </c>
      <c r="G3490" s="263" t="s">
        <v>249</v>
      </c>
      <c r="H3490" s="264">
        <v>568.54600000000005</v>
      </c>
      <c r="I3490" s="26"/>
      <c r="J3490" s="266">
        <f>ROUND(I3490*H3490,2)</f>
        <v>0</v>
      </c>
      <c r="K3490" s="267"/>
      <c r="L3490" s="73"/>
      <c r="M3490" s="27" t="s">
        <v>1</v>
      </c>
      <c r="N3490" s="233" t="s">
        <v>43</v>
      </c>
      <c r="P3490" s="269">
        <f>O3490*H3490</f>
        <v>0</v>
      </c>
      <c r="Q3490" s="269">
        <v>3.4284099999999998E-3</v>
      </c>
      <c r="R3490" s="269">
        <f>Q3490*H3490</f>
        <v>1.9492087918600001</v>
      </c>
      <c r="S3490" s="269">
        <v>0</v>
      </c>
      <c r="T3490" s="270">
        <f>S3490*H3490</f>
        <v>0</v>
      </c>
      <c r="AR3490" s="271" t="s">
        <v>371</v>
      </c>
      <c r="AT3490" s="271" t="s">
        <v>368</v>
      </c>
      <c r="AU3490" s="271" t="s">
        <v>90</v>
      </c>
      <c r="AY3490" s="53" t="s">
        <v>366</v>
      </c>
      <c r="BE3490" s="179">
        <f>IF(N3490="základná",J3490,0)</f>
        <v>0</v>
      </c>
      <c r="BF3490" s="179">
        <f>IF(N3490="znížená",J3490,0)</f>
        <v>0</v>
      </c>
      <c r="BG3490" s="179">
        <f>IF(N3490="zákl. prenesená",J3490,0)</f>
        <v>0</v>
      </c>
      <c r="BH3490" s="179">
        <f>IF(N3490="zníž. prenesená",J3490,0)</f>
        <v>0</v>
      </c>
      <c r="BI3490" s="179">
        <f>IF(N3490="nulová",J3490,0)</f>
        <v>0</v>
      </c>
      <c r="BJ3490" s="53" t="s">
        <v>90</v>
      </c>
      <c r="BK3490" s="179">
        <f>ROUND(I3490*H3490,2)</f>
        <v>0</v>
      </c>
      <c r="BL3490" s="53" t="s">
        <v>371</v>
      </c>
      <c r="BM3490" s="271" t="s">
        <v>2722</v>
      </c>
    </row>
    <row r="3491" spans="2:65" s="74" customFormat="1" ht="24.2" customHeight="1">
      <c r="B3491" s="73"/>
      <c r="C3491" s="260" t="s">
        <v>2723</v>
      </c>
      <c r="D3491" s="260" t="s">
        <v>368</v>
      </c>
      <c r="E3491" s="261" t="s">
        <v>2724</v>
      </c>
      <c r="F3491" s="262" t="s">
        <v>2725</v>
      </c>
      <c r="G3491" s="263" t="s">
        <v>402</v>
      </c>
      <c r="H3491" s="264">
        <v>3.827</v>
      </c>
      <c r="I3491" s="26"/>
      <c r="J3491" s="266">
        <f>ROUND(I3491*H3491,2)</f>
        <v>0</v>
      </c>
      <c r="K3491" s="267"/>
      <c r="L3491" s="73"/>
      <c r="M3491" s="27" t="s">
        <v>1</v>
      </c>
      <c r="N3491" s="233" t="s">
        <v>43</v>
      </c>
      <c r="P3491" s="269">
        <f>O3491*H3491</f>
        <v>0</v>
      </c>
      <c r="Q3491" s="269">
        <v>1.837</v>
      </c>
      <c r="R3491" s="269">
        <f>Q3491*H3491</f>
        <v>7.0301989999999996</v>
      </c>
      <c r="S3491" s="269">
        <v>0</v>
      </c>
      <c r="T3491" s="270">
        <f>S3491*H3491</f>
        <v>0</v>
      </c>
      <c r="AR3491" s="271" t="s">
        <v>371</v>
      </c>
      <c r="AT3491" s="271" t="s">
        <v>368</v>
      </c>
      <c r="AU3491" s="271" t="s">
        <v>90</v>
      </c>
      <c r="AY3491" s="53" t="s">
        <v>366</v>
      </c>
      <c r="BE3491" s="179">
        <f>IF(N3491="základná",J3491,0)</f>
        <v>0</v>
      </c>
      <c r="BF3491" s="179">
        <f>IF(N3491="znížená",J3491,0)</f>
        <v>0</v>
      </c>
      <c r="BG3491" s="179">
        <f>IF(N3491="zákl. prenesená",J3491,0)</f>
        <v>0</v>
      </c>
      <c r="BH3491" s="179">
        <f>IF(N3491="zníž. prenesená",J3491,0)</f>
        <v>0</v>
      </c>
      <c r="BI3491" s="179">
        <f>IF(N3491="nulová",J3491,0)</f>
        <v>0</v>
      </c>
      <c r="BJ3491" s="53" t="s">
        <v>90</v>
      </c>
      <c r="BK3491" s="179">
        <f>ROUND(I3491*H3491,2)</f>
        <v>0</v>
      </c>
      <c r="BL3491" s="53" t="s">
        <v>371</v>
      </c>
      <c r="BM3491" s="271" t="s">
        <v>2726</v>
      </c>
    </row>
    <row r="3492" spans="2:65" s="273" customFormat="1">
      <c r="B3492" s="272"/>
      <c r="D3492" s="274" t="s">
        <v>373</v>
      </c>
      <c r="E3492" s="275" t="s">
        <v>1</v>
      </c>
      <c r="F3492" s="276" t="s">
        <v>2727</v>
      </c>
      <c r="H3492" s="275" t="s">
        <v>1</v>
      </c>
      <c r="L3492" s="272"/>
      <c r="M3492" s="277"/>
      <c r="T3492" s="278"/>
      <c r="AT3492" s="275" t="s">
        <v>373</v>
      </c>
      <c r="AU3492" s="275" t="s">
        <v>90</v>
      </c>
      <c r="AV3492" s="273" t="s">
        <v>84</v>
      </c>
      <c r="AW3492" s="273" t="s">
        <v>31</v>
      </c>
      <c r="AX3492" s="273" t="s">
        <v>77</v>
      </c>
      <c r="AY3492" s="275" t="s">
        <v>366</v>
      </c>
    </row>
    <row r="3493" spans="2:65" s="280" customFormat="1">
      <c r="B3493" s="279"/>
      <c r="D3493" s="274" t="s">
        <v>373</v>
      </c>
      <c r="E3493" s="281" t="s">
        <v>1</v>
      </c>
      <c r="F3493" s="282" t="s">
        <v>2728</v>
      </c>
      <c r="H3493" s="283">
        <v>3.827</v>
      </c>
      <c r="L3493" s="279"/>
      <c r="M3493" s="284"/>
      <c r="T3493" s="285"/>
      <c r="AT3493" s="281" t="s">
        <v>373</v>
      </c>
      <c r="AU3493" s="281" t="s">
        <v>90</v>
      </c>
      <c r="AV3493" s="280" t="s">
        <v>90</v>
      </c>
      <c r="AW3493" s="280" t="s">
        <v>31</v>
      </c>
      <c r="AX3493" s="280" t="s">
        <v>77</v>
      </c>
      <c r="AY3493" s="281" t="s">
        <v>366</v>
      </c>
    </row>
    <row r="3494" spans="2:65" s="287" customFormat="1">
      <c r="B3494" s="286"/>
      <c r="D3494" s="274" t="s">
        <v>373</v>
      </c>
      <c r="E3494" s="288" t="s">
        <v>1</v>
      </c>
      <c r="F3494" s="289" t="s">
        <v>378</v>
      </c>
      <c r="H3494" s="290">
        <v>3.827</v>
      </c>
      <c r="L3494" s="286"/>
      <c r="M3494" s="291"/>
      <c r="T3494" s="292"/>
      <c r="AT3494" s="288" t="s">
        <v>373</v>
      </c>
      <c r="AU3494" s="288" t="s">
        <v>90</v>
      </c>
      <c r="AV3494" s="287" t="s">
        <v>371</v>
      </c>
      <c r="AW3494" s="287" t="s">
        <v>31</v>
      </c>
      <c r="AX3494" s="287" t="s">
        <v>84</v>
      </c>
      <c r="AY3494" s="288" t="s">
        <v>366</v>
      </c>
    </row>
    <row r="3495" spans="2:65" s="74" customFormat="1" ht="16.5" customHeight="1">
      <c r="B3495" s="73"/>
      <c r="C3495" s="260" t="s">
        <v>2729</v>
      </c>
      <c r="D3495" s="260" t="s">
        <v>368</v>
      </c>
      <c r="E3495" s="261" t="s">
        <v>2730</v>
      </c>
      <c r="F3495" s="262" t="s">
        <v>2731</v>
      </c>
      <c r="G3495" s="263" t="s">
        <v>402</v>
      </c>
      <c r="H3495" s="264">
        <v>11.237</v>
      </c>
      <c r="I3495" s="26"/>
      <c r="J3495" s="266">
        <f>ROUND(I3495*H3495,2)</f>
        <v>0</v>
      </c>
      <c r="K3495" s="267"/>
      <c r="L3495" s="73"/>
      <c r="M3495" s="27" t="s">
        <v>1</v>
      </c>
      <c r="N3495" s="233" t="s">
        <v>43</v>
      </c>
      <c r="P3495" s="269">
        <f>O3495*H3495</f>
        <v>0</v>
      </c>
      <c r="Q3495" s="269">
        <v>1.837</v>
      </c>
      <c r="R3495" s="269">
        <f>Q3495*H3495</f>
        <v>20.642368999999999</v>
      </c>
      <c r="S3495" s="269">
        <v>0</v>
      </c>
      <c r="T3495" s="270">
        <f>S3495*H3495</f>
        <v>0</v>
      </c>
      <c r="AR3495" s="271" t="s">
        <v>371</v>
      </c>
      <c r="AT3495" s="271" t="s">
        <v>368</v>
      </c>
      <c r="AU3495" s="271" t="s">
        <v>90</v>
      </c>
      <c r="AY3495" s="53" t="s">
        <v>366</v>
      </c>
      <c r="BE3495" s="179">
        <f>IF(N3495="základná",J3495,0)</f>
        <v>0</v>
      </c>
      <c r="BF3495" s="179">
        <f>IF(N3495="znížená",J3495,0)</f>
        <v>0</v>
      </c>
      <c r="BG3495" s="179">
        <f>IF(N3495="zákl. prenesená",J3495,0)</f>
        <v>0</v>
      </c>
      <c r="BH3495" s="179">
        <f>IF(N3495="zníž. prenesená",J3495,0)</f>
        <v>0</v>
      </c>
      <c r="BI3495" s="179">
        <f>IF(N3495="nulová",J3495,0)</f>
        <v>0</v>
      </c>
      <c r="BJ3495" s="53" t="s">
        <v>90</v>
      </c>
      <c r="BK3495" s="179">
        <f>ROUND(I3495*H3495,2)</f>
        <v>0</v>
      </c>
      <c r="BL3495" s="53" t="s">
        <v>371</v>
      </c>
      <c r="BM3495" s="271" t="s">
        <v>2732</v>
      </c>
    </row>
    <row r="3496" spans="2:65" s="280" customFormat="1">
      <c r="B3496" s="279"/>
      <c r="D3496" s="274" t="s">
        <v>373</v>
      </c>
      <c r="E3496" s="281" t="s">
        <v>1</v>
      </c>
      <c r="F3496" s="282" t="s">
        <v>2733</v>
      </c>
      <c r="H3496" s="283">
        <v>11.237</v>
      </c>
      <c r="L3496" s="279"/>
      <c r="M3496" s="284"/>
      <c r="T3496" s="285"/>
      <c r="AT3496" s="281" t="s">
        <v>373</v>
      </c>
      <c r="AU3496" s="281" t="s">
        <v>90</v>
      </c>
      <c r="AV3496" s="280" t="s">
        <v>90</v>
      </c>
      <c r="AW3496" s="280" t="s">
        <v>31</v>
      </c>
      <c r="AX3496" s="280" t="s">
        <v>84</v>
      </c>
      <c r="AY3496" s="281" t="s">
        <v>366</v>
      </c>
    </row>
    <row r="3497" spans="2:65" s="74" customFormat="1" ht="24.2" customHeight="1">
      <c r="B3497" s="73"/>
      <c r="C3497" s="260" t="s">
        <v>1378</v>
      </c>
      <c r="D3497" s="260" t="s">
        <v>368</v>
      </c>
      <c r="E3497" s="261" t="s">
        <v>2734</v>
      </c>
      <c r="F3497" s="262" t="s">
        <v>2735</v>
      </c>
      <c r="G3497" s="263" t="s">
        <v>402</v>
      </c>
      <c r="H3497" s="264">
        <v>64.379000000000005</v>
      </c>
      <c r="I3497" s="26"/>
      <c r="J3497" s="266">
        <f>ROUND(I3497*H3497,2)</f>
        <v>0</v>
      </c>
      <c r="K3497" s="267"/>
      <c r="L3497" s="73"/>
      <c r="M3497" s="27" t="s">
        <v>1</v>
      </c>
      <c r="N3497" s="233" t="s">
        <v>43</v>
      </c>
      <c r="P3497" s="269">
        <f>O3497*H3497</f>
        <v>0</v>
      </c>
      <c r="Q3497" s="269">
        <v>0.16250000000000001</v>
      </c>
      <c r="R3497" s="269">
        <f>Q3497*H3497</f>
        <v>10.461587500000002</v>
      </c>
      <c r="S3497" s="269">
        <v>0</v>
      </c>
      <c r="T3497" s="270">
        <f>S3497*H3497</f>
        <v>0</v>
      </c>
      <c r="AR3497" s="271" t="s">
        <v>371</v>
      </c>
      <c r="AT3497" s="271" t="s">
        <v>368</v>
      </c>
      <c r="AU3497" s="271" t="s">
        <v>90</v>
      </c>
      <c r="AY3497" s="53" t="s">
        <v>366</v>
      </c>
      <c r="BE3497" s="179">
        <f>IF(N3497="základná",J3497,0)</f>
        <v>0</v>
      </c>
      <c r="BF3497" s="179">
        <f>IF(N3497="znížená",J3497,0)</f>
        <v>0</v>
      </c>
      <c r="BG3497" s="179">
        <f>IF(N3497="zákl. prenesená",J3497,0)</f>
        <v>0</v>
      </c>
      <c r="BH3497" s="179">
        <f>IF(N3497="zníž. prenesená",J3497,0)</f>
        <v>0</v>
      </c>
      <c r="BI3497" s="179">
        <f>IF(N3497="nulová",J3497,0)</f>
        <v>0</v>
      </c>
      <c r="BJ3497" s="53" t="s">
        <v>90</v>
      </c>
      <c r="BK3497" s="179">
        <f>ROUND(I3497*H3497,2)</f>
        <v>0</v>
      </c>
      <c r="BL3497" s="53" t="s">
        <v>371</v>
      </c>
      <c r="BM3497" s="271" t="s">
        <v>2736</v>
      </c>
    </row>
    <row r="3498" spans="2:65" s="273" customFormat="1">
      <c r="B3498" s="272"/>
      <c r="D3498" s="274" t="s">
        <v>373</v>
      </c>
      <c r="E3498" s="275" t="s">
        <v>1</v>
      </c>
      <c r="F3498" s="276" t="s">
        <v>412</v>
      </c>
      <c r="H3498" s="275" t="s">
        <v>1</v>
      </c>
      <c r="L3498" s="272"/>
      <c r="M3498" s="277"/>
      <c r="T3498" s="278"/>
      <c r="AT3498" s="275" t="s">
        <v>373</v>
      </c>
      <c r="AU3498" s="275" t="s">
        <v>90</v>
      </c>
      <c r="AV3498" s="273" t="s">
        <v>84</v>
      </c>
      <c r="AW3498" s="273" t="s">
        <v>31</v>
      </c>
      <c r="AX3498" s="273" t="s">
        <v>77</v>
      </c>
      <c r="AY3498" s="275" t="s">
        <v>366</v>
      </c>
    </row>
    <row r="3499" spans="2:65" s="273" customFormat="1">
      <c r="B3499" s="272"/>
      <c r="D3499" s="274" t="s">
        <v>373</v>
      </c>
      <c r="E3499" s="275" t="s">
        <v>1</v>
      </c>
      <c r="F3499" s="276" t="s">
        <v>2672</v>
      </c>
      <c r="H3499" s="275" t="s">
        <v>1</v>
      </c>
      <c r="L3499" s="272"/>
      <c r="M3499" s="277"/>
      <c r="T3499" s="278"/>
      <c r="AT3499" s="275" t="s">
        <v>373</v>
      </c>
      <c r="AU3499" s="275" t="s">
        <v>90</v>
      </c>
      <c r="AV3499" s="273" t="s">
        <v>84</v>
      </c>
      <c r="AW3499" s="273" t="s">
        <v>31</v>
      </c>
      <c r="AX3499" s="273" t="s">
        <v>77</v>
      </c>
      <c r="AY3499" s="275" t="s">
        <v>366</v>
      </c>
    </row>
    <row r="3500" spans="2:65" s="273" customFormat="1">
      <c r="B3500" s="272"/>
      <c r="D3500" s="274" t="s">
        <v>373</v>
      </c>
      <c r="E3500" s="275" t="s">
        <v>1</v>
      </c>
      <c r="F3500" s="276" t="s">
        <v>2737</v>
      </c>
      <c r="H3500" s="275" t="s">
        <v>1</v>
      </c>
      <c r="L3500" s="272"/>
      <c r="M3500" s="277"/>
      <c r="T3500" s="278"/>
      <c r="AT3500" s="275" t="s">
        <v>373</v>
      </c>
      <c r="AU3500" s="275" t="s">
        <v>90</v>
      </c>
      <c r="AV3500" s="273" t="s">
        <v>84</v>
      </c>
      <c r="AW3500" s="273" t="s">
        <v>31</v>
      </c>
      <c r="AX3500" s="273" t="s">
        <v>77</v>
      </c>
      <c r="AY3500" s="275" t="s">
        <v>366</v>
      </c>
    </row>
    <row r="3501" spans="2:65" s="280" customFormat="1">
      <c r="B3501" s="279"/>
      <c r="D3501" s="274" t="s">
        <v>373</v>
      </c>
      <c r="E3501" s="281" t="s">
        <v>1</v>
      </c>
      <c r="F3501" s="282" t="s">
        <v>2738</v>
      </c>
      <c r="H3501" s="283">
        <v>31.484000000000002</v>
      </c>
      <c r="L3501" s="279"/>
      <c r="M3501" s="284"/>
      <c r="T3501" s="285"/>
      <c r="AT3501" s="281" t="s">
        <v>373</v>
      </c>
      <c r="AU3501" s="281" t="s">
        <v>90</v>
      </c>
      <c r="AV3501" s="280" t="s">
        <v>90</v>
      </c>
      <c r="AW3501" s="280" t="s">
        <v>31</v>
      </c>
      <c r="AX3501" s="280" t="s">
        <v>77</v>
      </c>
      <c r="AY3501" s="281" t="s">
        <v>366</v>
      </c>
    </row>
    <row r="3502" spans="2:65" s="294" customFormat="1">
      <c r="B3502" s="293"/>
      <c r="D3502" s="274" t="s">
        <v>373</v>
      </c>
      <c r="E3502" s="295" t="s">
        <v>1</v>
      </c>
      <c r="F3502" s="296" t="s">
        <v>397</v>
      </c>
      <c r="H3502" s="297">
        <v>31.484000000000002</v>
      </c>
      <c r="L3502" s="293"/>
      <c r="M3502" s="298"/>
      <c r="T3502" s="299"/>
      <c r="AT3502" s="295" t="s">
        <v>373</v>
      </c>
      <c r="AU3502" s="295" t="s">
        <v>90</v>
      </c>
      <c r="AV3502" s="294" t="s">
        <v>149</v>
      </c>
      <c r="AW3502" s="294" t="s">
        <v>31</v>
      </c>
      <c r="AX3502" s="294" t="s">
        <v>77</v>
      </c>
      <c r="AY3502" s="295" t="s">
        <v>366</v>
      </c>
    </row>
    <row r="3503" spans="2:65" s="273" customFormat="1">
      <c r="B3503" s="272"/>
      <c r="D3503" s="274" t="s">
        <v>373</v>
      </c>
      <c r="E3503" s="275" t="s">
        <v>1</v>
      </c>
      <c r="F3503" s="276" t="s">
        <v>2674</v>
      </c>
      <c r="H3503" s="275" t="s">
        <v>1</v>
      </c>
      <c r="L3503" s="272"/>
      <c r="M3503" s="277"/>
      <c r="T3503" s="278"/>
      <c r="AT3503" s="275" t="s">
        <v>373</v>
      </c>
      <c r="AU3503" s="275" t="s">
        <v>90</v>
      </c>
      <c r="AV3503" s="273" t="s">
        <v>84</v>
      </c>
      <c r="AW3503" s="273" t="s">
        <v>31</v>
      </c>
      <c r="AX3503" s="273" t="s">
        <v>77</v>
      </c>
      <c r="AY3503" s="275" t="s">
        <v>366</v>
      </c>
    </row>
    <row r="3504" spans="2:65" s="273" customFormat="1">
      <c r="B3504" s="272"/>
      <c r="D3504" s="274" t="s">
        <v>373</v>
      </c>
      <c r="E3504" s="275" t="s">
        <v>1</v>
      </c>
      <c r="F3504" s="276" t="s">
        <v>2739</v>
      </c>
      <c r="H3504" s="275" t="s">
        <v>1</v>
      </c>
      <c r="L3504" s="272"/>
      <c r="M3504" s="277"/>
      <c r="T3504" s="278"/>
      <c r="AT3504" s="275" t="s">
        <v>373</v>
      </c>
      <c r="AU3504" s="275" t="s">
        <v>90</v>
      </c>
      <c r="AV3504" s="273" t="s">
        <v>84</v>
      </c>
      <c r="AW3504" s="273" t="s">
        <v>31</v>
      </c>
      <c r="AX3504" s="273" t="s">
        <v>77</v>
      </c>
      <c r="AY3504" s="275" t="s">
        <v>366</v>
      </c>
    </row>
    <row r="3505" spans="2:51" s="280" customFormat="1">
      <c r="B3505" s="279"/>
      <c r="D3505" s="274" t="s">
        <v>373</v>
      </c>
      <c r="E3505" s="281" t="s">
        <v>1</v>
      </c>
      <c r="F3505" s="282" t="s">
        <v>2740</v>
      </c>
      <c r="H3505" s="283">
        <v>2.5840000000000001</v>
      </c>
      <c r="L3505" s="279"/>
      <c r="M3505" s="284"/>
      <c r="T3505" s="285"/>
      <c r="AT3505" s="281" t="s">
        <v>373</v>
      </c>
      <c r="AU3505" s="281" t="s">
        <v>90</v>
      </c>
      <c r="AV3505" s="280" t="s">
        <v>90</v>
      </c>
      <c r="AW3505" s="280" t="s">
        <v>31</v>
      </c>
      <c r="AX3505" s="280" t="s">
        <v>77</v>
      </c>
      <c r="AY3505" s="281" t="s">
        <v>366</v>
      </c>
    </row>
    <row r="3506" spans="2:51" s="280" customFormat="1">
      <c r="B3506" s="279"/>
      <c r="D3506" s="274" t="s">
        <v>373</v>
      </c>
      <c r="E3506" s="281" t="s">
        <v>1</v>
      </c>
      <c r="F3506" s="282" t="s">
        <v>2741</v>
      </c>
      <c r="H3506" s="283">
        <v>0.46300000000000002</v>
      </c>
      <c r="L3506" s="279"/>
      <c r="M3506" s="284"/>
      <c r="T3506" s="285"/>
      <c r="AT3506" s="281" t="s">
        <v>373</v>
      </c>
      <c r="AU3506" s="281" t="s">
        <v>90</v>
      </c>
      <c r="AV3506" s="280" t="s">
        <v>90</v>
      </c>
      <c r="AW3506" s="280" t="s">
        <v>31</v>
      </c>
      <c r="AX3506" s="280" t="s">
        <v>77</v>
      </c>
      <c r="AY3506" s="281" t="s">
        <v>366</v>
      </c>
    </row>
    <row r="3507" spans="2:51" s="280" customFormat="1">
      <c r="B3507" s="279"/>
      <c r="D3507" s="274" t="s">
        <v>373</v>
      </c>
      <c r="E3507" s="281" t="s">
        <v>1</v>
      </c>
      <c r="F3507" s="282" t="s">
        <v>2742</v>
      </c>
      <c r="H3507" s="283">
        <v>0.36</v>
      </c>
      <c r="L3507" s="279"/>
      <c r="M3507" s="284"/>
      <c r="T3507" s="285"/>
      <c r="AT3507" s="281" t="s">
        <v>373</v>
      </c>
      <c r="AU3507" s="281" t="s">
        <v>90</v>
      </c>
      <c r="AV3507" s="280" t="s">
        <v>90</v>
      </c>
      <c r="AW3507" s="280" t="s">
        <v>31</v>
      </c>
      <c r="AX3507" s="280" t="s">
        <v>77</v>
      </c>
      <c r="AY3507" s="281" t="s">
        <v>366</v>
      </c>
    </row>
    <row r="3508" spans="2:51" s="294" customFormat="1">
      <c r="B3508" s="293"/>
      <c r="D3508" s="274" t="s">
        <v>373</v>
      </c>
      <c r="E3508" s="295" t="s">
        <v>1</v>
      </c>
      <c r="F3508" s="296" t="s">
        <v>397</v>
      </c>
      <c r="H3508" s="297">
        <v>3.407</v>
      </c>
      <c r="L3508" s="293"/>
      <c r="M3508" s="298"/>
      <c r="T3508" s="299"/>
      <c r="AT3508" s="295" t="s">
        <v>373</v>
      </c>
      <c r="AU3508" s="295" t="s">
        <v>90</v>
      </c>
      <c r="AV3508" s="294" t="s">
        <v>149</v>
      </c>
      <c r="AW3508" s="294" t="s">
        <v>31</v>
      </c>
      <c r="AX3508" s="294" t="s">
        <v>77</v>
      </c>
      <c r="AY3508" s="295" t="s">
        <v>366</v>
      </c>
    </row>
    <row r="3509" spans="2:51" s="273" customFormat="1">
      <c r="B3509" s="272"/>
      <c r="D3509" s="274" t="s">
        <v>373</v>
      </c>
      <c r="E3509" s="275" t="s">
        <v>1</v>
      </c>
      <c r="F3509" s="276" t="s">
        <v>2676</v>
      </c>
      <c r="H3509" s="275" t="s">
        <v>1</v>
      </c>
      <c r="L3509" s="272"/>
      <c r="M3509" s="277"/>
      <c r="T3509" s="278"/>
      <c r="AT3509" s="275" t="s">
        <v>373</v>
      </c>
      <c r="AU3509" s="275" t="s">
        <v>90</v>
      </c>
      <c r="AV3509" s="273" t="s">
        <v>84</v>
      </c>
      <c r="AW3509" s="273" t="s">
        <v>31</v>
      </c>
      <c r="AX3509" s="273" t="s">
        <v>77</v>
      </c>
      <c r="AY3509" s="275" t="s">
        <v>366</v>
      </c>
    </row>
    <row r="3510" spans="2:51" s="280" customFormat="1">
      <c r="B3510" s="279"/>
      <c r="D3510" s="274" t="s">
        <v>373</v>
      </c>
      <c r="E3510" s="281" t="s">
        <v>1</v>
      </c>
      <c r="F3510" s="282" t="s">
        <v>2743</v>
      </c>
      <c r="H3510" s="283">
        <v>1.4379999999999999</v>
      </c>
      <c r="L3510" s="279"/>
      <c r="M3510" s="284"/>
      <c r="T3510" s="285"/>
      <c r="AT3510" s="281" t="s">
        <v>373</v>
      </c>
      <c r="AU3510" s="281" t="s">
        <v>90</v>
      </c>
      <c r="AV3510" s="280" t="s">
        <v>90</v>
      </c>
      <c r="AW3510" s="280" t="s">
        <v>31</v>
      </c>
      <c r="AX3510" s="280" t="s">
        <v>77</v>
      </c>
      <c r="AY3510" s="281" t="s">
        <v>366</v>
      </c>
    </row>
    <row r="3511" spans="2:51" s="294" customFormat="1">
      <c r="B3511" s="293"/>
      <c r="D3511" s="274" t="s">
        <v>373</v>
      </c>
      <c r="E3511" s="295" t="s">
        <v>1</v>
      </c>
      <c r="F3511" s="296" t="s">
        <v>397</v>
      </c>
      <c r="H3511" s="297">
        <v>1.4379999999999999</v>
      </c>
      <c r="L3511" s="293"/>
      <c r="M3511" s="298"/>
      <c r="T3511" s="299"/>
      <c r="AT3511" s="295" t="s">
        <v>373</v>
      </c>
      <c r="AU3511" s="295" t="s">
        <v>90</v>
      </c>
      <c r="AV3511" s="294" t="s">
        <v>149</v>
      </c>
      <c r="AW3511" s="294" t="s">
        <v>31</v>
      </c>
      <c r="AX3511" s="294" t="s">
        <v>77</v>
      </c>
      <c r="AY3511" s="295" t="s">
        <v>366</v>
      </c>
    </row>
    <row r="3512" spans="2:51" s="273" customFormat="1">
      <c r="B3512" s="272"/>
      <c r="D3512" s="274" t="s">
        <v>373</v>
      </c>
      <c r="E3512" s="275" t="s">
        <v>1</v>
      </c>
      <c r="F3512" s="276" t="s">
        <v>2678</v>
      </c>
      <c r="H3512" s="275" t="s">
        <v>1</v>
      </c>
      <c r="L3512" s="272"/>
      <c r="M3512" s="277"/>
      <c r="T3512" s="278"/>
      <c r="AT3512" s="275" t="s">
        <v>373</v>
      </c>
      <c r="AU3512" s="275" t="s">
        <v>90</v>
      </c>
      <c r="AV3512" s="273" t="s">
        <v>84</v>
      </c>
      <c r="AW3512" s="273" t="s">
        <v>31</v>
      </c>
      <c r="AX3512" s="273" t="s">
        <v>77</v>
      </c>
      <c r="AY3512" s="275" t="s">
        <v>366</v>
      </c>
    </row>
    <row r="3513" spans="2:51" s="280" customFormat="1">
      <c r="B3513" s="279"/>
      <c r="D3513" s="274" t="s">
        <v>373</v>
      </c>
      <c r="E3513" s="281" t="s">
        <v>1</v>
      </c>
      <c r="F3513" s="282" t="s">
        <v>2744</v>
      </c>
      <c r="H3513" s="283">
        <v>1.5489999999999999</v>
      </c>
      <c r="L3513" s="279"/>
      <c r="M3513" s="284"/>
      <c r="T3513" s="285"/>
      <c r="AT3513" s="281" t="s">
        <v>373</v>
      </c>
      <c r="AU3513" s="281" t="s">
        <v>90</v>
      </c>
      <c r="AV3513" s="280" t="s">
        <v>90</v>
      </c>
      <c r="AW3513" s="280" t="s">
        <v>31</v>
      </c>
      <c r="AX3513" s="280" t="s">
        <v>77</v>
      </c>
      <c r="AY3513" s="281" t="s">
        <v>366</v>
      </c>
    </row>
    <row r="3514" spans="2:51" s="294" customFormat="1">
      <c r="B3514" s="293"/>
      <c r="D3514" s="274" t="s">
        <v>373</v>
      </c>
      <c r="E3514" s="295" t="s">
        <v>1</v>
      </c>
      <c r="F3514" s="296" t="s">
        <v>397</v>
      </c>
      <c r="H3514" s="297">
        <v>1.5489999999999999</v>
      </c>
      <c r="L3514" s="293"/>
      <c r="M3514" s="298"/>
      <c r="T3514" s="299"/>
      <c r="AT3514" s="295" t="s">
        <v>373</v>
      </c>
      <c r="AU3514" s="295" t="s">
        <v>90</v>
      </c>
      <c r="AV3514" s="294" t="s">
        <v>149</v>
      </c>
      <c r="AW3514" s="294" t="s">
        <v>31</v>
      </c>
      <c r="AX3514" s="294" t="s">
        <v>77</v>
      </c>
      <c r="AY3514" s="295" t="s">
        <v>366</v>
      </c>
    </row>
    <row r="3515" spans="2:51" s="273" customFormat="1">
      <c r="B3515" s="272"/>
      <c r="D3515" s="274" t="s">
        <v>373</v>
      </c>
      <c r="E3515" s="275" t="s">
        <v>1</v>
      </c>
      <c r="F3515" s="276" t="s">
        <v>2680</v>
      </c>
      <c r="H3515" s="275" t="s">
        <v>1</v>
      </c>
      <c r="L3515" s="272"/>
      <c r="M3515" s="277"/>
      <c r="T3515" s="278"/>
      <c r="AT3515" s="275" t="s">
        <v>373</v>
      </c>
      <c r="AU3515" s="275" t="s">
        <v>90</v>
      </c>
      <c r="AV3515" s="273" t="s">
        <v>84</v>
      </c>
      <c r="AW3515" s="273" t="s">
        <v>31</v>
      </c>
      <c r="AX3515" s="273" t="s">
        <v>77</v>
      </c>
      <c r="AY3515" s="275" t="s">
        <v>366</v>
      </c>
    </row>
    <row r="3516" spans="2:51" s="280" customFormat="1">
      <c r="B3516" s="279"/>
      <c r="D3516" s="274" t="s">
        <v>373</v>
      </c>
      <c r="E3516" s="281" t="s">
        <v>1</v>
      </c>
      <c r="F3516" s="282" t="s">
        <v>2745</v>
      </c>
      <c r="H3516" s="283">
        <v>4.6310000000000002</v>
      </c>
      <c r="L3516" s="279"/>
      <c r="M3516" s="284"/>
      <c r="T3516" s="285"/>
      <c r="AT3516" s="281" t="s">
        <v>373</v>
      </c>
      <c r="AU3516" s="281" t="s">
        <v>90</v>
      </c>
      <c r="AV3516" s="280" t="s">
        <v>90</v>
      </c>
      <c r="AW3516" s="280" t="s">
        <v>31</v>
      </c>
      <c r="AX3516" s="280" t="s">
        <v>77</v>
      </c>
      <c r="AY3516" s="281" t="s">
        <v>366</v>
      </c>
    </row>
    <row r="3517" spans="2:51" s="294" customFormat="1">
      <c r="B3517" s="293"/>
      <c r="D3517" s="274" t="s">
        <v>373</v>
      </c>
      <c r="E3517" s="295" t="s">
        <v>1</v>
      </c>
      <c r="F3517" s="296" t="s">
        <v>397</v>
      </c>
      <c r="H3517" s="297">
        <v>4.6310000000000002</v>
      </c>
      <c r="L3517" s="293"/>
      <c r="M3517" s="298"/>
      <c r="T3517" s="299"/>
      <c r="AT3517" s="295" t="s">
        <v>373</v>
      </c>
      <c r="AU3517" s="295" t="s">
        <v>90</v>
      </c>
      <c r="AV3517" s="294" t="s">
        <v>149</v>
      </c>
      <c r="AW3517" s="294" t="s">
        <v>31</v>
      </c>
      <c r="AX3517" s="294" t="s">
        <v>77</v>
      </c>
      <c r="AY3517" s="295" t="s">
        <v>366</v>
      </c>
    </row>
    <row r="3518" spans="2:51" s="273" customFormat="1">
      <c r="B3518" s="272"/>
      <c r="D3518" s="274" t="s">
        <v>373</v>
      </c>
      <c r="E3518" s="275" t="s">
        <v>1</v>
      </c>
      <c r="F3518" s="276" t="s">
        <v>2682</v>
      </c>
      <c r="H3518" s="275" t="s">
        <v>1</v>
      </c>
      <c r="L3518" s="272"/>
      <c r="M3518" s="277"/>
      <c r="T3518" s="278"/>
      <c r="AT3518" s="275" t="s">
        <v>373</v>
      </c>
      <c r="AU3518" s="275" t="s">
        <v>90</v>
      </c>
      <c r="AV3518" s="273" t="s">
        <v>84</v>
      </c>
      <c r="AW3518" s="273" t="s">
        <v>31</v>
      </c>
      <c r="AX3518" s="273" t="s">
        <v>77</v>
      </c>
      <c r="AY3518" s="275" t="s">
        <v>366</v>
      </c>
    </row>
    <row r="3519" spans="2:51" s="280" customFormat="1">
      <c r="B3519" s="279"/>
      <c r="D3519" s="274" t="s">
        <v>373</v>
      </c>
      <c r="E3519" s="281" t="s">
        <v>1</v>
      </c>
      <c r="F3519" s="282" t="s">
        <v>2746</v>
      </c>
      <c r="H3519" s="283">
        <v>8.6460000000000008</v>
      </c>
      <c r="L3519" s="279"/>
      <c r="M3519" s="284"/>
      <c r="T3519" s="285"/>
      <c r="AT3519" s="281" t="s">
        <v>373</v>
      </c>
      <c r="AU3519" s="281" t="s">
        <v>90</v>
      </c>
      <c r="AV3519" s="280" t="s">
        <v>90</v>
      </c>
      <c r="AW3519" s="280" t="s">
        <v>31</v>
      </c>
      <c r="AX3519" s="280" t="s">
        <v>77</v>
      </c>
      <c r="AY3519" s="281" t="s">
        <v>366</v>
      </c>
    </row>
    <row r="3520" spans="2:51" s="294" customFormat="1">
      <c r="B3520" s="293"/>
      <c r="D3520" s="274" t="s">
        <v>373</v>
      </c>
      <c r="E3520" s="295" t="s">
        <v>1</v>
      </c>
      <c r="F3520" s="296" t="s">
        <v>397</v>
      </c>
      <c r="H3520" s="297">
        <v>8.6460000000000008</v>
      </c>
      <c r="L3520" s="293"/>
      <c r="M3520" s="298"/>
      <c r="T3520" s="299"/>
      <c r="AT3520" s="295" t="s">
        <v>373</v>
      </c>
      <c r="AU3520" s="295" t="s">
        <v>90</v>
      </c>
      <c r="AV3520" s="294" t="s">
        <v>149</v>
      </c>
      <c r="AW3520" s="294" t="s">
        <v>31</v>
      </c>
      <c r="AX3520" s="294" t="s">
        <v>77</v>
      </c>
      <c r="AY3520" s="295" t="s">
        <v>366</v>
      </c>
    </row>
    <row r="3521" spans="2:65" s="273" customFormat="1">
      <c r="B3521" s="272"/>
      <c r="D3521" s="274" t="s">
        <v>373</v>
      </c>
      <c r="E3521" s="275" t="s">
        <v>1</v>
      </c>
      <c r="F3521" s="276" t="s">
        <v>2684</v>
      </c>
      <c r="H3521" s="275" t="s">
        <v>1</v>
      </c>
      <c r="L3521" s="272"/>
      <c r="M3521" s="277"/>
      <c r="T3521" s="278"/>
      <c r="AT3521" s="275" t="s">
        <v>373</v>
      </c>
      <c r="AU3521" s="275" t="s">
        <v>90</v>
      </c>
      <c r="AV3521" s="273" t="s">
        <v>84</v>
      </c>
      <c r="AW3521" s="273" t="s">
        <v>31</v>
      </c>
      <c r="AX3521" s="273" t="s">
        <v>77</v>
      </c>
      <c r="AY3521" s="275" t="s">
        <v>366</v>
      </c>
    </row>
    <row r="3522" spans="2:65" s="280" customFormat="1">
      <c r="B3522" s="279"/>
      <c r="D3522" s="274" t="s">
        <v>373</v>
      </c>
      <c r="E3522" s="281" t="s">
        <v>1</v>
      </c>
      <c r="F3522" s="282" t="s">
        <v>2747</v>
      </c>
      <c r="H3522" s="283">
        <v>6.09</v>
      </c>
      <c r="L3522" s="279"/>
      <c r="M3522" s="284"/>
      <c r="T3522" s="285"/>
      <c r="AT3522" s="281" t="s">
        <v>373</v>
      </c>
      <c r="AU3522" s="281" t="s">
        <v>90</v>
      </c>
      <c r="AV3522" s="280" t="s">
        <v>90</v>
      </c>
      <c r="AW3522" s="280" t="s">
        <v>31</v>
      </c>
      <c r="AX3522" s="280" t="s">
        <v>77</v>
      </c>
      <c r="AY3522" s="281" t="s">
        <v>366</v>
      </c>
    </row>
    <row r="3523" spans="2:65" s="294" customFormat="1">
      <c r="B3523" s="293"/>
      <c r="D3523" s="274" t="s">
        <v>373</v>
      </c>
      <c r="E3523" s="295" t="s">
        <v>1</v>
      </c>
      <c r="F3523" s="296" t="s">
        <v>397</v>
      </c>
      <c r="H3523" s="297">
        <v>6.09</v>
      </c>
      <c r="L3523" s="293"/>
      <c r="M3523" s="298"/>
      <c r="T3523" s="299"/>
      <c r="AT3523" s="295" t="s">
        <v>373</v>
      </c>
      <c r="AU3523" s="295" t="s">
        <v>90</v>
      </c>
      <c r="AV3523" s="294" t="s">
        <v>149</v>
      </c>
      <c r="AW3523" s="294" t="s">
        <v>31</v>
      </c>
      <c r="AX3523" s="294" t="s">
        <v>77</v>
      </c>
      <c r="AY3523" s="295" t="s">
        <v>366</v>
      </c>
    </row>
    <row r="3524" spans="2:65" s="273" customFormat="1">
      <c r="B3524" s="272"/>
      <c r="D3524" s="274" t="s">
        <v>373</v>
      </c>
      <c r="E3524" s="275" t="s">
        <v>1</v>
      </c>
      <c r="F3524" s="276" t="s">
        <v>2686</v>
      </c>
      <c r="H3524" s="275" t="s">
        <v>1</v>
      </c>
      <c r="L3524" s="272"/>
      <c r="M3524" s="277"/>
      <c r="T3524" s="278"/>
      <c r="AT3524" s="275" t="s">
        <v>373</v>
      </c>
      <c r="AU3524" s="275" t="s">
        <v>90</v>
      </c>
      <c r="AV3524" s="273" t="s">
        <v>84</v>
      </c>
      <c r="AW3524" s="273" t="s">
        <v>31</v>
      </c>
      <c r="AX3524" s="273" t="s">
        <v>77</v>
      </c>
      <c r="AY3524" s="275" t="s">
        <v>366</v>
      </c>
    </row>
    <row r="3525" spans="2:65" s="280" customFormat="1">
      <c r="B3525" s="279"/>
      <c r="D3525" s="274" t="s">
        <v>373</v>
      </c>
      <c r="E3525" s="281" t="s">
        <v>1</v>
      </c>
      <c r="F3525" s="282" t="s">
        <v>2748</v>
      </c>
      <c r="H3525" s="283">
        <v>7.1340000000000003</v>
      </c>
      <c r="L3525" s="279"/>
      <c r="M3525" s="284"/>
      <c r="T3525" s="285"/>
      <c r="AT3525" s="281" t="s">
        <v>373</v>
      </c>
      <c r="AU3525" s="281" t="s">
        <v>90</v>
      </c>
      <c r="AV3525" s="280" t="s">
        <v>90</v>
      </c>
      <c r="AW3525" s="280" t="s">
        <v>31</v>
      </c>
      <c r="AX3525" s="280" t="s">
        <v>77</v>
      </c>
      <c r="AY3525" s="281" t="s">
        <v>366</v>
      </c>
    </row>
    <row r="3526" spans="2:65" s="294" customFormat="1">
      <c r="B3526" s="293"/>
      <c r="D3526" s="274" t="s">
        <v>373</v>
      </c>
      <c r="E3526" s="295" t="s">
        <v>1</v>
      </c>
      <c r="F3526" s="296" t="s">
        <v>397</v>
      </c>
      <c r="H3526" s="297">
        <v>7.1340000000000003</v>
      </c>
      <c r="L3526" s="293"/>
      <c r="M3526" s="298"/>
      <c r="T3526" s="299"/>
      <c r="AT3526" s="295" t="s">
        <v>373</v>
      </c>
      <c r="AU3526" s="295" t="s">
        <v>90</v>
      </c>
      <c r="AV3526" s="294" t="s">
        <v>149</v>
      </c>
      <c r="AW3526" s="294" t="s">
        <v>31</v>
      </c>
      <c r="AX3526" s="294" t="s">
        <v>77</v>
      </c>
      <c r="AY3526" s="295" t="s">
        <v>366</v>
      </c>
    </row>
    <row r="3527" spans="2:65" s="287" customFormat="1">
      <c r="B3527" s="286"/>
      <c r="D3527" s="274" t="s">
        <v>373</v>
      </c>
      <c r="E3527" s="288" t="s">
        <v>1</v>
      </c>
      <c r="F3527" s="289" t="s">
        <v>378</v>
      </c>
      <c r="H3527" s="290">
        <v>64.379000000000005</v>
      </c>
      <c r="L3527" s="286"/>
      <c r="M3527" s="291"/>
      <c r="T3527" s="292"/>
      <c r="AT3527" s="288" t="s">
        <v>373</v>
      </c>
      <c r="AU3527" s="288" t="s">
        <v>90</v>
      </c>
      <c r="AV3527" s="287" t="s">
        <v>371</v>
      </c>
      <c r="AW3527" s="287" t="s">
        <v>31</v>
      </c>
      <c r="AX3527" s="287" t="s">
        <v>84</v>
      </c>
      <c r="AY3527" s="288" t="s">
        <v>366</v>
      </c>
    </row>
    <row r="3528" spans="2:65" s="74" customFormat="1" ht="33" customHeight="1">
      <c r="B3528" s="73"/>
      <c r="C3528" s="260" t="s">
        <v>2749</v>
      </c>
      <c r="D3528" s="260" t="s">
        <v>368</v>
      </c>
      <c r="E3528" s="261" t="s">
        <v>2750</v>
      </c>
      <c r="F3528" s="262" t="s">
        <v>2751</v>
      </c>
      <c r="G3528" s="263" t="s">
        <v>402</v>
      </c>
      <c r="H3528" s="264">
        <v>13.395</v>
      </c>
      <c r="I3528" s="26"/>
      <c r="J3528" s="266">
        <f>ROUND(I3528*H3528,2)</f>
        <v>0</v>
      </c>
      <c r="K3528" s="267"/>
      <c r="L3528" s="73"/>
      <c r="M3528" s="27" t="s">
        <v>1</v>
      </c>
      <c r="N3528" s="233" t="s">
        <v>43</v>
      </c>
      <c r="P3528" s="269">
        <f>O3528*H3528</f>
        <v>0</v>
      </c>
      <c r="Q3528" s="269">
        <v>0</v>
      </c>
      <c r="R3528" s="269">
        <f>Q3528*H3528</f>
        <v>0</v>
      </c>
      <c r="S3528" s="269">
        <v>0</v>
      </c>
      <c r="T3528" s="270">
        <f>S3528*H3528</f>
        <v>0</v>
      </c>
      <c r="AR3528" s="271" t="s">
        <v>371</v>
      </c>
      <c r="AT3528" s="271" t="s">
        <v>368</v>
      </c>
      <c r="AU3528" s="271" t="s">
        <v>90</v>
      </c>
      <c r="AY3528" s="53" t="s">
        <v>366</v>
      </c>
      <c r="BE3528" s="179">
        <f>IF(N3528="základná",J3528,0)</f>
        <v>0</v>
      </c>
      <c r="BF3528" s="179">
        <f>IF(N3528="znížená",J3528,0)</f>
        <v>0</v>
      </c>
      <c r="BG3528" s="179">
        <f>IF(N3528="zákl. prenesená",J3528,0)</f>
        <v>0</v>
      </c>
      <c r="BH3528" s="179">
        <f>IF(N3528="zníž. prenesená",J3528,0)</f>
        <v>0</v>
      </c>
      <c r="BI3528" s="179">
        <f>IF(N3528="nulová",J3528,0)</f>
        <v>0</v>
      </c>
      <c r="BJ3528" s="53" t="s">
        <v>90</v>
      </c>
      <c r="BK3528" s="179">
        <f>ROUND(I3528*H3528,2)</f>
        <v>0</v>
      </c>
      <c r="BL3528" s="53" t="s">
        <v>371</v>
      </c>
      <c r="BM3528" s="271" t="s">
        <v>2752</v>
      </c>
    </row>
    <row r="3529" spans="2:65" s="273" customFormat="1">
      <c r="B3529" s="272"/>
      <c r="D3529" s="274" t="s">
        <v>373</v>
      </c>
      <c r="E3529" s="275" t="s">
        <v>1</v>
      </c>
      <c r="F3529" s="276" t="s">
        <v>2727</v>
      </c>
      <c r="H3529" s="275" t="s">
        <v>1</v>
      </c>
      <c r="L3529" s="272"/>
      <c r="M3529" s="277"/>
      <c r="T3529" s="278"/>
      <c r="AT3529" s="275" t="s">
        <v>373</v>
      </c>
      <c r="AU3529" s="275" t="s">
        <v>90</v>
      </c>
      <c r="AV3529" s="273" t="s">
        <v>84</v>
      </c>
      <c r="AW3529" s="273" t="s">
        <v>31</v>
      </c>
      <c r="AX3529" s="273" t="s">
        <v>77</v>
      </c>
      <c r="AY3529" s="275" t="s">
        <v>366</v>
      </c>
    </row>
    <row r="3530" spans="2:65" s="280" customFormat="1">
      <c r="B3530" s="279"/>
      <c r="D3530" s="274" t="s">
        <v>373</v>
      </c>
      <c r="E3530" s="281" t="s">
        <v>1</v>
      </c>
      <c r="F3530" s="282" t="s">
        <v>2753</v>
      </c>
      <c r="H3530" s="283">
        <v>13.395</v>
      </c>
      <c r="L3530" s="279"/>
      <c r="M3530" s="284"/>
      <c r="T3530" s="285"/>
      <c r="AT3530" s="281" t="s">
        <v>373</v>
      </c>
      <c r="AU3530" s="281" t="s">
        <v>90</v>
      </c>
      <c r="AV3530" s="280" t="s">
        <v>90</v>
      </c>
      <c r="AW3530" s="280" t="s">
        <v>31</v>
      </c>
      <c r="AX3530" s="280" t="s">
        <v>77</v>
      </c>
      <c r="AY3530" s="281" t="s">
        <v>366</v>
      </c>
    </row>
    <row r="3531" spans="2:65" s="287" customFormat="1">
      <c r="B3531" s="286"/>
      <c r="D3531" s="274" t="s">
        <v>373</v>
      </c>
      <c r="E3531" s="288" t="s">
        <v>1</v>
      </c>
      <c r="F3531" s="289" t="s">
        <v>378</v>
      </c>
      <c r="H3531" s="290">
        <v>13.395</v>
      </c>
      <c r="L3531" s="286"/>
      <c r="M3531" s="291"/>
      <c r="T3531" s="292"/>
      <c r="AT3531" s="288" t="s">
        <v>373</v>
      </c>
      <c r="AU3531" s="288" t="s">
        <v>90</v>
      </c>
      <c r="AV3531" s="287" t="s">
        <v>371</v>
      </c>
      <c r="AW3531" s="287" t="s">
        <v>31</v>
      </c>
      <c r="AX3531" s="287" t="s">
        <v>84</v>
      </c>
      <c r="AY3531" s="288" t="s">
        <v>366</v>
      </c>
    </row>
    <row r="3532" spans="2:65" s="74" customFormat="1" ht="24.2" customHeight="1">
      <c r="B3532" s="73"/>
      <c r="C3532" s="260" t="s">
        <v>2754</v>
      </c>
      <c r="D3532" s="260" t="s">
        <v>368</v>
      </c>
      <c r="E3532" s="261" t="s">
        <v>2755</v>
      </c>
      <c r="F3532" s="262" t="s">
        <v>2756</v>
      </c>
      <c r="G3532" s="263" t="s">
        <v>249</v>
      </c>
      <c r="H3532" s="264">
        <v>2328.8310000000001</v>
      </c>
      <c r="I3532" s="26"/>
      <c r="J3532" s="266">
        <f>ROUND(I3532*H3532,2)</f>
        <v>0</v>
      </c>
      <c r="K3532" s="267"/>
      <c r="L3532" s="73"/>
      <c r="M3532" s="27" t="s">
        <v>1</v>
      </c>
      <c r="N3532" s="233" t="s">
        <v>43</v>
      </c>
      <c r="P3532" s="269">
        <f>O3532*H3532</f>
        <v>0</v>
      </c>
      <c r="Q3532" s="269">
        <v>0</v>
      </c>
      <c r="R3532" s="269">
        <f>Q3532*H3532</f>
        <v>0</v>
      </c>
      <c r="S3532" s="269">
        <v>0</v>
      </c>
      <c r="T3532" s="270">
        <f>S3532*H3532</f>
        <v>0</v>
      </c>
      <c r="AR3532" s="271" t="s">
        <v>371</v>
      </c>
      <c r="AT3532" s="271" t="s">
        <v>368</v>
      </c>
      <c r="AU3532" s="271" t="s">
        <v>90</v>
      </c>
      <c r="AY3532" s="53" t="s">
        <v>366</v>
      </c>
      <c r="BE3532" s="179">
        <f>IF(N3532="základná",J3532,0)</f>
        <v>0</v>
      </c>
      <c r="BF3532" s="179">
        <f>IF(N3532="znížená",J3532,0)</f>
        <v>0</v>
      </c>
      <c r="BG3532" s="179">
        <f>IF(N3532="zákl. prenesená",J3532,0)</f>
        <v>0</v>
      </c>
      <c r="BH3532" s="179">
        <f>IF(N3532="zníž. prenesená",J3532,0)</f>
        <v>0</v>
      </c>
      <c r="BI3532" s="179">
        <f>IF(N3532="nulová",J3532,0)</f>
        <v>0</v>
      </c>
      <c r="BJ3532" s="53" t="s">
        <v>90</v>
      </c>
      <c r="BK3532" s="179">
        <f>ROUND(I3532*H3532,2)</f>
        <v>0</v>
      </c>
      <c r="BL3532" s="53" t="s">
        <v>371</v>
      </c>
      <c r="BM3532" s="271" t="s">
        <v>2757</v>
      </c>
    </row>
    <row r="3533" spans="2:65" s="273" customFormat="1">
      <c r="B3533" s="272"/>
      <c r="D3533" s="274" t="s">
        <v>373</v>
      </c>
      <c r="E3533" s="275" t="s">
        <v>1</v>
      </c>
      <c r="F3533" s="276" t="s">
        <v>412</v>
      </c>
      <c r="H3533" s="275" t="s">
        <v>1</v>
      </c>
      <c r="L3533" s="272"/>
      <c r="M3533" s="277"/>
      <c r="T3533" s="278"/>
      <c r="AT3533" s="275" t="s">
        <v>373</v>
      </c>
      <c r="AU3533" s="275" t="s">
        <v>90</v>
      </c>
      <c r="AV3533" s="273" t="s">
        <v>84</v>
      </c>
      <c r="AW3533" s="273" t="s">
        <v>31</v>
      </c>
      <c r="AX3533" s="273" t="s">
        <v>77</v>
      </c>
      <c r="AY3533" s="275" t="s">
        <v>366</v>
      </c>
    </row>
    <row r="3534" spans="2:65" s="280" customFormat="1">
      <c r="B3534" s="279"/>
      <c r="D3534" s="274" t="s">
        <v>373</v>
      </c>
      <c r="E3534" s="281" t="s">
        <v>1</v>
      </c>
      <c r="F3534" s="282" t="s">
        <v>2758</v>
      </c>
      <c r="H3534" s="283">
        <v>581.94000000000005</v>
      </c>
      <c r="L3534" s="279"/>
      <c r="M3534" s="284"/>
      <c r="T3534" s="285"/>
      <c r="AT3534" s="281" t="s">
        <v>373</v>
      </c>
      <c r="AU3534" s="281" t="s">
        <v>90</v>
      </c>
      <c r="AV3534" s="280" t="s">
        <v>90</v>
      </c>
      <c r="AW3534" s="280" t="s">
        <v>31</v>
      </c>
      <c r="AX3534" s="280" t="s">
        <v>77</v>
      </c>
      <c r="AY3534" s="281" t="s">
        <v>366</v>
      </c>
    </row>
    <row r="3535" spans="2:65" s="294" customFormat="1">
      <c r="B3535" s="293"/>
      <c r="D3535" s="274" t="s">
        <v>373</v>
      </c>
      <c r="E3535" s="295" t="s">
        <v>1</v>
      </c>
      <c r="F3535" s="296" t="s">
        <v>397</v>
      </c>
      <c r="H3535" s="297">
        <v>581.94000000000005</v>
      </c>
      <c r="L3535" s="293"/>
      <c r="M3535" s="298"/>
      <c r="T3535" s="299"/>
      <c r="AT3535" s="295" t="s">
        <v>373</v>
      </c>
      <c r="AU3535" s="295" t="s">
        <v>90</v>
      </c>
      <c r="AV3535" s="294" t="s">
        <v>149</v>
      </c>
      <c r="AW3535" s="294" t="s">
        <v>31</v>
      </c>
      <c r="AX3535" s="294" t="s">
        <v>77</v>
      </c>
      <c r="AY3535" s="295" t="s">
        <v>366</v>
      </c>
    </row>
    <row r="3536" spans="2:65" s="273" customFormat="1">
      <c r="B3536" s="272"/>
      <c r="D3536" s="274" t="s">
        <v>373</v>
      </c>
      <c r="E3536" s="275" t="s">
        <v>1</v>
      </c>
      <c r="F3536" s="276" t="s">
        <v>632</v>
      </c>
      <c r="H3536" s="275" t="s">
        <v>1</v>
      </c>
      <c r="L3536" s="272"/>
      <c r="M3536" s="277"/>
      <c r="T3536" s="278"/>
      <c r="AT3536" s="275" t="s">
        <v>373</v>
      </c>
      <c r="AU3536" s="275" t="s">
        <v>90</v>
      </c>
      <c r="AV3536" s="273" t="s">
        <v>84</v>
      </c>
      <c r="AW3536" s="273" t="s">
        <v>31</v>
      </c>
      <c r="AX3536" s="273" t="s">
        <v>77</v>
      </c>
      <c r="AY3536" s="275" t="s">
        <v>366</v>
      </c>
    </row>
    <row r="3537" spans="2:65" s="280" customFormat="1">
      <c r="B3537" s="279"/>
      <c r="D3537" s="274" t="s">
        <v>373</v>
      </c>
      <c r="E3537" s="281" t="s">
        <v>1</v>
      </c>
      <c r="F3537" s="282" t="s">
        <v>2759</v>
      </c>
      <c r="H3537" s="283">
        <v>1725.71</v>
      </c>
      <c r="L3537" s="279"/>
      <c r="M3537" s="284"/>
      <c r="T3537" s="285"/>
      <c r="AT3537" s="281" t="s">
        <v>373</v>
      </c>
      <c r="AU3537" s="281" t="s">
        <v>90</v>
      </c>
      <c r="AV3537" s="280" t="s">
        <v>90</v>
      </c>
      <c r="AW3537" s="280" t="s">
        <v>31</v>
      </c>
      <c r="AX3537" s="280" t="s">
        <v>77</v>
      </c>
      <c r="AY3537" s="281" t="s">
        <v>366</v>
      </c>
    </row>
    <row r="3538" spans="2:65" s="294" customFormat="1">
      <c r="B3538" s="293"/>
      <c r="D3538" s="274" t="s">
        <v>373</v>
      </c>
      <c r="E3538" s="295" t="s">
        <v>1</v>
      </c>
      <c r="F3538" s="296" t="s">
        <v>397</v>
      </c>
      <c r="H3538" s="297">
        <v>1725.71</v>
      </c>
      <c r="L3538" s="293"/>
      <c r="M3538" s="298"/>
      <c r="T3538" s="299"/>
      <c r="AT3538" s="295" t="s">
        <v>373</v>
      </c>
      <c r="AU3538" s="295" t="s">
        <v>90</v>
      </c>
      <c r="AV3538" s="294" t="s">
        <v>149</v>
      </c>
      <c r="AW3538" s="294" t="s">
        <v>31</v>
      </c>
      <c r="AX3538" s="294" t="s">
        <v>77</v>
      </c>
      <c r="AY3538" s="295" t="s">
        <v>366</v>
      </c>
    </row>
    <row r="3539" spans="2:65" s="280" customFormat="1">
      <c r="B3539" s="279"/>
      <c r="D3539" s="274" t="s">
        <v>373</v>
      </c>
      <c r="E3539" s="281" t="s">
        <v>1</v>
      </c>
      <c r="F3539" s="282" t="s">
        <v>201</v>
      </c>
      <c r="H3539" s="283">
        <v>12.971</v>
      </c>
      <c r="L3539" s="279"/>
      <c r="M3539" s="284"/>
      <c r="T3539" s="285"/>
      <c r="AT3539" s="281" t="s">
        <v>373</v>
      </c>
      <c r="AU3539" s="281" t="s">
        <v>90</v>
      </c>
      <c r="AV3539" s="280" t="s">
        <v>90</v>
      </c>
      <c r="AW3539" s="280" t="s">
        <v>31</v>
      </c>
      <c r="AX3539" s="280" t="s">
        <v>77</v>
      </c>
      <c r="AY3539" s="281" t="s">
        <v>366</v>
      </c>
    </row>
    <row r="3540" spans="2:65" s="273" customFormat="1">
      <c r="B3540" s="272"/>
      <c r="D3540" s="274" t="s">
        <v>373</v>
      </c>
      <c r="E3540" s="275" t="s">
        <v>1</v>
      </c>
      <c r="F3540" s="276" t="s">
        <v>2760</v>
      </c>
      <c r="H3540" s="275" t="s">
        <v>1</v>
      </c>
      <c r="L3540" s="272"/>
      <c r="M3540" s="277"/>
      <c r="T3540" s="278"/>
      <c r="AT3540" s="275" t="s">
        <v>373</v>
      </c>
      <c r="AU3540" s="275" t="s">
        <v>90</v>
      </c>
      <c r="AV3540" s="273" t="s">
        <v>84</v>
      </c>
      <c r="AW3540" s="273" t="s">
        <v>31</v>
      </c>
      <c r="AX3540" s="273" t="s">
        <v>77</v>
      </c>
      <c r="AY3540" s="275" t="s">
        <v>366</v>
      </c>
    </row>
    <row r="3541" spans="2:65" s="273" customFormat="1">
      <c r="B3541" s="272"/>
      <c r="D3541" s="274" t="s">
        <v>373</v>
      </c>
      <c r="E3541" s="275" t="s">
        <v>1</v>
      </c>
      <c r="F3541" s="276" t="s">
        <v>2761</v>
      </c>
      <c r="H3541" s="275" t="s">
        <v>1</v>
      </c>
      <c r="L3541" s="272"/>
      <c r="M3541" s="277"/>
      <c r="T3541" s="278"/>
      <c r="AT3541" s="275" t="s">
        <v>373</v>
      </c>
      <c r="AU3541" s="275" t="s">
        <v>90</v>
      </c>
      <c r="AV3541" s="273" t="s">
        <v>84</v>
      </c>
      <c r="AW3541" s="273" t="s">
        <v>31</v>
      </c>
      <c r="AX3541" s="273" t="s">
        <v>77</v>
      </c>
      <c r="AY3541" s="275" t="s">
        <v>366</v>
      </c>
    </row>
    <row r="3542" spans="2:65" s="280" customFormat="1">
      <c r="B3542" s="279"/>
      <c r="D3542" s="274" t="s">
        <v>373</v>
      </c>
      <c r="E3542" s="281" t="s">
        <v>1</v>
      </c>
      <c r="F3542" s="282" t="s">
        <v>2762</v>
      </c>
      <c r="H3542" s="283">
        <v>4.101</v>
      </c>
      <c r="L3542" s="279"/>
      <c r="M3542" s="284"/>
      <c r="T3542" s="285"/>
      <c r="AT3542" s="281" t="s">
        <v>373</v>
      </c>
      <c r="AU3542" s="281" t="s">
        <v>90</v>
      </c>
      <c r="AV3542" s="280" t="s">
        <v>90</v>
      </c>
      <c r="AW3542" s="280" t="s">
        <v>31</v>
      </c>
      <c r="AX3542" s="280" t="s">
        <v>77</v>
      </c>
      <c r="AY3542" s="281" t="s">
        <v>366</v>
      </c>
    </row>
    <row r="3543" spans="2:65" s="273" customFormat="1">
      <c r="B3543" s="272"/>
      <c r="D3543" s="274" t="s">
        <v>373</v>
      </c>
      <c r="E3543" s="275" t="s">
        <v>1</v>
      </c>
      <c r="F3543" s="276" t="s">
        <v>2763</v>
      </c>
      <c r="H3543" s="275" t="s">
        <v>1</v>
      </c>
      <c r="L3543" s="272"/>
      <c r="M3543" s="277"/>
      <c r="T3543" s="278"/>
      <c r="AT3543" s="275" t="s">
        <v>373</v>
      </c>
      <c r="AU3543" s="275" t="s">
        <v>90</v>
      </c>
      <c r="AV3543" s="273" t="s">
        <v>84</v>
      </c>
      <c r="AW3543" s="273" t="s">
        <v>31</v>
      </c>
      <c r="AX3543" s="273" t="s">
        <v>77</v>
      </c>
      <c r="AY3543" s="275" t="s">
        <v>366</v>
      </c>
    </row>
    <row r="3544" spans="2:65" s="280" customFormat="1" ht="22.5">
      <c r="B3544" s="279"/>
      <c r="D3544" s="274" t="s">
        <v>373</v>
      </c>
      <c r="E3544" s="281" t="s">
        <v>1</v>
      </c>
      <c r="F3544" s="282" t="s">
        <v>2764</v>
      </c>
      <c r="H3544" s="283">
        <v>4.109</v>
      </c>
      <c r="L3544" s="279"/>
      <c r="M3544" s="284"/>
      <c r="T3544" s="285"/>
      <c r="AT3544" s="281" t="s">
        <v>373</v>
      </c>
      <c r="AU3544" s="281" t="s">
        <v>90</v>
      </c>
      <c r="AV3544" s="280" t="s">
        <v>90</v>
      </c>
      <c r="AW3544" s="280" t="s">
        <v>31</v>
      </c>
      <c r="AX3544" s="280" t="s">
        <v>77</v>
      </c>
      <c r="AY3544" s="281" t="s">
        <v>366</v>
      </c>
    </row>
    <row r="3545" spans="2:65" s="287" customFormat="1">
      <c r="B3545" s="286"/>
      <c r="D3545" s="274" t="s">
        <v>373</v>
      </c>
      <c r="E3545" s="288" t="s">
        <v>1</v>
      </c>
      <c r="F3545" s="289" t="s">
        <v>378</v>
      </c>
      <c r="H3545" s="290">
        <v>2328.8310000000001</v>
      </c>
      <c r="L3545" s="286"/>
      <c r="M3545" s="291"/>
      <c r="T3545" s="292"/>
      <c r="AT3545" s="288" t="s">
        <v>373</v>
      </c>
      <c r="AU3545" s="288" t="s">
        <v>90</v>
      </c>
      <c r="AV3545" s="287" t="s">
        <v>371</v>
      </c>
      <c r="AW3545" s="287" t="s">
        <v>31</v>
      </c>
      <c r="AX3545" s="287" t="s">
        <v>84</v>
      </c>
      <c r="AY3545" s="288" t="s">
        <v>366</v>
      </c>
    </row>
    <row r="3546" spans="2:65" s="74" customFormat="1" ht="16.5" customHeight="1">
      <c r="B3546" s="73"/>
      <c r="C3546" s="300" t="s">
        <v>2765</v>
      </c>
      <c r="D3546" s="300" t="s">
        <v>621</v>
      </c>
      <c r="E3546" s="301" t="s">
        <v>2766</v>
      </c>
      <c r="F3546" s="302" t="s">
        <v>2767</v>
      </c>
      <c r="G3546" s="303" t="s">
        <v>249</v>
      </c>
      <c r="H3546" s="304">
        <v>2678.1559999999999</v>
      </c>
      <c r="I3546" s="28"/>
      <c r="J3546" s="306">
        <f>ROUND(I3546*H3546,2)</f>
        <v>0</v>
      </c>
      <c r="K3546" s="307"/>
      <c r="L3546" s="308"/>
      <c r="M3546" s="29" t="s">
        <v>1</v>
      </c>
      <c r="N3546" s="310" t="s">
        <v>43</v>
      </c>
      <c r="P3546" s="269">
        <f>O3546*H3546</f>
        <v>0</v>
      </c>
      <c r="Q3546" s="269">
        <v>1E-4</v>
      </c>
      <c r="R3546" s="269">
        <f>Q3546*H3546</f>
        <v>0.26781559999999999</v>
      </c>
      <c r="S3546" s="269">
        <v>0</v>
      </c>
      <c r="T3546" s="270">
        <f>S3546*H3546</f>
        <v>0</v>
      </c>
      <c r="AR3546" s="271" t="s">
        <v>454</v>
      </c>
      <c r="AT3546" s="271" t="s">
        <v>621</v>
      </c>
      <c r="AU3546" s="271" t="s">
        <v>90</v>
      </c>
      <c r="AY3546" s="53" t="s">
        <v>366</v>
      </c>
      <c r="BE3546" s="179">
        <f>IF(N3546="základná",J3546,0)</f>
        <v>0</v>
      </c>
      <c r="BF3546" s="179">
        <f>IF(N3546="znížená",J3546,0)</f>
        <v>0</v>
      </c>
      <c r="BG3546" s="179">
        <f>IF(N3546="zákl. prenesená",J3546,0)</f>
        <v>0</v>
      </c>
      <c r="BH3546" s="179">
        <f>IF(N3546="zníž. prenesená",J3546,0)</f>
        <v>0</v>
      </c>
      <c r="BI3546" s="179">
        <f>IF(N3546="nulová",J3546,0)</f>
        <v>0</v>
      </c>
      <c r="BJ3546" s="53" t="s">
        <v>90</v>
      </c>
      <c r="BK3546" s="179">
        <f>ROUND(I3546*H3546,2)</f>
        <v>0</v>
      </c>
      <c r="BL3546" s="53" t="s">
        <v>371</v>
      </c>
      <c r="BM3546" s="271" t="s">
        <v>2768</v>
      </c>
    </row>
    <row r="3547" spans="2:65" s="280" customFormat="1">
      <c r="B3547" s="279"/>
      <c r="D3547" s="274" t="s">
        <v>373</v>
      </c>
      <c r="E3547" s="281" t="s">
        <v>1</v>
      </c>
      <c r="F3547" s="282" t="s">
        <v>2769</v>
      </c>
      <c r="H3547" s="283">
        <v>2678.1559999999999</v>
      </c>
      <c r="L3547" s="279"/>
      <c r="M3547" s="284"/>
      <c r="T3547" s="285"/>
      <c r="AT3547" s="281" t="s">
        <v>373</v>
      </c>
      <c r="AU3547" s="281" t="s">
        <v>90</v>
      </c>
      <c r="AV3547" s="280" t="s">
        <v>90</v>
      </c>
      <c r="AW3547" s="280" t="s">
        <v>31</v>
      </c>
      <c r="AX3547" s="280" t="s">
        <v>84</v>
      </c>
      <c r="AY3547" s="281" t="s">
        <v>366</v>
      </c>
    </row>
    <row r="3548" spans="2:65" s="74" customFormat="1" ht="24.2" customHeight="1">
      <c r="B3548" s="73"/>
      <c r="C3548" s="260" t="s">
        <v>2770</v>
      </c>
      <c r="D3548" s="260" t="s">
        <v>368</v>
      </c>
      <c r="E3548" s="261" t="s">
        <v>2771</v>
      </c>
      <c r="F3548" s="262" t="s">
        <v>2772</v>
      </c>
      <c r="G3548" s="263" t="s">
        <v>249</v>
      </c>
      <c r="H3548" s="264">
        <v>670.03</v>
      </c>
      <c r="I3548" s="26"/>
      <c r="J3548" s="266">
        <f>ROUND(I3548*H3548,2)</f>
        <v>0</v>
      </c>
      <c r="K3548" s="267"/>
      <c r="L3548" s="73"/>
      <c r="M3548" s="27" t="s">
        <v>1</v>
      </c>
      <c r="N3548" s="233" t="s">
        <v>43</v>
      </c>
      <c r="P3548" s="269">
        <f>O3548*H3548</f>
        <v>0</v>
      </c>
      <c r="Q3548" s="269">
        <v>0</v>
      </c>
      <c r="R3548" s="269">
        <f>Q3548*H3548</f>
        <v>0</v>
      </c>
      <c r="S3548" s="269">
        <v>0</v>
      </c>
      <c r="T3548" s="270">
        <f>S3548*H3548</f>
        <v>0</v>
      </c>
      <c r="AR3548" s="271" t="s">
        <v>371</v>
      </c>
      <c r="AT3548" s="271" t="s">
        <v>368</v>
      </c>
      <c r="AU3548" s="271" t="s">
        <v>90</v>
      </c>
      <c r="AY3548" s="53" t="s">
        <v>366</v>
      </c>
      <c r="BE3548" s="179">
        <f>IF(N3548="základná",J3548,0)</f>
        <v>0</v>
      </c>
      <c r="BF3548" s="179">
        <f>IF(N3548="znížená",J3548,0)</f>
        <v>0</v>
      </c>
      <c r="BG3548" s="179">
        <f>IF(N3548="zákl. prenesená",J3548,0)</f>
        <v>0</v>
      </c>
      <c r="BH3548" s="179">
        <f>IF(N3548="zníž. prenesená",J3548,0)</f>
        <v>0</v>
      </c>
      <c r="BI3548" s="179">
        <f>IF(N3548="nulová",J3548,0)</f>
        <v>0</v>
      </c>
      <c r="BJ3548" s="53" t="s">
        <v>90</v>
      </c>
      <c r="BK3548" s="179">
        <f>ROUND(I3548*H3548,2)</f>
        <v>0</v>
      </c>
      <c r="BL3548" s="53" t="s">
        <v>371</v>
      </c>
      <c r="BM3548" s="271" t="s">
        <v>2773</v>
      </c>
    </row>
    <row r="3549" spans="2:65" s="273" customFormat="1">
      <c r="B3549" s="272"/>
      <c r="D3549" s="274" t="s">
        <v>373</v>
      </c>
      <c r="E3549" s="275" t="s">
        <v>1</v>
      </c>
      <c r="F3549" s="276" t="s">
        <v>412</v>
      </c>
      <c r="H3549" s="275" t="s">
        <v>1</v>
      </c>
      <c r="L3549" s="272"/>
      <c r="M3549" s="277"/>
      <c r="T3549" s="278"/>
      <c r="AT3549" s="275" t="s">
        <v>373</v>
      </c>
      <c r="AU3549" s="275" t="s">
        <v>90</v>
      </c>
      <c r="AV3549" s="273" t="s">
        <v>84</v>
      </c>
      <c r="AW3549" s="273" t="s">
        <v>31</v>
      </c>
      <c r="AX3549" s="273" t="s">
        <v>77</v>
      </c>
      <c r="AY3549" s="275" t="s">
        <v>366</v>
      </c>
    </row>
    <row r="3550" spans="2:65" s="280" customFormat="1">
      <c r="B3550" s="279"/>
      <c r="D3550" s="274" t="s">
        <v>373</v>
      </c>
      <c r="E3550" s="281" t="s">
        <v>1</v>
      </c>
      <c r="F3550" s="282" t="s">
        <v>2774</v>
      </c>
      <c r="H3550" s="283">
        <v>41.15</v>
      </c>
      <c r="L3550" s="279"/>
      <c r="M3550" s="284"/>
      <c r="T3550" s="285"/>
      <c r="AT3550" s="281" t="s">
        <v>373</v>
      </c>
      <c r="AU3550" s="281" t="s">
        <v>90</v>
      </c>
      <c r="AV3550" s="280" t="s">
        <v>90</v>
      </c>
      <c r="AW3550" s="280" t="s">
        <v>31</v>
      </c>
      <c r="AX3550" s="280" t="s">
        <v>77</v>
      </c>
      <c r="AY3550" s="281" t="s">
        <v>366</v>
      </c>
    </row>
    <row r="3551" spans="2:65" s="294" customFormat="1">
      <c r="B3551" s="293"/>
      <c r="D3551" s="274" t="s">
        <v>373</v>
      </c>
      <c r="E3551" s="295" t="s">
        <v>1</v>
      </c>
      <c r="F3551" s="296" t="s">
        <v>397</v>
      </c>
      <c r="H3551" s="297">
        <v>41.15</v>
      </c>
      <c r="L3551" s="293"/>
      <c r="M3551" s="298"/>
      <c r="T3551" s="299"/>
      <c r="AT3551" s="295" t="s">
        <v>373</v>
      </c>
      <c r="AU3551" s="295" t="s">
        <v>90</v>
      </c>
      <c r="AV3551" s="294" t="s">
        <v>149</v>
      </c>
      <c r="AW3551" s="294" t="s">
        <v>31</v>
      </c>
      <c r="AX3551" s="294" t="s">
        <v>77</v>
      </c>
      <c r="AY3551" s="295" t="s">
        <v>366</v>
      </c>
    </row>
    <row r="3552" spans="2:65" s="273" customFormat="1">
      <c r="B3552" s="272"/>
      <c r="D3552" s="274" t="s">
        <v>373</v>
      </c>
      <c r="E3552" s="275" t="s">
        <v>1</v>
      </c>
      <c r="F3552" s="276" t="s">
        <v>632</v>
      </c>
      <c r="H3552" s="275" t="s">
        <v>1</v>
      </c>
      <c r="L3552" s="272"/>
      <c r="M3552" s="277"/>
      <c r="T3552" s="278"/>
      <c r="AT3552" s="275" t="s">
        <v>373</v>
      </c>
      <c r="AU3552" s="275" t="s">
        <v>90</v>
      </c>
      <c r="AV3552" s="273" t="s">
        <v>84</v>
      </c>
      <c r="AW3552" s="273" t="s">
        <v>31</v>
      </c>
      <c r="AX3552" s="273" t="s">
        <v>77</v>
      </c>
      <c r="AY3552" s="275" t="s">
        <v>366</v>
      </c>
    </row>
    <row r="3553" spans="2:65" s="280" customFormat="1">
      <c r="B3553" s="279"/>
      <c r="D3553" s="274" t="s">
        <v>373</v>
      </c>
      <c r="E3553" s="281" t="s">
        <v>1</v>
      </c>
      <c r="F3553" s="282" t="s">
        <v>2775</v>
      </c>
      <c r="H3553" s="283">
        <v>508.85</v>
      </c>
      <c r="L3553" s="279"/>
      <c r="M3553" s="284"/>
      <c r="T3553" s="285"/>
      <c r="AT3553" s="281" t="s">
        <v>373</v>
      </c>
      <c r="AU3553" s="281" t="s">
        <v>90</v>
      </c>
      <c r="AV3553" s="280" t="s">
        <v>90</v>
      </c>
      <c r="AW3553" s="280" t="s">
        <v>31</v>
      </c>
      <c r="AX3553" s="280" t="s">
        <v>77</v>
      </c>
      <c r="AY3553" s="281" t="s">
        <v>366</v>
      </c>
    </row>
    <row r="3554" spans="2:65" s="294" customFormat="1">
      <c r="B3554" s="293"/>
      <c r="D3554" s="274" t="s">
        <v>373</v>
      </c>
      <c r="E3554" s="295" t="s">
        <v>1</v>
      </c>
      <c r="F3554" s="296" t="s">
        <v>397</v>
      </c>
      <c r="H3554" s="297">
        <v>508.85</v>
      </c>
      <c r="L3554" s="293"/>
      <c r="M3554" s="298"/>
      <c r="T3554" s="299"/>
      <c r="AT3554" s="295" t="s">
        <v>373</v>
      </c>
      <c r="AU3554" s="295" t="s">
        <v>90</v>
      </c>
      <c r="AV3554" s="294" t="s">
        <v>149</v>
      </c>
      <c r="AW3554" s="294" t="s">
        <v>31</v>
      </c>
      <c r="AX3554" s="294" t="s">
        <v>77</v>
      </c>
      <c r="AY3554" s="295" t="s">
        <v>366</v>
      </c>
    </row>
    <row r="3555" spans="2:65" s="273" customFormat="1">
      <c r="B3555" s="272"/>
      <c r="D3555" s="274" t="s">
        <v>373</v>
      </c>
      <c r="E3555" s="275" t="s">
        <v>1</v>
      </c>
      <c r="F3555" s="276" t="s">
        <v>2776</v>
      </c>
      <c r="H3555" s="275" t="s">
        <v>1</v>
      </c>
      <c r="L3555" s="272"/>
      <c r="M3555" s="277"/>
      <c r="T3555" s="278"/>
      <c r="AT3555" s="275" t="s">
        <v>373</v>
      </c>
      <c r="AU3555" s="275" t="s">
        <v>90</v>
      </c>
      <c r="AV3555" s="273" t="s">
        <v>84</v>
      </c>
      <c r="AW3555" s="273" t="s">
        <v>31</v>
      </c>
      <c r="AX3555" s="273" t="s">
        <v>77</v>
      </c>
      <c r="AY3555" s="275" t="s">
        <v>366</v>
      </c>
    </row>
    <row r="3556" spans="2:65" s="280" customFormat="1">
      <c r="B3556" s="279"/>
      <c r="D3556" s="274" t="s">
        <v>373</v>
      </c>
      <c r="E3556" s="281" t="s">
        <v>1</v>
      </c>
      <c r="F3556" s="282" t="s">
        <v>175</v>
      </c>
      <c r="H3556" s="283">
        <v>120.03</v>
      </c>
      <c r="L3556" s="279"/>
      <c r="M3556" s="284"/>
      <c r="T3556" s="285"/>
      <c r="AT3556" s="281" t="s">
        <v>373</v>
      </c>
      <c r="AU3556" s="281" t="s">
        <v>90</v>
      </c>
      <c r="AV3556" s="280" t="s">
        <v>90</v>
      </c>
      <c r="AW3556" s="280" t="s">
        <v>31</v>
      </c>
      <c r="AX3556" s="280" t="s">
        <v>77</v>
      </c>
      <c r="AY3556" s="281" t="s">
        <v>366</v>
      </c>
    </row>
    <row r="3557" spans="2:65" s="287" customFormat="1">
      <c r="B3557" s="286"/>
      <c r="D3557" s="274" t="s">
        <v>373</v>
      </c>
      <c r="E3557" s="288" t="s">
        <v>1</v>
      </c>
      <c r="F3557" s="289" t="s">
        <v>378</v>
      </c>
      <c r="H3557" s="290">
        <v>670.03</v>
      </c>
      <c r="L3557" s="286"/>
      <c r="M3557" s="291"/>
      <c r="T3557" s="292"/>
      <c r="AT3557" s="288" t="s">
        <v>373</v>
      </c>
      <c r="AU3557" s="288" t="s">
        <v>90</v>
      </c>
      <c r="AV3557" s="287" t="s">
        <v>371</v>
      </c>
      <c r="AW3557" s="287" t="s">
        <v>31</v>
      </c>
      <c r="AX3557" s="287" t="s">
        <v>84</v>
      </c>
      <c r="AY3557" s="288" t="s">
        <v>366</v>
      </c>
    </row>
    <row r="3558" spans="2:65" s="74" customFormat="1" ht="16.5" customHeight="1">
      <c r="B3558" s="73"/>
      <c r="C3558" s="300" t="s">
        <v>2777</v>
      </c>
      <c r="D3558" s="300" t="s">
        <v>621</v>
      </c>
      <c r="E3558" s="301" t="s">
        <v>2778</v>
      </c>
      <c r="F3558" s="302" t="s">
        <v>2779</v>
      </c>
      <c r="G3558" s="303" t="s">
        <v>2780</v>
      </c>
      <c r="H3558" s="304">
        <v>138.02600000000001</v>
      </c>
      <c r="I3558" s="28"/>
      <c r="J3558" s="306">
        <f>ROUND(I3558*H3558,2)</f>
        <v>0</v>
      </c>
      <c r="K3558" s="307"/>
      <c r="L3558" s="308"/>
      <c r="M3558" s="29" t="s">
        <v>1</v>
      </c>
      <c r="N3558" s="310" t="s">
        <v>43</v>
      </c>
      <c r="P3558" s="269">
        <f>O3558*H3558</f>
        <v>0</v>
      </c>
      <c r="Q3558" s="269">
        <v>1E-3</v>
      </c>
      <c r="R3558" s="269">
        <f>Q3558*H3558</f>
        <v>0.13802600000000001</v>
      </c>
      <c r="S3558" s="269">
        <v>0</v>
      </c>
      <c r="T3558" s="270">
        <f>S3558*H3558</f>
        <v>0</v>
      </c>
      <c r="AR3558" s="271" t="s">
        <v>454</v>
      </c>
      <c r="AT3558" s="271" t="s">
        <v>621</v>
      </c>
      <c r="AU3558" s="271" t="s">
        <v>90</v>
      </c>
      <c r="AY3558" s="53" t="s">
        <v>366</v>
      </c>
      <c r="BE3558" s="179">
        <f>IF(N3558="základná",J3558,0)</f>
        <v>0</v>
      </c>
      <c r="BF3558" s="179">
        <f>IF(N3558="znížená",J3558,0)</f>
        <v>0</v>
      </c>
      <c r="BG3558" s="179">
        <f>IF(N3558="zákl. prenesená",J3558,0)</f>
        <v>0</v>
      </c>
      <c r="BH3558" s="179">
        <f>IF(N3558="zníž. prenesená",J3558,0)</f>
        <v>0</v>
      </c>
      <c r="BI3558" s="179">
        <f>IF(N3558="nulová",J3558,0)</f>
        <v>0</v>
      </c>
      <c r="BJ3558" s="53" t="s">
        <v>90</v>
      </c>
      <c r="BK3558" s="179">
        <f>ROUND(I3558*H3558,2)</f>
        <v>0</v>
      </c>
      <c r="BL3558" s="53" t="s">
        <v>371</v>
      </c>
      <c r="BM3558" s="271" t="s">
        <v>2781</v>
      </c>
    </row>
    <row r="3559" spans="2:65" s="74" customFormat="1" ht="24.2" customHeight="1">
      <c r="B3559" s="73"/>
      <c r="C3559" s="260" t="s">
        <v>2782</v>
      </c>
      <c r="D3559" s="260" t="s">
        <v>368</v>
      </c>
      <c r="E3559" s="261" t="s">
        <v>2783</v>
      </c>
      <c r="F3559" s="262" t="s">
        <v>2784</v>
      </c>
      <c r="G3559" s="263" t="s">
        <v>249</v>
      </c>
      <c r="H3559" s="264">
        <v>5.08</v>
      </c>
      <c r="I3559" s="26"/>
      <c r="J3559" s="266">
        <f>ROUND(I3559*H3559,2)</f>
        <v>0</v>
      </c>
      <c r="K3559" s="267"/>
      <c r="L3559" s="73"/>
      <c r="M3559" s="27" t="s">
        <v>1</v>
      </c>
      <c r="N3559" s="233" t="s">
        <v>43</v>
      </c>
      <c r="P3559" s="269">
        <f>O3559*H3559</f>
        <v>0</v>
      </c>
      <c r="Q3559" s="269">
        <v>2.7539999999999999E-2</v>
      </c>
      <c r="R3559" s="269">
        <f>Q3559*H3559</f>
        <v>0.13990320000000001</v>
      </c>
      <c r="S3559" s="269">
        <v>0</v>
      </c>
      <c r="T3559" s="270">
        <f>S3559*H3559</f>
        <v>0</v>
      </c>
      <c r="AR3559" s="271" t="s">
        <v>371</v>
      </c>
      <c r="AT3559" s="271" t="s">
        <v>368</v>
      </c>
      <c r="AU3559" s="271" t="s">
        <v>90</v>
      </c>
      <c r="AY3559" s="53" t="s">
        <v>366</v>
      </c>
      <c r="BE3559" s="179">
        <f>IF(N3559="základná",J3559,0)</f>
        <v>0</v>
      </c>
      <c r="BF3559" s="179">
        <f>IF(N3559="znížená",J3559,0)</f>
        <v>0</v>
      </c>
      <c r="BG3559" s="179">
        <f>IF(N3559="zákl. prenesená",J3559,0)</f>
        <v>0</v>
      </c>
      <c r="BH3559" s="179">
        <f>IF(N3559="zníž. prenesená",J3559,0)</f>
        <v>0</v>
      </c>
      <c r="BI3559" s="179">
        <f>IF(N3559="nulová",J3559,0)</f>
        <v>0</v>
      </c>
      <c r="BJ3559" s="53" t="s">
        <v>90</v>
      </c>
      <c r="BK3559" s="179">
        <f>ROUND(I3559*H3559,2)</f>
        <v>0</v>
      </c>
      <c r="BL3559" s="53" t="s">
        <v>371</v>
      </c>
      <c r="BM3559" s="271" t="s">
        <v>2785</v>
      </c>
    </row>
    <row r="3560" spans="2:65" s="273" customFormat="1">
      <c r="B3560" s="272"/>
      <c r="D3560" s="274" t="s">
        <v>373</v>
      </c>
      <c r="E3560" s="275" t="s">
        <v>1</v>
      </c>
      <c r="F3560" s="276" t="s">
        <v>2786</v>
      </c>
      <c r="H3560" s="275" t="s">
        <v>1</v>
      </c>
      <c r="L3560" s="272"/>
      <c r="M3560" s="277"/>
      <c r="T3560" s="278"/>
      <c r="AT3560" s="275" t="s">
        <v>373</v>
      </c>
      <c r="AU3560" s="275" t="s">
        <v>90</v>
      </c>
      <c r="AV3560" s="273" t="s">
        <v>84</v>
      </c>
      <c r="AW3560" s="273" t="s">
        <v>31</v>
      </c>
      <c r="AX3560" s="273" t="s">
        <v>77</v>
      </c>
      <c r="AY3560" s="275" t="s">
        <v>366</v>
      </c>
    </row>
    <row r="3561" spans="2:65" s="273" customFormat="1">
      <c r="B3561" s="272"/>
      <c r="D3561" s="274" t="s">
        <v>373</v>
      </c>
      <c r="E3561" s="275" t="s">
        <v>1</v>
      </c>
      <c r="F3561" s="276" t="s">
        <v>412</v>
      </c>
      <c r="H3561" s="275" t="s">
        <v>1</v>
      </c>
      <c r="L3561" s="272"/>
      <c r="M3561" s="277"/>
      <c r="T3561" s="278"/>
      <c r="AT3561" s="275" t="s">
        <v>373</v>
      </c>
      <c r="AU3561" s="275" t="s">
        <v>90</v>
      </c>
      <c r="AV3561" s="273" t="s">
        <v>84</v>
      </c>
      <c r="AW3561" s="273" t="s">
        <v>31</v>
      </c>
      <c r="AX3561" s="273" t="s">
        <v>77</v>
      </c>
      <c r="AY3561" s="275" t="s">
        <v>366</v>
      </c>
    </row>
    <row r="3562" spans="2:65" s="273" customFormat="1">
      <c r="B3562" s="272"/>
      <c r="D3562" s="274" t="s">
        <v>373</v>
      </c>
      <c r="E3562" s="275" t="s">
        <v>1</v>
      </c>
      <c r="F3562" s="276" t="s">
        <v>2787</v>
      </c>
      <c r="H3562" s="275" t="s">
        <v>1</v>
      </c>
      <c r="L3562" s="272"/>
      <c r="M3562" s="277"/>
      <c r="T3562" s="278"/>
      <c r="AT3562" s="275" t="s">
        <v>373</v>
      </c>
      <c r="AU3562" s="275" t="s">
        <v>90</v>
      </c>
      <c r="AV3562" s="273" t="s">
        <v>84</v>
      </c>
      <c r="AW3562" s="273" t="s">
        <v>31</v>
      </c>
      <c r="AX3562" s="273" t="s">
        <v>77</v>
      </c>
      <c r="AY3562" s="275" t="s">
        <v>366</v>
      </c>
    </row>
    <row r="3563" spans="2:65" s="280" customFormat="1">
      <c r="B3563" s="279"/>
      <c r="D3563" s="274" t="s">
        <v>373</v>
      </c>
      <c r="E3563" s="281" t="s">
        <v>1</v>
      </c>
      <c r="F3563" s="282" t="s">
        <v>2788</v>
      </c>
      <c r="H3563" s="283">
        <v>5.08</v>
      </c>
      <c r="L3563" s="279"/>
      <c r="M3563" s="284"/>
      <c r="T3563" s="285"/>
      <c r="AT3563" s="281" t="s">
        <v>373</v>
      </c>
      <c r="AU3563" s="281" t="s">
        <v>90</v>
      </c>
      <c r="AV3563" s="280" t="s">
        <v>90</v>
      </c>
      <c r="AW3563" s="280" t="s">
        <v>31</v>
      </c>
      <c r="AX3563" s="280" t="s">
        <v>77</v>
      </c>
      <c r="AY3563" s="281" t="s">
        <v>366</v>
      </c>
    </row>
    <row r="3564" spans="2:65" s="294" customFormat="1">
      <c r="B3564" s="293"/>
      <c r="D3564" s="274" t="s">
        <v>373</v>
      </c>
      <c r="E3564" s="295" t="s">
        <v>1</v>
      </c>
      <c r="F3564" s="296" t="s">
        <v>397</v>
      </c>
      <c r="H3564" s="297">
        <v>5.08</v>
      </c>
      <c r="L3564" s="293"/>
      <c r="M3564" s="298"/>
      <c r="T3564" s="299"/>
      <c r="AT3564" s="295" t="s">
        <v>373</v>
      </c>
      <c r="AU3564" s="295" t="s">
        <v>90</v>
      </c>
      <c r="AV3564" s="294" t="s">
        <v>149</v>
      </c>
      <c r="AW3564" s="294" t="s">
        <v>31</v>
      </c>
      <c r="AX3564" s="294" t="s">
        <v>77</v>
      </c>
      <c r="AY3564" s="295" t="s">
        <v>366</v>
      </c>
    </row>
    <row r="3565" spans="2:65" s="287" customFormat="1">
      <c r="B3565" s="286"/>
      <c r="D3565" s="274" t="s">
        <v>373</v>
      </c>
      <c r="E3565" s="288" t="s">
        <v>1</v>
      </c>
      <c r="F3565" s="289" t="s">
        <v>378</v>
      </c>
      <c r="H3565" s="290">
        <v>5.08</v>
      </c>
      <c r="L3565" s="286"/>
      <c r="M3565" s="291"/>
      <c r="T3565" s="292"/>
      <c r="AT3565" s="288" t="s">
        <v>373</v>
      </c>
      <c r="AU3565" s="288" t="s">
        <v>90</v>
      </c>
      <c r="AV3565" s="287" t="s">
        <v>371</v>
      </c>
      <c r="AW3565" s="287" t="s">
        <v>31</v>
      </c>
      <c r="AX3565" s="287" t="s">
        <v>84</v>
      </c>
      <c r="AY3565" s="288" t="s">
        <v>366</v>
      </c>
    </row>
    <row r="3566" spans="2:65" s="74" customFormat="1" ht="24.2" customHeight="1">
      <c r="B3566" s="73"/>
      <c r="C3566" s="260" t="s">
        <v>2789</v>
      </c>
      <c r="D3566" s="260" t="s">
        <v>368</v>
      </c>
      <c r="E3566" s="261" t="s">
        <v>2790</v>
      </c>
      <c r="F3566" s="262" t="s">
        <v>2791</v>
      </c>
      <c r="G3566" s="263" t="s">
        <v>249</v>
      </c>
      <c r="H3566" s="264">
        <v>57.86</v>
      </c>
      <c r="I3566" s="26"/>
      <c r="J3566" s="266">
        <f>ROUND(I3566*H3566,2)</f>
        <v>0</v>
      </c>
      <c r="K3566" s="267"/>
      <c r="L3566" s="73"/>
      <c r="M3566" s="27" t="s">
        <v>1</v>
      </c>
      <c r="N3566" s="233" t="s">
        <v>43</v>
      </c>
      <c r="P3566" s="269">
        <f>O3566*H3566</f>
        <v>0</v>
      </c>
      <c r="Q3566" s="269">
        <v>2.7539999999999999E-2</v>
      </c>
      <c r="R3566" s="269">
        <f>Q3566*H3566</f>
        <v>1.5934644</v>
      </c>
      <c r="S3566" s="269">
        <v>0</v>
      </c>
      <c r="T3566" s="270">
        <f>S3566*H3566</f>
        <v>0</v>
      </c>
      <c r="AR3566" s="271" t="s">
        <v>371</v>
      </c>
      <c r="AT3566" s="271" t="s">
        <v>368</v>
      </c>
      <c r="AU3566" s="271" t="s">
        <v>90</v>
      </c>
      <c r="AY3566" s="53" t="s">
        <v>366</v>
      </c>
      <c r="BE3566" s="179">
        <f>IF(N3566="základná",J3566,0)</f>
        <v>0</v>
      </c>
      <c r="BF3566" s="179">
        <f>IF(N3566="znížená",J3566,0)</f>
        <v>0</v>
      </c>
      <c r="BG3566" s="179">
        <f>IF(N3566="zákl. prenesená",J3566,0)</f>
        <v>0</v>
      </c>
      <c r="BH3566" s="179">
        <f>IF(N3566="zníž. prenesená",J3566,0)</f>
        <v>0</v>
      </c>
      <c r="BI3566" s="179">
        <f>IF(N3566="nulová",J3566,0)</f>
        <v>0</v>
      </c>
      <c r="BJ3566" s="53" t="s">
        <v>90</v>
      </c>
      <c r="BK3566" s="179">
        <f>ROUND(I3566*H3566,2)</f>
        <v>0</v>
      </c>
      <c r="BL3566" s="53" t="s">
        <v>371</v>
      </c>
      <c r="BM3566" s="271" t="s">
        <v>2792</v>
      </c>
    </row>
    <row r="3567" spans="2:65" s="280" customFormat="1">
      <c r="B3567" s="279"/>
      <c r="D3567" s="274" t="s">
        <v>373</v>
      </c>
      <c r="E3567" s="281" t="s">
        <v>1</v>
      </c>
      <c r="F3567" s="282" t="s">
        <v>233</v>
      </c>
      <c r="H3567" s="283">
        <v>57.86</v>
      </c>
      <c r="L3567" s="279"/>
      <c r="M3567" s="284"/>
      <c r="T3567" s="285"/>
      <c r="AT3567" s="281" t="s">
        <v>373</v>
      </c>
      <c r="AU3567" s="281" t="s">
        <v>90</v>
      </c>
      <c r="AV3567" s="280" t="s">
        <v>90</v>
      </c>
      <c r="AW3567" s="280" t="s">
        <v>31</v>
      </c>
      <c r="AX3567" s="280" t="s">
        <v>77</v>
      </c>
      <c r="AY3567" s="281" t="s">
        <v>366</v>
      </c>
    </row>
    <row r="3568" spans="2:65" s="294" customFormat="1">
      <c r="B3568" s="293"/>
      <c r="D3568" s="274" t="s">
        <v>373</v>
      </c>
      <c r="E3568" s="295" t="s">
        <v>1</v>
      </c>
      <c r="F3568" s="296" t="s">
        <v>397</v>
      </c>
      <c r="H3568" s="297">
        <v>57.86</v>
      </c>
      <c r="L3568" s="293"/>
      <c r="M3568" s="298"/>
      <c r="T3568" s="299"/>
      <c r="AT3568" s="295" t="s">
        <v>373</v>
      </c>
      <c r="AU3568" s="295" t="s">
        <v>90</v>
      </c>
      <c r="AV3568" s="294" t="s">
        <v>149</v>
      </c>
      <c r="AW3568" s="294" t="s">
        <v>31</v>
      </c>
      <c r="AX3568" s="294" t="s">
        <v>77</v>
      </c>
      <c r="AY3568" s="295" t="s">
        <v>366</v>
      </c>
    </row>
    <row r="3569" spans="2:65" s="287" customFormat="1">
      <c r="B3569" s="286"/>
      <c r="D3569" s="274" t="s">
        <v>373</v>
      </c>
      <c r="E3569" s="288" t="s">
        <v>1</v>
      </c>
      <c r="F3569" s="289" t="s">
        <v>378</v>
      </c>
      <c r="H3569" s="290">
        <v>57.86</v>
      </c>
      <c r="L3569" s="286"/>
      <c r="M3569" s="291"/>
      <c r="T3569" s="292"/>
      <c r="AT3569" s="288" t="s">
        <v>373</v>
      </c>
      <c r="AU3569" s="288" t="s">
        <v>90</v>
      </c>
      <c r="AV3569" s="287" t="s">
        <v>371</v>
      </c>
      <c r="AW3569" s="287" t="s">
        <v>31</v>
      </c>
      <c r="AX3569" s="287" t="s">
        <v>84</v>
      </c>
      <c r="AY3569" s="288" t="s">
        <v>366</v>
      </c>
    </row>
    <row r="3570" spans="2:65" s="74" customFormat="1" ht="24.2" customHeight="1">
      <c r="B3570" s="73"/>
      <c r="C3570" s="260" t="s">
        <v>2793</v>
      </c>
      <c r="D3570" s="260" t="s">
        <v>368</v>
      </c>
      <c r="E3570" s="261" t="s">
        <v>2794</v>
      </c>
      <c r="F3570" s="262" t="s">
        <v>2795</v>
      </c>
      <c r="G3570" s="263" t="s">
        <v>249</v>
      </c>
      <c r="H3570" s="264">
        <v>293.85899999999998</v>
      </c>
      <c r="I3570" s="26"/>
      <c r="J3570" s="266">
        <f>ROUND(I3570*H3570,2)</f>
        <v>0</v>
      </c>
      <c r="K3570" s="267"/>
      <c r="L3570" s="73"/>
      <c r="M3570" s="27" t="s">
        <v>1</v>
      </c>
      <c r="N3570" s="233" t="s">
        <v>43</v>
      </c>
      <c r="P3570" s="269">
        <f>O3570*H3570</f>
        <v>0</v>
      </c>
      <c r="Q3570" s="269">
        <v>9.1800000000000007E-2</v>
      </c>
      <c r="R3570" s="269">
        <f>Q3570*H3570</f>
        <v>26.976256200000002</v>
      </c>
      <c r="S3570" s="269">
        <v>0</v>
      </c>
      <c r="T3570" s="270">
        <f>S3570*H3570</f>
        <v>0</v>
      </c>
      <c r="AR3570" s="271" t="s">
        <v>371</v>
      </c>
      <c r="AT3570" s="271" t="s">
        <v>368</v>
      </c>
      <c r="AU3570" s="271" t="s">
        <v>90</v>
      </c>
      <c r="AY3570" s="53" t="s">
        <v>366</v>
      </c>
      <c r="BE3570" s="179">
        <f>IF(N3570="základná",J3570,0)</f>
        <v>0</v>
      </c>
      <c r="BF3570" s="179">
        <f>IF(N3570="znížená",J3570,0)</f>
        <v>0</v>
      </c>
      <c r="BG3570" s="179">
        <f>IF(N3570="zákl. prenesená",J3570,0)</f>
        <v>0</v>
      </c>
      <c r="BH3570" s="179">
        <f>IF(N3570="zníž. prenesená",J3570,0)</f>
        <v>0</v>
      </c>
      <c r="BI3570" s="179">
        <f>IF(N3570="nulová",J3570,0)</f>
        <v>0</v>
      </c>
      <c r="BJ3570" s="53" t="s">
        <v>90</v>
      </c>
      <c r="BK3570" s="179">
        <f>ROUND(I3570*H3570,2)</f>
        <v>0</v>
      </c>
      <c r="BL3570" s="53" t="s">
        <v>371</v>
      </c>
      <c r="BM3570" s="271" t="s">
        <v>2796</v>
      </c>
    </row>
    <row r="3571" spans="2:65" s="280" customFormat="1">
      <c r="B3571" s="279"/>
      <c r="D3571" s="274" t="s">
        <v>373</v>
      </c>
      <c r="E3571" s="281" t="s">
        <v>1</v>
      </c>
      <c r="F3571" s="282" t="s">
        <v>2797</v>
      </c>
      <c r="H3571" s="283">
        <v>289.75</v>
      </c>
      <c r="L3571" s="279"/>
      <c r="M3571" s="284"/>
      <c r="T3571" s="285"/>
      <c r="AT3571" s="281" t="s">
        <v>373</v>
      </c>
      <c r="AU3571" s="281" t="s">
        <v>90</v>
      </c>
      <c r="AV3571" s="280" t="s">
        <v>90</v>
      </c>
      <c r="AW3571" s="280" t="s">
        <v>31</v>
      </c>
      <c r="AX3571" s="280" t="s">
        <v>77</v>
      </c>
      <c r="AY3571" s="281" t="s">
        <v>366</v>
      </c>
    </row>
    <row r="3572" spans="2:65" s="294" customFormat="1">
      <c r="B3572" s="293"/>
      <c r="D3572" s="274" t="s">
        <v>373</v>
      </c>
      <c r="E3572" s="295" t="s">
        <v>1</v>
      </c>
      <c r="F3572" s="296" t="s">
        <v>397</v>
      </c>
      <c r="H3572" s="297">
        <v>289.75</v>
      </c>
      <c r="L3572" s="293"/>
      <c r="M3572" s="298"/>
      <c r="T3572" s="299"/>
      <c r="AT3572" s="295" t="s">
        <v>373</v>
      </c>
      <c r="AU3572" s="295" t="s">
        <v>90</v>
      </c>
      <c r="AV3572" s="294" t="s">
        <v>149</v>
      </c>
      <c r="AW3572" s="294" t="s">
        <v>31</v>
      </c>
      <c r="AX3572" s="294" t="s">
        <v>77</v>
      </c>
      <c r="AY3572" s="295" t="s">
        <v>366</v>
      </c>
    </row>
    <row r="3573" spans="2:65" s="273" customFormat="1">
      <c r="B3573" s="272"/>
      <c r="D3573" s="274" t="s">
        <v>373</v>
      </c>
      <c r="E3573" s="275" t="s">
        <v>1</v>
      </c>
      <c r="F3573" s="276" t="s">
        <v>2760</v>
      </c>
      <c r="H3573" s="275" t="s">
        <v>1</v>
      </c>
      <c r="L3573" s="272"/>
      <c r="M3573" s="277"/>
      <c r="T3573" s="278"/>
      <c r="AT3573" s="275" t="s">
        <v>373</v>
      </c>
      <c r="AU3573" s="275" t="s">
        <v>90</v>
      </c>
      <c r="AV3573" s="273" t="s">
        <v>84</v>
      </c>
      <c r="AW3573" s="273" t="s">
        <v>31</v>
      </c>
      <c r="AX3573" s="273" t="s">
        <v>77</v>
      </c>
      <c r="AY3573" s="275" t="s">
        <v>366</v>
      </c>
    </row>
    <row r="3574" spans="2:65" s="273" customFormat="1">
      <c r="B3574" s="272"/>
      <c r="D3574" s="274" t="s">
        <v>373</v>
      </c>
      <c r="E3574" s="275" t="s">
        <v>1</v>
      </c>
      <c r="F3574" s="276" t="s">
        <v>2763</v>
      </c>
      <c r="H3574" s="275" t="s">
        <v>1</v>
      </c>
      <c r="L3574" s="272"/>
      <c r="M3574" s="277"/>
      <c r="T3574" s="278"/>
      <c r="AT3574" s="275" t="s">
        <v>373</v>
      </c>
      <c r="AU3574" s="275" t="s">
        <v>90</v>
      </c>
      <c r="AV3574" s="273" t="s">
        <v>84</v>
      </c>
      <c r="AW3574" s="273" t="s">
        <v>31</v>
      </c>
      <c r="AX3574" s="273" t="s">
        <v>77</v>
      </c>
      <c r="AY3574" s="275" t="s">
        <v>366</v>
      </c>
    </row>
    <row r="3575" spans="2:65" s="280" customFormat="1" ht="22.5">
      <c r="B3575" s="279"/>
      <c r="D3575" s="274" t="s">
        <v>373</v>
      </c>
      <c r="E3575" s="281" t="s">
        <v>1</v>
      </c>
      <c r="F3575" s="282" t="s">
        <v>2764</v>
      </c>
      <c r="H3575" s="283">
        <v>4.109</v>
      </c>
      <c r="L3575" s="279"/>
      <c r="M3575" s="284"/>
      <c r="T3575" s="285"/>
      <c r="AT3575" s="281" t="s">
        <v>373</v>
      </c>
      <c r="AU3575" s="281" t="s">
        <v>90</v>
      </c>
      <c r="AV3575" s="280" t="s">
        <v>90</v>
      </c>
      <c r="AW3575" s="280" t="s">
        <v>31</v>
      </c>
      <c r="AX3575" s="280" t="s">
        <v>77</v>
      </c>
      <c r="AY3575" s="281" t="s">
        <v>366</v>
      </c>
    </row>
    <row r="3576" spans="2:65" s="287" customFormat="1">
      <c r="B3576" s="286"/>
      <c r="D3576" s="274" t="s">
        <v>373</v>
      </c>
      <c r="E3576" s="288" t="s">
        <v>1</v>
      </c>
      <c r="F3576" s="289" t="s">
        <v>378</v>
      </c>
      <c r="H3576" s="290">
        <v>293.85899999999998</v>
      </c>
      <c r="L3576" s="286"/>
      <c r="M3576" s="291"/>
      <c r="T3576" s="292"/>
      <c r="AT3576" s="288" t="s">
        <v>373</v>
      </c>
      <c r="AU3576" s="288" t="s">
        <v>90</v>
      </c>
      <c r="AV3576" s="287" t="s">
        <v>371</v>
      </c>
      <c r="AW3576" s="287" t="s">
        <v>31</v>
      </c>
      <c r="AX3576" s="287" t="s">
        <v>84</v>
      </c>
      <c r="AY3576" s="288" t="s">
        <v>366</v>
      </c>
    </row>
    <row r="3577" spans="2:65" s="273" customFormat="1">
      <c r="B3577" s="272"/>
      <c r="D3577" s="274" t="s">
        <v>373</v>
      </c>
      <c r="E3577" s="275" t="s">
        <v>1</v>
      </c>
      <c r="F3577" s="276" t="s">
        <v>2798</v>
      </c>
      <c r="H3577" s="275" t="s">
        <v>1</v>
      </c>
      <c r="L3577" s="272"/>
      <c r="M3577" s="277"/>
      <c r="T3577" s="278"/>
      <c r="AT3577" s="275" t="s">
        <v>373</v>
      </c>
      <c r="AU3577" s="275" t="s">
        <v>90</v>
      </c>
      <c r="AV3577" s="273" t="s">
        <v>84</v>
      </c>
      <c r="AW3577" s="273" t="s">
        <v>31</v>
      </c>
      <c r="AX3577" s="273" t="s">
        <v>77</v>
      </c>
      <c r="AY3577" s="275" t="s">
        <v>366</v>
      </c>
    </row>
    <row r="3578" spans="2:65" s="74" customFormat="1" ht="24.2" customHeight="1">
      <c r="B3578" s="73"/>
      <c r="C3578" s="260" t="s">
        <v>2799</v>
      </c>
      <c r="D3578" s="260" t="s">
        <v>368</v>
      </c>
      <c r="E3578" s="261" t="s">
        <v>2800</v>
      </c>
      <c r="F3578" s="262" t="s">
        <v>2801</v>
      </c>
      <c r="G3578" s="263" t="s">
        <v>249</v>
      </c>
      <c r="H3578" s="264">
        <v>508.85</v>
      </c>
      <c r="I3578" s="26"/>
      <c r="J3578" s="266">
        <f>ROUND(I3578*H3578,2)</f>
        <v>0</v>
      </c>
      <c r="K3578" s="267"/>
      <c r="L3578" s="73"/>
      <c r="M3578" s="27" t="s">
        <v>1</v>
      </c>
      <c r="N3578" s="233" t="s">
        <v>43</v>
      </c>
      <c r="P3578" s="269">
        <f>O3578*H3578</f>
        <v>0</v>
      </c>
      <c r="Q3578" s="269">
        <v>9.1800000000000007E-2</v>
      </c>
      <c r="R3578" s="269">
        <f>Q3578*H3578</f>
        <v>46.712430000000005</v>
      </c>
      <c r="S3578" s="269">
        <v>0</v>
      </c>
      <c r="T3578" s="270">
        <f>S3578*H3578</f>
        <v>0</v>
      </c>
      <c r="AR3578" s="271" t="s">
        <v>371</v>
      </c>
      <c r="AT3578" s="271" t="s">
        <v>368</v>
      </c>
      <c r="AU3578" s="271" t="s">
        <v>90</v>
      </c>
      <c r="AY3578" s="53" t="s">
        <v>366</v>
      </c>
      <c r="BE3578" s="179">
        <f>IF(N3578="základná",J3578,0)</f>
        <v>0</v>
      </c>
      <c r="BF3578" s="179">
        <f>IF(N3578="znížená",J3578,0)</f>
        <v>0</v>
      </c>
      <c r="BG3578" s="179">
        <f>IF(N3578="zákl. prenesená",J3578,0)</f>
        <v>0</v>
      </c>
      <c r="BH3578" s="179">
        <f>IF(N3578="zníž. prenesená",J3578,0)</f>
        <v>0</v>
      </c>
      <c r="BI3578" s="179">
        <f>IF(N3578="nulová",J3578,0)</f>
        <v>0</v>
      </c>
      <c r="BJ3578" s="53" t="s">
        <v>90</v>
      </c>
      <c r="BK3578" s="179">
        <f>ROUND(I3578*H3578,2)</f>
        <v>0</v>
      </c>
      <c r="BL3578" s="53" t="s">
        <v>371</v>
      </c>
      <c r="BM3578" s="271" t="s">
        <v>2802</v>
      </c>
    </row>
    <row r="3579" spans="2:65" s="280" customFormat="1">
      <c r="B3579" s="279"/>
      <c r="D3579" s="274" t="s">
        <v>373</v>
      </c>
      <c r="E3579" s="281" t="s">
        <v>1</v>
      </c>
      <c r="F3579" s="282" t="s">
        <v>2803</v>
      </c>
      <c r="H3579" s="283">
        <v>508.85</v>
      </c>
      <c r="L3579" s="279"/>
      <c r="M3579" s="284"/>
      <c r="T3579" s="285"/>
      <c r="AT3579" s="281" t="s">
        <v>373</v>
      </c>
      <c r="AU3579" s="281" t="s">
        <v>90</v>
      </c>
      <c r="AV3579" s="280" t="s">
        <v>90</v>
      </c>
      <c r="AW3579" s="280" t="s">
        <v>31</v>
      </c>
      <c r="AX3579" s="280" t="s">
        <v>77</v>
      </c>
      <c r="AY3579" s="281" t="s">
        <v>366</v>
      </c>
    </row>
    <row r="3580" spans="2:65" s="294" customFormat="1">
      <c r="B3580" s="293"/>
      <c r="D3580" s="274" t="s">
        <v>373</v>
      </c>
      <c r="E3580" s="295" t="s">
        <v>1</v>
      </c>
      <c r="F3580" s="296" t="s">
        <v>397</v>
      </c>
      <c r="H3580" s="297">
        <v>508.85</v>
      </c>
      <c r="L3580" s="293"/>
      <c r="M3580" s="298"/>
      <c r="T3580" s="299"/>
      <c r="AT3580" s="295" t="s">
        <v>373</v>
      </c>
      <c r="AU3580" s="295" t="s">
        <v>90</v>
      </c>
      <c r="AV3580" s="294" t="s">
        <v>149</v>
      </c>
      <c r="AW3580" s="294" t="s">
        <v>31</v>
      </c>
      <c r="AX3580" s="294" t="s">
        <v>77</v>
      </c>
      <c r="AY3580" s="295" t="s">
        <v>366</v>
      </c>
    </row>
    <row r="3581" spans="2:65" s="287" customFormat="1">
      <c r="B3581" s="286"/>
      <c r="D3581" s="274" t="s">
        <v>373</v>
      </c>
      <c r="E3581" s="288" t="s">
        <v>1</v>
      </c>
      <c r="F3581" s="289" t="s">
        <v>378</v>
      </c>
      <c r="H3581" s="290">
        <v>508.85</v>
      </c>
      <c r="L3581" s="286"/>
      <c r="M3581" s="291"/>
      <c r="T3581" s="292"/>
      <c r="AT3581" s="288" t="s">
        <v>373</v>
      </c>
      <c r="AU3581" s="288" t="s">
        <v>90</v>
      </c>
      <c r="AV3581" s="287" t="s">
        <v>371</v>
      </c>
      <c r="AW3581" s="287" t="s">
        <v>31</v>
      </c>
      <c r="AX3581" s="287" t="s">
        <v>84</v>
      </c>
      <c r="AY3581" s="288" t="s">
        <v>366</v>
      </c>
    </row>
    <row r="3582" spans="2:65" s="273" customFormat="1">
      <c r="B3582" s="272"/>
      <c r="D3582" s="274" t="s">
        <v>373</v>
      </c>
      <c r="E3582" s="275" t="s">
        <v>1</v>
      </c>
      <c r="F3582" s="276" t="s">
        <v>2798</v>
      </c>
      <c r="H3582" s="275" t="s">
        <v>1</v>
      </c>
      <c r="L3582" s="272"/>
      <c r="M3582" s="277"/>
      <c r="T3582" s="278"/>
      <c r="AT3582" s="275" t="s">
        <v>373</v>
      </c>
      <c r="AU3582" s="275" t="s">
        <v>90</v>
      </c>
      <c r="AV3582" s="273" t="s">
        <v>84</v>
      </c>
      <c r="AW3582" s="273" t="s">
        <v>31</v>
      </c>
      <c r="AX3582" s="273" t="s">
        <v>77</v>
      </c>
      <c r="AY3582" s="275" t="s">
        <v>366</v>
      </c>
    </row>
    <row r="3583" spans="2:65" s="74" customFormat="1" ht="24.2" customHeight="1">
      <c r="B3583" s="73"/>
      <c r="C3583" s="260" t="s">
        <v>2804</v>
      </c>
      <c r="D3583" s="260" t="s">
        <v>368</v>
      </c>
      <c r="E3583" s="261" t="s">
        <v>2805</v>
      </c>
      <c r="F3583" s="262" t="s">
        <v>2806</v>
      </c>
      <c r="G3583" s="263" t="s">
        <v>249</v>
      </c>
      <c r="H3583" s="264">
        <v>267.40100000000001</v>
      </c>
      <c r="I3583" s="26"/>
      <c r="J3583" s="266">
        <f>ROUND(I3583*H3583,2)</f>
        <v>0</v>
      </c>
      <c r="K3583" s="267"/>
      <c r="L3583" s="73"/>
      <c r="M3583" s="27" t="s">
        <v>1</v>
      </c>
      <c r="N3583" s="233" t="s">
        <v>43</v>
      </c>
      <c r="P3583" s="269">
        <f>O3583*H3583</f>
        <v>0</v>
      </c>
      <c r="Q3583" s="269">
        <v>9.1800000000000007E-2</v>
      </c>
      <c r="R3583" s="269">
        <f>Q3583*H3583</f>
        <v>24.547411800000003</v>
      </c>
      <c r="S3583" s="269">
        <v>0</v>
      </c>
      <c r="T3583" s="270">
        <f>S3583*H3583</f>
        <v>0</v>
      </c>
      <c r="AR3583" s="271" t="s">
        <v>371</v>
      </c>
      <c r="AT3583" s="271" t="s">
        <v>368</v>
      </c>
      <c r="AU3583" s="271" t="s">
        <v>90</v>
      </c>
      <c r="AY3583" s="53" t="s">
        <v>366</v>
      </c>
      <c r="BE3583" s="179">
        <f>IF(N3583="základná",J3583,0)</f>
        <v>0</v>
      </c>
      <c r="BF3583" s="179">
        <f>IF(N3583="znížená",J3583,0)</f>
        <v>0</v>
      </c>
      <c r="BG3583" s="179">
        <f>IF(N3583="zákl. prenesená",J3583,0)</f>
        <v>0</v>
      </c>
      <c r="BH3583" s="179">
        <f>IF(N3583="zníž. prenesená",J3583,0)</f>
        <v>0</v>
      </c>
      <c r="BI3583" s="179">
        <f>IF(N3583="nulová",J3583,0)</f>
        <v>0</v>
      </c>
      <c r="BJ3583" s="53" t="s">
        <v>90</v>
      </c>
      <c r="BK3583" s="179">
        <f>ROUND(I3583*H3583,2)</f>
        <v>0</v>
      </c>
      <c r="BL3583" s="53" t="s">
        <v>371</v>
      </c>
      <c r="BM3583" s="271" t="s">
        <v>2807</v>
      </c>
    </row>
    <row r="3584" spans="2:65" s="280" customFormat="1">
      <c r="B3584" s="279"/>
      <c r="D3584" s="274" t="s">
        <v>373</v>
      </c>
      <c r="E3584" s="281" t="s">
        <v>1</v>
      </c>
      <c r="F3584" s="282" t="s">
        <v>2808</v>
      </c>
      <c r="H3584" s="283">
        <v>263.3</v>
      </c>
      <c r="L3584" s="279"/>
      <c r="M3584" s="284"/>
      <c r="T3584" s="285"/>
      <c r="AT3584" s="281" t="s">
        <v>373</v>
      </c>
      <c r="AU3584" s="281" t="s">
        <v>90</v>
      </c>
      <c r="AV3584" s="280" t="s">
        <v>90</v>
      </c>
      <c r="AW3584" s="280" t="s">
        <v>31</v>
      </c>
      <c r="AX3584" s="280" t="s">
        <v>77</v>
      </c>
      <c r="AY3584" s="281" t="s">
        <v>366</v>
      </c>
    </row>
    <row r="3585" spans="2:65" s="273" customFormat="1">
      <c r="B3585" s="272"/>
      <c r="D3585" s="274" t="s">
        <v>373</v>
      </c>
      <c r="E3585" s="275" t="s">
        <v>1</v>
      </c>
      <c r="F3585" s="276" t="s">
        <v>2760</v>
      </c>
      <c r="H3585" s="275" t="s">
        <v>1</v>
      </c>
      <c r="L3585" s="272"/>
      <c r="M3585" s="277"/>
      <c r="T3585" s="278"/>
      <c r="AT3585" s="275" t="s">
        <v>373</v>
      </c>
      <c r="AU3585" s="275" t="s">
        <v>90</v>
      </c>
      <c r="AV3585" s="273" t="s">
        <v>84</v>
      </c>
      <c r="AW3585" s="273" t="s">
        <v>31</v>
      </c>
      <c r="AX3585" s="273" t="s">
        <v>77</v>
      </c>
      <c r="AY3585" s="275" t="s">
        <v>366</v>
      </c>
    </row>
    <row r="3586" spans="2:65" s="273" customFormat="1">
      <c r="B3586" s="272"/>
      <c r="D3586" s="274" t="s">
        <v>373</v>
      </c>
      <c r="E3586" s="275" t="s">
        <v>1</v>
      </c>
      <c r="F3586" s="276" t="s">
        <v>2761</v>
      </c>
      <c r="H3586" s="275" t="s">
        <v>1</v>
      </c>
      <c r="L3586" s="272"/>
      <c r="M3586" s="277"/>
      <c r="T3586" s="278"/>
      <c r="AT3586" s="275" t="s">
        <v>373</v>
      </c>
      <c r="AU3586" s="275" t="s">
        <v>90</v>
      </c>
      <c r="AV3586" s="273" t="s">
        <v>84</v>
      </c>
      <c r="AW3586" s="273" t="s">
        <v>31</v>
      </c>
      <c r="AX3586" s="273" t="s">
        <v>77</v>
      </c>
      <c r="AY3586" s="275" t="s">
        <v>366</v>
      </c>
    </row>
    <row r="3587" spans="2:65" s="280" customFormat="1">
      <c r="B3587" s="279"/>
      <c r="D3587" s="274" t="s">
        <v>373</v>
      </c>
      <c r="E3587" s="281" t="s">
        <v>1</v>
      </c>
      <c r="F3587" s="282" t="s">
        <v>2762</v>
      </c>
      <c r="H3587" s="283">
        <v>4.101</v>
      </c>
      <c r="L3587" s="279"/>
      <c r="M3587" s="284"/>
      <c r="T3587" s="285"/>
      <c r="AT3587" s="281" t="s">
        <v>373</v>
      </c>
      <c r="AU3587" s="281" t="s">
        <v>90</v>
      </c>
      <c r="AV3587" s="280" t="s">
        <v>90</v>
      </c>
      <c r="AW3587" s="280" t="s">
        <v>31</v>
      </c>
      <c r="AX3587" s="280" t="s">
        <v>77</v>
      </c>
      <c r="AY3587" s="281" t="s">
        <v>366</v>
      </c>
    </row>
    <row r="3588" spans="2:65" s="287" customFormat="1">
      <c r="B3588" s="286"/>
      <c r="D3588" s="274" t="s">
        <v>373</v>
      </c>
      <c r="E3588" s="288" t="s">
        <v>1</v>
      </c>
      <c r="F3588" s="289" t="s">
        <v>378</v>
      </c>
      <c r="H3588" s="290">
        <v>267.40100000000001</v>
      </c>
      <c r="L3588" s="286"/>
      <c r="M3588" s="291"/>
      <c r="T3588" s="292"/>
      <c r="AT3588" s="288" t="s">
        <v>373</v>
      </c>
      <c r="AU3588" s="288" t="s">
        <v>90</v>
      </c>
      <c r="AV3588" s="287" t="s">
        <v>371</v>
      </c>
      <c r="AW3588" s="287" t="s">
        <v>31</v>
      </c>
      <c r="AX3588" s="287" t="s">
        <v>84</v>
      </c>
      <c r="AY3588" s="288" t="s">
        <v>366</v>
      </c>
    </row>
    <row r="3589" spans="2:65" s="273" customFormat="1">
      <c r="B3589" s="272"/>
      <c r="D3589" s="274" t="s">
        <v>373</v>
      </c>
      <c r="E3589" s="275" t="s">
        <v>1</v>
      </c>
      <c r="F3589" s="276" t="s">
        <v>2798</v>
      </c>
      <c r="H3589" s="275" t="s">
        <v>1</v>
      </c>
      <c r="L3589" s="272"/>
      <c r="M3589" s="277"/>
      <c r="T3589" s="278"/>
      <c r="AT3589" s="275" t="s">
        <v>373</v>
      </c>
      <c r="AU3589" s="275" t="s">
        <v>90</v>
      </c>
      <c r="AV3589" s="273" t="s">
        <v>84</v>
      </c>
      <c r="AW3589" s="273" t="s">
        <v>31</v>
      </c>
      <c r="AX3589" s="273" t="s">
        <v>77</v>
      </c>
      <c r="AY3589" s="275" t="s">
        <v>366</v>
      </c>
    </row>
    <row r="3590" spans="2:65" s="74" customFormat="1" ht="24.2" customHeight="1">
      <c r="B3590" s="73"/>
      <c r="C3590" s="260" t="s">
        <v>2809</v>
      </c>
      <c r="D3590" s="260" t="s">
        <v>368</v>
      </c>
      <c r="E3590" s="261" t="s">
        <v>2810</v>
      </c>
      <c r="F3590" s="262" t="s">
        <v>2811</v>
      </c>
      <c r="G3590" s="263" t="s">
        <v>249</v>
      </c>
      <c r="H3590" s="264">
        <v>1106.6110000000001</v>
      </c>
      <c r="I3590" s="26"/>
      <c r="J3590" s="266">
        <f>ROUND(I3590*H3590,2)</f>
        <v>0</v>
      </c>
      <c r="K3590" s="267"/>
      <c r="L3590" s="73"/>
      <c r="M3590" s="27" t="s">
        <v>1</v>
      </c>
      <c r="N3590" s="233" t="s">
        <v>43</v>
      </c>
      <c r="P3590" s="269">
        <f>O3590*H3590</f>
        <v>0</v>
      </c>
      <c r="Q3590" s="269">
        <v>9.1800000000000007E-2</v>
      </c>
      <c r="R3590" s="269">
        <f>Q3590*H3590</f>
        <v>101.58688980000002</v>
      </c>
      <c r="S3590" s="269">
        <v>0</v>
      </c>
      <c r="T3590" s="270">
        <f>S3590*H3590</f>
        <v>0</v>
      </c>
      <c r="AR3590" s="271" t="s">
        <v>371</v>
      </c>
      <c r="AT3590" s="271" t="s">
        <v>368</v>
      </c>
      <c r="AU3590" s="271" t="s">
        <v>90</v>
      </c>
      <c r="AY3590" s="53" t="s">
        <v>366</v>
      </c>
      <c r="BE3590" s="179">
        <f>IF(N3590="základná",J3590,0)</f>
        <v>0</v>
      </c>
      <c r="BF3590" s="179">
        <f>IF(N3590="znížená",J3590,0)</f>
        <v>0</v>
      </c>
      <c r="BG3590" s="179">
        <f>IF(N3590="zákl. prenesená",J3590,0)</f>
        <v>0</v>
      </c>
      <c r="BH3590" s="179">
        <f>IF(N3590="zníž. prenesená",J3590,0)</f>
        <v>0</v>
      </c>
      <c r="BI3590" s="179">
        <f>IF(N3590="nulová",J3590,0)</f>
        <v>0</v>
      </c>
      <c r="BJ3590" s="53" t="s">
        <v>90</v>
      </c>
      <c r="BK3590" s="179">
        <f>ROUND(I3590*H3590,2)</f>
        <v>0</v>
      </c>
      <c r="BL3590" s="53" t="s">
        <v>371</v>
      </c>
      <c r="BM3590" s="271" t="s">
        <v>2812</v>
      </c>
    </row>
    <row r="3591" spans="2:65" s="280" customFormat="1">
      <c r="B3591" s="279"/>
      <c r="D3591" s="274" t="s">
        <v>373</v>
      </c>
      <c r="E3591" s="281" t="s">
        <v>1</v>
      </c>
      <c r="F3591" s="282" t="s">
        <v>2813</v>
      </c>
      <c r="H3591" s="283">
        <v>1093.6400000000001</v>
      </c>
      <c r="L3591" s="279"/>
      <c r="M3591" s="284"/>
      <c r="T3591" s="285"/>
      <c r="AT3591" s="281" t="s">
        <v>373</v>
      </c>
      <c r="AU3591" s="281" t="s">
        <v>90</v>
      </c>
      <c r="AV3591" s="280" t="s">
        <v>90</v>
      </c>
      <c r="AW3591" s="280" t="s">
        <v>31</v>
      </c>
      <c r="AX3591" s="280" t="s">
        <v>77</v>
      </c>
      <c r="AY3591" s="281" t="s">
        <v>366</v>
      </c>
    </row>
    <row r="3592" spans="2:65" s="280" customFormat="1">
      <c r="B3592" s="279"/>
      <c r="D3592" s="274" t="s">
        <v>373</v>
      </c>
      <c r="E3592" s="281" t="s">
        <v>1</v>
      </c>
      <c r="F3592" s="282" t="s">
        <v>201</v>
      </c>
      <c r="H3592" s="283">
        <v>12.971</v>
      </c>
      <c r="L3592" s="279"/>
      <c r="M3592" s="284"/>
      <c r="T3592" s="285"/>
      <c r="AT3592" s="281" t="s">
        <v>373</v>
      </c>
      <c r="AU3592" s="281" t="s">
        <v>90</v>
      </c>
      <c r="AV3592" s="280" t="s">
        <v>90</v>
      </c>
      <c r="AW3592" s="280" t="s">
        <v>31</v>
      </c>
      <c r="AX3592" s="280" t="s">
        <v>77</v>
      </c>
      <c r="AY3592" s="281" t="s">
        <v>366</v>
      </c>
    </row>
    <row r="3593" spans="2:65" s="287" customFormat="1">
      <c r="B3593" s="286"/>
      <c r="D3593" s="274" t="s">
        <v>373</v>
      </c>
      <c r="E3593" s="288" t="s">
        <v>1</v>
      </c>
      <c r="F3593" s="289" t="s">
        <v>378</v>
      </c>
      <c r="H3593" s="290">
        <v>1106.6110000000001</v>
      </c>
      <c r="L3593" s="286"/>
      <c r="M3593" s="291"/>
      <c r="T3593" s="292"/>
      <c r="AT3593" s="288" t="s">
        <v>373</v>
      </c>
      <c r="AU3593" s="288" t="s">
        <v>90</v>
      </c>
      <c r="AV3593" s="287" t="s">
        <v>371</v>
      </c>
      <c r="AW3593" s="287" t="s">
        <v>31</v>
      </c>
      <c r="AX3593" s="287" t="s">
        <v>84</v>
      </c>
      <c r="AY3593" s="288" t="s">
        <v>366</v>
      </c>
    </row>
    <row r="3594" spans="2:65" s="273" customFormat="1">
      <c r="B3594" s="272"/>
      <c r="D3594" s="274" t="s">
        <v>373</v>
      </c>
      <c r="E3594" s="275" t="s">
        <v>1</v>
      </c>
      <c r="F3594" s="276" t="s">
        <v>2798</v>
      </c>
      <c r="H3594" s="275" t="s">
        <v>1</v>
      </c>
      <c r="L3594" s="272"/>
      <c r="M3594" s="277"/>
      <c r="T3594" s="278"/>
      <c r="AT3594" s="275" t="s">
        <v>373</v>
      </c>
      <c r="AU3594" s="275" t="s">
        <v>90</v>
      </c>
      <c r="AV3594" s="273" t="s">
        <v>84</v>
      </c>
      <c r="AW3594" s="273" t="s">
        <v>31</v>
      </c>
      <c r="AX3594" s="273" t="s">
        <v>77</v>
      </c>
      <c r="AY3594" s="275" t="s">
        <v>366</v>
      </c>
    </row>
    <row r="3595" spans="2:65" s="74" customFormat="1" ht="24.2" customHeight="1">
      <c r="B3595" s="73"/>
      <c r="C3595" s="260" t="s">
        <v>2814</v>
      </c>
      <c r="D3595" s="260" t="s">
        <v>368</v>
      </c>
      <c r="E3595" s="261" t="s">
        <v>2815</v>
      </c>
      <c r="F3595" s="262" t="s">
        <v>2816</v>
      </c>
      <c r="G3595" s="263" t="s">
        <v>249</v>
      </c>
      <c r="H3595" s="264">
        <v>123.22</v>
      </c>
      <c r="I3595" s="26"/>
      <c r="J3595" s="266">
        <f>ROUND(I3595*H3595,2)</f>
        <v>0</v>
      </c>
      <c r="K3595" s="267"/>
      <c r="L3595" s="73"/>
      <c r="M3595" s="27" t="s">
        <v>1</v>
      </c>
      <c r="N3595" s="233" t="s">
        <v>43</v>
      </c>
      <c r="P3595" s="269">
        <f>O3595*H3595</f>
        <v>0</v>
      </c>
      <c r="Q3595" s="269">
        <v>9.1800000000000007E-2</v>
      </c>
      <c r="R3595" s="269">
        <f>Q3595*H3595</f>
        <v>11.311596000000002</v>
      </c>
      <c r="S3595" s="269">
        <v>0</v>
      </c>
      <c r="T3595" s="270">
        <f>S3595*H3595</f>
        <v>0</v>
      </c>
      <c r="AR3595" s="271" t="s">
        <v>371</v>
      </c>
      <c r="AT3595" s="271" t="s">
        <v>368</v>
      </c>
      <c r="AU3595" s="271" t="s">
        <v>90</v>
      </c>
      <c r="AY3595" s="53" t="s">
        <v>366</v>
      </c>
      <c r="BE3595" s="179">
        <f>IF(N3595="základná",J3595,0)</f>
        <v>0</v>
      </c>
      <c r="BF3595" s="179">
        <f>IF(N3595="znížená",J3595,0)</f>
        <v>0</v>
      </c>
      <c r="BG3595" s="179">
        <f>IF(N3595="zákl. prenesená",J3595,0)</f>
        <v>0</v>
      </c>
      <c r="BH3595" s="179">
        <f>IF(N3595="zníž. prenesená",J3595,0)</f>
        <v>0</v>
      </c>
      <c r="BI3595" s="179">
        <f>IF(N3595="nulová",J3595,0)</f>
        <v>0</v>
      </c>
      <c r="BJ3595" s="53" t="s">
        <v>90</v>
      </c>
      <c r="BK3595" s="179">
        <f>ROUND(I3595*H3595,2)</f>
        <v>0</v>
      </c>
      <c r="BL3595" s="53" t="s">
        <v>371</v>
      </c>
      <c r="BM3595" s="271" t="s">
        <v>2817</v>
      </c>
    </row>
    <row r="3596" spans="2:65" s="280" customFormat="1">
      <c r="B3596" s="279"/>
      <c r="D3596" s="274" t="s">
        <v>373</v>
      </c>
      <c r="E3596" s="281" t="s">
        <v>1</v>
      </c>
      <c r="F3596" s="282" t="s">
        <v>2818</v>
      </c>
      <c r="H3596" s="283">
        <v>123.22</v>
      </c>
      <c r="L3596" s="279"/>
      <c r="M3596" s="284"/>
      <c r="T3596" s="285"/>
      <c r="AT3596" s="281" t="s">
        <v>373</v>
      </c>
      <c r="AU3596" s="281" t="s">
        <v>90</v>
      </c>
      <c r="AV3596" s="280" t="s">
        <v>90</v>
      </c>
      <c r="AW3596" s="280" t="s">
        <v>31</v>
      </c>
      <c r="AX3596" s="280" t="s">
        <v>77</v>
      </c>
      <c r="AY3596" s="281" t="s">
        <v>366</v>
      </c>
    </row>
    <row r="3597" spans="2:65" s="287" customFormat="1">
      <c r="B3597" s="286"/>
      <c r="D3597" s="274" t="s">
        <v>373</v>
      </c>
      <c r="E3597" s="288" t="s">
        <v>1</v>
      </c>
      <c r="F3597" s="289" t="s">
        <v>378</v>
      </c>
      <c r="H3597" s="290">
        <v>123.22</v>
      </c>
      <c r="L3597" s="286"/>
      <c r="M3597" s="291"/>
      <c r="T3597" s="292"/>
      <c r="AT3597" s="288" t="s">
        <v>373</v>
      </c>
      <c r="AU3597" s="288" t="s">
        <v>90</v>
      </c>
      <c r="AV3597" s="287" t="s">
        <v>371</v>
      </c>
      <c r="AW3597" s="287" t="s">
        <v>31</v>
      </c>
      <c r="AX3597" s="287" t="s">
        <v>84</v>
      </c>
      <c r="AY3597" s="288" t="s">
        <v>366</v>
      </c>
    </row>
    <row r="3598" spans="2:65" s="273" customFormat="1">
      <c r="B3598" s="272"/>
      <c r="D3598" s="274" t="s">
        <v>373</v>
      </c>
      <c r="E3598" s="275" t="s">
        <v>1</v>
      </c>
      <c r="F3598" s="276" t="s">
        <v>2798</v>
      </c>
      <c r="H3598" s="275" t="s">
        <v>1</v>
      </c>
      <c r="L3598" s="272"/>
      <c r="M3598" s="277"/>
      <c r="T3598" s="278"/>
      <c r="AT3598" s="275" t="s">
        <v>373</v>
      </c>
      <c r="AU3598" s="275" t="s">
        <v>90</v>
      </c>
      <c r="AV3598" s="273" t="s">
        <v>84</v>
      </c>
      <c r="AW3598" s="273" t="s">
        <v>31</v>
      </c>
      <c r="AX3598" s="273" t="s">
        <v>77</v>
      </c>
      <c r="AY3598" s="275" t="s">
        <v>366</v>
      </c>
    </row>
    <row r="3599" spans="2:65" s="74" customFormat="1" ht="24.2" customHeight="1">
      <c r="B3599" s="73"/>
      <c r="C3599" s="260" t="s">
        <v>2819</v>
      </c>
      <c r="D3599" s="260" t="s">
        <v>368</v>
      </c>
      <c r="E3599" s="261" t="s">
        <v>2820</v>
      </c>
      <c r="F3599" s="262" t="s">
        <v>2821</v>
      </c>
      <c r="G3599" s="263" t="s">
        <v>249</v>
      </c>
      <c r="H3599" s="264">
        <v>28.89</v>
      </c>
      <c r="I3599" s="26"/>
      <c r="J3599" s="266">
        <f>ROUND(I3599*H3599,2)</f>
        <v>0</v>
      </c>
      <c r="K3599" s="267"/>
      <c r="L3599" s="73"/>
      <c r="M3599" s="27" t="s">
        <v>1</v>
      </c>
      <c r="N3599" s="233" t="s">
        <v>43</v>
      </c>
      <c r="P3599" s="269">
        <f>O3599*H3599</f>
        <v>0</v>
      </c>
      <c r="Q3599" s="269">
        <v>9.1800000000000007E-2</v>
      </c>
      <c r="R3599" s="269">
        <f>Q3599*H3599</f>
        <v>2.6521020000000002</v>
      </c>
      <c r="S3599" s="269">
        <v>0</v>
      </c>
      <c r="T3599" s="270">
        <f>S3599*H3599</f>
        <v>0</v>
      </c>
      <c r="AR3599" s="271" t="s">
        <v>371</v>
      </c>
      <c r="AT3599" s="271" t="s">
        <v>368</v>
      </c>
      <c r="AU3599" s="271" t="s">
        <v>90</v>
      </c>
      <c r="AY3599" s="53" t="s">
        <v>366</v>
      </c>
      <c r="BE3599" s="179">
        <f>IF(N3599="základná",J3599,0)</f>
        <v>0</v>
      </c>
      <c r="BF3599" s="179">
        <f>IF(N3599="znížená",J3599,0)</f>
        <v>0</v>
      </c>
      <c r="BG3599" s="179">
        <f>IF(N3599="zákl. prenesená",J3599,0)</f>
        <v>0</v>
      </c>
      <c r="BH3599" s="179">
        <f>IF(N3599="zníž. prenesená",J3599,0)</f>
        <v>0</v>
      </c>
      <c r="BI3599" s="179">
        <f>IF(N3599="nulová",J3599,0)</f>
        <v>0</v>
      </c>
      <c r="BJ3599" s="53" t="s">
        <v>90</v>
      </c>
      <c r="BK3599" s="179">
        <f>ROUND(I3599*H3599,2)</f>
        <v>0</v>
      </c>
      <c r="BL3599" s="53" t="s">
        <v>371</v>
      </c>
      <c r="BM3599" s="271" t="s">
        <v>2822</v>
      </c>
    </row>
    <row r="3600" spans="2:65" s="280" customFormat="1">
      <c r="B3600" s="279"/>
      <c r="D3600" s="274" t="s">
        <v>373</v>
      </c>
      <c r="E3600" s="281" t="s">
        <v>1</v>
      </c>
      <c r="F3600" s="282" t="s">
        <v>222</v>
      </c>
      <c r="H3600" s="283">
        <v>28.89</v>
      </c>
      <c r="L3600" s="279"/>
      <c r="M3600" s="284"/>
      <c r="T3600" s="285"/>
      <c r="AT3600" s="281" t="s">
        <v>373</v>
      </c>
      <c r="AU3600" s="281" t="s">
        <v>90</v>
      </c>
      <c r="AV3600" s="280" t="s">
        <v>90</v>
      </c>
      <c r="AW3600" s="280" t="s">
        <v>31</v>
      </c>
      <c r="AX3600" s="280" t="s">
        <v>77</v>
      </c>
      <c r="AY3600" s="281" t="s">
        <v>366</v>
      </c>
    </row>
    <row r="3601" spans="2:65" s="287" customFormat="1">
      <c r="B3601" s="286"/>
      <c r="D3601" s="274" t="s">
        <v>373</v>
      </c>
      <c r="E3601" s="288" t="s">
        <v>1</v>
      </c>
      <c r="F3601" s="289" t="s">
        <v>378</v>
      </c>
      <c r="H3601" s="290">
        <v>28.89</v>
      </c>
      <c r="L3601" s="286"/>
      <c r="M3601" s="291"/>
      <c r="T3601" s="292"/>
      <c r="AT3601" s="288" t="s">
        <v>373</v>
      </c>
      <c r="AU3601" s="288" t="s">
        <v>90</v>
      </c>
      <c r="AV3601" s="287" t="s">
        <v>371</v>
      </c>
      <c r="AW3601" s="287" t="s">
        <v>31</v>
      </c>
      <c r="AX3601" s="287" t="s">
        <v>84</v>
      </c>
      <c r="AY3601" s="288" t="s">
        <v>366</v>
      </c>
    </row>
    <row r="3602" spans="2:65" s="273" customFormat="1">
      <c r="B3602" s="272"/>
      <c r="D3602" s="274" t="s">
        <v>373</v>
      </c>
      <c r="E3602" s="275" t="s">
        <v>1</v>
      </c>
      <c r="F3602" s="276" t="s">
        <v>2798</v>
      </c>
      <c r="H3602" s="275" t="s">
        <v>1</v>
      </c>
      <c r="L3602" s="272"/>
      <c r="M3602" s="277"/>
      <c r="T3602" s="278"/>
      <c r="AT3602" s="275" t="s">
        <v>373</v>
      </c>
      <c r="AU3602" s="275" t="s">
        <v>90</v>
      </c>
      <c r="AV3602" s="273" t="s">
        <v>84</v>
      </c>
      <c r="AW3602" s="273" t="s">
        <v>31</v>
      </c>
      <c r="AX3602" s="273" t="s">
        <v>77</v>
      </c>
      <c r="AY3602" s="275" t="s">
        <v>366</v>
      </c>
    </row>
    <row r="3603" spans="2:65" s="74" customFormat="1" ht="24.2" customHeight="1">
      <c r="B3603" s="73"/>
      <c r="C3603" s="260" t="s">
        <v>2823</v>
      </c>
      <c r="D3603" s="260" t="s">
        <v>368</v>
      </c>
      <c r="E3603" s="261" t="s">
        <v>2824</v>
      </c>
      <c r="F3603" s="262" t="s">
        <v>2825</v>
      </c>
      <c r="G3603" s="263" t="s">
        <v>249</v>
      </c>
      <c r="H3603" s="264">
        <v>132.19999999999999</v>
      </c>
      <c r="I3603" s="26"/>
      <c r="J3603" s="266">
        <f>ROUND(I3603*H3603,2)</f>
        <v>0</v>
      </c>
      <c r="K3603" s="267"/>
      <c r="L3603" s="73"/>
      <c r="M3603" s="27" t="s">
        <v>1</v>
      </c>
      <c r="N3603" s="233" t="s">
        <v>43</v>
      </c>
      <c r="P3603" s="269">
        <f>O3603*H3603</f>
        <v>0</v>
      </c>
      <c r="Q3603" s="269">
        <v>9.1800000000000007E-2</v>
      </c>
      <c r="R3603" s="269">
        <f>Q3603*H3603</f>
        <v>12.135959999999999</v>
      </c>
      <c r="S3603" s="269">
        <v>0</v>
      </c>
      <c r="T3603" s="270">
        <f>S3603*H3603</f>
        <v>0</v>
      </c>
      <c r="AR3603" s="271" t="s">
        <v>371</v>
      </c>
      <c r="AT3603" s="271" t="s">
        <v>368</v>
      </c>
      <c r="AU3603" s="271" t="s">
        <v>90</v>
      </c>
      <c r="AY3603" s="53" t="s">
        <v>366</v>
      </c>
      <c r="BE3603" s="179">
        <f>IF(N3603="základná",J3603,0)</f>
        <v>0</v>
      </c>
      <c r="BF3603" s="179">
        <f>IF(N3603="znížená",J3603,0)</f>
        <v>0</v>
      </c>
      <c r="BG3603" s="179">
        <f>IF(N3603="zákl. prenesená",J3603,0)</f>
        <v>0</v>
      </c>
      <c r="BH3603" s="179">
        <f>IF(N3603="zníž. prenesená",J3603,0)</f>
        <v>0</v>
      </c>
      <c r="BI3603" s="179">
        <f>IF(N3603="nulová",J3603,0)</f>
        <v>0</v>
      </c>
      <c r="BJ3603" s="53" t="s">
        <v>90</v>
      </c>
      <c r="BK3603" s="179">
        <f>ROUND(I3603*H3603,2)</f>
        <v>0</v>
      </c>
      <c r="BL3603" s="53" t="s">
        <v>371</v>
      </c>
      <c r="BM3603" s="271" t="s">
        <v>2826</v>
      </c>
    </row>
    <row r="3604" spans="2:65" s="280" customFormat="1">
      <c r="B3604" s="279"/>
      <c r="D3604" s="274" t="s">
        <v>373</v>
      </c>
      <c r="E3604" s="281" t="s">
        <v>1</v>
      </c>
      <c r="F3604" s="282" t="s">
        <v>173</v>
      </c>
      <c r="H3604" s="283">
        <v>132.19999999999999</v>
      </c>
      <c r="L3604" s="279"/>
      <c r="M3604" s="284"/>
      <c r="T3604" s="285"/>
      <c r="AT3604" s="281" t="s">
        <v>373</v>
      </c>
      <c r="AU3604" s="281" t="s">
        <v>90</v>
      </c>
      <c r="AV3604" s="280" t="s">
        <v>90</v>
      </c>
      <c r="AW3604" s="280" t="s">
        <v>31</v>
      </c>
      <c r="AX3604" s="280" t="s">
        <v>77</v>
      </c>
      <c r="AY3604" s="281" t="s">
        <v>366</v>
      </c>
    </row>
    <row r="3605" spans="2:65" s="287" customFormat="1">
      <c r="B3605" s="286"/>
      <c r="D3605" s="274" t="s">
        <v>373</v>
      </c>
      <c r="E3605" s="288" t="s">
        <v>1</v>
      </c>
      <c r="F3605" s="289" t="s">
        <v>378</v>
      </c>
      <c r="H3605" s="290">
        <v>132.19999999999999</v>
      </c>
      <c r="L3605" s="286"/>
      <c r="M3605" s="291"/>
      <c r="T3605" s="292"/>
      <c r="AT3605" s="288" t="s">
        <v>373</v>
      </c>
      <c r="AU3605" s="288" t="s">
        <v>90</v>
      </c>
      <c r="AV3605" s="287" t="s">
        <v>371</v>
      </c>
      <c r="AW3605" s="287" t="s">
        <v>31</v>
      </c>
      <c r="AX3605" s="287" t="s">
        <v>84</v>
      </c>
      <c r="AY3605" s="288" t="s">
        <v>366</v>
      </c>
    </row>
    <row r="3606" spans="2:65" s="273" customFormat="1">
      <c r="B3606" s="272"/>
      <c r="D3606" s="274" t="s">
        <v>373</v>
      </c>
      <c r="E3606" s="275" t="s">
        <v>1</v>
      </c>
      <c r="F3606" s="276" t="s">
        <v>2798</v>
      </c>
      <c r="H3606" s="275" t="s">
        <v>1</v>
      </c>
      <c r="L3606" s="272"/>
      <c r="M3606" s="277"/>
      <c r="T3606" s="278"/>
      <c r="AT3606" s="275" t="s">
        <v>373</v>
      </c>
      <c r="AU3606" s="275" t="s">
        <v>90</v>
      </c>
      <c r="AV3606" s="273" t="s">
        <v>84</v>
      </c>
      <c r="AW3606" s="273" t="s">
        <v>31</v>
      </c>
      <c r="AX3606" s="273" t="s">
        <v>77</v>
      </c>
      <c r="AY3606" s="275" t="s">
        <v>366</v>
      </c>
    </row>
    <row r="3607" spans="2:65" s="74" customFormat="1" ht="24.2" customHeight="1">
      <c r="B3607" s="73"/>
      <c r="C3607" s="260" t="s">
        <v>2827</v>
      </c>
      <c r="D3607" s="260" t="s">
        <v>368</v>
      </c>
      <c r="E3607" s="261" t="s">
        <v>2828</v>
      </c>
      <c r="F3607" s="262" t="s">
        <v>2829</v>
      </c>
      <c r="G3607" s="263" t="s">
        <v>249</v>
      </c>
      <c r="H3607" s="264">
        <v>120.03</v>
      </c>
      <c r="I3607" s="26"/>
      <c r="J3607" s="266">
        <f>ROUND(I3607*H3607,2)</f>
        <v>0</v>
      </c>
      <c r="K3607" s="267"/>
      <c r="L3607" s="73"/>
      <c r="M3607" s="27" t="s">
        <v>1</v>
      </c>
      <c r="N3607" s="233" t="s">
        <v>43</v>
      </c>
      <c r="P3607" s="269">
        <f>O3607*H3607</f>
        <v>0</v>
      </c>
      <c r="Q3607" s="269">
        <v>6.1992000000000002E-3</v>
      </c>
      <c r="R3607" s="269">
        <f>Q3607*H3607</f>
        <v>0.74408997600000004</v>
      </c>
      <c r="S3607" s="269">
        <v>0</v>
      </c>
      <c r="T3607" s="270">
        <f>S3607*H3607</f>
        <v>0</v>
      </c>
      <c r="AR3607" s="271" t="s">
        <v>371</v>
      </c>
      <c r="AT3607" s="271" t="s">
        <v>368</v>
      </c>
      <c r="AU3607" s="271" t="s">
        <v>90</v>
      </c>
      <c r="AY3607" s="53" t="s">
        <v>366</v>
      </c>
      <c r="BE3607" s="179">
        <f>IF(N3607="základná",J3607,0)</f>
        <v>0</v>
      </c>
      <c r="BF3607" s="179">
        <f>IF(N3607="znížená",J3607,0)</f>
        <v>0</v>
      </c>
      <c r="BG3607" s="179">
        <f>IF(N3607="zákl. prenesená",J3607,0)</f>
        <v>0</v>
      </c>
      <c r="BH3607" s="179">
        <f>IF(N3607="zníž. prenesená",J3607,0)</f>
        <v>0</v>
      </c>
      <c r="BI3607" s="179">
        <f>IF(N3607="nulová",J3607,0)</f>
        <v>0</v>
      </c>
      <c r="BJ3607" s="53" t="s">
        <v>90</v>
      </c>
      <c r="BK3607" s="179">
        <f>ROUND(I3607*H3607,2)</f>
        <v>0</v>
      </c>
      <c r="BL3607" s="53" t="s">
        <v>371</v>
      </c>
      <c r="BM3607" s="271" t="s">
        <v>2830</v>
      </c>
    </row>
    <row r="3608" spans="2:65" s="280" customFormat="1">
      <c r="B3608" s="279"/>
      <c r="D3608" s="274" t="s">
        <v>373</v>
      </c>
      <c r="E3608" s="281" t="s">
        <v>1</v>
      </c>
      <c r="F3608" s="282" t="s">
        <v>175</v>
      </c>
      <c r="H3608" s="283">
        <v>120.03</v>
      </c>
      <c r="L3608" s="279"/>
      <c r="M3608" s="284"/>
      <c r="T3608" s="285"/>
      <c r="AT3608" s="281" t="s">
        <v>373</v>
      </c>
      <c r="AU3608" s="281" t="s">
        <v>90</v>
      </c>
      <c r="AV3608" s="280" t="s">
        <v>90</v>
      </c>
      <c r="AW3608" s="280" t="s">
        <v>31</v>
      </c>
      <c r="AX3608" s="280" t="s">
        <v>77</v>
      </c>
      <c r="AY3608" s="281" t="s">
        <v>366</v>
      </c>
    </row>
    <row r="3609" spans="2:65" s="287" customFormat="1">
      <c r="B3609" s="286"/>
      <c r="D3609" s="274" t="s">
        <v>373</v>
      </c>
      <c r="E3609" s="288" t="s">
        <v>1</v>
      </c>
      <c r="F3609" s="289" t="s">
        <v>378</v>
      </c>
      <c r="H3609" s="290">
        <v>120.03</v>
      </c>
      <c r="L3609" s="286"/>
      <c r="M3609" s="291"/>
      <c r="T3609" s="292"/>
      <c r="AT3609" s="288" t="s">
        <v>373</v>
      </c>
      <c r="AU3609" s="288" t="s">
        <v>90</v>
      </c>
      <c r="AV3609" s="287" t="s">
        <v>371</v>
      </c>
      <c r="AW3609" s="287" t="s">
        <v>31</v>
      </c>
      <c r="AX3609" s="287" t="s">
        <v>84</v>
      </c>
      <c r="AY3609" s="288" t="s">
        <v>366</v>
      </c>
    </row>
    <row r="3610" spans="2:65" s="74" customFormat="1" ht="33" customHeight="1">
      <c r="B3610" s="73"/>
      <c r="C3610" s="260" t="s">
        <v>2831</v>
      </c>
      <c r="D3610" s="260" t="s">
        <v>368</v>
      </c>
      <c r="E3610" s="261" t="s">
        <v>2832</v>
      </c>
      <c r="F3610" s="262" t="s">
        <v>2833</v>
      </c>
      <c r="G3610" s="263" t="s">
        <v>249</v>
      </c>
      <c r="H3610" s="264">
        <v>568.54600000000005</v>
      </c>
      <c r="I3610" s="26"/>
      <c r="J3610" s="266">
        <f>ROUND(I3610*H3610,2)</f>
        <v>0</v>
      </c>
      <c r="K3610" s="267"/>
      <c r="L3610" s="73"/>
      <c r="M3610" s="27" t="s">
        <v>1</v>
      </c>
      <c r="N3610" s="233" t="s">
        <v>43</v>
      </c>
      <c r="P3610" s="269">
        <f>O3610*H3610</f>
        <v>0</v>
      </c>
      <c r="Q3610" s="269">
        <v>0.13389999999999999</v>
      </c>
      <c r="R3610" s="269">
        <f>Q3610*H3610</f>
        <v>76.128309400000006</v>
      </c>
      <c r="S3610" s="269">
        <v>0</v>
      </c>
      <c r="T3610" s="270">
        <f>S3610*H3610</f>
        <v>0</v>
      </c>
      <c r="AR3610" s="271" t="s">
        <v>371</v>
      </c>
      <c r="AT3610" s="271" t="s">
        <v>368</v>
      </c>
      <c r="AU3610" s="271" t="s">
        <v>90</v>
      </c>
      <c r="AY3610" s="53" t="s">
        <v>366</v>
      </c>
      <c r="BE3610" s="179">
        <f>IF(N3610="základná",J3610,0)</f>
        <v>0</v>
      </c>
      <c r="BF3610" s="179">
        <f>IF(N3610="znížená",J3610,0)</f>
        <v>0</v>
      </c>
      <c r="BG3610" s="179">
        <f>IF(N3610="zákl. prenesená",J3610,0)</f>
        <v>0</v>
      </c>
      <c r="BH3610" s="179">
        <f>IF(N3610="zníž. prenesená",J3610,0)</f>
        <v>0</v>
      </c>
      <c r="BI3610" s="179">
        <f>IF(N3610="nulová",J3610,0)</f>
        <v>0</v>
      </c>
      <c r="BJ3610" s="53" t="s">
        <v>90</v>
      </c>
      <c r="BK3610" s="179">
        <f>ROUND(I3610*H3610,2)</f>
        <v>0</v>
      </c>
      <c r="BL3610" s="53" t="s">
        <v>371</v>
      </c>
      <c r="BM3610" s="271" t="s">
        <v>2834</v>
      </c>
    </row>
    <row r="3611" spans="2:65" s="74" customFormat="1" ht="24.2" customHeight="1">
      <c r="B3611" s="73"/>
      <c r="C3611" s="260" t="s">
        <v>2835</v>
      </c>
      <c r="D3611" s="260" t="s">
        <v>368</v>
      </c>
      <c r="E3611" s="261" t="s">
        <v>2836</v>
      </c>
      <c r="F3611" s="262" t="s">
        <v>2837</v>
      </c>
      <c r="G3611" s="263" t="s">
        <v>249</v>
      </c>
      <c r="H3611" s="264">
        <v>568.54600000000005</v>
      </c>
      <c r="I3611" s="26"/>
      <c r="J3611" s="266">
        <f>ROUND(I3611*H3611,2)</f>
        <v>0</v>
      </c>
      <c r="K3611" s="267"/>
      <c r="L3611" s="73"/>
      <c r="M3611" s="27" t="s">
        <v>1</v>
      </c>
      <c r="N3611" s="233" t="s">
        <v>43</v>
      </c>
      <c r="P3611" s="269">
        <f>O3611*H3611</f>
        <v>0</v>
      </c>
      <c r="Q3611" s="269">
        <v>1.6000000000000001E-3</v>
      </c>
      <c r="R3611" s="269">
        <f>Q3611*H3611</f>
        <v>0.90967360000000008</v>
      </c>
      <c r="S3611" s="269">
        <v>0</v>
      </c>
      <c r="T3611" s="270">
        <f>S3611*H3611</f>
        <v>0</v>
      </c>
      <c r="AR3611" s="271" t="s">
        <v>371</v>
      </c>
      <c r="AT3611" s="271" t="s">
        <v>368</v>
      </c>
      <c r="AU3611" s="271" t="s">
        <v>90</v>
      </c>
      <c r="AY3611" s="53" t="s">
        <v>366</v>
      </c>
      <c r="BE3611" s="179">
        <f>IF(N3611="základná",J3611,0)</f>
        <v>0</v>
      </c>
      <c r="BF3611" s="179">
        <f>IF(N3611="znížená",J3611,0)</f>
        <v>0</v>
      </c>
      <c r="BG3611" s="179">
        <f>IF(N3611="zákl. prenesená",J3611,0)</f>
        <v>0</v>
      </c>
      <c r="BH3611" s="179">
        <f>IF(N3611="zníž. prenesená",J3611,0)</f>
        <v>0</v>
      </c>
      <c r="BI3611" s="179">
        <f>IF(N3611="nulová",J3611,0)</f>
        <v>0</v>
      </c>
      <c r="BJ3611" s="53" t="s">
        <v>90</v>
      </c>
      <c r="BK3611" s="179">
        <f>ROUND(I3611*H3611,2)</f>
        <v>0</v>
      </c>
      <c r="BL3611" s="53" t="s">
        <v>371</v>
      </c>
      <c r="BM3611" s="271" t="s">
        <v>2838</v>
      </c>
    </row>
    <row r="3612" spans="2:65" s="273" customFormat="1">
      <c r="B3612" s="272"/>
      <c r="D3612" s="274" t="s">
        <v>373</v>
      </c>
      <c r="E3612" s="275" t="s">
        <v>1</v>
      </c>
      <c r="F3612" s="276" t="s">
        <v>2839</v>
      </c>
      <c r="H3612" s="275" t="s">
        <v>1</v>
      </c>
      <c r="L3612" s="272"/>
      <c r="M3612" s="277"/>
      <c r="T3612" s="278"/>
      <c r="AT3612" s="275" t="s">
        <v>373</v>
      </c>
      <c r="AU3612" s="275" t="s">
        <v>90</v>
      </c>
      <c r="AV3612" s="273" t="s">
        <v>84</v>
      </c>
      <c r="AW3612" s="273" t="s">
        <v>31</v>
      </c>
      <c r="AX3612" s="273" t="s">
        <v>77</v>
      </c>
      <c r="AY3612" s="275" t="s">
        <v>366</v>
      </c>
    </row>
    <row r="3613" spans="2:65" s="280" customFormat="1" ht="22.5">
      <c r="B3613" s="279"/>
      <c r="D3613" s="274" t="s">
        <v>373</v>
      </c>
      <c r="E3613" s="281" t="s">
        <v>1</v>
      </c>
      <c r="F3613" s="282" t="s">
        <v>500</v>
      </c>
      <c r="H3613" s="283">
        <v>568.54600000000005</v>
      </c>
      <c r="L3613" s="279"/>
      <c r="M3613" s="284"/>
      <c r="T3613" s="285"/>
      <c r="AT3613" s="281" t="s">
        <v>373</v>
      </c>
      <c r="AU3613" s="281" t="s">
        <v>90</v>
      </c>
      <c r="AV3613" s="280" t="s">
        <v>90</v>
      </c>
      <c r="AW3613" s="280" t="s">
        <v>31</v>
      </c>
      <c r="AX3613" s="280" t="s">
        <v>77</v>
      </c>
      <c r="AY3613" s="281" t="s">
        <v>366</v>
      </c>
    </row>
    <row r="3614" spans="2:65" s="287" customFormat="1">
      <c r="B3614" s="286"/>
      <c r="D3614" s="274" t="s">
        <v>373</v>
      </c>
      <c r="E3614" s="288" t="s">
        <v>1</v>
      </c>
      <c r="F3614" s="289" t="s">
        <v>378</v>
      </c>
      <c r="H3614" s="290">
        <v>568.54600000000005</v>
      </c>
      <c r="L3614" s="286"/>
      <c r="M3614" s="291"/>
      <c r="T3614" s="292"/>
      <c r="AT3614" s="288" t="s">
        <v>373</v>
      </c>
      <c r="AU3614" s="288" t="s">
        <v>90</v>
      </c>
      <c r="AV3614" s="287" t="s">
        <v>371</v>
      </c>
      <c r="AW3614" s="287" t="s">
        <v>31</v>
      </c>
      <c r="AX3614" s="287" t="s">
        <v>84</v>
      </c>
      <c r="AY3614" s="288" t="s">
        <v>366</v>
      </c>
    </row>
    <row r="3615" spans="2:65" s="249" customFormat="1" ht="22.9" customHeight="1">
      <c r="B3615" s="248"/>
      <c r="D3615" s="250" t="s">
        <v>76</v>
      </c>
      <c r="E3615" s="258" t="s">
        <v>462</v>
      </c>
      <c r="F3615" s="258" t="s">
        <v>2840</v>
      </c>
      <c r="J3615" s="259">
        <f>BK3615</f>
        <v>0</v>
      </c>
      <c r="L3615" s="248"/>
      <c r="M3615" s="253"/>
      <c r="P3615" s="254">
        <f>SUM(P3616:P5327)</f>
        <v>0</v>
      </c>
      <c r="R3615" s="254">
        <f>SUM(R3616:R5327)</f>
        <v>144.7920372824</v>
      </c>
      <c r="T3615" s="255">
        <f>SUM(T3616:T5327)</f>
        <v>2941.1392587600008</v>
      </c>
      <c r="AR3615" s="250" t="s">
        <v>84</v>
      </c>
      <c r="AT3615" s="256" t="s">
        <v>76</v>
      </c>
      <c r="AU3615" s="256" t="s">
        <v>84</v>
      </c>
      <c r="AY3615" s="250" t="s">
        <v>366</v>
      </c>
      <c r="BK3615" s="257">
        <f>SUM(BK3616:BK5327)</f>
        <v>0</v>
      </c>
    </row>
    <row r="3616" spans="2:65" s="74" customFormat="1" ht="24.2" customHeight="1">
      <c r="B3616" s="73"/>
      <c r="C3616" s="260" t="s">
        <v>2841</v>
      </c>
      <c r="D3616" s="260" t="s">
        <v>368</v>
      </c>
      <c r="E3616" s="261" t="s">
        <v>2842</v>
      </c>
      <c r="F3616" s="262" t="s">
        <v>2843</v>
      </c>
      <c r="G3616" s="263" t="s">
        <v>265</v>
      </c>
      <c r="H3616" s="264">
        <v>22.46</v>
      </c>
      <c r="I3616" s="26"/>
      <c r="J3616" s="266">
        <f>ROUND(I3616*H3616,2)</f>
        <v>0</v>
      </c>
      <c r="K3616" s="267"/>
      <c r="L3616" s="73"/>
      <c r="M3616" s="27" t="s">
        <v>1</v>
      </c>
      <c r="N3616" s="233" t="s">
        <v>43</v>
      </c>
      <c r="P3616" s="269">
        <f>O3616*H3616</f>
        <v>0</v>
      </c>
      <c r="Q3616" s="269">
        <v>0</v>
      </c>
      <c r="R3616" s="269">
        <f>Q3616*H3616</f>
        <v>0</v>
      </c>
      <c r="S3616" s="269">
        <v>0</v>
      </c>
      <c r="T3616" s="270">
        <f>S3616*H3616</f>
        <v>0</v>
      </c>
      <c r="AR3616" s="271" t="s">
        <v>371</v>
      </c>
      <c r="AT3616" s="271" t="s">
        <v>368</v>
      </c>
      <c r="AU3616" s="271" t="s">
        <v>90</v>
      </c>
      <c r="AY3616" s="53" t="s">
        <v>366</v>
      </c>
      <c r="BE3616" s="179">
        <f>IF(N3616="základná",J3616,0)</f>
        <v>0</v>
      </c>
      <c r="BF3616" s="179">
        <f>IF(N3616="znížená",J3616,0)</f>
        <v>0</v>
      </c>
      <c r="BG3616" s="179">
        <f>IF(N3616="zákl. prenesená",J3616,0)</f>
        <v>0</v>
      </c>
      <c r="BH3616" s="179">
        <f>IF(N3616="zníž. prenesená",J3616,0)</f>
        <v>0</v>
      </c>
      <c r="BI3616" s="179">
        <f>IF(N3616="nulová",J3616,0)</f>
        <v>0</v>
      </c>
      <c r="BJ3616" s="53" t="s">
        <v>90</v>
      </c>
      <c r="BK3616" s="179">
        <f>ROUND(I3616*H3616,2)</f>
        <v>0</v>
      </c>
      <c r="BL3616" s="53" t="s">
        <v>371</v>
      </c>
      <c r="BM3616" s="271" t="s">
        <v>2844</v>
      </c>
    </row>
    <row r="3617" spans="2:65" s="273" customFormat="1">
      <c r="B3617" s="272"/>
      <c r="D3617" s="274" t="s">
        <v>373</v>
      </c>
      <c r="E3617" s="275" t="s">
        <v>1</v>
      </c>
      <c r="F3617" s="276" t="s">
        <v>374</v>
      </c>
      <c r="H3617" s="275" t="s">
        <v>1</v>
      </c>
      <c r="L3617" s="272"/>
      <c r="M3617" s="277"/>
      <c r="T3617" s="278"/>
      <c r="AT3617" s="275" t="s">
        <v>373</v>
      </c>
      <c r="AU3617" s="275" t="s">
        <v>90</v>
      </c>
      <c r="AV3617" s="273" t="s">
        <v>84</v>
      </c>
      <c r="AW3617" s="273" t="s">
        <v>31</v>
      </c>
      <c r="AX3617" s="273" t="s">
        <v>77</v>
      </c>
      <c r="AY3617" s="275" t="s">
        <v>366</v>
      </c>
    </row>
    <row r="3618" spans="2:65" s="280" customFormat="1">
      <c r="B3618" s="279"/>
      <c r="D3618" s="274" t="s">
        <v>373</v>
      </c>
      <c r="E3618" s="281" t="s">
        <v>1</v>
      </c>
      <c r="F3618" s="282" t="s">
        <v>2845</v>
      </c>
      <c r="H3618" s="283">
        <v>22.46</v>
      </c>
      <c r="L3618" s="279"/>
      <c r="M3618" s="284"/>
      <c r="T3618" s="285"/>
      <c r="AT3618" s="281" t="s">
        <v>373</v>
      </c>
      <c r="AU3618" s="281" t="s">
        <v>90</v>
      </c>
      <c r="AV3618" s="280" t="s">
        <v>90</v>
      </c>
      <c r="AW3618" s="280" t="s">
        <v>31</v>
      </c>
      <c r="AX3618" s="280" t="s">
        <v>77</v>
      </c>
      <c r="AY3618" s="281" t="s">
        <v>366</v>
      </c>
    </row>
    <row r="3619" spans="2:65" s="287" customFormat="1">
      <c r="B3619" s="286"/>
      <c r="D3619" s="274" t="s">
        <v>373</v>
      </c>
      <c r="E3619" s="288" t="s">
        <v>1</v>
      </c>
      <c r="F3619" s="289" t="s">
        <v>378</v>
      </c>
      <c r="H3619" s="290">
        <v>22.46</v>
      </c>
      <c r="L3619" s="286"/>
      <c r="M3619" s="291"/>
      <c r="T3619" s="292"/>
      <c r="AT3619" s="288" t="s">
        <v>373</v>
      </c>
      <c r="AU3619" s="288" t="s">
        <v>90</v>
      </c>
      <c r="AV3619" s="287" t="s">
        <v>371</v>
      </c>
      <c r="AW3619" s="287" t="s">
        <v>31</v>
      </c>
      <c r="AX3619" s="287" t="s">
        <v>84</v>
      </c>
      <c r="AY3619" s="288" t="s">
        <v>366</v>
      </c>
    </row>
    <row r="3620" spans="2:65" s="74" customFormat="1" ht="24.2" customHeight="1">
      <c r="B3620" s="73"/>
      <c r="C3620" s="260" t="s">
        <v>2846</v>
      </c>
      <c r="D3620" s="260" t="s">
        <v>368</v>
      </c>
      <c r="E3620" s="261" t="s">
        <v>2847</v>
      </c>
      <c r="F3620" s="262" t="s">
        <v>2848</v>
      </c>
      <c r="G3620" s="263" t="s">
        <v>249</v>
      </c>
      <c r="H3620" s="264">
        <v>1.119</v>
      </c>
      <c r="I3620" s="26"/>
      <c r="J3620" s="266">
        <f>ROUND(I3620*H3620,2)</f>
        <v>0</v>
      </c>
      <c r="K3620" s="267"/>
      <c r="L3620" s="73"/>
      <c r="M3620" s="27" t="s">
        <v>1</v>
      </c>
      <c r="N3620" s="233" t="s">
        <v>43</v>
      </c>
      <c r="P3620" s="269">
        <f>O3620*H3620</f>
        <v>0</v>
      </c>
      <c r="Q3620" s="269">
        <v>2.001E-2</v>
      </c>
      <c r="R3620" s="269">
        <f>Q3620*H3620</f>
        <v>2.2391189999999998E-2</v>
      </c>
      <c r="S3620" s="269">
        <v>0</v>
      </c>
      <c r="T3620" s="270">
        <f>S3620*H3620</f>
        <v>0</v>
      </c>
      <c r="AR3620" s="271" t="s">
        <v>371</v>
      </c>
      <c r="AT3620" s="271" t="s">
        <v>368</v>
      </c>
      <c r="AU3620" s="271" t="s">
        <v>90</v>
      </c>
      <c r="AY3620" s="53" t="s">
        <v>366</v>
      </c>
      <c r="BE3620" s="179">
        <f>IF(N3620="základná",J3620,0)</f>
        <v>0</v>
      </c>
      <c r="BF3620" s="179">
        <f>IF(N3620="znížená",J3620,0)</f>
        <v>0</v>
      </c>
      <c r="BG3620" s="179">
        <f>IF(N3620="zákl. prenesená",J3620,0)</f>
        <v>0</v>
      </c>
      <c r="BH3620" s="179">
        <f>IF(N3620="zníž. prenesená",J3620,0)</f>
        <v>0</v>
      </c>
      <c r="BI3620" s="179">
        <f>IF(N3620="nulová",J3620,0)</f>
        <v>0</v>
      </c>
      <c r="BJ3620" s="53" t="s">
        <v>90</v>
      </c>
      <c r="BK3620" s="179">
        <f>ROUND(I3620*H3620,2)</f>
        <v>0</v>
      </c>
      <c r="BL3620" s="53" t="s">
        <v>371</v>
      </c>
      <c r="BM3620" s="271" t="s">
        <v>2849</v>
      </c>
    </row>
    <row r="3621" spans="2:65" s="273" customFormat="1">
      <c r="B3621" s="272"/>
      <c r="D3621" s="274" t="s">
        <v>373</v>
      </c>
      <c r="E3621" s="275" t="s">
        <v>1</v>
      </c>
      <c r="F3621" s="276" t="s">
        <v>632</v>
      </c>
      <c r="H3621" s="275" t="s">
        <v>1</v>
      </c>
      <c r="L3621" s="272"/>
      <c r="M3621" s="277"/>
      <c r="T3621" s="278"/>
      <c r="AT3621" s="275" t="s">
        <v>373</v>
      </c>
      <c r="AU3621" s="275" t="s">
        <v>90</v>
      </c>
      <c r="AV3621" s="273" t="s">
        <v>84</v>
      </c>
      <c r="AW3621" s="273" t="s">
        <v>31</v>
      </c>
      <c r="AX3621" s="273" t="s">
        <v>77</v>
      </c>
      <c r="AY3621" s="275" t="s">
        <v>366</v>
      </c>
    </row>
    <row r="3622" spans="2:65" s="273" customFormat="1">
      <c r="B3622" s="272"/>
      <c r="D3622" s="274" t="s">
        <v>373</v>
      </c>
      <c r="E3622" s="275" t="s">
        <v>1</v>
      </c>
      <c r="F3622" s="276" t="s">
        <v>792</v>
      </c>
      <c r="H3622" s="275" t="s">
        <v>1</v>
      </c>
      <c r="L3622" s="272"/>
      <c r="M3622" s="277"/>
      <c r="T3622" s="278"/>
      <c r="AT3622" s="275" t="s">
        <v>373</v>
      </c>
      <c r="AU3622" s="275" t="s">
        <v>90</v>
      </c>
      <c r="AV3622" s="273" t="s">
        <v>84</v>
      </c>
      <c r="AW3622" s="273" t="s">
        <v>31</v>
      </c>
      <c r="AX3622" s="273" t="s">
        <v>77</v>
      </c>
      <c r="AY3622" s="275" t="s">
        <v>366</v>
      </c>
    </row>
    <row r="3623" spans="2:65" s="280" customFormat="1">
      <c r="B3623" s="279"/>
      <c r="D3623" s="274" t="s">
        <v>373</v>
      </c>
      <c r="E3623" s="281" t="s">
        <v>1</v>
      </c>
      <c r="F3623" s="282" t="s">
        <v>2850</v>
      </c>
      <c r="H3623" s="283">
        <v>1.119</v>
      </c>
      <c r="L3623" s="279"/>
      <c r="M3623" s="284"/>
      <c r="T3623" s="285"/>
      <c r="AT3623" s="281" t="s">
        <v>373</v>
      </c>
      <c r="AU3623" s="281" t="s">
        <v>90</v>
      </c>
      <c r="AV3623" s="280" t="s">
        <v>90</v>
      </c>
      <c r="AW3623" s="280" t="s">
        <v>31</v>
      </c>
      <c r="AX3623" s="280" t="s">
        <v>84</v>
      </c>
      <c r="AY3623" s="281" t="s">
        <v>366</v>
      </c>
    </row>
    <row r="3624" spans="2:65" s="74" customFormat="1" ht="44.25" customHeight="1">
      <c r="B3624" s="73"/>
      <c r="C3624" s="260" t="s">
        <v>2851</v>
      </c>
      <c r="D3624" s="260" t="s">
        <v>368</v>
      </c>
      <c r="E3624" s="261" t="s">
        <v>2852</v>
      </c>
      <c r="F3624" s="262" t="s">
        <v>2853</v>
      </c>
      <c r="G3624" s="263" t="s">
        <v>265</v>
      </c>
      <c r="H3624" s="264">
        <v>252.02199999999999</v>
      </c>
      <c r="I3624" s="26"/>
      <c r="J3624" s="266">
        <f>ROUND(I3624*H3624,2)</f>
        <v>0</v>
      </c>
      <c r="K3624" s="267"/>
      <c r="L3624" s="73"/>
      <c r="M3624" s="27" t="s">
        <v>1</v>
      </c>
      <c r="N3624" s="233" t="s">
        <v>43</v>
      </c>
      <c r="P3624" s="269">
        <f>O3624*H3624</f>
        <v>0</v>
      </c>
      <c r="Q3624" s="269">
        <v>0.01</v>
      </c>
      <c r="R3624" s="269">
        <f>Q3624*H3624</f>
        <v>2.5202200000000001</v>
      </c>
      <c r="S3624" s="269">
        <v>0</v>
      </c>
      <c r="T3624" s="270">
        <f>S3624*H3624</f>
        <v>0</v>
      </c>
      <c r="AR3624" s="271" t="s">
        <v>371</v>
      </c>
      <c r="AT3624" s="271" t="s">
        <v>368</v>
      </c>
      <c r="AU3624" s="271" t="s">
        <v>90</v>
      </c>
      <c r="AY3624" s="53" t="s">
        <v>366</v>
      </c>
      <c r="BE3624" s="179">
        <f>IF(N3624="základná",J3624,0)</f>
        <v>0</v>
      </c>
      <c r="BF3624" s="179">
        <f>IF(N3624="znížená",J3624,0)</f>
        <v>0</v>
      </c>
      <c r="BG3624" s="179">
        <f>IF(N3624="zákl. prenesená",J3624,0)</f>
        <v>0</v>
      </c>
      <c r="BH3624" s="179">
        <f>IF(N3624="zníž. prenesená",J3624,0)</f>
        <v>0</v>
      </c>
      <c r="BI3624" s="179">
        <f>IF(N3624="nulová",J3624,0)</f>
        <v>0</v>
      </c>
      <c r="BJ3624" s="53" t="s">
        <v>90</v>
      </c>
      <c r="BK3624" s="179">
        <f>ROUND(I3624*H3624,2)</f>
        <v>0</v>
      </c>
      <c r="BL3624" s="53" t="s">
        <v>371</v>
      </c>
      <c r="BM3624" s="271" t="s">
        <v>2854</v>
      </c>
    </row>
    <row r="3625" spans="2:65" s="273" customFormat="1">
      <c r="B3625" s="272"/>
      <c r="D3625" s="274" t="s">
        <v>373</v>
      </c>
      <c r="E3625" s="275" t="s">
        <v>1</v>
      </c>
      <c r="F3625" s="276" t="s">
        <v>1085</v>
      </c>
      <c r="H3625" s="275" t="s">
        <v>1</v>
      </c>
      <c r="L3625" s="272"/>
      <c r="M3625" s="277"/>
      <c r="T3625" s="278"/>
      <c r="AT3625" s="275" t="s">
        <v>373</v>
      </c>
      <c r="AU3625" s="275" t="s">
        <v>90</v>
      </c>
      <c r="AV3625" s="273" t="s">
        <v>84</v>
      </c>
      <c r="AW3625" s="273" t="s">
        <v>31</v>
      </c>
      <c r="AX3625" s="273" t="s">
        <v>77</v>
      </c>
      <c r="AY3625" s="275" t="s">
        <v>366</v>
      </c>
    </row>
    <row r="3626" spans="2:65" s="280" customFormat="1" ht="22.5">
      <c r="B3626" s="279"/>
      <c r="D3626" s="274" t="s">
        <v>373</v>
      </c>
      <c r="E3626" s="281" t="s">
        <v>1</v>
      </c>
      <c r="F3626" s="282" t="s">
        <v>2855</v>
      </c>
      <c r="H3626" s="283">
        <v>27.318999999999999</v>
      </c>
      <c r="L3626" s="279"/>
      <c r="M3626" s="284"/>
      <c r="T3626" s="285"/>
      <c r="AT3626" s="281" t="s">
        <v>373</v>
      </c>
      <c r="AU3626" s="281" t="s">
        <v>90</v>
      </c>
      <c r="AV3626" s="280" t="s">
        <v>90</v>
      </c>
      <c r="AW3626" s="280" t="s">
        <v>31</v>
      </c>
      <c r="AX3626" s="280" t="s">
        <v>77</v>
      </c>
      <c r="AY3626" s="281" t="s">
        <v>366</v>
      </c>
    </row>
    <row r="3627" spans="2:65" s="273" customFormat="1">
      <c r="B3627" s="272"/>
      <c r="D3627" s="274" t="s">
        <v>373</v>
      </c>
      <c r="E3627" s="275" t="s">
        <v>1</v>
      </c>
      <c r="F3627" s="276" t="s">
        <v>1088</v>
      </c>
      <c r="H3627" s="275" t="s">
        <v>1</v>
      </c>
      <c r="L3627" s="272"/>
      <c r="M3627" s="277"/>
      <c r="T3627" s="278"/>
      <c r="AT3627" s="275" t="s">
        <v>373</v>
      </c>
      <c r="AU3627" s="275" t="s">
        <v>90</v>
      </c>
      <c r="AV3627" s="273" t="s">
        <v>84</v>
      </c>
      <c r="AW3627" s="273" t="s">
        <v>31</v>
      </c>
      <c r="AX3627" s="273" t="s">
        <v>77</v>
      </c>
      <c r="AY3627" s="275" t="s">
        <v>366</v>
      </c>
    </row>
    <row r="3628" spans="2:65" s="280" customFormat="1">
      <c r="B3628" s="279"/>
      <c r="D3628" s="274" t="s">
        <v>373</v>
      </c>
      <c r="E3628" s="281" t="s">
        <v>1</v>
      </c>
      <c r="F3628" s="282" t="s">
        <v>2856</v>
      </c>
      <c r="H3628" s="283">
        <v>3.7010000000000001</v>
      </c>
      <c r="L3628" s="279"/>
      <c r="M3628" s="284"/>
      <c r="T3628" s="285"/>
      <c r="AT3628" s="281" t="s">
        <v>373</v>
      </c>
      <c r="AU3628" s="281" t="s">
        <v>90</v>
      </c>
      <c r="AV3628" s="280" t="s">
        <v>90</v>
      </c>
      <c r="AW3628" s="280" t="s">
        <v>31</v>
      </c>
      <c r="AX3628" s="280" t="s">
        <v>77</v>
      </c>
      <c r="AY3628" s="281" t="s">
        <v>366</v>
      </c>
    </row>
    <row r="3629" spans="2:65" s="294" customFormat="1">
      <c r="B3629" s="293"/>
      <c r="D3629" s="274" t="s">
        <v>373</v>
      </c>
      <c r="E3629" s="295" t="s">
        <v>1</v>
      </c>
      <c r="F3629" s="296" t="s">
        <v>397</v>
      </c>
      <c r="H3629" s="297">
        <v>31.02</v>
      </c>
      <c r="L3629" s="293"/>
      <c r="M3629" s="298"/>
      <c r="T3629" s="299"/>
      <c r="AT3629" s="295" t="s">
        <v>373</v>
      </c>
      <c r="AU3629" s="295" t="s">
        <v>90</v>
      </c>
      <c r="AV3629" s="294" t="s">
        <v>149</v>
      </c>
      <c r="AW3629" s="294" t="s">
        <v>31</v>
      </c>
      <c r="AX3629" s="294" t="s">
        <v>77</v>
      </c>
      <c r="AY3629" s="295" t="s">
        <v>366</v>
      </c>
    </row>
    <row r="3630" spans="2:65" s="273" customFormat="1">
      <c r="B3630" s="272"/>
      <c r="D3630" s="274" t="s">
        <v>373</v>
      </c>
      <c r="E3630" s="275" t="s">
        <v>1</v>
      </c>
      <c r="F3630" s="276" t="s">
        <v>1180</v>
      </c>
      <c r="H3630" s="275" t="s">
        <v>1</v>
      </c>
      <c r="L3630" s="272"/>
      <c r="M3630" s="277"/>
      <c r="T3630" s="278"/>
      <c r="AT3630" s="275" t="s">
        <v>373</v>
      </c>
      <c r="AU3630" s="275" t="s">
        <v>90</v>
      </c>
      <c r="AV3630" s="273" t="s">
        <v>84</v>
      </c>
      <c r="AW3630" s="273" t="s">
        <v>31</v>
      </c>
      <c r="AX3630" s="273" t="s">
        <v>77</v>
      </c>
      <c r="AY3630" s="275" t="s">
        <v>366</v>
      </c>
    </row>
    <row r="3631" spans="2:65" s="280" customFormat="1" ht="33.75">
      <c r="B3631" s="279"/>
      <c r="D3631" s="274" t="s">
        <v>373</v>
      </c>
      <c r="E3631" s="281" t="s">
        <v>1</v>
      </c>
      <c r="F3631" s="282" t="s">
        <v>2857</v>
      </c>
      <c r="H3631" s="283">
        <v>43.927999999999997</v>
      </c>
      <c r="L3631" s="279"/>
      <c r="M3631" s="284"/>
      <c r="T3631" s="285"/>
      <c r="AT3631" s="281" t="s">
        <v>373</v>
      </c>
      <c r="AU3631" s="281" t="s">
        <v>90</v>
      </c>
      <c r="AV3631" s="280" t="s">
        <v>90</v>
      </c>
      <c r="AW3631" s="280" t="s">
        <v>31</v>
      </c>
      <c r="AX3631" s="280" t="s">
        <v>77</v>
      </c>
      <c r="AY3631" s="281" t="s">
        <v>366</v>
      </c>
    </row>
    <row r="3632" spans="2:65" s="273" customFormat="1">
      <c r="B3632" s="272"/>
      <c r="D3632" s="274" t="s">
        <v>373</v>
      </c>
      <c r="E3632" s="275" t="s">
        <v>1</v>
      </c>
      <c r="F3632" s="276" t="s">
        <v>1186</v>
      </c>
      <c r="H3632" s="275" t="s">
        <v>1</v>
      </c>
      <c r="L3632" s="272"/>
      <c r="M3632" s="277"/>
      <c r="T3632" s="278"/>
      <c r="AT3632" s="275" t="s">
        <v>373</v>
      </c>
      <c r="AU3632" s="275" t="s">
        <v>90</v>
      </c>
      <c r="AV3632" s="273" t="s">
        <v>84</v>
      </c>
      <c r="AW3632" s="273" t="s">
        <v>31</v>
      </c>
      <c r="AX3632" s="273" t="s">
        <v>77</v>
      </c>
      <c r="AY3632" s="275" t="s">
        <v>366</v>
      </c>
    </row>
    <row r="3633" spans="2:51" s="280" customFormat="1" ht="33.75">
      <c r="B3633" s="279"/>
      <c r="D3633" s="274" t="s">
        <v>373</v>
      </c>
      <c r="E3633" s="281" t="s">
        <v>1</v>
      </c>
      <c r="F3633" s="282" t="s">
        <v>2858</v>
      </c>
      <c r="H3633" s="283">
        <v>43.691000000000003</v>
      </c>
      <c r="L3633" s="279"/>
      <c r="M3633" s="284"/>
      <c r="T3633" s="285"/>
      <c r="AT3633" s="281" t="s">
        <v>373</v>
      </c>
      <c r="AU3633" s="281" t="s">
        <v>90</v>
      </c>
      <c r="AV3633" s="280" t="s">
        <v>90</v>
      </c>
      <c r="AW3633" s="280" t="s">
        <v>31</v>
      </c>
      <c r="AX3633" s="280" t="s">
        <v>77</v>
      </c>
      <c r="AY3633" s="281" t="s">
        <v>366</v>
      </c>
    </row>
    <row r="3634" spans="2:51" s="273" customFormat="1">
      <c r="B3634" s="272"/>
      <c r="D3634" s="274" t="s">
        <v>373</v>
      </c>
      <c r="E3634" s="275" t="s">
        <v>1</v>
      </c>
      <c r="F3634" s="276" t="s">
        <v>1192</v>
      </c>
      <c r="H3634" s="275" t="s">
        <v>1</v>
      </c>
      <c r="L3634" s="272"/>
      <c r="M3634" s="277"/>
      <c r="T3634" s="278"/>
      <c r="AT3634" s="275" t="s">
        <v>373</v>
      </c>
      <c r="AU3634" s="275" t="s">
        <v>90</v>
      </c>
      <c r="AV3634" s="273" t="s">
        <v>84</v>
      </c>
      <c r="AW3634" s="273" t="s">
        <v>31</v>
      </c>
      <c r="AX3634" s="273" t="s">
        <v>77</v>
      </c>
      <c r="AY3634" s="275" t="s">
        <v>366</v>
      </c>
    </row>
    <row r="3635" spans="2:51" s="280" customFormat="1" ht="22.5">
      <c r="B3635" s="279"/>
      <c r="D3635" s="274" t="s">
        <v>373</v>
      </c>
      <c r="E3635" s="281" t="s">
        <v>1</v>
      </c>
      <c r="F3635" s="282" t="s">
        <v>2859</v>
      </c>
      <c r="H3635" s="283">
        <v>24.431000000000001</v>
      </c>
      <c r="L3635" s="279"/>
      <c r="M3635" s="284"/>
      <c r="T3635" s="285"/>
      <c r="AT3635" s="281" t="s">
        <v>373</v>
      </c>
      <c r="AU3635" s="281" t="s">
        <v>90</v>
      </c>
      <c r="AV3635" s="280" t="s">
        <v>90</v>
      </c>
      <c r="AW3635" s="280" t="s">
        <v>31</v>
      </c>
      <c r="AX3635" s="280" t="s">
        <v>77</v>
      </c>
      <c r="AY3635" s="281" t="s">
        <v>366</v>
      </c>
    </row>
    <row r="3636" spans="2:51" s="273" customFormat="1">
      <c r="B3636" s="272"/>
      <c r="D3636" s="274" t="s">
        <v>373</v>
      </c>
      <c r="E3636" s="275" t="s">
        <v>1</v>
      </c>
      <c r="F3636" s="276" t="s">
        <v>1197</v>
      </c>
      <c r="H3636" s="275" t="s">
        <v>1</v>
      </c>
      <c r="L3636" s="272"/>
      <c r="M3636" s="277"/>
      <c r="T3636" s="278"/>
      <c r="AT3636" s="275" t="s">
        <v>373</v>
      </c>
      <c r="AU3636" s="275" t="s">
        <v>90</v>
      </c>
      <c r="AV3636" s="273" t="s">
        <v>84</v>
      </c>
      <c r="AW3636" s="273" t="s">
        <v>31</v>
      </c>
      <c r="AX3636" s="273" t="s">
        <v>77</v>
      </c>
      <c r="AY3636" s="275" t="s">
        <v>366</v>
      </c>
    </row>
    <row r="3637" spans="2:51" s="280" customFormat="1">
      <c r="B3637" s="279"/>
      <c r="D3637" s="274" t="s">
        <v>373</v>
      </c>
      <c r="E3637" s="281" t="s">
        <v>1</v>
      </c>
      <c r="F3637" s="282" t="s">
        <v>2860</v>
      </c>
      <c r="H3637" s="283">
        <v>20.777000000000001</v>
      </c>
      <c r="L3637" s="279"/>
      <c r="M3637" s="284"/>
      <c r="T3637" s="285"/>
      <c r="AT3637" s="281" t="s">
        <v>373</v>
      </c>
      <c r="AU3637" s="281" t="s">
        <v>90</v>
      </c>
      <c r="AV3637" s="280" t="s">
        <v>90</v>
      </c>
      <c r="AW3637" s="280" t="s">
        <v>31</v>
      </c>
      <c r="AX3637" s="280" t="s">
        <v>77</v>
      </c>
      <c r="AY3637" s="281" t="s">
        <v>366</v>
      </c>
    </row>
    <row r="3638" spans="2:51" s="273" customFormat="1">
      <c r="B3638" s="272"/>
      <c r="D3638" s="274" t="s">
        <v>373</v>
      </c>
      <c r="E3638" s="275" t="s">
        <v>1</v>
      </c>
      <c r="F3638" s="276" t="s">
        <v>1202</v>
      </c>
      <c r="H3638" s="275" t="s">
        <v>1</v>
      </c>
      <c r="L3638" s="272"/>
      <c r="M3638" s="277"/>
      <c r="T3638" s="278"/>
      <c r="AT3638" s="275" t="s">
        <v>373</v>
      </c>
      <c r="AU3638" s="275" t="s">
        <v>90</v>
      </c>
      <c r="AV3638" s="273" t="s">
        <v>84</v>
      </c>
      <c r="AW3638" s="273" t="s">
        <v>31</v>
      </c>
      <c r="AX3638" s="273" t="s">
        <v>77</v>
      </c>
      <c r="AY3638" s="275" t="s">
        <v>366</v>
      </c>
    </row>
    <row r="3639" spans="2:51" s="280" customFormat="1" ht="22.5">
      <c r="B3639" s="279"/>
      <c r="D3639" s="274" t="s">
        <v>373</v>
      </c>
      <c r="E3639" s="281" t="s">
        <v>1</v>
      </c>
      <c r="F3639" s="282" t="s">
        <v>2861</v>
      </c>
      <c r="H3639" s="283">
        <v>60.252000000000002</v>
      </c>
      <c r="L3639" s="279"/>
      <c r="M3639" s="284"/>
      <c r="T3639" s="285"/>
      <c r="AT3639" s="281" t="s">
        <v>373</v>
      </c>
      <c r="AU3639" s="281" t="s">
        <v>90</v>
      </c>
      <c r="AV3639" s="280" t="s">
        <v>90</v>
      </c>
      <c r="AW3639" s="280" t="s">
        <v>31</v>
      </c>
      <c r="AX3639" s="280" t="s">
        <v>77</v>
      </c>
      <c r="AY3639" s="281" t="s">
        <v>366</v>
      </c>
    </row>
    <row r="3640" spans="2:51" s="273" customFormat="1">
      <c r="B3640" s="272"/>
      <c r="D3640" s="274" t="s">
        <v>373</v>
      </c>
      <c r="E3640" s="275" t="s">
        <v>1</v>
      </c>
      <c r="F3640" s="276" t="s">
        <v>1209</v>
      </c>
      <c r="H3640" s="275" t="s">
        <v>1</v>
      </c>
      <c r="L3640" s="272"/>
      <c r="M3640" s="277"/>
      <c r="T3640" s="278"/>
      <c r="AT3640" s="275" t="s">
        <v>373</v>
      </c>
      <c r="AU3640" s="275" t="s">
        <v>90</v>
      </c>
      <c r="AV3640" s="273" t="s">
        <v>84</v>
      </c>
      <c r="AW3640" s="273" t="s">
        <v>31</v>
      </c>
      <c r="AX3640" s="273" t="s">
        <v>77</v>
      </c>
      <c r="AY3640" s="275" t="s">
        <v>366</v>
      </c>
    </row>
    <row r="3641" spans="2:51" s="280" customFormat="1">
      <c r="B3641" s="279"/>
      <c r="D3641" s="274" t="s">
        <v>373</v>
      </c>
      <c r="E3641" s="281" t="s">
        <v>1</v>
      </c>
      <c r="F3641" s="282" t="s">
        <v>2862</v>
      </c>
      <c r="H3641" s="283">
        <v>2.1859999999999999</v>
      </c>
      <c r="L3641" s="279"/>
      <c r="M3641" s="284"/>
      <c r="T3641" s="285"/>
      <c r="AT3641" s="281" t="s">
        <v>373</v>
      </c>
      <c r="AU3641" s="281" t="s">
        <v>90</v>
      </c>
      <c r="AV3641" s="280" t="s">
        <v>90</v>
      </c>
      <c r="AW3641" s="280" t="s">
        <v>31</v>
      </c>
      <c r="AX3641" s="280" t="s">
        <v>77</v>
      </c>
      <c r="AY3641" s="281" t="s">
        <v>366</v>
      </c>
    </row>
    <row r="3642" spans="2:51" s="273" customFormat="1">
      <c r="B3642" s="272"/>
      <c r="D3642" s="274" t="s">
        <v>373</v>
      </c>
      <c r="E3642" s="275" t="s">
        <v>1</v>
      </c>
      <c r="F3642" s="276" t="s">
        <v>1212</v>
      </c>
      <c r="H3642" s="275" t="s">
        <v>1</v>
      </c>
      <c r="L3642" s="272"/>
      <c r="M3642" s="277"/>
      <c r="T3642" s="278"/>
      <c r="AT3642" s="275" t="s">
        <v>373</v>
      </c>
      <c r="AU3642" s="275" t="s">
        <v>90</v>
      </c>
      <c r="AV3642" s="273" t="s">
        <v>84</v>
      </c>
      <c r="AW3642" s="273" t="s">
        <v>31</v>
      </c>
      <c r="AX3642" s="273" t="s">
        <v>77</v>
      </c>
      <c r="AY3642" s="275" t="s">
        <v>366</v>
      </c>
    </row>
    <row r="3643" spans="2:51" s="280" customFormat="1">
      <c r="B3643" s="279"/>
      <c r="D3643" s="274" t="s">
        <v>373</v>
      </c>
      <c r="E3643" s="281" t="s">
        <v>1</v>
      </c>
      <c r="F3643" s="282" t="s">
        <v>2863</v>
      </c>
      <c r="H3643" s="283">
        <v>1.93</v>
      </c>
      <c r="L3643" s="279"/>
      <c r="M3643" s="284"/>
      <c r="T3643" s="285"/>
      <c r="AT3643" s="281" t="s">
        <v>373</v>
      </c>
      <c r="AU3643" s="281" t="s">
        <v>90</v>
      </c>
      <c r="AV3643" s="280" t="s">
        <v>90</v>
      </c>
      <c r="AW3643" s="280" t="s">
        <v>31</v>
      </c>
      <c r="AX3643" s="280" t="s">
        <v>77</v>
      </c>
      <c r="AY3643" s="281" t="s">
        <v>366</v>
      </c>
    </row>
    <row r="3644" spans="2:51" s="273" customFormat="1">
      <c r="B3644" s="272"/>
      <c r="D3644" s="274" t="s">
        <v>373</v>
      </c>
      <c r="E3644" s="275" t="s">
        <v>1</v>
      </c>
      <c r="F3644" s="276" t="s">
        <v>1215</v>
      </c>
      <c r="H3644" s="275" t="s">
        <v>1</v>
      </c>
      <c r="L3644" s="272"/>
      <c r="M3644" s="277"/>
      <c r="T3644" s="278"/>
      <c r="AT3644" s="275" t="s">
        <v>373</v>
      </c>
      <c r="AU3644" s="275" t="s">
        <v>90</v>
      </c>
      <c r="AV3644" s="273" t="s">
        <v>84</v>
      </c>
      <c r="AW3644" s="273" t="s">
        <v>31</v>
      </c>
      <c r="AX3644" s="273" t="s">
        <v>77</v>
      </c>
      <c r="AY3644" s="275" t="s">
        <v>366</v>
      </c>
    </row>
    <row r="3645" spans="2:51" s="280" customFormat="1">
      <c r="B3645" s="279"/>
      <c r="D3645" s="274" t="s">
        <v>373</v>
      </c>
      <c r="E3645" s="281" t="s">
        <v>1</v>
      </c>
      <c r="F3645" s="282" t="s">
        <v>2864</v>
      </c>
      <c r="H3645" s="283">
        <v>11.897</v>
      </c>
      <c r="L3645" s="279"/>
      <c r="M3645" s="284"/>
      <c r="T3645" s="285"/>
      <c r="AT3645" s="281" t="s">
        <v>373</v>
      </c>
      <c r="AU3645" s="281" t="s">
        <v>90</v>
      </c>
      <c r="AV3645" s="280" t="s">
        <v>90</v>
      </c>
      <c r="AW3645" s="280" t="s">
        <v>31</v>
      </c>
      <c r="AX3645" s="280" t="s">
        <v>77</v>
      </c>
      <c r="AY3645" s="281" t="s">
        <v>366</v>
      </c>
    </row>
    <row r="3646" spans="2:51" s="273" customFormat="1">
      <c r="B3646" s="272"/>
      <c r="D3646" s="274" t="s">
        <v>373</v>
      </c>
      <c r="E3646" s="275" t="s">
        <v>1</v>
      </c>
      <c r="F3646" s="276" t="s">
        <v>1221</v>
      </c>
      <c r="H3646" s="275" t="s">
        <v>1</v>
      </c>
      <c r="L3646" s="272"/>
      <c r="M3646" s="277"/>
      <c r="T3646" s="278"/>
      <c r="AT3646" s="275" t="s">
        <v>373</v>
      </c>
      <c r="AU3646" s="275" t="s">
        <v>90</v>
      </c>
      <c r="AV3646" s="273" t="s">
        <v>84</v>
      </c>
      <c r="AW3646" s="273" t="s">
        <v>31</v>
      </c>
      <c r="AX3646" s="273" t="s">
        <v>77</v>
      </c>
      <c r="AY3646" s="275" t="s">
        <v>366</v>
      </c>
    </row>
    <row r="3647" spans="2:51" s="280" customFormat="1">
      <c r="B3647" s="279"/>
      <c r="D3647" s="274" t="s">
        <v>373</v>
      </c>
      <c r="E3647" s="281" t="s">
        <v>1</v>
      </c>
      <c r="F3647" s="282" t="s">
        <v>2865</v>
      </c>
      <c r="H3647" s="283">
        <v>11.91</v>
      </c>
      <c r="L3647" s="279"/>
      <c r="M3647" s="284"/>
      <c r="T3647" s="285"/>
      <c r="AT3647" s="281" t="s">
        <v>373</v>
      </c>
      <c r="AU3647" s="281" t="s">
        <v>90</v>
      </c>
      <c r="AV3647" s="280" t="s">
        <v>90</v>
      </c>
      <c r="AW3647" s="280" t="s">
        <v>31</v>
      </c>
      <c r="AX3647" s="280" t="s">
        <v>77</v>
      </c>
      <c r="AY3647" s="281" t="s">
        <v>366</v>
      </c>
    </row>
    <row r="3648" spans="2:51" s="294" customFormat="1">
      <c r="B3648" s="293"/>
      <c r="D3648" s="274" t="s">
        <v>373</v>
      </c>
      <c r="E3648" s="295" t="s">
        <v>1</v>
      </c>
      <c r="F3648" s="296" t="s">
        <v>397</v>
      </c>
      <c r="H3648" s="297">
        <v>221.00200000000001</v>
      </c>
      <c r="L3648" s="293"/>
      <c r="M3648" s="298"/>
      <c r="T3648" s="299"/>
      <c r="AT3648" s="295" t="s">
        <v>373</v>
      </c>
      <c r="AU3648" s="295" t="s">
        <v>90</v>
      </c>
      <c r="AV3648" s="294" t="s">
        <v>149</v>
      </c>
      <c r="AW3648" s="294" t="s">
        <v>31</v>
      </c>
      <c r="AX3648" s="294" t="s">
        <v>77</v>
      </c>
      <c r="AY3648" s="295" t="s">
        <v>366</v>
      </c>
    </row>
    <row r="3649" spans="2:65" s="287" customFormat="1">
      <c r="B3649" s="286"/>
      <c r="D3649" s="274" t="s">
        <v>373</v>
      </c>
      <c r="E3649" s="288" t="s">
        <v>1</v>
      </c>
      <c r="F3649" s="289" t="s">
        <v>378</v>
      </c>
      <c r="H3649" s="290">
        <v>252.02199999999999</v>
      </c>
      <c r="L3649" s="286"/>
      <c r="M3649" s="291"/>
      <c r="T3649" s="292"/>
      <c r="AT3649" s="288" t="s">
        <v>373</v>
      </c>
      <c r="AU3649" s="288" t="s">
        <v>90</v>
      </c>
      <c r="AV3649" s="287" t="s">
        <v>371</v>
      </c>
      <c r="AW3649" s="287" t="s">
        <v>31</v>
      </c>
      <c r="AX3649" s="287" t="s">
        <v>84</v>
      </c>
      <c r="AY3649" s="288" t="s">
        <v>366</v>
      </c>
    </row>
    <row r="3650" spans="2:65" s="74" customFormat="1" ht="24.2" customHeight="1">
      <c r="B3650" s="73"/>
      <c r="C3650" s="260" t="s">
        <v>2866</v>
      </c>
      <c r="D3650" s="260" t="s">
        <v>368</v>
      </c>
      <c r="E3650" s="261" t="s">
        <v>2867</v>
      </c>
      <c r="F3650" s="262" t="s">
        <v>2868</v>
      </c>
      <c r="G3650" s="263" t="s">
        <v>249</v>
      </c>
      <c r="H3650" s="264">
        <v>49.28</v>
      </c>
      <c r="I3650" s="26"/>
      <c r="J3650" s="266">
        <f>ROUND(I3650*H3650,2)</f>
        <v>0</v>
      </c>
      <c r="K3650" s="267"/>
      <c r="L3650" s="73"/>
      <c r="M3650" s="27" t="s">
        <v>1</v>
      </c>
      <c r="N3650" s="233" t="s">
        <v>43</v>
      </c>
      <c r="P3650" s="269">
        <f>O3650*H3650</f>
        <v>0</v>
      </c>
      <c r="Q3650" s="269">
        <v>8.5059999999999997E-2</v>
      </c>
      <c r="R3650" s="269">
        <f>Q3650*H3650</f>
        <v>4.1917568000000003</v>
      </c>
      <c r="S3650" s="269">
        <v>0.107</v>
      </c>
      <c r="T3650" s="270">
        <f>S3650*H3650</f>
        <v>5.2729600000000003</v>
      </c>
      <c r="AR3650" s="271" t="s">
        <v>371</v>
      </c>
      <c r="AT3650" s="271" t="s">
        <v>368</v>
      </c>
      <c r="AU3650" s="271" t="s">
        <v>90</v>
      </c>
      <c r="AY3650" s="53" t="s">
        <v>366</v>
      </c>
      <c r="BE3650" s="179">
        <f>IF(N3650="základná",J3650,0)</f>
        <v>0</v>
      </c>
      <c r="BF3650" s="179">
        <f>IF(N3650="znížená",J3650,0)</f>
        <v>0</v>
      </c>
      <c r="BG3650" s="179">
        <f>IF(N3650="zákl. prenesená",J3650,0)</f>
        <v>0</v>
      </c>
      <c r="BH3650" s="179">
        <f>IF(N3650="zníž. prenesená",J3650,0)</f>
        <v>0</v>
      </c>
      <c r="BI3650" s="179">
        <f>IF(N3650="nulová",J3650,0)</f>
        <v>0</v>
      </c>
      <c r="BJ3650" s="53" t="s">
        <v>90</v>
      </c>
      <c r="BK3650" s="179">
        <f>ROUND(I3650*H3650,2)</f>
        <v>0</v>
      </c>
      <c r="BL3650" s="53" t="s">
        <v>371</v>
      </c>
      <c r="BM3650" s="271" t="s">
        <v>2869</v>
      </c>
    </row>
    <row r="3651" spans="2:65" s="280" customFormat="1">
      <c r="B3651" s="279"/>
      <c r="D3651" s="274" t="s">
        <v>373</v>
      </c>
      <c r="E3651" s="281" t="s">
        <v>1</v>
      </c>
      <c r="F3651" s="282" t="s">
        <v>147</v>
      </c>
      <c r="H3651" s="283">
        <v>49.28</v>
      </c>
      <c r="L3651" s="279"/>
      <c r="M3651" s="284"/>
      <c r="T3651" s="285"/>
      <c r="AT3651" s="281" t="s">
        <v>373</v>
      </c>
      <c r="AU3651" s="281" t="s">
        <v>90</v>
      </c>
      <c r="AV3651" s="280" t="s">
        <v>90</v>
      </c>
      <c r="AW3651" s="280" t="s">
        <v>31</v>
      </c>
      <c r="AX3651" s="280" t="s">
        <v>77</v>
      </c>
      <c r="AY3651" s="281" t="s">
        <v>366</v>
      </c>
    </row>
    <row r="3652" spans="2:65" s="287" customFormat="1">
      <c r="B3652" s="286"/>
      <c r="D3652" s="274" t="s">
        <v>373</v>
      </c>
      <c r="E3652" s="288" t="s">
        <v>1</v>
      </c>
      <c r="F3652" s="289" t="s">
        <v>378</v>
      </c>
      <c r="H3652" s="290">
        <v>49.28</v>
      </c>
      <c r="L3652" s="286"/>
      <c r="M3652" s="291"/>
      <c r="T3652" s="292"/>
      <c r="AT3652" s="288" t="s">
        <v>373</v>
      </c>
      <c r="AU3652" s="288" t="s">
        <v>90</v>
      </c>
      <c r="AV3652" s="287" t="s">
        <v>371</v>
      </c>
      <c r="AW3652" s="287" t="s">
        <v>31</v>
      </c>
      <c r="AX3652" s="287" t="s">
        <v>84</v>
      </c>
      <c r="AY3652" s="288" t="s">
        <v>366</v>
      </c>
    </row>
    <row r="3653" spans="2:65" s="74" customFormat="1" ht="24.2" customHeight="1">
      <c r="B3653" s="73"/>
      <c r="C3653" s="260" t="s">
        <v>2870</v>
      </c>
      <c r="D3653" s="260" t="s">
        <v>368</v>
      </c>
      <c r="E3653" s="261" t="s">
        <v>2871</v>
      </c>
      <c r="F3653" s="262" t="s">
        <v>2872</v>
      </c>
      <c r="G3653" s="263" t="s">
        <v>249</v>
      </c>
      <c r="H3653" s="264">
        <v>49.28</v>
      </c>
      <c r="I3653" s="26"/>
      <c r="J3653" s="266">
        <f>ROUND(I3653*H3653,2)</f>
        <v>0</v>
      </c>
      <c r="K3653" s="267"/>
      <c r="L3653" s="73"/>
      <c r="M3653" s="27" t="s">
        <v>1</v>
      </c>
      <c r="N3653" s="233" t="s">
        <v>43</v>
      </c>
      <c r="P3653" s="269">
        <f>O3653*H3653</f>
        <v>0</v>
      </c>
      <c r="Q3653" s="269">
        <v>0</v>
      </c>
      <c r="R3653" s="269">
        <f>Q3653*H3653</f>
        <v>0</v>
      </c>
      <c r="S3653" s="269">
        <v>0</v>
      </c>
      <c r="T3653" s="270">
        <f>S3653*H3653</f>
        <v>0</v>
      </c>
      <c r="AR3653" s="271" t="s">
        <v>371</v>
      </c>
      <c r="AT3653" s="271" t="s">
        <v>368</v>
      </c>
      <c r="AU3653" s="271" t="s">
        <v>90</v>
      </c>
      <c r="AY3653" s="53" t="s">
        <v>366</v>
      </c>
      <c r="BE3653" s="179">
        <f>IF(N3653="základná",J3653,0)</f>
        <v>0</v>
      </c>
      <c r="BF3653" s="179">
        <f>IF(N3653="znížená",J3653,0)</f>
        <v>0</v>
      </c>
      <c r="BG3653" s="179">
        <f>IF(N3653="zákl. prenesená",J3653,0)</f>
        <v>0</v>
      </c>
      <c r="BH3653" s="179">
        <f>IF(N3653="zníž. prenesená",J3653,0)</f>
        <v>0</v>
      </c>
      <c r="BI3653" s="179">
        <f>IF(N3653="nulová",J3653,0)</f>
        <v>0</v>
      </c>
      <c r="BJ3653" s="53" t="s">
        <v>90</v>
      </c>
      <c r="BK3653" s="179">
        <f>ROUND(I3653*H3653,2)</f>
        <v>0</v>
      </c>
      <c r="BL3653" s="53" t="s">
        <v>371</v>
      </c>
      <c r="BM3653" s="271" t="s">
        <v>2873</v>
      </c>
    </row>
    <row r="3654" spans="2:65" s="280" customFormat="1">
      <c r="B3654" s="279"/>
      <c r="D3654" s="274" t="s">
        <v>373</v>
      </c>
      <c r="E3654" s="281" t="s">
        <v>1</v>
      </c>
      <c r="F3654" s="282" t="s">
        <v>147</v>
      </c>
      <c r="H3654" s="283">
        <v>49.28</v>
      </c>
      <c r="L3654" s="279"/>
      <c r="M3654" s="284"/>
      <c r="T3654" s="285"/>
      <c r="AT3654" s="281" t="s">
        <v>373</v>
      </c>
      <c r="AU3654" s="281" t="s">
        <v>90</v>
      </c>
      <c r="AV3654" s="280" t="s">
        <v>90</v>
      </c>
      <c r="AW3654" s="280" t="s">
        <v>31</v>
      </c>
      <c r="AX3654" s="280" t="s">
        <v>77</v>
      </c>
      <c r="AY3654" s="281" t="s">
        <v>366</v>
      </c>
    </row>
    <row r="3655" spans="2:65" s="287" customFormat="1">
      <c r="B3655" s="286"/>
      <c r="D3655" s="274" t="s">
        <v>373</v>
      </c>
      <c r="E3655" s="288" t="s">
        <v>1</v>
      </c>
      <c r="F3655" s="289" t="s">
        <v>378</v>
      </c>
      <c r="H3655" s="290">
        <v>49.28</v>
      </c>
      <c r="L3655" s="286"/>
      <c r="M3655" s="291"/>
      <c r="T3655" s="292"/>
      <c r="AT3655" s="288" t="s">
        <v>373</v>
      </c>
      <c r="AU3655" s="288" t="s">
        <v>90</v>
      </c>
      <c r="AV3655" s="287" t="s">
        <v>371</v>
      </c>
      <c r="AW3655" s="287" t="s">
        <v>31</v>
      </c>
      <c r="AX3655" s="287" t="s">
        <v>84</v>
      </c>
      <c r="AY3655" s="288" t="s">
        <v>366</v>
      </c>
    </row>
    <row r="3656" spans="2:65" s="74" customFormat="1" ht="37.9" customHeight="1">
      <c r="B3656" s="73"/>
      <c r="C3656" s="260" t="s">
        <v>2874</v>
      </c>
      <c r="D3656" s="260" t="s">
        <v>368</v>
      </c>
      <c r="E3656" s="261" t="s">
        <v>2875</v>
      </c>
      <c r="F3656" s="262" t="s">
        <v>2876</v>
      </c>
      <c r="G3656" s="263" t="s">
        <v>249</v>
      </c>
      <c r="H3656" s="264">
        <v>2451.27</v>
      </c>
      <c r="I3656" s="26"/>
      <c r="J3656" s="266">
        <f>ROUND(I3656*H3656,2)</f>
        <v>0</v>
      </c>
      <c r="K3656" s="267"/>
      <c r="L3656" s="73"/>
      <c r="M3656" s="27" t="s">
        <v>1</v>
      </c>
      <c r="N3656" s="233" t="s">
        <v>43</v>
      </c>
      <c r="P3656" s="269">
        <f>O3656*H3656</f>
        <v>0</v>
      </c>
      <c r="Q3656" s="269">
        <v>2.3990000000000001E-2</v>
      </c>
      <c r="R3656" s="269">
        <f>Q3656*H3656</f>
        <v>58.805967299999999</v>
      </c>
      <c r="S3656" s="269">
        <v>0</v>
      </c>
      <c r="T3656" s="270">
        <f>S3656*H3656</f>
        <v>0</v>
      </c>
      <c r="AR3656" s="271" t="s">
        <v>371</v>
      </c>
      <c r="AT3656" s="271" t="s">
        <v>368</v>
      </c>
      <c r="AU3656" s="271" t="s">
        <v>90</v>
      </c>
      <c r="AY3656" s="53" t="s">
        <v>366</v>
      </c>
      <c r="BE3656" s="179">
        <f>IF(N3656="základná",J3656,0)</f>
        <v>0</v>
      </c>
      <c r="BF3656" s="179">
        <f>IF(N3656="znížená",J3656,0)</f>
        <v>0</v>
      </c>
      <c r="BG3656" s="179">
        <f>IF(N3656="zákl. prenesená",J3656,0)</f>
        <v>0</v>
      </c>
      <c r="BH3656" s="179">
        <f>IF(N3656="zníž. prenesená",J3656,0)</f>
        <v>0</v>
      </c>
      <c r="BI3656" s="179">
        <f>IF(N3656="nulová",J3656,0)</f>
        <v>0</v>
      </c>
      <c r="BJ3656" s="53" t="s">
        <v>90</v>
      </c>
      <c r="BK3656" s="179">
        <f>ROUND(I3656*H3656,2)</f>
        <v>0</v>
      </c>
      <c r="BL3656" s="53" t="s">
        <v>371</v>
      </c>
      <c r="BM3656" s="271" t="s">
        <v>2877</v>
      </c>
    </row>
    <row r="3657" spans="2:65" s="273" customFormat="1">
      <c r="B3657" s="272"/>
      <c r="D3657" s="274" t="s">
        <v>373</v>
      </c>
      <c r="E3657" s="275" t="s">
        <v>1</v>
      </c>
      <c r="F3657" s="276" t="s">
        <v>2878</v>
      </c>
      <c r="H3657" s="275" t="s">
        <v>1</v>
      </c>
      <c r="L3657" s="272"/>
      <c r="M3657" s="277"/>
      <c r="T3657" s="278"/>
      <c r="AT3657" s="275" t="s">
        <v>373</v>
      </c>
      <c r="AU3657" s="275" t="s">
        <v>90</v>
      </c>
      <c r="AV3657" s="273" t="s">
        <v>84</v>
      </c>
      <c r="AW3657" s="273" t="s">
        <v>31</v>
      </c>
      <c r="AX3657" s="273" t="s">
        <v>77</v>
      </c>
      <c r="AY3657" s="275" t="s">
        <v>366</v>
      </c>
    </row>
    <row r="3658" spans="2:65" s="280" customFormat="1">
      <c r="B3658" s="279"/>
      <c r="D3658" s="274" t="s">
        <v>373</v>
      </c>
      <c r="E3658" s="281" t="s">
        <v>1</v>
      </c>
      <c r="F3658" s="282" t="s">
        <v>2879</v>
      </c>
      <c r="H3658" s="283">
        <v>981.72</v>
      </c>
      <c r="L3658" s="279"/>
      <c r="M3658" s="284"/>
      <c r="T3658" s="285"/>
      <c r="AT3658" s="281" t="s">
        <v>373</v>
      </c>
      <c r="AU3658" s="281" t="s">
        <v>90</v>
      </c>
      <c r="AV3658" s="280" t="s">
        <v>90</v>
      </c>
      <c r="AW3658" s="280" t="s">
        <v>31</v>
      </c>
      <c r="AX3658" s="280" t="s">
        <v>77</v>
      </c>
      <c r="AY3658" s="281" t="s">
        <v>366</v>
      </c>
    </row>
    <row r="3659" spans="2:65" s="280" customFormat="1">
      <c r="B3659" s="279"/>
      <c r="D3659" s="274" t="s">
        <v>373</v>
      </c>
      <c r="E3659" s="281" t="s">
        <v>1</v>
      </c>
      <c r="F3659" s="282" t="s">
        <v>2880</v>
      </c>
      <c r="H3659" s="283">
        <v>72.400000000000006</v>
      </c>
      <c r="L3659" s="279"/>
      <c r="M3659" s="284"/>
      <c r="T3659" s="285"/>
      <c r="AT3659" s="281" t="s">
        <v>373</v>
      </c>
      <c r="AU3659" s="281" t="s">
        <v>90</v>
      </c>
      <c r="AV3659" s="280" t="s">
        <v>90</v>
      </c>
      <c r="AW3659" s="280" t="s">
        <v>31</v>
      </c>
      <c r="AX3659" s="280" t="s">
        <v>77</v>
      </c>
      <c r="AY3659" s="281" t="s">
        <v>366</v>
      </c>
    </row>
    <row r="3660" spans="2:65" s="273" customFormat="1">
      <c r="B3660" s="272"/>
      <c r="D3660" s="274" t="s">
        <v>373</v>
      </c>
      <c r="E3660" s="275" t="s">
        <v>1</v>
      </c>
      <c r="F3660" s="276" t="s">
        <v>2881</v>
      </c>
      <c r="H3660" s="275" t="s">
        <v>1</v>
      </c>
      <c r="L3660" s="272"/>
      <c r="M3660" s="277"/>
      <c r="T3660" s="278"/>
      <c r="AT3660" s="275" t="s">
        <v>373</v>
      </c>
      <c r="AU3660" s="275" t="s">
        <v>90</v>
      </c>
      <c r="AV3660" s="273" t="s">
        <v>84</v>
      </c>
      <c r="AW3660" s="273" t="s">
        <v>31</v>
      </c>
      <c r="AX3660" s="273" t="s">
        <v>77</v>
      </c>
      <c r="AY3660" s="275" t="s">
        <v>366</v>
      </c>
    </row>
    <row r="3661" spans="2:65" s="280" customFormat="1">
      <c r="B3661" s="279"/>
      <c r="D3661" s="274" t="s">
        <v>373</v>
      </c>
      <c r="E3661" s="281" t="s">
        <v>1</v>
      </c>
      <c r="F3661" s="282" t="s">
        <v>2882</v>
      </c>
      <c r="H3661" s="283">
        <v>77.28</v>
      </c>
      <c r="L3661" s="279"/>
      <c r="M3661" s="284"/>
      <c r="T3661" s="285"/>
      <c r="AT3661" s="281" t="s">
        <v>373</v>
      </c>
      <c r="AU3661" s="281" t="s">
        <v>90</v>
      </c>
      <c r="AV3661" s="280" t="s">
        <v>90</v>
      </c>
      <c r="AW3661" s="280" t="s">
        <v>31</v>
      </c>
      <c r="AX3661" s="280" t="s">
        <v>77</v>
      </c>
      <c r="AY3661" s="281" t="s">
        <v>366</v>
      </c>
    </row>
    <row r="3662" spans="2:65" s="280" customFormat="1">
      <c r="B3662" s="279"/>
      <c r="D3662" s="274" t="s">
        <v>373</v>
      </c>
      <c r="E3662" s="281" t="s">
        <v>1</v>
      </c>
      <c r="F3662" s="282" t="s">
        <v>2883</v>
      </c>
      <c r="H3662" s="283">
        <v>18.5</v>
      </c>
      <c r="L3662" s="279"/>
      <c r="M3662" s="284"/>
      <c r="T3662" s="285"/>
      <c r="AT3662" s="281" t="s">
        <v>373</v>
      </c>
      <c r="AU3662" s="281" t="s">
        <v>90</v>
      </c>
      <c r="AV3662" s="280" t="s">
        <v>90</v>
      </c>
      <c r="AW3662" s="280" t="s">
        <v>31</v>
      </c>
      <c r="AX3662" s="280" t="s">
        <v>77</v>
      </c>
      <c r="AY3662" s="281" t="s">
        <v>366</v>
      </c>
    </row>
    <row r="3663" spans="2:65" s="273" customFormat="1">
      <c r="B3663" s="272"/>
      <c r="D3663" s="274" t="s">
        <v>373</v>
      </c>
      <c r="E3663" s="275" t="s">
        <v>1</v>
      </c>
      <c r="F3663" s="276" t="s">
        <v>2884</v>
      </c>
      <c r="H3663" s="275" t="s">
        <v>1</v>
      </c>
      <c r="L3663" s="272"/>
      <c r="M3663" s="277"/>
      <c r="T3663" s="278"/>
      <c r="AT3663" s="275" t="s">
        <v>373</v>
      </c>
      <c r="AU3663" s="275" t="s">
        <v>90</v>
      </c>
      <c r="AV3663" s="273" t="s">
        <v>84</v>
      </c>
      <c r="AW3663" s="273" t="s">
        <v>31</v>
      </c>
      <c r="AX3663" s="273" t="s">
        <v>77</v>
      </c>
      <c r="AY3663" s="275" t="s">
        <v>366</v>
      </c>
    </row>
    <row r="3664" spans="2:65" s="280" customFormat="1">
      <c r="B3664" s="279"/>
      <c r="D3664" s="274" t="s">
        <v>373</v>
      </c>
      <c r="E3664" s="281" t="s">
        <v>1</v>
      </c>
      <c r="F3664" s="282" t="s">
        <v>2885</v>
      </c>
      <c r="H3664" s="283">
        <v>403.2</v>
      </c>
      <c r="L3664" s="279"/>
      <c r="M3664" s="284"/>
      <c r="T3664" s="285"/>
      <c r="AT3664" s="281" t="s">
        <v>373</v>
      </c>
      <c r="AU3664" s="281" t="s">
        <v>90</v>
      </c>
      <c r="AV3664" s="280" t="s">
        <v>90</v>
      </c>
      <c r="AW3664" s="280" t="s">
        <v>31</v>
      </c>
      <c r="AX3664" s="280" t="s">
        <v>77</v>
      </c>
      <c r="AY3664" s="281" t="s">
        <v>366</v>
      </c>
    </row>
    <row r="3665" spans="2:65" s="273" customFormat="1">
      <c r="B3665" s="272"/>
      <c r="D3665" s="274" t="s">
        <v>373</v>
      </c>
      <c r="E3665" s="275" t="s">
        <v>1</v>
      </c>
      <c r="F3665" s="276" t="s">
        <v>2886</v>
      </c>
      <c r="H3665" s="275" t="s">
        <v>1</v>
      </c>
      <c r="L3665" s="272"/>
      <c r="M3665" s="277"/>
      <c r="T3665" s="278"/>
      <c r="AT3665" s="275" t="s">
        <v>373</v>
      </c>
      <c r="AU3665" s="275" t="s">
        <v>90</v>
      </c>
      <c r="AV3665" s="273" t="s">
        <v>84</v>
      </c>
      <c r="AW3665" s="273" t="s">
        <v>31</v>
      </c>
      <c r="AX3665" s="273" t="s">
        <v>77</v>
      </c>
      <c r="AY3665" s="275" t="s">
        <v>366</v>
      </c>
    </row>
    <row r="3666" spans="2:65" s="280" customFormat="1" ht="22.5">
      <c r="B3666" s="279"/>
      <c r="D3666" s="274" t="s">
        <v>373</v>
      </c>
      <c r="E3666" s="281" t="s">
        <v>1</v>
      </c>
      <c r="F3666" s="282" t="s">
        <v>2887</v>
      </c>
      <c r="H3666" s="283">
        <v>898.17</v>
      </c>
      <c r="L3666" s="279"/>
      <c r="M3666" s="284"/>
      <c r="T3666" s="285"/>
      <c r="AT3666" s="281" t="s">
        <v>373</v>
      </c>
      <c r="AU3666" s="281" t="s">
        <v>90</v>
      </c>
      <c r="AV3666" s="280" t="s">
        <v>90</v>
      </c>
      <c r="AW3666" s="280" t="s">
        <v>31</v>
      </c>
      <c r="AX3666" s="280" t="s">
        <v>77</v>
      </c>
      <c r="AY3666" s="281" t="s">
        <v>366</v>
      </c>
    </row>
    <row r="3667" spans="2:65" s="287" customFormat="1">
      <c r="B3667" s="286"/>
      <c r="D3667" s="274" t="s">
        <v>373</v>
      </c>
      <c r="E3667" s="288" t="s">
        <v>243</v>
      </c>
      <c r="F3667" s="289" t="s">
        <v>378</v>
      </c>
      <c r="H3667" s="290">
        <v>2451.27</v>
      </c>
      <c r="L3667" s="286"/>
      <c r="M3667" s="291"/>
      <c r="T3667" s="292"/>
      <c r="AT3667" s="288" t="s">
        <v>373</v>
      </c>
      <c r="AU3667" s="288" t="s">
        <v>90</v>
      </c>
      <c r="AV3667" s="287" t="s">
        <v>371</v>
      </c>
      <c r="AW3667" s="287" t="s">
        <v>31</v>
      </c>
      <c r="AX3667" s="287" t="s">
        <v>84</v>
      </c>
      <c r="AY3667" s="288" t="s">
        <v>366</v>
      </c>
    </row>
    <row r="3668" spans="2:65" s="74" customFormat="1" ht="44.25" customHeight="1">
      <c r="B3668" s="73"/>
      <c r="C3668" s="260" t="s">
        <v>2888</v>
      </c>
      <c r="D3668" s="260" t="s">
        <v>368</v>
      </c>
      <c r="E3668" s="261" t="s">
        <v>2889</v>
      </c>
      <c r="F3668" s="262" t="s">
        <v>2890</v>
      </c>
      <c r="G3668" s="263" t="s">
        <v>249</v>
      </c>
      <c r="H3668" s="264">
        <v>9805.08</v>
      </c>
      <c r="I3668" s="26"/>
      <c r="J3668" s="266">
        <f>ROUND(I3668*H3668,2)</f>
        <v>0</v>
      </c>
      <c r="K3668" s="267"/>
      <c r="L3668" s="73"/>
      <c r="M3668" s="27" t="s">
        <v>1</v>
      </c>
      <c r="N3668" s="233" t="s">
        <v>43</v>
      </c>
      <c r="P3668" s="269">
        <f>O3668*H3668</f>
        <v>0</v>
      </c>
      <c r="Q3668" s="269">
        <v>0</v>
      </c>
      <c r="R3668" s="269">
        <f>Q3668*H3668</f>
        <v>0</v>
      </c>
      <c r="S3668" s="269">
        <v>0</v>
      </c>
      <c r="T3668" s="270">
        <f>S3668*H3668</f>
        <v>0</v>
      </c>
      <c r="AR3668" s="271" t="s">
        <v>371</v>
      </c>
      <c r="AT3668" s="271" t="s">
        <v>368</v>
      </c>
      <c r="AU3668" s="271" t="s">
        <v>90</v>
      </c>
      <c r="AY3668" s="53" t="s">
        <v>366</v>
      </c>
      <c r="BE3668" s="179">
        <f>IF(N3668="základná",J3668,0)</f>
        <v>0</v>
      </c>
      <c r="BF3668" s="179">
        <f>IF(N3668="znížená",J3668,0)</f>
        <v>0</v>
      </c>
      <c r="BG3668" s="179">
        <f>IF(N3668="zákl. prenesená",J3668,0)</f>
        <v>0</v>
      </c>
      <c r="BH3668" s="179">
        <f>IF(N3668="zníž. prenesená",J3668,0)</f>
        <v>0</v>
      </c>
      <c r="BI3668" s="179">
        <f>IF(N3668="nulová",J3668,0)</f>
        <v>0</v>
      </c>
      <c r="BJ3668" s="53" t="s">
        <v>90</v>
      </c>
      <c r="BK3668" s="179">
        <f>ROUND(I3668*H3668,2)</f>
        <v>0</v>
      </c>
      <c r="BL3668" s="53" t="s">
        <v>371</v>
      </c>
      <c r="BM3668" s="271" t="s">
        <v>2891</v>
      </c>
    </row>
    <row r="3669" spans="2:65" s="280" customFormat="1">
      <c r="B3669" s="279"/>
      <c r="D3669" s="274" t="s">
        <v>373</v>
      </c>
      <c r="E3669" s="281" t="s">
        <v>1</v>
      </c>
      <c r="F3669" s="282" t="s">
        <v>2892</v>
      </c>
      <c r="H3669" s="283">
        <v>9805.08</v>
      </c>
      <c r="L3669" s="279"/>
      <c r="M3669" s="284"/>
      <c r="T3669" s="285"/>
      <c r="AT3669" s="281" t="s">
        <v>373</v>
      </c>
      <c r="AU3669" s="281" t="s">
        <v>90</v>
      </c>
      <c r="AV3669" s="280" t="s">
        <v>90</v>
      </c>
      <c r="AW3669" s="280" t="s">
        <v>31</v>
      </c>
      <c r="AX3669" s="280" t="s">
        <v>84</v>
      </c>
      <c r="AY3669" s="281" t="s">
        <v>366</v>
      </c>
    </row>
    <row r="3670" spans="2:65" s="273" customFormat="1" ht="22.5">
      <c r="B3670" s="272"/>
      <c r="D3670" s="274" t="s">
        <v>373</v>
      </c>
      <c r="E3670" s="275" t="s">
        <v>1</v>
      </c>
      <c r="F3670" s="276" t="s">
        <v>2893</v>
      </c>
      <c r="H3670" s="275" t="s">
        <v>1</v>
      </c>
      <c r="L3670" s="272"/>
      <c r="M3670" s="277"/>
      <c r="T3670" s="278"/>
      <c r="AT3670" s="275" t="s">
        <v>373</v>
      </c>
      <c r="AU3670" s="275" t="s">
        <v>90</v>
      </c>
      <c r="AV3670" s="273" t="s">
        <v>84</v>
      </c>
      <c r="AW3670" s="273" t="s">
        <v>31</v>
      </c>
      <c r="AX3670" s="273" t="s">
        <v>77</v>
      </c>
      <c r="AY3670" s="275" t="s">
        <v>366</v>
      </c>
    </row>
    <row r="3671" spans="2:65" s="74" customFormat="1" ht="37.9" customHeight="1">
      <c r="B3671" s="73"/>
      <c r="C3671" s="260" t="s">
        <v>2894</v>
      </c>
      <c r="D3671" s="260" t="s">
        <v>368</v>
      </c>
      <c r="E3671" s="261" t="s">
        <v>2895</v>
      </c>
      <c r="F3671" s="262" t="s">
        <v>2896</v>
      </c>
      <c r="G3671" s="263" t="s">
        <v>249</v>
      </c>
      <c r="H3671" s="264">
        <v>2451.27</v>
      </c>
      <c r="I3671" s="26"/>
      <c r="J3671" s="266">
        <f>ROUND(I3671*H3671,2)</f>
        <v>0</v>
      </c>
      <c r="K3671" s="267"/>
      <c r="L3671" s="73"/>
      <c r="M3671" s="27" t="s">
        <v>1</v>
      </c>
      <c r="N3671" s="233" t="s">
        <v>43</v>
      </c>
      <c r="P3671" s="269">
        <f>O3671*H3671</f>
        <v>0</v>
      </c>
      <c r="Q3671" s="269">
        <v>2.3990000000000001E-2</v>
      </c>
      <c r="R3671" s="269">
        <f>Q3671*H3671</f>
        <v>58.805967299999999</v>
      </c>
      <c r="S3671" s="269">
        <v>0</v>
      </c>
      <c r="T3671" s="270">
        <f>S3671*H3671</f>
        <v>0</v>
      </c>
      <c r="AR3671" s="271" t="s">
        <v>371</v>
      </c>
      <c r="AT3671" s="271" t="s">
        <v>368</v>
      </c>
      <c r="AU3671" s="271" t="s">
        <v>90</v>
      </c>
      <c r="AY3671" s="53" t="s">
        <v>366</v>
      </c>
      <c r="BE3671" s="179">
        <f>IF(N3671="základná",J3671,0)</f>
        <v>0</v>
      </c>
      <c r="BF3671" s="179">
        <f>IF(N3671="znížená",J3671,0)</f>
        <v>0</v>
      </c>
      <c r="BG3671" s="179">
        <f>IF(N3671="zákl. prenesená",J3671,0)</f>
        <v>0</v>
      </c>
      <c r="BH3671" s="179">
        <f>IF(N3671="zníž. prenesená",J3671,0)</f>
        <v>0</v>
      </c>
      <c r="BI3671" s="179">
        <f>IF(N3671="nulová",J3671,0)</f>
        <v>0</v>
      </c>
      <c r="BJ3671" s="53" t="s">
        <v>90</v>
      </c>
      <c r="BK3671" s="179">
        <f>ROUND(I3671*H3671,2)</f>
        <v>0</v>
      </c>
      <c r="BL3671" s="53" t="s">
        <v>371</v>
      </c>
      <c r="BM3671" s="271" t="s">
        <v>2897</v>
      </c>
    </row>
    <row r="3672" spans="2:65" s="280" customFormat="1">
      <c r="B3672" s="279"/>
      <c r="D3672" s="274" t="s">
        <v>373</v>
      </c>
      <c r="E3672" s="281" t="s">
        <v>1</v>
      </c>
      <c r="F3672" s="282" t="s">
        <v>243</v>
      </c>
      <c r="H3672" s="283">
        <v>2451.27</v>
      </c>
      <c r="L3672" s="279"/>
      <c r="M3672" s="284"/>
      <c r="T3672" s="285"/>
      <c r="AT3672" s="281" t="s">
        <v>373</v>
      </c>
      <c r="AU3672" s="281" t="s">
        <v>90</v>
      </c>
      <c r="AV3672" s="280" t="s">
        <v>90</v>
      </c>
      <c r="AW3672" s="280" t="s">
        <v>31</v>
      </c>
      <c r="AX3672" s="280" t="s">
        <v>84</v>
      </c>
      <c r="AY3672" s="281" t="s">
        <v>366</v>
      </c>
    </row>
    <row r="3673" spans="2:65" s="74" customFormat="1" ht="16.5" customHeight="1">
      <c r="B3673" s="73"/>
      <c r="C3673" s="260" t="s">
        <v>2898</v>
      </c>
      <c r="D3673" s="260" t="s">
        <v>368</v>
      </c>
      <c r="E3673" s="261" t="s">
        <v>2899</v>
      </c>
      <c r="F3673" s="262" t="s">
        <v>2900</v>
      </c>
      <c r="G3673" s="263" t="s">
        <v>265</v>
      </c>
      <c r="H3673" s="264">
        <v>59.69</v>
      </c>
      <c r="I3673" s="26"/>
      <c r="J3673" s="266">
        <f>ROUND(I3673*H3673,2)</f>
        <v>0</v>
      </c>
      <c r="K3673" s="267"/>
      <c r="L3673" s="73"/>
      <c r="M3673" s="27" t="s">
        <v>1</v>
      </c>
      <c r="N3673" s="233" t="s">
        <v>43</v>
      </c>
      <c r="P3673" s="269">
        <f>O3673*H3673</f>
        <v>0</v>
      </c>
      <c r="Q3673" s="269">
        <v>0</v>
      </c>
      <c r="R3673" s="269">
        <f>Q3673*H3673</f>
        <v>0</v>
      </c>
      <c r="S3673" s="269">
        <v>0</v>
      </c>
      <c r="T3673" s="270">
        <f>S3673*H3673</f>
        <v>0</v>
      </c>
      <c r="AR3673" s="271" t="s">
        <v>371</v>
      </c>
      <c r="AT3673" s="271" t="s">
        <v>368</v>
      </c>
      <c r="AU3673" s="271" t="s">
        <v>90</v>
      </c>
      <c r="AY3673" s="53" t="s">
        <v>366</v>
      </c>
      <c r="BE3673" s="179">
        <f>IF(N3673="základná",J3673,0)</f>
        <v>0</v>
      </c>
      <c r="BF3673" s="179">
        <f>IF(N3673="znížená",J3673,0)</f>
        <v>0</v>
      </c>
      <c r="BG3673" s="179">
        <f>IF(N3673="zákl. prenesená",J3673,0)</f>
        <v>0</v>
      </c>
      <c r="BH3673" s="179">
        <f>IF(N3673="zníž. prenesená",J3673,0)</f>
        <v>0</v>
      </c>
      <c r="BI3673" s="179">
        <f>IF(N3673="nulová",J3673,0)</f>
        <v>0</v>
      </c>
      <c r="BJ3673" s="53" t="s">
        <v>90</v>
      </c>
      <c r="BK3673" s="179">
        <f>ROUND(I3673*H3673,2)</f>
        <v>0</v>
      </c>
      <c r="BL3673" s="53" t="s">
        <v>371</v>
      </c>
      <c r="BM3673" s="271" t="s">
        <v>2901</v>
      </c>
    </row>
    <row r="3674" spans="2:65" s="273" customFormat="1">
      <c r="B3674" s="272"/>
      <c r="D3674" s="274" t="s">
        <v>373</v>
      </c>
      <c r="E3674" s="275" t="s">
        <v>1</v>
      </c>
      <c r="F3674" s="276" t="s">
        <v>374</v>
      </c>
      <c r="H3674" s="275" t="s">
        <v>1</v>
      </c>
      <c r="L3674" s="272"/>
      <c r="M3674" s="277"/>
      <c r="T3674" s="278"/>
      <c r="AT3674" s="275" t="s">
        <v>373</v>
      </c>
      <c r="AU3674" s="275" t="s">
        <v>90</v>
      </c>
      <c r="AV3674" s="273" t="s">
        <v>84</v>
      </c>
      <c r="AW3674" s="273" t="s">
        <v>31</v>
      </c>
      <c r="AX3674" s="273" t="s">
        <v>77</v>
      </c>
      <c r="AY3674" s="275" t="s">
        <v>366</v>
      </c>
    </row>
    <row r="3675" spans="2:65" s="280" customFormat="1">
      <c r="B3675" s="279"/>
      <c r="D3675" s="274" t="s">
        <v>373</v>
      </c>
      <c r="E3675" s="281" t="s">
        <v>1</v>
      </c>
      <c r="F3675" s="282" t="s">
        <v>2902</v>
      </c>
      <c r="H3675" s="283">
        <v>33.69</v>
      </c>
      <c r="L3675" s="279"/>
      <c r="M3675" s="284"/>
      <c r="T3675" s="285"/>
      <c r="AT3675" s="281" t="s">
        <v>373</v>
      </c>
      <c r="AU3675" s="281" t="s">
        <v>90</v>
      </c>
      <c r="AV3675" s="280" t="s">
        <v>90</v>
      </c>
      <c r="AW3675" s="280" t="s">
        <v>31</v>
      </c>
      <c r="AX3675" s="280" t="s">
        <v>77</v>
      </c>
      <c r="AY3675" s="281" t="s">
        <v>366</v>
      </c>
    </row>
    <row r="3676" spans="2:65" s="273" customFormat="1">
      <c r="B3676" s="272"/>
      <c r="D3676" s="274" t="s">
        <v>373</v>
      </c>
      <c r="E3676" s="275" t="s">
        <v>1</v>
      </c>
      <c r="F3676" s="276" t="s">
        <v>376</v>
      </c>
      <c r="H3676" s="275" t="s">
        <v>1</v>
      </c>
      <c r="L3676" s="272"/>
      <c r="M3676" s="277"/>
      <c r="T3676" s="278"/>
      <c r="AT3676" s="275" t="s">
        <v>373</v>
      </c>
      <c r="AU3676" s="275" t="s">
        <v>90</v>
      </c>
      <c r="AV3676" s="273" t="s">
        <v>84</v>
      </c>
      <c r="AW3676" s="273" t="s">
        <v>31</v>
      </c>
      <c r="AX3676" s="273" t="s">
        <v>77</v>
      </c>
      <c r="AY3676" s="275" t="s">
        <v>366</v>
      </c>
    </row>
    <row r="3677" spans="2:65" s="280" customFormat="1">
      <c r="B3677" s="279"/>
      <c r="D3677" s="274" t="s">
        <v>373</v>
      </c>
      <c r="E3677" s="281" t="s">
        <v>1</v>
      </c>
      <c r="F3677" s="282" t="s">
        <v>573</v>
      </c>
      <c r="H3677" s="283">
        <v>26</v>
      </c>
      <c r="L3677" s="279"/>
      <c r="M3677" s="284"/>
      <c r="T3677" s="285"/>
      <c r="AT3677" s="281" t="s">
        <v>373</v>
      </c>
      <c r="AU3677" s="281" t="s">
        <v>90</v>
      </c>
      <c r="AV3677" s="280" t="s">
        <v>90</v>
      </c>
      <c r="AW3677" s="280" t="s">
        <v>31</v>
      </c>
      <c r="AX3677" s="280" t="s">
        <v>77</v>
      </c>
      <c r="AY3677" s="281" t="s">
        <v>366</v>
      </c>
    </row>
    <row r="3678" spans="2:65" s="287" customFormat="1">
      <c r="B3678" s="286"/>
      <c r="D3678" s="274" t="s">
        <v>373</v>
      </c>
      <c r="E3678" s="288" t="s">
        <v>1</v>
      </c>
      <c r="F3678" s="289" t="s">
        <v>378</v>
      </c>
      <c r="H3678" s="290">
        <v>59.69</v>
      </c>
      <c r="L3678" s="286"/>
      <c r="M3678" s="291"/>
      <c r="T3678" s="292"/>
      <c r="AT3678" s="288" t="s">
        <v>373</v>
      </c>
      <c r="AU3678" s="288" t="s">
        <v>90</v>
      </c>
      <c r="AV3678" s="287" t="s">
        <v>371</v>
      </c>
      <c r="AW3678" s="287" t="s">
        <v>31</v>
      </c>
      <c r="AX3678" s="287" t="s">
        <v>84</v>
      </c>
      <c r="AY3678" s="288" t="s">
        <v>366</v>
      </c>
    </row>
    <row r="3679" spans="2:65" s="74" customFormat="1" ht="24.2" customHeight="1">
      <c r="B3679" s="73"/>
      <c r="C3679" s="260" t="s">
        <v>2903</v>
      </c>
      <c r="D3679" s="260" t="s">
        <v>368</v>
      </c>
      <c r="E3679" s="261" t="s">
        <v>2904</v>
      </c>
      <c r="F3679" s="262" t="s">
        <v>2905</v>
      </c>
      <c r="G3679" s="263" t="s">
        <v>249</v>
      </c>
      <c r="H3679" s="264">
        <v>1247.22</v>
      </c>
      <c r="I3679" s="26"/>
      <c r="J3679" s="266">
        <f>ROUND(I3679*H3679,2)</f>
        <v>0</v>
      </c>
      <c r="K3679" s="267"/>
      <c r="L3679" s="73"/>
      <c r="M3679" s="27" t="s">
        <v>1</v>
      </c>
      <c r="N3679" s="233" t="s">
        <v>43</v>
      </c>
      <c r="P3679" s="269">
        <f>O3679*H3679</f>
        <v>0</v>
      </c>
      <c r="Q3679" s="269">
        <v>1.92542E-3</v>
      </c>
      <c r="R3679" s="269">
        <f>Q3679*H3679</f>
        <v>2.4014223324000001</v>
      </c>
      <c r="S3679" s="269">
        <v>0</v>
      </c>
      <c r="T3679" s="270">
        <f>S3679*H3679</f>
        <v>0</v>
      </c>
      <c r="AR3679" s="271" t="s">
        <v>371</v>
      </c>
      <c r="AT3679" s="271" t="s">
        <v>368</v>
      </c>
      <c r="AU3679" s="271" t="s">
        <v>90</v>
      </c>
      <c r="AY3679" s="53" t="s">
        <v>366</v>
      </c>
      <c r="BE3679" s="179">
        <f>IF(N3679="základná",J3679,0)</f>
        <v>0</v>
      </c>
      <c r="BF3679" s="179">
        <f>IF(N3679="znížená",J3679,0)</f>
        <v>0</v>
      </c>
      <c r="BG3679" s="179">
        <f>IF(N3679="zákl. prenesená",J3679,0)</f>
        <v>0</v>
      </c>
      <c r="BH3679" s="179">
        <f>IF(N3679="zníž. prenesená",J3679,0)</f>
        <v>0</v>
      </c>
      <c r="BI3679" s="179">
        <f>IF(N3679="nulová",J3679,0)</f>
        <v>0</v>
      </c>
      <c r="BJ3679" s="53" t="s">
        <v>90</v>
      </c>
      <c r="BK3679" s="179">
        <f>ROUND(I3679*H3679,2)</f>
        <v>0</v>
      </c>
      <c r="BL3679" s="53" t="s">
        <v>371</v>
      </c>
      <c r="BM3679" s="271" t="s">
        <v>2906</v>
      </c>
    </row>
    <row r="3680" spans="2:65" s="273" customFormat="1">
      <c r="B3680" s="272"/>
      <c r="D3680" s="274" t="s">
        <v>373</v>
      </c>
      <c r="E3680" s="275" t="s">
        <v>1</v>
      </c>
      <c r="F3680" s="276" t="s">
        <v>412</v>
      </c>
      <c r="H3680" s="275" t="s">
        <v>1</v>
      </c>
      <c r="L3680" s="272"/>
      <c r="M3680" s="277"/>
      <c r="T3680" s="278"/>
      <c r="AT3680" s="275" t="s">
        <v>373</v>
      </c>
      <c r="AU3680" s="275" t="s">
        <v>90</v>
      </c>
      <c r="AV3680" s="273" t="s">
        <v>84</v>
      </c>
      <c r="AW3680" s="273" t="s">
        <v>31</v>
      </c>
      <c r="AX3680" s="273" t="s">
        <v>77</v>
      </c>
      <c r="AY3680" s="275" t="s">
        <v>366</v>
      </c>
    </row>
    <row r="3681" spans="2:65" s="280" customFormat="1">
      <c r="B3681" s="279"/>
      <c r="D3681" s="274" t="s">
        <v>373</v>
      </c>
      <c r="E3681" s="281" t="s">
        <v>1</v>
      </c>
      <c r="F3681" s="282" t="s">
        <v>2907</v>
      </c>
      <c r="H3681" s="283">
        <v>779.23</v>
      </c>
      <c r="L3681" s="279"/>
      <c r="M3681" s="284"/>
      <c r="T3681" s="285"/>
      <c r="AT3681" s="281" t="s">
        <v>373</v>
      </c>
      <c r="AU3681" s="281" t="s">
        <v>90</v>
      </c>
      <c r="AV3681" s="280" t="s">
        <v>90</v>
      </c>
      <c r="AW3681" s="280" t="s">
        <v>31</v>
      </c>
      <c r="AX3681" s="280" t="s">
        <v>77</v>
      </c>
      <c r="AY3681" s="281" t="s">
        <v>366</v>
      </c>
    </row>
    <row r="3682" spans="2:65" s="273" customFormat="1">
      <c r="B3682" s="272"/>
      <c r="D3682" s="274" t="s">
        <v>373</v>
      </c>
      <c r="E3682" s="275" t="s">
        <v>1</v>
      </c>
      <c r="F3682" s="276" t="s">
        <v>2908</v>
      </c>
      <c r="H3682" s="275" t="s">
        <v>1</v>
      </c>
      <c r="L3682" s="272"/>
      <c r="M3682" s="277"/>
      <c r="T3682" s="278"/>
      <c r="AT3682" s="275" t="s">
        <v>373</v>
      </c>
      <c r="AU3682" s="275" t="s">
        <v>90</v>
      </c>
      <c r="AV3682" s="273" t="s">
        <v>84</v>
      </c>
      <c r="AW3682" s="273" t="s">
        <v>31</v>
      </c>
      <c r="AX3682" s="273" t="s">
        <v>77</v>
      </c>
      <c r="AY3682" s="275" t="s">
        <v>366</v>
      </c>
    </row>
    <row r="3683" spans="2:65" s="280" customFormat="1">
      <c r="B3683" s="279"/>
      <c r="D3683" s="274" t="s">
        <v>373</v>
      </c>
      <c r="E3683" s="281" t="s">
        <v>1</v>
      </c>
      <c r="F3683" s="282" t="s">
        <v>2909</v>
      </c>
      <c r="H3683" s="283">
        <v>-138.78</v>
      </c>
      <c r="L3683" s="279"/>
      <c r="M3683" s="284"/>
      <c r="T3683" s="285"/>
      <c r="AT3683" s="281" t="s">
        <v>373</v>
      </c>
      <c r="AU3683" s="281" t="s">
        <v>90</v>
      </c>
      <c r="AV3683" s="280" t="s">
        <v>90</v>
      </c>
      <c r="AW3683" s="280" t="s">
        <v>31</v>
      </c>
      <c r="AX3683" s="280" t="s">
        <v>77</v>
      </c>
      <c r="AY3683" s="281" t="s">
        <v>366</v>
      </c>
    </row>
    <row r="3684" spans="2:65" s="273" customFormat="1">
      <c r="B3684" s="272"/>
      <c r="D3684" s="274" t="s">
        <v>373</v>
      </c>
      <c r="E3684" s="275" t="s">
        <v>1</v>
      </c>
      <c r="F3684" s="276" t="s">
        <v>2910</v>
      </c>
      <c r="H3684" s="275" t="s">
        <v>1</v>
      </c>
      <c r="L3684" s="272"/>
      <c r="M3684" s="277"/>
      <c r="T3684" s="278"/>
      <c r="AT3684" s="275" t="s">
        <v>373</v>
      </c>
      <c r="AU3684" s="275" t="s">
        <v>90</v>
      </c>
      <c r="AV3684" s="273" t="s">
        <v>84</v>
      </c>
      <c r="AW3684" s="273" t="s">
        <v>31</v>
      </c>
      <c r="AX3684" s="273" t="s">
        <v>77</v>
      </c>
      <c r="AY3684" s="275" t="s">
        <v>366</v>
      </c>
    </row>
    <row r="3685" spans="2:65" s="280" customFormat="1">
      <c r="B3685" s="279"/>
      <c r="D3685" s="274" t="s">
        <v>373</v>
      </c>
      <c r="E3685" s="281" t="s">
        <v>1</v>
      </c>
      <c r="F3685" s="282" t="s">
        <v>2911</v>
      </c>
      <c r="H3685" s="283">
        <v>-23.89</v>
      </c>
      <c r="L3685" s="279"/>
      <c r="M3685" s="284"/>
      <c r="T3685" s="285"/>
      <c r="AT3685" s="281" t="s">
        <v>373</v>
      </c>
      <c r="AU3685" s="281" t="s">
        <v>90</v>
      </c>
      <c r="AV3685" s="280" t="s">
        <v>90</v>
      </c>
      <c r="AW3685" s="280" t="s">
        <v>31</v>
      </c>
      <c r="AX3685" s="280" t="s">
        <v>77</v>
      </c>
      <c r="AY3685" s="281" t="s">
        <v>366</v>
      </c>
    </row>
    <row r="3686" spans="2:65" s="273" customFormat="1">
      <c r="B3686" s="272"/>
      <c r="D3686" s="274" t="s">
        <v>373</v>
      </c>
      <c r="E3686" s="275" t="s">
        <v>1</v>
      </c>
      <c r="F3686" s="276" t="s">
        <v>924</v>
      </c>
      <c r="H3686" s="275" t="s">
        <v>1</v>
      </c>
      <c r="L3686" s="272"/>
      <c r="M3686" s="277"/>
      <c r="T3686" s="278"/>
      <c r="AT3686" s="275" t="s">
        <v>373</v>
      </c>
      <c r="AU3686" s="275" t="s">
        <v>90</v>
      </c>
      <c r="AV3686" s="273" t="s">
        <v>84</v>
      </c>
      <c r="AW3686" s="273" t="s">
        <v>31</v>
      </c>
      <c r="AX3686" s="273" t="s">
        <v>77</v>
      </c>
      <c r="AY3686" s="275" t="s">
        <v>366</v>
      </c>
    </row>
    <row r="3687" spans="2:65" s="280" customFormat="1">
      <c r="B3687" s="279"/>
      <c r="D3687" s="274" t="s">
        <v>373</v>
      </c>
      <c r="E3687" s="281" t="s">
        <v>1</v>
      </c>
      <c r="F3687" s="282" t="s">
        <v>2912</v>
      </c>
      <c r="H3687" s="283">
        <v>642.65</v>
      </c>
      <c r="L3687" s="279"/>
      <c r="M3687" s="284"/>
      <c r="T3687" s="285"/>
      <c r="AT3687" s="281" t="s">
        <v>373</v>
      </c>
      <c r="AU3687" s="281" t="s">
        <v>90</v>
      </c>
      <c r="AV3687" s="280" t="s">
        <v>90</v>
      </c>
      <c r="AW3687" s="280" t="s">
        <v>31</v>
      </c>
      <c r="AX3687" s="280" t="s">
        <v>77</v>
      </c>
      <c r="AY3687" s="281" t="s">
        <v>366</v>
      </c>
    </row>
    <row r="3688" spans="2:65" s="273" customFormat="1">
      <c r="B3688" s="272"/>
      <c r="D3688" s="274" t="s">
        <v>373</v>
      </c>
      <c r="E3688" s="275" t="s">
        <v>1</v>
      </c>
      <c r="F3688" s="276" t="s">
        <v>2910</v>
      </c>
      <c r="H3688" s="275" t="s">
        <v>1</v>
      </c>
      <c r="L3688" s="272"/>
      <c r="M3688" s="277"/>
      <c r="T3688" s="278"/>
      <c r="AT3688" s="275" t="s">
        <v>373</v>
      </c>
      <c r="AU3688" s="275" t="s">
        <v>90</v>
      </c>
      <c r="AV3688" s="273" t="s">
        <v>84</v>
      </c>
      <c r="AW3688" s="273" t="s">
        <v>31</v>
      </c>
      <c r="AX3688" s="273" t="s">
        <v>77</v>
      </c>
      <c r="AY3688" s="275" t="s">
        <v>366</v>
      </c>
    </row>
    <row r="3689" spans="2:65" s="280" customFormat="1">
      <c r="B3689" s="279"/>
      <c r="D3689" s="274" t="s">
        <v>373</v>
      </c>
      <c r="E3689" s="281" t="s">
        <v>1</v>
      </c>
      <c r="F3689" s="282" t="s">
        <v>2913</v>
      </c>
      <c r="H3689" s="283">
        <v>-11.99</v>
      </c>
      <c r="L3689" s="279"/>
      <c r="M3689" s="284"/>
      <c r="T3689" s="285"/>
      <c r="AT3689" s="281" t="s">
        <v>373</v>
      </c>
      <c r="AU3689" s="281" t="s">
        <v>90</v>
      </c>
      <c r="AV3689" s="280" t="s">
        <v>90</v>
      </c>
      <c r="AW3689" s="280" t="s">
        <v>31</v>
      </c>
      <c r="AX3689" s="280" t="s">
        <v>77</v>
      </c>
      <c r="AY3689" s="281" t="s">
        <v>366</v>
      </c>
    </row>
    <row r="3690" spans="2:65" s="294" customFormat="1">
      <c r="B3690" s="293"/>
      <c r="D3690" s="274" t="s">
        <v>373</v>
      </c>
      <c r="E3690" s="295" t="s">
        <v>1</v>
      </c>
      <c r="F3690" s="296" t="s">
        <v>397</v>
      </c>
      <c r="H3690" s="297">
        <v>1247.22</v>
      </c>
      <c r="L3690" s="293"/>
      <c r="M3690" s="298"/>
      <c r="T3690" s="299"/>
      <c r="AT3690" s="295" t="s">
        <v>373</v>
      </c>
      <c r="AU3690" s="295" t="s">
        <v>90</v>
      </c>
      <c r="AV3690" s="294" t="s">
        <v>149</v>
      </c>
      <c r="AW3690" s="294" t="s">
        <v>31</v>
      </c>
      <c r="AX3690" s="294" t="s">
        <v>77</v>
      </c>
      <c r="AY3690" s="295" t="s">
        <v>366</v>
      </c>
    </row>
    <row r="3691" spans="2:65" s="287" customFormat="1">
      <c r="B3691" s="286"/>
      <c r="D3691" s="274" t="s">
        <v>373</v>
      </c>
      <c r="E3691" s="288" t="s">
        <v>1</v>
      </c>
      <c r="F3691" s="289" t="s">
        <v>378</v>
      </c>
      <c r="H3691" s="290">
        <v>1247.22</v>
      </c>
      <c r="L3691" s="286"/>
      <c r="M3691" s="291"/>
      <c r="T3691" s="292"/>
      <c r="AT3691" s="288" t="s">
        <v>373</v>
      </c>
      <c r="AU3691" s="288" t="s">
        <v>90</v>
      </c>
      <c r="AV3691" s="287" t="s">
        <v>371</v>
      </c>
      <c r="AW3691" s="287" t="s">
        <v>31</v>
      </c>
      <c r="AX3691" s="287" t="s">
        <v>84</v>
      </c>
      <c r="AY3691" s="288" t="s">
        <v>366</v>
      </c>
    </row>
    <row r="3692" spans="2:65" s="74" customFormat="1" ht="24.2" customHeight="1">
      <c r="B3692" s="73"/>
      <c r="C3692" s="260" t="s">
        <v>2914</v>
      </c>
      <c r="D3692" s="260" t="s">
        <v>368</v>
      </c>
      <c r="E3692" s="261" t="s">
        <v>2915</v>
      </c>
      <c r="F3692" s="262" t="s">
        <v>2916</v>
      </c>
      <c r="G3692" s="263" t="s">
        <v>249</v>
      </c>
      <c r="H3692" s="264">
        <v>597.28</v>
      </c>
      <c r="I3692" s="26"/>
      <c r="J3692" s="266">
        <f>ROUND(I3692*H3692,2)</f>
        <v>0</v>
      </c>
      <c r="K3692" s="267"/>
      <c r="L3692" s="73"/>
      <c r="M3692" s="27" t="s">
        <v>1</v>
      </c>
      <c r="N3692" s="233" t="s">
        <v>43</v>
      </c>
      <c r="P3692" s="269">
        <f>O3692*H3692</f>
        <v>0</v>
      </c>
      <c r="Q3692" s="269">
        <v>6.1813399999999996E-3</v>
      </c>
      <c r="R3692" s="269">
        <f>Q3692*H3692</f>
        <v>3.6919907551999995</v>
      </c>
      <c r="S3692" s="269">
        <v>0</v>
      </c>
      <c r="T3692" s="270">
        <f>S3692*H3692</f>
        <v>0</v>
      </c>
      <c r="AR3692" s="271" t="s">
        <v>371</v>
      </c>
      <c r="AT3692" s="271" t="s">
        <v>368</v>
      </c>
      <c r="AU3692" s="271" t="s">
        <v>90</v>
      </c>
      <c r="AY3692" s="53" t="s">
        <v>366</v>
      </c>
      <c r="BE3692" s="179">
        <f>IF(N3692="základná",J3692,0)</f>
        <v>0</v>
      </c>
      <c r="BF3692" s="179">
        <f>IF(N3692="znížená",J3692,0)</f>
        <v>0</v>
      </c>
      <c r="BG3692" s="179">
        <f>IF(N3692="zákl. prenesená",J3692,0)</f>
        <v>0</v>
      </c>
      <c r="BH3692" s="179">
        <f>IF(N3692="zníž. prenesená",J3692,0)</f>
        <v>0</v>
      </c>
      <c r="BI3692" s="179">
        <f>IF(N3692="nulová",J3692,0)</f>
        <v>0</v>
      </c>
      <c r="BJ3692" s="53" t="s">
        <v>90</v>
      </c>
      <c r="BK3692" s="179">
        <f>ROUND(I3692*H3692,2)</f>
        <v>0</v>
      </c>
      <c r="BL3692" s="53" t="s">
        <v>371</v>
      </c>
      <c r="BM3692" s="271" t="s">
        <v>2917</v>
      </c>
    </row>
    <row r="3693" spans="2:65" s="273" customFormat="1">
      <c r="B3693" s="272"/>
      <c r="D3693" s="274" t="s">
        <v>373</v>
      </c>
      <c r="E3693" s="275" t="s">
        <v>1</v>
      </c>
      <c r="F3693" s="276" t="s">
        <v>632</v>
      </c>
      <c r="H3693" s="275" t="s">
        <v>1</v>
      </c>
      <c r="L3693" s="272"/>
      <c r="M3693" s="277"/>
      <c r="T3693" s="278"/>
      <c r="AT3693" s="275" t="s">
        <v>373</v>
      </c>
      <c r="AU3693" s="275" t="s">
        <v>90</v>
      </c>
      <c r="AV3693" s="273" t="s">
        <v>84</v>
      </c>
      <c r="AW3693" s="273" t="s">
        <v>31</v>
      </c>
      <c r="AX3693" s="273" t="s">
        <v>77</v>
      </c>
      <c r="AY3693" s="275" t="s">
        <v>366</v>
      </c>
    </row>
    <row r="3694" spans="2:65" s="280" customFormat="1">
      <c r="B3694" s="279"/>
      <c r="D3694" s="274" t="s">
        <v>373</v>
      </c>
      <c r="E3694" s="281" t="s">
        <v>1</v>
      </c>
      <c r="F3694" s="282" t="s">
        <v>2918</v>
      </c>
      <c r="H3694" s="283">
        <v>648.24</v>
      </c>
      <c r="L3694" s="279"/>
      <c r="M3694" s="284"/>
      <c r="T3694" s="285"/>
      <c r="AT3694" s="281" t="s">
        <v>373</v>
      </c>
      <c r="AU3694" s="281" t="s">
        <v>90</v>
      </c>
      <c r="AV3694" s="280" t="s">
        <v>90</v>
      </c>
      <c r="AW3694" s="280" t="s">
        <v>31</v>
      </c>
      <c r="AX3694" s="280" t="s">
        <v>77</v>
      </c>
      <c r="AY3694" s="281" t="s">
        <v>366</v>
      </c>
    </row>
    <row r="3695" spans="2:65" s="273" customFormat="1">
      <c r="B3695" s="272"/>
      <c r="D3695" s="274" t="s">
        <v>373</v>
      </c>
      <c r="E3695" s="275" t="s">
        <v>1</v>
      </c>
      <c r="F3695" s="276" t="s">
        <v>2910</v>
      </c>
      <c r="H3695" s="275" t="s">
        <v>1</v>
      </c>
      <c r="L3695" s="272"/>
      <c r="M3695" s="277"/>
      <c r="T3695" s="278"/>
      <c r="AT3695" s="275" t="s">
        <v>373</v>
      </c>
      <c r="AU3695" s="275" t="s">
        <v>90</v>
      </c>
      <c r="AV3695" s="273" t="s">
        <v>84</v>
      </c>
      <c r="AW3695" s="273" t="s">
        <v>31</v>
      </c>
      <c r="AX3695" s="273" t="s">
        <v>77</v>
      </c>
      <c r="AY3695" s="275" t="s">
        <v>366</v>
      </c>
    </row>
    <row r="3696" spans="2:65" s="280" customFormat="1">
      <c r="B3696" s="279"/>
      <c r="D3696" s="274" t="s">
        <v>373</v>
      </c>
      <c r="E3696" s="281" t="s">
        <v>1</v>
      </c>
      <c r="F3696" s="282" t="s">
        <v>2919</v>
      </c>
      <c r="H3696" s="283">
        <v>-50.96</v>
      </c>
      <c r="L3696" s="279"/>
      <c r="M3696" s="284"/>
      <c r="T3696" s="285"/>
      <c r="AT3696" s="281" t="s">
        <v>373</v>
      </c>
      <c r="AU3696" s="281" t="s">
        <v>90</v>
      </c>
      <c r="AV3696" s="280" t="s">
        <v>90</v>
      </c>
      <c r="AW3696" s="280" t="s">
        <v>31</v>
      </c>
      <c r="AX3696" s="280" t="s">
        <v>77</v>
      </c>
      <c r="AY3696" s="281" t="s">
        <v>366</v>
      </c>
    </row>
    <row r="3697" spans="2:65" s="294" customFormat="1">
      <c r="B3697" s="293"/>
      <c r="D3697" s="274" t="s">
        <v>373</v>
      </c>
      <c r="E3697" s="295" t="s">
        <v>1</v>
      </c>
      <c r="F3697" s="296" t="s">
        <v>397</v>
      </c>
      <c r="H3697" s="297">
        <v>597.28</v>
      </c>
      <c r="L3697" s="293"/>
      <c r="M3697" s="298"/>
      <c r="T3697" s="299"/>
      <c r="AT3697" s="295" t="s">
        <v>373</v>
      </c>
      <c r="AU3697" s="295" t="s">
        <v>90</v>
      </c>
      <c r="AV3697" s="294" t="s">
        <v>149</v>
      </c>
      <c r="AW3697" s="294" t="s">
        <v>31</v>
      </c>
      <c r="AX3697" s="294" t="s">
        <v>77</v>
      </c>
      <c r="AY3697" s="295" t="s">
        <v>366</v>
      </c>
    </row>
    <row r="3698" spans="2:65" s="287" customFormat="1">
      <c r="B3698" s="286"/>
      <c r="D3698" s="274" t="s">
        <v>373</v>
      </c>
      <c r="E3698" s="288" t="s">
        <v>1</v>
      </c>
      <c r="F3698" s="289" t="s">
        <v>378</v>
      </c>
      <c r="H3698" s="290">
        <v>597.28</v>
      </c>
      <c r="L3698" s="286"/>
      <c r="M3698" s="291"/>
      <c r="T3698" s="292"/>
      <c r="AT3698" s="288" t="s">
        <v>373</v>
      </c>
      <c r="AU3698" s="288" t="s">
        <v>90</v>
      </c>
      <c r="AV3698" s="287" t="s">
        <v>371</v>
      </c>
      <c r="AW3698" s="287" t="s">
        <v>31</v>
      </c>
      <c r="AX3698" s="287" t="s">
        <v>84</v>
      </c>
      <c r="AY3698" s="288" t="s">
        <v>366</v>
      </c>
    </row>
    <row r="3699" spans="2:65" s="74" customFormat="1" ht="24.2" customHeight="1">
      <c r="B3699" s="73"/>
      <c r="C3699" s="260" t="s">
        <v>2920</v>
      </c>
      <c r="D3699" s="260" t="s">
        <v>368</v>
      </c>
      <c r="E3699" s="261" t="s">
        <v>2921</v>
      </c>
      <c r="F3699" s="262" t="s">
        <v>2922</v>
      </c>
      <c r="G3699" s="263" t="s">
        <v>249</v>
      </c>
      <c r="H3699" s="264">
        <v>631.55999999999995</v>
      </c>
      <c r="I3699" s="26"/>
      <c r="J3699" s="266">
        <f>ROUND(I3699*H3699,2)</f>
        <v>0</v>
      </c>
      <c r="K3699" s="267"/>
      <c r="L3699" s="73"/>
      <c r="M3699" s="27" t="s">
        <v>1</v>
      </c>
      <c r="N3699" s="233" t="s">
        <v>43</v>
      </c>
      <c r="P3699" s="269">
        <f>O3699*H3699</f>
        <v>0</v>
      </c>
      <c r="Q3699" s="269">
        <v>6.1813399999999996E-3</v>
      </c>
      <c r="R3699" s="269">
        <f>Q3699*H3699</f>
        <v>3.9038870903999996</v>
      </c>
      <c r="S3699" s="269">
        <v>0</v>
      </c>
      <c r="T3699" s="270">
        <f>S3699*H3699</f>
        <v>0</v>
      </c>
      <c r="AR3699" s="271" t="s">
        <v>371</v>
      </c>
      <c r="AT3699" s="271" t="s">
        <v>368</v>
      </c>
      <c r="AU3699" s="271" t="s">
        <v>90</v>
      </c>
      <c r="AY3699" s="53" t="s">
        <v>366</v>
      </c>
      <c r="BE3699" s="179">
        <f>IF(N3699="základná",J3699,0)</f>
        <v>0</v>
      </c>
      <c r="BF3699" s="179">
        <f>IF(N3699="znížená",J3699,0)</f>
        <v>0</v>
      </c>
      <c r="BG3699" s="179">
        <f>IF(N3699="zákl. prenesená",J3699,0)</f>
        <v>0</v>
      </c>
      <c r="BH3699" s="179">
        <f>IF(N3699="zníž. prenesená",J3699,0)</f>
        <v>0</v>
      </c>
      <c r="BI3699" s="179">
        <f>IF(N3699="nulová",J3699,0)</f>
        <v>0</v>
      </c>
      <c r="BJ3699" s="53" t="s">
        <v>90</v>
      </c>
      <c r="BK3699" s="179">
        <f>ROUND(I3699*H3699,2)</f>
        <v>0</v>
      </c>
      <c r="BL3699" s="53" t="s">
        <v>371</v>
      </c>
      <c r="BM3699" s="271" t="s">
        <v>2923</v>
      </c>
    </row>
    <row r="3700" spans="2:65" s="273" customFormat="1">
      <c r="B3700" s="272"/>
      <c r="D3700" s="274" t="s">
        <v>373</v>
      </c>
      <c r="E3700" s="275" t="s">
        <v>1</v>
      </c>
      <c r="F3700" s="276" t="s">
        <v>634</v>
      </c>
      <c r="H3700" s="275" t="s">
        <v>1</v>
      </c>
      <c r="L3700" s="272"/>
      <c r="M3700" s="277"/>
      <c r="T3700" s="278"/>
      <c r="AT3700" s="275" t="s">
        <v>373</v>
      </c>
      <c r="AU3700" s="275" t="s">
        <v>90</v>
      </c>
      <c r="AV3700" s="273" t="s">
        <v>84</v>
      </c>
      <c r="AW3700" s="273" t="s">
        <v>31</v>
      </c>
      <c r="AX3700" s="273" t="s">
        <v>77</v>
      </c>
      <c r="AY3700" s="275" t="s">
        <v>366</v>
      </c>
    </row>
    <row r="3701" spans="2:65" s="280" customFormat="1">
      <c r="B3701" s="279"/>
      <c r="D3701" s="274" t="s">
        <v>373</v>
      </c>
      <c r="E3701" s="281" t="s">
        <v>1</v>
      </c>
      <c r="F3701" s="282" t="s">
        <v>2924</v>
      </c>
      <c r="H3701" s="283">
        <v>662.58</v>
      </c>
      <c r="L3701" s="279"/>
      <c r="M3701" s="284"/>
      <c r="T3701" s="285"/>
      <c r="AT3701" s="281" t="s">
        <v>373</v>
      </c>
      <c r="AU3701" s="281" t="s">
        <v>90</v>
      </c>
      <c r="AV3701" s="280" t="s">
        <v>90</v>
      </c>
      <c r="AW3701" s="280" t="s">
        <v>31</v>
      </c>
      <c r="AX3701" s="280" t="s">
        <v>77</v>
      </c>
      <c r="AY3701" s="281" t="s">
        <v>366</v>
      </c>
    </row>
    <row r="3702" spans="2:65" s="273" customFormat="1">
      <c r="B3702" s="272"/>
      <c r="D3702" s="274" t="s">
        <v>373</v>
      </c>
      <c r="E3702" s="275" t="s">
        <v>1</v>
      </c>
      <c r="F3702" s="276" t="s">
        <v>2910</v>
      </c>
      <c r="H3702" s="275" t="s">
        <v>1</v>
      </c>
      <c r="L3702" s="272"/>
      <c r="M3702" s="277"/>
      <c r="T3702" s="278"/>
      <c r="AT3702" s="275" t="s">
        <v>373</v>
      </c>
      <c r="AU3702" s="275" t="s">
        <v>90</v>
      </c>
      <c r="AV3702" s="273" t="s">
        <v>84</v>
      </c>
      <c r="AW3702" s="273" t="s">
        <v>31</v>
      </c>
      <c r="AX3702" s="273" t="s">
        <v>77</v>
      </c>
      <c r="AY3702" s="275" t="s">
        <v>366</v>
      </c>
    </row>
    <row r="3703" spans="2:65" s="280" customFormat="1">
      <c r="B3703" s="279"/>
      <c r="D3703" s="274" t="s">
        <v>373</v>
      </c>
      <c r="E3703" s="281" t="s">
        <v>1</v>
      </c>
      <c r="F3703" s="282" t="s">
        <v>2925</v>
      </c>
      <c r="H3703" s="283">
        <v>-31.02</v>
      </c>
      <c r="L3703" s="279"/>
      <c r="M3703" s="284"/>
      <c r="T3703" s="285"/>
      <c r="AT3703" s="281" t="s">
        <v>373</v>
      </c>
      <c r="AU3703" s="281" t="s">
        <v>90</v>
      </c>
      <c r="AV3703" s="280" t="s">
        <v>90</v>
      </c>
      <c r="AW3703" s="280" t="s">
        <v>31</v>
      </c>
      <c r="AX3703" s="280" t="s">
        <v>77</v>
      </c>
      <c r="AY3703" s="281" t="s">
        <v>366</v>
      </c>
    </row>
    <row r="3704" spans="2:65" s="294" customFormat="1">
      <c r="B3704" s="293"/>
      <c r="D3704" s="274" t="s">
        <v>373</v>
      </c>
      <c r="E3704" s="295" t="s">
        <v>1</v>
      </c>
      <c r="F3704" s="296" t="s">
        <v>397</v>
      </c>
      <c r="H3704" s="297">
        <v>631.55999999999995</v>
      </c>
      <c r="L3704" s="293"/>
      <c r="M3704" s="298"/>
      <c r="T3704" s="299"/>
      <c r="AT3704" s="295" t="s">
        <v>373</v>
      </c>
      <c r="AU3704" s="295" t="s">
        <v>90</v>
      </c>
      <c r="AV3704" s="294" t="s">
        <v>149</v>
      </c>
      <c r="AW3704" s="294" t="s">
        <v>31</v>
      </c>
      <c r="AX3704" s="294" t="s">
        <v>77</v>
      </c>
      <c r="AY3704" s="295" t="s">
        <v>366</v>
      </c>
    </row>
    <row r="3705" spans="2:65" s="287" customFormat="1">
      <c r="B3705" s="286"/>
      <c r="D3705" s="274" t="s">
        <v>373</v>
      </c>
      <c r="E3705" s="288" t="s">
        <v>1</v>
      </c>
      <c r="F3705" s="289" t="s">
        <v>378</v>
      </c>
      <c r="H3705" s="290">
        <v>631.55999999999995</v>
      </c>
      <c r="L3705" s="286"/>
      <c r="M3705" s="291"/>
      <c r="T3705" s="292"/>
      <c r="AT3705" s="288" t="s">
        <v>373</v>
      </c>
      <c r="AU3705" s="288" t="s">
        <v>90</v>
      </c>
      <c r="AV3705" s="287" t="s">
        <v>371</v>
      </c>
      <c r="AW3705" s="287" t="s">
        <v>31</v>
      </c>
      <c r="AX3705" s="287" t="s">
        <v>84</v>
      </c>
      <c r="AY3705" s="288" t="s">
        <v>366</v>
      </c>
    </row>
    <row r="3706" spans="2:65" s="74" customFormat="1" ht="33" customHeight="1">
      <c r="B3706" s="73"/>
      <c r="C3706" s="260" t="s">
        <v>2926</v>
      </c>
      <c r="D3706" s="260" t="s">
        <v>368</v>
      </c>
      <c r="E3706" s="261" t="s">
        <v>2927</v>
      </c>
      <c r="F3706" s="262" t="s">
        <v>2928</v>
      </c>
      <c r="G3706" s="263" t="s">
        <v>249</v>
      </c>
      <c r="H3706" s="264">
        <v>117.86</v>
      </c>
      <c r="I3706" s="26"/>
      <c r="J3706" s="266">
        <f>ROUND(I3706*H3706,2)</f>
        <v>0</v>
      </c>
      <c r="K3706" s="267"/>
      <c r="L3706" s="73"/>
      <c r="M3706" s="27" t="s">
        <v>1</v>
      </c>
      <c r="N3706" s="233" t="s">
        <v>43</v>
      </c>
      <c r="P3706" s="269">
        <f>O3706*H3706</f>
        <v>0</v>
      </c>
      <c r="Q3706" s="269">
        <v>6.3698399999999999E-3</v>
      </c>
      <c r="R3706" s="269">
        <f>Q3706*H3706</f>
        <v>0.75074934240000002</v>
      </c>
      <c r="S3706" s="269">
        <v>0</v>
      </c>
      <c r="T3706" s="270">
        <f>S3706*H3706</f>
        <v>0</v>
      </c>
      <c r="AR3706" s="271" t="s">
        <v>371</v>
      </c>
      <c r="AT3706" s="271" t="s">
        <v>368</v>
      </c>
      <c r="AU3706" s="271" t="s">
        <v>90</v>
      </c>
      <c r="AY3706" s="53" t="s">
        <v>366</v>
      </c>
      <c r="BE3706" s="179">
        <f>IF(N3706="základná",J3706,0)</f>
        <v>0</v>
      </c>
      <c r="BF3706" s="179">
        <f>IF(N3706="znížená",J3706,0)</f>
        <v>0</v>
      </c>
      <c r="BG3706" s="179">
        <f>IF(N3706="zákl. prenesená",J3706,0)</f>
        <v>0</v>
      </c>
      <c r="BH3706" s="179">
        <f>IF(N3706="zníž. prenesená",J3706,0)</f>
        <v>0</v>
      </c>
      <c r="BI3706" s="179">
        <f>IF(N3706="nulová",J3706,0)</f>
        <v>0</v>
      </c>
      <c r="BJ3706" s="53" t="s">
        <v>90</v>
      </c>
      <c r="BK3706" s="179">
        <f>ROUND(I3706*H3706,2)</f>
        <v>0</v>
      </c>
      <c r="BL3706" s="53" t="s">
        <v>371</v>
      </c>
      <c r="BM3706" s="271" t="s">
        <v>2929</v>
      </c>
    </row>
    <row r="3707" spans="2:65" s="273" customFormat="1">
      <c r="B3707" s="272"/>
      <c r="D3707" s="274" t="s">
        <v>373</v>
      </c>
      <c r="E3707" s="275" t="s">
        <v>1</v>
      </c>
      <c r="F3707" s="276" t="s">
        <v>412</v>
      </c>
      <c r="H3707" s="275" t="s">
        <v>1</v>
      </c>
      <c r="L3707" s="272"/>
      <c r="M3707" s="277"/>
      <c r="T3707" s="278"/>
      <c r="AT3707" s="275" t="s">
        <v>373</v>
      </c>
      <c r="AU3707" s="275" t="s">
        <v>90</v>
      </c>
      <c r="AV3707" s="273" t="s">
        <v>84</v>
      </c>
      <c r="AW3707" s="273" t="s">
        <v>31</v>
      </c>
      <c r="AX3707" s="273" t="s">
        <v>77</v>
      </c>
      <c r="AY3707" s="275" t="s">
        <v>366</v>
      </c>
    </row>
    <row r="3708" spans="2:65" s="273" customFormat="1">
      <c r="B3708" s="272"/>
      <c r="D3708" s="274" t="s">
        <v>373</v>
      </c>
      <c r="E3708" s="275" t="s">
        <v>1</v>
      </c>
      <c r="F3708" s="276" t="s">
        <v>2910</v>
      </c>
      <c r="H3708" s="275" t="s">
        <v>1</v>
      </c>
      <c r="L3708" s="272"/>
      <c r="M3708" s="277"/>
      <c r="T3708" s="278"/>
      <c r="AT3708" s="275" t="s">
        <v>373</v>
      </c>
      <c r="AU3708" s="275" t="s">
        <v>90</v>
      </c>
      <c r="AV3708" s="273" t="s">
        <v>84</v>
      </c>
      <c r="AW3708" s="273" t="s">
        <v>31</v>
      </c>
      <c r="AX3708" s="273" t="s">
        <v>77</v>
      </c>
      <c r="AY3708" s="275" t="s">
        <v>366</v>
      </c>
    </row>
    <row r="3709" spans="2:65" s="280" customFormat="1">
      <c r="B3709" s="279"/>
      <c r="D3709" s="274" t="s">
        <v>373</v>
      </c>
      <c r="E3709" s="281" t="s">
        <v>1</v>
      </c>
      <c r="F3709" s="282" t="s">
        <v>2930</v>
      </c>
      <c r="H3709" s="283">
        <v>23.89</v>
      </c>
      <c r="L3709" s="279"/>
      <c r="M3709" s="284"/>
      <c r="T3709" s="285"/>
      <c r="AT3709" s="281" t="s">
        <v>373</v>
      </c>
      <c r="AU3709" s="281" t="s">
        <v>90</v>
      </c>
      <c r="AV3709" s="280" t="s">
        <v>90</v>
      </c>
      <c r="AW3709" s="280" t="s">
        <v>31</v>
      </c>
      <c r="AX3709" s="280" t="s">
        <v>77</v>
      </c>
      <c r="AY3709" s="281" t="s">
        <v>366</v>
      </c>
    </row>
    <row r="3710" spans="2:65" s="273" customFormat="1">
      <c r="B3710" s="272"/>
      <c r="D3710" s="274" t="s">
        <v>373</v>
      </c>
      <c r="E3710" s="275" t="s">
        <v>1</v>
      </c>
      <c r="F3710" s="276" t="s">
        <v>632</v>
      </c>
      <c r="H3710" s="275" t="s">
        <v>1</v>
      </c>
      <c r="L3710" s="272"/>
      <c r="M3710" s="277"/>
      <c r="T3710" s="278"/>
      <c r="AT3710" s="275" t="s">
        <v>373</v>
      </c>
      <c r="AU3710" s="275" t="s">
        <v>90</v>
      </c>
      <c r="AV3710" s="273" t="s">
        <v>84</v>
      </c>
      <c r="AW3710" s="273" t="s">
        <v>31</v>
      </c>
      <c r="AX3710" s="273" t="s">
        <v>77</v>
      </c>
      <c r="AY3710" s="275" t="s">
        <v>366</v>
      </c>
    </row>
    <row r="3711" spans="2:65" s="273" customFormat="1">
      <c r="B3711" s="272"/>
      <c r="D3711" s="274" t="s">
        <v>373</v>
      </c>
      <c r="E3711" s="275" t="s">
        <v>1</v>
      </c>
      <c r="F3711" s="276" t="s">
        <v>2910</v>
      </c>
      <c r="H3711" s="275" t="s">
        <v>1</v>
      </c>
      <c r="L3711" s="272"/>
      <c r="M3711" s="277"/>
      <c r="T3711" s="278"/>
      <c r="AT3711" s="275" t="s">
        <v>373</v>
      </c>
      <c r="AU3711" s="275" t="s">
        <v>90</v>
      </c>
      <c r="AV3711" s="273" t="s">
        <v>84</v>
      </c>
      <c r="AW3711" s="273" t="s">
        <v>31</v>
      </c>
      <c r="AX3711" s="273" t="s">
        <v>77</v>
      </c>
      <c r="AY3711" s="275" t="s">
        <v>366</v>
      </c>
    </row>
    <row r="3712" spans="2:65" s="280" customFormat="1">
      <c r="B3712" s="279"/>
      <c r="D3712" s="274" t="s">
        <v>373</v>
      </c>
      <c r="E3712" s="281" t="s">
        <v>1</v>
      </c>
      <c r="F3712" s="282" t="s">
        <v>2931</v>
      </c>
      <c r="H3712" s="283">
        <v>50.96</v>
      </c>
      <c r="L3712" s="279"/>
      <c r="M3712" s="284"/>
      <c r="T3712" s="285"/>
      <c r="AT3712" s="281" t="s">
        <v>373</v>
      </c>
      <c r="AU3712" s="281" t="s">
        <v>90</v>
      </c>
      <c r="AV3712" s="280" t="s">
        <v>90</v>
      </c>
      <c r="AW3712" s="280" t="s">
        <v>31</v>
      </c>
      <c r="AX3712" s="280" t="s">
        <v>77</v>
      </c>
      <c r="AY3712" s="281" t="s">
        <v>366</v>
      </c>
    </row>
    <row r="3713" spans="2:65" s="273" customFormat="1">
      <c r="B3713" s="272"/>
      <c r="D3713" s="274" t="s">
        <v>373</v>
      </c>
      <c r="E3713" s="275" t="s">
        <v>1</v>
      </c>
      <c r="F3713" s="276" t="s">
        <v>634</v>
      </c>
      <c r="H3713" s="275" t="s">
        <v>1</v>
      </c>
      <c r="L3713" s="272"/>
      <c r="M3713" s="277"/>
      <c r="T3713" s="278"/>
      <c r="AT3713" s="275" t="s">
        <v>373</v>
      </c>
      <c r="AU3713" s="275" t="s">
        <v>90</v>
      </c>
      <c r="AV3713" s="273" t="s">
        <v>84</v>
      </c>
      <c r="AW3713" s="273" t="s">
        <v>31</v>
      </c>
      <c r="AX3713" s="273" t="s">
        <v>77</v>
      </c>
      <c r="AY3713" s="275" t="s">
        <v>366</v>
      </c>
    </row>
    <row r="3714" spans="2:65" s="273" customFormat="1">
      <c r="B3714" s="272"/>
      <c r="D3714" s="274" t="s">
        <v>373</v>
      </c>
      <c r="E3714" s="275" t="s">
        <v>1</v>
      </c>
      <c r="F3714" s="276" t="s">
        <v>2910</v>
      </c>
      <c r="H3714" s="275" t="s">
        <v>1</v>
      </c>
      <c r="L3714" s="272"/>
      <c r="M3714" s="277"/>
      <c r="T3714" s="278"/>
      <c r="AT3714" s="275" t="s">
        <v>373</v>
      </c>
      <c r="AU3714" s="275" t="s">
        <v>90</v>
      </c>
      <c r="AV3714" s="273" t="s">
        <v>84</v>
      </c>
      <c r="AW3714" s="273" t="s">
        <v>31</v>
      </c>
      <c r="AX3714" s="273" t="s">
        <v>77</v>
      </c>
      <c r="AY3714" s="275" t="s">
        <v>366</v>
      </c>
    </row>
    <row r="3715" spans="2:65" s="280" customFormat="1">
      <c r="B3715" s="279"/>
      <c r="D3715" s="274" t="s">
        <v>373</v>
      </c>
      <c r="E3715" s="281" t="s">
        <v>1</v>
      </c>
      <c r="F3715" s="282" t="s">
        <v>2932</v>
      </c>
      <c r="H3715" s="283">
        <v>31.02</v>
      </c>
      <c r="L3715" s="279"/>
      <c r="M3715" s="284"/>
      <c r="T3715" s="285"/>
      <c r="AT3715" s="281" t="s">
        <v>373</v>
      </c>
      <c r="AU3715" s="281" t="s">
        <v>90</v>
      </c>
      <c r="AV3715" s="280" t="s">
        <v>90</v>
      </c>
      <c r="AW3715" s="280" t="s">
        <v>31</v>
      </c>
      <c r="AX3715" s="280" t="s">
        <v>77</v>
      </c>
      <c r="AY3715" s="281" t="s">
        <v>366</v>
      </c>
    </row>
    <row r="3716" spans="2:65" s="273" customFormat="1">
      <c r="B3716" s="272"/>
      <c r="D3716" s="274" t="s">
        <v>373</v>
      </c>
      <c r="E3716" s="275" t="s">
        <v>1</v>
      </c>
      <c r="F3716" s="276" t="s">
        <v>924</v>
      </c>
      <c r="H3716" s="275" t="s">
        <v>1</v>
      </c>
      <c r="L3716" s="272"/>
      <c r="M3716" s="277"/>
      <c r="T3716" s="278"/>
      <c r="AT3716" s="275" t="s">
        <v>373</v>
      </c>
      <c r="AU3716" s="275" t="s">
        <v>90</v>
      </c>
      <c r="AV3716" s="273" t="s">
        <v>84</v>
      </c>
      <c r="AW3716" s="273" t="s">
        <v>31</v>
      </c>
      <c r="AX3716" s="273" t="s">
        <v>77</v>
      </c>
      <c r="AY3716" s="275" t="s">
        <v>366</v>
      </c>
    </row>
    <row r="3717" spans="2:65" s="273" customFormat="1">
      <c r="B3717" s="272"/>
      <c r="D3717" s="274" t="s">
        <v>373</v>
      </c>
      <c r="E3717" s="275" t="s">
        <v>1</v>
      </c>
      <c r="F3717" s="276" t="s">
        <v>2910</v>
      </c>
      <c r="H3717" s="275" t="s">
        <v>1</v>
      </c>
      <c r="L3717" s="272"/>
      <c r="M3717" s="277"/>
      <c r="T3717" s="278"/>
      <c r="AT3717" s="275" t="s">
        <v>373</v>
      </c>
      <c r="AU3717" s="275" t="s">
        <v>90</v>
      </c>
      <c r="AV3717" s="273" t="s">
        <v>84</v>
      </c>
      <c r="AW3717" s="273" t="s">
        <v>31</v>
      </c>
      <c r="AX3717" s="273" t="s">
        <v>77</v>
      </c>
      <c r="AY3717" s="275" t="s">
        <v>366</v>
      </c>
    </row>
    <row r="3718" spans="2:65" s="280" customFormat="1">
      <c r="B3718" s="279"/>
      <c r="D3718" s="274" t="s">
        <v>373</v>
      </c>
      <c r="E3718" s="281" t="s">
        <v>1</v>
      </c>
      <c r="F3718" s="282" t="s">
        <v>2933</v>
      </c>
      <c r="H3718" s="283">
        <v>11.99</v>
      </c>
      <c r="L3718" s="279"/>
      <c r="M3718" s="284"/>
      <c r="T3718" s="285"/>
      <c r="AT3718" s="281" t="s">
        <v>373</v>
      </c>
      <c r="AU3718" s="281" t="s">
        <v>90</v>
      </c>
      <c r="AV3718" s="280" t="s">
        <v>90</v>
      </c>
      <c r="AW3718" s="280" t="s">
        <v>31</v>
      </c>
      <c r="AX3718" s="280" t="s">
        <v>77</v>
      </c>
      <c r="AY3718" s="281" t="s">
        <v>366</v>
      </c>
    </row>
    <row r="3719" spans="2:65" s="287" customFormat="1">
      <c r="B3719" s="286"/>
      <c r="D3719" s="274" t="s">
        <v>373</v>
      </c>
      <c r="E3719" s="288" t="s">
        <v>1</v>
      </c>
      <c r="F3719" s="289" t="s">
        <v>378</v>
      </c>
      <c r="H3719" s="290">
        <v>117.86</v>
      </c>
      <c r="L3719" s="286"/>
      <c r="M3719" s="291"/>
      <c r="T3719" s="292"/>
      <c r="AT3719" s="288" t="s">
        <v>373</v>
      </c>
      <c r="AU3719" s="288" t="s">
        <v>90</v>
      </c>
      <c r="AV3719" s="287" t="s">
        <v>371</v>
      </c>
      <c r="AW3719" s="287" t="s">
        <v>31</v>
      </c>
      <c r="AX3719" s="287" t="s">
        <v>84</v>
      </c>
      <c r="AY3719" s="288" t="s">
        <v>366</v>
      </c>
    </row>
    <row r="3720" spans="2:65" s="74" customFormat="1" ht="33" customHeight="1">
      <c r="B3720" s="73"/>
      <c r="C3720" s="260" t="s">
        <v>2934</v>
      </c>
      <c r="D3720" s="260" t="s">
        <v>368</v>
      </c>
      <c r="E3720" s="261" t="s">
        <v>2935</v>
      </c>
      <c r="F3720" s="262" t="s">
        <v>2936</v>
      </c>
      <c r="G3720" s="263" t="s">
        <v>402</v>
      </c>
      <c r="H3720" s="264">
        <v>46.186999999999998</v>
      </c>
      <c r="I3720" s="26"/>
      <c r="J3720" s="266">
        <f>ROUND(I3720*H3720,2)</f>
        <v>0</v>
      </c>
      <c r="K3720" s="267"/>
      <c r="L3720" s="73"/>
      <c r="M3720" s="27" t="s">
        <v>1</v>
      </c>
      <c r="N3720" s="233" t="s">
        <v>43</v>
      </c>
      <c r="P3720" s="269">
        <f>O3720*H3720</f>
        <v>0</v>
      </c>
      <c r="Q3720" s="269">
        <v>2.8400000000000002E-2</v>
      </c>
      <c r="R3720" s="269">
        <f>Q3720*H3720</f>
        <v>1.3117108</v>
      </c>
      <c r="S3720" s="269">
        <v>0</v>
      </c>
      <c r="T3720" s="270">
        <f>S3720*H3720</f>
        <v>0</v>
      </c>
      <c r="AR3720" s="271" t="s">
        <v>371</v>
      </c>
      <c r="AT3720" s="271" t="s">
        <v>368</v>
      </c>
      <c r="AU3720" s="271" t="s">
        <v>90</v>
      </c>
      <c r="AY3720" s="53" t="s">
        <v>366</v>
      </c>
      <c r="BE3720" s="179">
        <f>IF(N3720="základná",J3720,0)</f>
        <v>0</v>
      </c>
      <c r="BF3720" s="179">
        <f>IF(N3720="znížená",J3720,0)</f>
        <v>0</v>
      </c>
      <c r="BG3720" s="179">
        <f>IF(N3720="zákl. prenesená",J3720,0)</f>
        <v>0</v>
      </c>
      <c r="BH3720" s="179">
        <f>IF(N3720="zníž. prenesená",J3720,0)</f>
        <v>0</v>
      </c>
      <c r="BI3720" s="179">
        <f>IF(N3720="nulová",J3720,0)</f>
        <v>0</v>
      </c>
      <c r="BJ3720" s="53" t="s">
        <v>90</v>
      </c>
      <c r="BK3720" s="179">
        <f>ROUND(I3720*H3720,2)</f>
        <v>0</v>
      </c>
      <c r="BL3720" s="53" t="s">
        <v>371</v>
      </c>
      <c r="BM3720" s="271" t="s">
        <v>2937</v>
      </c>
    </row>
    <row r="3721" spans="2:65" s="273" customFormat="1">
      <c r="B3721" s="272"/>
      <c r="D3721" s="274" t="s">
        <v>373</v>
      </c>
      <c r="E3721" s="275" t="s">
        <v>1</v>
      </c>
      <c r="F3721" s="276" t="s">
        <v>2938</v>
      </c>
      <c r="H3721" s="275" t="s">
        <v>1</v>
      </c>
      <c r="L3721" s="272"/>
      <c r="M3721" s="277"/>
      <c r="T3721" s="278"/>
      <c r="AT3721" s="275" t="s">
        <v>373</v>
      </c>
      <c r="AU3721" s="275" t="s">
        <v>90</v>
      </c>
      <c r="AV3721" s="273" t="s">
        <v>84</v>
      </c>
      <c r="AW3721" s="273" t="s">
        <v>31</v>
      </c>
      <c r="AX3721" s="273" t="s">
        <v>77</v>
      </c>
      <c r="AY3721" s="275" t="s">
        <v>366</v>
      </c>
    </row>
    <row r="3722" spans="2:65" s="280" customFormat="1">
      <c r="B3722" s="279"/>
      <c r="D3722" s="274" t="s">
        <v>373</v>
      </c>
      <c r="E3722" s="281" t="s">
        <v>1</v>
      </c>
      <c r="F3722" s="282" t="s">
        <v>2939</v>
      </c>
      <c r="H3722" s="283">
        <v>46.186999999999998</v>
      </c>
      <c r="L3722" s="279"/>
      <c r="M3722" s="284"/>
      <c r="T3722" s="285"/>
      <c r="AT3722" s="281" t="s">
        <v>373</v>
      </c>
      <c r="AU3722" s="281" t="s">
        <v>90</v>
      </c>
      <c r="AV3722" s="280" t="s">
        <v>90</v>
      </c>
      <c r="AW3722" s="280" t="s">
        <v>31</v>
      </c>
      <c r="AX3722" s="280" t="s">
        <v>77</v>
      </c>
      <c r="AY3722" s="281" t="s">
        <v>366</v>
      </c>
    </row>
    <row r="3723" spans="2:65" s="287" customFormat="1">
      <c r="B3723" s="286"/>
      <c r="D3723" s="274" t="s">
        <v>373</v>
      </c>
      <c r="E3723" s="288" t="s">
        <v>1</v>
      </c>
      <c r="F3723" s="289" t="s">
        <v>378</v>
      </c>
      <c r="H3723" s="290">
        <v>46.186999999999998</v>
      </c>
      <c r="L3723" s="286"/>
      <c r="M3723" s="291"/>
      <c r="T3723" s="292"/>
      <c r="AT3723" s="288" t="s">
        <v>373</v>
      </c>
      <c r="AU3723" s="288" t="s">
        <v>90</v>
      </c>
      <c r="AV3723" s="287" t="s">
        <v>371</v>
      </c>
      <c r="AW3723" s="287" t="s">
        <v>31</v>
      </c>
      <c r="AX3723" s="287" t="s">
        <v>84</v>
      </c>
      <c r="AY3723" s="288" t="s">
        <v>366</v>
      </c>
    </row>
    <row r="3724" spans="2:65" s="74" customFormat="1" ht="33" customHeight="1">
      <c r="B3724" s="73"/>
      <c r="C3724" s="260" t="s">
        <v>2940</v>
      </c>
      <c r="D3724" s="260" t="s">
        <v>368</v>
      </c>
      <c r="E3724" s="261" t="s">
        <v>2941</v>
      </c>
      <c r="F3724" s="262" t="s">
        <v>2942</v>
      </c>
      <c r="G3724" s="263" t="s">
        <v>402</v>
      </c>
      <c r="H3724" s="264">
        <v>46.186999999999998</v>
      </c>
      <c r="I3724" s="26"/>
      <c r="J3724" s="266">
        <f>ROUND(I3724*H3724,2)</f>
        <v>0</v>
      </c>
      <c r="K3724" s="267"/>
      <c r="L3724" s="73"/>
      <c r="M3724" s="27" t="s">
        <v>1</v>
      </c>
      <c r="N3724" s="233" t="s">
        <v>43</v>
      </c>
      <c r="P3724" s="269">
        <f>O3724*H3724</f>
        <v>0</v>
      </c>
      <c r="Q3724" s="269">
        <v>1.9789999999999999E-2</v>
      </c>
      <c r="R3724" s="269">
        <f>Q3724*H3724</f>
        <v>0.91404072999999986</v>
      </c>
      <c r="S3724" s="269">
        <v>0</v>
      </c>
      <c r="T3724" s="270">
        <f>S3724*H3724</f>
        <v>0</v>
      </c>
      <c r="AR3724" s="271" t="s">
        <v>371</v>
      </c>
      <c r="AT3724" s="271" t="s">
        <v>368</v>
      </c>
      <c r="AU3724" s="271" t="s">
        <v>90</v>
      </c>
      <c r="AY3724" s="53" t="s">
        <v>366</v>
      </c>
      <c r="BE3724" s="179">
        <f>IF(N3724="základná",J3724,0)</f>
        <v>0</v>
      </c>
      <c r="BF3724" s="179">
        <f>IF(N3724="znížená",J3724,0)</f>
        <v>0</v>
      </c>
      <c r="BG3724" s="179">
        <f>IF(N3724="zákl. prenesená",J3724,0)</f>
        <v>0</v>
      </c>
      <c r="BH3724" s="179">
        <f>IF(N3724="zníž. prenesená",J3724,0)</f>
        <v>0</v>
      </c>
      <c r="BI3724" s="179">
        <f>IF(N3724="nulová",J3724,0)</f>
        <v>0</v>
      </c>
      <c r="BJ3724" s="53" t="s">
        <v>90</v>
      </c>
      <c r="BK3724" s="179">
        <f>ROUND(I3724*H3724,2)</f>
        <v>0</v>
      </c>
      <c r="BL3724" s="53" t="s">
        <v>371</v>
      </c>
      <c r="BM3724" s="271" t="s">
        <v>2943</v>
      </c>
    </row>
    <row r="3725" spans="2:65" s="74" customFormat="1" ht="24.2" customHeight="1">
      <c r="B3725" s="73"/>
      <c r="C3725" s="260" t="s">
        <v>2944</v>
      </c>
      <c r="D3725" s="260" t="s">
        <v>368</v>
      </c>
      <c r="E3725" s="261" t="s">
        <v>2945</v>
      </c>
      <c r="F3725" s="262" t="s">
        <v>2946</v>
      </c>
      <c r="G3725" s="263" t="s">
        <v>249</v>
      </c>
      <c r="H3725" s="264">
        <v>22.271999999999998</v>
      </c>
      <c r="I3725" s="26"/>
      <c r="J3725" s="266">
        <f>ROUND(I3725*H3725,2)</f>
        <v>0</v>
      </c>
      <c r="K3725" s="267"/>
      <c r="L3725" s="73"/>
      <c r="M3725" s="27" t="s">
        <v>1</v>
      </c>
      <c r="N3725" s="233" t="s">
        <v>43</v>
      </c>
      <c r="P3725" s="269">
        <f>O3725*H3725</f>
        <v>0</v>
      </c>
      <c r="Q3725" s="269">
        <v>1.5429999999999999E-2</v>
      </c>
      <c r="R3725" s="269">
        <f>Q3725*H3725</f>
        <v>0.34365695999999996</v>
      </c>
      <c r="S3725" s="269">
        <v>0</v>
      </c>
      <c r="T3725" s="270">
        <f>S3725*H3725</f>
        <v>0</v>
      </c>
      <c r="AR3725" s="271" t="s">
        <v>371</v>
      </c>
      <c r="AT3725" s="271" t="s">
        <v>368</v>
      </c>
      <c r="AU3725" s="271" t="s">
        <v>90</v>
      </c>
      <c r="AY3725" s="53" t="s">
        <v>366</v>
      </c>
      <c r="BE3725" s="179">
        <f>IF(N3725="základná",J3725,0)</f>
        <v>0</v>
      </c>
      <c r="BF3725" s="179">
        <f>IF(N3725="znížená",J3725,0)</f>
        <v>0</v>
      </c>
      <c r="BG3725" s="179">
        <f>IF(N3725="zákl. prenesená",J3725,0)</f>
        <v>0</v>
      </c>
      <c r="BH3725" s="179">
        <f>IF(N3725="zníž. prenesená",J3725,0)</f>
        <v>0</v>
      </c>
      <c r="BI3725" s="179">
        <f>IF(N3725="nulová",J3725,0)</f>
        <v>0</v>
      </c>
      <c r="BJ3725" s="53" t="s">
        <v>90</v>
      </c>
      <c r="BK3725" s="179">
        <f>ROUND(I3725*H3725,2)</f>
        <v>0</v>
      </c>
      <c r="BL3725" s="53" t="s">
        <v>371</v>
      </c>
      <c r="BM3725" s="271" t="s">
        <v>2947</v>
      </c>
    </row>
    <row r="3726" spans="2:65" s="273" customFormat="1">
      <c r="B3726" s="272"/>
      <c r="D3726" s="274" t="s">
        <v>373</v>
      </c>
      <c r="E3726" s="275" t="s">
        <v>1</v>
      </c>
      <c r="F3726" s="276" t="s">
        <v>2938</v>
      </c>
      <c r="H3726" s="275" t="s">
        <v>1</v>
      </c>
      <c r="L3726" s="272"/>
      <c r="M3726" s="277"/>
      <c r="T3726" s="278"/>
      <c r="AT3726" s="275" t="s">
        <v>373</v>
      </c>
      <c r="AU3726" s="275" t="s">
        <v>90</v>
      </c>
      <c r="AV3726" s="273" t="s">
        <v>84</v>
      </c>
      <c r="AW3726" s="273" t="s">
        <v>31</v>
      </c>
      <c r="AX3726" s="273" t="s">
        <v>77</v>
      </c>
      <c r="AY3726" s="275" t="s">
        <v>366</v>
      </c>
    </row>
    <row r="3727" spans="2:65" s="280" customFormat="1">
      <c r="B3727" s="279"/>
      <c r="D3727" s="274" t="s">
        <v>373</v>
      </c>
      <c r="E3727" s="281" t="s">
        <v>1</v>
      </c>
      <c r="F3727" s="282" t="s">
        <v>2948</v>
      </c>
      <c r="H3727" s="283">
        <v>22.271999999999998</v>
      </c>
      <c r="L3727" s="279"/>
      <c r="M3727" s="284"/>
      <c r="T3727" s="285"/>
      <c r="AT3727" s="281" t="s">
        <v>373</v>
      </c>
      <c r="AU3727" s="281" t="s">
        <v>90</v>
      </c>
      <c r="AV3727" s="280" t="s">
        <v>90</v>
      </c>
      <c r="AW3727" s="280" t="s">
        <v>31</v>
      </c>
      <c r="AX3727" s="280" t="s">
        <v>77</v>
      </c>
      <c r="AY3727" s="281" t="s">
        <v>366</v>
      </c>
    </row>
    <row r="3728" spans="2:65" s="287" customFormat="1">
      <c r="B3728" s="286"/>
      <c r="D3728" s="274" t="s">
        <v>373</v>
      </c>
      <c r="E3728" s="288" t="s">
        <v>1</v>
      </c>
      <c r="F3728" s="289" t="s">
        <v>378</v>
      </c>
      <c r="H3728" s="290">
        <v>22.271999999999998</v>
      </c>
      <c r="L3728" s="286"/>
      <c r="M3728" s="291"/>
      <c r="T3728" s="292"/>
      <c r="AT3728" s="288" t="s">
        <v>373</v>
      </c>
      <c r="AU3728" s="288" t="s">
        <v>90</v>
      </c>
      <c r="AV3728" s="287" t="s">
        <v>371</v>
      </c>
      <c r="AW3728" s="287" t="s">
        <v>31</v>
      </c>
      <c r="AX3728" s="287" t="s">
        <v>84</v>
      </c>
      <c r="AY3728" s="288" t="s">
        <v>366</v>
      </c>
    </row>
    <row r="3729" spans="2:65" s="74" customFormat="1" ht="24.2" customHeight="1">
      <c r="B3729" s="73"/>
      <c r="C3729" s="260" t="s">
        <v>2949</v>
      </c>
      <c r="D3729" s="260" t="s">
        <v>368</v>
      </c>
      <c r="E3729" s="261" t="s">
        <v>2950</v>
      </c>
      <c r="F3729" s="262" t="s">
        <v>2951</v>
      </c>
      <c r="G3729" s="263" t="s">
        <v>249</v>
      </c>
      <c r="H3729" s="264">
        <v>22.271999999999998</v>
      </c>
      <c r="I3729" s="26"/>
      <c r="J3729" s="266">
        <f>ROUND(I3729*H3729,2)</f>
        <v>0</v>
      </c>
      <c r="K3729" s="267"/>
      <c r="L3729" s="73"/>
      <c r="M3729" s="27" t="s">
        <v>1</v>
      </c>
      <c r="N3729" s="233" t="s">
        <v>43</v>
      </c>
      <c r="P3729" s="269">
        <f>O3729*H3729</f>
        <v>0</v>
      </c>
      <c r="Q3729" s="269">
        <v>1.5426E-2</v>
      </c>
      <c r="R3729" s="269">
        <f>Q3729*H3729</f>
        <v>0.343567872</v>
      </c>
      <c r="S3729" s="269">
        <v>0</v>
      </c>
      <c r="T3729" s="270">
        <f>S3729*H3729</f>
        <v>0</v>
      </c>
      <c r="AR3729" s="271" t="s">
        <v>371</v>
      </c>
      <c r="AT3729" s="271" t="s">
        <v>368</v>
      </c>
      <c r="AU3729" s="271" t="s">
        <v>90</v>
      </c>
      <c r="AY3729" s="53" t="s">
        <v>366</v>
      </c>
      <c r="BE3729" s="179">
        <f>IF(N3729="základná",J3729,0)</f>
        <v>0</v>
      </c>
      <c r="BF3729" s="179">
        <f>IF(N3729="znížená",J3729,0)</f>
        <v>0</v>
      </c>
      <c r="BG3729" s="179">
        <f>IF(N3729="zákl. prenesená",J3729,0)</f>
        <v>0</v>
      </c>
      <c r="BH3729" s="179">
        <f>IF(N3729="zníž. prenesená",J3729,0)</f>
        <v>0</v>
      </c>
      <c r="BI3729" s="179">
        <f>IF(N3729="nulová",J3729,0)</f>
        <v>0</v>
      </c>
      <c r="BJ3729" s="53" t="s">
        <v>90</v>
      </c>
      <c r="BK3729" s="179">
        <f>ROUND(I3729*H3729,2)</f>
        <v>0</v>
      </c>
      <c r="BL3729" s="53" t="s">
        <v>371</v>
      </c>
      <c r="BM3729" s="271" t="s">
        <v>2952</v>
      </c>
    </row>
    <row r="3730" spans="2:65" s="74" customFormat="1" ht="16.5" customHeight="1">
      <c r="B3730" s="73"/>
      <c r="C3730" s="260" t="s">
        <v>2953</v>
      </c>
      <c r="D3730" s="260" t="s">
        <v>368</v>
      </c>
      <c r="E3730" s="261" t="s">
        <v>2954</v>
      </c>
      <c r="F3730" s="262" t="s">
        <v>2955</v>
      </c>
      <c r="G3730" s="263" t="s">
        <v>249</v>
      </c>
      <c r="H3730" s="264">
        <v>2451.27</v>
      </c>
      <c r="I3730" s="26"/>
      <c r="J3730" s="266">
        <f>ROUND(I3730*H3730,2)</f>
        <v>0</v>
      </c>
      <c r="K3730" s="267"/>
      <c r="L3730" s="73"/>
      <c r="M3730" s="27" t="s">
        <v>1</v>
      </c>
      <c r="N3730" s="233" t="s">
        <v>43</v>
      </c>
      <c r="P3730" s="269">
        <f>O3730*H3730</f>
        <v>0</v>
      </c>
      <c r="Q3730" s="269">
        <v>5.0000000000000002E-5</v>
      </c>
      <c r="R3730" s="269">
        <f>Q3730*H3730</f>
        <v>0.12256350000000001</v>
      </c>
      <c r="S3730" s="269">
        <v>0</v>
      </c>
      <c r="T3730" s="270">
        <f>S3730*H3730</f>
        <v>0</v>
      </c>
      <c r="AR3730" s="271" t="s">
        <v>371</v>
      </c>
      <c r="AT3730" s="271" t="s">
        <v>368</v>
      </c>
      <c r="AU3730" s="271" t="s">
        <v>90</v>
      </c>
      <c r="AY3730" s="53" t="s">
        <v>366</v>
      </c>
      <c r="BE3730" s="179">
        <f>IF(N3730="základná",J3730,0)</f>
        <v>0</v>
      </c>
      <c r="BF3730" s="179">
        <f>IF(N3730="znížená",J3730,0)</f>
        <v>0</v>
      </c>
      <c r="BG3730" s="179">
        <f>IF(N3730="zákl. prenesená",J3730,0)</f>
        <v>0</v>
      </c>
      <c r="BH3730" s="179">
        <f>IF(N3730="zníž. prenesená",J3730,0)</f>
        <v>0</v>
      </c>
      <c r="BI3730" s="179">
        <f>IF(N3730="nulová",J3730,0)</f>
        <v>0</v>
      </c>
      <c r="BJ3730" s="53" t="s">
        <v>90</v>
      </c>
      <c r="BK3730" s="179">
        <f>ROUND(I3730*H3730,2)</f>
        <v>0</v>
      </c>
      <c r="BL3730" s="53" t="s">
        <v>371</v>
      </c>
      <c r="BM3730" s="271" t="s">
        <v>2956</v>
      </c>
    </row>
    <row r="3731" spans="2:65" s="280" customFormat="1">
      <c r="B3731" s="279"/>
      <c r="D3731" s="274" t="s">
        <v>373</v>
      </c>
      <c r="E3731" s="281" t="s">
        <v>1</v>
      </c>
      <c r="F3731" s="282" t="s">
        <v>243</v>
      </c>
      <c r="H3731" s="283">
        <v>2451.27</v>
      </c>
      <c r="L3731" s="279"/>
      <c r="M3731" s="284"/>
      <c r="T3731" s="285"/>
      <c r="AT3731" s="281" t="s">
        <v>373</v>
      </c>
      <c r="AU3731" s="281" t="s">
        <v>90</v>
      </c>
      <c r="AV3731" s="280" t="s">
        <v>90</v>
      </c>
      <c r="AW3731" s="280" t="s">
        <v>31</v>
      </c>
      <c r="AX3731" s="280" t="s">
        <v>84</v>
      </c>
      <c r="AY3731" s="281" t="s">
        <v>366</v>
      </c>
    </row>
    <row r="3732" spans="2:65" s="74" customFormat="1" ht="16.5" customHeight="1">
      <c r="B3732" s="73"/>
      <c r="C3732" s="260" t="s">
        <v>2957</v>
      </c>
      <c r="D3732" s="260" t="s">
        <v>368</v>
      </c>
      <c r="E3732" s="261" t="s">
        <v>2958</v>
      </c>
      <c r="F3732" s="262" t="s">
        <v>2959</v>
      </c>
      <c r="G3732" s="263" t="s">
        <v>249</v>
      </c>
      <c r="H3732" s="264">
        <v>2451.27</v>
      </c>
      <c r="I3732" s="26"/>
      <c r="J3732" s="266">
        <f>ROUND(I3732*H3732,2)</f>
        <v>0</v>
      </c>
      <c r="K3732" s="267"/>
      <c r="L3732" s="73"/>
      <c r="M3732" s="27" t="s">
        <v>1</v>
      </c>
      <c r="N3732" s="233" t="s">
        <v>43</v>
      </c>
      <c r="P3732" s="269">
        <f>O3732*H3732</f>
        <v>0</v>
      </c>
      <c r="Q3732" s="269">
        <v>0</v>
      </c>
      <c r="R3732" s="269">
        <f>Q3732*H3732</f>
        <v>0</v>
      </c>
      <c r="S3732" s="269">
        <v>0</v>
      </c>
      <c r="T3732" s="270">
        <f>S3732*H3732</f>
        <v>0</v>
      </c>
      <c r="AR3732" s="271" t="s">
        <v>371</v>
      </c>
      <c r="AT3732" s="271" t="s">
        <v>368</v>
      </c>
      <c r="AU3732" s="271" t="s">
        <v>90</v>
      </c>
      <c r="AY3732" s="53" t="s">
        <v>366</v>
      </c>
      <c r="BE3732" s="179">
        <f>IF(N3732="základná",J3732,0)</f>
        <v>0</v>
      </c>
      <c r="BF3732" s="179">
        <f>IF(N3732="znížená",J3732,0)</f>
        <v>0</v>
      </c>
      <c r="BG3732" s="179">
        <f>IF(N3732="zákl. prenesená",J3732,0)</f>
        <v>0</v>
      </c>
      <c r="BH3732" s="179">
        <f>IF(N3732="zníž. prenesená",J3732,0)</f>
        <v>0</v>
      </c>
      <c r="BI3732" s="179">
        <f>IF(N3732="nulová",J3732,0)</f>
        <v>0</v>
      </c>
      <c r="BJ3732" s="53" t="s">
        <v>90</v>
      </c>
      <c r="BK3732" s="179">
        <f>ROUND(I3732*H3732,2)</f>
        <v>0</v>
      </c>
      <c r="BL3732" s="53" t="s">
        <v>371</v>
      </c>
      <c r="BM3732" s="271" t="s">
        <v>2960</v>
      </c>
    </row>
    <row r="3733" spans="2:65" s="280" customFormat="1">
      <c r="B3733" s="279"/>
      <c r="D3733" s="274" t="s">
        <v>373</v>
      </c>
      <c r="E3733" s="281" t="s">
        <v>1</v>
      </c>
      <c r="F3733" s="282" t="s">
        <v>243</v>
      </c>
      <c r="H3733" s="283">
        <v>2451.27</v>
      </c>
      <c r="L3733" s="279"/>
      <c r="M3733" s="284"/>
      <c r="T3733" s="285"/>
      <c r="AT3733" s="281" t="s">
        <v>373</v>
      </c>
      <c r="AU3733" s="281" t="s">
        <v>90</v>
      </c>
      <c r="AV3733" s="280" t="s">
        <v>90</v>
      </c>
      <c r="AW3733" s="280" t="s">
        <v>31</v>
      </c>
      <c r="AX3733" s="280" t="s">
        <v>84</v>
      </c>
      <c r="AY3733" s="281" t="s">
        <v>366</v>
      </c>
    </row>
    <row r="3734" spans="2:65" s="74" customFormat="1" ht="16.5" customHeight="1">
      <c r="B3734" s="73"/>
      <c r="C3734" s="260" t="s">
        <v>2961</v>
      </c>
      <c r="D3734" s="260" t="s">
        <v>368</v>
      </c>
      <c r="E3734" s="261" t="s">
        <v>2962</v>
      </c>
      <c r="F3734" s="262" t="s">
        <v>2963</v>
      </c>
      <c r="G3734" s="263" t="s">
        <v>249</v>
      </c>
      <c r="H3734" s="264">
        <v>1722.221</v>
      </c>
      <c r="I3734" s="26"/>
      <c r="J3734" s="266">
        <f>ROUND(I3734*H3734,2)</f>
        <v>0</v>
      </c>
      <c r="K3734" s="267"/>
      <c r="L3734" s="73"/>
      <c r="M3734" s="27" t="s">
        <v>1</v>
      </c>
      <c r="N3734" s="233" t="s">
        <v>43</v>
      </c>
      <c r="P3734" s="269">
        <f>O3734*H3734</f>
        <v>0</v>
      </c>
      <c r="Q3734" s="269">
        <v>5.0000000000000002E-5</v>
      </c>
      <c r="R3734" s="269">
        <f>Q3734*H3734</f>
        <v>8.6111050000000008E-2</v>
      </c>
      <c r="S3734" s="269">
        <v>0</v>
      </c>
      <c r="T3734" s="270">
        <f>S3734*H3734</f>
        <v>0</v>
      </c>
      <c r="AR3734" s="271" t="s">
        <v>371</v>
      </c>
      <c r="AT3734" s="271" t="s">
        <v>368</v>
      </c>
      <c r="AU3734" s="271" t="s">
        <v>90</v>
      </c>
      <c r="AY3734" s="53" t="s">
        <v>366</v>
      </c>
      <c r="BE3734" s="179">
        <f>IF(N3734="základná",J3734,0)</f>
        <v>0</v>
      </c>
      <c r="BF3734" s="179">
        <f>IF(N3734="znížená",J3734,0)</f>
        <v>0</v>
      </c>
      <c r="BG3734" s="179">
        <f>IF(N3734="zákl. prenesená",J3734,0)</f>
        <v>0</v>
      </c>
      <c r="BH3734" s="179">
        <f>IF(N3734="zníž. prenesená",J3734,0)</f>
        <v>0</v>
      </c>
      <c r="BI3734" s="179">
        <f>IF(N3734="nulová",J3734,0)</f>
        <v>0</v>
      </c>
      <c r="BJ3734" s="53" t="s">
        <v>90</v>
      </c>
      <c r="BK3734" s="179">
        <f>ROUND(I3734*H3734,2)</f>
        <v>0</v>
      </c>
      <c r="BL3734" s="53" t="s">
        <v>371</v>
      </c>
      <c r="BM3734" s="271" t="s">
        <v>2964</v>
      </c>
    </row>
    <row r="3735" spans="2:65" s="273" customFormat="1">
      <c r="B3735" s="272"/>
      <c r="D3735" s="274" t="s">
        <v>373</v>
      </c>
      <c r="E3735" s="275" t="s">
        <v>1</v>
      </c>
      <c r="F3735" s="276" t="s">
        <v>412</v>
      </c>
      <c r="H3735" s="275" t="s">
        <v>1</v>
      </c>
      <c r="L3735" s="272"/>
      <c r="M3735" s="277"/>
      <c r="T3735" s="278"/>
      <c r="AT3735" s="275" t="s">
        <v>373</v>
      </c>
      <c r="AU3735" s="275" t="s">
        <v>90</v>
      </c>
      <c r="AV3735" s="273" t="s">
        <v>84</v>
      </c>
      <c r="AW3735" s="273" t="s">
        <v>31</v>
      </c>
      <c r="AX3735" s="273" t="s">
        <v>77</v>
      </c>
      <c r="AY3735" s="275" t="s">
        <v>366</v>
      </c>
    </row>
    <row r="3736" spans="2:65" s="280" customFormat="1">
      <c r="B3736" s="279"/>
      <c r="D3736" s="274" t="s">
        <v>373</v>
      </c>
      <c r="E3736" s="281" t="s">
        <v>1</v>
      </c>
      <c r="F3736" s="282" t="s">
        <v>2965</v>
      </c>
      <c r="H3736" s="283">
        <v>848.02800000000002</v>
      </c>
      <c r="L3736" s="279"/>
      <c r="M3736" s="284"/>
      <c r="T3736" s="285"/>
      <c r="AT3736" s="281" t="s">
        <v>373</v>
      </c>
      <c r="AU3736" s="281" t="s">
        <v>90</v>
      </c>
      <c r="AV3736" s="280" t="s">
        <v>90</v>
      </c>
      <c r="AW3736" s="280" t="s">
        <v>31</v>
      </c>
      <c r="AX3736" s="280" t="s">
        <v>77</v>
      </c>
      <c r="AY3736" s="281" t="s">
        <v>366</v>
      </c>
    </row>
    <row r="3737" spans="2:65" s="273" customFormat="1">
      <c r="B3737" s="272"/>
      <c r="D3737" s="274" t="s">
        <v>373</v>
      </c>
      <c r="E3737" s="275" t="s">
        <v>1</v>
      </c>
      <c r="F3737" s="276" t="s">
        <v>924</v>
      </c>
      <c r="H3737" s="275" t="s">
        <v>1</v>
      </c>
      <c r="L3737" s="272"/>
      <c r="M3737" s="277"/>
      <c r="T3737" s="278"/>
      <c r="AT3737" s="275" t="s">
        <v>373</v>
      </c>
      <c r="AU3737" s="275" t="s">
        <v>90</v>
      </c>
      <c r="AV3737" s="273" t="s">
        <v>84</v>
      </c>
      <c r="AW3737" s="273" t="s">
        <v>31</v>
      </c>
      <c r="AX3737" s="273" t="s">
        <v>77</v>
      </c>
      <c r="AY3737" s="275" t="s">
        <v>366</v>
      </c>
    </row>
    <row r="3738" spans="2:65" s="280" customFormat="1">
      <c r="B3738" s="279"/>
      <c r="D3738" s="274" t="s">
        <v>373</v>
      </c>
      <c r="E3738" s="281" t="s">
        <v>1</v>
      </c>
      <c r="F3738" s="282" t="s">
        <v>2966</v>
      </c>
      <c r="H3738" s="283">
        <v>836.6</v>
      </c>
      <c r="L3738" s="279"/>
      <c r="M3738" s="284"/>
      <c r="T3738" s="285"/>
      <c r="AT3738" s="281" t="s">
        <v>373</v>
      </c>
      <c r="AU3738" s="281" t="s">
        <v>90</v>
      </c>
      <c r="AV3738" s="280" t="s">
        <v>90</v>
      </c>
      <c r="AW3738" s="280" t="s">
        <v>31</v>
      </c>
      <c r="AX3738" s="280" t="s">
        <v>77</v>
      </c>
      <c r="AY3738" s="281" t="s">
        <v>366</v>
      </c>
    </row>
    <row r="3739" spans="2:65" s="273" customFormat="1">
      <c r="B3739" s="272"/>
      <c r="D3739" s="274" t="s">
        <v>373</v>
      </c>
      <c r="E3739" s="275" t="s">
        <v>1</v>
      </c>
      <c r="F3739" s="276" t="s">
        <v>2967</v>
      </c>
      <c r="H3739" s="275" t="s">
        <v>1</v>
      </c>
      <c r="L3739" s="272"/>
      <c r="M3739" s="277"/>
      <c r="T3739" s="278"/>
      <c r="AT3739" s="275" t="s">
        <v>373</v>
      </c>
      <c r="AU3739" s="275" t="s">
        <v>90</v>
      </c>
      <c r="AV3739" s="273" t="s">
        <v>84</v>
      </c>
      <c r="AW3739" s="273" t="s">
        <v>31</v>
      </c>
      <c r="AX3739" s="273" t="s">
        <v>77</v>
      </c>
      <c r="AY3739" s="275" t="s">
        <v>366</v>
      </c>
    </row>
    <row r="3740" spans="2:65" s="280" customFormat="1">
      <c r="B3740" s="279"/>
      <c r="D3740" s="274" t="s">
        <v>373</v>
      </c>
      <c r="E3740" s="281" t="s">
        <v>1</v>
      </c>
      <c r="F3740" s="282" t="s">
        <v>2968</v>
      </c>
      <c r="H3740" s="283">
        <v>37.593000000000004</v>
      </c>
      <c r="L3740" s="279"/>
      <c r="M3740" s="284"/>
      <c r="T3740" s="285"/>
      <c r="AT3740" s="281" t="s">
        <v>373</v>
      </c>
      <c r="AU3740" s="281" t="s">
        <v>90</v>
      </c>
      <c r="AV3740" s="280" t="s">
        <v>90</v>
      </c>
      <c r="AW3740" s="280" t="s">
        <v>31</v>
      </c>
      <c r="AX3740" s="280" t="s">
        <v>77</v>
      </c>
      <c r="AY3740" s="281" t="s">
        <v>366</v>
      </c>
    </row>
    <row r="3741" spans="2:65" s="287" customFormat="1">
      <c r="B3741" s="286"/>
      <c r="D3741" s="274" t="s">
        <v>373</v>
      </c>
      <c r="E3741" s="288" t="s">
        <v>1</v>
      </c>
      <c r="F3741" s="289" t="s">
        <v>378</v>
      </c>
      <c r="H3741" s="290">
        <v>1722.221</v>
      </c>
      <c r="L3741" s="286"/>
      <c r="M3741" s="291"/>
      <c r="T3741" s="292"/>
      <c r="AT3741" s="288" t="s">
        <v>373</v>
      </c>
      <c r="AU3741" s="288" t="s">
        <v>90</v>
      </c>
      <c r="AV3741" s="287" t="s">
        <v>371</v>
      </c>
      <c r="AW3741" s="287" t="s">
        <v>31</v>
      </c>
      <c r="AX3741" s="287" t="s">
        <v>84</v>
      </c>
      <c r="AY3741" s="288" t="s">
        <v>366</v>
      </c>
    </row>
    <row r="3742" spans="2:65" s="74" customFormat="1" ht="16.5" customHeight="1">
      <c r="B3742" s="73"/>
      <c r="C3742" s="260" t="s">
        <v>2969</v>
      </c>
      <c r="D3742" s="260" t="s">
        <v>368</v>
      </c>
      <c r="E3742" s="261" t="s">
        <v>2970</v>
      </c>
      <c r="F3742" s="262" t="s">
        <v>2971</v>
      </c>
      <c r="G3742" s="263" t="s">
        <v>249</v>
      </c>
      <c r="H3742" s="264">
        <v>1727.0550000000001</v>
      </c>
      <c r="I3742" s="26"/>
      <c r="J3742" s="266">
        <f>ROUND(I3742*H3742,2)</f>
        <v>0</v>
      </c>
      <c r="K3742" s="267"/>
      <c r="L3742" s="73"/>
      <c r="M3742" s="27" t="s">
        <v>1</v>
      </c>
      <c r="N3742" s="233" t="s">
        <v>43</v>
      </c>
      <c r="P3742" s="269">
        <f>O3742*H3742</f>
        <v>0</v>
      </c>
      <c r="Q3742" s="269">
        <v>5.0000000000000002E-5</v>
      </c>
      <c r="R3742" s="269">
        <f>Q3742*H3742</f>
        <v>8.6352750000000006E-2</v>
      </c>
      <c r="S3742" s="269">
        <v>0</v>
      </c>
      <c r="T3742" s="270">
        <f>S3742*H3742</f>
        <v>0</v>
      </c>
      <c r="AR3742" s="271" t="s">
        <v>371</v>
      </c>
      <c r="AT3742" s="271" t="s">
        <v>368</v>
      </c>
      <c r="AU3742" s="271" t="s">
        <v>90</v>
      </c>
      <c r="AY3742" s="53" t="s">
        <v>366</v>
      </c>
      <c r="BE3742" s="179">
        <f>IF(N3742="základná",J3742,0)</f>
        <v>0</v>
      </c>
      <c r="BF3742" s="179">
        <f>IF(N3742="znížená",J3742,0)</f>
        <v>0</v>
      </c>
      <c r="BG3742" s="179">
        <f>IF(N3742="zákl. prenesená",J3742,0)</f>
        <v>0</v>
      </c>
      <c r="BH3742" s="179">
        <f>IF(N3742="zníž. prenesená",J3742,0)</f>
        <v>0</v>
      </c>
      <c r="BI3742" s="179">
        <f>IF(N3742="nulová",J3742,0)</f>
        <v>0</v>
      </c>
      <c r="BJ3742" s="53" t="s">
        <v>90</v>
      </c>
      <c r="BK3742" s="179">
        <f>ROUND(I3742*H3742,2)</f>
        <v>0</v>
      </c>
      <c r="BL3742" s="53" t="s">
        <v>371</v>
      </c>
      <c r="BM3742" s="271" t="s">
        <v>2972</v>
      </c>
    </row>
    <row r="3743" spans="2:65" s="273" customFormat="1">
      <c r="B3743" s="272"/>
      <c r="D3743" s="274" t="s">
        <v>373</v>
      </c>
      <c r="E3743" s="275" t="s">
        <v>1</v>
      </c>
      <c r="F3743" s="276" t="s">
        <v>632</v>
      </c>
      <c r="H3743" s="275" t="s">
        <v>1</v>
      </c>
      <c r="L3743" s="272"/>
      <c r="M3743" s="277"/>
      <c r="T3743" s="278"/>
      <c r="AT3743" s="275" t="s">
        <v>373</v>
      </c>
      <c r="AU3743" s="275" t="s">
        <v>90</v>
      </c>
      <c r="AV3743" s="273" t="s">
        <v>84</v>
      </c>
      <c r="AW3743" s="273" t="s">
        <v>31</v>
      </c>
      <c r="AX3743" s="273" t="s">
        <v>77</v>
      </c>
      <c r="AY3743" s="275" t="s">
        <v>366</v>
      </c>
    </row>
    <row r="3744" spans="2:65" s="280" customFormat="1">
      <c r="B3744" s="279"/>
      <c r="D3744" s="274" t="s">
        <v>373</v>
      </c>
      <c r="E3744" s="281" t="s">
        <v>1</v>
      </c>
      <c r="F3744" s="282" t="s">
        <v>2965</v>
      </c>
      <c r="H3744" s="283">
        <v>848.02800000000002</v>
      </c>
      <c r="L3744" s="279"/>
      <c r="M3744" s="284"/>
      <c r="T3744" s="285"/>
      <c r="AT3744" s="281" t="s">
        <v>373</v>
      </c>
      <c r="AU3744" s="281" t="s">
        <v>90</v>
      </c>
      <c r="AV3744" s="280" t="s">
        <v>90</v>
      </c>
      <c r="AW3744" s="280" t="s">
        <v>31</v>
      </c>
      <c r="AX3744" s="280" t="s">
        <v>77</v>
      </c>
      <c r="AY3744" s="281" t="s">
        <v>366</v>
      </c>
    </row>
    <row r="3745" spans="2:65" s="273" customFormat="1">
      <c r="B3745" s="272"/>
      <c r="D3745" s="274" t="s">
        <v>373</v>
      </c>
      <c r="E3745" s="275" t="s">
        <v>1</v>
      </c>
      <c r="F3745" s="276" t="s">
        <v>634</v>
      </c>
      <c r="H3745" s="275" t="s">
        <v>1</v>
      </c>
      <c r="L3745" s="272"/>
      <c r="M3745" s="277"/>
      <c r="T3745" s="278"/>
      <c r="AT3745" s="275" t="s">
        <v>373</v>
      </c>
      <c r="AU3745" s="275" t="s">
        <v>90</v>
      </c>
      <c r="AV3745" s="273" t="s">
        <v>84</v>
      </c>
      <c r="AW3745" s="273" t="s">
        <v>31</v>
      </c>
      <c r="AX3745" s="273" t="s">
        <v>77</v>
      </c>
      <c r="AY3745" s="275" t="s">
        <v>366</v>
      </c>
    </row>
    <row r="3746" spans="2:65" s="280" customFormat="1">
      <c r="B3746" s="279"/>
      <c r="D3746" s="274" t="s">
        <v>373</v>
      </c>
      <c r="E3746" s="281" t="s">
        <v>1</v>
      </c>
      <c r="F3746" s="282" t="s">
        <v>2966</v>
      </c>
      <c r="H3746" s="283">
        <v>836.6</v>
      </c>
      <c r="L3746" s="279"/>
      <c r="M3746" s="284"/>
      <c r="T3746" s="285"/>
      <c r="AT3746" s="281" t="s">
        <v>373</v>
      </c>
      <c r="AU3746" s="281" t="s">
        <v>90</v>
      </c>
      <c r="AV3746" s="280" t="s">
        <v>90</v>
      </c>
      <c r="AW3746" s="280" t="s">
        <v>31</v>
      </c>
      <c r="AX3746" s="280" t="s">
        <v>77</v>
      </c>
      <c r="AY3746" s="281" t="s">
        <v>366</v>
      </c>
    </row>
    <row r="3747" spans="2:65" s="273" customFormat="1">
      <c r="B3747" s="272"/>
      <c r="D3747" s="274" t="s">
        <v>373</v>
      </c>
      <c r="E3747" s="275" t="s">
        <v>1</v>
      </c>
      <c r="F3747" s="276" t="s">
        <v>2967</v>
      </c>
      <c r="H3747" s="275" t="s">
        <v>1</v>
      </c>
      <c r="L3747" s="272"/>
      <c r="M3747" s="277"/>
      <c r="T3747" s="278"/>
      <c r="AT3747" s="275" t="s">
        <v>373</v>
      </c>
      <c r="AU3747" s="275" t="s">
        <v>90</v>
      </c>
      <c r="AV3747" s="273" t="s">
        <v>84</v>
      </c>
      <c r="AW3747" s="273" t="s">
        <v>31</v>
      </c>
      <c r="AX3747" s="273" t="s">
        <v>77</v>
      </c>
      <c r="AY3747" s="275" t="s">
        <v>366</v>
      </c>
    </row>
    <row r="3748" spans="2:65" s="280" customFormat="1">
      <c r="B3748" s="279"/>
      <c r="D3748" s="274" t="s">
        <v>373</v>
      </c>
      <c r="E3748" s="281" t="s">
        <v>1</v>
      </c>
      <c r="F3748" s="282" t="s">
        <v>2973</v>
      </c>
      <c r="H3748" s="283">
        <v>42.427</v>
      </c>
      <c r="L3748" s="279"/>
      <c r="M3748" s="284"/>
      <c r="T3748" s="285"/>
      <c r="AT3748" s="281" t="s">
        <v>373</v>
      </c>
      <c r="AU3748" s="281" t="s">
        <v>90</v>
      </c>
      <c r="AV3748" s="280" t="s">
        <v>90</v>
      </c>
      <c r="AW3748" s="280" t="s">
        <v>31</v>
      </c>
      <c r="AX3748" s="280" t="s">
        <v>77</v>
      </c>
      <c r="AY3748" s="281" t="s">
        <v>366</v>
      </c>
    </row>
    <row r="3749" spans="2:65" s="287" customFormat="1">
      <c r="B3749" s="286"/>
      <c r="D3749" s="274" t="s">
        <v>373</v>
      </c>
      <c r="E3749" s="288" t="s">
        <v>1</v>
      </c>
      <c r="F3749" s="289" t="s">
        <v>378</v>
      </c>
      <c r="H3749" s="290">
        <v>1727.0550000000001</v>
      </c>
      <c r="L3749" s="286"/>
      <c r="M3749" s="291"/>
      <c r="T3749" s="292"/>
      <c r="AT3749" s="288" t="s">
        <v>373</v>
      </c>
      <c r="AU3749" s="288" t="s">
        <v>90</v>
      </c>
      <c r="AV3749" s="287" t="s">
        <v>371</v>
      </c>
      <c r="AW3749" s="287" t="s">
        <v>31</v>
      </c>
      <c r="AX3749" s="287" t="s">
        <v>84</v>
      </c>
      <c r="AY3749" s="288" t="s">
        <v>366</v>
      </c>
    </row>
    <row r="3750" spans="2:65" s="74" customFormat="1" ht="24.2" customHeight="1">
      <c r="B3750" s="73"/>
      <c r="C3750" s="260" t="s">
        <v>2974</v>
      </c>
      <c r="D3750" s="260" t="s">
        <v>368</v>
      </c>
      <c r="E3750" s="261" t="s">
        <v>2975</v>
      </c>
      <c r="F3750" s="262" t="s">
        <v>2976</v>
      </c>
      <c r="G3750" s="263" t="s">
        <v>249</v>
      </c>
      <c r="H3750" s="264">
        <v>950</v>
      </c>
      <c r="I3750" s="26"/>
      <c r="J3750" s="266">
        <f>ROUND(I3750*H3750,2)</f>
        <v>0</v>
      </c>
      <c r="K3750" s="267"/>
      <c r="L3750" s="73"/>
      <c r="M3750" s="27" t="s">
        <v>1</v>
      </c>
      <c r="N3750" s="233" t="s">
        <v>43</v>
      </c>
      <c r="P3750" s="269">
        <f>O3750*H3750</f>
        <v>0</v>
      </c>
      <c r="Q3750" s="269">
        <v>0</v>
      </c>
      <c r="R3750" s="269">
        <f>Q3750*H3750</f>
        <v>0</v>
      </c>
      <c r="S3750" s="269">
        <v>0</v>
      </c>
      <c r="T3750" s="270">
        <f>S3750*H3750</f>
        <v>0</v>
      </c>
      <c r="AR3750" s="271" t="s">
        <v>371</v>
      </c>
      <c r="AT3750" s="271" t="s">
        <v>368</v>
      </c>
      <c r="AU3750" s="271" t="s">
        <v>90</v>
      </c>
      <c r="AY3750" s="53" t="s">
        <v>366</v>
      </c>
      <c r="BE3750" s="179">
        <f>IF(N3750="základná",J3750,0)</f>
        <v>0</v>
      </c>
      <c r="BF3750" s="179">
        <f>IF(N3750="znížená",J3750,0)</f>
        <v>0</v>
      </c>
      <c r="BG3750" s="179">
        <f>IF(N3750="zákl. prenesená",J3750,0)</f>
        <v>0</v>
      </c>
      <c r="BH3750" s="179">
        <f>IF(N3750="zníž. prenesená",J3750,0)</f>
        <v>0</v>
      </c>
      <c r="BI3750" s="179">
        <f>IF(N3750="nulová",J3750,0)</f>
        <v>0</v>
      </c>
      <c r="BJ3750" s="53" t="s">
        <v>90</v>
      </c>
      <c r="BK3750" s="179">
        <f>ROUND(I3750*H3750,2)</f>
        <v>0</v>
      </c>
      <c r="BL3750" s="53" t="s">
        <v>371</v>
      </c>
      <c r="BM3750" s="271" t="s">
        <v>2977</v>
      </c>
    </row>
    <row r="3751" spans="2:65" s="280" customFormat="1">
      <c r="B3751" s="279"/>
      <c r="D3751" s="274" t="s">
        <v>373</v>
      </c>
      <c r="E3751" s="281" t="s">
        <v>1</v>
      </c>
      <c r="F3751" s="282" t="s">
        <v>2978</v>
      </c>
      <c r="H3751" s="283">
        <v>950</v>
      </c>
      <c r="L3751" s="279"/>
      <c r="M3751" s="284"/>
      <c r="T3751" s="285"/>
      <c r="AT3751" s="281" t="s">
        <v>373</v>
      </c>
      <c r="AU3751" s="281" t="s">
        <v>90</v>
      </c>
      <c r="AV3751" s="280" t="s">
        <v>90</v>
      </c>
      <c r="AW3751" s="280" t="s">
        <v>31</v>
      </c>
      <c r="AX3751" s="280" t="s">
        <v>84</v>
      </c>
      <c r="AY3751" s="281" t="s">
        <v>366</v>
      </c>
    </row>
    <row r="3752" spans="2:65" s="74" customFormat="1" ht="24.2" customHeight="1">
      <c r="B3752" s="73"/>
      <c r="C3752" s="260" t="s">
        <v>2979</v>
      </c>
      <c r="D3752" s="260" t="s">
        <v>368</v>
      </c>
      <c r="E3752" s="261" t="s">
        <v>2980</v>
      </c>
      <c r="F3752" s="262" t="s">
        <v>2981</v>
      </c>
      <c r="G3752" s="263" t="s">
        <v>249</v>
      </c>
      <c r="H3752" s="264">
        <v>83.23</v>
      </c>
      <c r="I3752" s="26"/>
      <c r="J3752" s="266">
        <f>ROUND(I3752*H3752,2)</f>
        <v>0</v>
      </c>
      <c r="K3752" s="267"/>
      <c r="L3752" s="73"/>
      <c r="M3752" s="27" t="s">
        <v>1</v>
      </c>
      <c r="N3752" s="233" t="s">
        <v>43</v>
      </c>
      <c r="P3752" s="269">
        <f>O3752*H3752</f>
        <v>0</v>
      </c>
      <c r="Q3752" s="269">
        <v>0</v>
      </c>
      <c r="R3752" s="269">
        <f>Q3752*H3752</f>
        <v>0</v>
      </c>
      <c r="S3752" s="269">
        <v>0</v>
      </c>
      <c r="T3752" s="270">
        <f>S3752*H3752</f>
        <v>0</v>
      </c>
      <c r="AR3752" s="271" t="s">
        <v>371</v>
      </c>
      <c r="AT3752" s="271" t="s">
        <v>368</v>
      </c>
      <c r="AU3752" s="271" t="s">
        <v>90</v>
      </c>
      <c r="AY3752" s="53" t="s">
        <v>366</v>
      </c>
      <c r="BE3752" s="179">
        <f>IF(N3752="základná",J3752,0)</f>
        <v>0</v>
      </c>
      <c r="BF3752" s="179">
        <f>IF(N3752="znížená",J3752,0)</f>
        <v>0</v>
      </c>
      <c r="BG3752" s="179">
        <f>IF(N3752="zákl. prenesená",J3752,0)</f>
        <v>0</v>
      </c>
      <c r="BH3752" s="179">
        <f>IF(N3752="zníž. prenesená",J3752,0)</f>
        <v>0</v>
      </c>
      <c r="BI3752" s="179">
        <f>IF(N3752="nulová",J3752,0)</f>
        <v>0</v>
      </c>
      <c r="BJ3752" s="53" t="s">
        <v>90</v>
      </c>
      <c r="BK3752" s="179">
        <f>ROUND(I3752*H3752,2)</f>
        <v>0</v>
      </c>
      <c r="BL3752" s="53" t="s">
        <v>371</v>
      </c>
      <c r="BM3752" s="271" t="s">
        <v>2982</v>
      </c>
    </row>
    <row r="3753" spans="2:65" s="273" customFormat="1">
      <c r="B3753" s="272"/>
      <c r="D3753" s="274" t="s">
        <v>373</v>
      </c>
      <c r="E3753" s="275" t="s">
        <v>1</v>
      </c>
      <c r="F3753" s="276" t="s">
        <v>2983</v>
      </c>
      <c r="H3753" s="275" t="s">
        <v>1</v>
      </c>
      <c r="L3753" s="272"/>
      <c r="M3753" s="277"/>
      <c r="T3753" s="278"/>
      <c r="AT3753" s="275" t="s">
        <v>373</v>
      </c>
      <c r="AU3753" s="275" t="s">
        <v>90</v>
      </c>
      <c r="AV3753" s="273" t="s">
        <v>84</v>
      </c>
      <c r="AW3753" s="273" t="s">
        <v>31</v>
      </c>
      <c r="AX3753" s="273" t="s">
        <v>77</v>
      </c>
      <c r="AY3753" s="275" t="s">
        <v>366</v>
      </c>
    </row>
    <row r="3754" spans="2:65" s="273" customFormat="1">
      <c r="B3754" s="272"/>
      <c r="D3754" s="274" t="s">
        <v>373</v>
      </c>
      <c r="E3754" s="275" t="s">
        <v>1</v>
      </c>
      <c r="F3754" s="276" t="s">
        <v>2984</v>
      </c>
      <c r="H3754" s="275" t="s">
        <v>1</v>
      </c>
      <c r="L3754" s="272"/>
      <c r="M3754" s="277"/>
      <c r="T3754" s="278"/>
      <c r="AT3754" s="275" t="s">
        <v>373</v>
      </c>
      <c r="AU3754" s="275" t="s">
        <v>90</v>
      </c>
      <c r="AV3754" s="273" t="s">
        <v>84</v>
      </c>
      <c r="AW3754" s="273" t="s">
        <v>31</v>
      </c>
      <c r="AX3754" s="273" t="s">
        <v>77</v>
      </c>
      <c r="AY3754" s="275" t="s">
        <v>366</v>
      </c>
    </row>
    <row r="3755" spans="2:65" s="280" customFormat="1">
      <c r="B3755" s="279"/>
      <c r="D3755" s="274" t="s">
        <v>373</v>
      </c>
      <c r="E3755" s="281" t="s">
        <v>1</v>
      </c>
      <c r="F3755" s="282" t="s">
        <v>2985</v>
      </c>
      <c r="H3755" s="283">
        <v>17.71</v>
      </c>
      <c r="L3755" s="279"/>
      <c r="M3755" s="284"/>
      <c r="T3755" s="285"/>
      <c r="AT3755" s="281" t="s">
        <v>373</v>
      </c>
      <c r="AU3755" s="281" t="s">
        <v>90</v>
      </c>
      <c r="AV3755" s="280" t="s">
        <v>90</v>
      </c>
      <c r="AW3755" s="280" t="s">
        <v>31</v>
      </c>
      <c r="AX3755" s="280" t="s">
        <v>77</v>
      </c>
      <c r="AY3755" s="281" t="s">
        <v>366</v>
      </c>
    </row>
    <row r="3756" spans="2:65" s="273" customFormat="1">
      <c r="B3756" s="272"/>
      <c r="D3756" s="274" t="s">
        <v>373</v>
      </c>
      <c r="E3756" s="275" t="s">
        <v>1</v>
      </c>
      <c r="F3756" s="276" t="s">
        <v>2986</v>
      </c>
      <c r="H3756" s="275" t="s">
        <v>1</v>
      </c>
      <c r="L3756" s="272"/>
      <c r="M3756" s="277"/>
      <c r="T3756" s="278"/>
      <c r="AT3756" s="275" t="s">
        <v>373</v>
      </c>
      <c r="AU3756" s="275" t="s">
        <v>90</v>
      </c>
      <c r="AV3756" s="273" t="s">
        <v>84</v>
      </c>
      <c r="AW3756" s="273" t="s">
        <v>31</v>
      </c>
      <c r="AX3756" s="273" t="s">
        <v>77</v>
      </c>
      <c r="AY3756" s="275" t="s">
        <v>366</v>
      </c>
    </row>
    <row r="3757" spans="2:65" s="280" customFormat="1">
      <c r="B3757" s="279"/>
      <c r="D3757" s="274" t="s">
        <v>373</v>
      </c>
      <c r="E3757" s="281" t="s">
        <v>1</v>
      </c>
      <c r="F3757" s="282" t="s">
        <v>2987</v>
      </c>
      <c r="H3757" s="283">
        <v>15.97</v>
      </c>
      <c r="L3757" s="279"/>
      <c r="M3757" s="284"/>
      <c r="T3757" s="285"/>
      <c r="AT3757" s="281" t="s">
        <v>373</v>
      </c>
      <c r="AU3757" s="281" t="s">
        <v>90</v>
      </c>
      <c r="AV3757" s="280" t="s">
        <v>90</v>
      </c>
      <c r="AW3757" s="280" t="s">
        <v>31</v>
      </c>
      <c r="AX3757" s="280" t="s">
        <v>77</v>
      </c>
      <c r="AY3757" s="281" t="s">
        <v>366</v>
      </c>
    </row>
    <row r="3758" spans="2:65" s="273" customFormat="1">
      <c r="B3758" s="272"/>
      <c r="D3758" s="274" t="s">
        <v>373</v>
      </c>
      <c r="E3758" s="275" t="s">
        <v>1</v>
      </c>
      <c r="F3758" s="276" t="s">
        <v>2988</v>
      </c>
      <c r="H3758" s="275" t="s">
        <v>1</v>
      </c>
      <c r="L3758" s="272"/>
      <c r="M3758" s="277"/>
      <c r="T3758" s="278"/>
      <c r="AT3758" s="275" t="s">
        <v>373</v>
      </c>
      <c r="AU3758" s="275" t="s">
        <v>90</v>
      </c>
      <c r="AV3758" s="273" t="s">
        <v>84</v>
      </c>
      <c r="AW3758" s="273" t="s">
        <v>31</v>
      </c>
      <c r="AX3758" s="273" t="s">
        <v>77</v>
      </c>
      <c r="AY3758" s="275" t="s">
        <v>366</v>
      </c>
    </row>
    <row r="3759" spans="2:65" s="280" customFormat="1">
      <c r="B3759" s="279"/>
      <c r="D3759" s="274" t="s">
        <v>373</v>
      </c>
      <c r="E3759" s="281" t="s">
        <v>1</v>
      </c>
      <c r="F3759" s="282" t="s">
        <v>2989</v>
      </c>
      <c r="H3759" s="283">
        <v>17.86</v>
      </c>
      <c r="L3759" s="279"/>
      <c r="M3759" s="284"/>
      <c r="T3759" s="285"/>
      <c r="AT3759" s="281" t="s">
        <v>373</v>
      </c>
      <c r="AU3759" s="281" t="s">
        <v>90</v>
      </c>
      <c r="AV3759" s="280" t="s">
        <v>90</v>
      </c>
      <c r="AW3759" s="280" t="s">
        <v>31</v>
      </c>
      <c r="AX3759" s="280" t="s">
        <v>77</v>
      </c>
      <c r="AY3759" s="281" t="s">
        <v>366</v>
      </c>
    </row>
    <row r="3760" spans="2:65" s="273" customFormat="1">
      <c r="B3760" s="272"/>
      <c r="D3760" s="274" t="s">
        <v>373</v>
      </c>
      <c r="E3760" s="275" t="s">
        <v>1</v>
      </c>
      <c r="F3760" s="276" t="s">
        <v>2990</v>
      </c>
      <c r="H3760" s="275" t="s">
        <v>1</v>
      </c>
      <c r="L3760" s="272"/>
      <c r="M3760" s="277"/>
      <c r="T3760" s="278"/>
      <c r="AT3760" s="275" t="s">
        <v>373</v>
      </c>
      <c r="AU3760" s="275" t="s">
        <v>90</v>
      </c>
      <c r="AV3760" s="273" t="s">
        <v>84</v>
      </c>
      <c r="AW3760" s="273" t="s">
        <v>31</v>
      </c>
      <c r="AX3760" s="273" t="s">
        <v>77</v>
      </c>
      <c r="AY3760" s="275" t="s">
        <v>366</v>
      </c>
    </row>
    <row r="3761" spans="2:65" s="280" customFormat="1">
      <c r="B3761" s="279"/>
      <c r="D3761" s="274" t="s">
        <v>373</v>
      </c>
      <c r="E3761" s="281" t="s">
        <v>1</v>
      </c>
      <c r="F3761" s="282" t="s">
        <v>2991</v>
      </c>
      <c r="H3761" s="283">
        <v>17.66</v>
      </c>
      <c r="L3761" s="279"/>
      <c r="M3761" s="284"/>
      <c r="T3761" s="285"/>
      <c r="AT3761" s="281" t="s">
        <v>373</v>
      </c>
      <c r="AU3761" s="281" t="s">
        <v>90</v>
      </c>
      <c r="AV3761" s="280" t="s">
        <v>90</v>
      </c>
      <c r="AW3761" s="280" t="s">
        <v>31</v>
      </c>
      <c r="AX3761" s="280" t="s">
        <v>77</v>
      </c>
      <c r="AY3761" s="281" t="s">
        <v>366</v>
      </c>
    </row>
    <row r="3762" spans="2:65" s="273" customFormat="1">
      <c r="B3762" s="272"/>
      <c r="D3762" s="274" t="s">
        <v>373</v>
      </c>
      <c r="E3762" s="275" t="s">
        <v>1</v>
      </c>
      <c r="F3762" s="276" t="s">
        <v>2992</v>
      </c>
      <c r="H3762" s="275" t="s">
        <v>1</v>
      </c>
      <c r="L3762" s="272"/>
      <c r="M3762" s="277"/>
      <c r="T3762" s="278"/>
      <c r="AT3762" s="275" t="s">
        <v>373</v>
      </c>
      <c r="AU3762" s="275" t="s">
        <v>90</v>
      </c>
      <c r="AV3762" s="273" t="s">
        <v>84</v>
      </c>
      <c r="AW3762" s="273" t="s">
        <v>31</v>
      </c>
      <c r="AX3762" s="273" t="s">
        <v>77</v>
      </c>
      <c r="AY3762" s="275" t="s">
        <v>366</v>
      </c>
    </row>
    <row r="3763" spans="2:65" s="280" customFormat="1">
      <c r="B3763" s="279"/>
      <c r="D3763" s="274" t="s">
        <v>373</v>
      </c>
      <c r="E3763" s="281" t="s">
        <v>1</v>
      </c>
      <c r="F3763" s="282" t="s">
        <v>2993</v>
      </c>
      <c r="H3763" s="283">
        <v>14.03</v>
      </c>
      <c r="L3763" s="279"/>
      <c r="M3763" s="284"/>
      <c r="T3763" s="285"/>
      <c r="AT3763" s="281" t="s">
        <v>373</v>
      </c>
      <c r="AU3763" s="281" t="s">
        <v>90</v>
      </c>
      <c r="AV3763" s="280" t="s">
        <v>90</v>
      </c>
      <c r="AW3763" s="280" t="s">
        <v>31</v>
      </c>
      <c r="AX3763" s="280" t="s">
        <v>77</v>
      </c>
      <c r="AY3763" s="281" t="s">
        <v>366</v>
      </c>
    </row>
    <row r="3764" spans="2:65" s="287" customFormat="1">
      <c r="B3764" s="286"/>
      <c r="D3764" s="274" t="s">
        <v>373</v>
      </c>
      <c r="E3764" s="288" t="s">
        <v>1</v>
      </c>
      <c r="F3764" s="289" t="s">
        <v>378</v>
      </c>
      <c r="H3764" s="290">
        <v>83.23</v>
      </c>
      <c r="L3764" s="286"/>
      <c r="M3764" s="291"/>
      <c r="T3764" s="292"/>
      <c r="AT3764" s="288" t="s">
        <v>373</v>
      </c>
      <c r="AU3764" s="288" t="s">
        <v>90</v>
      </c>
      <c r="AV3764" s="287" t="s">
        <v>371</v>
      </c>
      <c r="AW3764" s="287" t="s">
        <v>31</v>
      </c>
      <c r="AX3764" s="287" t="s">
        <v>84</v>
      </c>
      <c r="AY3764" s="288" t="s">
        <v>366</v>
      </c>
    </row>
    <row r="3765" spans="2:65" s="74" customFormat="1" ht="24.2" customHeight="1">
      <c r="B3765" s="73"/>
      <c r="C3765" s="260" t="s">
        <v>2994</v>
      </c>
      <c r="D3765" s="260" t="s">
        <v>368</v>
      </c>
      <c r="E3765" s="261" t="s">
        <v>2995</v>
      </c>
      <c r="F3765" s="262" t="s">
        <v>2996</v>
      </c>
      <c r="G3765" s="263" t="s">
        <v>249</v>
      </c>
      <c r="H3765" s="264">
        <v>576.09199999999998</v>
      </c>
      <c r="I3765" s="26"/>
      <c r="J3765" s="266">
        <f>ROUND(I3765*H3765,2)</f>
        <v>0</v>
      </c>
      <c r="K3765" s="267"/>
      <c r="L3765" s="73"/>
      <c r="M3765" s="27" t="s">
        <v>1</v>
      </c>
      <c r="N3765" s="233" t="s">
        <v>43</v>
      </c>
      <c r="P3765" s="269">
        <f>O3765*H3765</f>
        <v>0</v>
      </c>
      <c r="Q3765" s="269">
        <v>0</v>
      </c>
      <c r="R3765" s="269">
        <f>Q3765*H3765</f>
        <v>0</v>
      </c>
      <c r="S3765" s="269">
        <v>0</v>
      </c>
      <c r="T3765" s="270">
        <f>S3765*H3765</f>
        <v>0</v>
      </c>
      <c r="AR3765" s="271" t="s">
        <v>371</v>
      </c>
      <c r="AT3765" s="271" t="s">
        <v>368</v>
      </c>
      <c r="AU3765" s="271" t="s">
        <v>90</v>
      </c>
      <c r="AY3765" s="53" t="s">
        <v>366</v>
      </c>
      <c r="BE3765" s="179">
        <f>IF(N3765="základná",J3765,0)</f>
        <v>0</v>
      </c>
      <c r="BF3765" s="179">
        <f>IF(N3765="znížená",J3765,0)</f>
        <v>0</v>
      </c>
      <c r="BG3765" s="179">
        <f>IF(N3765="zákl. prenesená",J3765,0)</f>
        <v>0</v>
      </c>
      <c r="BH3765" s="179">
        <f>IF(N3765="zníž. prenesená",J3765,0)</f>
        <v>0</v>
      </c>
      <c r="BI3765" s="179">
        <f>IF(N3765="nulová",J3765,0)</f>
        <v>0</v>
      </c>
      <c r="BJ3765" s="53" t="s">
        <v>90</v>
      </c>
      <c r="BK3765" s="179">
        <f>ROUND(I3765*H3765,2)</f>
        <v>0</v>
      </c>
      <c r="BL3765" s="53" t="s">
        <v>371</v>
      </c>
      <c r="BM3765" s="271" t="s">
        <v>2997</v>
      </c>
    </row>
    <row r="3766" spans="2:65" s="273" customFormat="1">
      <c r="B3766" s="272"/>
      <c r="D3766" s="274" t="s">
        <v>373</v>
      </c>
      <c r="E3766" s="275" t="s">
        <v>1</v>
      </c>
      <c r="F3766" s="276" t="s">
        <v>2502</v>
      </c>
      <c r="H3766" s="275" t="s">
        <v>1</v>
      </c>
      <c r="L3766" s="272"/>
      <c r="M3766" s="277"/>
      <c r="T3766" s="278"/>
      <c r="AT3766" s="275" t="s">
        <v>373</v>
      </c>
      <c r="AU3766" s="275" t="s">
        <v>90</v>
      </c>
      <c r="AV3766" s="273" t="s">
        <v>84</v>
      </c>
      <c r="AW3766" s="273" t="s">
        <v>31</v>
      </c>
      <c r="AX3766" s="273" t="s">
        <v>77</v>
      </c>
      <c r="AY3766" s="275" t="s">
        <v>366</v>
      </c>
    </row>
    <row r="3767" spans="2:65" s="273" customFormat="1">
      <c r="B3767" s="272"/>
      <c r="D3767" s="274" t="s">
        <v>373</v>
      </c>
      <c r="E3767" s="275" t="s">
        <v>1</v>
      </c>
      <c r="F3767" s="276" t="s">
        <v>2503</v>
      </c>
      <c r="H3767" s="275" t="s">
        <v>1</v>
      </c>
      <c r="L3767" s="272"/>
      <c r="M3767" s="277"/>
      <c r="T3767" s="278"/>
      <c r="AT3767" s="275" t="s">
        <v>373</v>
      </c>
      <c r="AU3767" s="275" t="s">
        <v>90</v>
      </c>
      <c r="AV3767" s="273" t="s">
        <v>84</v>
      </c>
      <c r="AW3767" s="273" t="s">
        <v>31</v>
      </c>
      <c r="AX3767" s="273" t="s">
        <v>77</v>
      </c>
      <c r="AY3767" s="275" t="s">
        <v>366</v>
      </c>
    </row>
    <row r="3768" spans="2:65" s="280" customFormat="1">
      <c r="B3768" s="279"/>
      <c r="D3768" s="274" t="s">
        <v>373</v>
      </c>
      <c r="E3768" s="281" t="s">
        <v>1</v>
      </c>
      <c r="F3768" s="282" t="s">
        <v>2998</v>
      </c>
      <c r="H3768" s="283">
        <v>71.965000000000003</v>
      </c>
      <c r="L3768" s="279"/>
      <c r="M3768" s="284"/>
      <c r="T3768" s="285"/>
      <c r="AT3768" s="281" t="s">
        <v>373</v>
      </c>
      <c r="AU3768" s="281" t="s">
        <v>90</v>
      </c>
      <c r="AV3768" s="280" t="s">
        <v>90</v>
      </c>
      <c r="AW3768" s="280" t="s">
        <v>31</v>
      </c>
      <c r="AX3768" s="280" t="s">
        <v>77</v>
      </c>
      <c r="AY3768" s="281" t="s">
        <v>366</v>
      </c>
    </row>
    <row r="3769" spans="2:65" s="280" customFormat="1">
      <c r="B3769" s="279"/>
      <c r="D3769" s="274" t="s">
        <v>373</v>
      </c>
      <c r="E3769" s="281" t="s">
        <v>1</v>
      </c>
      <c r="F3769" s="282" t="s">
        <v>1692</v>
      </c>
      <c r="H3769" s="283">
        <v>-1.038</v>
      </c>
      <c r="L3769" s="279"/>
      <c r="M3769" s="284"/>
      <c r="T3769" s="285"/>
      <c r="AT3769" s="281" t="s">
        <v>373</v>
      </c>
      <c r="AU3769" s="281" t="s">
        <v>90</v>
      </c>
      <c r="AV3769" s="280" t="s">
        <v>90</v>
      </c>
      <c r="AW3769" s="280" t="s">
        <v>31</v>
      </c>
      <c r="AX3769" s="280" t="s">
        <v>77</v>
      </c>
      <c r="AY3769" s="281" t="s">
        <v>366</v>
      </c>
    </row>
    <row r="3770" spans="2:65" s="280" customFormat="1">
      <c r="B3770" s="279"/>
      <c r="D3770" s="274" t="s">
        <v>373</v>
      </c>
      <c r="E3770" s="281" t="s">
        <v>1</v>
      </c>
      <c r="F3770" s="282" t="s">
        <v>2505</v>
      </c>
      <c r="H3770" s="283">
        <v>-1.8540000000000001</v>
      </c>
      <c r="L3770" s="279"/>
      <c r="M3770" s="284"/>
      <c r="T3770" s="285"/>
      <c r="AT3770" s="281" t="s">
        <v>373</v>
      </c>
      <c r="AU3770" s="281" t="s">
        <v>90</v>
      </c>
      <c r="AV3770" s="280" t="s">
        <v>90</v>
      </c>
      <c r="AW3770" s="280" t="s">
        <v>31</v>
      </c>
      <c r="AX3770" s="280" t="s">
        <v>77</v>
      </c>
      <c r="AY3770" s="281" t="s">
        <v>366</v>
      </c>
    </row>
    <row r="3771" spans="2:65" s="280" customFormat="1">
      <c r="B3771" s="279"/>
      <c r="D3771" s="274" t="s">
        <v>373</v>
      </c>
      <c r="E3771" s="281" t="s">
        <v>1</v>
      </c>
      <c r="F3771" s="282" t="s">
        <v>2505</v>
      </c>
      <c r="H3771" s="283">
        <v>-1.8540000000000001</v>
      </c>
      <c r="L3771" s="279"/>
      <c r="M3771" s="284"/>
      <c r="T3771" s="285"/>
      <c r="AT3771" s="281" t="s">
        <v>373</v>
      </c>
      <c r="AU3771" s="281" t="s">
        <v>90</v>
      </c>
      <c r="AV3771" s="280" t="s">
        <v>90</v>
      </c>
      <c r="AW3771" s="280" t="s">
        <v>31</v>
      </c>
      <c r="AX3771" s="280" t="s">
        <v>77</v>
      </c>
      <c r="AY3771" s="281" t="s">
        <v>366</v>
      </c>
    </row>
    <row r="3772" spans="2:65" s="280" customFormat="1">
      <c r="B3772" s="279"/>
      <c r="D3772" s="274" t="s">
        <v>373</v>
      </c>
      <c r="E3772" s="281" t="s">
        <v>1</v>
      </c>
      <c r="F3772" s="282" t="s">
        <v>2505</v>
      </c>
      <c r="H3772" s="283">
        <v>-1.8540000000000001</v>
      </c>
      <c r="L3772" s="279"/>
      <c r="M3772" s="284"/>
      <c r="T3772" s="285"/>
      <c r="AT3772" s="281" t="s">
        <v>373</v>
      </c>
      <c r="AU3772" s="281" t="s">
        <v>90</v>
      </c>
      <c r="AV3772" s="280" t="s">
        <v>90</v>
      </c>
      <c r="AW3772" s="280" t="s">
        <v>31</v>
      </c>
      <c r="AX3772" s="280" t="s">
        <v>77</v>
      </c>
      <c r="AY3772" s="281" t="s">
        <v>366</v>
      </c>
    </row>
    <row r="3773" spans="2:65" s="280" customFormat="1">
      <c r="B3773" s="279"/>
      <c r="D3773" s="274" t="s">
        <v>373</v>
      </c>
      <c r="E3773" s="281" t="s">
        <v>1</v>
      </c>
      <c r="F3773" s="282" t="s">
        <v>2506</v>
      </c>
      <c r="H3773" s="283">
        <v>-0.69599999999999995</v>
      </c>
      <c r="L3773" s="279"/>
      <c r="M3773" s="284"/>
      <c r="T3773" s="285"/>
      <c r="AT3773" s="281" t="s">
        <v>373</v>
      </c>
      <c r="AU3773" s="281" t="s">
        <v>90</v>
      </c>
      <c r="AV3773" s="280" t="s">
        <v>90</v>
      </c>
      <c r="AW3773" s="280" t="s">
        <v>31</v>
      </c>
      <c r="AX3773" s="280" t="s">
        <v>77</v>
      </c>
      <c r="AY3773" s="281" t="s">
        <v>366</v>
      </c>
    </row>
    <row r="3774" spans="2:65" s="273" customFormat="1">
      <c r="B3774" s="272"/>
      <c r="D3774" s="274" t="s">
        <v>373</v>
      </c>
      <c r="E3774" s="275" t="s">
        <v>1</v>
      </c>
      <c r="F3774" s="276" t="s">
        <v>2510</v>
      </c>
      <c r="H3774" s="275" t="s">
        <v>1</v>
      </c>
      <c r="L3774" s="272"/>
      <c r="M3774" s="277"/>
      <c r="T3774" s="278"/>
      <c r="AT3774" s="275" t="s">
        <v>373</v>
      </c>
      <c r="AU3774" s="275" t="s">
        <v>90</v>
      </c>
      <c r="AV3774" s="273" t="s">
        <v>84</v>
      </c>
      <c r="AW3774" s="273" t="s">
        <v>31</v>
      </c>
      <c r="AX3774" s="273" t="s">
        <v>77</v>
      </c>
      <c r="AY3774" s="275" t="s">
        <v>366</v>
      </c>
    </row>
    <row r="3775" spans="2:65" s="280" customFormat="1">
      <c r="B3775" s="279"/>
      <c r="D3775" s="274" t="s">
        <v>373</v>
      </c>
      <c r="E3775" s="281" t="s">
        <v>1</v>
      </c>
      <c r="F3775" s="282" t="s">
        <v>2999</v>
      </c>
      <c r="H3775" s="283">
        <v>42.893000000000001</v>
      </c>
      <c r="L3775" s="279"/>
      <c r="M3775" s="284"/>
      <c r="T3775" s="285"/>
      <c r="AT3775" s="281" t="s">
        <v>373</v>
      </c>
      <c r="AU3775" s="281" t="s">
        <v>90</v>
      </c>
      <c r="AV3775" s="280" t="s">
        <v>90</v>
      </c>
      <c r="AW3775" s="280" t="s">
        <v>31</v>
      </c>
      <c r="AX3775" s="280" t="s">
        <v>77</v>
      </c>
      <c r="AY3775" s="281" t="s">
        <v>366</v>
      </c>
    </row>
    <row r="3776" spans="2:65" s="280" customFormat="1">
      <c r="B3776" s="279"/>
      <c r="D3776" s="274" t="s">
        <v>373</v>
      </c>
      <c r="E3776" s="281" t="s">
        <v>1</v>
      </c>
      <c r="F3776" s="282" t="s">
        <v>1725</v>
      </c>
      <c r="H3776" s="283">
        <v>-2.2879999999999998</v>
      </c>
      <c r="L3776" s="279"/>
      <c r="M3776" s="284"/>
      <c r="T3776" s="285"/>
      <c r="AT3776" s="281" t="s">
        <v>373</v>
      </c>
      <c r="AU3776" s="281" t="s">
        <v>90</v>
      </c>
      <c r="AV3776" s="280" t="s">
        <v>90</v>
      </c>
      <c r="AW3776" s="280" t="s">
        <v>31</v>
      </c>
      <c r="AX3776" s="280" t="s">
        <v>77</v>
      </c>
      <c r="AY3776" s="281" t="s">
        <v>366</v>
      </c>
    </row>
    <row r="3777" spans="2:65" s="280" customFormat="1">
      <c r="B3777" s="279"/>
      <c r="D3777" s="274" t="s">
        <v>373</v>
      </c>
      <c r="E3777" s="281" t="s">
        <v>1</v>
      </c>
      <c r="F3777" s="282" t="s">
        <v>2512</v>
      </c>
      <c r="H3777" s="283">
        <v>-3.59</v>
      </c>
      <c r="L3777" s="279"/>
      <c r="M3777" s="284"/>
      <c r="T3777" s="285"/>
      <c r="AT3777" s="281" t="s">
        <v>373</v>
      </c>
      <c r="AU3777" s="281" t="s">
        <v>90</v>
      </c>
      <c r="AV3777" s="280" t="s">
        <v>90</v>
      </c>
      <c r="AW3777" s="280" t="s">
        <v>31</v>
      </c>
      <c r="AX3777" s="280" t="s">
        <v>77</v>
      </c>
      <c r="AY3777" s="281" t="s">
        <v>366</v>
      </c>
    </row>
    <row r="3778" spans="2:65" s="280" customFormat="1">
      <c r="B3778" s="279"/>
      <c r="D3778" s="274" t="s">
        <v>373</v>
      </c>
      <c r="E3778" s="281" t="s">
        <v>1</v>
      </c>
      <c r="F3778" s="282" t="s">
        <v>2513</v>
      </c>
      <c r="H3778" s="283">
        <v>-3.6379999999999999</v>
      </c>
      <c r="L3778" s="279"/>
      <c r="M3778" s="284"/>
      <c r="T3778" s="285"/>
      <c r="AT3778" s="281" t="s">
        <v>373</v>
      </c>
      <c r="AU3778" s="281" t="s">
        <v>90</v>
      </c>
      <c r="AV3778" s="280" t="s">
        <v>90</v>
      </c>
      <c r="AW3778" s="280" t="s">
        <v>31</v>
      </c>
      <c r="AX3778" s="280" t="s">
        <v>77</v>
      </c>
      <c r="AY3778" s="281" t="s">
        <v>366</v>
      </c>
    </row>
    <row r="3779" spans="2:65" s="280" customFormat="1">
      <c r="B3779" s="279"/>
      <c r="D3779" s="274" t="s">
        <v>373</v>
      </c>
      <c r="E3779" s="281" t="s">
        <v>1</v>
      </c>
      <c r="F3779" s="282" t="s">
        <v>2514</v>
      </c>
      <c r="H3779" s="283">
        <v>-3.18</v>
      </c>
      <c r="L3779" s="279"/>
      <c r="M3779" s="284"/>
      <c r="T3779" s="285"/>
      <c r="AT3779" s="281" t="s">
        <v>373</v>
      </c>
      <c r="AU3779" s="281" t="s">
        <v>90</v>
      </c>
      <c r="AV3779" s="280" t="s">
        <v>90</v>
      </c>
      <c r="AW3779" s="280" t="s">
        <v>31</v>
      </c>
      <c r="AX3779" s="280" t="s">
        <v>77</v>
      </c>
      <c r="AY3779" s="281" t="s">
        <v>366</v>
      </c>
    </row>
    <row r="3780" spans="2:65" s="280" customFormat="1">
      <c r="B3780" s="279"/>
      <c r="D3780" s="274" t="s">
        <v>373</v>
      </c>
      <c r="E3780" s="281" t="s">
        <v>1</v>
      </c>
      <c r="F3780" s="282" t="s">
        <v>2515</v>
      </c>
      <c r="H3780" s="283">
        <v>-1.51</v>
      </c>
      <c r="L3780" s="279"/>
      <c r="M3780" s="284"/>
      <c r="T3780" s="285"/>
      <c r="AT3780" s="281" t="s">
        <v>373</v>
      </c>
      <c r="AU3780" s="281" t="s">
        <v>90</v>
      </c>
      <c r="AV3780" s="280" t="s">
        <v>90</v>
      </c>
      <c r="AW3780" s="280" t="s">
        <v>31</v>
      </c>
      <c r="AX3780" s="280" t="s">
        <v>77</v>
      </c>
      <c r="AY3780" s="281" t="s">
        <v>366</v>
      </c>
    </row>
    <row r="3781" spans="2:65" s="273" customFormat="1">
      <c r="B3781" s="272"/>
      <c r="D3781" s="274" t="s">
        <v>373</v>
      </c>
      <c r="E3781" s="275" t="s">
        <v>1</v>
      </c>
      <c r="F3781" s="276" t="s">
        <v>2520</v>
      </c>
      <c r="H3781" s="275" t="s">
        <v>1</v>
      </c>
      <c r="L3781" s="272"/>
      <c r="M3781" s="277"/>
      <c r="T3781" s="278"/>
      <c r="AT3781" s="275" t="s">
        <v>373</v>
      </c>
      <c r="AU3781" s="275" t="s">
        <v>90</v>
      </c>
      <c r="AV3781" s="273" t="s">
        <v>84</v>
      </c>
      <c r="AW3781" s="273" t="s">
        <v>31</v>
      </c>
      <c r="AX3781" s="273" t="s">
        <v>77</v>
      </c>
      <c r="AY3781" s="275" t="s">
        <v>366</v>
      </c>
    </row>
    <row r="3782" spans="2:65" s="280" customFormat="1">
      <c r="B3782" s="279"/>
      <c r="D3782" s="274" t="s">
        <v>373</v>
      </c>
      <c r="E3782" s="281" t="s">
        <v>1</v>
      </c>
      <c r="F3782" s="282" t="s">
        <v>3000</v>
      </c>
      <c r="H3782" s="283">
        <v>68.531000000000006</v>
      </c>
      <c r="L3782" s="279"/>
      <c r="M3782" s="284"/>
      <c r="T3782" s="285"/>
      <c r="AT3782" s="281" t="s">
        <v>373</v>
      </c>
      <c r="AU3782" s="281" t="s">
        <v>90</v>
      </c>
      <c r="AV3782" s="280" t="s">
        <v>90</v>
      </c>
      <c r="AW3782" s="280" t="s">
        <v>31</v>
      </c>
      <c r="AX3782" s="280" t="s">
        <v>77</v>
      </c>
      <c r="AY3782" s="281" t="s">
        <v>366</v>
      </c>
    </row>
    <row r="3783" spans="2:65" s="280" customFormat="1">
      <c r="B3783" s="279"/>
      <c r="D3783" s="274" t="s">
        <v>373</v>
      </c>
      <c r="E3783" s="281" t="s">
        <v>1</v>
      </c>
      <c r="F3783" s="282" t="s">
        <v>1688</v>
      </c>
      <c r="H3783" s="283">
        <v>-1.573</v>
      </c>
      <c r="L3783" s="279"/>
      <c r="M3783" s="284"/>
      <c r="T3783" s="285"/>
      <c r="AT3783" s="281" t="s">
        <v>373</v>
      </c>
      <c r="AU3783" s="281" t="s">
        <v>90</v>
      </c>
      <c r="AV3783" s="280" t="s">
        <v>90</v>
      </c>
      <c r="AW3783" s="280" t="s">
        <v>31</v>
      </c>
      <c r="AX3783" s="280" t="s">
        <v>77</v>
      </c>
      <c r="AY3783" s="281" t="s">
        <v>366</v>
      </c>
    </row>
    <row r="3784" spans="2:65" s="280" customFormat="1">
      <c r="B3784" s="279"/>
      <c r="D3784" s="274" t="s">
        <v>373</v>
      </c>
      <c r="E3784" s="281" t="s">
        <v>1</v>
      </c>
      <c r="F3784" s="282" t="s">
        <v>2522</v>
      </c>
      <c r="H3784" s="283">
        <v>-1.675</v>
      </c>
      <c r="L3784" s="279"/>
      <c r="M3784" s="284"/>
      <c r="T3784" s="285"/>
      <c r="AT3784" s="281" t="s">
        <v>373</v>
      </c>
      <c r="AU3784" s="281" t="s">
        <v>90</v>
      </c>
      <c r="AV3784" s="280" t="s">
        <v>90</v>
      </c>
      <c r="AW3784" s="280" t="s">
        <v>31</v>
      </c>
      <c r="AX3784" s="280" t="s">
        <v>77</v>
      </c>
      <c r="AY3784" s="281" t="s">
        <v>366</v>
      </c>
    </row>
    <row r="3785" spans="2:65" s="280" customFormat="1">
      <c r="B3785" s="279"/>
      <c r="D3785" s="274" t="s">
        <v>373</v>
      </c>
      <c r="E3785" s="281" t="s">
        <v>1</v>
      </c>
      <c r="F3785" s="282" t="s">
        <v>2522</v>
      </c>
      <c r="H3785" s="283">
        <v>-1.675</v>
      </c>
      <c r="L3785" s="279"/>
      <c r="M3785" s="284"/>
      <c r="T3785" s="285"/>
      <c r="AT3785" s="281" t="s">
        <v>373</v>
      </c>
      <c r="AU3785" s="281" t="s">
        <v>90</v>
      </c>
      <c r="AV3785" s="280" t="s">
        <v>90</v>
      </c>
      <c r="AW3785" s="280" t="s">
        <v>31</v>
      </c>
      <c r="AX3785" s="280" t="s">
        <v>77</v>
      </c>
      <c r="AY3785" s="281" t="s">
        <v>366</v>
      </c>
    </row>
    <row r="3786" spans="2:65" s="280" customFormat="1">
      <c r="B3786" s="279"/>
      <c r="D3786" s="274" t="s">
        <v>373</v>
      </c>
      <c r="E3786" s="281" t="s">
        <v>1</v>
      </c>
      <c r="F3786" s="282" t="s">
        <v>2522</v>
      </c>
      <c r="H3786" s="283">
        <v>-1.675</v>
      </c>
      <c r="L3786" s="279"/>
      <c r="M3786" s="284"/>
      <c r="T3786" s="285"/>
      <c r="AT3786" s="281" t="s">
        <v>373</v>
      </c>
      <c r="AU3786" s="281" t="s">
        <v>90</v>
      </c>
      <c r="AV3786" s="280" t="s">
        <v>90</v>
      </c>
      <c r="AW3786" s="280" t="s">
        <v>31</v>
      </c>
      <c r="AX3786" s="280" t="s">
        <v>77</v>
      </c>
      <c r="AY3786" s="281" t="s">
        <v>366</v>
      </c>
    </row>
    <row r="3787" spans="2:65" s="280" customFormat="1">
      <c r="B3787" s="279"/>
      <c r="D3787" s="274" t="s">
        <v>373</v>
      </c>
      <c r="E3787" s="281" t="s">
        <v>1</v>
      </c>
      <c r="F3787" s="282" t="s">
        <v>2523</v>
      </c>
      <c r="H3787" s="283">
        <v>-1.32</v>
      </c>
      <c r="L3787" s="279"/>
      <c r="M3787" s="284"/>
      <c r="T3787" s="285"/>
      <c r="AT3787" s="281" t="s">
        <v>373</v>
      </c>
      <c r="AU3787" s="281" t="s">
        <v>90</v>
      </c>
      <c r="AV3787" s="280" t="s">
        <v>90</v>
      </c>
      <c r="AW3787" s="280" t="s">
        <v>31</v>
      </c>
      <c r="AX3787" s="280" t="s">
        <v>77</v>
      </c>
      <c r="AY3787" s="281" t="s">
        <v>366</v>
      </c>
    </row>
    <row r="3788" spans="2:65" s="294" customFormat="1">
      <c r="B3788" s="293"/>
      <c r="D3788" s="274" t="s">
        <v>373</v>
      </c>
      <c r="E3788" s="295" t="s">
        <v>1</v>
      </c>
      <c r="F3788" s="296" t="s">
        <v>397</v>
      </c>
      <c r="H3788" s="297">
        <v>153.96899999999999</v>
      </c>
      <c r="L3788" s="293"/>
      <c r="M3788" s="298"/>
      <c r="T3788" s="299"/>
      <c r="AT3788" s="295" t="s">
        <v>373</v>
      </c>
      <c r="AU3788" s="295" t="s">
        <v>90</v>
      </c>
      <c r="AV3788" s="294" t="s">
        <v>149</v>
      </c>
      <c r="AW3788" s="294" t="s">
        <v>31</v>
      </c>
      <c r="AX3788" s="294" t="s">
        <v>77</v>
      </c>
      <c r="AY3788" s="295" t="s">
        <v>366</v>
      </c>
    </row>
    <row r="3789" spans="2:65" s="280" customFormat="1">
      <c r="B3789" s="279"/>
      <c r="D3789" s="274" t="s">
        <v>373</v>
      </c>
      <c r="E3789" s="281" t="s">
        <v>1</v>
      </c>
      <c r="F3789" s="282" t="s">
        <v>295</v>
      </c>
      <c r="H3789" s="283">
        <v>422.12299999999999</v>
      </c>
      <c r="L3789" s="279"/>
      <c r="M3789" s="284"/>
      <c r="T3789" s="285"/>
      <c r="AT3789" s="281" t="s">
        <v>373</v>
      </c>
      <c r="AU3789" s="281" t="s">
        <v>90</v>
      </c>
      <c r="AV3789" s="280" t="s">
        <v>90</v>
      </c>
      <c r="AW3789" s="280" t="s">
        <v>31</v>
      </c>
      <c r="AX3789" s="280" t="s">
        <v>77</v>
      </c>
      <c r="AY3789" s="281" t="s">
        <v>366</v>
      </c>
    </row>
    <row r="3790" spans="2:65" s="287" customFormat="1">
      <c r="B3790" s="286"/>
      <c r="D3790" s="274" t="s">
        <v>373</v>
      </c>
      <c r="E3790" s="288" t="s">
        <v>1</v>
      </c>
      <c r="F3790" s="289" t="s">
        <v>378</v>
      </c>
      <c r="H3790" s="290">
        <v>576.09199999999998</v>
      </c>
      <c r="L3790" s="286"/>
      <c r="M3790" s="291"/>
      <c r="T3790" s="292"/>
      <c r="AT3790" s="288" t="s">
        <v>373</v>
      </c>
      <c r="AU3790" s="288" t="s">
        <v>90</v>
      </c>
      <c r="AV3790" s="287" t="s">
        <v>371</v>
      </c>
      <c r="AW3790" s="287" t="s">
        <v>31</v>
      </c>
      <c r="AX3790" s="287" t="s">
        <v>84</v>
      </c>
      <c r="AY3790" s="288" t="s">
        <v>366</v>
      </c>
    </row>
    <row r="3791" spans="2:65" s="74" customFormat="1" ht="55.5" customHeight="1">
      <c r="B3791" s="73"/>
      <c r="C3791" s="260" t="s">
        <v>3001</v>
      </c>
      <c r="D3791" s="260" t="s">
        <v>368</v>
      </c>
      <c r="E3791" s="261" t="s">
        <v>3002</v>
      </c>
      <c r="F3791" s="262" t="s">
        <v>3003</v>
      </c>
      <c r="G3791" s="263" t="s">
        <v>630</v>
      </c>
      <c r="H3791" s="264">
        <v>2</v>
      </c>
      <c r="I3791" s="26"/>
      <c r="J3791" s="266">
        <f>ROUND(I3791*H3791,2)</f>
        <v>0</v>
      </c>
      <c r="K3791" s="267"/>
      <c r="L3791" s="73"/>
      <c r="M3791" s="27" t="s">
        <v>1</v>
      </c>
      <c r="N3791" s="233" t="s">
        <v>43</v>
      </c>
      <c r="P3791" s="269">
        <f>O3791*H3791</f>
        <v>0</v>
      </c>
      <c r="Q3791" s="269">
        <v>4.1619999999999997E-2</v>
      </c>
      <c r="R3791" s="269">
        <f>Q3791*H3791</f>
        <v>8.3239999999999995E-2</v>
      </c>
      <c r="S3791" s="269">
        <v>0</v>
      </c>
      <c r="T3791" s="270">
        <f>S3791*H3791</f>
        <v>0</v>
      </c>
      <c r="AR3791" s="271" t="s">
        <v>371</v>
      </c>
      <c r="AT3791" s="271" t="s">
        <v>368</v>
      </c>
      <c r="AU3791" s="271" t="s">
        <v>90</v>
      </c>
      <c r="AY3791" s="53" t="s">
        <v>366</v>
      </c>
      <c r="BE3791" s="179">
        <f>IF(N3791="základná",J3791,0)</f>
        <v>0</v>
      </c>
      <c r="BF3791" s="179">
        <f>IF(N3791="znížená",J3791,0)</f>
        <v>0</v>
      </c>
      <c r="BG3791" s="179">
        <f>IF(N3791="zákl. prenesená",J3791,0)</f>
        <v>0</v>
      </c>
      <c r="BH3791" s="179">
        <f>IF(N3791="zníž. prenesená",J3791,0)</f>
        <v>0</v>
      </c>
      <c r="BI3791" s="179">
        <f>IF(N3791="nulová",J3791,0)</f>
        <v>0</v>
      </c>
      <c r="BJ3791" s="53" t="s">
        <v>90</v>
      </c>
      <c r="BK3791" s="179">
        <f>ROUND(I3791*H3791,2)</f>
        <v>0</v>
      </c>
      <c r="BL3791" s="53" t="s">
        <v>371</v>
      </c>
      <c r="BM3791" s="271" t="s">
        <v>3004</v>
      </c>
    </row>
    <row r="3792" spans="2:65" s="273" customFormat="1">
      <c r="B3792" s="272"/>
      <c r="D3792" s="274" t="s">
        <v>373</v>
      </c>
      <c r="E3792" s="275" t="s">
        <v>1</v>
      </c>
      <c r="F3792" s="276" t="s">
        <v>3005</v>
      </c>
      <c r="H3792" s="275" t="s">
        <v>1</v>
      </c>
      <c r="L3792" s="272"/>
      <c r="M3792" s="277"/>
      <c r="T3792" s="278"/>
      <c r="AT3792" s="275" t="s">
        <v>373</v>
      </c>
      <c r="AU3792" s="275" t="s">
        <v>90</v>
      </c>
      <c r="AV3792" s="273" t="s">
        <v>84</v>
      </c>
      <c r="AW3792" s="273" t="s">
        <v>31</v>
      </c>
      <c r="AX3792" s="273" t="s">
        <v>77</v>
      </c>
      <c r="AY3792" s="275" t="s">
        <v>366</v>
      </c>
    </row>
    <row r="3793" spans="2:65" s="280" customFormat="1">
      <c r="B3793" s="279"/>
      <c r="D3793" s="274" t="s">
        <v>373</v>
      </c>
      <c r="E3793" s="281" t="s">
        <v>1</v>
      </c>
      <c r="F3793" s="282" t="s">
        <v>90</v>
      </c>
      <c r="H3793" s="283">
        <v>2</v>
      </c>
      <c r="L3793" s="279"/>
      <c r="M3793" s="284"/>
      <c r="T3793" s="285"/>
      <c r="AT3793" s="281" t="s">
        <v>373</v>
      </c>
      <c r="AU3793" s="281" t="s">
        <v>90</v>
      </c>
      <c r="AV3793" s="280" t="s">
        <v>90</v>
      </c>
      <c r="AW3793" s="280" t="s">
        <v>31</v>
      </c>
      <c r="AX3793" s="280" t="s">
        <v>77</v>
      </c>
      <c r="AY3793" s="281" t="s">
        <v>366</v>
      </c>
    </row>
    <row r="3794" spans="2:65" s="287" customFormat="1">
      <c r="B3794" s="286"/>
      <c r="D3794" s="274" t="s">
        <v>373</v>
      </c>
      <c r="E3794" s="288" t="s">
        <v>1</v>
      </c>
      <c r="F3794" s="289" t="s">
        <v>378</v>
      </c>
      <c r="H3794" s="290">
        <v>2</v>
      </c>
      <c r="L3794" s="286"/>
      <c r="M3794" s="291"/>
      <c r="T3794" s="292"/>
      <c r="AT3794" s="288" t="s">
        <v>373</v>
      </c>
      <c r="AU3794" s="288" t="s">
        <v>90</v>
      </c>
      <c r="AV3794" s="287" t="s">
        <v>371</v>
      </c>
      <c r="AW3794" s="287" t="s">
        <v>31</v>
      </c>
      <c r="AX3794" s="287" t="s">
        <v>84</v>
      </c>
      <c r="AY3794" s="288" t="s">
        <v>366</v>
      </c>
    </row>
    <row r="3795" spans="2:65" s="74" customFormat="1" ht="33" customHeight="1">
      <c r="B3795" s="73"/>
      <c r="C3795" s="260" t="s">
        <v>3006</v>
      </c>
      <c r="D3795" s="260" t="s">
        <v>368</v>
      </c>
      <c r="E3795" s="261" t="s">
        <v>3007</v>
      </c>
      <c r="F3795" s="262" t="s">
        <v>3008</v>
      </c>
      <c r="G3795" s="263" t="s">
        <v>402</v>
      </c>
      <c r="H3795" s="264">
        <v>97.236000000000004</v>
      </c>
      <c r="I3795" s="26"/>
      <c r="J3795" s="266">
        <f>ROUND(I3795*H3795,2)</f>
        <v>0</v>
      </c>
      <c r="K3795" s="267"/>
      <c r="L3795" s="73"/>
      <c r="M3795" s="27" t="s">
        <v>1</v>
      </c>
      <c r="N3795" s="233" t="s">
        <v>43</v>
      </c>
      <c r="P3795" s="269">
        <f>O3795*H3795</f>
        <v>0</v>
      </c>
      <c r="Q3795" s="269">
        <v>0</v>
      </c>
      <c r="R3795" s="269">
        <f>Q3795*H3795</f>
        <v>0</v>
      </c>
      <c r="S3795" s="269">
        <v>2.4</v>
      </c>
      <c r="T3795" s="270">
        <f>S3795*H3795</f>
        <v>233.3664</v>
      </c>
      <c r="AR3795" s="271" t="s">
        <v>371</v>
      </c>
      <c r="AT3795" s="271" t="s">
        <v>368</v>
      </c>
      <c r="AU3795" s="271" t="s">
        <v>90</v>
      </c>
      <c r="AY3795" s="53" t="s">
        <v>366</v>
      </c>
      <c r="BE3795" s="179">
        <f>IF(N3795="základná",J3795,0)</f>
        <v>0</v>
      </c>
      <c r="BF3795" s="179">
        <f>IF(N3795="znížená",J3795,0)</f>
        <v>0</v>
      </c>
      <c r="BG3795" s="179">
        <f>IF(N3795="zákl. prenesená",J3795,0)</f>
        <v>0</v>
      </c>
      <c r="BH3795" s="179">
        <f>IF(N3795="zníž. prenesená",J3795,0)</f>
        <v>0</v>
      </c>
      <c r="BI3795" s="179">
        <f>IF(N3795="nulová",J3795,0)</f>
        <v>0</v>
      </c>
      <c r="BJ3795" s="53" t="s">
        <v>90</v>
      </c>
      <c r="BK3795" s="179">
        <f>ROUND(I3795*H3795,2)</f>
        <v>0</v>
      </c>
      <c r="BL3795" s="53" t="s">
        <v>371</v>
      </c>
      <c r="BM3795" s="271" t="s">
        <v>3009</v>
      </c>
    </row>
    <row r="3796" spans="2:65" s="273" customFormat="1">
      <c r="B3796" s="272"/>
      <c r="D3796" s="274" t="s">
        <v>373</v>
      </c>
      <c r="E3796" s="275" t="s">
        <v>1</v>
      </c>
      <c r="F3796" s="276" t="s">
        <v>412</v>
      </c>
      <c r="H3796" s="275" t="s">
        <v>1</v>
      </c>
      <c r="L3796" s="272"/>
      <c r="M3796" s="277"/>
      <c r="T3796" s="278"/>
      <c r="AT3796" s="275" t="s">
        <v>373</v>
      </c>
      <c r="AU3796" s="275" t="s">
        <v>90</v>
      </c>
      <c r="AV3796" s="273" t="s">
        <v>84</v>
      </c>
      <c r="AW3796" s="273" t="s">
        <v>31</v>
      </c>
      <c r="AX3796" s="273" t="s">
        <v>77</v>
      </c>
      <c r="AY3796" s="275" t="s">
        <v>366</v>
      </c>
    </row>
    <row r="3797" spans="2:65" s="280" customFormat="1">
      <c r="B3797" s="279"/>
      <c r="D3797" s="274" t="s">
        <v>373</v>
      </c>
      <c r="E3797" s="281" t="s">
        <v>1</v>
      </c>
      <c r="F3797" s="282" t="s">
        <v>3010</v>
      </c>
      <c r="H3797" s="283">
        <v>93.21</v>
      </c>
      <c r="L3797" s="279"/>
      <c r="M3797" s="284"/>
      <c r="T3797" s="285"/>
      <c r="AT3797" s="281" t="s">
        <v>373</v>
      </c>
      <c r="AU3797" s="281" t="s">
        <v>90</v>
      </c>
      <c r="AV3797" s="280" t="s">
        <v>90</v>
      </c>
      <c r="AW3797" s="280" t="s">
        <v>31</v>
      </c>
      <c r="AX3797" s="280" t="s">
        <v>77</v>
      </c>
      <c r="AY3797" s="281" t="s">
        <v>366</v>
      </c>
    </row>
    <row r="3798" spans="2:65" s="280" customFormat="1">
      <c r="B3798" s="279"/>
      <c r="D3798" s="274" t="s">
        <v>373</v>
      </c>
      <c r="E3798" s="281" t="s">
        <v>1</v>
      </c>
      <c r="F3798" s="282" t="s">
        <v>3011</v>
      </c>
      <c r="H3798" s="283">
        <v>0.27200000000000002</v>
      </c>
      <c r="L3798" s="279"/>
      <c r="M3798" s="284"/>
      <c r="T3798" s="285"/>
      <c r="AT3798" s="281" t="s">
        <v>373</v>
      </c>
      <c r="AU3798" s="281" t="s">
        <v>90</v>
      </c>
      <c r="AV3798" s="280" t="s">
        <v>90</v>
      </c>
      <c r="AW3798" s="280" t="s">
        <v>31</v>
      </c>
      <c r="AX3798" s="280" t="s">
        <v>77</v>
      </c>
      <c r="AY3798" s="281" t="s">
        <v>366</v>
      </c>
    </row>
    <row r="3799" spans="2:65" s="280" customFormat="1">
      <c r="B3799" s="279"/>
      <c r="D3799" s="274" t="s">
        <v>373</v>
      </c>
      <c r="E3799" s="281" t="s">
        <v>1</v>
      </c>
      <c r="F3799" s="282" t="s">
        <v>3012</v>
      </c>
      <c r="H3799" s="283">
        <v>0.26900000000000002</v>
      </c>
      <c r="L3799" s="279"/>
      <c r="M3799" s="284"/>
      <c r="T3799" s="285"/>
      <c r="AT3799" s="281" t="s">
        <v>373</v>
      </c>
      <c r="AU3799" s="281" t="s">
        <v>90</v>
      </c>
      <c r="AV3799" s="280" t="s">
        <v>90</v>
      </c>
      <c r="AW3799" s="280" t="s">
        <v>31</v>
      </c>
      <c r="AX3799" s="280" t="s">
        <v>77</v>
      </c>
      <c r="AY3799" s="281" t="s">
        <v>366</v>
      </c>
    </row>
    <row r="3800" spans="2:65" s="280" customFormat="1">
      <c r="B3800" s="279"/>
      <c r="D3800" s="274" t="s">
        <v>373</v>
      </c>
      <c r="E3800" s="281" t="s">
        <v>1</v>
      </c>
      <c r="F3800" s="282" t="s">
        <v>3013</v>
      </c>
      <c r="H3800" s="283">
        <v>0.245</v>
      </c>
      <c r="L3800" s="279"/>
      <c r="M3800" s="284"/>
      <c r="T3800" s="285"/>
      <c r="AT3800" s="281" t="s">
        <v>373</v>
      </c>
      <c r="AU3800" s="281" t="s">
        <v>90</v>
      </c>
      <c r="AV3800" s="280" t="s">
        <v>90</v>
      </c>
      <c r="AW3800" s="280" t="s">
        <v>31</v>
      </c>
      <c r="AX3800" s="280" t="s">
        <v>77</v>
      </c>
      <c r="AY3800" s="281" t="s">
        <v>366</v>
      </c>
    </row>
    <row r="3801" spans="2:65" s="280" customFormat="1">
      <c r="B3801" s="279"/>
      <c r="D3801" s="274" t="s">
        <v>373</v>
      </c>
      <c r="E3801" s="281" t="s">
        <v>1</v>
      </c>
      <c r="F3801" s="282" t="s">
        <v>3014</v>
      </c>
      <c r="H3801" s="283">
        <v>0.24199999999999999</v>
      </c>
      <c r="L3801" s="279"/>
      <c r="M3801" s="284"/>
      <c r="T3801" s="285"/>
      <c r="AT3801" s="281" t="s">
        <v>373</v>
      </c>
      <c r="AU3801" s="281" t="s">
        <v>90</v>
      </c>
      <c r="AV3801" s="280" t="s">
        <v>90</v>
      </c>
      <c r="AW3801" s="280" t="s">
        <v>31</v>
      </c>
      <c r="AX3801" s="280" t="s">
        <v>77</v>
      </c>
      <c r="AY3801" s="281" t="s">
        <v>366</v>
      </c>
    </row>
    <row r="3802" spans="2:65" s="273" customFormat="1">
      <c r="B3802" s="272"/>
      <c r="D3802" s="274" t="s">
        <v>373</v>
      </c>
      <c r="E3802" s="275" t="s">
        <v>1</v>
      </c>
      <c r="F3802" s="276" t="s">
        <v>3015</v>
      </c>
      <c r="H3802" s="275" t="s">
        <v>1</v>
      </c>
      <c r="L3802" s="272"/>
      <c r="M3802" s="277"/>
      <c r="T3802" s="278"/>
      <c r="AT3802" s="275" t="s">
        <v>373</v>
      </c>
      <c r="AU3802" s="275" t="s">
        <v>90</v>
      </c>
      <c r="AV3802" s="273" t="s">
        <v>84</v>
      </c>
      <c r="AW3802" s="273" t="s">
        <v>31</v>
      </c>
      <c r="AX3802" s="273" t="s">
        <v>77</v>
      </c>
      <c r="AY3802" s="275" t="s">
        <v>366</v>
      </c>
    </row>
    <row r="3803" spans="2:65" s="280" customFormat="1">
      <c r="B3803" s="279"/>
      <c r="D3803" s="274" t="s">
        <v>373</v>
      </c>
      <c r="E3803" s="281" t="s">
        <v>1</v>
      </c>
      <c r="F3803" s="282" t="s">
        <v>3016</v>
      </c>
      <c r="H3803" s="283">
        <v>2.9980000000000002</v>
      </c>
      <c r="L3803" s="279"/>
      <c r="M3803" s="284"/>
      <c r="T3803" s="285"/>
      <c r="AT3803" s="281" t="s">
        <v>373</v>
      </c>
      <c r="AU3803" s="281" t="s">
        <v>90</v>
      </c>
      <c r="AV3803" s="280" t="s">
        <v>90</v>
      </c>
      <c r="AW3803" s="280" t="s">
        <v>31</v>
      </c>
      <c r="AX3803" s="280" t="s">
        <v>77</v>
      </c>
      <c r="AY3803" s="281" t="s">
        <v>366</v>
      </c>
    </row>
    <row r="3804" spans="2:65" s="287" customFormat="1">
      <c r="B3804" s="286"/>
      <c r="D3804" s="274" t="s">
        <v>373</v>
      </c>
      <c r="E3804" s="288" t="s">
        <v>1</v>
      </c>
      <c r="F3804" s="289" t="s">
        <v>378</v>
      </c>
      <c r="H3804" s="290">
        <v>97.236000000000004</v>
      </c>
      <c r="L3804" s="286"/>
      <c r="M3804" s="291"/>
      <c r="T3804" s="292"/>
      <c r="AT3804" s="288" t="s">
        <v>373</v>
      </c>
      <c r="AU3804" s="288" t="s">
        <v>90</v>
      </c>
      <c r="AV3804" s="287" t="s">
        <v>371</v>
      </c>
      <c r="AW3804" s="287" t="s">
        <v>31</v>
      </c>
      <c r="AX3804" s="287" t="s">
        <v>84</v>
      </c>
      <c r="AY3804" s="288" t="s">
        <v>366</v>
      </c>
    </row>
    <row r="3805" spans="2:65" s="74" customFormat="1" ht="37.9" customHeight="1">
      <c r="B3805" s="73"/>
      <c r="C3805" s="260" t="s">
        <v>3017</v>
      </c>
      <c r="D3805" s="260" t="s">
        <v>368</v>
      </c>
      <c r="E3805" s="261" t="s">
        <v>3018</v>
      </c>
      <c r="F3805" s="262" t="s">
        <v>3019</v>
      </c>
      <c r="G3805" s="263" t="s">
        <v>249</v>
      </c>
      <c r="H3805" s="264">
        <v>503.76499999999999</v>
      </c>
      <c r="I3805" s="26"/>
      <c r="J3805" s="266">
        <f>ROUND(I3805*H3805,2)</f>
        <v>0</v>
      </c>
      <c r="K3805" s="267"/>
      <c r="L3805" s="73"/>
      <c r="M3805" s="27" t="s">
        <v>1</v>
      </c>
      <c r="N3805" s="233" t="s">
        <v>43</v>
      </c>
      <c r="P3805" s="269">
        <f>O3805*H3805</f>
        <v>0</v>
      </c>
      <c r="Q3805" s="269">
        <v>0</v>
      </c>
      <c r="R3805" s="269">
        <f>Q3805*H3805</f>
        <v>0</v>
      </c>
      <c r="S3805" s="269">
        <v>0.19600000000000001</v>
      </c>
      <c r="T3805" s="270">
        <f>S3805*H3805</f>
        <v>98.737939999999995</v>
      </c>
      <c r="AR3805" s="271" t="s">
        <v>371</v>
      </c>
      <c r="AT3805" s="271" t="s">
        <v>368</v>
      </c>
      <c r="AU3805" s="271" t="s">
        <v>90</v>
      </c>
      <c r="AY3805" s="53" t="s">
        <v>366</v>
      </c>
      <c r="BE3805" s="179">
        <f>IF(N3805="základná",J3805,0)</f>
        <v>0</v>
      </c>
      <c r="BF3805" s="179">
        <f>IF(N3805="znížená",J3805,0)</f>
        <v>0</v>
      </c>
      <c r="BG3805" s="179">
        <f>IF(N3805="zákl. prenesená",J3805,0)</f>
        <v>0</v>
      </c>
      <c r="BH3805" s="179">
        <f>IF(N3805="zníž. prenesená",J3805,0)</f>
        <v>0</v>
      </c>
      <c r="BI3805" s="179">
        <f>IF(N3805="nulová",J3805,0)</f>
        <v>0</v>
      </c>
      <c r="BJ3805" s="53" t="s">
        <v>90</v>
      </c>
      <c r="BK3805" s="179">
        <f>ROUND(I3805*H3805,2)</f>
        <v>0</v>
      </c>
      <c r="BL3805" s="53" t="s">
        <v>371</v>
      </c>
      <c r="BM3805" s="271" t="s">
        <v>3020</v>
      </c>
    </row>
    <row r="3806" spans="2:65" s="273" customFormat="1">
      <c r="B3806" s="272"/>
      <c r="D3806" s="274" t="s">
        <v>373</v>
      </c>
      <c r="E3806" s="275" t="s">
        <v>1</v>
      </c>
      <c r="F3806" s="276" t="s">
        <v>412</v>
      </c>
      <c r="H3806" s="275" t="s">
        <v>1</v>
      </c>
      <c r="L3806" s="272"/>
      <c r="M3806" s="277"/>
      <c r="T3806" s="278"/>
      <c r="AT3806" s="275" t="s">
        <v>373</v>
      </c>
      <c r="AU3806" s="275" t="s">
        <v>90</v>
      </c>
      <c r="AV3806" s="273" t="s">
        <v>84</v>
      </c>
      <c r="AW3806" s="273" t="s">
        <v>31</v>
      </c>
      <c r="AX3806" s="273" t="s">
        <v>77</v>
      </c>
      <c r="AY3806" s="275" t="s">
        <v>366</v>
      </c>
    </row>
    <row r="3807" spans="2:65" s="280" customFormat="1">
      <c r="B3807" s="279"/>
      <c r="D3807" s="274" t="s">
        <v>373</v>
      </c>
      <c r="E3807" s="281" t="s">
        <v>1</v>
      </c>
      <c r="F3807" s="282" t="s">
        <v>3021</v>
      </c>
      <c r="H3807" s="283">
        <v>38.393999999999998</v>
      </c>
      <c r="L3807" s="279"/>
      <c r="M3807" s="284"/>
      <c r="T3807" s="285"/>
      <c r="AT3807" s="281" t="s">
        <v>373</v>
      </c>
      <c r="AU3807" s="281" t="s">
        <v>90</v>
      </c>
      <c r="AV3807" s="280" t="s">
        <v>90</v>
      </c>
      <c r="AW3807" s="280" t="s">
        <v>31</v>
      </c>
      <c r="AX3807" s="280" t="s">
        <v>77</v>
      </c>
      <c r="AY3807" s="281" t="s">
        <v>366</v>
      </c>
    </row>
    <row r="3808" spans="2:65" s="280" customFormat="1">
      <c r="B3808" s="279"/>
      <c r="D3808" s="274" t="s">
        <v>373</v>
      </c>
      <c r="E3808" s="281" t="s">
        <v>1</v>
      </c>
      <c r="F3808" s="282" t="s">
        <v>3022</v>
      </c>
      <c r="H3808" s="283">
        <v>-2.8279999999999998</v>
      </c>
      <c r="L3808" s="279"/>
      <c r="M3808" s="284"/>
      <c r="T3808" s="285"/>
      <c r="AT3808" s="281" t="s">
        <v>373</v>
      </c>
      <c r="AU3808" s="281" t="s">
        <v>90</v>
      </c>
      <c r="AV3808" s="280" t="s">
        <v>90</v>
      </c>
      <c r="AW3808" s="280" t="s">
        <v>31</v>
      </c>
      <c r="AX3808" s="280" t="s">
        <v>77</v>
      </c>
      <c r="AY3808" s="281" t="s">
        <v>366</v>
      </c>
    </row>
    <row r="3809" spans="2:51" s="280" customFormat="1">
      <c r="B3809" s="279"/>
      <c r="D3809" s="274" t="s">
        <v>373</v>
      </c>
      <c r="E3809" s="281" t="s">
        <v>1</v>
      </c>
      <c r="F3809" s="282" t="s">
        <v>3023</v>
      </c>
      <c r="H3809" s="283">
        <v>-1.155</v>
      </c>
      <c r="L3809" s="279"/>
      <c r="M3809" s="284"/>
      <c r="T3809" s="285"/>
      <c r="AT3809" s="281" t="s">
        <v>373</v>
      </c>
      <c r="AU3809" s="281" t="s">
        <v>90</v>
      </c>
      <c r="AV3809" s="280" t="s">
        <v>90</v>
      </c>
      <c r="AW3809" s="280" t="s">
        <v>31</v>
      </c>
      <c r="AX3809" s="280" t="s">
        <v>77</v>
      </c>
      <c r="AY3809" s="281" t="s">
        <v>366</v>
      </c>
    </row>
    <row r="3810" spans="2:51" s="273" customFormat="1">
      <c r="B3810" s="272"/>
      <c r="D3810" s="274" t="s">
        <v>373</v>
      </c>
      <c r="E3810" s="275" t="s">
        <v>1</v>
      </c>
      <c r="F3810" s="276" t="s">
        <v>3024</v>
      </c>
      <c r="H3810" s="275" t="s">
        <v>1</v>
      </c>
      <c r="L3810" s="272"/>
      <c r="M3810" s="277"/>
      <c r="T3810" s="278"/>
      <c r="AT3810" s="275" t="s">
        <v>373</v>
      </c>
      <c r="AU3810" s="275" t="s">
        <v>90</v>
      </c>
      <c r="AV3810" s="273" t="s">
        <v>84</v>
      </c>
      <c r="AW3810" s="273" t="s">
        <v>31</v>
      </c>
      <c r="AX3810" s="273" t="s">
        <v>77</v>
      </c>
      <c r="AY3810" s="275" t="s">
        <v>366</v>
      </c>
    </row>
    <row r="3811" spans="2:51" s="280" customFormat="1">
      <c r="B3811" s="279"/>
      <c r="D3811" s="274" t="s">
        <v>373</v>
      </c>
      <c r="E3811" s="281" t="s">
        <v>1</v>
      </c>
      <c r="F3811" s="282" t="s">
        <v>3025</v>
      </c>
      <c r="H3811" s="283">
        <v>14.945</v>
      </c>
      <c r="L3811" s="279"/>
      <c r="M3811" s="284"/>
      <c r="T3811" s="285"/>
      <c r="AT3811" s="281" t="s">
        <v>373</v>
      </c>
      <c r="AU3811" s="281" t="s">
        <v>90</v>
      </c>
      <c r="AV3811" s="280" t="s">
        <v>90</v>
      </c>
      <c r="AW3811" s="280" t="s">
        <v>31</v>
      </c>
      <c r="AX3811" s="280" t="s">
        <v>77</v>
      </c>
      <c r="AY3811" s="281" t="s">
        <v>366</v>
      </c>
    </row>
    <row r="3812" spans="2:51" s="280" customFormat="1">
      <c r="B3812" s="279"/>
      <c r="D3812" s="274" t="s">
        <v>373</v>
      </c>
      <c r="E3812" s="281" t="s">
        <v>1</v>
      </c>
      <c r="F3812" s="282" t="s">
        <v>3026</v>
      </c>
      <c r="H3812" s="283">
        <v>4.7279999999999998</v>
      </c>
      <c r="L3812" s="279"/>
      <c r="M3812" s="284"/>
      <c r="T3812" s="285"/>
      <c r="AT3812" s="281" t="s">
        <v>373</v>
      </c>
      <c r="AU3812" s="281" t="s">
        <v>90</v>
      </c>
      <c r="AV3812" s="280" t="s">
        <v>90</v>
      </c>
      <c r="AW3812" s="280" t="s">
        <v>31</v>
      </c>
      <c r="AX3812" s="280" t="s">
        <v>77</v>
      </c>
      <c r="AY3812" s="281" t="s">
        <v>366</v>
      </c>
    </row>
    <row r="3813" spans="2:51" s="280" customFormat="1">
      <c r="B3813" s="279"/>
      <c r="D3813" s="274" t="s">
        <v>373</v>
      </c>
      <c r="E3813" s="281" t="s">
        <v>1</v>
      </c>
      <c r="F3813" s="282" t="s">
        <v>3027</v>
      </c>
      <c r="H3813" s="283">
        <v>-1.6160000000000001</v>
      </c>
      <c r="L3813" s="279"/>
      <c r="M3813" s="284"/>
      <c r="T3813" s="285"/>
      <c r="AT3813" s="281" t="s">
        <v>373</v>
      </c>
      <c r="AU3813" s="281" t="s">
        <v>90</v>
      </c>
      <c r="AV3813" s="280" t="s">
        <v>90</v>
      </c>
      <c r="AW3813" s="280" t="s">
        <v>31</v>
      </c>
      <c r="AX3813" s="280" t="s">
        <v>77</v>
      </c>
      <c r="AY3813" s="281" t="s">
        <v>366</v>
      </c>
    </row>
    <row r="3814" spans="2:51" s="273" customFormat="1">
      <c r="B3814" s="272"/>
      <c r="D3814" s="274" t="s">
        <v>373</v>
      </c>
      <c r="E3814" s="275" t="s">
        <v>1</v>
      </c>
      <c r="F3814" s="276" t="s">
        <v>428</v>
      </c>
      <c r="H3814" s="275" t="s">
        <v>1</v>
      </c>
      <c r="L3814" s="272"/>
      <c r="M3814" s="277"/>
      <c r="T3814" s="278"/>
      <c r="AT3814" s="275" t="s">
        <v>373</v>
      </c>
      <c r="AU3814" s="275" t="s">
        <v>90</v>
      </c>
      <c r="AV3814" s="273" t="s">
        <v>84</v>
      </c>
      <c r="AW3814" s="273" t="s">
        <v>31</v>
      </c>
      <c r="AX3814" s="273" t="s">
        <v>77</v>
      </c>
      <c r="AY3814" s="275" t="s">
        <v>366</v>
      </c>
    </row>
    <row r="3815" spans="2:51" s="280" customFormat="1">
      <c r="B3815" s="279"/>
      <c r="D3815" s="274" t="s">
        <v>373</v>
      </c>
      <c r="E3815" s="281" t="s">
        <v>1</v>
      </c>
      <c r="F3815" s="282" t="s">
        <v>3028</v>
      </c>
      <c r="H3815" s="283">
        <v>13.257999999999999</v>
      </c>
      <c r="L3815" s="279"/>
      <c r="M3815" s="284"/>
      <c r="T3815" s="285"/>
      <c r="AT3815" s="281" t="s">
        <v>373</v>
      </c>
      <c r="AU3815" s="281" t="s">
        <v>90</v>
      </c>
      <c r="AV3815" s="280" t="s">
        <v>90</v>
      </c>
      <c r="AW3815" s="280" t="s">
        <v>31</v>
      </c>
      <c r="AX3815" s="280" t="s">
        <v>77</v>
      </c>
      <c r="AY3815" s="281" t="s">
        <v>366</v>
      </c>
    </row>
    <row r="3816" spans="2:51" s="294" customFormat="1">
      <c r="B3816" s="293"/>
      <c r="D3816" s="274" t="s">
        <v>373</v>
      </c>
      <c r="E3816" s="295" t="s">
        <v>1</v>
      </c>
      <c r="F3816" s="296" t="s">
        <v>397</v>
      </c>
      <c r="H3816" s="297">
        <v>65.725999999999999</v>
      </c>
      <c r="L3816" s="293"/>
      <c r="M3816" s="298"/>
      <c r="T3816" s="299"/>
      <c r="AT3816" s="295" t="s">
        <v>373</v>
      </c>
      <c r="AU3816" s="295" t="s">
        <v>90</v>
      </c>
      <c r="AV3816" s="294" t="s">
        <v>149</v>
      </c>
      <c r="AW3816" s="294" t="s">
        <v>31</v>
      </c>
      <c r="AX3816" s="294" t="s">
        <v>77</v>
      </c>
      <c r="AY3816" s="295" t="s">
        <v>366</v>
      </c>
    </row>
    <row r="3817" spans="2:51" s="273" customFormat="1">
      <c r="B3817" s="272"/>
      <c r="D3817" s="274" t="s">
        <v>373</v>
      </c>
      <c r="E3817" s="275" t="s">
        <v>1</v>
      </c>
      <c r="F3817" s="276" t="s">
        <v>632</v>
      </c>
      <c r="H3817" s="275" t="s">
        <v>1</v>
      </c>
      <c r="L3817" s="272"/>
      <c r="M3817" s="277"/>
      <c r="T3817" s="278"/>
      <c r="AT3817" s="275" t="s">
        <v>373</v>
      </c>
      <c r="AU3817" s="275" t="s">
        <v>90</v>
      </c>
      <c r="AV3817" s="273" t="s">
        <v>84</v>
      </c>
      <c r="AW3817" s="273" t="s">
        <v>31</v>
      </c>
      <c r="AX3817" s="273" t="s">
        <v>77</v>
      </c>
      <c r="AY3817" s="275" t="s">
        <v>366</v>
      </c>
    </row>
    <row r="3818" spans="2:51" s="280" customFormat="1">
      <c r="B3818" s="279"/>
      <c r="D3818" s="274" t="s">
        <v>373</v>
      </c>
      <c r="E3818" s="281" t="s">
        <v>1</v>
      </c>
      <c r="F3818" s="282" t="s">
        <v>3029</v>
      </c>
      <c r="H3818" s="283">
        <v>22.945</v>
      </c>
      <c r="L3818" s="279"/>
      <c r="M3818" s="284"/>
      <c r="T3818" s="285"/>
      <c r="AT3818" s="281" t="s">
        <v>373</v>
      </c>
      <c r="AU3818" s="281" t="s">
        <v>90</v>
      </c>
      <c r="AV3818" s="280" t="s">
        <v>90</v>
      </c>
      <c r="AW3818" s="280" t="s">
        <v>31</v>
      </c>
      <c r="AX3818" s="280" t="s">
        <v>77</v>
      </c>
      <c r="AY3818" s="281" t="s">
        <v>366</v>
      </c>
    </row>
    <row r="3819" spans="2:51" s="280" customFormat="1">
      <c r="B3819" s="279"/>
      <c r="D3819" s="274" t="s">
        <v>373</v>
      </c>
      <c r="E3819" s="281" t="s">
        <v>1</v>
      </c>
      <c r="F3819" s="282" t="s">
        <v>3030</v>
      </c>
      <c r="H3819" s="283">
        <v>44.317999999999998</v>
      </c>
      <c r="L3819" s="279"/>
      <c r="M3819" s="284"/>
      <c r="T3819" s="285"/>
      <c r="AT3819" s="281" t="s">
        <v>373</v>
      </c>
      <c r="AU3819" s="281" t="s">
        <v>90</v>
      </c>
      <c r="AV3819" s="280" t="s">
        <v>90</v>
      </c>
      <c r="AW3819" s="280" t="s">
        <v>31</v>
      </c>
      <c r="AX3819" s="280" t="s">
        <v>77</v>
      </c>
      <c r="AY3819" s="281" t="s">
        <v>366</v>
      </c>
    </row>
    <row r="3820" spans="2:51" s="280" customFormat="1">
      <c r="B3820" s="279"/>
      <c r="D3820" s="274" t="s">
        <v>373</v>
      </c>
      <c r="E3820" s="281" t="s">
        <v>1</v>
      </c>
      <c r="F3820" s="282" t="s">
        <v>3031</v>
      </c>
      <c r="H3820" s="283">
        <v>25.95</v>
      </c>
      <c r="L3820" s="279"/>
      <c r="M3820" s="284"/>
      <c r="T3820" s="285"/>
      <c r="AT3820" s="281" t="s">
        <v>373</v>
      </c>
      <c r="AU3820" s="281" t="s">
        <v>90</v>
      </c>
      <c r="AV3820" s="280" t="s">
        <v>90</v>
      </c>
      <c r="AW3820" s="280" t="s">
        <v>31</v>
      </c>
      <c r="AX3820" s="280" t="s">
        <v>77</v>
      </c>
      <c r="AY3820" s="281" t="s">
        <v>366</v>
      </c>
    </row>
    <row r="3821" spans="2:51" s="280" customFormat="1">
      <c r="B3821" s="279"/>
      <c r="D3821" s="274" t="s">
        <v>373</v>
      </c>
      <c r="E3821" s="281" t="s">
        <v>1</v>
      </c>
      <c r="F3821" s="282" t="s">
        <v>3032</v>
      </c>
      <c r="H3821" s="283">
        <v>-3.375</v>
      </c>
      <c r="L3821" s="279"/>
      <c r="M3821" s="284"/>
      <c r="T3821" s="285"/>
      <c r="AT3821" s="281" t="s">
        <v>373</v>
      </c>
      <c r="AU3821" s="281" t="s">
        <v>90</v>
      </c>
      <c r="AV3821" s="280" t="s">
        <v>90</v>
      </c>
      <c r="AW3821" s="280" t="s">
        <v>31</v>
      </c>
      <c r="AX3821" s="280" t="s">
        <v>77</v>
      </c>
      <c r="AY3821" s="281" t="s">
        <v>366</v>
      </c>
    </row>
    <row r="3822" spans="2:51" s="280" customFormat="1">
      <c r="B3822" s="279"/>
      <c r="D3822" s="274" t="s">
        <v>373</v>
      </c>
      <c r="E3822" s="281" t="s">
        <v>1</v>
      </c>
      <c r="F3822" s="282" t="s">
        <v>3033</v>
      </c>
      <c r="H3822" s="283">
        <v>28.388000000000002</v>
      </c>
      <c r="L3822" s="279"/>
      <c r="M3822" s="284"/>
      <c r="T3822" s="285"/>
      <c r="AT3822" s="281" t="s">
        <v>373</v>
      </c>
      <c r="AU3822" s="281" t="s">
        <v>90</v>
      </c>
      <c r="AV3822" s="280" t="s">
        <v>90</v>
      </c>
      <c r="AW3822" s="280" t="s">
        <v>31</v>
      </c>
      <c r="AX3822" s="280" t="s">
        <v>77</v>
      </c>
      <c r="AY3822" s="281" t="s">
        <v>366</v>
      </c>
    </row>
    <row r="3823" spans="2:51" s="280" customFormat="1">
      <c r="B3823" s="279"/>
      <c r="D3823" s="274" t="s">
        <v>373</v>
      </c>
      <c r="E3823" s="281" t="s">
        <v>1</v>
      </c>
      <c r="F3823" s="282" t="s">
        <v>3034</v>
      </c>
      <c r="H3823" s="283">
        <v>-4.242</v>
      </c>
      <c r="L3823" s="279"/>
      <c r="M3823" s="284"/>
      <c r="T3823" s="285"/>
      <c r="AT3823" s="281" t="s">
        <v>373</v>
      </c>
      <c r="AU3823" s="281" t="s">
        <v>90</v>
      </c>
      <c r="AV3823" s="280" t="s">
        <v>90</v>
      </c>
      <c r="AW3823" s="280" t="s">
        <v>31</v>
      </c>
      <c r="AX3823" s="280" t="s">
        <v>77</v>
      </c>
      <c r="AY3823" s="281" t="s">
        <v>366</v>
      </c>
    </row>
    <row r="3824" spans="2:51" s="273" customFormat="1">
      <c r="B3824" s="272"/>
      <c r="D3824" s="274" t="s">
        <v>373</v>
      </c>
      <c r="E3824" s="275" t="s">
        <v>1</v>
      </c>
      <c r="F3824" s="276" t="s">
        <v>1073</v>
      </c>
      <c r="H3824" s="275" t="s">
        <v>1</v>
      </c>
      <c r="L3824" s="272"/>
      <c r="M3824" s="277"/>
      <c r="T3824" s="278"/>
      <c r="AT3824" s="275" t="s">
        <v>373</v>
      </c>
      <c r="AU3824" s="275" t="s">
        <v>90</v>
      </c>
      <c r="AV3824" s="273" t="s">
        <v>84</v>
      </c>
      <c r="AW3824" s="273" t="s">
        <v>31</v>
      </c>
      <c r="AX3824" s="273" t="s">
        <v>77</v>
      </c>
      <c r="AY3824" s="275" t="s">
        <v>366</v>
      </c>
    </row>
    <row r="3825" spans="2:51" s="280" customFormat="1">
      <c r="B3825" s="279"/>
      <c r="D3825" s="274" t="s">
        <v>373</v>
      </c>
      <c r="E3825" s="281" t="s">
        <v>1</v>
      </c>
      <c r="F3825" s="282" t="s">
        <v>3035</v>
      </c>
      <c r="H3825" s="283">
        <v>15.051</v>
      </c>
      <c r="L3825" s="279"/>
      <c r="M3825" s="284"/>
      <c r="T3825" s="285"/>
      <c r="AT3825" s="281" t="s">
        <v>373</v>
      </c>
      <c r="AU3825" s="281" t="s">
        <v>90</v>
      </c>
      <c r="AV3825" s="280" t="s">
        <v>90</v>
      </c>
      <c r="AW3825" s="280" t="s">
        <v>31</v>
      </c>
      <c r="AX3825" s="280" t="s">
        <v>77</v>
      </c>
      <c r="AY3825" s="281" t="s">
        <v>366</v>
      </c>
    </row>
    <row r="3826" spans="2:51" s="280" customFormat="1">
      <c r="B3826" s="279"/>
      <c r="D3826" s="274" t="s">
        <v>373</v>
      </c>
      <c r="E3826" s="281" t="s">
        <v>1</v>
      </c>
      <c r="F3826" s="282" t="s">
        <v>3036</v>
      </c>
      <c r="H3826" s="283">
        <v>-2.343</v>
      </c>
      <c r="L3826" s="279"/>
      <c r="M3826" s="284"/>
      <c r="T3826" s="285"/>
      <c r="AT3826" s="281" t="s">
        <v>373</v>
      </c>
      <c r="AU3826" s="281" t="s">
        <v>90</v>
      </c>
      <c r="AV3826" s="280" t="s">
        <v>90</v>
      </c>
      <c r="AW3826" s="280" t="s">
        <v>31</v>
      </c>
      <c r="AX3826" s="280" t="s">
        <v>77</v>
      </c>
      <c r="AY3826" s="281" t="s">
        <v>366</v>
      </c>
    </row>
    <row r="3827" spans="2:51" s="280" customFormat="1">
      <c r="B3827" s="279"/>
      <c r="D3827" s="274" t="s">
        <v>373</v>
      </c>
      <c r="E3827" s="281" t="s">
        <v>1</v>
      </c>
      <c r="F3827" s="282" t="s">
        <v>3037</v>
      </c>
      <c r="H3827" s="283">
        <v>14.932</v>
      </c>
      <c r="L3827" s="279"/>
      <c r="M3827" s="284"/>
      <c r="T3827" s="285"/>
      <c r="AT3827" s="281" t="s">
        <v>373</v>
      </c>
      <c r="AU3827" s="281" t="s">
        <v>90</v>
      </c>
      <c r="AV3827" s="280" t="s">
        <v>90</v>
      </c>
      <c r="AW3827" s="280" t="s">
        <v>31</v>
      </c>
      <c r="AX3827" s="280" t="s">
        <v>77</v>
      </c>
      <c r="AY3827" s="281" t="s">
        <v>366</v>
      </c>
    </row>
    <row r="3828" spans="2:51" s="273" customFormat="1">
      <c r="B3828" s="272"/>
      <c r="D3828" s="274" t="s">
        <v>373</v>
      </c>
      <c r="E3828" s="275" t="s">
        <v>1</v>
      </c>
      <c r="F3828" s="276" t="s">
        <v>3038</v>
      </c>
      <c r="H3828" s="275" t="s">
        <v>1</v>
      </c>
      <c r="L3828" s="272"/>
      <c r="M3828" s="277"/>
      <c r="T3828" s="278"/>
      <c r="AT3828" s="275" t="s">
        <v>373</v>
      </c>
      <c r="AU3828" s="275" t="s">
        <v>90</v>
      </c>
      <c r="AV3828" s="273" t="s">
        <v>84</v>
      </c>
      <c r="AW3828" s="273" t="s">
        <v>31</v>
      </c>
      <c r="AX3828" s="273" t="s">
        <v>77</v>
      </c>
      <c r="AY3828" s="275" t="s">
        <v>366</v>
      </c>
    </row>
    <row r="3829" spans="2:51" s="280" customFormat="1">
      <c r="B3829" s="279"/>
      <c r="D3829" s="274" t="s">
        <v>373</v>
      </c>
      <c r="E3829" s="281" t="s">
        <v>1</v>
      </c>
      <c r="F3829" s="282" t="s">
        <v>3039</v>
      </c>
      <c r="H3829" s="283">
        <v>48.189</v>
      </c>
      <c r="L3829" s="279"/>
      <c r="M3829" s="284"/>
      <c r="T3829" s="285"/>
      <c r="AT3829" s="281" t="s">
        <v>373</v>
      </c>
      <c r="AU3829" s="281" t="s">
        <v>90</v>
      </c>
      <c r="AV3829" s="280" t="s">
        <v>90</v>
      </c>
      <c r="AW3829" s="280" t="s">
        <v>31</v>
      </c>
      <c r="AX3829" s="280" t="s">
        <v>77</v>
      </c>
      <c r="AY3829" s="281" t="s">
        <v>366</v>
      </c>
    </row>
    <row r="3830" spans="2:51" s="280" customFormat="1">
      <c r="B3830" s="279"/>
      <c r="D3830" s="274" t="s">
        <v>373</v>
      </c>
      <c r="E3830" s="281" t="s">
        <v>1</v>
      </c>
      <c r="F3830" s="282" t="s">
        <v>3040</v>
      </c>
      <c r="H3830" s="283">
        <v>-7.5750000000000002</v>
      </c>
      <c r="L3830" s="279"/>
      <c r="M3830" s="284"/>
      <c r="T3830" s="285"/>
      <c r="AT3830" s="281" t="s">
        <v>373</v>
      </c>
      <c r="AU3830" s="281" t="s">
        <v>90</v>
      </c>
      <c r="AV3830" s="280" t="s">
        <v>90</v>
      </c>
      <c r="AW3830" s="280" t="s">
        <v>31</v>
      </c>
      <c r="AX3830" s="280" t="s">
        <v>77</v>
      </c>
      <c r="AY3830" s="281" t="s">
        <v>366</v>
      </c>
    </row>
    <row r="3831" spans="2:51" s="294" customFormat="1">
      <c r="B3831" s="293"/>
      <c r="D3831" s="274" t="s">
        <v>373</v>
      </c>
      <c r="E3831" s="295" t="s">
        <v>1</v>
      </c>
      <c r="F3831" s="296" t="s">
        <v>397</v>
      </c>
      <c r="H3831" s="297">
        <v>182.238</v>
      </c>
      <c r="L3831" s="293"/>
      <c r="M3831" s="298"/>
      <c r="T3831" s="299"/>
      <c r="AT3831" s="295" t="s">
        <v>373</v>
      </c>
      <c r="AU3831" s="295" t="s">
        <v>90</v>
      </c>
      <c r="AV3831" s="294" t="s">
        <v>149</v>
      </c>
      <c r="AW3831" s="294" t="s">
        <v>31</v>
      </c>
      <c r="AX3831" s="294" t="s">
        <v>77</v>
      </c>
      <c r="AY3831" s="295" t="s">
        <v>366</v>
      </c>
    </row>
    <row r="3832" spans="2:51" s="273" customFormat="1">
      <c r="B3832" s="272"/>
      <c r="D3832" s="274" t="s">
        <v>373</v>
      </c>
      <c r="E3832" s="275" t="s">
        <v>1</v>
      </c>
      <c r="F3832" s="276" t="s">
        <v>634</v>
      </c>
      <c r="H3832" s="275" t="s">
        <v>1</v>
      </c>
      <c r="L3832" s="272"/>
      <c r="M3832" s="277"/>
      <c r="T3832" s="278"/>
      <c r="AT3832" s="275" t="s">
        <v>373</v>
      </c>
      <c r="AU3832" s="275" t="s">
        <v>90</v>
      </c>
      <c r="AV3832" s="273" t="s">
        <v>84</v>
      </c>
      <c r="AW3832" s="273" t="s">
        <v>31</v>
      </c>
      <c r="AX3832" s="273" t="s">
        <v>77</v>
      </c>
      <c r="AY3832" s="275" t="s">
        <v>366</v>
      </c>
    </row>
    <row r="3833" spans="2:51" s="280" customFormat="1">
      <c r="B3833" s="279"/>
      <c r="D3833" s="274" t="s">
        <v>373</v>
      </c>
      <c r="E3833" s="281" t="s">
        <v>1</v>
      </c>
      <c r="F3833" s="282" t="s">
        <v>3041</v>
      </c>
      <c r="H3833" s="283">
        <v>124.146</v>
      </c>
      <c r="L3833" s="279"/>
      <c r="M3833" s="284"/>
      <c r="T3833" s="285"/>
      <c r="AT3833" s="281" t="s">
        <v>373</v>
      </c>
      <c r="AU3833" s="281" t="s">
        <v>90</v>
      </c>
      <c r="AV3833" s="280" t="s">
        <v>90</v>
      </c>
      <c r="AW3833" s="280" t="s">
        <v>31</v>
      </c>
      <c r="AX3833" s="280" t="s">
        <v>77</v>
      </c>
      <c r="AY3833" s="281" t="s">
        <v>366</v>
      </c>
    </row>
    <row r="3834" spans="2:51" s="280" customFormat="1">
      <c r="B3834" s="279"/>
      <c r="D3834" s="274" t="s">
        <v>373</v>
      </c>
      <c r="E3834" s="281" t="s">
        <v>1</v>
      </c>
      <c r="F3834" s="282" t="s">
        <v>1988</v>
      </c>
      <c r="H3834" s="283">
        <v>-2.2789999999999999</v>
      </c>
      <c r="L3834" s="279"/>
      <c r="M3834" s="284"/>
      <c r="T3834" s="285"/>
      <c r="AT3834" s="281" t="s">
        <v>373</v>
      </c>
      <c r="AU3834" s="281" t="s">
        <v>90</v>
      </c>
      <c r="AV3834" s="280" t="s">
        <v>90</v>
      </c>
      <c r="AW3834" s="280" t="s">
        <v>31</v>
      </c>
      <c r="AX3834" s="280" t="s">
        <v>77</v>
      </c>
      <c r="AY3834" s="281" t="s">
        <v>366</v>
      </c>
    </row>
    <row r="3835" spans="2:51" s="280" customFormat="1">
      <c r="B3835" s="279"/>
      <c r="D3835" s="274" t="s">
        <v>373</v>
      </c>
      <c r="E3835" s="281" t="s">
        <v>1</v>
      </c>
      <c r="F3835" s="282" t="s">
        <v>3042</v>
      </c>
      <c r="H3835" s="283">
        <v>-6.6779999999999999</v>
      </c>
      <c r="L3835" s="279"/>
      <c r="M3835" s="284"/>
      <c r="T3835" s="285"/>
      <c r="AT3835" s="281" t="s">
        <v>373</v>
      </c>
      <c r="AU3835" s="281" t="s">
        <v>90</v>
      </c>
      <c r="AV3835" s="280" t="s">
        <v>90</v>
      </c>
      <c r="AW3835" s="280" t="s">
        <v>31</v>
      </c>
      <c r="AX3835" s="280" t="s">
        <v>77</v>
      </c>
      <c r="AY3835" s="281" t="s">
        <v>366</v>
      </c>
    </row>
    <row r="3836" spans="2:51" s="280" customFormat="1">
      <c r="B3836" s="279"/>
      <c r="D3836" s="274" t="s">
        <v>373</v>
      </c>
      <c r="E3836" s="281" t="s">
        <v>1</v>
      </c>
      <c r="F3836" s="282" t="s">
        <v>3043</v>
      </c>
      <c r="H3836" s="283">
        <v>-1.974</v>
      </c>
      <c r="L3836" s="279"/>
      <c r="M3836" s="284"/>
      <c r="T3836" s="285"/>
      <c r="AT3836" s="281" t="s">
        <v>373</v>
      </c>
      <c r="AU3836" s="281" t="s">
        <v>90</v>
      </c>
      <c r="AV3836" s="280" t="s">
        <v>90</v>
      </c>
      <c r="AW3836" s="280" t="s">
        <v>31</v>
      </c>
      <c r="AX3836" s="280" t="s">
        <v>77</v>
      </c>
      <c r="AY3836" s="281" t="s">
        <v>366</v>
      </c>
    </row>
    <row r="3837" spans="2:51" s="280" customFormat="1">
      <c r="B3837" s="279"/>
      <c r="D3837" s="274" t="s">
        <v>373</v>
      </c>
      <c r="E3837" s="281" t="s">
        <v>1</v>
      </c>
      <c r="F3837" s="282" t="s">
        <v>3044</v>
      </c>
      <c r="H3837" s="283">
        <v>29.361000000000001</v>
      </c>
      <c r="L3837" s="279"/>
      <c r="M3837" s="284"/>
      <c r="T3837" s="285"/>
      <c r="AT3837" s="281" t="s">
        <v>373</v>
      </c>
      <c r="AU3837" s="281" t="s">
        <v>90</v>
      </c>
      <c r="AV3837" s="280" t="s">
        <v>90</v>
      </c>
      <c r="AW3837" s="280" t="s">
        <v>31</v>
      </c>
      <c r="AX3837" s="280" t="s">
        <v>77</v>
      </c>
      <c r="AY3837" s="281" t="s">
        <v>366</v>
      </c>
    </row>
    <row r="3838" spans="2:51" s="273" customFormat="1">
      <c r="B3838" s="272"/>
      <c r="D3838" s="274" t="s">
        <v>373</v>
      </c>
      <c r="E3838" s="275" t="s">
        <v>1</v>
      </c>
      <c r="F3838" s="276" t="s">
        <v>3038</v>
      </c>
      <c r="H3838" s="275" t="s">
        <v>1</v>
      </c>
      <c r="L3838" s="272"/>
      <c r="M3838" s="277"/>
      <c r="T3838" s="278"/>
      <c r="AT3838" s="275" t="s">
        <v>373</v>
      </c>
      <c r="AU3838" s="275" t="s">
        <v>90</v>
      </c>
      <c r="AV3838" s="273" t="s">
        <v>84</v>
      </c>
      <c r="AW3838" s="273" t="s">
        <v>31</v>
      </c>
      <c r="AX3838" s="273" t="s">
        <v>77</v>
      </c>
      <c r="AY3838" s="275" t="s">
        <v>366</v>
      </c>
    </row>
    <row r="3839" spans="2:51" s="280" customFormat="1">
      <c r="B3839" s="279"/>
      <c r="D3839" s="274" t="s">
        <v>373</v>
      </c>
      <c r="E3839" s="281" t="s">
        <v>1</v>
      </c>
      <c r="F3839" s="282" t="s">
        <v>3045</v>
      </c>
      <c r="H3839" s="283">
        <v>32.777000000000001</v>
      </c>
      <c r="L3839" s="279"/>
      <c r="M3839" s="284"/>
      <c r="T3839" s="285"/>
      <c r="AT3839" s="281" t="s">
        <v>373</v>
      </c>
      <c r="AU3839" s="281" t="s">
        <v>90</v>
      </c>
      <c r="AV3839" s="280" t="s">
        <v>90</v>
      </c>
      <c r="AW3839" s="280" t="s">
        <v>31</v>
      </c>
      <c r="AX3839" s="280" t="s">
        <v>77</v>
      </c>
      <c r="AY3839" s="281" t="s">
        <v>366</v>
      </c>
    </row>
    <row r="3840" spans="2:51" s="280" customFormat="1">
      <c r="B3840" s="279"/>
      <c r="D3840" s="274" t="s">
        <v>373</v>
      </c>
      <c r="E3840" s="281" t="s">
        <v>1</v>
      </c>
      <c r="F3840" s="282" t="s">
        <v>3046</v>
      </c>
      <c r="H3840" s="283">
        <v>-2.8279999999999998</v>
      </c>
      <c r="L3840" s="279"/>
      <c r="M3840" s="284"/>
      <c r="T3840" s="285"/>
      <c r="AT3840" s="281" t="s">
        <v>373</v>
      </c>
      <c r="AU3840" s="281" t="s">
        <v>90</v>
      </c>
      <c r="AV3840" s="280" t="s">
        <v>90</v>
      </c>
      <c r="AW3840" s="280" t="s">
        <v>31</v>
      </c>
      <c r="AX3840" s="280" t="s">
        <v>77</v>
      </c>
      <c r="AY3840" s="281" t="s">
        <v>366</v>
      </c>
    </row>
    <row r="3841" spans="2:65" s="294" customFormat="1">
      <c r="B3841" s="293"/>
      <c r="D3841" s="274" t="s">
        <v>373</v>
      </c>
      <c r="E3841" s="295" t="s">
        <v>1</v>
      </c>
      <c r="F3841" s="296" t="s">
        <v>397</v>
      </c>
      <c r="H3841" s="297">
        <v>172.52500000000001</v>
      </c>
      <c r="L3841" s="293"/>
      <c r="M3841" s="298"/>
      <c r="T3841" s="299"/>
      <c r="AT3841" s="295" t="s">
        <v>373</v>
      </c>
      <c r="AU3841" s="295" t="s">
        <v>90</v>
      </c>
      <c r="AV3841" s="294" t="s">
        <v>149</v>
      </c>
      <c r="AW3841" s="294" t="s">
        <v>31</v>
      </c>
      <c r="AX3841" s="294" t="s">
        <v>77</v>
      </c>
      <c r="AY3841" s="295" t="s">
        <v>366</v>
      </c>
    </row>
    <row r="3842" spans="2:65" s="273" customFormat="1">
      <c r="B3842" s="272"/>
      <c r="D3842" s="274" t="s">
        <v>373</v>
      </c>
      <c r="E3842" s="275" t="s">
        <v>1</v>
      </c>
      <c r="F3842" s="276" t="s">
        <v>924</v>
      </c>
      <c r="H3842" s="275" t="s">
        <v>1</v>
      </c>
      <c r="L3842" s="272"/>
      <c r="M3842" s="277"/>
      <c r="T3842" s="278"/>
      <c r="AT3842" s="275" t="s">
        <v>373</v>
      </c>
      <c r="AU3842" s="275" t="s">
        <v>90</v>
      </c>
      <c r="AV3842" s="273" t="s">
        <v>84</v>
      </c>
      <c r="AW3842" s="273" t="s">
        <v>31</v>
      </c>
      <c r="AX3842" s="273" t="s">
        <v>77</v>
      </c>
      <c r="AY3842" s="275" t="s">
        <v>366</v>
      </c>
    </row>
    <row r="3843" spans="2:65" s="280" customFormat="1">
      <c r="B3843" s="279"/>
      <c r="D3843" s="274" t="s">
        <v>373</v>
      </c>
      <c r="E3843" s="281" t="s">
        <v>1</v>
      </c>
      <c r="F3843" s="282" t="s">
        <v>3047</v>
      </c>
      <c r="H3843" s="283">
        <v>20.295999999999999</v>
      </c>
      <c r="L3843" s="279"/>
      <c r="M3843" s="284"/>
      <c r="T3843" s="285"/>
      <c r="AT3843" s="281" t="s">
        <v>373</v>
      </c>
      <c r="AU3843" s="281" t="s">
        <v>90</v>
      </c>
      <c r="AV3843" s="280" t="s">
        <v>90</v>
      </c>
      <c r="AW3843" s="280" t="s">
        <v>31</v>
      </c>
      <c r="AX3843" s="280" t="s">
        <v>77</v>
      </c>
      <c r="AY3843" s="281" t="s">
        <v>366</v>
      </c>
    </row>
    <row r="3844" spans="2:65" s="280" customFormat="1">
      <c r="B3844" s="279"/>
      <c r="D3844" s="274" t="s">
        <v>373</v>
      </c>
      <c r="E3844" s="281" t="s">
        <v>1</v>
      </c>
      <c r="F3844" s="282" t="s">
        <v>1988</v>
      </c>
      <c r="H3844" s="283">
        <v>-2.2789999999999999</v>
      </c>
      <c r="L3844" s="279"/>
      <c r="M3844" s="284"/>
      <c r="T3844" s="285"/>
      <c r="AT3844" s="281" t="s">
        <v>373</v>
      </c>
      <c r="AU3844" s="281" t="s">
        <v>90</v>
      </c>
      <c r="AV3844" s="280" t="s">
        <v>90</v>
      </c>
      <c r="AW3844" s="280" t="s">
        <v>31</v>
      </c>
      <c r="AX3844" s="280" t="s">
        <v>77</v>
      </c>
      <c r="AY3844" s="281" t="s">
        <v>366</v>
      </c>
    </row>
    <row r="3845" spans="2:65" s="280" customFormat="1">
      <c r="B3845" s="279"/>
      <c r="D3845" s="274" t="s">
        <v>373</v>
      </c>
      <c r="E3845" s="281" t="s">
        <v>1</v>
      </c>
      <c r="F3845" s="282" t="s">
        <v>3048</v>
      </c>
      <c r="H3845" s="283">
        <v>19.698</v>
      </c>
      <c r="L3845" s="279"/>
      <c r="M3845" s="284"/>
      <c r="T3845" s="285"/>
      <c r="AT3845" s="281" t="s">
        <v>373</v>
      </c>
      <c r="AU3845" s="281" t="s">
        <v>90</v>
      </c>
      <c r="AV3845" s="280" t="s">
        <v>90</v>
      </c>
      <c r="AW3845" s="280" t="s">
        <v>31</v>
      </c>
      <c r="AX3845" s="280" t="s">
        <v>77</v>
      </c>
      <c r="AY3845" s="281" t="s">
        <v>366</v>
      </c>
    </row>
    <row r="3846" spans="2:65" s="273" customFormat="1">
      <c r="B3846" s="272"/>
      <c r="D3846" s="274" t="s">
        <v>373</v>
      </c>
      <c r="E3846" s="275" t="s">
        <v>1</v>
      </c>
      <c r="F3846" s="276" t="s">
        <v>3038</v>
      </c>
      <c r="H3846" s="275" t="s">
        <v>1</v>
      </c>
      <c r="L3846" s="272"/>
      <c r="M3846" s="277"/>
      <c r="T3846" s="278"/>
      <c r="AT3846" s="275" t="s">
        <v>373</v>
      </c>
      <c r="AU3846" s="275" t="s">
        <v>90</v>
      </c>
      <c r="AV3846" s="273" t="s">
        <v>84</v>
      </c>
      <c r="AW3846" s="273" t="s">
        <v>31</v>
      </c>
      <c r="AX3846" s="273" t="s">
        <v>77</v>
      </c>
      <c r="AY3846" s="275" t="s">
        <v>366</v>
      </c>
    </row>
    <row r="3847" spans="2:65" s="280" customFormat="1">
      <c r="B3847" s="279"/>
      <c r="D3847" s="274" t="s">
        <v>373</v>
      </c>
      <c r="E3847" s="281" t="s">
        <v>1</v>
      </c>
      <c r="F3847" s="282" t="s">
        <v>3049</v>
      </c>
      <c r="H3847" s="283">
        <v>16.692</v>
      </c>
      <c r="L3847" s="279"/>
      <c r="M3847" s="284"/>
      <c r="T3847" s="285"/>
      <c r="AT3847" s="281" t="s">
        <v>373</v>
      </c>
      <c r="AU3847" s="281" t="s">
        <v>90</v>
      </c>
      <c r="AV3847" s="280" t="s">
        <v>90</v>
      </c>
      <c r="AW3847" s="280" t="s">
        <v>31</v>
      </c>
      <c r="AX3847" s="280" t="s">
        <v>77</v>
      </c>
      <c r="AY3847" s="281" t="s">
        <v>366</v>
      </c>
    </row>
    <row r="3848" spans="2:65" s="280" customFormat="1">
      <c r="B3848" s="279"/>
      <c r="D3848" s="274" t="s">
        <v>373</v>
      </c>
      <c r="E3848" s="281" t="s">
        <v>1</v>
      </c>
      <c r="F3848" s="282" t="s">
        <v>3050</v>
      </c>
      <c r="H3848" s="283">
        <v>28.869</v>
      </c>
      <c r="L3848" s="279"/>
      <c r="M3848" s="284"/>
      <c r="T3848" s="285"/>
      <c r="AT3848" s="281" t="s">
        <v>373</v>
      </c>
      <c r="AU3848" s="281" t="s">
        <v>90</v>
      </c>
      <c r="AV3848" s="280" t="s">
        <v>90</v>
      </c>
      <c r="AW3848" s="280" t="s">
        <v>31</v>
      </c>
      <c r="AX3848" s="280" t="s">
        <v>77</v>
      </c>
      <c r="AY3848" s="281" t="s">
        <v>366</v>
      </c>
    </row>
    <row r="3849" spans="2:65" s="294" customFormat="1">
      <c r="B3849" s="293"/>
      <c r="D3849" s="274" t="s">
        <v>373</v>
      </c>
      <c r="E3849" s="295" t="s">
        <v>1</v>
      </c>
      <c r="F3849" s="296" t="s">
        <v>397</v>
      </c>
      <c r="H3849" s="297">
        <v>83.275999999999996</v>
      </c>
      <c r="L3849" s="293"/>
      <c r="M3849" s="298"/>
      <c r="T3849" s="299"/>
      <c r="AT3849" s="295" t="s">
        <v>373</v>
      </c>
      <c r="AU3849" s="295" t="s">
        <v>90</v>
      </c>
      <c r="AV3849" s="294" t="s">
        <v>149</v>
      </c>
      <c r="AW3849" s="294" t="s">
        <v>31</v>
      </c>
      <c r="AX3849" s="294" t="s">
        <v>77</v>
      </c>
      <c r="AY3849" s="295" t="s">
        <v>366</v>
      </c>
    </row>
    <row r="3850" spans="2:65" s="287" customFormat="1">
      <c r="B3850" s="286"/>
      <c r="D3850" s="274" t="s">
        <v>373</v>
      </c>
      <c r="E3850" s="288" t="s">
        <v>1</v>
      </c>
      <c r="F3850" s="289" t="s">
        <v>378</v>
      </c>
      <c r="H3850" s="290">
        <v>503.76499999999999</v>
      </c>
      <c r="L3850" s="286"/>
      <c r="M3850" s="291"/>
      <c r="T3850" s="292"/>
      <c r="AT3850" s="288" t="s">
        <v>373</v>
      </c>
      <c r="AU3850" s="288" t="s">
        <v>90</v>
      </c>
      <c r="AV3850" s="287" t="s">
        <v>371</v>
      </c>
      <c r="AW3850" s="287" t="s">
        <v>31</v>
      </c>
      <c r="AX3850" s="287" t="s">
        <v>84</v>
      </c>
      <c r="AY3850" s="288" t="s">
        <v>366</v>
      </c>
    </row>
    <row r="3851" spans="2:65" s="74" customFormat="1" ht="44.25" customHeight="1">
      <c r="B3851" s="73"/>
      <c r="C3851" s="260" t="s">
        <v>3051</v>
      </c>
      <c r="D3851" s="260" t="s">
        <v>368</v>
      </c>
      <c r="E3851" s="261" t="s">
        <v>3052</v>
      </c>
      <c r="F3851" s="262" t="s">
        <v>3053</v>
      </c>
      <c r="G3851" s="263" t="s">
        <v>402</v>
      </c>
      <c r="H3851" s="264">
        <v>213.892</v>
      </c>
      <c r="I3851" s="26"/>
      <c r="J3851" s="266">
        <f>ROUND(I3851*H3851,2)</f>
        <v>0</v>
      </c>
      <c r="K3851" s="267"/>
      <c r="L3851" s="73"/>
      <c r="M3851" s="27" t="s">
        <v>1</v>
      </c>
      <c r="N3851" s="233" t="s">
        <v>43</v>
      </c>
      <c r="P3851" s="269">
        <f>O3851*H3851</f>
        <v>0</v>
      </c>
      <c r="Q3851" s="269">
        <v>0</v>
      </c>
      <c r="R3851" s="269">
        <f>Q3851*H3851</f>
        <v>0</v>
      </c>
      <c r="S3851" s="269">
        <v>1.905</v>
      </c>
      <c r="T3851" s="270">
        <f>S3851*H3851</f>
        <v>407.46426000000002</v>
      </c>
      <c r="AR3851" s="271" t="s">
        <v>371</v>
      </c>
      <c r="AT3851" s="271" t="s">
        <v>368</v>
      </c>
      <c r="AU3851" s="271" t="s">
        <v>90</v>
      </c>
      <c r="AY3851" s="53" t="s">
        <v>366</v>
      </c>
      <c r="BE3851" s="179">
        <f>IF(N3851="základná",J3851,0)</f>
        <v>0</v>
      </c>
      <c r="BF3851" s="179">
        <f>IF(N3851="znížená",J3851,0)</f>
        <v>0</v>
      </c>
      <c r="BG3851" s="179">
        <f>IF(N3851="zákl. prenesená",J3851,0)</f>
        <v>0</v>
      </c>
      <c r="BH3851" s="179">
        <f>IF(N3851="zníž. prenesená",J3851,0)</f>
        <v>0</v>
      </c>
      <c r="BI3851" s="179">
        <f>IF(N3851="nulová",J3851,0)</f>
        <v>0</v>
      </c>
      <c r="BJ3851" s="53" t="s">
        <v>90</v>
      </c>
      <c r="BK3851" s="179">
        <f>ROUND(I3851*H3851,2)</f>
        <v>0</v>
      </c>
      <c r="BL3851" s="53" t="s">
        <v>371</v>
      </c>
      <c r="BM3851" s="271" t="s">
        <v>3054</v>
      </c>
    </row>
    <row r="3852" spans="2:65" s="273" customFormat="1">
      <c r="B3852" s="272"/>
      <c r="D3852" s="274" t="s">
        <v>373</v>
      </c>
      <c r="E3852" s="275" t="s">
        <v>1</v>
      </c>
      <c r="F3852" s="276" t="s">
        <v>412</v>
      </c>
      <c r="H3852" s="275" t="s">
        <v>1</v>
      </c>
      <c r="L3852" s="272"/>
      <c r="M3852" s="277"/>
      <c r="T3852" s="278"/>
      <c r="AT3852" s="275" t="s">
        <v>373</v>
      </c>
      <c r="AU3852" s="275" t="s">
        <v>90</v>
      </c>
      <c r="AV3852" s="273" t="s">
        <v>84</v>
      </c>
      <c r="AW3852" s="273" t="s">
        <v>31</v>
      </c>
      <c r="AX3852" s="273" t="s">
        <v>77</v>
      </c>
      <c r="AY3852" s="275" t="s">
        <v>366</v>
      </c>
    </row>
    <row r="3853" spans="2:65" s="280" customFormat="1">
      <c r="B3853" s="279"/>
      <c r="D3853" s="274" t="s">
        <v>373</v>
      </c>
      <c r="E3853" s="281" t="s">
        <v>1</v>
      </c>
      <c r="F3853" s="282" t="s">
        <v>3055</v>
      </c>
      <c r="H3853" s="283">
        <v>2.9609999999999999</v>
      </c>
      <c r="L3853" s="279"/>
      <c r="M3853" s="284"/>
      <c r="T3853" s="285"/>
      <c r="AT3853" s="281" t="s">
        <v>373</v>
      </c>
      <c r="AU3853" s="281" t="s">
        <v>90</v>
      </c>
      <c r="AV3853" s="280" t="s">
        <v>90</v>
      </c>
      <c r="AW3853" s="280" t="s">
        <v>31</v>
      </c>
      <c r="AX3853" s="280" t="s">
        <v>77</v>
      </c>
      <c r="AY3853" s="281" t="s">
        <v>366</v>
      </c>
    </row>
    <row r="3854" spans="2:65" s="280" customFormat="1">
      <c r="B3854" s="279"/>
      <c r="D3854" s="274" t="s">
        <v>373</v>
      </c>
      <c r="E3854" s="281" t="s">
        <v>1</v>
      </c>
      <c r="F3854" s="282" t="s">
        <v>3056</v>
      </c>
      <c r="H3854" s="283">
        <v>1.718</v>
      </c>
      <c r="L3854" s="279"/>
      <c r="M3854" s="284"/>
      <c r="T3854" s="285"/>
      <c r="AT3854" s="281" t="s">
        <v>373</v>
      </c>
      <c r="AU3854" s="281" t="s">
        <v>90</v>
      </c>
      <c r="AV3854" s="280" t="s">
        <v>90</v>
      </c>
      <c r="AW3854" s="280" t="s">
        <v>31</v>
      </c>
      <c r="AX3854" s="280" t="s">
        <v>77</v>
      </c>
      <c r="AY3854" s="281" t="s">
        <v>366</v>
      </c>
    </row>
    <row r="3855" spans="2:65" s="280" customFormat="1">
      <c r="B3855" s="279"/>
      <c r="D3855" s="274" t="s">
        <v>373</v>
      </c>
      <c r="E3855" s="281" t="s">
        <v>1</v>
      </c>
      <c r="F3855" s="282" t="s">
        <v>3057</v>
      </c>
      <c r="H3855" s="283">
        <v>1.855</v>
      </c>
      <c r="L3855" s="279"/>
      <c r="M3855" s="284"/>
      <c r="T3855" s="285"/>
      <c r="AT3855" s="281" t="s">
        <v>373</v>
      </c>
      <c r="AU3855" s="281" t="s">
        <v>90</v>
      </c>
      <c r="AV3855" s="280" t="s">
        <v>90</v>
      </c>
      <c r="AW3855" s="280" t="s">
        <v>31</v>
      </c>
      <c r="AX3855" s="280" t="s">
        <v>77</v>
      </c>
      <c r="AY3855" s="281" t="s">
        <v>366</v>
      </c>
    </row>
    <row r="3856" spans="2:65" s="280" customFormat="1">
      <c r="B3856" s="279"/>
      <c r="D3856" s="274" t="s">
        <v>373</v>
      </c>
      <c r="E3856" s="281" t="s">
        <v>1</v>
      </c>
      <c r="F3856" s="282" t="s">
        <v>3058</v>
      </c>
      <c r="H3856" s="283">
        <v>2.7850000000000001</v>
      </c>
      <c r="L3856" s="279"/>
      <c r="M3856" s="284"/>
      <c r="T3856" s="285"/>
      <c r="AT3856" s="281" t="s">
        <v>373</v>
      </c>
      <c r="AU3856" s="281" t="s">
        <v>90</v>
      </c>
      <c r="AV3856" s="280" t="s">
        <v>90</v>
      </c>
      <c r="AW3856" s="280" t="s">
        <v>31</v>
      </c>
      <c r="AX3856" s="280" t="s">
        <v>77</v>
      </c>
      <c r="AY3856" s="281" t="s">
        <v>366</v>
      </c>
    </row>
    <row r="3857" spans="2:51" s="280" customFormat="1">
      <c r="B3857" s="279"/>
      <c r="D3857" s="274" t="s">
        <v>373</v>
      </c>
      <c r="E3857" s="281" t="s">
        <v>1</v>
      </c>
      <c r="F3857" s="282" t="s">
        <v>3059</v>
      </c>
      <c r="H3857" s="283">
        <v>-0.36199999999999999</v>
      </c>
      <c r="L3857" s="279"/>
      <c r="M3857" s="284"/>
      <c r="T3857" s="285"/>
      <c r="AT3857" s="281" t="s">
        <v>373</v>
      </c>
      <c r="AU3857" s="281" t="s">
        <v>90</v>
      </c>
      <c r="AV3857" s="280" t="s">
        <v>90</v>
      </c>
      <c r="AW3857" s="280" t="s">
        <v>31</v>
      </c>
      <c r="AX3857" s="280" t="s">
        <v>77</v>
      </c>
      <c r="AY3857" s="281" t="s">
        <v>366</v>
      </c>
    </row>
    <row r="3858" spans="2:51" s="280" customFormat="1">
      <c r="B3858" s="279"/>
      <c r="D3858" s="274" t="s">
        <v>373</v>
      </c>
      <c r="E3858" s="281" t="s">
        <v>1</v>
      </c>
      <c r="F3858" s="282" t="s">
        <v>3060</v>
      </c>
      <c r="H3858" s="283">
        <v>9.0709999999999997</v>
      </c>
      <c r="L3858" s="279"/>
      <c r="M3858" s="284"/>
      <c r="T3858" s="285"/>
      <c r="AT3858" s="281" t="s">
        <v>373</v>
      </c>
      <c r="AU3858" s="281" t="s">
        <v>90</v>
      </c>
      <c r="AV3858" s="280" t="s">
        <v>90</v>
      </c>
      <c r="AW3858" s="280" t="s">
        <v>31</v>
      </c>
      <c r="AX3858" s="280" t="s">
        <v>77</v>
      </c>
      <c r="AY3858" s="281" t="s">
        <v>366</v>
      </c>
    </row>
    <row r="3859" spans="2:51" s="280" customFormat="1">
      <c r="B3859" s="279"/>
      <c r="D3859" s="274" t="s">
        <v>373</v>
      </c>
      <c r="E3859" s="281" t="s">
        <v>1</v>
      </c>
      <c r="F3859" s="282" t="s">
        <v>3061</v>
      </c>
      <c r="H3859" s="283">
        <v>-0.36399999999999999</v>
      </c>
      <c r="L3859" s="279"/>
      <c r="M3859" s="284"/>
      <c r="T3859" s="285"/>
      <c r="AT3859" s="281" t="s">
        <v>373</v>
      </c>
      <c r="AU3859" s="281" t="s">
        <v>90</v>
      </c>
      <c r="AV3859" s="280" t="s">
        <v>90</v>
      </c>
      <c r="AW3859" s="280" t="s">
        <v>31</v>
      </c>
      <c r="AX3859" s="280" t="s">
        <v>77</v>
      </c>
      <c r="AY3859" s="281" t="s">
        <v>366</v>
      </c>
    </row>
    <row r="3860" spans="2:51" s="280" customFormat="1">
      <c r="B3860" s="279"/>
      <c r="D3860" s="274" t="s">
        <v>373</v>
      </c>
      <c r="E3860" s="281" t="s">
        <v>1</v>
      </c>
      <c r="F3860" s="282" t="s">
        <v>3062</v>
      </c>
      <c r="H3860" s="283">
        <v>-0.40400000000000003</v>
      </c>
      <c r="L3860" s="279"/>
      <c r="M3860" s="284"/>
      <c r="T3860" s="285"/>
      <c r="AT3860" s="281" t="s">
        <v>373</v>
      </c>
      <c r="AU3860" s="281" t="s">
        <v>90</v>
      </c>
      <c r="AV3860" s="280" t="s">
        <v>90</v>
      </c>
      <c r="AW3860" s="280" t="s">
        <v>31</v>
      </c>
      <c r="AX3860" s="280" t="s">
        <v>77</v>
      </c>
      <c r="AY3860" s="281" t="s">
        <v>366</v>
      </c>
    </row>
    <row r="3861" spans="2:51" s="280" customFormat="1">
      <c r="B3861" s="279"/>
      <c r="D3861" s="274" t="s">
        <v>373</v>
      </c>
      <c r="E3861" s="281" t="s">
        <v>1</v>
      </c>
      <c r="F3861" s="282" t="s">
        <v>3063</v>
      </c>
      <c r="H3861" s="283">
        <v>3.1240000000000001</v>
      </c>
      <c r="L3861" s="279"/>
      <c r="M3861" s="284"/>
      <c r="T3861" s="285"/>
      <c r="AT3861" s="281" t="s">
        <v>373</v>
      </c>
      <c r="AU3861" s="281" t="s">
        <v>90</v>
      </c>
      <c r="AV3861" s="280" t="s">
        <v>90</v>
      </c>
      <c r="AW3861" s="280" t="s">
        <v>31</v>
      </c>
      <c r="AX3861" s="280" t="s">
        <v>77</v>
      </c>
      <c r="AY3861" s="281" t="s">
        <v>366</v>
      </c>
    </row>
    <row r="3862" spans="2:51" s="280" customFormat="1">
      <c r="B3862" s="279"/>
      <c r="D3862" s="274" t="s">
        <v>373</v>
      </c>
      <c r="E3862" s="281" t="s">
        <v>1</v>
      </c>
      <c r="F3862" s="282" t="s">
        <v>3064</v>
      </c>
      <c r="H3862" s="283">
        <v>-0.307</v>
      </c>
      <c r="L3862" s="279"/>
      <c r="M3862" s="284"/>
      <c r="T3862" s="285"/>
      <c r="AT3862" s="281" t="s">
        <v>373</v>
      </c>
      <c r="AU3862" s="281" t="s">
        <v>90</v>
      </c>
      <c r="AV3862" s="280" t="s">
        <v>90</v>
      </c>
      <c r="AW3862" s="280" t="s">
        <v>31</v>
      </c>
      <c r="AX3862" s="280" t="s">
        <v>77</v>
      </c>
      <c r="AY3862" s="281" t="s">
        <v>366</v>
      </c>
    </row>
    <row r="3863" spans="2:51" s="280" customFormat="1">
      <c r="B3863" s="279"/>
      <c r="D3863" s="274" t="s">
        <v>373</v>
      </c>
      <c r="E3863" s="281" t="s">
        <v>1</v>
      </c>
      <c r="F3863" s="282" t="s">
        <v>3065</v>
      </c>
      <c r="H3863" s="283">
        <v>2.1320000000000001</v>
      </c>
      <c r="L3863" s="279"/>
      <c r="M3863" s="284"/>
      <c r="T3863" s="285"/>
      <c r="AT3863" s="281" t="s">
        <v>373</v>
      </c>
      <c r="AU3863" s="281" t="s">
        <v>90</v>
      </c>
      <c r="AV3863" s="280" t="s">
        <v>90</v>
      </c>
      <c r="AW3863" s="280" t="s">
        <v>31</v>
      </c>
      <c r="AX3863" s="280" t="s">
        <v>77</v>
      </c>
      <c r="AY3863" s="281" t="s">
        <v>366</v>
      </c>
    </row>
    <row r="3864" spans="2:51" s="280" customFormat="1">
      <c r="B3864" s="279"/>
      <c r="D3864" s="274" t="s">
        <v>373</v>
      </c>
      <c r="E3864" s="281" t="s">
        <v>1</v>
      </c>
      <c r="F3864" s="282" t="s">
        <v>3066</v>
      </c>
      <c r="H3864" s="283">
        <v>1.7569999999999999</v>
      </c>
      <c r="L3864" s="279"/>
      <c r="M3864" s="284"/>
      <c r="T3864" s="285"/>
      <c r="AT3864" s="281" t="s">
        <v>373</v>
      </c>
      <c r="AU3864" s="281" t="s">
        <v>90</v>
      </c>
      <c r="AV3864" s="280" t="s">
        <v>90</v>
      </c>
      <c r="AW3864" s="280" t="s">
        <v>31</v>
      </c>
      <c r="AX3864" s="280" t="s">
        <v>77</v>
      </c>
      <c r="AY3864" s="281" t="s">
        <v>366</v>
      </c>
    </row>
    <row r="3865" spans="2:51" s="280" customFormat="1">
      <c r="B3865" s="279"/>
      <c r="D3865" s="274" t="s">
        <v>373</v>
      </c>
      <c r="E3865" s="281" t="s">
        <v>1</v>
      </c>
      <c r="F3865" s="282" t="s">
        <v>3067</v>
      </c>
      <c r="H3865" s="283">
        <v>3.952</v>
      </c>
      <c r="L3865" s="279"/>
      <c r="M3865" s="284"/>
      <c r="T3865" s="285"/>
      <c r="AT3865" s="281" t="s">
        <v>373</v>
      </c>
      <c r="AU3865" s="281" t="s">
        <v>90</v>
      </c>
      <c r="AV3865" s="280" t="s">
        <v>90</v>
      </c>
      <c r="AW3865" s="280" t="s">
        <v>31</v>
      </c>
      <c r="AX3865" s="280" t="s">
        <v>77</v>
      </c>
      <c r="AY3865" s="281" t="s">
        <v>366</v>
      </c>
    </row>
    <row r="3866" spans="2:51" s="280" customFormat="1">
      <c r="B3866" s="279"/>
      <c r="D3866" s="274" t="s">
        <v>373</v>
      </c>
      <c r="E3866" s="281" t="s">
        <v>1</v>
      </c>
      <c r="F3866" s="282" t="s">
        <v>3068</v>
      </c>
      <c r="H3866" s="283">
        <v>-0.32300000000000001</v>
      </c>
      <c r="L3866" s="279"/>
      <c r="M3866" s="284"/>
      <c r="T3866" s="285"/>
      <c r="AT3866" s="281" t="s">
        <v>373</v>
      </c>
      <c r="AU3866" s="281" t="s">
        <v>90</v>
      </c>
      <c r="AV3866" s="280" t="s">
        <v>90</v>
      </c>
      <c r="AW3866" s="280" t="s">
        <v>31</v>
      </c>
      <c r="AX3866" s="280" t="s">
        <v>77</v>
      </c>
      <c r="AY3866" s="281" t="s">
        <v>366</v>
      </c>
    </row>
    <row r="3867" spans="2:51" s="280" customFormat="1">
      <c r="B3867" s="279"/>
      <c r="D3867" s="274" t="s">
        <v>373</v>
      </c>
      <c r="E3867" s="281" t="s">
        <v>1</v>
      </c>
      <c r="F3867" s="282" t="s">
        <v>3069</v>
      </c>
      <c r="H3867" s="283">
        <v>1.6919999999999999</v>
      </c>
      <c r="L3867" s="279"/>
      <c r="M3867" s="284"/>
      <c r="T3867" s="285"/>
      <c r="AT3867" s="281" t="s">
        <v>373</v>
      </c>
      <c r="AU3867" s="281" t="s">
        <v>90</v>
      </c>
      <c r="AV3867" s="280" t="s">
        <v>90</v>
      </c>
      <c r="AW3867" s="280" t="s">
        <v>31</v>
      </c>
      <c r="AX3867" s="280" t="s">
        <v>77</v>
      </c>
      <c r="AY3867" s="281" t="s">
        <v>366</v>
      </c>
    </row>
    <row r="3868" spans="2:51" s="280" customFormat="1">
      <c r="B3868" s="279"/>
      <c r="D3868" s="274" t="s">
        <v>373</v>
      </c>
      <c r="E3868" s="281" t="s">
        <v>1</v>
      </c>
      <c r="F3868" s="282" t="s">
        <v>3070</v>
      </c>
      <c r="H3868" s="283">
        <v>1.097</v>
      </c>
      <c r="L3868" s="279"/>
      <c r="M3868" s="284"/>
      <c r="T3868" s="285"/>
      <c r="AT3868" s="281" t="s">
        <v>373</v>
      </c>
      <c r="AU3868" s="281" t="s">
        <v>90</v>
      </c>
      <c r="AV3868" s="280" t="s">
        <v>90</v>
      </c>
      <c r="AW3868" s="280" t="s">
        <v>31</v>
      </c>
      <c r="AX3868" s="280" t="s">
        <v>77</v>
      </c>
      <c r="AY3868" s="281" t="s">
        <v>366</v>
      </c>
    </row>
    <row r="3869" spans="2:51" s="280" customFormat="1">
      <c r="B3869" s="279"/>
      <c r="D3869" s="274" t="s">
        <v>373</v>
      </c>
      <c r="E3869" s="281" t="s">
        <v>1</v>
      </c>
      <c r="F3869" s="282" t="s">
        <v>3071</v>
      </c>
      <c r="H3869" s="283">
        <v>-0.28199999999999997</v>
      </c>
      <c r="L3869" s="279"/>
      <c r="M3869" s="284"/>
      <c r="T3869" s="285"/>
      <c r="AT3869" s="281" t="s">
        <v>373</v>
      </c>
      <c r="AU3869" s="281" t="s">
        <v>90</v>
      </c>
      <c r="AV3869" s="280" t="s">
        <v>90</v>
      </c>
      <c r="AW3869" s="280" t="s">
        <v>31</v>
      </c>
      <c r="AX3869" s="280" t="s">
        <v>77</v>
      </c>
      <c r="AY3869" s="281" t="s">
        <v>366</v>
      </c>
    </row>
    <row r="3870" spans="2:51" s="280" customFormat="1">
      <c r="B3870" s="279"/>
      <c r="D3870" s="274" t="s">
        <v>373</v>
      </c>
      <c r="E3870" s="281" t="s">
        <v>1</v>
      </c>
      <c r="F3870" s="282" t="s">
        <v>3072</v>
      </c>
      <c r="H3870" s="283">
        <v>0.55700000000000005</v>
      </c>
      <c r="L3870" s="279"/>
      <c r="M3870" s="284"/>
      <c r="T3870" s="285"/>
      <c r="AT3870" s="281" t="s">
        <v>373</v>
      </c>
      <c r="AU3870" s="281" t="s">
        <v>90</v>
      </c>
      <c r="AV3870" s="280" t="s">
        <v>90</v>
      </c>
      <c r="AW3870" s="280" t="s">
        <v>31</v>
      </c>
      <c r="AX3870" s="280" t="s">
        <v>77</v>
      </c>
      <c r="AY3870" s="281" t="s">
        <v>366</v>
      </c>
    </row>
    <row r="3871" spans="2:51" s="294" customFormat="1">
      <c r="B3871" s="293"/>
      <c r="D3871" s="274" t="s">
        <v>373</v>
      </c>
      <c r="E3871" s="295" t="s">
        <v>1</v>
      </c>
      <c r="F3871" s="296" t="s">
        <v>397</v>
      </c>
      <c r="H3871" s="297">
        <v>30.658999999999999</v>
      </c>
      <c r="L3871" s="293"/>
      <c r="M3871" s="298"/>
      <c r="T3871" s="299"/>
      <c r="AT3871" s="295" t="s">
        <v>373</v>
      </c>
      <c r="AU3871" s="295" t="s">
        <v>90</v>
      </c>
      <c r="AV3871" s="294" t="s">
        <v>149</v>
      </c>
      <c r="AW3871" s="294" t="s">
        <v>31</v>
      </c>
      <c r="AX3871" s="294" t="s">
        <v>77</v>
      </c>
      <c r="AY3871" s="295" t="s">
        <v>366</v>
      </c>
    </row>
    <row r="3872" spans="2:51" s="273" customFormat="1">
      <c r="B3872" s="272"/>
      <c r="D3872" s="274" t="s">
        <v>373</v>
      </c>
      <c r="E3872" s="275" t="s">
        <v>1</v>
      </c>
      <c r="F3872" s="276" t="s">
        <v>632</v>
      </c>
      <c r="H3872" s="275" t="s">
        <v>1</v>
      </c>
      <c r="L3872" s="272"/>
      <c r="M3872" s="277"/>
      <c r="T3872" s="278"/>
      <c r="AT3872" s="275" t="s">
        <v>373</v>
      </c>
      <c r="AU3872" s="275" t="s">
        <v>90</v>
      </c>
      <c r="AV3872" s="273" t="s">
        <v>84</v>
      </c>
      <c r="AW3872" s="273" t="s">
        <v>31</v>
      </c>
      <c r="AX3872" s="273" t="s">
        <v>77</v>
      </c>
      <c r="AY3872" s="275" t="s">
        <v>366</v>
      </c>
    </row>
    <row r="3873" spans="2:51" s="280" customFormat="1">
      <c r="B3873" s="279"/>
      <c r="D3873" s="274" t="s">
        <v>373</v>
      </c>
      <c r="E3873" s="281" t="s">
        <v>1</v>
      </c>
      <c r="F3873" s="282" t="s">
        <v>3073</v>
      </c>
      <c r="H3873" s="283">
        <v>4.0759999999999996</v>
      </c>
      <c r="L3873" s="279"/>
      <c r="M3873" s="284"/>
      <c r="T3873" s="285"/>
      <c r="AT3873" s="281" t="s">
        <v>373</v>
      </c>
      <c r="AU3873" s="281" t="s">
        <v>90</v>
      </c>
      <c r="AV3873" s="280" t="s">
        <v>90</v>
      </c>
      <c r="AW3873" s="280" t="s">
        <v>31</v>
      </c>
      <c r="AX3873" s="280" t="s">
        <v>77</v>
      </c>
      <c r="AY3873" s="281" t="s">
        <v>366</v>
      </c>
    </row>
    <row r="3874" spans="2:51" s="280" customFormat="1">
      <c r="B3874" s="279"/>
      <c r="D3874" s="274" t="s">
        <v>373</v>
      </c>
      <c r="E3874" s="281" t="s">
        <v>1</v>
      </c>
      <c r="F3874" s="282" t="s">
        <v>3074</v>
      </c>
      <c r="H3874" s="283">
        <v>4.4080000000000004</v>
      </c>
      <c r="L3874" s="279"/>
      <c r="M3874" s="284"/>
      <c r="T3874" s="285"/>
      <c r="AT3874" s="281" t="s">
        <v>373</v>
      </c>
      <c r="AU3874" s="281" t="s">
        <v>90</v>
      </c>
      <c r="AV3874" s="280" t="s">
        <v>90</v>
      </c>
      <c r="AW3874" s="280" t="s">
        <v>31</v>
      </c>
      <c r="AX3874" s="280" t="s">
        <v>77</v>
      </c>
      <c r="AY3874" s="281" t="s">
        <v>366</v>
      </c>
    </row>
    <row r="3875" spans="2:51" s="280" customFormat="1">
      <c r="B3875" s="279"/>
      <c r="D3875" s="274" t="s">
        <v>373</v>
      </c>
      <c r="E3875" s="281" t="s">
        <v>1</v>
      </c>
      <c r="F3875" s="282" t="s">
        <v>3075</v>
      </c>
      <c r="H3875" s="283">
        <v>3.544</v>
      </c>
      <c r="L3875" s="279"/>
      <c r="M3875" s="284"/>
      <c r="T3875" s="285"/>
      <c r="AT3875" s="281" t="s">
        <v>373</v>
      </c>
      <c r="AU3875" s="281" t="s">
        <v>90</v>
      </c>
      <c r="AV3875" s="280" t="s">
        <v>90</v>
      </c>
      <c r="AW3875" s="280" t="s">
        <v>31</v>
      </c>
      <c r="AX3875" s="280" t="s">
        <v>77</v>
      </c>
      <c r="AY3875" s="281" t="s">
        <v>366</v>
      </c>
    </row>
    <row r="3876" spans="2:51" s="280" customFormat="1">
      <c r="B3876" s="279"/>
      <c r="D3876" s="274" t="s">
        <v>373</v>
      </c>
      <c r="E3876" s="281" t="s">
        <v>1</v>
      </c>
      <c r="F3876" s="282" t="s">
        <v>3076</v>
      </c>
      <c r="H3876" s="283">
        <v>3.9910000000000001</v>
      </c>
      <c r="L3876" s="279"/>
      <c r="M3876" s="284"/>
      <c r="T3876" s="285"/>
      <c r="AT3876" s="281" t="s">
        <v>373</v>
      </c>
      <c r="AU3876" s="281" t="s">
        <v>90</v>
      </c>
      <c r="AV3876" s="280" t="s">
        <v>90</v>
      </c>
      <c r="AW3876" s="280" t="s">
        <v>31</v>
      </c>
      <c r="AX3876" s="280" t="s">
        <v>77</v>
      </c>
      <c r="AY3876" s="281" t="s">
        <v>366</v>
      </c>
    </row>
    <row r="3877" spans="2:51" s="280" customFormat="1">
      <c r="B3877" s="279"/>
      <c r="D3877" s="274" t="s">
        <v>373</v>
      </c>
      <c r="E3877" s="281" t="s">
        <v>1</v>
      </c>
      <c r="F3877" s="282" t="s">
        <v>3077</v>
      </c>
      <c r="H3877" s="283">
        <v>4.8979999999999997</v>
      </c>
      <c r="L3877" s="279"/>
      <c r="M3877" s="284"/>
      <c r="T3877" s="285"/>
      <c r="AT3877" s="281" t="s">
        <v>373</v>
      </c>
      <c r="AU3877" s="281" t="s">
        <v>90</v>
      </c>
      <c r="AV3877" s="280" t="s">
        <v>90</v>
      </c>
      <c r="AW3877" s="280" t="s">
        <v>31</v>
      </c>
      <c r="AX3877" s="280" t="s">
        <v>77</v>
      </c>
      <c r="AY3877" s="281" t="s">
        <v>366</v>
      </c>
    </row>
    <row r="3878" spans="2:51" s="280" customFormat="1">
      <c r="B3878" s="279"/>
      <c r="D3878" s="274" t="s">
        <v>373</v>
      </c>
      <c r="E3878" s="281" t="s">
        <v>1</v>
      </c>
      <c r="F3878" s="282" t="s">
        <v>3078</v>
      </c>
      <c r="H3878" s="283">
        <v>-0.63800000000000001</v>
      </c>
      <c r="L3878" s="279"/>
      <c r="M3878" s="284"/>
      <c r="T3878" s="285"/>
      <c r="AT3878" s="281" t="s">
        <v>373</v>
      </c>
      <c r="AU3878" s="281" t="s">
        <v>90</v>
      </c>
      <c r="AV3878" s="280" t="s">
        <v>90</v>
      </c>
      <c r="AW3878" s="280" t="s">
        <v>31</v>
      </c>
      <c r="AX3878" s="280" t="s">
        <v>77</v>
      </c>
      <c r="AY3878" s="281" t="s">
        <v>366</v>
      </c>
    </row>
    <row r="3879" spans="2:51" s="280" customFormat="1">
      <c r="B3879" s="279"/>
      <c r="D3879" s="274" t="s">
        <v>373</v>
      </c>
      <c r="E3879" s="281" t="s">
        <v>1</v>
      </c>
      <c r="F3879" s="282" t="s">
        <v>3079</v>
      </c>
      <c r="H3879" s="283">
        <v>4.7039999999999997</v>
      </c>
      <c r="L3879" s="279"/>
      <c r="M3879" s="284"/>
      <c r="T3879" s="285"/>
      <c r="AT3879" s="281" t="s">
        <v>373</v>
      </c>
      <c r="AU3879" s="281" t="s">
        <v>90</v>
      </c>
      <c r="AV3879" s="280" t="s">
        <v>90</v>
      </c>
      <c r="AW3879" s="280" t="s">
        <v>31</v>
      </c>
      <c r="AX3879" s="280" t="s">
        <v>77</v>
      </c>
      <c r="AY3879" s="281" t="s">
        <v>366</v>
      </c>
    </row>
    <row r="3880" spans="2:51" s="280" customFormat="1">
      <c r="B3880" s="279"/>
      <c r="D3880" s="274" t="s">
        <v>373</v>
      </c>
      <c r="E3880" s="281" t="s">
        <v>1</v>
      </c>
      <c r="F3880" s="282" t="s">
        <v>3080</v>
      </c>
      <c r="H3880" s="283">
        <v>-0.60799999999999998</v>
      </c>
      <c r="L3880" s="279"/>
      <c r="M3880" s="284"/>
      <c r="T3880" s="285"/>
      <c r="AT3880" s="281" t="s">
        <v>373</v>
      </c>
      <c r="AU3880" s="281" t="s">
        <v>90</v>
      </c>
      <c r="AV3880" s="280" t="s">
        <v>90</v>
      </c>
      <c r="AW3880" s="280" t="s">
        <v>31</v>
      </c>
      <c r="AX3880" s="280" t="s">
        <v>77</v>
      </c>
      <c r="AY3880" s="281" t="s">
        <v>366</v>
      </c>
    </row>
    <row r="3881" spans="2:51" s="280" customFormat="1">
      <c r="B3881" s="279"/>
      <c r="D3881" s="274" t="s">
        <v>373</v>
      </c>
      <c r="E3881" s="281" t="s">
        <v>1</v>
      </c>
      <c r="F3881" s="282" t="s">
        <v>3081</v>
      </c>
      <c r="H3881" s="283">
        <v>2.0699999999999998</v>
      </c>
      <c r="L3881" s="279"/>
      <c r="M3881" s="284"/>
      <c r="T3881" s="285"/>
      <c r="AT3881" s="281" t="s">
        <v>373</v>
      </c>
      <c r="AU3881" s="281" t="s">
        <v>90</v>
      </c>
      <c r="AV3881" s="280" t="s">
        <v>90</v>
      </c>
      <c r="AW3881" s="280" t="s">
        <v>31</v>
      </c>
      <c r="AX3881" s="280" t="s">
        <v>77</v>
      </c>
      <c r="AY3881" s="281" t="s">
        <v>366</v>
      </c>
    </row>
    <row r="3882" spans="2:51" s="280" customFormat="1">
      <c r="B3882" s="279"/>
      <c r="D3882" s="274" t="s">
        <v>373</v>
      </c>
      <c r="E3882" s="281" t="s">
        <v>1</v>
      </c>
      <c r="F3882" s="282" t="s">
        <v>3082</v>
      </c>
      <c r="H3882" s="283">
        <v>-0.38200000000000001</v>
      </c>
      <c r="L3882" s="279"/>
      <c r="M3882" s="284"/>
      <c r="T3882" s="285"/>
      <c r="AT3882" s="281" t="s">
        <v>373</v>
      </c>
      <c r="AU3882" s="281" t="s">
        <v>90</v>
      </c>
      <c r="AV3882" s="280" t="s">
        <v>90</v>
      </c>
      <c r="AW3882" s="280" t="s">
        <v>31</v>
      </c>
      <c r="AX3882" s="280" t="s">
        <v>77</v>
      </c>
      <c r="AY3882" s="281" t="s">
        <v>366</v>
      </c>
    </row>
    <row r="3883" spans="2:51" s="280" customFormat="1">
      <c r="B3883" s="279"/>
      <c r="D3883" s="274" t="s">
        <v>373</v>
      </c>
      <c r="E3883" s="281" t="s">
        <v>1</v>
      </c>
      <c r="F3883" s="282" t="s">
        <v>3083</v>
      </c>
      <c r="H3883" s="283">
        <v>2.3279999999999998</v>
      </c>
      <c r="L3883" s="279"/>
      <c r="M3883" s="284"/>
      <c r="T3883" s="285"/>
      <c r="AT3883" s="281" t="s">
        <v>373</v>
      </c>
      <c r="AU3883" s="281" t="s">
        <v>90</v>
      </c>
      <c r="AV3883" s="280" t="s">
        <v>90</v>
      </c>
      <c r="AW3883" s="280" t="s">
        <v>31</v>
      </c>
      <c r="AX3883" s="280" t="s">
        <v>77</v>
      </c>
      <c r="AY3883" s="281" t="s">
        <v>366</v>
      </c>
    </row>
    <row r="3884" spans="2:51" s="280" customFormat="1">
      <c r="B3884" s="279"/>
      <c r="D3884" s="274" t="s">
        <v>373</v>
      </c>
      <c r="E3884" s="281" t="s">
        <v>1</v>
      </c>
      <c r="F3884" s="282" t="s">
        <v>3084</v>
      </c>
      <c r="H3884" s="283">
        <v>1.329</v>
      </c>
      <c r="L3884" s="279"/>
      <c r="M3884" s="284"/>
      <c r="T3884" s="285"/>
      <c r="AT3884" s="281" t="s">
        <v>373</v>
      </c>
      <c r="AU3884" s="281" t="s">
        <v>90</v>
      </c>
      <c r="AV3884" s="280" t="s">
        <v>90</v>
      </c>
      <c r="AW3884" s="280" t="s">
        <v>31</v>
      </c>
      <c r="AX3884" s="280" t="s">
        <v>77</v>
      </c>
      <c r="AY3884" s="281" t="s">
        <v>366</v>
      </c>
    </row>
    <row r="3885" spans="2:51" s="280" customFormat="1">
      <c r="B3885" s="279"/>
      <c r="D3885" s="274" t="s">
        <v>373</v>
      </c>
      <c r="E3885" s="281" t="s">
        <v>1</v>
      </c>
      <c r="F3885" s="282" t="s">
        <v>3061</v>
      </c>
      <c r="H3885" s="283">
        <v>-0.36399999999999999</v>
      </c>
      <c r="L3885" s="279"/>
      <c r="M3885" s="284"/>
      <c r="T3885" s="285"/>
      <c r="AT3885" s="281" t="s">
        <v>373</v>
      </c>
      <c r="AU3885" s="281" t="s">
        <v>90</v>
      </c>
      <c r="AV3885" s="280" t="s">
        <v>90</v>
      </c>
      <c r="AW3885" s="280" t="s">
        <v>31</v>
      </c>
      <c r="AX3885" s="280" t="s">
        <v>77</v>
      </c>
      <c r="AY3885" s="281" t="s">
        <v>366</v>
      </c>
    </row>
    <row r="3886" spans="2:51" s="280" customFormat="1">
      <c r="B3886" s="279"/>
      <c r="D3886" s="274" t="s">
        <v>373</v>
      </c>
      <c r="E3886" s="281" t="s">
        <v>1</v>
      </c>
      <c r="F3886" s="282" t="s">
        <v>3085</v>
      </c>
      <c r="H3886" s="283">
        <v>9.0039999999999996</v>
      </c>
      <c r="L3886" s="279"/>
      <c r="M3886" s="284"/>
      <c r="T3886" s="285"/>
      <c r="AT3886" s="281" t="s">
        <v>373</v>
      </c>
      <c r="AU3886" s="281" t="s">
        <v>90</v>
      </c>
      <c r="AV3886" s="280" t="s">
        <v>90</v>
      </c>
      <c r="AW3886" s="280" t="s">
        <v>31</v>
      </c>
      <c r="AX3886" s="280" t="s">
        <v>77</v>
      </c>
      <c r="AY3886" s="281" t="s">
        <v>366</v>
      </c>
    </row>
    <row r="3887" spans="2:51" s="280" customFormat="1">
      <c r="B3887" s="279"/>
      <c r="D3887" s="274" t="s">
        <v>373</v>
      </c>
      <c r="E3887" s="281" t="s">
        <v>1</v>
      </c>
      <c r="F3887" s="282" t="s">
        <v>3086</v>
      </c>
      <c r="H3887" s="283">
        <v>8.7330000000000005</v>
      </c>
      <c r="L3887" s="279"/>
      <c r="M3887" s="284"/>
      <c r="T3887" s="285"/>
      <c r="AT3887" s="281" t="s">
        <v>373</v>
      </c>
      <c r="AU3887" s="281" t="s">
        <v>90</v>
      </c>
      <c r="AV3887" s="280" t="s">
        <v>90</v>
      </c>
      <c r="AW3887" s="280" t="s">
        <v>31</v>
      </c>
      <c r="AX3887" s="280" t="s">
        <v>77</v>
      </c>
      <c r="AY3887" s="281" t="s">
        <v>366</v>
      </c>
    </row>
    <row r="3888" spans="2:51" s="280" customFormat="1">
      <c r="B3888" s="279"/>
      <c r="D3888" s="274" t="s">
        <v>373</v>
      </c>
      <c r="E3888" s="281" t="s">
        <v>1</v>
      </c>
      <c r="F3888" s="282" t="s">
        <v>3087</v>
      </c>
      <c r="H3888" s="283">
        <v>-1.26</v>
      </c>
      <c r="L3888" s="279"/>
      <c r="M3888" s="284"/>
      <c r="T3888" s="285"/>
      <c r="AT3888" s="281" t="s">
        <v>373</v>
      </c>
      <c r="AU3888" s="281" t="s">
        <v>90</v>
      </c>
      <c r="AV3888" s="280" t="s">
        <v>90</v>
      </c>
      <c r="AW3888" s="280" t="s">
        <v>31</v>
      </c>
      <c r="AX3888" s="280" t="s">
        <v>77</v>
      </c>
      <c r="AY3888" s="281" t="s">
        <v>366</v>
      </c>
    </row>
    <row r="3889" spans="2:51" s="280" customFormat="1">
      <c r="B3889" s="279"/>
      <c r="D3889" s="274" t="s">
        <v>373</v>
      </c>
      <c r="E3889" s="281" t="s">
        <v>1</v>
      </c>
      <c r="F3889" s="282" t="s">
        <v>3088</v>
      </c>
      <c r="H3889" s="283">
        <v>4.7789999999999999</v>
      </c>
      <c r="L3889" s="279"/>
      <c r="M3889" s="284"/>
      <c r="T3889" s="285"/>
      <c r="AT3889" s="281" t="s">
        <v>373</v>
      </c>
      <c r="AU3889" s="281" t="s">
        <v>90</v>
      </c>
      <c r="AV3889" s="280" t="s">
        <v>90</v>
      </c>
      <c r="AW3889" s="280" t="s">
        <v>31</v>
      </c>
      <c r="AX3889" s="280" t="s">
        <v>77</v>
      </c>
      <c r="AY3889" s="281" t="s">
        <v>366</v>
      </c>
    </row>
    <row r="3890" spans="2:51" s="280" customFormat="1">
      <c r="B3890" s="279"/>
      <c r="D3890" s="274" t="s">
        <v>373</v>
      </c>
      <c r="E3890" s="281" t="s">
        <v>1</v>
      </c>
      <c r="F3890" s="282" t="s">
        <v>3089</v>
      </c>
      <c r="H3890" s="283">
        <v>-0.38300000000000001</v>
      </c>
      <c r="L3890" s="279"/>
      <c r="M3890" s="284"/>
      <c r="T3890" s="285"/>
      <c r="AT3890" s="281" t="s">
        <v>373</v>
      </c>
      <c r="AU3890" s="281" t="s">
        <v>90</v>
      </c>
      <c r="AV3890" s="280" t="s">
        <v>90</v>
      </c>
      <c r="AW3890" s="280" t="s">
        <v>31</v>
      </c>
      <c r="AX3890" s="280" t="s">
        <v>77</v>
      </c>
      <c r="AY3890" s="281" t="s">
        <v>366</v>
      </c>
    </row>
    <row r="3891" spans="2:51" s="280" customFormat="1">
      <c r="B3891" s="279"/>
      <c r="D3891" s="274" t="s">
        <v>373</v>
      </c>
      <c r="E3891" s="281" t="s">
        <v>1</v>
      </c>
      <c r="F3891" s="282" t="s">
        <v>3090</v>
      </c>
      <c r="H3891" s="283">
        <v>2.871</v>
      </c>
      <c r="L3891" s="279"/>
      <c r="M3891" s="284"/>
      <c r="T3891" s="285"/>
      <c r="AT3891" s="281" t="s">
        <v>373</v>
      </c>
      <c r="AU3891" s="281" t="s">
        <v>90</v>
      </c>
      <c r="AV3891" s="280" t="s">
        <v>90</v>
      </c>
      <c r="AW3891" s="280" t="s">
        <v>31</v>
      </c>
      <c r="AX3891" s="280" t="s">
        <v>77</v>
      </c>
      <c r="AY3891" s="281" t="s">
        <v>366</v>
      </c>
    </row>
    <row r="3892" spans="2:51" s="280" customFormat="1">
      <c r="B3892" s="279"/>
      <c r="D3892" s="274" t="s">
        <v>373</v>
      </c>
      <c r="E3892" s="281" t="s">
        <v>1</v>
      </c>
      <c r="F3892" s="282" t="s">
        <v>794</v>
      </c>
      <c r="H3892" s="283">
        <v>-0.45200000000000001</v>
      </c>
      <c r="L3892" s="279"/>
      <c r="M3892" s="284"/>
      <c r="T3892" s="285"/>
      <c r="AT3892" s="281" t="s">
        <v>373</v>
      </c>
      <c r="AU3892" s="281" t="s">
        <v>90</v>
      </c>
      <c r="AV3892" s="280" t="s">
        <v>90</v>
      </c>
      <c r="AW3892" s="280" t="s">
        <v>31</v>
      </c>
      <c r="AX3892" s="280" t="s">
        <v>77</v>
      </c>
      <c r="AY3892" s="281" t="s">
        <v>366</v>
      </c>
    </row>
    <row r="3893" spans="2:51" s="280" customFormat="1">
      <c r="B3893" s="279"/>
      <c r="D3893" s="274" t="s">
        <v>373</v>
      </c>
      <c r="E3893" s="281" t="s">
        <v>1</v>
      </c>
      <c r="F3893" s="282" t="s">
        <v>3091</v>
      </c>
      <c r="H3893" s="283">
        <v>2.5529999999999999</v>
      </c>
      <c r="L3893" s="279"/>
      <c r="M3893" s="284"/>
      <c r="T3893" s="285"/>
      <c r="AT3893" s="281" t="s">
        <v>373</v>
      </c>
      <c r="AU3893" s="281" t="s">
        <v>90</v>
      </c>
      <c r="AV3893" s="280" t="s">
        <v>90</v>
      </c>
      <c r="AW3893" s="280" t="s">
        <v>31</v>
      </c>
      <c r="AX3893" s="280" t="s">
        <v>77</v>
      </c>
      <c r="AY3893" s="281" t="s">
        <v>366</v>
      </c>
    </row>
    <row r="3894" spans="2:51" s="280" customFormat="1">
      <c r="B3894" s="279"/>
      <c r="D3894" s="274" t="s">
        <v>373</v>
      </c>
      <c r="E3894" s="281" t="s">
        <v>1</v>
      </c>
      <c r="F3894" s="282" t="s">
        <v>3092</v>
      </c>
      <c r="H3894" s="283">
        <v>-0.28799999999999998</v>
      </c>
      <c r="L3894" s="279"/>
      <c r="M3894" s="284"/>
      <c r="T3894" s="285"/>
      <c r="AT3894" s="281" t="s">
        <v>373</v>
      </c>
      <c r="AU3894" s="281" t="s">
        <v>90</v>
      </c>
      <c r="AV3894" s="280" t="s">
        <v>90</v>
      </c>
      <c r="AW3894" s="280" t="s">
        <v>31</v>
      </c>
      <c r="AX3894" s="280" t="s">
        <v>77</v>
      </c>
      <c r="AY3894" s="281" t="s">
        <v>366</v>
      </c>
    </row>
    <row r="3895" spans="2:51" s="280" customFormat="1">
      <c r="B3895" s="279"/>
      <c r="D3895" s="274" t="s">
        <v>373</v>
      </c>
      <c r="E3895" s="281" t="s">
        <v>1</v>
      </c>
      <c r="F3895" s="282" t="s">
        <v>3093</v>
      </c>
      <c r="H3895" s="283">
        <v>2.911</v>
      </c>
      <c r="L3895" s="279"/>
      <c r="M3895" s="284"/>
      <c r="T3895" s="285"/>
      <c r="AT3895" s="281" t="s">
        <v>373</v>
      </c>
      <c r="AU3895" s="281" t="s">
        <v>90</v>
      </c>
      <c r="AV3895" s="280" t="s">
        <v>90</v>
      </c>
      <c r="AW3895" s="280" t="s">
        <v>31</v>
      </c>
      <c r="AX3895" s="280" t="s">
        <v>77</v>
      </c>
      <c r="AY3895" s="281" t="s">
        <v>366</v>
      </c>
    </row>
    <row r="3896" spans="2:51" s="280" customFormat="1">
      <c r="B3896" s="279"/>
      <c r="D3896" s="274" t="s">
        <v>373</v>
      </c>
      <c r="E3896" s="281" t="s">
        <v>1</v>
      </c>
      <c r="F3896" s="282" t="s">
        <v>3094</v>
      </c>
      <c r="H3896" s="283">
        <v>-0.46700000000000003</v>
      </c>
      <c r="L3896" s="279"/>
      <c r="M3896" s="284"/>
      <c r="T3896" s="285"/>
      <c r="AT3896" s="281" t="s">
        <v>373</v>
      </c>
      <c r="AU3896" s="281" t="s">
        <v>90</v>
      </c>
      <c r="AV3896" s="280" t="s">
        <v>90</v>
      </c>
      <c r="AW3896" s="280" t="s">
        <v>31</v>
      </c>
      <c r="AX3896" s="280" t="s">
        <v>77</v>
      </c>
      <c r="AY3896" s="281" t="s">
        <v>366</v>
      </c>
    </row>
    <row r="3897" spans="2:51" s="294" customFormat="1">
      <c r="B3897" s="293"/>
      <c r="D3897" s="274" t="s">
        <v>373</v>
      </c>
      <c r="E3897" s="295" t="s">
        <v>1</v>
      </c>
      <c r="F3897" s="296" t="s">
        <v>397</v>
      </c>
      <c r="H3897" s="297">
        <v>57.356999999999999</v>
      </c>
      <c r="L3897" s="293"/>
      <c r="M3897" s="298"/>
      <c r="T3897" s="299"/>
      <c r="AT3897" s="295" t="s">
        <v>373</v>
      </c>
      <c r="AU3897" s="295" t="s">
        <v>90</v>
      </c>
      <c r="AV3897" s="294" t="s">
        <v>149</v>
      </c>
      <c r="AW3897" s="294" t="s">
        <v>31</v>
      </c>
      <c r="AX3897" s="294" t="s">
        <v>77</v>
      </c>
      <c r="AY3897" s="295" t="s">
        <v>366</v>
      </c>
    </row>
    <row r="3898" spans="2:51" s="273" customFormat="1">
      <c r="B3898" s="272"/>
      <c r="D3898" s="274" t="s">
        <v>373</v>
      </c>
      <c r="E3898" s="275" t="s">
        <v>1</v>
      </c>
      <c r="F3898" s="276" t="s">
        <v>634</v>
      </c>
      <c r="H3898" s="275" t="s">
        <v>1</v>
      </c>
      <c r="L3898" s="272"/>
      <c r="M3898" s="277"/>
      <c r="T3898" s="278"/>
      <c r="AT3898" s="275" t="s">
        <v>373</v>
      </c>
      <c r="AU3898" s="275" t="s">
        <v>90</v>
      </c>
      <c r="AV3898" s="273" t="s">
        <v>84</v>
      </c>
      <c r="AW3898" s="273" t="s">
        <v>31</v>
      </c>
      <c r="AX3898" s="273" t="s">
        <v>77</v>
      </c>
      <c r="AY3898" s="275" t="s">
        <v>366</v>
      </c>
    </row>
    <row r="3899" spans="2:51" s="280" customFormat="1">
      <c r="B3899" s="279"/>
      <c r="D3899" s="274" t="s">
        <v>373</v>
      </c>
      <c r="E3899" s="281" t="s">
        <v>1</v>
      </c>
      <c r="F3899" s="282" t="s">
        <v>3095</v>
      </c>
      <c r="H3899" s="283">
        <v>4.4809999999999999</v>
      </c>
      <c r="L3899" s="279"/>
      <c r="M3899" s="284"/>
      <c r="T3899" s="285"/>
      <c r="AT3899" s="281" t="s">
        <v>373</v>
      </c>
      <c r="AU3899" s="281" t="s">
        <v>90</v>
      </c>
      <c r="AV3899" s="280" t="s">
        <v>90</v>
      </c>
      <c r="AW3899" s="280" t="s">
        <v>31</v>
      </c>
      <c r="AX3899" s="280" t="s">
        <v>77</v>
      </c>
      <c r="AY3899" s="281" t="s">
        <v>366</v>
      </c>
    </row>
    <row r="3900" spans="2:51" s="280" customFormat="1">
      <c r="B3900" s="279"/>
      <c r="D3900" s="274" t="s">
        <v>373</v>
      </c>
      <c r="E3900" s="281" t="s">
        <v>1</v>
      </c>
      <c r="F3900" s="282" t="s">
        <v>3096</v>
      </c>
      <c r="H3900" s="283">
        <v>-0.39300000000000002</v>
      </c>
      <c r="L3900" s="279"/>
      <c r="M3900" s="284"/>
      <c r="T3900" s="285"/>
      <c r="AT3900" s="281" t="s">
        <v>373</v>
      </c>
      <c r="AU3900" s="281" t="s">
        <v>90</v>
      </c>
      <c r="AV3900" s="280" t="s">
        <v>90</v>
      </c>
      <c r="AW3900" s="280" t="s">
        <v>31</v>
      </c>
      <c r="AX3900" s="280" t="s">
        <v>77</v>
      </c>
      <c r="AY3900" s="281" t="s">
        <v>366</v>
      </c>
    </row>
    <row r="3901" spans="2:51" s="280" customFormat="1">
      <c r="B3901" s="279"/>
      <c r="D3901" s="274" t="s">
        <v>373</v>
      </c>
      <c r="E3901" s="281" t="s">
        <v>1</v>
      </c>
      <c r="F3901" s="282" t="s">
        <v>3097</v>
      </c>
      <c r="H3901" s="283">
        <v>5.2619999999999996</v>
      </c>
      <c r="L3901" s="279"/>
      <c r="M3901" s="284"/>
      <c r="T3901" s="285"/>
      <c r="AT3901" s="281" t="s">
        <v>373</v>
      </c>
      <c r="AU3901" s="281" t="s">
        <v>90</v>
      </c>
      <c r="AV3901" s="280" t="s">
        <v>90</v>
      </c>
      <c r="AW3901" s="280" t="s">
        <v>31</v>
      </c>
      <c r="AX3901" s="280" t="s">
        <v>77</v>
      </c>
      <c r="AY3901" s="281" t="s">
        <v>366</v>
      </c>
    </row>
    <row r="3902" spans="2:51" s="280" customFormat="1">
      <c r="B3902" s="279"/>
      <c r="D3902" s="274" t="s">
        <v>373</v>
      </c>
      <c r="E3902" s="281" t="s">
        <v>1</v>
      </c>
      <c r="F3902" s="282" t="s">
        <v>3080</v>
      </c>
      <c r="H3902" s="283">
        <v>-0.60799999999999998</v>
      </c>
      <c r="L3902" s="279"/>
      <c r="M3902" s="284"/>
      <c r="T3902" s="285"/>
      <c r="AT3902" s="281" t="s">
        <v>373</v>
      </c>
      <c r="AU3902" s="281" t="s">
        <v>90</v>
      </c>
      <c r="AV3902" s="280" t="s">
        <v>90</v>
      </c>
      <c r="AW3902" s="280" t="s">
        <v>31</v>
      </c>
      <c r="AX3902" s="280" t="s">
        <v>77</v>
      </c>
      <c r="AY3902" s="281" t="s">
        <v>366</v>
      </c>
    </row>
    <row r="3903" spans="2:51" s="280" customFormat="1">
      <c r="B3903" s="279"/>
      <c r="D3903" s="274" t="s">
        <v>373</v>
      </c>
      <c r="E3903" s="281" t="s">
        <v>1</v>
      </c>
      <c r="F3903" s="282" t="s">
        <v>3098</v>
      </c>
      <c r="H3903" s="283">
        <v>1.946</v>
      </c>
      <c r="L3903" s="279"/>
      <c r="M3903" s="284"/>
      <c r="T3903" s="285"/>
      <c r="AT3903" s="281" t="s">
        <v>373</v>
      </c>
      <c r="AU3903" s="281" t="s">
        <v>90</v>
      </c>
      <c r="AV3903" s="280" t="s">
        <v>90</v>
      </c>
      <c r="AW3903" s="280" t="s">
        <v>31</v>
      </c>
      <c r="AX3903" s="280" t="s">
        <v>77</v>
      </c>
      <c r="AY3903" s="281" t="s">
        <v>366</v>
      </c>
    </row>
    <row r="3904" spans="2:51" s="280" customFormat="1">
      <c r="B3904" s="279"/>
      <c r="D3904" s="274" t="s">
        <v>373</v>
      </c>
      <c r="E3904" s="281" t="s">
        <v>1</v>
      </c>
      <c r="F3904" s="282" t="s">
        <v>3099</v>
      </c>
      <c r="H3904" s="283">
        <v>1.448</v>
      </c>
      <c r="L3904" s="279"/>
      <c r="M3904" s="284"/>
      <c r="T3904" s="285"/>
      <c r="AT3904" s="281" t="s">
        <v>373</v>
      </c>
      <c r="AU3904" s="281" t="s">
        <v>90</v>
      </c>
      <c r="AV3904" s="280" t="s">
        <v>90</v>
      </c>
      <c r="AW3904" s="280" t="s">
        <v>31</v>
      </c>
      <c r="AX3904" s="280" t="s">
        <v>77</v>
      </c>
      <c r="AY3904" s="281" t="s">
        <v>366</v>
      </c>
    </row>
    <row r="3905" spans="2:51" s="280" customFormat="1">
      <c r="B3905" s="279"/>
      <c r="D3905" s="274" t="s">
        <v>373</v>
      </c>
      <c r="E3905" s="281" t="s">
        <v>1</v>
      </c>
      <c r="F3905" s="282" t="s">
        <v>3100</v>
      </c>
      <c r="H3905" s="283">
        <v>6.9279999999999999</v>
      </c>
      <c r="L3905" s="279"/>
      <c r="M3905" s="284"/>
      <c r="T3905" s="285"/>
      <c r="AT3905" s="281" t="s">
        <v>373</v>
      </c>
      <c r="AU3905" s="281" t="s">
        <v>90</v>
      </c>
      <c r="AV3905" s="280" t="s">
        <v>90</v>
      </c>
      <c r="AW3905" s="280" t="s">
        <v>31</v>
      </c>
      <c r="AX3905" s="280" t="s">
        <v>77</v>
      </c>
      <c r="AY3905" s="281" t="s">
        <v>366</v>
      </c>
    </row>
    <row r="3906" spans="2:51" s="280" customFormat="1">
      <c r="B3906" s="279"/>
      <c r="D3906" s="274" t="s">
        <v>373</v>
      </c>
      <c r="E3906" s="281" t="s">
        <v>1</v>
      </c>
      <c r="F3906" s="282" t="s">
        <v>3101</v>
      </c>
      <c r="H3906" s="283">
        <v>-1.208</v>
      </c>
      <c r="L3906" s="279"/>
      <c r="M3906" s="284"/>
      <c r="T3906" s="285"/>
      <c r="AT3906" s="281" t="s">
        <v>373</v>
      </c>
      <c r="AU3906" s="281" t="s">
        <v>90</v>
      </c>
      <c r="AV3906" s="280" t="s">
        <v>90</v>
      </c>
      <c r="AW3906" s="280" t="s">
        <v>31</v>
      </c>
      <c r="AX3906" s="280" t="s">
        <v>77</v>
      </c>
      <c r="AY3906" s="281" t="s">
        <v>366</v>
      </c>
    </row>
    <row r="3907" spans="2:51" s="280" customFormat="1">
      <c r="B3907" s="279"/>
      <c r="D3907" s="274" t="s">
        <v>373</v>
      </c>
      <c r="E3907" s="281" t="s">
        <v>1</v>
      </c>
      <c r="F3907" s="282" t="s">
        <v>3102</v>
      </c>
      <c r="H3907" s="283">
        <v>13.848000000000001</v>
      </c>
      <c r="L3907" s="279"/>
      <c r="M3907" s="284"/>
      <c r="T3907" s="285"/>
      <c r="AT3907" s="281" t="s">
        <v>373</v>
      </c>
      <c r="AU3907" s="281" t="s">
        <v>90</v>
      </c>
      <c r="AV3907" s="280" t="s">
        <v>90</v>
      </c>
      <c r="AW3907" s="280" t="s">
        <v>31</v>
      </c>
      <c r="AX3907" s="280" t="s">
        <v>77</v>
      </c>
      <c r="AY3907" s="281" t="s">
        <v>366</v>
      </c>
    </row>
    <row r="3908" spans="2:51" s="280" customFormat="1">
      <c r="B3908" s="279"/>
      <c r="D3908" s="274" t="s">
        <v>373</v>
      </c>
      <c r="E3908" s="281" t="s">
        <v>1</v>
      </c>
      <c r="F3908" s="282" t="s">
        <v>3103</v>
      </c>
      <c r="H3908" s="283">
        <v>12.878</v>
      </c>
      <c r="L3908" s="279"/>
      <c r="M3908" s="284"/>
      <c r="T3908" s="285"/>
      <c r="AT3908" s="281" t="s">
        <v>373</v>
      </c>
      <c r="AU3908" s="281" t="s">
        <v>90</v>
      </c>
      <c r="AV3908" s="280" t="s">
        <v>90</v>
      </c>
      <c r="AW3908" s="280" t="s">
        <v>31</v>
      </c>
      <c r="AX3908" s="280" t="s">
        <v>77</v>
      </c>
      <c r="AY3908" s="281" t="s">
        <v>366</v>
      </c>
    </row>
    <row r="3909" spans="2:51" s="280" customFormat="1">
      <c r="B3909" s="279"/>
      <c r="D3909" s="274" t="s">
        <v>373</v>
      </c>
      <c r="E3909" s="281" t="s">
        <v>1</v>
      </c>
      <c r="F3909" s="282" t="s">
        <v>3104</v>
      </c>
      <c r="H3909" s="283">
        <v>-1.7809999999999999</v>
      </c>
      <c r="L3909" s="279"/>
      <c r="M3909" s="284"/>
      <c r="T3909" s="285"/>
      <c r="AT3909" s="281" t="s">
        <v>373</v>
      </c>
      <c r="AU3909" s="281" t="s">
        <v>90</v>
      </c>
      <c r="AV3909" s="280" t="s">
        <v>90</v>
      </c>
      <c r="AW3909" s="280" t="s">
        <v>31</v>
      </c>
      <c r="AX3909" s="280" t="s">
        <v>77</v>
      </c>
      <c r="AY3909" s="281" t="s">
        <v>366</v>
      </c>
    </row>
    <row r="3910" spans="2:51" s="280" customFormat="1">
      <c r="B3910" s="279"/>
      <c r="D3910" s="274" t="s">
        <v>373</v>
      </c>
      <c r="E3910" s="281" t="s">
        <v>1</v>
      </c>
      <c r="F3910" s="282" t="s">
        <v>3105</v>
      </c>
      <c r="H3910" s="283">
        <v>4.4059999999999997</v>
      </c>
      <c r="L3910" s="279"/>
      <c r="M3910" s="284"/>
      <c r="T3910" s="285"/>
      <c r="AT3910" s="281" t="s">
        <v>373</v>
      </c>
      <c r="AU3910" s="281" t="s">
        <v>90</v>
      </c>
      <c r="AV3910" s="280" t="s">
        <v>90</v>
      </c>
      <c r="AW3910" s="280" t="s">
        <v>31</v>
      </c>
      <c r="AX3910" s="280" t="s">
        <v>77</v>
      </c>
      <c r="AY3910" s="281" t="s">
        <v>366</v>
      </c>
    </row>
    <row r="3911" spans="2:51" s="280" customFormat="1">
      <c r="B3911" s="279"/>
      <c r="D3911" s="274" t="s">
        <v>373</v>
      </c>
      <c r="E3911" s="281" t="s">
        <v>1</v>
      </c>
      <c r="F3911" s="282" t="s">
        <v>3106</v>
      </c>
      <c r="H3911" s="283">
        <v>-0.29099999999999998</v>
      </c>
      <c r="L3911" s="279"/>
      <c r="M3911" s="284"/>
      <c r="T3911" s="285"/>
      <c r="AT3911" s="281" t="s">
        <v>373</v>
      </c>
      <c r="AU3911" s="281" t="s">
        <v>90</v>
      </c>
      <c r="AV3911" s="280" t="s">
        <v>90</v>
      </c>
      <c r="AW3911" s="280" t="s">
        <v>31</v>
      </c>
      <c r="AX3911" s="280" t="s">
        <v>77</v>
      </c>
      <c r="AY3911" s="281" t="s">
        <v>366</v>
      </c>
    </row>
    <row r="3912" spans="2:51" s="280" customFormat="1">
      <c r="B3912" s="279"/>
      <c r="D3912" s="274" t="s">
        <v>373</v>
      </c>
      <c r="E3912" s="281" t="s">
        <v>1</v>
      </c>
      <c r="F3912" s="282" t="s">
        <v>3107</v>
      </c>
      <c r="H3912" s="283">
        <v>4.4059999999999997</v>
      </c>
      <c r="L3912" s="279"/>
      <c r="M3912" s="284"/>
      <c r="T3912" s="285"/>
      <c r="AT3912" s="281" t="s">
        <v>373</v>
      </c>
      <c r="AU3912" s="281" t="s">
        <v>90</v>
      </c>
      <c r="AV3912" s="280" t="s">
        <v>90</v>
      </c>
      <c r="AW3912" s="280" t="s">
        <v>31</v>
      </c>
      <c r="AX3912" s="280" t="s">
        <v>77</v>
      </c>
      <c r="AY3912" s="281" t="s">
        <v>366</v>
      </c>
    </row>
    <row r="3913" spans="2:51" s="280" customFormat="1">
      <c r="B3913" s="279"/>
      <c r="D3913" s="274" t="s">
        <v>373</v>
      </c>
      <c r="E3913" s="281" t="s">
        <v>1</v>
      </c>
      <c r="F3913" s="282" t="s">
        <v>3108</v>
      </c>
      <c r="H3913" s="283">
        <v>-0.28599999999999998</v>
      </c>
      <c r="L3913" s="279"/>
      <c r="M3913" s="284"/>
      <c r="T3913" s="285"/>
      <c r="AT3913" s="281" t="s">
        <v>373</v>
      </c>
      <c r="AU3913" s="281" t="s">
        <v>90</v>
      </c>
      <c r="AV3913" s="280" t="s">
        <v>90</v>
      </c>
      <c r="AW3913" s="280" t="s">
        <v>31</v>
      </c>
      <c r="AX3913" s="280" t="s">
        <v>77</v>
      </c>
      <c r="AY3913" s="281" t="s">
        <v>366</v>
      </c>
    </row>
    <row r="3914" spans="2:51" s="280" customFormat="1">
      <c r="B3914" s="279"/>
      <c r="D3914" s="274" t="s">
        <v>373</v>
      </c>
      <c r="E3914" s="281" t="s">
        <v>1</v>
      </c>
      <c r="F3914" s="282" t="s">
        <v>3109</v>
      </c>
      <c r="H3914" s="283">
        <v>2.8809999999999998</v>
      </c>
      <c r="L3914" s="279"/>
      <c r="M3914" s="284"/>
      <c r="T3914" s="285"/>
      <c r="AT3914" s="281" t="s">
        <v>373</v>
      </c>
      <c r="AU3914" s="281" t="s">
        <v>90</v>
      </c>
      <c r="AV3914" s="280" t="s">
        <v>90</v>
      </c>
      <c r="AW3914" s="280" t="s">
        <v>31</v>
      </c>
      <c r="AX3914" s="280" t="s">
        <v>77</v>
      </c>
      <c r="AY3914" s="281" t="s">
        <v>366</v>
      </c>
    </row>
    <row r="3915" spans="2:51" s="280" customFormat="1">
      <c r="B3915" s="279"/>
      <c r="D3915" s="274" t="s">
        <v>373</v>
      </c>
      <c r="E3915" s="281" t="s">
        <v>1</v>
      </c>
      <c r="F3915" s="282" t="s">
        <v>3110</v>
      </c>
      <c r="H3915" s="283">
        <v>-0.377</v>
      </c>
      <c r="L3915" s="279"/>
      <c r="M3915" s="284"/>
      <c r="T3915" s="285"/>
      <c r="AT3915" s="281" t="s">
        <v>373</v>
      </c>
      <c r="AU3915" s="281" t="s">
        <v>90</v>
      </c>
      <c r="AV3915" s="280" t="s">
        <v>90</v>
      </c>
      <c r="AW3915" s="280" t="s">
        <v>31</v>
      </c>
      <c r="AX3915" s="280" t="s">
        <v>77</v>
      </c>
      <c r="AY3915" s="281" t="s">
        <v>366</v>
      </c>
    </row>
    <row r="3916" spans="2:51" s="280" customFormat="1">
      <c r="B3916" s="279"/>
      <c r="D3916" s="274" t="s">
        <v>373</v>
      </c>
      <c r="E3916" s="281" t="s">
        <v>1</v>
      </c>
      <c r="F3916" s="282" t="s">
        <v>3111</v>
      </c>
      <c r="H3916" s="283">
        <v>0.36899999999999999</v>
      </c>
      <c r="L3916" s="279"/>
      <c r="M3916" s="284"/>
      <c r="T3916" s="285"/>
      <c r="AT3916" s="281" t="s">
        <v>373</v>
      </c>
      <c r="AU3916" s="281" t="s">
        <v>90</v>
      </c>
      <c r="AV3916" s="280" t="s">
        <v>90</v>
      </c>
      <c r="AW3916" s="280" t="s">
        <v>31</v>
      </c>
      <c r="AX3916" s="280" t="s">
        <v>77</v>
      </c>
      <c r="AY3916" s="281" t="s">
        <v>366</v>
      </c>
    </row>
    <row r="3917" spans="2:51" s="294" customFormat="1">
      <c r="B3917" s="293"/>
      <c r="D3917" s="274" t="s">
        <v>373</v>
      </c>
      <c r="E3917" s="295" t="s">
        <v>1</v>
      </c>
      <c r="F3917" s="296" t="s">
        <v>397</v>
      </c>
      <c r="H3917" s="297">
        <v>53.908999999999999</v>
      </c>
      <c r="L3917" s="293"/>
      <c r="M3917" s="298"/>
      <c r="T3917" s="299"/>
      <c r="AT3917" s="295" t="s">
        <v>373</v>
      </c>
      <c r="AU3917" s="295" t="s">
        <v>90</v>
      </c>
      <c r="AV3917" s="294" t="s">
        <v>149</v>
      </c>
      <c r="AW3917" s="294" t="s">
        <v>31</v>
      </c>
      <c r="AX3917" s="294" t="s">
        <v>77</v>
      </c>
      <c r="AY3917" s="295" t="s">
        <v>366</v>
      </c>
    </row>
    <row r="3918" spans="2:51" s="273" customFormat="1">
      <c r="B3918" s="272"/>
      <c r="D3918" s="274" t="s">
        <v>373</v>
      </c>
      <c r="E3918" s="275" t="s">
        <v>1</v>
      </c>
      <c r="F3918" s="276" t="s">
        <v>924</v>
      </c>
      <c r="H3918" s="275" t="s">
        <v>1</v>
      </c>
      <c r="L3918" s="272"/>
      <c r="M3918" s="277"/>
      <c r="T3918" s="278"/>
      <c r="AT3918" s="275" t="s">
        <v>373</v>
      </c>
      <c r="AU3918" s="275" t="s">
        <v>90</v>
      </c>
      <c r="AV3918" s="273" t="s">
        <v>84</v>
      </c>
      <c r="AW3918" s="273" t="s">
        <v>31</v>
      </c>
      <c r="AX3918" s="273" t="s">
        <v>77</v>
      </c>
      <c r="AY3918" s="275" t="s">
        <v>366</v>
      </c>
    </row>
    <row r="3919" spans="2:51" s="280" customFormat="1">
      <c r="B3919" s="279"/>
      <c r="D3919" s="274" t="s">
        <v>373</v>
      </c>
      <c r="E3919" s="281" t="s">
        <v>1</v>
      </c>
      <c r="F3919" s="282" t="s">
        <v>3112</v>
      </c>
      <c r="H3919" s="283">
        <v>10.975</v>
      </c>
      <c r="L3919" s="279"/>
      <c r="M3919" s="284"/>
      <c r="T3919" s="285"/>
      <c r="AT3919" s="281" t="s">
        <v>373</v>
      </c>
      <c r="AU3919" s="281" t="s">
        <v>90</v>
      </c>
      <c r="AV3919" s="280" t="s">
        <v>90</v>
      </c>
      <c r="AW3919" s="280" t="s">
        <v>31</v>
      </c>
      <c r="AX3919" s="280" t="s">
        <v>77</v>
      </c>
      <c r="AY3919" s="281" t="s">
        <v>366</v>
      </c>
    </row>
    <row r="3920" spans="2:51" s="280" customFormat="1">
      <c r="B3920" s="279"/>
      <c r="D3920" s="274" t="s">
        <v>373</v>
      </c>
      <c r="E3920" s="281" t="s">
        <v>1</v>
      </c>
      <c r="F3920" s="282" t="s">
        <v>3113</v>
      </c>
      <c r="H3920" s="283">
        <v>-0.80300000000000005</v>
      </c>
      <c r="L3920" s="279"/>
      <c r="M3920" s="284"/>
      <c r="T3920" s="285"/>
      <c r="AT3920" s="281" t="s">
        <v>373</v>
      </c>
      <c r="AU3920" s="281" t="s">
        <v>90</v>
      </c>
      <c r="AV3920" s="280" t="s">
        <v>90</v>
      </c>
      <c r="AW3920" s="280" t="s">
        <v>31</v>
      </c>
      <c r="AX3920" s="280" t="s">
        <v>77</v>
      </c>
      <c r="AY3920" s="281" t="s">
        <v>366</v>
      </c>
    </row>
    <row r="3921" spans="2:51" s="280" customFormat="1">
      <c r="B3921" s="279"/>
      <c r="D3921" s="274" t="s">
        <v>373</v>
      </c>
      <c r="E3921" s="281" t="s">
        <v>1</v>
      </c>
      <c r="F3921" s="282" t="s">
        <v>3114</v>
      </c>
      <c r="H3921" s="283">
        <v>7.3390000000000004</v>
      </c>
      <c r="L3921" s="279"/>
      <c r="M3921" s="284"/>
      <c r="T3921" s="285"/>
      <c r="AT3921" s="281" t="s">
        <v>373</v>
      </c>
      <c r="AU3921" s="281" t="s">
        <v>90</v>
      </c>
      <c r="AV3921" s="280" t="s">
        <v>90</v>
      </c>
      <c r="AW3921" s="280" t="s">
        <v>31</v>
      </c>
      <c r="AX3921" s="280" t="s">
        <v>77</v>
      </c>
      <c r="AY3921" s="281" t="s">
        <v>366</v>
      </c>
    </row>
    <row r="3922" spans="2:51" s="280" customFormat="1">
      <c r="B3922" s="279"/>
      <c r="D3922" s="274" t="s">
        <v>373</v>
      </c>
      <c r="E3922" s="281" t="s">
        <v>1</v>
      </c>
      <c r="F3922" s="282" t="s">
        <v>3115</v>
      </c>
      <c r="H3922" s="283">
        <v>-0.40100000000000002</v>
      </c>
      <c r="L3922" s="279"/>
      <c r="M3922" s="284"/>
      <c r="T3922" s="285"/>
      <c r="AT3922" s="281" t="s">
        <v>373</v>
      </c>
      <c r="AU3922" s="281" t="s">
        <v>90</v>
      </c>
      <c r="AV3922" s="280" t="s">
        <v>90</v>
      </c>
      <c r="AW3922" s="280" t="s">
        <v>31</v>
      </c>
      <c r="AX3922" s="280" t="s">
        <v>77</v>
      </c>
      <c r="AY3922" s="281" t="s">
        <v>366</v>
      </c>
    </row>
    <row r="3923" spans="2:51" s="280" customFormat="1">
      <c r="B3923" s="279"/>
      <c r="D3923" s="274" t="s">
        <v>373</v>
      </c>
      <c r="E3923" s="281" t="s">
        <v>1</v>
      </c>
      <c r="F3923" s="282" t="s">
        <v>3116</v>
      </c>
      <c r="H3923" s="283">
        <v>3.6909999999999998</v>
      </c>
      <c r="L3923" s="279"/>
      <c r="M3923" s="284"/>
      <c r="T3923" s="285"/>
      <c r="AT3923" s="281" t="s">
        <v>373</v>
      </c>
      <c r="AU3923" s="281" t="s">
        <v>90</v>
      </c>
      <c r="AV3923" s="280" t="s">
        <v>90</v>
      </c>
      <c r="AW3923" s="280" t="s">
        <v>31</v>
      </c>
      <c r="AX3923" s="280" t="s">
        <v>77</v>
      </c>
      <c r="AY3923" s="281" t="s">
        <v>366</v>
      </c>
    </row>
    <row r="3924" spans="2:51" s="280" customFormat="1">
      <c r="B3924" s="279"/>
      <c r="D3924" s="274" t="s">
        <v>373</v>
      </c>
      <c r="E3924" s="281" t="s">
        <v>1</v>
      </c>
      <c r="F3924" s="282" t="s">
        <v>3115</v>
      </c>
      <c r="H3924" s="283">
        <v>-0.40100000000000002</v>
      </c>
      <c r="L3924" s="279"/>
      <c r="M3924" s="284"/>
      <c r="T3924" s="285"/>
      <c r="AT3924" s="281" t="s">
        <v>373</v>
      </c>
      <c r="AU3924" s="281" t="s">
        <v>90</v>
      </c>
      <c r="AV3924" s="280" t="s">
        <v>90</v>
      </c>
      <c r="AW3924" s="280" t="s">
        <v>31</v>
      </c>
      <c r="AX3924" s="280" t="s">
        <v>77</v>
      </c>
      <c r="AY3924" s="281" t="s">
        <v>366</v>
      </c>
    </row>
    <row r="3925" spans="2:51" s="280" customFormat="1">
      <c r="B3925" s="279"/>
      <c r="D3925" s="274" t="s">
        <v>373</v>
      </c>
      <c r="E3925" s="281" t="s">
        <v>1</v>
      </c>
      <c r="F3925" s="282" t="s">
        <v>3117</v>
      </c>
      <c r="H3925" s="283">
        <v>4.6059999999999999</v>
      </c>
      <c r="L3925" s="279"/>
      <c r="M3925" s="284"/>
      <c r="T3925" s="285"/>
      <c r="AT3925" s="281" t="s">
        <v>373</v>
      </c>
      <c r="AU3925" s="281" t="s">
        <v>90</v>
      </c>
      <c r="AV3925" s="280" t="s">
        <v>90</v>
      </c>
      <c r="AW3925" s="280" t="s">
        <v>31</v>
      </c>
      <c r="AX3925" s="280" t="s">
        <v>77</v>
      </c>
      <c r="AY3925" s="281" t="s">
        <v>366</v>
      </c>
    </row>
    <row r="3926" spans="2:51" s="280" customFormat="1">
      <c r="B3926" s="279"/>
      <c r="D3926" s="274" t="s">
        <v>373</v>
      </c>
      <c r="E3926" s="281" t="s">
        <v>1</v>
      </c>
      <c r="F3926" s="282" t="s">
        <v>3118</v>
      </c>
      <c r="H3926" s="283">
        <v>-0.67500000000000004</v>
      </c>
      <c r="L3926" s="279"/>
      <c r="M3926" s="284"/>
      <c r="T3926" s="285"/>
      <c r="AT3926" s="281" t="s">
        <v>373</v>
      </c>
      <c r="AU3926" s="281" t="s">
        <v>90</v>
      </c>
      <c r="AV3926" s="280" t="s">
        <v>90</v>
      </c>
      <c r="AW3926" s="280" t="s">
        <v>31</v>
      </c>
      <c r="AX3926" s="280" t="s">
        <v>77</v>
      </c>
      <c r="AY3926" s="281" t="s">
        <v>366</v>
      </c>
    </row>
    <row r="3927" spans="2:51" s="280" customFormat="1">
      <c r="B3927" s="279"/>
      <c r="D3927" s="274" t="s">
        <v>373</v>
      </c>
      <c r="E3927" s="281" t="s">
        <v>1</v>
      </c>
      <c r="F3927" s="282" t="s">
        <v>3119</v>
      </c>
      <c r="H3927" s="283">
        <v>0.55700000000000005</v>
      </c>
      <c r="L3927" s="279"/>
      <c r="M3927" s="284"/>
      <c r="T3927" s="285"/>
      <c r="AT3927" s="281" t="s">
        <v>373</v>
      </c>
      <c r="AU3927" s="281" t="s">
        <v>90</v>
      </c>
      <c r="AV3927" s="280" t="s">
        <v>90</v>
      </c>
      <c r="AW3927" s="280" t="s">
        <v>31</v>
      </c>
      <c r="AX3927" s="280" t="s">
        <v>77</v>
      </c>
      <c r="AY3927" s="281" t="s">
        <v>366</v>
      </c>
    </row>
    <row r="3928" spans="2:51" s="280" customFormat="1">
      <c r="B3928" s="279"/>
      <c r="D3928" s="274" t="s">
        <v>373</v>
      </c>
      <c r="E3928" s="281" t="s">
        <v>1</v>
      </c>
      <c r="F3928" s="282" t="s">
        <v>3120</v>
      </c>
      <c r="H3928" s="283">
        <v>3.68</v>
      </c>
      <c r="L3928" s="279"/>
      <c r="M3928" s="284"/>
      <c r="T3928" s="285"/>
      <c r="AT3928" s="281" t="s">
        <v>373</v>
      </c>
      <c r="AU3928" s="281" t="s">
        <v>90</v>
      </c>
      <c r="AV3928" s="280" t="s">
        <v>90</v>
      </c>
      <c r="AW3928" s="280" t="s">
        <v>31</v>
      </c>
      <c r="AX3928" s="280" t="s">
        <v>77</v>
      </c>
      <c r="AY3928" s="281" t="s">
        <v>366</v>
      </c>
    </row>
    <row r="3929" spans="2:51" s="280" customFormat="1">
      <c r="B3929" s="279"/>
      <c r="D3929" s="274" t="s">
        <v>373</v>
      </c>
      <c r="E3929" s="281" t="s">
        <v>1</v>
      </c>
      <c r="F3929" s="282" t="s">
        <v>3121</v>
      </c>
      <c r="H3929" s="283">
        <v>-0.54100000000000004</v>
      </c>
      <c r="L3929" s="279"/>
      <c r="M3929" s="284"/>
      <c r="T3929" s="285"/>
      <c r="AT3929" s="281" t="s">
        <v>373</v>
      </c>
      <c r="AU3929" s="281" t="s">
        <v>90</v>
      </c>
      <c r="AV3929" s="280" t="s">
        <v>90</v>
      </c>
      <c r="AW3929" s="280" t="s">
        <v>31</v>
      </c>
      <c r="AX3929" s="280" t="s">
        <v>77</v>
      </c>
      <c r="AY3929" s="281" t="s">
        <v>366</v>
      </c>
    </row>
    <row r="3930" spans="2:51" s="280" customFormat="1">
      <c r="B3930" s="279"/>
      <c r="D3930" s="274" t="s">
        <v>373</v>
      </c>
      <c r="E3930" s="281" t="s">
        <v>1</v>
      </c>
      <c r="F3930" s="282" t="s">
        <v>3122</v>
      </c>
      <c r="H3930" s="283">
        <v>3.5720000000000001</v>
      </c>
      <c r="L3930" s="279"/>
      <c r="M3930" s="284"/>
      <c r="T3930" s="285"/>
      <c r="AT3930" s="281" t="s">
        <v>373</v>
      </c>
      <c r="AU3930" s="281" t="s">
        <v>90</v>
      </c>
      <c r="AV3930" s="280" t="s">
        <v>90</v>
      </c>
      <c r="AW3930" s="280" t="s">
        <v>31</v>
      </c>
      <c r="AX3930" s="280" t="s">
        <v>77</v>
      </c>
      <c r="AY3930" s="281" t="s">
        <v>366</v>
      </c>
    </row>
    <row r="3931" spans="2:51" s="280" customFormat="1">
      <c r="B3931" s="279"/>
      <c r="D3931" s="274" t="s">
        <v>373</v>
      </c>
      <c r="E3931" s="281" t="s">
        <v>1</v>
      </c>
      <c r="F3931" s="282" t="s">
        <v>3123</v>
      </c>
      <c r="H3931" s="283">
        <v>-0.52400000000000002</v>
      </c>
      <c r="L3931" s="279"/>
      <c r="M3931" s="284"/>
      <c r="T3931" s="285"/>
      <c r="AT3931" s="281" t="s">
        <v>373</v>
      </c>
      <c r="AU3931" s="281" t="s">
        <v>90</v>
      </c>
      <c r="AV3931" s="280" t="s">
        <v>90</v>
      </c>
      <c r="AW3931" s="280" t="s">
        <v>31</v>
      </c>
      <c r="AX3931" s="280" t="s">
        <v>77</v>
      </c>
      <c r="AY3931" s="281" t="s">
        <v>366</v>
      </c>
    </row>
    <row r="3932" spans="2:51" s="280" customFormat="1">
      <c r="B3932" s="279"/>
      <c r="D3932" s="274" t="s">
        <v>373</v>
      </c>
      <c r="E3932" s="281" t="s">
        <v>1</v>
      </c>
      <c r="F3932" s="282" t="s">
        <v>3124</v>
      </c>
      <c r="H3932" s="283">
        <v>4.1310000000000002</v>
      </c>
      <c r="L3932" s="279"/>
      <c r="M3932" s="284"/>
      <c r="T3932" s="285"/>
      <c r="AT3932" s="281" t="s">
        <v>373</v>
      </c>
      <c r="AU3932" s="281" t="s">
        <v>90</v>
      </c>
      <c r="AV3932" s="280" t="s">
        <v>90</v>
      </c>
      <c r="AW3932" s="280" t="s">
        <v>31</v>
      </c>
      <c r="AX3932" s="280" t="s">
        <v>77</v>
      </c>
      <c r="AY3932" s="281" t="s">
        <v>366</v>
      </c>
    </row>
    <row r="3933" spans="2:51" s="280" customFormat="1">
      <c r="B3933" s="279"/>
      <c r="D3933" s="274" t="s">
        <v>373</v>
      </c>
      <c r="E3933" s="281" t="s">
        <v>1</v>
      </c>
      <c r="F3933" s="282" t="s">
        <v>3125</v>
      </c>
      <c r="H3933" s="283">
        <v>-0.60799999999999998</v>
      </c>
      <c r="L3933" s="279"/>
      <c r="M3933" s="284"/>
      <c r="T3933" s="285"/>
      <c r="AT3933" s="281" t="s">
        <v>373</v>
      </c>
      <c r="AU3933" s="281" t="s">
        <v>90</v>
      </c>
      <c r="AV3933" s="280" t="s">
        <v>90</v>
      </c>
      <c r="AW3933" s="280" t="s">
        <v>31</v>
      </c>
      <c r="AX3933" s="280" t="s">
        <v>77</v>
      </c>
      <c r="AY3933" s="281" t="s">
        <v>366</v>
      </c>
    </row>
    <row r="3934" spans="2:51" s="273" customFormat="1">
      <c r="B3934" s="272"/>
      <c r="D3934" s="274" t="s">
        <v>373</v>
      </c>
      <c r="E3934" s="275" t="s">
        <v>1</v>
      </c>
      <c r="F3934" s="276" t="s">
        <v>3038</v>
      </c>
      <c r="H3934" s="275" t="s">
        <v>1</v>
      </c>
      <c r="L3934" s="272"/>
      <c r="M3934" s="277"/>
      <c r="T3934" s="278"/>
      <c r="AT3934" s="275" t="s">
        <v>373</v>
      </c>
      <c r="AU3934" s="275" t="s">
        <v>90</v>
      </c>
      <c r="AV3934" s="273" t="s">
        <v>84</v>
      </c>
      <c r="AW3934" s="273" t="s">
        <v>31</v>
      </c>
      <c r="AX3934" s="273" t="s">
        <v>77</v>
      </c>
      <c r="AY3934" s="275" t="s">
        <v>366</v>
      </c>
    </row>
    <row r="3935" spans="2:51" s="280" customFormat="1">
      <c r="B3935" s="279"/>
      <c r="D3935" s="274" t="s">
        <v>373</v>
      </c>
      <c r="E3935" s="281" t="s">
        <v>1</v>
      </c>
      <c r="F3935" s="282" t="s">
        <v>3126</v>
      </c>
      <c r="H3935" s="283">
        <v>10.227</v>
      </c>
      <c r="L3935" s="279"/>
      <c r="M3935" s="284"/>
      <c r="T3935" s="285"/>
      <c r="AT3935" s="281" t="s">
        <v>373</v>
      </c>
      <c r="AU3935" s="281" t="s">
        <v>90</v>
      </c>
      <c r="AV3935" s="280" t="s">
        <v>90</v>
      </c>
      <c r="AW3935" s="280" t="s">
        <v>31</v>
      </c>
      <c r="AX3935" s="280" t="s">
        <v>77</v>
      </c>
      <c r="AY3935" s="281" t="s">
        <v>366</v>
      </c>
    </row>
    <row r="3936" spans="2:51" s="280" customFormat="1">
      <c r="B3936" s="279"/>
      <c r="D3936" s="274" t="s">
        <v>373</v>
      </c>
      <c r="E3936" s="281" t="s">
        <v>1</v>
      </c>
      <c r="F3936" s="282" t="s">
        <v>3127</v>
      </c>
      <c r="H3936" s="283">
        <v>-1.7370000000000001</v>
      </c>
      <c r="L3936" s="279"/>
      <c r="M3936" s="284"/>
      <c r="T3936" s="285"/>
      <c r="AT3936" s="281" t="s">
        <v>373</v>
      </c>
      <c r="AU3936" s="281" t="s">
        <v>90</v>
      </c>
      <c r="AV3936" s="280" t="s">
        <v>90</v>
      </c>
      <c r="AW3936" s="280" t="s">
        <v>31</v>
      </c>
      <c r="AX3936" s="280" t="s">
        <v>77</v>
      </c>
      <c r="AY3936" s="281" t="s">
        <v>366</v>
      </c>
    </row>
    <row r="3937" spans="2:65" s="280" customFormat="1">
      <c r="B3937" s="279"/>
      <c r="D3937" s="274" t="s">
        <v>373</v>
      </c>
      <c r="E3937" s="281" t="s">
        <v>1</v>
      </c>
      <c r="F3937" s="282" t="s">
        <v>3128</v>
      </c>
      <c r="H3937" s="283">
        <v>7.9770000000000003</v>
      </c>
      <c r="L3937" s="279"/>
      <c r="M3937" s="284"/>
      <c r="T3937" s="285"/>
      <c r="AT3937" s="281" t="s">
        <v>373</v>
      </c>
      <c r="AU3937" s="281" t="s">
        <v>90</v>
      </c>
      <c r="AV3937" s="280" t="s">
        <v>90</v>
      </c>
      <c r="AW3937" s="280" t="s">
        <v>31</v>
      </c>
      <c r="AX3937" s="280" t="s">
        <v>77</v>
      </c>
      <c r="AY3937" s="281" t="s">
        <v>366</v>
      </c>
    </row>
    <row r="3938" spans="2:65" s="280" customFormat="1">
      <c r="B3938" s="279"/>
      <c r="D3938" s="274" t="s">
        <v>373</v>
      </c>
      <c r="E3938" s="281" t="s">
        <v>1</v>
      </c>
      <c r="F3938" s="282" t="s">
        <v>3129</v>
      </c>
      <c r="H3938" s="283">
        <v>16.016999999999999</v>
      </c>
      <c r="L3938" s="279"/>
      <c r="M3938" s="284"/>
      <c r="T3938" s="285"/>
      <c r="AT3938" s="281" t="s">
        <v>373</v>
      </c>
      <c r="AU3938" s="281" t="s">
        <v>90</v>
      </c>
      <c r="AV3938" s="280" t="s">
        <v>90</v>
      </c>
      <c r="AW3938" s="280" t="s">
        <v>31</v>
      </c>
      <c r="AX3938" s="280" t="s">
        <v>77</v>
      </c>
      <c r="AY3938" s="281" t="s">
        <v>366</v>
      </c>
    </row>
    <row r="3939" spans="2:65" s="280" customFormat="1">
      <c r="B3939" s="279"/>
      <c r="D3939" s="274" t="s">
        <v>373</v>
      </c>
      <c r="E3939" s="281" t="s">
        <v>1</v>
      </c>
      <c r="F3939" s="282" t="s">
        <v>3104</v>
      </c>
      <c r="H3939" s="283">
        <v>-1.7809999999999999</v>
      </c>
      <c r="L3939" s="279"/>
      <c r="M3939" s="284"/>
      <c r="T3939" s="285"/>
      <c r="AT3939" s="281" t="s">
        <v>373</v>
      </c>
      <c r="AU3939" s="281" t="s">
        <v>90</v>
      </c>
      <c r="AV3939" s="280" t="s">
        <v>90</v>
      </c>
      <c r="AW3939" s="280" t="s">
        <v>31</v>
      </c>
      <c r="AX3939" s="280" t="s">
        <v>77</v>
      </c>
      <c r="AY3939" s="281" t="s">
        <v>366</v>
      </c>
    </row>
    <row r="3940" spans="2:65" s="280" customFormat="1">
      <c r="B3940" s="279"/>
      <c r="D3940" s="274" t="s">
        <v>373</v>
      </c>
      <c r="E3940" s="281" t="s">
        <v>1</v>
      </c>
      <c r="F3940" s="282" t="s">
        <v>3130</v>
      </c>
      <c r="H3940" s="283">
        <v>-0.35399999999999998</v>
      </c>
      <c r="L3940" s="279"/>
      <c r="M3940" s="284"/>
      <c r="T3940" s="285"/>
      <c r="AT3940" s="281" t="s">
        <v>373</v>
      </c>
      <c r="AU3940" s="281" t="s">
        <v>90</v>
      </c>
      <c r="AV3940" s="280" t="s">
        <v>90</v>
      </c>
      <c r="AW3940" s="280" t="s">
        <v>31</v>
      </c>
      <c r="AX3940" s="280" t="s">
        <v>77</v>
      </c>
      <c r="AY3940" s="281" t="s">
        <v>366</v>
      </c>
    </row>
    <row r="3941" spans="2:65" s="280" customFormat="1">
      <c r="B3941" s="279"/>
      <c r="D3941" s="274" t="s">
        <v>373</v>
      </c>
      <c r="E3941" s="281" t="s">
        <v>1</v>
      </c>
      <c r="F3941" s="282" t="s">
        <v>3131</v>
      </c>
      <c r="H3941" s="283">
        <v>4.8120000000000003</v>
      </c>
      <c r="L3941" s="279"/>
      <c r="M3941" s="284"/>
      <c r="T3941" s="285"/>
      <c r="AT3941" s="281" t="s">
        <v>373</v>
      </c>
      <c r="AU3941" s="281" t="s">
        <v>90</v>
      </c>
      <c r="AV3941" s="280" t="s">
        <v>90</v>
      </c>
      <c r="AW3941" s="280" t="s">
        <v>31</v>
      </c>
      <c r="AX3941" s="280" t="s">
        <v>77</v>
      </c>
      <c r="AY3941" s="281" t="s">
        <v>366</v>
      </c>
    </row>
    <row r="3942" spans="2:65" s="280" customFormat="1">
      <c r="B3942" s="279"/>
      <c r="D3942" s="274" t="s">
        <v>373</v>
      </c>
      <c r="E3942" s="281" t="s">
        <v>1</v>
      </c>
      <c r="F3942" s="282" t="s">
        <v>3132</v>
      </c>
      <c r="H3942" s="283">
        <v>-0.68</v>
      </c>
      <c r="L3942" s="279"/>
      <c r="M3942" s="284"/>
      <c r="T3942" s="285"/>
      <c r="AT3942" s="281" t="s">
        <v>373</v>
      </c>
      <c r="AU3942" s="281" t="s">
        <v>90</v>
      </c>
      <c r="AV3942" s="280" t="s">
        <v>90</v>
      </c>
      <c r="AW3942" s="280" t="s">
        <v>31</v>
      </c>
      <c r="AX3942" s="280" t="s">
        <v>77</v>
      </c>
      <c r="AY3942" s="281" t="s">
        <v>366</v>
      </c>
    </row>
    <row r="3943" spans="2:65" s="280" customFormat="1">
      <c r="B3943" s="279"/>
      <c r="D3943" s="274" t="s">
        <v>373</v>
      </c>
      <c r="E3943" s="281" t="s">
        <v>1</v>
      </c>
      <c r="F3943" s="282" t="s">
        <v>3133</v>
      </c>
      <c r="H3943" s="283">
        <v>2.351</v>
      </c>
      <c r="L3943" s="279"/>
      <c r="M3943" s="284"/>
      <c r="T3943" s="285"/>
      <c r="AT3943" s="281" t="s">
        <v>373</v>
      </c>
      <c r="AU3943" s="281" t="s">
        <v>90</v>
      </c>
      <c r="AV3943" s="280" t="s">
        <v>90</v>
      </c>
      <c r="AW3943" s="280" t="s">
        <v>31</v>
      </c>
      <c r="AX3943" s="280" t="s">
        <v>77</v>
      </c>
      <c r="AY3943" s="281" t="s">
        <v>366</v>
      </c>
    </row>
    <row r="3944" spans="2:65" s="280" customFormat="1">
      <c r="B3944" s="279"/>
      <c r="D3944" s="274" t="s">
        <v>373</v>
      </c>
      <c r="E3944" s="281" t="s">
        <v>1</v>
      </c>
      <c r="F3944" s="282" t="s">
        <v>3134</v>
      </c>
      <c r="H3944" s="283">
        <v>-0.38300000000000001</v>
      </c>
      <c r="L3944" s="279"/>
      <c r="M3944" s="284"/>
      <c r="T3944" s="285"/>
      <c r="AT3944" s="281" t="s">
        <v>373</v>
      </c>
      <c r="AU3944" s="281" t="s">
        <v>90</v>
      </c>
      <c r="AV3944" s="280" t="s">
        <v>90</v>
      </c>
      <c r="AW3944" s="280" t="s">
        <v>31</v>
      </c>
      <c r="AX3944" s="280" t="s">
        <v>77</v>
      </c>
      <c r="AY3944" s="281" t="s">
        <v>366</v>
      </c>
    </row>
    <row r="3945" spans="2:65" s="280" customFormat="1">
      <c r="B3945" s="279"/>
      <c r="D3945" s="274" t="s">
        <v>373</v>
      </c>
      <c r="E3945" s="281" t="s">
        <v>1</v>
      </c>
      <c r="F3945" s="282" t="s">
        <v>3135</v>
      </c>
      <c r="H3945" s="283">
        <v>0.24399999999999999</v>
      </c>
      <c r="L3945" s="279"/>
      <c r="M3945" s="284"/>
      <c r="T3945" s="285"/>
      <c r="AT3945" s="281" t="s">
        <v>373</v>
      </c>
      <c r="AU3945" s="281" t="s">
        <v>90</v>
      </c>
      <c r="AV3945" s="280" t="s">
        <v>90</v>
      </c>
      <c r="AW3945" s="280" t="s">
        <v>31</v>
      </c>
      <c r="AX3945" s="280" t="s">
        <v>77</v>
      </c>
      <c r="AY3945" s="281" t="s">
        <v>366</v>
      </c>
    </row>
    <row r="3946" spans="2:65" s="273" customFormat="1">
      <c r="B3946" s="272"/>
      <c r="D3946" s="274" t="s">
        <v>373</v>
      </c>
      <c r="E3946" s="275" t="s">
        <v>1</v>
      </c>
      <c r="F3946" s="276" t="s">
        <v>3136</v>
      </c>
      <c r="H3946" s="275" t="s">
        <v>1</v>
      </c>
      <c r="L3946" s="272"/>
      <c r="M3946" s="277"/>
      <c r="T3946" s="278"/>
      <c r="AT3946" s="275" t="s">
        <v>373</v>
      </c>
      <c r="AU3946" s="275" t="s">
        <v>90</v>
      </c>
      <c r="AV3946" s="273" t="s">
        <v>84</v>
      </c>
      <c r="AW3946" s="273" t="s">
        <v>31</v>
      </c>
      <c r="AX3946" s="273" t="s">
        <v>77</v>
      </c>
      <c r="AY3946" s="275" t="s">
        <v>366</v>
      </c>
    </row>
    <row r="3947" spans="2:65" s="280" customFormat="1">
      <c r="B3947" s="279"/>
      <c r="D3947" s="274" t="s">
        <v>373</v>
      </c>
      <c r="E3947" s="281" t="s">
        <v>1</v>
      </c>
      <c r="F3947" s="282" t="s">
        <v>3137</v>
      </c>
      <c r="H3947" s="283">
        <v>0.22</v>
      </c>
      <c r="L3947" s="279"/>
      <c r="M3947" s="284"/>
      <c r="T3947" s="285"/>
      <c r="AT3947" s="281" t="s">
        <v>373</v>
      </c>
      <c r="AU3947" s="281" t="s">
        <v>90</v>
      </c>
      <c r="AV3947" s="280" t="s">
        <v>90</v>
      </c>
      <c r="AW3947" s="280" t="s">
        <v>31</v>
      </c>
      <c r="AX3947" s="280" t="s">
        <v>77</v>
      </c>
      <c r="AY3947" s="281" t="s">
        <v>366</v>
      </c>
    </row>
    <row r="3948" spans="2:65" s="280" customFormat="1">
      <c r="B3948" s="279"/>
      <c r="D3948" s="274" t="s">
        <v>373</v>
      </c>
      <c r="E3948" s="281" t="s">
        <v>1</v>
      </c>
      <c r="F3948" s="282" t="s">
        <v>3138</v>
      </c>
      <c r="H3948" s="283">
        <v>0.253</v>
      </c>
      <c r="L3948" s="279"/>
      <c r="M3948" s="284"/>
      <c r="T3948" s="285"/>
      <c r="AT3948" s="281" t="s">
        <v>373</v>
      </c>
      <c r="AU3948" s="281" t="s">
        <v>90</v>
      </c>
      <c r="AV3948" s="280" t="s">
        <v>90</v>
      </c>
      <c r="AW3948" s="280" t="s">
        <v>31</v>
      </c>
      <c r="AX3948" s="280" t="s">
        <v>77</v>
      </c>
      <c r="AY3948" s="281" t="s">
        <v>366</v>
      </c>
    </row>
    <row r="3949" spans="2:65" s="280" customFormat="1">
      <c r="B3949" s="279"/>
      <c r="D3949" s="274" t="s">
        <v>373</v>
      </c>
      <c r="E3949" s="281" t="s">
        <v>1</v>
      </c>
      <c r="F3949" s="282" t="s">
        <v>3139</v>
      </c>
      <c r="H3949" s="283">
        <v>0.20300000000000001</v>
      </c>
      <c r="L3949" s="279"/>
      <c r="M3949" s="284"/>
      <c r="T3949" s="285"/>
      <c r="AT3949" s="281" t="s">
        <v>373</v>
      </c>
      <c r="AU3949" s="281" t="s">
        <v>90</v>
      </c>
      <c r="AV3949" s="280" t="s">
        <v>90</v>
      </c>
      <c r="AW3949" s="280" t="s">
        <v>31</v>
      </c>
      <c r="AX3949" s="280" t="s">
        <v>77</v>
      </c>
      <c r="AY3949" s="281" t="s">
        <v>366</v>
      </c>
    </row>
    <row r="3950" spans="2:65" s="287" customFormat="1">
      <c r="B3950" s="286"/>
      <c r="D3950" s="274" t="s">
        <v>373</v>
      </c>
      <c r="E3950" s="288" t="s">
        <v>1</v>
      </c>
      <c r="F3950" s="289" t="s">
        <v>378</v>
      </c>
      <c r="H3950" s="290">
        <v>213.892</v>
      </c>
      <c r="L3950" s="286"/>
      <c r="M3950" s="291"/>
      <c r="T3950" s="292"/>
      <c r="AT3950" s="288" t="s">
        <v>373</v>
      </c>
      <c r="AU3950" s="288" t="s">
        <v>90</v>
      </c>
      <c r="AV3950" s="287" t="s">
        <v>371</v>
      </c>
      <c r="AW3950" s="287" t="s">
        <v>31</v>
      </c>
      <c r="AX3950" s="287" t="s">
        <v>84</v>
      </c>
      <c r="AY3950" s="288" t="s">
        <v>366</v>
      </c>
    </row>
    <row r="3951" spans="2:65" s="74" customFormat="1" ht="33" customHeight="1">
      <c r="B3951" s="73"/>
      <c r="C3951" s="260" t="s">
        <v>3140</v>
      </c>
      <c r="D3951" s="260" t="s">
        <v>368</v>
      </c>
      <c r="E3951" s="261" t="s">
        <v>3141</v>
      </c>
      <c r="F3951" s="262" t="s">
        <v>3142</v>
      </c>
      <c r="G3951" s="263" t="s">
        <v>402</v>
      </c>
      <c r="H3951" s="264">
        <v>13.779</v>
      </c>
      <c r="I3951" s="26"/>
      <c r="J3951" s="266">
        <f>ROUND(I3951*H3951,2)</f>
        <v>0</v>
      </c>
      <c r="K3951" s="267"/>
      <c r="L3951" s="73"/>
      <c r="M3951" s="27" t="s">
        <v>1</v>
      </c>
      <c r="N3951" s="233" t="s">
        <v>43</v>
      </c>
      <c r="P3951" s="269">
        <f>O3951*H3951</f>
        <v>0</v>
      </c>
      <c r="Q3951" s="269">
        <v>0</v>
      </c>
      <c r="R3951" s="269">
        <f>Q3951*H3951</f>
        <v>0</v>
      </c>
      <c r="S3951" s="269">
        <v>2.4</v>
      </c>
      <c r="T3951" s="270">
        <f>S3951*H3951</f>
        <v>33.069600000000001</v>
      </c>
      <c r="AR3951" s="271" t="s">
        <v>371</v>
      </c>
      <c r="AT3951" s="271" t="s">
        <v>368</v>
      </c>
      <c r="AU3951" s="271" t="s">
        <v>90</v>
      </c>
      <c r="AY3951" s="53" t="s">
        <v>366</v>
      </c>
      <c r="BE3951" s="179">
        <f>IF(N3951="základná",J3951,0)</f>
        <v>0</v>
      </c>
      <c r="BF3951" s="179">
        <f>IF(N3951="znížená",J3951,0)</f>
        <v>0</v>
      </c>
      <c r="BG3951" s="179">
        <f>IF(N3951="zákl. prenesená",J3951,0)</f>
        <v>0</v>
      </c>
      <c r="BH3951" s="179">
        <f>IF(N3951="zníž. prenesená",J3951,0)</f>
        <v>0</v>
      </c>
      <c r="BI3951" s="179">
        <f>IF(N3951="nulová",J3951,0)</f>
        <v>0</v>
      </c>
      <c r="BJ3951" s="53" t="s">
        <v>90</v>
      </c>
      <c r="BK3951" s="179">
        <f>ROUND(I3951*H3951,2)</f>
        <v>0</v>
      </c>
      <c r="BL3951" s="53" t="s">
        <v>371</v>
      </c>
      <c r="BM3951" s="271" t="s">
        <v>3143</v>
      </c>
    </row>
    <row r="3952" spans="2:65" s="273" customFormat="1">
      <c r="B3952" s="272"/>
      <c r="D3952" s="274" t="s">
        <v>373</v>
      </c>
      <c r="E3952" s="275" t="s">
        <v>1</v>
      </c>
      <c r="F3952" s="276" t="s">
        <v>3144</v>
      </c>
      <c r="H3952" s="275" t="s">
        <v>1</v>
      </c>
      <c r="L3952" s="272"/>
      <c r="M3952" s="277"/>
      <c r="T3952" s="278"/>
      <c r="AT3952" s="275" t="s">
        <v>373</v>
      </c>
      <c r="AU3952" s="275" t="s">
        <v>90</v>
      </c>
      <c r="AV3952" s="273" t="s">
        <v>84</v>
      </c>
      <c r="AW3952" s="273" t="s">
        <v>31</v>
      </c>
      <c r="AX3952" s="273" t="s">
        <v>77</v>
      </c>
      <c r="AY3952" s="275" t="s">
        <v>366</v>
      </c>
    </row>
    <row r="3953" spans="2:65" s="280" customFormat="1">
      <c r="B3953" s="279"/>
      <c r="D3953" s="274" t="s">
        <v>373</v>
      </c>
      <c r="E3953" s="281" t="s">
        <v>1</v>
      </c>
      <c r="F3953" s="282" t="s">
        <v>3145</v>
      </c>
      <c r="H3953" s="283">
        <v>0.48099999999999998</v>
      </c>
      <c r="L3953" s="279"/>
      <c r="M3953" s="284"/>
      <c r="T3953" s="285"/>
      <c r="AT3953" s="281" t="s">
        <v>373</v>
      </c>
      <c r="AU3953" s="281" t="s">
        <v>90</v>
      </c>
      <c r="AV3953" s="280" t="s">
        <v>90</v>
      </c>
      <c r="AW3953" s="280" t="s">
        <v>31</v>
      </c>
      <c r="AX3953" s="280" t="s">
        <v>77</v>
      </c>
      <c r="AY3953" s="281" t="s">
        <v>366</v>
      </c>
    </row>
    <row r="3954" spans="2:65" s="280" customFormat="1">
      <c r="B3954" s="279"/>
      <c r="D3954" s="274" t="s">
        <v>373</v>
      </c>
      <c r="E3954" s="281" t="s">
        <v>1</v>
      </c>
      <c r="F3954" s="282" t="s">
        <v>3146</v>
      </c>
      <c r="H3954" s="283">
        <v>6.1139999999999999</v>
      </c>
      <c r="L3954" s="279"/>
      <c r="M3954" s="284"/>
      <c r="T3954" s="285"/>
      <c r="AT3954" s="281" t="s">
        <v>373</v>
      </c>
      <c r="AU3954" s="281" t="s">
        <v>90</v>
      </c>
      <c r="AV3954" s="280" t="s">
        <v>90</v>
      </c>
      <c r="AW3954" s="280" t="s">
        <v>31</v>
      </c>
      <c r="AX3954" s="280" t="s">
        <v>77</v>
      </c>
      <c r="AY3954" s="281" t="s">
        <v>366</v>
      </c>
    </row>
    <row r="3955" spans="2:65" s="280" customFormat="1">
      <c r="B3955" s="279"/>
      <c r="D3955" s="274" t="s">
        <v>373</v>
      </c>
      <c r="E3955" s="281" t="s">
        <v>1</v>
      </c>
      <c r="F3955" s="282" t="s">
        <v>3147</v>
      </c>
      <c r="H3955" s="283">
        <v>0.53400000000000003</v>
      </c>
      <c r="L3955" s="279"/>
      <c r="M3955" s="284"/>
      <c r="T3955" s="285"/>
      <c r="AT3955" s="281" t="s">
        <v>373</v>
      </c>
      <c r="AU3955" s="281" t="s">
        <v>90</v>
      </c>
      <c r="AV3955" s="280" t="s">
        <v>90</v>
      </c>
      <c r="AW3955" s="280" t="s">
        <v>31</v>
      </c>
      <c r="AX3955" s="280" t="s">
        <v>77</v>
      </c>
      <c r="AY3955" s="281" t="s">
        <v>366</v>
      </c>
    </row>
    <row r="3956" spans="2:65" s="280" customFormat="1" ht="22.5">
      <c r="B3956" s="279"/>
      <c r="D3956" s="274" t="s">
        <v>373</v>
      </c>
      <c r="E3956" s="281" t="s">
        <v>1</v>
      </c>
      <c r="F3956" s="282" t="s">
        <v>3148</v>
      </c>
      <c r="H3956" s="283">
        <v>4.0270000000000001</v>
      </c>
      <c r="L3956" s="279"/>
      <c r="M3956" s="284"/>
      <c r="T3956" s="285"/>
      <c r="AT3956" s="281" t="s">
        <v>373</v>
      </c>
      <c r="AU3956" s="281" t="s">
        <v>90</v>
      </c>
      <c r="AV3956" s="280" t="s">
        <v>90</v>
      </c>
      <c r="AW3956" s="280" t="s">
        <v>31</v>
      </c>
      <c r="AX3956" s="280" t="s">
        <v>77</v>
      </c>
      <c r="AY3956" s="281" t="s">
        <v>366</v>
      </c>
    </row>
    <row r="3957" spans="2:65" s="273" customFormat="1">
      <c r="B3957" s="272"/>
      <c r="D3957" s="274" t="s">
        <v>373</v>
      </c>
      <c r="E3957" s="275" t="s">
        <v>1</v>
      </c>
      <c r="F3957" s="276" t="s">
        <v>3149</v>
      </c>
      <c r="H3957" s="275" t="s">
        <v>1</v>
      </c>
      <c r="L3957" s="272"/>
      <c r="M3957" s="277"/>
      <c r="T3957" s="278"/>
      <c r="AT3957" s="275" t="s">
        <v>373</v>
      </c>
      <c r="AU3957" s="275" t="s">
        <v>90</v>
      </c>
      <c r="AV3957" s="273" t="s">
        <v>84</v>
      </c>
      <c r="AW3957" s="273" t="s">
        <v>31</v>
      </c>
      <c r="AX3957" s="273" t="s">
        <v>77</v>
      </c>
      <c r="AY3957" s="275" t="s">
        <v>366</v>
      </c>
    </row>
    <row r="3958" spans="2:65" s="280" customFormat="1">
      <c r="B3958" s="279"/>
      <c r="D3958" s="274" t="s">
        <v>373</v>
      </c>
      <c r="E3958" s="281" t="s">
        <v>1</v>
      </c>
      <c r="F3958" s="282" t="s">
        <v>3150</v>
      </c>
      <c r="H3958" s="283">
        <v>2.6230000000000002</v>
      </c>
      <c r="L3958" s="279"/>
      <c r="M3958" s="284"/>
      <c r="T3958" s="285"/>
      <c r="AT3958" s="281" t="s">
        <v>373</v>
      </c>
      <c r="AU3958" s="281" t="s">
        <v>90</v>
      </c>
      <c r="AV3958" s="280" t="s">
        <v>90</v>
      </c>
      <c r="AW3958" s="280" t="s">
        <v>31</v>
      </c>
      <c r="AX3958" s="280" t="s">
        <v>77</v>
      </c>
      <c r="AY3958" s="281" t="s">
        <v>366</v>
      </c>
    </row>
    <row r="3959" spans="2:65" s="287" customFormat="1">
      <c r="B3959" s="286"/>
      <c r="D3959" s="274" t="s">
        <v>373</v>
      </c>
      <c r="E3959" s="288" t="s">
        <v>1</v>
      </c>
      <c r="F3959" s="289" t="s">
        <v>378</v>
      </c>
      <c r="H3959" s="290">
        <v>13.779</v>
      </c>
      <c r="L3959" s="286"/>
      <c r="M3959" s="291"/>
      <c r="T3959" s="292"/>
      <c r="AT3959" s="288" t="s">
        <v>373</v>
      </c>
      <c r="AU3959" s="288" t="s">
        <v>90</v>
      </c>
      <c r="AV3959" s="287" t="s">
        <v>371</v>
      </c>
      <c r="AW3959" s="287" t="s">
        <v>31</v>
      </c>
      <c r="AX3959" s="287" t="s">
        <v>84</v>
      </c>
      <c r="AY3959" s="288" t="s">
        <v>366</v>
      </c>
    </row>
    <row r="3960" spans="2:65" s="74" customFormat="1" ht="16.5" customHeight="1">
      <c r="B3960" s="73"/>
      <c r="C3960" s="260" t="s">
        <v>3151</v>
      </c>
      <c r="D3960" s="260" t="s">
        <v>368</v>
      </c>
      <c r="E3960" s="261" t="s">
        <v>3152</v>
      </c>
      <c r="F3960" s="262" t="s">
        <v>3153</v>
      </c>
      <c r="G3960" s="263" t="s">
        <v>249</v>
      </c>
      <c r="H3960" s="264">
        <v>15.856999999999999</v>
      </c>
      <c r="I3960" s="26"/>
      <c r="J3960" s="266">
        <f>ROUND(I3960*H3960,2)</f>
        <v>0</v>
      </c>
      <c r="K3960" s="267"/>
      <c r="L3960" s="73"/>
      <c r="M3960" s="27" t="s">
        <v>1</v>
      </c>
      <c r="N3960" s="233" t="s">
        <v>43</v>
      </c>
      <c r="P3960" s="269">
        <f>O3960*H3960</f>
        <v>0</v>
      </c>
      <c r="Q3960" s="269">
        <v>0</v>
      </c>
      <c r="R3960" s="269">
        <f>Q3960*H3960</f>
        <v>0</v>
      </c>
      <c r="S3960" s="269">
        <v>5.5E-2</v>
      </c>
      <c r="T3960" s="270">
        <f>S3960*H3960</f>
        <v>0.87213499999999999</v>
      </c>
      <c r="AR3960" s="271" t="s">
        <v>371</v>
      </c>
      <c r="AT3960" s="271" t="s">
        <v>368</v>
      </c>
      <c r="AU3960" s="271" t="s">
        <v>90</v>
      </c>
      <c r="AY3960" s="53" t="s">
        <v>366</v>
      </c>
      <c r="BE3960" s="179">
        <f>IF(N3960="základná",J3960,0)</f>
        <v>0</v>
      </c>
      <c r="BF3960" s="179">
        <f>IF(N3960="znížená",J3960,0)</f>
        <v>0</v>
      </c>
      <c r="BG3960" s="179">
        <f>IF(N3960="zákl. prenesená",J3960,0)</f>
        <v>0</v>
      </c>
      <c r="BH3960" s="179">
        <f>IF(N3960="zníž. prenesená",J3960,0)</f>
        <v>0</v>
      </c>
      <c r="BI3960" s="179">
        <f>IF(N3960="nulová",J3960,0)</f>
        <v>0</v>
      </c>
      <c r="BJ3960" s="53" t="s">
        <v>90</v>
      </c>
      <c r="BK3960" s="179">
        <f>ROUND(I3960*H3960,2)</f>
        <v>0</v>
      </c>
      <c r="BL3960" s="53" t="s">
        <v>371</v>
      </c>
      <c r="BM3960" s="271" t="s">
        <v>3154</v>
      </c>
    </row>
    <row r="3961" spans="2:65" s="273" customFormat="1">
      <c r="B3961" s="272"/>
      <c r="D3961" s="274" t="s">
        <v>373</v>
      </c>
      <c r="E3961" s="275" t="s">
        <v>1</v>
      </c>
      <c r="F3961" s="276" t="s">
        <v>382</v>
      </c>
      <c r="H3961" s="275" t="s">
        <v>1</v>
      </c>
      <c r="L3961" s="272"/>
      <c r="M3961" s="277"/>
      <c r="T3961" s="278"/>
      <c r="AT3961" s="275" t="s">
        <v>373</v>
      </c>
      <c r="AU3961" s="275" t="s">
        <v>90</v>
      </c>
      <c r="AV3961" s="273" t="s">
        <v>84</v>
      </c>
      <c r="AW3961" s="273" t="s">
        <v>31</v>
      </c>
      <c r="AX3961" s="273" t="s">
        <v>77</v>
      </c>
      <c r="AY3961" s="275" t="s">
        <v>366</v>
      </c>
    </row>
    <row r="3962" spans="2:65" s="280" customFormat="1">
      <c r="B3962" s="279"/>
      <c r="D3962" s="274" t="s">
        <v>373</v>
      </c>
      <c r="E3962" s="281" t="s">
        <v>1</v>
      </c>
      <c r="F3962" s="282" t="s">
        <v>3155</v>
      </c>
      <c r="H3962" s="283">
        <v>15.856999999999999</v>
      </c>
      <c r="L3962" s="279"/>
      <c r="M3962" s="284"/>
      <c r="T3962" s="285"/>
      <c r="AT3962" s="281" t="s">
        <v>373</v>
      </c>
      <c r="AU3962" s="281" t="s">
        <v>90</v>
      </c>
      <c r="AV3962" s="280" t="s">
        <v>90</v>
      </c>
      <c r="AW3962" s="280" t="s">
        <v>31</v>
      </c>
      <c r="AX3962" s="280" t="s">
        <v>77</v>
      </c>
      <c r="AY3962" s="281" t="s">
        <v>366</v>
      </c>
    </row>
    <row r="3963" spans="2:65" s="287" customFormat="1">
      <c r="B3963" s="286"/>
      <c r="D3963" s="274" t="s">
        <v>373</v>
      </c>
      <c r="E3963" s="288" t="s">
        <v>1</v>
      </c>
      <c r="F3963" s="289" t="s">
        <v>378</v>
      </c>
      <c r="H3963" s="290">
        <v>15.856999999999999</v>
      </c>
      <c r="L3963" s="286"/>
      <c r="M3963" s="291"/>
      <c r="T3963" s="292"/>
      <c r="AT3963" s="288" t="s">
        <v>373</v>
      </c>
      <c r="AU3963" s="288" t="s">
        <v>90</v>
      </c>
      <c r="AV3963" s="287" t="s">
        <v>371</v>
      </c>
      <c r="AW3963" s="287" t="s">
        <v>31</v>
      </c>
      <c r="AX3963" s="287" t="s">
        <v>84</v>
      </c>
      <c r="AY3963" s="288" t="s">
        <v>366</v>
      </c>
    </row>
    <row r="3964" spans="2:65" s="74" customFormat="1" ht="33" customHeight="1">
      <c r="B3964" s="73"/>
      <c r="C3964" s="260" t="s">
        <v>3156</v>
      </c>
      <c r="D3964" s="260" t="s">
        <v>368</v>
      </c>
      <c r="E3964" s="261" t="s">
        <v>3157</v>
      </c>
      <c r="F3964" s="262" t="s">
        <v>3158</v>
      </c>
      <c r="G3964" s="263" t="s">
        <v>249</v>
      </c>
      <c r="H3964" s="264">
        <v>1231.066</v>
      </c>
      <c r="I3964" s="26"/>
      <c r="J3964" s="266">
        <f>ROUND(I3964*H3964,2)</f>
        <v>0</v>
      </c>
      <c r="K3964" s="267"/>
      <c r="L3964" s="73"/>
      <c r="M3964" s="27" t="s">
        <v>1</v>
      </c>
      <c r="N3964" s="233" t="s">
        <v>43</v>
      </c>
      <c r="P3964" s="269">
        <f>O3964*H3964</f>
        <v>0</v>
      </c>
      <c r="Q3964" s="269">
        <v>0</v>
      </c>
      <c r="R3964" s="269">
        <f>Q3964*H3964</f>
        <v>0</v>
      </c>
      <c r="S3964" s="269">
        <v>0.68</v>
      </c>
      <c r="T3964" s="270">
        <f>S3964*H3964</f>
        <v>837.12488000000008</v>
      </c>
      <c r="AR3964" s="271" t="s">
        <v>371</v>
      </c>
      <c r="AT3964" s="271" t="s">
        <v>368</v>
      </c>
      <c r="AU3964" s="271" t="s">
        <v>90</v>
      </c>
      <c r="AY3964" s="53" t="s">
        <v>366</v>
      </c>
      <c r="BE3964" s="179">
        <f>IF(N3964="základná",J3964,0)</f>
        <v>0</v>
      </c>
      <c r="BF3964" s="179">
        <f>IF(N3964="znížená",J3964,0)</f>
        <v>0</v>
      </c>
      <c r="BG3964" s="179">
        <f>IF(N3964="zákl. prenesená",J3964,0)</f>
        <v>0</v>
      </c>
      <c r="BH3964" s="179">
        <f>IF(N3964="zníž. prenesená",J3964,0)</f>
        <v>0</v>
      </c>
      <c r="BI3964" s="179">
        <f>IF(N3964="nulová",J3964,0)</f>
        <v>0</v>
      </c>
      <c r="BJ3964" s="53" t="s">
        <v>90</v>
      </c>
      <c r="BK3964" s="179">
        <f>ROUND(I3964*H3964,2)</f>
        <v>0</v>
      </c>
      <c r="BL3964" s="53" t="s">
        <v>371</v>
      </c>
      <c r="BM3964" s="271" t="s">
        <v>3159</v>
      </c>
    </row>
    <row r="3965" spans="2:65" s="273" customFormat="1">
      <c r="B3965" s="272"/>
      <c r="D3965" s="274" t="s">
        <v>373</v>
      </c>
      <c r="E3965" s="275" t="s">
        <v>1</v>
      </c>
      <c r="F3965" s="276" t="s">
        <v>632</v>
      </c>
      <c r="H3965" s="275" t="s">
        <v>1</v>
      </c>
      <c r="L3965" s="272"/>
      <c r="M3965" s="277"/>
      <c r="T3965" s="278"/>
      <c r="AT3965" s="275" t="s">
        <v>373</v>
      </c>
      <c r="AU3965" s="275" t="s">
        <v>90</v>
      </c>
      <c r="AV3965" s="273" t="s">
        <v>84</v>
      </c>
      <c r="AW3965" s="273" t="s">
        <v>31</v>
      </c>
      <c r="AX3965" s="273" t="s">
        <v>77</v>
      </c>
      <c r="AY3965" s="275" t="s">
        <v>366</v>
      </c>
    </row>
    <row r="3966" spans="2:65" s="280" customFormat="1">
      <c r="B3966" s="279"/>
      <c r="D3966" s="274" t="s">
        <v>373</v>
      </c>
      <c r="E3966" s="281" t="s">
        <v>1</v>
      </c>
      <c r="F3966" s="282" t="s">
        <v>1259</v>
      </c>
      <c r="H3966" s="283">
        <v>51.28</v>
      </c>
      <c r="L3966" s="279"/>
      <c r="M3966" s="284"/>
      <c r="T3966" s="285"/>
      <c r="AT3966" s="281" t="s">
        <v>373</v>
      </c>
      <c r="AU3966" s="281" t="s">
        <v>90</v>
      </c>
      <c r="AV3966" s="280" t="s">
        <v>90</v>
      </c>
      <c r="AW3966" s="280" t="s">
        <v>31</v>
      </c>
      <c r="AX3966" s="280" t="s">
        <v>77</v>
      </c>
      <c r="AY3966" s="281" t="s">
        <v>366</v>
      </c>
    </row>
    <row r="3967" spans="2:65" s="273" customFormat="1">
      <c r="B3967" s="272"/>
      <c r="D3967" s="274" t="s">
        <v>373</v>
      </c>
      <c r="E3967" s="275" t="s">
        <v>1</v>
      </c>
      <c r="F3967" s="276" t="s">
        <v>634</v>
      </c>
      <c r="H3967" s="275" t="s">
        <v>1</v>
      </c>
      <c r="L3967" s="272"/>
      <c r="M3967" s="277"/>
      <c r="T3967" s="278"/>
      <c r="AT3967" s="275" t="s">
        <v>373</v>
      </c>
      <c r="AU3967" s="275" t="s">
        <v>90</v>
      </c>
      <c r="AV3967" s="273" t="s">
        <v>84</v>
      </c>
      <c r="AW3967" s="273" t="s">
        <v>31</v>
      </c>
      <c r="AX3967" s="273" t="s">
        <v>77</v>
      </c>
      <c r="AY3967" s="275" t="s">
        <v>366</v>
      </c>
    </row>
    <row r="3968" spans="2:65" s="280" customFormat="1">
      <c r="B3968" s="279"/>
      <c r="D3968" s="274" t="s">
        <v>373</v>
      </c>
      <c r="E3968" s="281" t="s">
        <v>1</v>
      </c>
      <c r="F3968" s="282" t="s">
        <v>3160</v>
      </c>
      <c r="H3968" s="283">
        <v>571.48800000000006</v>
      </c>
      <c r="L3968" s="279"/>
      <c r="M3968" s="284"/>
      <c r="T3968" s="285"/>
      <c r="AT3968" s="281" t="s">
        <v>373</v>
      </c>
      <c r="AU3968" s="281" t="s">
        <v>90</v>
      </c>
      <c r="AV3968" s="280" t="s">
        <v>90</v>
      </c>
      <c r="AW3968" s="280" t="s">
        <v>31</v>
      </c>
      <c r="AX3968" s="280" t="s">
        <v>77</v>
      </c>
      <c r="AY3968" s="281" t="s">
        <v>366</v>
      </c>
    </row>
    <row r="3969" spans="2:65" s="280" customFormat="1">
      <c r="B3969" s="279"/>
      <c r="D3969" s="274" t="s">
        <v>373</v>
      </c>
      <c r="E3969" s="281" t="s">
        <v>1</v>
      </c>
      <c r="F3969" s="282" t="s">
        <v>1261</v>
      </c>
      <c r="H3969" s="283">
        <v>55.54</v>
      </c>
      <c r="L3969" s="279"/>
      <c r="M3969" s="284"/>
      <c r="T3969" s="285"/>
      <c r="AT3969" s="281" t="s">
        <v>373</v>
      </c>
      <c r="AU3969" s="281" t="s">
        <v>90</v>
      </c>
      <c r="AV3969" s="280" t="s">
        <v>90</v>
      </c>
      <c r="AW3969" s="280" t="s">
        <v>31</v>
      </c>
      <c r="AX3969" s="280" t="s">
        <v>77</v>
      </c>
      <c r="AY3969" s="281" t="s">
        <v>366</v>
      </c>
    </row>
    <row r="3970" spans="2:65" s="273" customFormat="1">
      <c r="B3970" s="272"/>
      <c r="D3970" s="274" t="s">
        <v>373</v>
      </c>
      <c r="E3970" s="275" t="s">
        <v>1</v>
      </c>
      <c r="F3970" s="276" t="s">
        <v>924</v>
      </c>
      <c r="H3970" s="275" t="s">
        <v>1</v>
      </c>
      <c r="L3970" s="272"/>
      <c r="M3970" s="277"/>
      <c r="T3970" s="278"/>
      <c r="AT3970" s="275" t="s">
        <v>373</v>
      </c>
      <c r="AU3970" s="275" t="s">
        <v>90</v>
      </c>
      <c r="AV3970" s="273" t="s">
        <v>84</v>
      </c>
      <c r="AW3970" s="273" t="s">
        <v>31</v>
      </c>
      <c r="AX3970" s="273" t="s">
        <v>77</v>
      </c>
      <c r="AY3970" s="275" t="s">
        <v>366</v>
      </c>
    </row>
    <row r="3971" spans="2:65" s="280" customFormat="1">
      <c r="B3971" s="279"/>
      <c r="D3971" s="274" t="s">
        <v>373</v>
      </c>
      <c r="E3971" s="281" t="s">
        <v>1</v>
      </c>
      <c r="F3971" s="282" t="s">
        <v>3161</v>
      </c>
      <c r="H3971" s="283">
        <v>496.88799999999998</v>
      </c>
      <c r="L3971" s="279"/>
      <c r="M3971" s="284"/>
      <c r="T3971" s="285"/>
      <c r="AT3971" s="281" t="s">
        <v>373</v>
      </c>
      <c r="AU3971" s="281" t="s">
        <v>90</v>
      </c>
      <c r="AV3971" s="280" t="s">
        <v>90</v>
      </c>
      <c r="AW3971" s="280" t="s">
        <v>31</v>
      </c>
      <c r="AX3971" s="280" t="s">
        <v>77</v>
      </c>
      <c r="AY3971" s="281" t="s">
        <v>366</v>
      </c>
    </row>
    <row r="3972" spans="2:65" s="280" customFormat="1">
      <c r="B3972" s="279"/>
      <c r="D3972" s="274" t="s">
        <v>373</v>
      </c>
      <c r="E3972" s="281" t="s">
        <v>1</v>
      </c>
      <c r="F3972" s="282" t="s">
        <v>1263</v>
      </c>
      <c r="H3972" s="283">
        <v>55.87</v>
      </c>
      <c r="L3972" s="279"/>
      <c r="M3972" s="284"/>
      <c r="T3972" s="285"/>
      <c r="AT3972" s="281" t="s">
        <v>373</v>
      </c>
      <c r="AU3972" s="281" t="s">
        <v>90</v>
      </c>
      <c r="AV3972" s="280" t="s">
        <v>90</v>
      </c>
      <c r="AW3972" s="280" t="s">
        <v>31</v>
      </c>
      <c r="AX3972" s="280" t="s">
        <v>77</v>
      </c>
      <c r="AY3972" s="281" t="s">
        <v>366</v>
      </c>
    </row>
    <row r="3973" spans="2:65" s="287" customFormat="1">
      <c r="B3973" s="286"/>
      <c r="D3973" s="274" t="s">
        <v>373</v>
      </c>
      <c r="E3973" s="288" t="s">
        <v>1</v>
      </c>
      <c r="F3973" s="289" t="s">
        <v>378</v>
      </c>
      <c r="H3973" s="290">
        <v>1231.066</v>
      </c>
      <c r="L3973" s="286"/>
      <c r="M3973" s="291"/>
      <c r="T3973" s="292"/>
      <c r="AT3973" s="288" t="s">
        <v>373</v>
      </c>
      <c r="AU3973" s="288" t="s">
        <v>90</v>
      </c>
      <c r="AV3973" s="287" t="s">
        <v>371</v>
      </c>
      <c r="AW3973" s="287" t="s">
        <v>31</v>
      </c>
      <c r="AX3973" s="287" t="s">
        <v>84</v>
      </c>
      <c r="AY3973" s="288" t="s">
        <v>366</v>
      </c>
    </row>
    <row r="3974" spans="2:65" s="74" customFormat="1" ht="24.2" customHeight="1">
      <c r="B3974" s="73"/>
      <c r="C3974" s="260" t="s">
        <v>3162</v>
      </c>
      <c r="D3974" s="260" t="s">
        <v>368</v>
      </c>
      <c r="E3974" s="261" t="s">
        <v>3163</v>
      </c>
      <c r="F3974" s="262" t="s">
        <v>3164</v>
      </c>
      <c r="G3974" s="263" t="s">
        <v>265</v>
      </c>
      <c r="H3974" s="264">
        <v>4.8879999999999999</v>
      </c>
      <c r="I3974" s="26"/>
      <c r="J3974" s="266">
        <f>ROUND(I3974*H3974,2)</f>
        <v>0</v>
      </c>
      <c r="K3974" s="267"/>
      <c r="L3974" s="73"/>
      <c r="M3974" s="27" t="s">
        <v>1</v>
      </c>
      <c r="N3974" s="233" t="s">
        <v>43</v>
      </c>
      <c r="P3974" s="269">
        <f>O3974*H3974</f>
        <v>0</v>
      </c>
      <c r="Q3974" s="269">
        <v>0</v>
      </c>
      <c r="R3974" s="269">
        <f>Q3974*H3974</f>
        <v>0</v>
      </c>
      <c r="S3974" s="269">
        <v>7.0000000000000007E-2</v>
      </c>
      <c r="T3974" s="270">
        <f>S3974*H3974</f>
        <v>0.34216000000000002</v>
      </c>
      <c r="AR3974" s="271" t="s">
        <v>371</v>
      </c>
      <c r="AT3974" s="271" t="s">
        <v>368</v>
      </c>
      <c r="AU3974" s="271" t="s">
        <v>90</v>
      </c>
      <c r="AY3974" s="53" t="s">
        <v>366</v>
      </c>
      <c r="BE3974" s="179">
        <f>IF(N3974="základná",J3974,0)</f>
        <v>0</v>
      </c>
      <c r="BF3974" s="179">
        <f>IF(N3974="znížená",J3974,0)</f>
        <v>0</v>
      </c>
      <c r="BG3974" s="179">
        <f>IF(N3974="zákl. prenesená",J3974,0)</f>
        <v>0</v>
      </c>
      <c r="BH3974" s="179">
        <f>IF(N3974="zníž. prenesená",J3974,0)</f>
        <v>0</v>
      </c>
      <c r="BI3974" s="179">
        <f>IF(N3974="nulová",J3974,0)</f>
        <v>0</v>
      </c>
      <c r="BJ3974" s="53" t="s">
        <v>90</v>
      </c>
      <c r="BK3974" s="179">
        <f>ROUND(I3974*H3974,2)</f>
        <v>0</v>
      </c>
      <c r="BL3974" s="53" t="s">
        <v>371</v>
      </c>
      <c r="BM3974" s="271" t="s">
        <v>3165</v>
      </c>
    </row>
    <row r="3975" spans="2:65" s="273" customFormat="1">
      <c r="B3975" s="272"/>
      <c r="D3975" s="274" t="s">
        <v>373</v>
      </c>
      <c r="E3975" s="275" t="s">
        <v>1</v>
      </c>
      <c r="F3975" s="276" t="s">
        <v>3166</v>
      </c>
      <c r="H3975" s="275" t="s">
        <v>1</v>
      </c>
      <c r="L3975" s="272"/>
      <c r="M3975" s="277"/>
      <c r="T3975" s="278"/>
      <c r="AT3975" s="275" t="s">
        <v>373</v>
      </c>
      <c r="AU3975" s="275" t="s">
        <v>90</v>
      </c>
      <c r="AV3975" s="273" t="s">
        <v>84</v>
      </c>
      <c r="AW3975" s="273" t="s">
        <v>31</v>
      </c>
      <c r="AX3975" s="273" t="s">
        <v>77</v>
      </c>
      <c r="AY3975" s="275" t="s">
        <v>366</v>
      </c>
    </row>
    <row r="3976" spans="2:65" s="280" customFormat="1">
      <c r="B3976" s="279"/>
      <c r="D3976" s="274" t="s">
        <v>373</v>
      </c>
      <c r="E3976" s="281" t="s">
        <v>1</v>
      </c>
      <c r="F3976" s="282" t="s">
        <v>3167</v>
      </c>
      <c r="H3976" s="283">
        <v>4.8879999999999999</v>
      </c>
      <c r="L3976" s="279"/>
      <c r="M3976" s="284"/>
      <c r="T3976" s="285"/>
      <c r="AT3976" s="281" t="s">
        <v>373</v>
      </c>
      <c r="AU3976" s="281" t="s">
        <v>90</v>
      </c>
      <c r="AV3976" s="280" t="s">
        <v>90</v>
      </c>
      <c r="AW3976" s="280" t="s">
        <v>31</v>
      </c>
      <c r="AX3976" s="280" t="s">
        <v>77</v>
      </c>
      <c r="AY3976" s="281" t="s">
        <v>366</v>
      </c>
    </row>
    <row r="3977" spans="2:65" s="287" customFormat="1">
      <c r="B3977" s="286"/>
      <c r="D3977" s="274" t="s">
        <v>373</v>
      </c>
      <c r="E3977" s="288" t="s">
        <v>1</v>
      </c>
      <c r="F3977" s="289" t="s">
        <v>378</v>
      </c>
      <c r="H3977" s="290">
        <v>4.8879999999999999</v>
      </c>
      <c r="L3977" s="286"/>
      <c r="M3977" s="291"/>
      <c r="T3977" s="292"/>
      <c r="AT3977" s="288" t="s">
        <v>373</v>
      </c>
      <c r="AU3977" s="288" t="s">
        <v>90</v>
      </c>
      <c r="AV3977" s="287" t="s">
        <v>371</v>
      </c>
      <c r="AW3977" s="287" t="s">
        <v>31</v>
      </c>
      <c r="AX3977" s="287" t="s">
        <v>84</v>
      </c>
      <c r="AY3977" s="288" t="s">
        <v>366</v>
      </c>
    </row>
    <row r="3978" spans="2:65" s="74" customFormat="1" ht="24.2" customHeight="1">
      <c r="B3978" s="73"/>
      <c r="C3978" s="260" t="s">
        <v>3168</v>
      </c>
      <c r="D3978" s="260" t="s">
        <v>368</v>
      </c>
      <c r="E3978" s="261" t="s">
        <v>3169</v>
      </c>
      <c r="F3978" s="262" t="s">
        <v>3170</v>
      </c>
      <c r="G3978" s="263" t="s">
        <v>249</v>
      </c>
      <c r="H3978" s="264">
        <v>8.02</v>
      </c>
      <c r="I3978" s="26"/>
      <c r="J3978" s="266">
        <f>ROUND(I3978*H3978,2)</f>
        <v>0</v>
      </c>
      <c r="K3978" s="267"/>
      <c r="L3978" s="73"/>
      <c r="M3978" s="27" t="s">
        <v>1</v>
      </c>
      <c r="N3978" s="233" t="s">
        <v>43</v>
      </c>
      <c r="P3978" s="269">
        <f>O3978*H3978</f>
        <v>0</v>
      </c>
      <c r="Q3978" s="269">
        <v>0</v>
      </c>
      <c r="R3978" s="269">
        <f>Q3978*H3978</f>
        <v>0</v>
      </c>
      <c r="S3978" s="269">
        <v>0.39200000000000002</v>
      </c>
      <c r="T3978" s="270">
        <f>S3978*H3978</f>
        <v>3.14384</v>
      </c>
      <c r="AR3978" s="271" t="s">
        <v>371</v>
      </c>
      <c r="AT3978" s="271" t="s">
        <v>368</v>
      </c>
      <c r="AU3978" s="271" t="s">
        <v>90</v>
      </c>
      <c r="AY3978" s="53" t="s">
        <v>366</v>
      </c>
      <c r="BE3978" s="179">
        <f>IF(N3978="základná",J3978,0)</f>
        <v>0</v>
      </c>
      <c r="BF3978" s="179">
        <f>IF(N3978="znížená",J3978,0)</f>
        <v>0</v>
      </c>
      <c r="BG3978" s="179">
        <f>IF(N3978="zákl. prenesená",J3978,0)</f>
        <v>0</v>
      </c>
      <c r="BH3978" s="179">
        <f>IF(N3978="zníž. prenesená",J3978,0)</f>
        <v>0</v>
      </c>
      <c r="BI3978" s="179">
        <f>IF(N3978="nulová",J3978,0)</f>
        <v>0</v>
      </c>
      <c r="BJ3978" s="53" t="s">
        <v>90</v>
      </c>
      <c r="BK3978" s="179">
        <f>ROUND(I3978*H3978,2)</f>
        <v>0</v>
      </c>
      <c r="BL3978" s="53" t="s">
        <v>371</v>
      </c>
      <c r="BM3978" s="271" t="s">
        <v>3171</v>
      </c>
    </row>
    <row r="3979" spans="2:65" s="273" customFormat="1">
      <c r="B3979" s="272"/>
      <c r="D3979" s="274" t="s">
        <v>373</v>
      </c>
      <c r="E3979" s="275" t="s">
        <v>1</v>
      </c>
      <c r="F3979" s="276" t="s">
        <v>3172</v>
      </c>
      <c r="H3979" s="275" t="s">
        <v>1</v>
      </c>
      <c r="L3979" s="272"/>
      <c r="M3979" s="277"/>
      <c r="T3979" s="278"/>
      <c r="AT3979" s="275" t="s">
        <v>373</v>
      </c>
      <c r="AU3979" s="275" t="s">
        <v>90</v>
      </c>
      <c r="AV3979" s="273" t="s">
        <v>84</v>
      </c>
      <c r="AW3979" s="273" t="s">
        <v>31</v>
      </c>
      <c r="AX3979" s="273" t="s">
        <v>77</v>
      </c>
      <c r="AY3979" s="275" t="s">
        <v>366</v>
      </c>
    </row>
    <row r="3980" spans="2:65" s="280" customFormat="1">
      <c r="B3980" s="279"/>
      <c r="D3980" s="274" t="s">
        <v>373</v>
      </c>
      <c r="E3980" s="281" t="s">
        <v>1</v>
      </c>
      <c r="F3980" s="282" t="s">
        <v>3173</v>
      </c>
      <c r="H3980" s="283">
        <v>3.694</v>
      </c>
      <c r="L3980" s="279"/>
      <c r="M3980" s="284"/>
      <c r="T3980" s="285"/>
      <c r="AT3980" s="281" t="s">
        <v>373</v>
      </c>
      <c r="AU3980" s="281" t="s">
        <v>90</v>
      </c>
      <c r="AV3980" s="280" t="s">
        <v>90</v>
      </c>
      <c r="AW3980" s="280" t="s">
        <v>31</v>
      </c>
      <c r="AX3980" s="280" t="s">
        <v>77</v>
      </c>
      <c r="AY3980" s="281" t="s">
        <v>366</v>
      </c>
    </row>
    <row r="3981" spans="2:65" s="280" customFormat="1">
      <c r="B3981" s="279"/>
      <c r="D3981" s="274" t="s">
        <v>373</v>
      </c>
      <c r="E3981" s="281" t="s">
        <v>1</v>
      </c>
      <c r="F3981" s="282" t="s">
        <v>3174</v>
      </c>
      <c r="H3981" s="283">
        <v>3.6280000000000001</v>
      </c>
      <c r="L3981" s="279"/>
      <c r="M3981" s="284"/>
      <c r="T3981" s="285"/>
      <c r="AT3981" s="281" t="s">
        <v>373</v>
      </c>
      <c r="AU3981" s="281" t="s">
        <v>90</v>
      </c>
      <c r="AV3981" s="280" t="s">
        <v>90</v>
      </c>
      <c r="AW3981" s="280" t="s">
        <v>31</v>
      </c>
      <c r="AX3981" s="280" t="s">
        <v>77</v>
      </c>
      <c r="AY3981" s="281" t="s">
        <v>366</v>
      </c>
    </row>
    <row r="3982" spans="2:65" s="273" customFormat="1">
      <c r="B3982" s="272"/>
      <c r="D3982" s="274" t="s">
        <v>373</v>
      </c>
      <c r="E3982" s="275" t="s">
        <v>1</v>
      </c>
      <c r="F3982" s="276" t="s">
        <v>3175</v>
      </c>
      <c r="H3982" s="275" t="s">
        <v>1</v>
      </c>
      <c r="L3982" s="272"/>
      <c r="M3982" s="277"/>
      <c r="T3982" s="278"/>
      <c r="AT3982" s="275" t="s">
        <v>373</v>
      </c>
      <c r="AU3982" s="275" t="s">
        <v>90</v>
      </c>
      <c r="AV3982" s="273" t="s">
        <v>84</v>
      </c>
      <c r="AW3982" s="273" t="s">
        <v>31</v>
      </c>
      <c r="AX3982" s="273" t="s">
        <v>77</v>
      </c>
      <c r="AY3982" s="275" t="s">
        <v>366</v>
      </c>
    </row>
    <row r="3983" spans="2:65" s="280" customFormat="1">
      <c r="B3983" s="279"/>
      <c r="D3983" s="274" t="s">
        <v>373</v>
      </c>
      <c r="E3983" s="281" t="s">
        <v>1</v>
      </c>
      <c r="F3983" s="282" t="s">
        <v>3176</v>
      </c>
      <c r="H3983" s="283">
        <v>0.69799999999999995</v>
      </c>
      <c r="L3983" s="279"/>
      <c r="M3983" s="284"/>
      <c r="T3983" s="285"/>
      <c r="AT3983" s="281" t="s">
        <v>373</v>
      </c>
      <c r="AU3983" s="281" t="s">
        <v>90</v>
      </c>
      <c r="AV3983" s="280" t="s">
        <v>90</v>
      </c>
      <c r="AW3983" s="280" t="s">
        <v>31</v>
      </c>
      <c r="AX3983" s="280" t="s">
        <v>77</v>
      </c>
      <c r="AY3983" s="281" t="s">
        <v>366</v>
      </c>
    </row>
    <row r="3984" spans="2:65" s="287" customFormat="1">
      <c r="B3984" s="286"/>
      <c r="D3984" s="274" t="s">
        <v>373</v>
      </c>
      <c r="E3984" s="288" t="s">
        <v>1</v>
      </c>
      <c r="F3984" s="289" t="s">
        <v>378</v>
      </c>
      <c r="H3984" s="290">
        <v>8.02</v>
      </c>
      <c r="L3984" s="286"/>
      <c r="M3984" s="291"/>
      <c r="T3984" s="292"/>
      <c r="AT3984" s="288" t="s">
        <v>373</v>
      </c>
      <c r="AU3984" s="288" t="s">
        <v>90</v>
      </c>
      <c r="AV3984" s="287" t="s">
        <v>371</v>
      </c>
      <c r="AW3984" s="287" t="s">
        <v>31</v>
      </c>
      <c r="AX3984" s="287" t="s">
        <v>84</v>
      </c>
      <c r="AY3984" s="288" t="s">
        <v>366</v>
      </c>
    </row>
    <row r="3985" spans="2:65" s="74" customFormat="1" ht="37.9" customHeight="1">
      <c r="B3985" s="73"/>
      <c r="C3985" s="260" t="s">
        <v>3177</v>
      </c>
      <c r="D3985" s="260" t="s">
        <v>368</v>
      </c>
      <c r="E3985" s="261" t="s">
        <v>3178</v>
      </c>
      <c r="F3985" s="262" t="s">
        <v>3179</v>
      </c>
      <c r="G3985" s="263" t="s">
        <v>402</v>
      </c>
      <c r="H3985" s="264">
        <v>116.92</v>
      </c>
      <c r="I3985" s="26"/>
      <c r="J3985" s="266">
        <f>ROUND(I3985*H3985,2)</f>
        <v>0</v>
      </c>
      <c r="K3985" s="267"/>
      <c r="L3985" s="73"/>
      <c r="M3985" s="27" t="s">
        <v>1</v>
      </c>
      <c r="N3985" s="233" t="s">
        <v>43</v>
      </c>
      <c r="P3985" s="269">
        <f>O3985*H3985</f>
        <v>0</v>
      </c>
      <c r="Q3985" s="269">
        <v>0</v>
      </c>
      <c r="R3985" s="269">
        <f>Q3985*H3985</f>
        <v>0</v>
      </c>
      <c r="S3985" s="269">
        <v>1.6</v>
      </c>
      <c r="T3985" s="270">
        <f>S3985*H3985</f>
        <v>187.072</v>
      </c>
      <c r="AR3985" s="271" t="s">
        <v>371</v>
      </c>
      <c r="AT3985" s="271" t="s">
        <v>368</v>
      </c>
      <c r="AU3985" s="271" t="s">
        <v>90</v>
      </c>
      <c r="AY3985" s="53" t="s">
        <v>366</v>
      </c>
      <c r="BE3985" s="179">
        <f>IF(N3985="základná",J3985,0)</f>
        <v>0</v>
      </c>
      <c r="BF3985" s="179">
        <f>IF(N3985="znížená",J3985,0)</f>
        <v>0</v>
      </c>
      <c r="BG3985" s="179">
        <f>IF(N3985="zákl. prenesená",J3985,0)</f>
        <v>0</v>
      </c>
      <c r="BH3985" s="179">
        <f>IF(N3985="zníž. prenesená",J3985,0)</f>
        <v>0</v>
      </c>
      <c r="BI3985" s="179">
        <f>IF(N3985="nulová",J3985,0)</f>
        <v>0</v>
      </c>
      <c r="BJ3985" s="53" t="s">
        <v>90</v>
      </c>
      <c r="BK3985" s="179">
        <f>ROUND(I3985*H3985,2)</f>
        <v>0</v>
      </c>
      <c r="BL3985" s="53" t="s">
        <v>371</v>
      </c>
      <c r="BM3985" s="271" t="s">
        <v>3180</v>
      </c>
    </row>
    <row r="3986" spans="2:65" s="273" customFormat="1">
      <c r="B3986" s="272"/>
      <c r="D3986" s="274" t="s">
        <v>373</v>
      </c>
      <c r="E3986" s="275" t="s">
        <v>1</v>
      </c>
      <c r="F3986" s="276" t="s">
        <v>3181</v>
      </c>
      <c r="H3986" s="275" t="s">
        <v>1</v>
      </c>
      <c r="L3986" s="272"/>
      <c r="M3986" s="277"/>
      <c r="T3986" s="278"/>
      <c r="AT3986" s="275" t="s">
        <v>373</v>
      </c>
      <c r="AU3986" s="275" t="s">
        <v>90</v>
      </c>
      <c r="AV3986" s="273" t="s">
        <v>84</v>
      </c>
      <c r="AW3986" s="273" t="s">
        <v>31</v>
      </c>
      <c r="AX3986" s="273" t="s">
        <v>77</v>
      </c>
      <c r="AY3986" s="275" t="s">
        <v>366</v>
      </c>
    </row>
    <row r="3987" spans="2:65" s="280" customFormat="1">
      <c r="B3987" s="279"/>
      <c r="D3987" s="274" t="s">
        <v>373</v>
      </c>
      <c r="E3987" s="281" t="s">
        <v>1</v>
      </c>
      <c r="F3987" s="282" t="s">
        <v>3182</v>
      </c>
      <c r="H3987" s="283">
        <v>31.629000000000001</v>
      </c>
      <c r="L3987" s="279"/>
      <c r="M3987" s="284"/>
      <c r="T3987" s="285"/>
      <c r="AT3987" s="281" t="s">
        <v>373</v>
      </c>
      <c r="AU3987" s="281" t="s">
        <v>90</v>
      </c>
      <c r="AV3987" s="280" t="s">
        <v>90</v>
      </c>
      <c r="AW3987" s="280" t="s">
        <v>31</v>
      </c>
      <c r="AX3987" s="280" t="s">
        <v>77</v>
      </c>
      <c r="AY3987" s="281" t="s">
        <v>366</v>
      </c>
    </row>
    <row r="3988" spans="2:65" s="280" customFormat="1">
      <c r="B3988" s="279"/>
      <c r="D3988" s="274" t="s">
        <v>373</v>
      </c>
      <c r="E3988" s="281" t="s">
        <v>1</v>
      </c>
      <c r="F3988" s="282" t="s">
        <v>3183</v>
      </c>
      <c r="H3988" s="283">
        <v>80.661000000000001</v>
      </c>
      <c r="L3988" s="279"/>
      <c r="M3988" s="284"/>
      <c r="T3988" s="285"/>
      <c r="AT3988" s="281" t="s">
        <v>373</v>
      </c>
      <c r="AU3988" s="281" t="s">
        <v>90</v>
      </c>
      <c r="AV3988" s="280" t="s">
        <v>90</v>
      </c>
      <c r="AW3988" s="280" t="s">
        <v>31</v>
      </c>
      <c r="AX3988" s="280" t="s">
        <v>77</v>
      </c>
      <c r="AY3988" s="281" t="s">
        <v>366</v>
      </c>
    </row>
    <row r="3989" spans="2:65" s="280" customFormat="1">
      <c r="B3989" s="279"/>
      <c r="D3989" s="274" t="s">
        <v>373</v>
      </c>
      <c r="E3989" s="281" t="s">
        <v>1</v>
      </c>
      <c r="F3989" s="282" t="s">
        <v>3184</v>
      </c>
      <c r="H3989" s="283">
        <v>4.63</v>
      </c>
      <c r="L3989" s="279"/>
      <c r="M3989" s="284"/>
      <c r="T3989" s="285"/>
      <c r="AT3989" s="281" t="s">
        <v>373</v>
      </c>
      <c r="AU3989" s="281" t="s">
        <v>90</v>
      </c>
      <c r="AV3989" s="280" t="s">
        <v>90</v>
      </c>
      <c r="AW3989" s="280" t="s">
        <v>31</v>
      </c>
      <c r="AX3989" s="280" t="s">
        <v>77</v>
      </c>
      <c r="AY3989" s="281" t="s">
        <v>366</v>
      </c>
    </row>
    <row r="3990" spans="2:65" s="287" customFormat="1">
      <c r="B3990" s="286"/>
      <c r="D3990" s="274" t="s">
        <v>373</v>
      </c>
      <c r="E3990" s="288" t="s">
        <v>1</v>
      </c>
      <c r="F3990" s="289" t="s">
        <v>378</v>
      </c>
      <c r="H3990" s="290">
        <v>116.92</v>
      </c>
      <c r="L3990" s="286"/>
      <c r="M3990" s="291"/>
      <c r="T3990" s="292"/>
      <c r="AT3990" s="288" t="s">
        <v>373</v>
      </c>
      <c r="AU3990" s="288" t="s">
        <v>90</v>
      </c>
      <c r="AV3990" s="287" t="s">
        <v>371</v>
      </c>
      <c r="AW3990" s="287" t="s">
        <v>31</v>
      </c>
      <c r="AX3990" s="287" t="s">
        <v>84</v>
      </c>
      <c r="AY3990" s="288" t="s">
        <v>366</v>
      </c>
    </row>
    <row r="3991" spans="2:65" s="74" customFormat="1" ht="37.9" customHeight="1">
      <c r="B3991" s="73"/>
      <c r="C3991" s="260" t="s">
        <v>3185</v>
      </c>
      <c r="D3991" s="260" t="s">
        <v>368</v>
      </c>
      <c r="E3991" s="261" t="s">
        <v>3186</v>
      </c>
      <c r="F3991" s="262" t="s">
        <v>3187</v>
      </c>
      <c r="G3991" s="263" t="s">
        <v>402</v>
      </c>
      <c r="H3991" s="264">
        <v>0.30199999999999999</v>
      </c>
      <c r="I3991" s="26"/>
      <c r="J3991" s="266">
        <f>ROUND(I3991*H3991,2)</f>
        <v>0</v>
      </c>
      <c r="K3991" s="267"/>
      <c r="L3991" s="73"/>
      <c r="M3991" s="27" t="s">
        <v>1</v>
      </c>
      <c r="N3991" s="233" t="s">
        <v>43</v>
      </c>
      <c r="P3991" s="269">
        <f>O3991*H3991</f>
        <v>0</v>
      </c>
      <c r="Q3991" s="269">
        <v>0</v>
      </c>
      <c r="R3991" s="269">
        <f>Q3991*H3991</f>
        <v>0</v>
      </c>
      <c r="S3991" s="269">
        <v>2.2000000000000002</v>
      </c>
      <c r="T3991" s="270">
        <f>S3991*H3991</f>
        <v>0.66439999999999999</v>
      </c>
      <c r="AR3991" s="271" t="s">
        <v>371</v>
      </c>
      <c r="AT3991" s="271" t="s">
        <v>368</v>
      </c>
      <c r="AU3991" s="271" t="s">
        <v>90</v>
      </c>
      <c r="AY3991" s="53" t="s">
        <v>366</v>
      </c>
      <c r="BE3991" s="179">
        <f>IF(N3991="základná",J3991,0)</f>
        <v>0</v>
      </c>
      <c r="BF3991" s="179">
        <f>IF(N3991="znížená",J3991,0)</f>
        <v>0</v>
      </c>
      <c r="BG3991" s="179">
        <f>IF(N3991="zákl. prenesená",J3991,0)</f>
        <v>0</v>
      </c>
      <c r="BH3991" s="179">
        <f>IF(N3991="zníž. prenesená",J3991,0)</f>
        <v>0</v>
      </c>
      <c r="BI3991" s="179">
        <f>IF(N3991="nulová",J3991,0)</f>
        <v>0</v>
      </c>
      <c r="BJ3991" s="53" t="s">
        <v>90</v>
      </c>
      <c r="BK3991" s="179">
        <f>ROUND(I3991*H3991,2)</f>
        <v>0</v>
      </c>
      <c r="BL3991" s="53" t="s">
        <v>371</v>
      </c>
      <c r="BM3991" s="271" t="s">
        <v>3188</v>
      </c>
    </row>
    <row r="3992" spans="2:65" s="273" customFormat="1">
      <c r="B3992" s="272"/>
      <c r="D3992" s="274" t="s">
        <v>373</v>
      </c>
      <c r="E3992" s="275" t="s">
        <v>1</v>
      </c>
      <c r="F3992" s="276" t="s">
        <v>3189</v>
      </c>
      <c r="H3992" s="275" t="s">
        <v>1</v>
      </c>
      <c r="L3992" s="272"/>
      <c r="M3992" s="277"/>
      <c r="T3992" s="278"/>
      <c r="AT3992" s="275" t="s">
        <v>373</v>
      </c>
      <c r="AU3992" s="275" t="s">
        <v>90</v>
      </c>
      <c r="AV3992" s="273" t="s">
        <v>84</v>
      </c>
      <c r="AW3992" s="273" t="s">
        <v>31</v>
      </c>
      <c r="AX3992" s="273" t="s">
        <v>77</v>
      </c>
      <c r="AY3992" s="275" t="s">
        <v>366</v>
      </c>
    </row>
    <row r="3993" spans="2:65" s="280" customFormat="1">
      <c r="B3993" s="279"/>
      <c r="D3993" s="274" t="s">
        <v>373</v>
      </c>
      <c r="E3993" s="281" t="s">
        <v>1</v>
      </c>
      <c r="F3993" s="282" t="s">
        <v>3190</v>
      </c>
      <c r="H3993" s="283">
        <v>7.9000000000000001E-2</v>
      </c>
      <c r="L3993" s="279"/>
      <c r="M3993" s="284"/>
      <c r="T3993" s="285"/>
      <c r="AT3993" s="281" t="s">
        <v>373</v>
      </c>
      <c r="AU3993" s="281" t="s">
        <v>90</v>
      </c>
      <c r="AV3993" s="280" t="s">
        <v>90</v>
      </c>
      <c r="AW3993" s="280" t="s">
        <v>31</v>
      </c>
      <c r="AX3993" s="280" t="s">
        <v>77</v>
      </c>
      <c r="AY3993" s="281" t="s">
        <v>366</v>
      </c>
    </row>
    <row r="3994" spans="2:65" s="280" customFormat="1">
      <c r="B3994" s="279"/>
      <c r="D3994" s="274" t="s">
        <v>373</v>
      </c>
      <c r="E3994" s="281" t="s">
        <v>1</v>
      </c>
      <c r="F3994" s="282" t="s">
        <v>3191</v>
      </c>
      <c r="H3994" s="283">
        <v>7.4999999999999997E-2</v>
      </c>
      <c r="L3994" s="279"/>
      <c r="M3994" s="284"/>
      <c r="T3994" s="285"/>
      <c r="AT3994" s="281" t="s">
        <v>373</v>
      </c>
      <c r="AU3994" s="281" t="s">
        <v>90</v>
      </c>
      <c r="AV3994" s="280" t="s">
        <v>90</v>
      </c>
      <c r="AW3994" s="280" t="s">
        <v>31</v>
      </c>
      <c r="AX3994" s="280" t="s">
        <v>77</v>
      </c>
      <c r="AY3994" s="281" t="s">
        <v>366</v>
      </c>
    </row>
    <row r="3995" spans="2:65" s="280" customFormat="1">
      <c r="B3995" s="279"/>
      <c r="D3995" s="274" t="s">
        <v>373</v>
      </c>
      <c r="E3995" s="281" t="s">
        <v>1</v>
      </c>
      <c r="F3995" s="282" t="s">
        <v>3192</v>
      </c>
      <c r="H3995" s="283">
        <v>0.08</v>
      </c>
      <c r="L3995" s="279"/>
      <c r="M3995" s="284"/>
      <c r="T3995" s="285"/>
      <c r="AT3995" s="281" t="s">
        <v>373</v>
      </c>
      <c r="AU3995" s="281" t="s">
        <v>90</v>
      </c>
      <c r="AV3995" s="280" t="s">
        <v>90</v>
      </c>
      <c r="AW3995" s="280" t="s">
        <v>31</v>
      </c>
      <c r="AX3995" s="280" t="s">
        <v>77</v>
      </c>
      <c r="AY3995" s="281" t="s">
        <v>366</v>
      </c>
    </row>
    <row r="3996" spans="2:65" s="280" customFormat="1">
      <c r="B3996" s="279"/>
      <c r="D3996" s="274" t="s">
        <v>373</v>
      </c>
      <c r="E3996" s="281" t="s">
        <v>1</v>
      </c>
      <c r="F3996" s="282" t="s">
        <v>3193</v>
      </c>
      <c r="H3996" s="283">
        <v>6.8000000000000005E-2</v>
      </c>
      <c r="L3996" s="279"/>
      <c r="M3996" s="284"/>
      <c r="T3996" s="285"/>
      <c r="AT3996" s="281" t="s">
        <v>373</v>
      </c>
      <c r="AU3996" s="281" t="s">
        <v>90</v>
      </c>
      <c r="AV3996" s="280" t="s">
        <v>90</v>
      </c>
      <c r="AW3996" s="280" t="s">
        <v>31</v>
      </c>
      <c r="AX3996" s="280" t="s">
        <v>77</v>
      </c>
      <c r="AY3996" s="281" t="s">
        <v>366</v>
      </c>
    </row>
    <row r="3997" spans="2:65" s="287" customFormat="1">
      <c r="B3997" s="286"/>
      <c r="D3997" s="274" t="s">
        <v>373</v>
      </c>
      <c r="E3997" s="288" t="s">
        <v>1</v>
      </c>
      <c r="F3997" s="289" t="s">
        <v>378</v>
      </c>
      <c r="H3997" s="290">
        <v>0.30199999999999999</v>
      </c>
      <c r="L3997" s="286"/>
      <c r="M3997" s="291"/>
      <c r="T3997" s="292"/>
      <c r="AT3997" s="288" t="s">
        <v>373</v>
      </c>
      <c r="AU3997" s="288" t="s">
        <v>90</v>
      </c>
      <c r="AV3997" s="287" t="s">
        <v>371</v>
      </c>
      <c r="AW3997" s="287" t="s">
        <v>31</v>
      </c>
      <c r="AX3997" s="287" t="s">
        <v>84</v>
      </c>
      <c r="AY3997" s="288" t="s">
        <v>366</v>
      </c>
    </row>
    <row r="3998" spans="2:65" s="74" customFormat="1" ht="37.9" customHeight="1">
      <c r="B3998" s="73"/>
      <c r="C3998" s="260" t="s">
        <v>3194</v>
      </c>
      <c r="D3998" s="260" t="s">
        <v>368</v>
      </c>
      <c r="E3998" s="261" t="s">
        <v>3195</v>
      </c>
      <c r="F3998" s="262" t="s">
        <v>3196</v>
      </c>
      <c r="G3998" s="263" t="s">
        <v>402</v>
      </c>
      <c r="H3998" s="264">
        <v>79.424999999999997</v>
      </c>
      <c r="I3998" s="26"/>
      <c r="J3998" s="266">
        <f>ROUND(I3998*H3998,2)</f>
        <v>0</v>
      </c>
      <c r="K3998" s="267"/>
      <c r="L3998" s="73"/>
      <c r="M3998" s="27" t="s">
        <v>1</v>
      </c>
      <c r="N3998" s="233" t="s">
        <v>43</v>
      </c>
      <c r="P3998" s="269">
        <f>O3998*H3998</f>
        <v>0</v>
      </c>
      <c r="Q3998" s="269">
        <v>0</v>
      </c>
      <c r="R3998" s="269">
        <f>Q3998*H3998</f>
        <v>0</v>
      </c>
      <c r="S3998" s="269">
        <v>2.2000000000000002</v>
      </c>
      <c r="T3998" s="270">
        <f>S3998*H3998</f>
        <v>174.73500000000001</v>
      </c>
      <c r="AR3998" s="271" t="s">
        <v>371</v>
      </c>
      <c r="AT3998" s="271" t="s">
        <v>368</v>
      </c>
      <c r="AU3998" s="271" t="s">
        <v>90</v>
      </c>
      <c r="AY3998" s="53" t="s">
        <v>366</v>
      </c>
      <c r="BE3998" s="179">
        <f>IF(N3998="základná",J3998,0)</f>
        <v>0</v>
      </c>
      <c r="BF3998" s="179">
        <f>IF(N3998="znížená",J3998,0)</f>
        <v>0</v>
      </c>
      <c r="BG3998" s="179">
        <f>IF(N3998="zákl. prenesená",J3998,0)</f>
        <v>0</v>
      </c>
      <c r="BH3998" s="179">
        <f>IF(N3998="zníž. prenesená",J3998,0)</f>
        <v>0</v>
      </c>
      <c r="BI3998" s="179">
        <f>IF(N3998="nulová",J3998,0)</f>
        <v>0</v>
      </c>
      <c r="BJ3998" s="53" t="s">
        <v>90</v>
      </c>
      <c r="BK3998" s="179">
        <f>ROUND(I3998*H3998,2)</f>
        <v>0</v>
      </c>
      <c r="BL3998" s="53" t="s">
        <v>371</v>
      </c>
      <c r="BM3998" s="271" t="s">
        <v>3197</v>
      </c>
    </row>
    <row r="3999" spans="2:65" s="280" customFormat="1">
      <c r="B3999" s="279"/>
      <c r="D3999" s="274" t="s">
        <v>373</v>
      </c>
      <c r="E3999" s="281" t="s">
        <v>1</v>
      </c>
      <c r="F3999" s="282" t="s">
        <v>3198</v>
      </c>
      <c r="H3999" s="283">
        <v>14.731999999999999</v>
      </c>
      <c r="L3999" s="279"/>
      <c r="M3999" s="284"/>
      <c r="T3999" s="285"/>
      <c r="AT3999" s="281" t="s">
        <v>373</v>
      </c>
      <c r="AU3999" s="281" t="s">
        <v>90</v>
      </c>
      <c r="AV3999" s="280" t="s">
        <v>90</v>
      </c>
      <c r="AW3999" s="280" t="s">
        <v>31</v>
      </c>
      <c r="AX3999" s="280" t="s">
        <v>77</v>
      </c>
      <c r="AY3999" s="281" t="s">
        <v>366</v>
      </c>
    </row>
    <row r="4000" spans="2:65" s="280" customFormat="1">
      <c r="B4000" s="279"/>
      <c r="D4000" s="274" t="s">
        <v>373</v>
      </c>
      <c r="E4000" s="281" t="s">
        <v>1</v>
      </c>
      <c r="F4000" s="282" t="s">
        <v>3199</v>
      </c>
      <c r="H4000" s="283">
        <v>6.2080000000000002</v>
      </c>
      <c r="L4000" s="279"/>
      <c r="M4000" s="284"/>
      <c r="T4000" s="285"/>
      <c r="AT4000" s="281" t="s">
        <v>373</v>
      </c>
      <c r="AU4000" s="281" t="s">
        <v>90</v>
      </c>
      <c r="AV4000" s="280" t="s">
        <v>90</v>
      </c>
      <c r="AW4000" s="280" t="s">
        <v>31</v>
      </c>
      <c r="AX4000" s="280" t="s">
        <v>77</v>
      </c>
      <c r="AY4000" s="281" t="s">
        <v>366</v>
      </c>
    </row>
    <row r="4001" spans="2:65" s="280" customFormat="1">
      <c r="B4001" s="279"/>
      <c r="D4001" s="274" t="s">
        <v>373</v>
      </c>
      <c r="E4001" s="281" t="s">
        <v>1</v>
      </c>
      <c r="F4001" s="282" t="s">
        <v>3200</v>
      </c>
      <c r="H4001" s="283">
        <v>5.694</v>
      </c>
      <c r="L4001" s="279"/>
      <c r="M4001" s="284"/>
      <c r="T4001" s="285"/>
      <c r="AT4001" s="281" t="s">
        <v>373</v>
      </c>
      <c r="AU4001" s="281" t="s">
        <v>90</v>
      </c>
      <c r="AV4001" s="280" t="s">
        <v>90</v>
      </c>
      <c r="AW4001" s="280" t="s">
        <v>31</v>
      </c>
      <c r="AX4001" s="280" t="s">
        <v>77</v>
      </c>
      <c r="AY4001" s="281" t="s">
        <v>366</v>
      </c>
    </row>
    <row r="4002" spans="2:65" s="280" customFormat="1">
      <c r="B4002" s="279"/>
      <c r="D4002" s="274" t="s">
        <v>373</v>
      </c>
      <c r="E4002" s="281" t="s">
        <v>1</v>
      </c>
      <c r="F4002" s="282" t="s">
        <v>3201</v>
      </c>
      <c r="H4002" s="283">
        <v>8.5410000000000004</v>
      </c>
      <c r="L4002" s="279"/>
      <c r="M4002" s="284"/>
      <c r="T4002" s="285"/>
      <c r="AT4002" s="281" t="s">
        <v>373</v>
      </c>
      <c r="AU4002" s="281" t="s">
        <v>90</v>
      </c>
      <c r="AV4002" s="280" t="s">
        <v>90</v>
      </c>
      <c r="AW4002" s="280" t="s">
        <v>31</v>
      </c>
      <c r="AX4002" s="280" t="s">
        <v>77</v>
      </c>
      <c r="AY4002" s="281" t="s">
        <v>366</v>
      </c>
    </row>
    <row r="4003" spans="2:65" s="273" customFormat="1">
      <c r="B4003" s="272"/>
      <c r="D4003" s="274" t="s">
        <v>373</v>
      </c>
      <c r="E4003" s="275" t="s">
        <v>1</v>
      </c>
      <c r="F4003" s="276" t="s">
        <v>3202</v>
      </c>
      <c r="H4003" s="275" t="s">
        <v>1</v>
      </c>
      <c r="L4003" s="272"/>
      <c r="M4003" s="277"/>
      <c r="T4003" s="278"/>
      <c r="AT4003" s="275" t="s">
        <v>373</v>
      </c>
      <c r="AU4003" s="275" t="s">
        <v>90</v>
      </c>
      <c r="AV4003" s="273" t="s">
        <v>84</v>
      </c>
      <c r="AW4003" s="273" t="s">
        <v>31</v>
      </c>
      <c r="AX4003" s="273" t="s">
        <v>77</v>
      </c>
      <c r="AY4003" s="275" t="s">
        <v>366</v>
      </c>
    </row>
    <row r="4004" spans="2:65" s="280" customFormat="1">
      <c r="B4004" s="279"/>
      <c r="D4004" s="274" t="s">
        <v>373</v>
      </c>
      <c r="E4004" s="281" t="s">
        <v>1</v>
      </c>
      <c r="F4004" s="282" t="s">
        <v>3203</v>
      </c>
      <c r="H4004" s="283">
        <v>3.5470000000000002</v>
      </c>
      <c r="L4004" s="279"/>
      <c r="M4004" s="284"/>
      <c r="T4004" s="285"/>
      <c r="AT4004" s="281" t="s">
        <v>373</v>
      </c>
      <c r="AU4004" s="281" t="s">
        <v>90</v>
      </c>
      <c r="AV4004" s="280" t="s">
        <v>90</v>
      </c>
      <c r="AW4004" s="280" t="s">
        <v>31</v>
      </c>
      <c r="AX4004" s="280" t="s">
        <v>77</v>
      </c>
      <c r="AY4004" s="281" t="s">
        <v>366</v>
      </c>
    </row>
    <row r="4005" spans="2:65" s="280" customFormat="1">
      <c r="B4005" s="279"/>
      <c r="D4005" s="274" t="s">
        <v>373</v>
      </c>
      <c r="E4005" s="281" t="s">
        <v>1</v>
      </c>
      <c r="F4005" s="282" t="s">
        <v>3204</v>
      </c>
      <c r="H4005" s="283">
        <v>24.259</v>
      </c>
      <c r="L4005" s="279"/>
      <c r="M4005" s="284"/>
      <c r="T4005" s="285"/>
      <c r="AT4005" s="281" t="s">
        <v>373</v>
      </c>
      <c r="AU4005" s="281" t="s">
        <v>90</v>
      </c>
      <c r="AV4005" s="280" t="s">
        <v>90</v>
      </c>
      <c r="AW4005" s="280" t="s">
        <v>31</v>
      </c>
      <c r="AX4005" s="280" t="s">
        <v>77</v>
      </c>
      <c r="AY4005" s="281" t="s">
        <v>366</v>
      </c>
    </row>
    <row r="4006" spans="2:65" s="280" customFormat="1">
      <c r="B4006" s="279"/>
      <c r="D4006" s="274" t="s">
        <v>373</v>
      </c>
      <c r="E4006" s="281" t="s">
        <v>1</v>
      </c>
      <c r="F4006" s="282" t="s">
        <v>3205</v>
      </c>
      <c r="H4006" s="283">
        <v>16.443999999999999</v>
      </c>
      <c r="L4006" s="279"/>
      <c r="M4006" s="284"/>
      <c r="T4006" s="285"/>
      <c r="AT4006" s="281" t="s">
        <v>373</v>
      </c>
      <c r="AU4006" s="281" t="s">
        <v>90</v>
      </c>
      <c r="AV4006" s="280" t="s">
        <v>90</v>
      </c>
      <c r="AW4006" s="280" t="s">
        <v>31</v>
      </c>
      <c r="AX4006" s="280" t="s">
        <v>77</v>
      </c>
      <c r="AY4006" s="281" t="s">
        <v>366</v>
      </c>
    </row>
    <row r="4007" spans="2:65" s="287" customFormat="1">
      <c r="B4007" s="286"/>
      <c r="D4007" s="274" t="s">
        <v>373</v>
      </c>
      <c r="E4007" s="288" t="s">
        <v>1</v>
      </c>
      <c r="F4007" s="289" t="s">
        <v>378</v>
      </c>
      <c r="H4007" s="290">
        <v>79.424999999999997</v>
      </c>
      <c r="L4007" s="286"/>
      <c r="M4007" s="291"/>
      <c r="T4007" s="292"/>
      <c r="AT4007" s="288" t="s">
        <v>373</v>
      </c>
      <c r="AU4007" s="288" t="s">
        <v>90</v>
      </c>
      <c r="AV4007" s="287" t="s">
        <v>371</v>
      </c>
      <c r="AW4007" s="287" t="s">
        <v>31</v>
      </c>
      <c r="AX4007" s="287" t="s">
        <v>84</v>
      </c>
      <c r="AY4007" s="288" t="s">
        <v>366</v>
      </c>
    </row>
    <row r="4008" spans="2:65" s="74" customFormat="1" ht="37.9" customHeight="1">
      <c r="B4008" s="73"/>
      <c r="C4008" s="260" t="s">
        <v>3206</v>
      </c>
      <c r="D4008" s="260" t="s">
        <v>368</v>
      </c>
      <c r="E4008" s="261" t="s">
        <v>3207</v>
      </c>
      <c r="F4008" s="262" t="s">
        <v>3208</v>
      </c>
      <c r="G4008" s="263" t="s">
        <v>402</v>
      </c>
      <c r="H4008" s="264">
        <v>7.6280000000000001</v>
      </c>
      <c r="I4008" s="26"/>
      <c r="J4008" s="266">
        <f>ROUND(I4008*H4008,2)</f>
        <v>0</v>
      </c>
      <c r="K4008" s="267"/>
      <c r="L4008" s="73"/>
      <c r="M4008" s="27" t="s">
        <v>1</v>
      </c>
      <c r="N4008" s="233" t="s">
        <v>43</v>
      </c>
      <c r="P4008" s="269">
        <f>O4008*H4008</f>
        <v>0</v>
      </c>
      <c r="Q4008" s="269">
        <v>0</v>
      </c>
      <c r="R4008" s="269">
        <f>Q4008*H4008</f>
        <v>0</v>
      </c>
      <c r="S4008" s="269">
        <v>2.2000000000000002</v>
      </c>
      <c r="T4008" s="270">
        <f>S4008*H4008</f>
        <v>16.781600000000001</v>
      </c>
      <c r="AR4008" s="271" t="s">
        <v>371</v>
      </c>
      <c r="AT4008" s="271" t="s">
        <v>368</v>
      </c>
      <c r="AU4008" s="271" t="s">
        <v>90</v>
      </c>
      <c r="AY4008" s="53" t="s">
        <v>366</v>
      </c>
      <c r="BE4008" s="179">
        <f>IF(N4008="základná",J4008,0)</f>
        <v>0</v>
      </c>
      <c r="BF4008" s="179">
        <f>IF(N4008="znížená",J4008,0)</f>
        <v>0</v>
      </c>
      <c r="BG4008" s="179">
        <f>IF(N4008="zákl. prenesená",J4008,0)</f>
        <v>0</v>
      </c>
      <c r="BH4008" s="179">
        <f>IF(N4008="zníž. prenesená",J4008,0)</f>
        <v>0</v>
      </c>
      <c r="BI4008" s="179">
        <f>IF(N4008="nulová",J4008,0)</f>
        <v>0</v>
      </c>
      <c r="BJ4008" s="53" t="s">
        <v>90</v>
      </c>
      <c r="BK4008" s="179">
        <f>ROUND(I4008*H4008,2)</f>
        <v>0</v>
      </c>
      <c r="BL4008" s="53" t="s">
        <v>371</v>
      </c>
      <c r="BM4008" s="271" t="s">
        <v>3209</v>
      </c>
    </row>
    <row r="4009" spans="2:65" s="280" customFormat="1">
      <c r="B4009" s="279"/>
      <c r="D4009" s="274" t="s">
        <v>373</v>
      </c>
      <c r="E4009" s="281" t="s">
        <v>1</v>
      </c>
      <c r="F4009" s="282" t="s">
        <v>3210</v>
      </c>
      <c r="H4009" s="283">
        <v>7.6280000000000001</v>
      </c>
      <c r="L4009" s="279"/>
      <c r="M4009" s="284"/>
      <c r="T4009" s="285"/>
      <c r="AT4009" s="281" t="s">
        <v>373</v>
      </c>
      <c r="AU4009" s="281" t="s">
        <v>90</v>
      </c>
      <c r="AV4009" s="280" t="s">
        <v>90</v>
      </c>
      <c r="AW4009" s="280" t="s">
        <v>31</v>
      </c>
      <c r="AX4009" s="280" t="s">
        <v>77</v>
      </c>
      <c r="AY4009" s="281" t="s">
        <v>366</v>
      </c>
    </row>
    <row r="4010" spans="2:65" s="287" customFormat="1">
      <c r="B4010" s="286"/>
      <c r="D4010" s="274" t="s">
        <v>373</v>
      </c>
      <c r="E4010" s="288" t="s">
        <v>1</v>
      </c>
      <c r="F4010" s="289" t="s">
        <v>378</v>
      </c>
      <c r="H4010" s="290">
        <v>7.6280000000000001</v>
      </c>
      <c r="L4010" s="286"/>
      <c r="M4010" s="291"/>
      <c r="T4010" s="292"/>
      <c r="AT4010" s="288" t="s">
        <v>373</v>
      </c>
      <c r="AU4010" s="288" t="s">
        <v>90</v>
      </c>
      <c r="AV4010" s="287" t="s">
        <v>371</v>
      </c>
      <c r="AW4010" s="287" t="s">
        <v>31</v>
      </c>
      <c r="AX4010" s="287" t="s">
        <v>84</v>
      </c>
      <c r="AY4010" s="288" t="s">
        <v>366</v>
      </c>
    </row>
    <row r="4011" spans="2:65" s="74" customFormat="1" ht="24.2" customHeight="1">
      <c r="B4011" s="73"/>
      <c r="C4011" s="260" t="s">
        <v>3211</v>
      </c>
      <c r="D4011" s="260" t="s">
        <v>368</v>
      </c>
      <c r="E4011" s="261" t="s">
        <v>3212</v>
      </c>
      <c r="F4011" s="262" t="s">
        <v>3213</v>
      </c>
      <c r="G4011" s="263" t="s">
        <v>249</v>
      </c>
      <c r="H4011" s="264">
        <v>2328.8310000000001</v>
      </c>
      <c r="I4011" s="26"/>
      <c r="J4011" s="266">
        <f>ROUND(I4011*H4011,2)</f>
        <v>0</v>
      </c>
      <c r="K4011" s="267"/>
      <c r="L4011" s="73"/>
      <c r="M4011" s="27" t="s">
        <v>1</v>
      </c>
      <c r="N4011" s="233" t="s">
        <v>43</v>
      </c>
      <c r="P4011" s="269">
        <f>O4011*H4011</f>
        <v>0</v>
      </c>
      <c r="Q4011" s="269">
        <v>1.0000000000000001E-5</v>
      </c>
      <c r="R4011" s="269">
        <f>Q4011*H4011</f>
        <v>2.3288310000000003E-2</v>
      </c>
      <c r="S4011" s="269">
        <v>6.0000000000000001E-3</v>
      </c>
      <c r="T4011" s="270">
        <f>S4011*H4011</f>
        <v>13.972986000000001</v>
      </c>
      <c r="AR4011" s="271" t="s">
        <v>371</v>
      </c>
      <c r="AT4011" s="271" t="s">
        <v>368</v>
      </c>
      <c r="AU4011" s="271" t="s">
        <v>90</v>
      </c>
      <c r="AY4011" s="53" t="s">
        <v>366</v>
      </c>
      <c r="BE4011" s="179">
        <f>IF(N4011="základná",J4011,0)</f>
        <v>0</v>
      </c>
      <c r="BF4011" s="179">
        <f>IF(N4011="znížená",J4011,0)</f>
        <v>0</v>
      </c>
      <c r="BG4011" s="179">
        <f>IF(N4011="zákl. prenesená",J4011,0)</f>
        <v>0</v>
      </c>
      <c r="BH4011" s="179">
        <f>IF(N4011="zníž. prenesená",J4011,0)</f>
        <v>0</v>
      </c>
      <c r="BI4011" s="179">
        <f>IF(N4011="nulová",J4011,0)</f>
        <v>0</v>
      </c>
      <c r="BJ4011" s="53" t="s">
        <v>90</v>
      </c>
      <c r="BK4011" s="179">
        <f>ROUND(I4011*H4011,2)</f>
        <v>0</v>
      </c>
      <c r="BL4011" s="53" t="s">
        <v>371</v>
      </c>
      <c r="BM4011" s="271" t="s">
        <v>3214</v>
      </c>
    </row>
    <row r="4012" spans="2:65" s="273" customFormat="1">
      <c r="B4012" s="272"/>
      <c r="D4012" s="274" t="s">
        <v>373</v>
      </c>
      <c r="E4012" s="275" t="s">
        <v>1</v>
      </c>
      <c r="F4012" s="276" t="s">
        <v>412</v>
      </c>
      <c r="H4012" s="275" t="s">
        <v>1</v>
      </c>
      <c r="L4012" s="272"/>
      <c r="M4012" s="277"/>
      <c r="T4012" s="278"/>
      <c r="AT4012" s="275" t="s">
        <v>373</v>
      </c>
      <c r="AU4012" s="275" t="s">
        <v>90</v>
      </c>
      <c r="AV4012" s="273" t="s">
        <v>84</v>
      </c>
      <c r="AW4012" s="273" t="s">
        <v>31</v>
      </c>
      <c r="AX4012" s="273" t="s">
        <v>77</v>
      </c>
      <c r="AY4012" s="275" t="s">
        <v>366</v>
      </c>
    </row>
    <row r="4013" spans="2:65" s="280" customFormat="1">
      <c r="B4013" s="279"/>
      <c r="D4013" s="274" t="s">
        <v>373</v>
      </c>
      <c r="E4013" s="281" t="s">
        <v>1</v>
      </c>
      <c r="F4013" s="282" t="s">
        <v>2758</v>
      </c>
      <c r="H4013" s="283">
        <v>581.94000000000005</v>
      </c>
      <c r="L4013" s="279"/>
      <c r="M4013" s="284"/>
      <c r="T4013" s="285"/>
      <c r="AT4013" s="281" t="s">
        <v>373</v>
      </c>
      <c r="AU4013" s="281" t="s">
        <v>90</v>
      </c>
      <c r="AV4013" s="280" t="s">
        <v>90</v>
      </c>
      <c r="AW4013" s="280" t="s">
        <v>31</v>
      </c>
      <c r="AX4013" s="280" t="s">
        <v>77</v>
      </c>
      <c r="AY4013" s="281" t="s">
        <v>366</v>
      </c>
    </row>
    <row r="4014" spans="2:65" s="273" customFormat="1">
      <c r="B4014" s="272"/>
      <c r="D4014" s="274" t="s">
        <v>373</v>
      </c>
      <c r="E4014" s="275" t="s">
        <v>1</v>
      </c>
      <c r="F4014" s="276" t="s">
        <v>2760</v>
      </c>
      <c r="H4014" s="275" t="s">
        <v>1</v>
      </c>
      <c r="L4014" s="272"/>
      <c r="M4014" s="277"/>
      <c r="T4014" s="278"/>
      <c r="AT4014" s="275" t="s">
        <v>373</v>
      </c>
      <c r="AU4014" s="275" t="s">
        <v>90</v>
      </c>
      <c r="AV4014" s="273" t="s">
        <v>84</v>
      </c>
      <c r="AW4014" s="273" t="s">
        <v>31</v>
      </c>
      <c r="AX4014" s="273" t="s">
        <v>77</v>
      </c>
      <c r="AY4014" s="275" t="s">
        <v>366</v>
      </c>
    </row>
    <row r="4015" spans="2:65" s="273" customFormat="1">
      <c r="B4015" s="272"/>
      <c r="D4015" s="274" t="s">
        <v>373</v>
      </c>
      <c r="E4015" s="275" t="s">
        <v>1</v>
      </c>
      <c r="F4015" s="276" t="s">
        <v>2761</v>
      </c>
      <c r="H4015" s="275" t="s">
        <v>1</v>
      </c>
      <c r="L4015" s="272"/>
      <c r="M4015" s="277"/>
      <c r="T4015" s="278"/>
      <c r="AT4015" s="275" t="s">
        <v>373</v>
      </c>
      <c r="AU4015" s="275" t="s">
        <v>90</v>
      </c>
      <c r="AV4015" s="273" t="s">
        <v>84</v>
      </c>
      <c r="AW4015" s="273" t="s">
        <v>31</v>
      </c>
      <c r="AX4015" s="273" t="s">
        <v>77</v>
      </c>
      <c r="AY4015" s="275" t="s">
        <v>366</v>
      </c>
    </row>
    <row r="4016" spans="2:65" s="280" customFormat="1">
      <c r="B4016" s="279"/>
      <c r="D4016" s="274" t="s">
        <v>373</v>
      </c>
      <c r="E4016" s="281" t="s">
        <v>1</v>
      </c>
      <c r="F4016" s="282" t="s">
        <v>2762</v>
      </c>
      <c r="H4016" s="283">
        <v>4.101</v>
      </c>
      <c r="L4016" s="279"/>
      <c r="M4016" s="284"/>
      <c r="T4016" s="285"/>
      <c r="AT4016" s="281" t="s">
        <v>373</v>
      </c>
      <c r="AU4016" s="281" t="s">
        <v>90</v>
      </c>
      <c r="AV4016" s="280" t="s">
        <v>90</v>
      </c>
      <c r="AW4016" s="280" t="s">
        <v>31</v>
      </c>
      <c r="AX4016" s="280" t="s">
        <v>77</v>
      </c>
      <c r="AY4016" s="281" t="s">
        <v>366</v>
      </c>
    </row>
    <row r="4017" spans="2:65" s="273" customFormat="1">
      <c r="B4017" s="272"/>
      <c r="D4017" s="274" t="s">
        <v>373</v>
      </c>
      <c r="E4017" s="275" t="s">
        <v>1</v>
      </c>
      <c r="F4017" s="276" t="s">
        <v>2763</v>
      </c>
      <c r="H4017" s="275" t="s">
        <v>1</v>
      </c>
      <c r="L4017" s="272"/>
      <c r="M4017" s="277"/>
      <c r="T4017" s="278"/>
      <c r="AT4017" s="275" t="s">
        <v>373</v>
      </c>
      <c r="AU4017" s="275" t="s">
        <v>90</v>
      </c>
      <c r="AV4017" s="273" t="s">
        <v>84</v>
      </c>
      <c r="AW4017" s="273" t="s">
        <v>31</v>
      </c>
      <c r="AX4017" s="273" t="s">
        <v>77</v>
      </c>
      <c r="AY4017" s="275" t="s">
        <v>366</v>
      </c>
    </row>
    <row r="4018" spans="2:65" s="280" customFormat="1" ht="22.5">
      <c r="B4018" s="279"/>
      <c r="D4018" s="274" t="s">
        <v>373</v>
      </c>
      <c r="E4018" s="281" t="s">
        <v>1</v>
      </c>
      <c r="F4018" s="282" t="s">
        <v>2764</v>
      </c>
      <c r="H4018" s="283">
        <v>4.109</v>
      </c>
      <c r="L4018" s="279"/>
      <c r="M4018" s="284"/>
      <c r="T4018" s="285"/>
      <c r="AT4018" s="281" t="s">
        <v>373</v>
      </c>
      <c r="AU4018" s="281" t="s">
        <v>90</v>
      </c>
      <c r="AV4018" s="280" t="s">
        <v>90</v>
      </c>
      <c r="AW4018" s="280" t="s">
        <v>31</v>
      </c>
      <c r="AX4018" s="280" t="s">
        <v>77</v>
      </c>
      <c r="AY4018" s="281" t="s">
        <v>366</v>
      </c>
    </row>
    <row r="4019" spans="2:65" s="294" customFormat="1">
      <c r="B4019" s="293"/>
      <c r="D4019" s="274" t="s">
        <v>373</v>
      </c>
      <c r="E4019" s="295" t="s">
        <v>1</v>
      </c>
      <c r="F4019" s="296" t="s">
        <v>397</v>
      </c>
      <c r="H4019" s="297">
        <v>590.15</v>
      </c>
      <c r="L4019" s="293"/>
      <c r="M4019" s="298"/>
      <c r="T4019" s="299"/>
      <c r="AT4019" s="295" t="s">
        <v>373</v>
      </c>
      <c r="AU4019" s="295" t="s">
        <v>90</v>
      </c>
      <c r="AV4019" s="294" t="s">
        <v>149</v>
      </c>
      <c r="AW4019" s="294" t="s">
        <v>31</v>
      </c>
      <c r="AX4019" s="294" t="s">
        <v>77</v>
      </c>
      <c r="AY4019" s="295" t="s">
        <v>366</v>
      </c>
    </row>
    <row r="4020" spans="2:65" s="273" customFormat="1">
      <c r="B4020" s="272"/>
      <c r="D4020" s="274" t="s">
        <v>373</v>
      </c>
      <c r="E4020" s="275" t="s">
        <v>1</v>
      </c>
      <c r="F4020" s="276" t="s">
        <v>632</v>
      </c>
      <c r="H4020" s="275" t="s">
        <v>1</v>
      </c>
      <c r="L4020" s="272"/>
      <c r="M4020" s="277"/>
      <c r="T4020" s="278"/>
      <c r="AT4020" s="275" t="s">
        <v>373</v>
      </c>
      <c r="AU4020" s="275" t="s">
        <v>90</v>
      </c>
      <c r="AV4020" s="273" t="s">
        <v>84</v>
      </c>
      <c r="AW4020" s="273" t="s">
        <v>31</v>
      </c>
      <c r="AX4020" s="273" t="s">
        <v>77</v>
      </c>
      <c r="AY4020" s="275" t="s">
        <v>366</v>
      </c>
    </row>
    <row r="4021" spans="2:65" s="280" customFormat="1">
      <c r="B4021" s="279"/>
      <c r="D4021" s="274" t="s">
        <v>373</v>
      </c>
      <c r="E4021" s="281" t="s">
        <v>1</v>
      </c>
      <c r="F4021" s="282" t="s">
        <v>2759</v>
      </c>
      <c r="H4021" s="283">
        <v>1725.71</v>
      </c>
      <c r="L4021" s="279"/>
      <c r="M4021" s="284"/>
      <c r="T4021" s="285"/>
      <c r="AT4021" s="281" t="s">
        <v>373</v>
      </c>
      <c r="AU4021" s="281" t="s">
        <v>90</v>
      </c>
      <c r="AV4021" s="280" t="s">
        <v>90</v>
      </c>
      <c r="AW4021" s="280" t="s">
        <v>31</v>
      </c>
      <c r="AX4021" s="280" t="s">
        <v>77</v>
      </c>
      <c r="AY4021" s="281" t="s">
        <v>366</v>
      </c>
    </row>
    <row r="4022" spans="2:65" s="294" customFormat="1">
      <c r="B4022" s="293"/>
      <c r="D4022" s="274" t="s">
        <v>373</v>
      </c>
      <c r="E4022" s="295" t="s">
        <v>1</v>
      </c>
      <c r="F4022" s="296" t="s">
        <v>397</v>
      </c>
      <c r="H4022" s="297">
        <v>1725.71</v>
      </c>
      <c r="L4022" s="293"/>
      <c r="M4022" s="298"/>
      <c r="T4022" s="299"/>
      <c r="AT4022" s="295" t="s">
        <v>373</v>
      </c>
      <c r="AU4022" s="295" t="s">
        <v>90</v>
      </c>
      <c r="AV4022" s="294" t="s">
        <v>149</v>
      </c>
      <c r="AW4022" s="294" t="s">
        <v>31</v>
      </c>
      <c r="AX4022" s="294" t="s">
        <v>77</v>
      </c>
      <c r="AY4022" s="295" t="s">
        <v>366</v>
      </c>
    </row>
    <row r="4023" spans="2:65" s="280" customFormat="1">
      <c r="B4023" s="279"/>
      <c r="D4023" s="274" t="s">
        <v>373</v>
      </c>
      <c r="E4023" s="281" t="s">
        <v>1</v>
      </c>
      <c r="F4023" s="282" t="s">
        <v>201</v>
      </c>
      <c r="H4023" s="283">
        <v>12.971</v>
      </c>
      <c r="L4023" s="279"/>
      <c r="M4023" s="284"/>
      <c r="T4023" s="285"/>
      <c r="AT4023" s="281" t="s">
        <v>373</v>
      </c>
      <c r="AU4023" s="281" t="s">
        <v>90</v>
      </c>
      <c r="AV4023" s="280" t="s">
        <v>90</v>
      </c>
      <c r="AW4023" s="280" t="s">
        <v>31</v>
      </c>
      <c r="AX4023" s="280" t="s">
        <v>77</v>
      </c>
      <c r="AY4023" s="281" t="s">
        <v>366</v>
      </c>
    </row>
    <row r="4024" spans="2:65" s="287" customFormat="1">
      <c r="B4024" s="286"/>
      <c r="D4024" s="274" t="s">
        <v>373</v>
      </c>
      <c r="E4024" s="288" t="s">
        <v>1</v>
      </c>
      <c r="F4024" s="289" t="s">
        <v>378</v>
      </c>
      <c r="H4024" s="290">
        <v>2328.8310000000001</v>
      </c>
      <c r="L4024" s="286"/>
      <c r="M4024" s="291"/>
      <c r="T4024" s="292"/>
      <c r="AT4024" s="288" t="s">
        <v>373</v>
      </c>
      <c r="AU4024" s="288" t="s">
        <v>90</v>
      </c>
      <c r="AV4024" s="287" t="s">
        <v>371</v>
      </c>
      <c r="AW4024" s="287" t="s">
        <v>31</v>
      </c>
      <c r="AX4024" s="287" t="s">
        <v>84</v>
      </c>
      <c r="AY4024" s="288" t="s">
        <v>366</v>
      </c>
    </row>
    <row r="4025" spans="2:65" s="74" customFormat="1" ht="33" customHeight="1">
      <c r="B4025" s="73"/>
      <c r="C4025" s="260" t="s">
        <v>3215</v>
      </c>
      <c r="D4025" s="260" t="s">
        <v>368</v>
      </c>
      <c r="E4025" s="261" t="s">
        <v>3216</v>
      </c>
      <c r="F4025" s="262" t="s">
        <v>3217</v>
      </c>
      <c r="G4025" s="263" t="s">
        <v>249</v>
      </c>
      <c r="H4025" s="264">
        <v>574.29899999999998</v>
      </c>
      <c r="I4025" s="26"/>
      <c r="J4025" s="266">
        <f>ROUND(I4025*H4025,2)</f>
        <v>0</v>
      </c>
      <c r="K4025" s="267"/>
      <c r="L4025" s="73"/>
      <c r="M4025" s="27" t="s">
        <v>1</v>
      </c>
      <c r="N4025" s="233" t="s">
        <v>43</v>
      </c>
      <c r="P4025" s="269">
        <f>O4025*H4025</f>
        <v>0</v>
      </c>
      <c r="Q4025" s="269">
        <v>0</v>
      </c>
      <c r="R4025" s="269">
        <f>Q4025*H4025</f>
        <v>0</v>
      </c>
      <c r="S4025" s="269">
        <v>0.02</v>
      </c>
      <c r="T4025" s="270">
        <f>S4025*H4025</f>
        <v>11.48598</v>
      </c>
      <c r="AR4025" s="271" t="s">
        <v>371</v>
      </c>
      <c r="AT4025" s="271" t="s">
        <v>368</v>
      </c>
      <c r="AU4025" s="271" t="s">
        <v>90</v>
      </c>
      <c r="AY4025" s="53" t="s">
        <v>366</v>
      </c>
      <c r="BE4025" s="179">
        <f>IF(N4025="základná",J4025,0)</f>
        <v>0</v>
      </c>
      <c r="BF4025" s="179">
        <f>IF(N4025="znížená",J4025,0)</f>
        <v>0</v>
      </c>
      <c r="BG4025" s="179">
        <f>IF(N4025="zákl. prenesená",J4025,0)</f>
        <v>0</v>
      </c>
      <c r="BH4025" s="179">
        <f>IF(N4025="zníž. prenesená",J4025,0)</f>
        <v>0</v>
      </c>
      <c r="BI4025" s="179">
        <f>IF(N4025="nulová",J4025,0)</f>
        <v>0</v>
      </c>
      <c r="BJ4025" s="53" t="s">
        <v>90</v>
      </c>
      <c r="BK4025" s="179">
        <f>ROUND(I4025*H4025,2)</f>
        <v>0</v>
      </c>
      <c r="BL4025" s="53" t="s">
        <v>371</v>
      </c>
      <c r="BM4025" s="271" t="s">
        <v>3218</v>
      </c>
    </row>
    <row r="4026" spans="2:65" s="280" customFormat="1">
      <c r="B4026" s="279"/>
      <c r="D4026" s="274" t="s">
        <v>373</v>
      </c>
      <c r="E4026" s="281" t="s">
        <v>1</v>
      </c>
      <c r="F4026" s="282" t="s">
        <v>189</v>
      </c>
      <c r="H4026" s="283">
        <v>94.9</v>
      </c>
      <c r="L4026" s="279"/>
      <c r="M4026" s="284"/>
      <c r="T4026" s="285"/>
      <c r="AT4026" s="281" t="s">
        <v>373</v>
      </c>
      <c r="AU4026" s="281" t="s">
        <v>90</v>
      </c>
      <c r="AV4026" s="280" t="s">
        <v>90</v>
      </c>
      <c r="AW4026" s="280" t="s">
        <v>31</v>
      </c>
      <c r="AX4026" s="280" t="s">
        <v>77</v>
      </c>
      <c r="AY4026" s="281" t="s">
        <v>366</v>
      </c>
    </row>
    <row r="4027" spans="2:65" s="280" customFormat="1">
      <c r="B4027" s="279"/>
      <c r="D4027" s="274" t="s">
        <v>373</v>
      </c>
      <c r="E4027" s="281" t="s">
        <v>1</v>
      </c>
      <c r="F4027" s="282" t="s">
        <v>199</v>
      </c>
      <c r="H4027" s="283">
        <v>341.31</v>
      </c>
      <c r="L4027" s="279"/>
      <c r="M4027" s="284"/>
      <c r="T4027" s="285"/>
      <c r="AT4027" s="281" t="s">
        <v>373</v>
      </c>
      <c r="AU4027" s="281" t="s">
        <v>90</v>
      </c>
      <c r="AV4027" s="280" t="s">
        <v>90</v>
      </c>
      <c r="AW4027" s="280" t="s">
        <v>31</v>
      </c>
      <c r="AX4027" s="280" t="s">
        <v>77</v>
      </c>
      <c r="AY4027" s="281" t="s">
        <v>366</v>
      </c>
    </row>
    <row r="4028" spans="2:65" s="280" customFormat="1">
      <c r="B4028" s="279"/>
      <c r="D4028" s="274" t="s">
        <v>373</v>
      </c>
      <c r="E4028" s="281" t="s">
        <v>1</v>
      </c>
      <c r="F4028" s="282" t="s">
        <v>251</v>
      </c>
      <c r="H4028" s="283">
        <v>71.858999999999995</v>
      </c>
      <c r="L4028" s="279"/>
      <c r="M4028" s="284"/>
      <c r="T4028" s="285"/>
      <c r="AT4028" s="281" t="s">
        <v>373</v>
      </c>
      <c r="AU4028" s="281" t="s">
        <v>90</v>
      </c>
      <c r="AV4028" s="280" t="s">
        <v>90</v>
      </c>
      <c r="AW4028" s="280" t="s">
        <v>31</v>
      </c>
      <c r="AX4028" s="280" t="s">
        <v>77</v>
      </c>
      <c r="AY4028" s="281" t="s">
        <v>366</v>
      </c>
    </row>
    <row r="4029" spans="2:65" s="273" customFormat="1">
      <c r="B4029" s="272"/>
      <c r="D4029" s="274" t="s">
        <v>373</v>
      </c>
      <c r="E4029" s="275" t="s">
        <v>1</v>
      </c>
      <c r="F4029" s="276" t="s">
        <v>2910</v>
      </c>
      <c r="H4029" s="275" t="s">
        <v>1</v>
      </c>
      <c r="L4029" s="272"/>
      <c r="M4029" s="277"/>
      <c r="T4029" s="278"/>
      <c r="AT4029" s="275" t="s">
        <v>373</v>
      </c>
      <c r="AU4029" s="275" t="s">
        <v>90</v>
      </c>
      <c r="AV4029" s="273" t="s">
        <v>84</v>
      </c>
      <c r="AW4029" s="273" t="s">
        <v>31</v>
      </c>
      <c r="AX4029" s="273" t="s">
        <v>77</v>
      </c>
      <c r="AY4029" s="275" t="s">
        <v>366</v>
      </c>
    </row>
    <row r="4030" spans="2:65" s="273" customFormat="1">
      <c r="B4030" s="272"/>
      <c r="D4030" s="274" t="s">
        <v>373</v>
      </c>
      <c r="E4030" s="275" t="s">
        <v>1</v>
      </c>
      <c r="F4030" s="276" t="s">
        <v>412</v>
      </c>
      <c r="H4030" s="275" t="s">
        <v>1</v>
      </c>
      <c r="L4030" s="272"/>
      <c r="M4030" s="277"/>
      <c r="T4030" s="278"/>
      <c r="AT4030" s="275" t="s">
        <v>373</v>
      </c>
      <c r="AU4030" s="275" t="s">
        <v>90</v>
      </c>
      <c r="AV4030" s="273" t="s">
        <v>84</v>
      </c>
      <c r="AW4030" s="273" t="s">
        <v>31</v>
      </c>
      <c r="AX4030" s="273" t="s">
        <v>77</v>
      </c>
      <c r="AY4030" s="275" t="s">
        <v>366</v>
      </c>
    </row>
    <row r="4031" spans="2:65" s="273" customFormat="1">
      <c r="B4031" s="272"/>
      <c r="D4031" s="274" t="s">
        <v>373</v>
      </c>
      <c r="E4031" s="275" t="s">
        <v>1</v>
      </c>
      <c r="F4031" s="276" t="s">
        <v>3219</v>
      </c>
      <c r="H4031" s="275" t="s">
        <v>1</v>
      </c>
      <c r="L4031" s="272"/>
      <c r="M4031" s="277"/>
      <c r="T4031" s="278"/>
      <c r="AT4031" s="275" t="s">
        <v>373</v>
      </c>
      <c r="AU4031" s="275" t="s">
        <v>90</v>
      </c>
      <c r="AV4031" s="273" t="s">
        <v>84</v>
      </c>
      <c r="AW4031" s="273" t="s">
        <v>31</v>
      </c>
      <c r="AX4031" s="273" t="s">
        <v>77</v>
      </c>
      <c r="AY4031" s="275" t="s">
        <v>366</v>
      </c>
    </row>
    <row r="4032" spans="2:65" s="280" customFormat="1">
      <c r="B4032" s="279"/>
      <c r="D4032" s="274" t="s">
        <v>373</v>
      </c>
      <c r="E4032" s="281" t="s">
        <v>1</v>
      </c>
      <c r="F4032" s="282" t="s">
        <v>3220</v>
      </c>
      <c r="H4032" s="283">
        <v>10.57</v>
      </c>
      <c r="L4032" s="279"/>
      <c r="M4032" s="284"/>
      <c r="T4032" s="285"/>
      <c r="AT4032" s="281" t="s">
        <v>373</v>
      </c>
      <c r="AU4032" s="281" t="s">
        <v>90</v>
      </c>
      <c r="AV4032" s="280" t="s">
        <v>90</v>
      </c>
      <c r="AW4032" s="280" t="s">
        <v>31</v>
      </c>
      <c r="AX4032" s="280" t="s">
        <v>77</v>
      </c>
      <c r="AY4032" s="281" t="s">
        <v>366</v>
      </c>
    </row>
    <row r="4033" spans="2:51" s="280" customFormat="1">
      <c r="B4033" s="279"/>
      <c r="D4033" s="274" t="s">
        <v>373</v>
      </c>
      <c r="E4033" s="281" t="s">
        <v>1</v>
      </c>
      <c r="F4033" s="282" t="s">
        <v>3221</v>
      </c>
      <c r="H4033" s="283">
        <v>1.633</v>
      </c>
      <c r="L4033" s="279"/>
      <c r="M4033" s="284"/>
      <c r="T4033" s="285"/>
      <c r="AT4033" s="281" t="s">
        <v>373</v>
      </c>
      <c r="AU4033" s="281" t="s">
        <v>90</v>
      </c>
      <c r="AV4033" s="280" t="s">
        <v>90</v>
      </c>
      <c r="AW4033" s="280" t="s">
        <v>31</v>
      </c>
      <c r="AX4033" s="280" t="s">
        <v>77</v>
      </c>
      <c r="AY4033" s="281" t="s">
        <v>366</v>
      </c>
    </row>
    <row r="4034" spans="2:51" s="280" customFormat="1">
      <c r="B4034" s="279"/>
      <c r="D4034" s="274" t="s">
        <v>373</v>
      </c>
      <c r="E4034" s="281" t="s">
        <v>1</v>
      </c>
      <c r="F4034" s="282" t="s">
        <v>3222</v>
      </c>
      <c r="H4034" s="283">
        <v>1.272</v>
      </c>
      <c r="L4034" s="279"/>
      <c r="M4034" s="284"/>
      <c r="T4034" s="285"/>
      <c r="AT4034" s="281" t="s">
        <v>373</v>
      </c>
      <c r="AU4034" s="281" t="s">
        <v>90</v>
      </c>
      <c r="AV4034" s="280" t="s">
        <v>90</v>
      </c>
      <c r="AW4034" s="280" t="s">
        <v>31</v>
      </c>
      <c r="AX4034" s="280" t="s">
        <v>77</v>
      </c>
      <c r="AY4034" s="281" t="s">
        <v>366</v>
      </c>
    </row>
    <row r="4035" spans="2:51" s="280" customFormat="1">
      <c r="B4035" s="279"/>
      <c r="D4035" s="274" t="s">
        <v>373</v>
      </c>
      <c r="E4035" s="281" t="s">
        <v>1</v>
      </c>
      <c r="F4035" s="282" t="s">
        <v>3223</v>
      </c>
      <c r="H4035" s="283">
        <v>1.282</v>
      </c>
      <c r="L4035" s="279"/>
      <c r="M4035" s="284"/>
      <c r="T4035" s="285"/>
      <c r="AT4035" s="281" t="s">
        <v>373</v>
      </c>
      <c r="AU4035" s="281" t="s">
        <v>90</v>
      </c>
      <c r="AV4035" s="280" t="s">
        <v>90</v>
      </c>
      <c r="AW4035" s="280" t="s">
        <v>31</v>
      </c>
      <c r="AX4035" s="280" t="s">
        <v>77</v>
      </c>
      <c r="AY4035" s="281" t="s">
        <v>366</v>
      </c>
    </row>
    <row r="4036" spans="2:51" s="273" customFormat="1">
      <c r="B4036" s="272"/>
      <c r="D4036" s="274" t="s">
        <v>373</v>
      </c>
      <c r="E4036" s="275" t="s">
        <v>1</v>
      </c>
      <c r="F4036" s="276" t="s">
        <v>632</v>
      </c>
      <c r="H4036" s="275" t="s">
        <v>1</v>
      </c>
      <c r="L4036" s="272"/>
      <c r="M4036" s="277"/>
      <c r="T4036" s="278"/>
      <c r="AT4036" s="275" t="s">
        <v>373</v>
      </c>
      <c r="AU4036" s="275" t="s">
        <v>90</v>
      </c>
      <c r="AV4036" s="273" t="s">
        <v>84</v>
      </c>
      <c r="AW4036" s="273" t="s">
        <v>31</v>
      </c>
      <c r="AX4036" s="273" t="s">
        <v>77</v>
      </c>
      <c r="AY4036" s="275" t="s">
        <v>366</v>
      </c>
    </row>
    <row r="4037" spans="2:51" s="273" customFormat="1">
      <c r="B4037" s="272"/>
      <c r="D4037" s="274" t="s">
        <v>373</v>
      </c>
      <c r="E4037" s="275" t="s">
        <v>1</v>
      </c>
      <c r="F4037" s="276" t="s">
        <v>3224</v>
      </c>
      <c r="H4037" s="275" t="s">
        <v>1</v>
      </c>
      <c r="L4037" s="272"/>
      <c r="M4037" s="277"/>
      <c r="T4037" s="278"/>
      <c r="AT4037" s="275" t="s">
        <v>373</v>
      </c>
      <c r="AU4037" s="275" t="s">
        <v>90</v>
      </c>
      <c r="AV4037" s="273" t="s">
        <v>84</v>
      </c>
      <c r="AW4037" s="273" t="s">
        <v>31</v>
      </c>
      <c r="AX4037" s="273" t="s">
        <v>77</v>
      </c>
      <c r="AY4037" s="275" t="s">
        <v>366</v>
      </c>
    </row>
    <row r="4038" spans="2:51" s="280" customFormat="1">
      <c r="B4038" s="279"/>
      <c r="D4038" s="274" t="s">
        <v>373</v>
      </c>
      <c r="E4038" s="281" t="s">
        <v>1</v>
      </c>
      <c r="F4038" s="282" t="s">
        <v>2933</v>
      </c>
      <c r="H4038" s="283">
        <v>11.99</v>
      </c>
      <c r="L4038" s="279"/>
      <c r="M4038" s="284"/>
      <c r="T4038" s="285"/>
      <c r="AT4038" s="281" t="s">
        <v>373</v>
      </c>
      <c r="AU4038" s="281" t="s">
        <v>90</v>
      </c>
      <c r="AV4038" s="280" t="s">
        <v>90</v>
      </c>
      <c r="AW4038" s="280" t="s">
        <v>31</v>
      </c>
      <c r="AX4038" s="280" t="s">
        <v>77</v>
      </c>
      <c r="AY4038" s="281" t="s">
        <v>366</v>
      </c>
    </row>
    <row r="4039" spans="2:51" s="280" customFormat="1">
      <c r="B4039" s="279"/>
      <c r="D4039" s="274" t="s">
        <v>373</v>
      </c>
      <c r="E4039" s="281" t="s">
        <v>1</v>
      </c>
      <c r="F4039" s="282" t="s">
        <v>3225</v>
      </c>
      <c r="H4039" s="283">
        <v>2.0409999999999999</v>
      </c>
      <c r="L4039" s="279"/>
      <c r="M4039" s="284"/>
      <c r="T4039" s="285"/>
      <c r="AT4039" s="281" t="s">
        <v>373</v>
      </c>
      <c r="AU4039" s="281" t="s">
        <v>90</v>
      </c>
      <c r="AV4039" s="280" t="s">
        <v>90</v>
      </c>
      <c r="AW4039" s="280" t="s">
        <v>31</v>
      </c>
      <c r="AX4039" s="280" t="s">
        <v>77</v>
      </c>
      <c r="AY4039" s="281" t="s">
        <v>366</v>
      </c>
    </row>
    <row r="4040" spans="2:51" s="280" customFormat="1">
      <c r="B4040" s="279"/>
      <c r="D4040" s="274" t="s">
        <v>373</v>
      </c>
      <c r="E4040" s="281" t="s">
        <v>1</v>
      </c>
      <c r="F4040" s="282" t="s">
        <v>3222</v>
      </c>
      <c r="H4040" s="283">
        <v>1.272</v>
      </c>
      <c r="L4040" s="279"/>
      <c r="M4040" s="284"/>
      <c r="T4040" s="285"/>
      <c r="AT4040" s="281" t="s">
        <v>373</v>
      </c>
      <c r="AU4040" s="281" t="s">
        <v>90</v>
      </c>
      <c r="AV4040" s="280" t="s">
        <v>90</v>
      </c>
      <c r="AW4040" s="280" t="s">
        <v>31</v>
      </c>
      <c r="AX4040" s="280" t="s">
        <v>77</v>
      </c>
      <c r="AY4040" s="281" t="s">
        <v>366</v>
      </c>
    </row>
    <row r="4041" spans="2:51" s="280" customFormat="1">
      <c r="B4041" s="279"/>
      <c r="D4041" s="274" t="s">
        <v>373</v>
      </c>
      <c r="E4041" s="281" t="s">
        <v>1</v>
      </c>
      <c r="F4041" s="282" t="s">
        <v>3223</v>
      </c>
      <c r="H4041" s="283">
        <v>1.282</v>
      </c>
      <c r="L4041" s="279"/>
      <c r="M4041" s="284"/>
      <c r="T4041" s="285"/>
      <c r="AT4041" s="281" t="s">
        <v>373</v>
      </c>
      <c r="AU4041" s="281" t="s">
        <v>90</v>
      </c>
      <c r="AV4041" s="280" t="s">
        <v>90</v>
      </c>
      <c r="AW4041" s="280" t="s">
        <v>31</v>
      </c>
      <c r="AX4041" s="280" t="s">
        <v>77</v>
      </c>
      <c r="AY4041" s="281" t="s">
        <v>366</v>
      </c>
    </row>
    <row r="4042" spans="2:51" s="273" customFormat="1">
      <c r="B4042" s="272"/>
      <c r="D4042" s="274" t="s">
        <v>373</v>
      </c>
      <c r="E4042" s="275" t="s">
        <v>1</v>
      </c>
      <c r="F4042" s="276" t="s">
        <v>634</v>
      </c>
      <c r="H4042" s="275" t="s">
        <v>1</v>
      </c>
      <c r="L4042" s="272"/>
      <c r="M4042" s="277"/>
      <c r="T4042" s="278"/>
      <c r="AT4042" s="275" t="s">
        <v>373</v>
      </c>
      <c r="AU4042" s="275" t="s">
        <v>90</v>
      </c>
      <c r="AV4042" s="273" t="s">
        <v>84</v>
      </c>
      <c r="AW4042" s="273" t="s">
        <v>31</v>
      </c>
      <c r="AX4042" s="273" t="s">
        <v>77</v>
      </c>
      <c r="AY4042" s="275" t="s">
        <v>366</v>
      </c>
    </row>
    <row r="4043" spans="2:51" s="273" customFormat="1">
      <c r="B4043" s="272"/>
      <c r="D4043" s="274" t="s">
        <v>373</v>
      </c>
      <c r="E4043" s="275" t="s">
        <v>1</v>
      </c>
      <c r="F4043" s="276" t="s">
        <v>3226</v>
      </c>
      <c r="H4043" s="275" t="s">
        <v>1</v>
      </c>
      <c r="L4043" s="272"/>
      <c r="M4043" s="277"/>
      <c r="T4043" s="278"/>
      <c r="AT4043" s="275" t="s">
        <v>373</v>
      </c>
      <c r="AU4043" s="275" t="s">
        <v>90</v>
      </c>
      <c r="AV4043" s="273" t="s">
        <v>84</v>
      </c>
      <c r="AW4043" s="273" t="s">
        <v>31</v>
      </c>
      <c r="AX4043" s="273" t="s">
        <v>77</v>
      </c>
      <c r="AY4043" s="275" t="s">
        <v>366</v>
      </c>
    </row>
    <row r="4044" spans="2:51" s="280" customFormat="1">
      <c r="B4044" s="279"/>
      <c r="D4044" s="274" t="s">
        <v>373</v>
      </c>
      <c r="E4044" s="281" t="s">
        <v>1</v>
      </c>
      <c r="F4044" s="282" t="s">
        <v>2933</v>
      </c>
      <c r="H4044" s="283">
        <v>11.99</v>
      </c>
      <c r="L4044" s="279"/>
      <c r="M4044" s="284"/>
      <c r="T4044" s="285"/>
      <c r="AT4044" s="281" t="s">
        <v>373</v>
      </c>
      <c r="AU4044" s="281" t="s">
        <v>90</v>
      </c>
      <c r="AV4044" s="280" t="s">
        <v>90</v>
      </c>
      <c r="AW4044" s="280" t="s">
        <v>31</v>
      </c>
      <c r="AX4044" s="280" t="s">
        <v>77</v>
      </c>
      <c r="AY4044" s="281" t="s">
        <v>366</v>
      </c>
    </row>
    <row r="4045" spans="2:51" s="280" customFormat="1">
      <c r="B4045" s="279"/>
      <c r="D4045" s="274" t="s">
        <v>373</v>
      </c>
      <c r="E4045" s="281" t="s">
        <v>1</v>
      </c>
      <c r="F4045" s="282" t="s">
        <v>3227</v>
      </c>
      <c r="H4045" s="283">
        <v>2.7730000000000001</v>
      </c>
      <c r="L4045" s="279"/>
      <c r="M4045" s="284"/>
      <c r="T4045" s="285"/>
      <c r="AT4045" s="281" t="s">
        <v>373</v>
      </c>
      <c r="AU4045" s="281" t="s">
        <v>90</v>
      </c>
      <c r="AV4045" s="280" t="s">
        <v>90</v>
      </c>
      <c r="AW4045" s="280" t="s">
        <v>31</v>
      </c>
      <c r="AX4045" s="280" t="s">
        <v>77</v>
      </c>
      <c r="AY4045" s="281" t="s">
        <v>366</v>
      </c>
    </row>
    <row r="4046" spans="2:51" s="280" customFormat="1">
      <c r="B4046" s="279"/>
      <c r="D4046" s="274" t="s">
        <v>373</v>
      </c>
      <c r="E4046" s="281" t="s">
        <v>1</v>
      </c>
      <c r="F4046" s="282" t="s">
        <v>3228</v>
      </c>
      <c r="H4046" s="283">
        <v>2.7450000000000001</v>
      </c>
      <c r="L4046" s="279"/>
      <c r="M4046" s="284"/>
      <c r="T4046" s="285"/>
      <c r="AT4046" s="281" t="s">
        <v>373</v>
      </c>
      <c r="AU4046" s="281" t="s">
        <v>90</v>
      </c>
      <c r="AV4046" s="280" t="s">
        <v>90</v>
      </c>
      <c r="AW4046" s="280" t="s">
        <v>31</v>
      </c>
      <c r="AX4046" s="280" t="s">
        <v>77</v>
      </c>
      <c r="AY4046" s="281" t="s">
        <v>366</v>
      </c>
    </row>
    <row r="4047" spans="2:51" s="273" customFormat="1">
      <c r="B4047" s="272"/>
      <c r="D4047" s="274" t="s">
        <v>373</v>
      </c>
      <c r="E4047" s="275" t="s">
        <v>1</v>
      </c>
      <c r="F4047" s="276" t="s">
        <v>924</v>
      </c>
      <c r="H4047" s="275" t="s">
        <v>1</v>
      </c>
      <c r="L4047" s="272"/>
      <c r="M4047" s="277"/>
      <c r="T4047" s="278"/>
      <c r="AT4047" s="275" t="s">
        <v>373</v>
      </c>
      <c r="AU4047" s="275" t="s">
        <v>90</v>
      </c>
      <c r="AV4047" s="273" t="s">
        <v>84</v>
      </c>
      <c r="AW4047" s="273" t="s">
        <v>31</v>
      </c>
      <c r="AX4047" s="273" t="s">
        <v>77</v>
      </c>
      <c r="AY4047" s="275" t="s">
        <v>366</v>
      </c>
    </row>
    <row r="4048" spans="2:51" s="280" customFormat="1">
      <c r="B4048" s="279"/>
      <c r="D4048" s="274" t="s">
        <v>373</v>
      </c>
      <c r="E4048" s="281" t="s">
        <v>1</v>
      </c>
      <c r="F4048" s="282" t="s">
        <v>2933</v>
      </c>
      <c r="H4048" s="283">
        <v>11.99</v>
      </c>
      <c r="L4048" s="279"/>
      <c r="M4048" s="284"/>
      <c r="T4048" s="285"/>
      <c r="AT4048" s="281" t="s">
        <v>373</v>
      </c>
      <c r="AU4048" s="281" t="s">
        <v>90</v>
      </c>
      <c r="AV4048" s="280" t="s">
        <v>90</v>
      </c>
      <c r="AW4048" s="280" t="s">
        <v>31</v>
      </c>
      <c r="AX4048" s="280" t="s">
        <v>77</v>
      </c>
      <c r="AY4048" s="281" t="s">
        <v>366</v>
      </c>
    </row>
    <row r="4049" spans="2:65" s="280" customFormat="1">
      <c r="B4049" s="279"/>
      <c r="D4049" s="274" t="s">
        <v>373</v>
      </c>
      <c r="E4049" s="281" t="s">
        <v>1</v>
      </c>
      <c r="F4049" s="282" t="s">
        <v>3229</v>
      </c>
      <c r="H4049" s="283">
        <v>2.645</v>
      </c>
      <c r="L4049" s="279"/>
      <c r="M4049" s="284"/>
      <c r="T4049" s="285"/>
      <c r="AT4049" s="281" t="s">
        <v>373</v>
      </c>
      <c r="AU4049" s="281" t="s">
        <v>90</v>
      </c>
      <c r="AV4049" s="280" t="s">
        <v>90</v>
      </c>
      <c r="AW4049" s="280" t="s">
        <v>31</v>
      </c>
      <c r="AX4049" s="280" t="s">
        <v>77</v>
      </c>
      <c r="AY4049" s="281" t="s">
        <v>366</v>
      </c>
    </row>
    <row r="4050" spans="2:65" s="280" customFormat="1">
      <c r="B4050" s="279"/>
      <c r="D4050" s="274" t="s">
        <v>373</v>
      </c>
      <c r="E4050" s="281" t="s">
        <v>1</v>
      </c>
      <c r="F4050" s="282" t="s">
        <v>3228</v>
      </c>
      <c r="H4050" s="283">
        <v>2.7450000000000001</v>
      </c>
      <c r="L4050" s="279"/>
      <c r="M4050" s="284"/>
      <c r="T4050" s="285"/>
      <c r="AT4050" s="281" t="s">
        <v>373</v>
      </c>
      <c r="AU4050" s="281" t="s">
        <v>90</v>
      </c>
      <c r="AV4050" s="280" t="s">
        <v>90</v>
      </c>
      <c r="AW4050" s="280" t="s">
        <v>31</v>
      </c>
      <c r="AX4050" s="280" t="s">
        <v>77</v>
      </c>
      <c r="AY4050" s="281" t="s">
        <v>366</v>
      </c>
    </row>
    <row r="4051" spans="2:65" s="287" customFormat="1">
      <c r="B4051" s="286"/>
      <c r="D4051" s="274" t="s">
        <v>373</v>
      </c>
      <c r="E4051" s="288" t="s">
        <v>1</v>
      </c>
      <c r="F4051" s="289" t="s">
        <v>378</v>
      </c>
      <c r="H4051" s="290">
        <v>574.29899999999998</v>
      </c>
      <c r="L4051" s="286"/>
      <c r="M4051" s="291"/>
      <c r="T4051" s="292"/>
      <c r="AT4051" s="288" t="s">
        <v>373</v>
      </c>
      <c r="AU4051" s="288" t="s">
        <v>90</v>
      </c>
      <c r="AV4051" s="287" t="s">
        <v>371</v>
      </c>
      <c r="AW4051" s="287" t="s">
        <v>31</v>
      </c>
      <c r="AX4051" s="287" t="s">
        <v>84</v>
      </c>
      <c r="AY4051" s="288" t="s">
        <v>366</v>
      </c>
    </row>
    <row r="4052" spans="2:65" s="74" customFormat="1" ht="24.2" customHeight="1">
      <c r="B4052" s="73"/>
      <c r="C4052" s="260" t="s">
        <v>3230</v>
      </c>
      <c r="D4052" s="260" t="s">
        <v>368</v>
      </c>
      <c r="E4052" s="261" t="s">
        <v>3231</v>
      </c>
      <c r="F4052" s="262" t="s">
        <v>3232</v>
      </c>
      <c r="G4052" s="263" t="s">
        <v>402</v>
      </c>
      <c r="H4052" s="264">
        <v>279.125</v>
      </c>
      <c r="I4052" s="26"/>
      <c r="J4052" s="266">
        <f>ROUND(I4052*H4052,2)</f>
        <v>0</v>
      </c>
      <c r="K4052" s="267"/>
      <c r="L4052" s="73"/>
      <c r="M4052" s="27" t="s">
        <v>1</v>
      </c>
      <c r="N4052" s="233" t="s">
        <v>43</v>
      </c>
      <c r="P4052" s="269">
        <f>O4052*H4052</f>
        <v>0</v>
      </c>
      <c r="Q4052" s="269">
        <v>0</v>
      </c>
      <c r="R4052" s="269">
        <f>Q4052*H4052</f>
        <v>0</v>
      </c>
      <c r="S4052" s="269">
        <v>1.4</v>
      </c>
      <c r="T4052" s="270">
        <f>S4052*H4052</f>
        <v>390.77499999999998</v>
      </c>
      <c r="AR4052" s="271" t="s">
        <v>371</v>
      </c>
      <c r="AT4052" s="271" t="s">
        <v>368</v>
      </c>
      <c r="AU4052" s="271" t="s">
        <v>90</v>
      </c>
      <c r="AY4052" s="53" t="s">
        <v>366</v>
      </c>
      <c r="BE4052" s="179">
        <f>IF(N4052="základná",J4052,0)</f>
        <v>0</v>
      </c>
      <c r="BF4052" s="179">
        <f>IF(N4052="znížená",J4052,0)</f>
        <v>0</v>
      </c>
      <c r="BG4052" s="179">
        <f>IF(N4052="zákl. prenesená",J4052,0)</f>
        <v>0</v>
      </c>
      <c r="BH4052" s="179">
        <f>IF(N4052="zníž. prenesená",J4052,0)</f>
        <v>0</v>
      </c>
      <c r="BI4052" s="179">
        <f>IF(N4052="nulová",J4052,0)</f>
        <v>0</v>
      </c>
      <c r="BJ4052" s="53" t="s">
        <v>90</v>
      </c>
      <c r="BK4052" s="179">
        <f>ROUND(I4052*H4052,2)</f>
        <v>0</v>
      </c>
      <c r="BL4052" s="53" t="s">
        <v>371</v>
      </c>
      <c r="BM4052" s="271" t="s">
        <v>3233</v>
      </c>
    </row>
    <row r="4053" spans="2:65" s="280" customFormat="1">
      <c r="B4053" s="279"/>
      <c r="D4053" s="274" t="s">
        <v>373</v>
      </c>
      <c r="E4053" s="281" t="s">
        <v>1</v>
      </c>
      <c r="F4053" s="282" t="s">
        <v>3234</v>
      </c>
      <c r="H4053" s="283">
        <v>45.862000000000002</v>
      </c>
      <c r="L4053" s="279"/>
      <c r="M4053" s="284"/>
      <c r="T4053" s="285"/>
      <c r="AT4053" s="281" t="s">
        <v>373</v>
      </c>
      <c r="AU4053" s="281" t="s">
        <v>90</v>
      </c>
      <c r="AV4053" s="280" t="s">
        <v>90</v>
      </c>
      <c r="AW4053" s="280" t="s">
        <v>31</v>
      </c>
      <c r="AX4053" s="280" t="s">
        <v>77</v>
      </c>
      <c r="AY4053" s="281" t="s">
        <v>366</v>
      </c>
    </row>
    <row r="4054" spans="2:65" s="280" customFormat="1">
      <c r="B4054" s="279"/>
      <c r="D4054" s="274" t="s">
        <v>373</v>
      </c>
      <c r="E4054" s="281" t="s">
        <v>1</v>
      </c>
      <c r="F4054" s="282" t="s">
        <v>3235</v>
      </c>
      <c r="H4054" s="283">
        <v>116.958</v>
      </c>
      <c r="L4054" s="279"/>
      <c r="M4054" s="284"/>
      <c r="T4054" s="285"/>
      <c r="AT4054" s="281" t="s">
        <v>373</v>
      </c>
      <c r="AU4054" s="281" t="s">
        <v>90</v>
      </c>
      <c r="AV4054" s="280" t="s">
        <v>90</v>
      </c>
      <c r="AW4054" s="280" t="s">
        <v>31</v>
      </c>
      <c r="AX4054" s="280" t="s">
        <v>77</v>
      </c>
      <c r="AY4054" s="281" t="s">
        <v>366</v>
      </c>
    </row>
    <row r="4055" spans="2:65" s="280" customFormat="1">
      <c r="B4055" s="279"/>
      <c r="D4055" s="274" t="s">
        <v>373</v>
      </c>
      <c r="E4055" s="281" t="s">
        <v>1</v>
      </c>
      <c r="F4055" s="282" t="s">
        <v>3236</v>
      </c>
      <c r="H4055" s="283">
        <v>17.082000000000001</v>
      </c>
      <c r="L4055" s="279"/>
      <c r="M4055" s="284"/>
      <c r="T4055" s="285"/>
      <c r="AT4055" s="281" t="s">
        <v>373</v>
      </c>
      <c r="AU4055" s="281" t="s">
        <v>90</v>
      </c>
      <c r="AV4055" s="280" t="s">
        <v>90</v>
      </c>
      <c r="AW4055" s="280" t="s">
        <v>31</v>
      </c>
      <c r="AX4055" s="280" t="s">
        <v>77</v>
      </c>
      <c r="AY4055" s="281" t="s">
        <v>366</v>
      </c>
    </row>
    <row r="4056" spans="2:65" s="280" customFormat="1">
      <c r="B4056" s="279"/>
      <c r="D4056" s="274" t="s">
        <v>373</v>
      </c>
      <c r="E4056" s="281" t="s">
        <v>1</v>
      </c>
      <c r="F4056" s="282" t="s">
        <v>3237</v>
      </c>
      <c r="H4056" s="283">
        <v>6.7140000000000004</v>
      </c>
      <c r="L4056" s="279"/>
      <c r="M4056" s="284"/>
      <c r="T4056" s="285"/>
      <c r="AT4056" s="281" t="s">
        <v>373</v>
      </c>
      <c r="AU4056" s="281" t="s">
        <v>90</v>
      </c>
      <c r="AV4056" s="280" t="s">
        <v>90</v>
      </c>
      <c r="AW4056" s="280" t="s">
        <v>31</v>
      </c>
      <c r="AX4056" s="280" t="s">
        <v>77</v>
      </c>
      <c r="AY4056" s="281" t="s">
        <v>366</v>
      </c>
    </row>
    <row r="4057" spans="2:65" s="280" customFormat="1">
      <c r="B4057" s="279"/>
      <c r="D4057" s="274" t="s">
        <v>373</v>
      </c>
      <c r="E4057" s="281" t="s">
        <v>1</v>
      </c>
      <c r="F4057" s="282" t="s">
        <v>3238</v>
      </c>
      <c r="H4057" s="283">
        <v>92.509</v>
      </c>
      <c r="L4057" s="279"/>
      <c r="M4057" s="284"/>
      <c r="T4057" s="285"/>
      <c r="AT4057" s="281" t="s">
        <v>373</v>
      </c>
      <c r="AU4057" s="281" t="s">
        <v>90</v>
      </c>
      <c r="AV4057" s="280" t="s">
        <v>90</v>
      </c>
      <c r="AW4057" s="280" t="s">
        <v>31</v>
      </c>
      <c r="AX4057" s="280" t="s">
        <v>77</v>
      </c>
      <c r="AY4057" s="281" t="s">
        <v>366</v>
      </c>
    </row>
    <row r="4058" spans="2:65" s="287" customFormat="1">
      <c r="B4058" s="286"/>
      <c r="D4058" s="274" t="s">
        <v>373</v>
      </c>
      <c r="E4058" s="288" t="s">
        <v>1</v>
      </c>
      <c r="F4058" s="289" t="s">
        <v>378</v>
      </c>
      <c r="H4058" s="290">
        <v>279.125</v>
      </c>
      <c r="L4058" s="286"/>
      <c r="M4058" s="291"/>
      <c r="T4058" s="292"/>
      <c r="AT4058" s="288" t="s">
        <v>373</v>
      </c>
      <c r="AU4058" s="288" t="s">
        <v>90</v>
      </c>
      <c r="AV4058" s="287" t="s">
        <v>371</v>
      </c>
      <c r="AW4058" s="287" t="s">
        <v>31</v>
      </c>
      <c r="AX4058" s="287" t="s">
        <v>84</v>
      </c>
      <c r="AY4058" s="288" t="s">
        <v>366</v>
      </c>
    </row>
    <row r="4059" spans="2:65" s="74" customFormat="1" ht="33" customHeight="1">
      <c r="B4059" s="73"/>
      <c r="C4059" s="260" t="s">
        <v>3239</v>
      </c>
      <c r="D4059" s="260" t="s">
        <v>368</v>
      </c>
      <c r="E4059" s="261" t="s">
        <v>3240</v>
      </c>
      <c r="F4059" s="262" t="s">
        <v>3241</v>
      </c>
      <c r="G4059" s="263" t="s">
        <v>249</v>
      </c>
      <c r="H4059" s="264">
        <v>263.83999999999997</v>
      </c>
      <c r="I4059" s="26"/>
      <c r="J4059" s="266">
        <f>ROUND(I4059*H4059,2)</f>
        <v>0</v>
      </c>
      <c r="K4059" s="267"/>
      <c r="L4059" s="73"/>
      <c r="M4059" s="27" t="s">
        <v>1</v>
      </c>
      <c r="N4059" s="233" t="s">
        <v>43</v>
      </c>
      <c r="P4059" s="269">
        <f>O4059*H4059</f>
        <v>0</v>
      </c>
      <c r="Q4059" s="269">
        <v>0</v>
      </c>
      <c r="R4059" s="269">
        <f>Q4059*H4059</f>
        <v>0</v>
      </c>
      <c r="S4059" s="269">
        <v>5.7000000000000002E-2</v>
      </c>
      <c r="T4059" s="270">
        <f>S4059*H4059</f>
        <v>15.038879999999999</v>
      </c>
      <c r="AR4059" s="271" t="s">
        <v>371</v>
      </c>
      <c r="AT4059" s="271" t="s">
        <v>368</v>
      </c>
      <c r="AU4059" s="271" t="s">
        <v>90</v>
      </c>
      <c r="AY4059" s="53" t="s">
        <v>366</v>
      </c>
      <c r="BE4059" s="179">
        <f>IF(N4059="základná",J4059,0)</f>
        <v>0</v>
      </c>
      <c r="BF4059" s="179">
        <f>IF(N4059="znížená",J4059,0)</f>
        <v>0</v>
      </c>
      <c r="BG4059" s="179">
        <f>IF(N4059="zákl. prenesená",J4059,0)</f>
        <v>0</v>
      </c>
      <c r="BH4059" s="179">
        <f>IF(N4059="zníž. prenesená",J4059,0)</f>
        <v>0</v>
      </c>
      <c r="BI4059" s="179">
        <f>IF(N4059="nulová",J4059,0)</f>
        <v>0</v>
      </c>
      <c r="BJ4059" s="53" t="s">
        <v>90</v>
      </c>
      <c r="BK4059" s="179">
        <f>ROUND(I4059*H4059,2)</f>
        <v>0</v>
      </c>
      <c r="BL4059" s="53" t="s">
        <v>371</v>
      </c>
      <c r="BM4059" s="271" t="s">
        <v>3242</v>
      </c>
    </row>
    <row r="4060" spans="2:65" s="273" customFormat="1">
      <c r="B4060" s="272"/>
      <c r="D4060" s="274" t="s">
        <v>373</v>
      </c>
      <c r="E4060" s="275" t="s">
        <v>1</v>
      </c>
      <c r="F4060" s="276" t="s">
        <v>3243</v>
      </c>
      <c r="H4060" s="275" t="s">
        <v>1</v>
      </c>
      <c r="L4060" s="272"/>
      <c r="M4060" s="277"/>
      <c r="T4060" s="278"/>
      <c r="AT4060" s="275" t="s">
        <v>373</v>
      </c>
      <c r="AU4060" s="275" t="s">
        <v>90</v>
      </c>
      <c r="AV4060" s="273" t="s">
        <v>84</v>
      </c>
      <c r="AW4060" s="273" t="s">
        <v>31</v>
      </c>
      <c r="AX4060" s="273" t="s">
        <v>77</v>
      </c>
      <c r="AY4060" s="275" t="s">
        <v>366</v>
      </c>
    </row>
    <row r="4061" spans="2:65" s="273" customFormat="1">
      <c r="B4061" s="272"/>
      <c r="D4061" s="274" t="s">
        <v>373</v>
      </c>
      <c r="E4061" s="275" t="s">
        <v>1</v>
      </c>
      <c r="F4061" s="276" t="s">
        <v>412</v>
      </c>
      <c r="H4061" s="275" t="s">
        <v>1</v>
      </c>
      <c r="L4061" s="272"/>
      <c r="M4061" s="277"/>
      <c r="T4061" s="278"/>
      <c r="AT4061" s="275" t="s">
        <v>373</v>
      </c>
      <c r="AU4061" s="275" t="s">
        <v>90</v>
      </c>
      <c r="AV4061" s="273" t="s">
        <v>84</v>
      </c>
      <c r="AW4061" s="273" t="s">
        <v>31</v>
      </c>
      <c r="AX4061" s="273" t="s">
        <v>77</v>
      </c>
      <c r="AY4061" s="275" t="s">
        <v>366</v>
      </c>
    </row>
    <row r="4062" spans="2:65" s="280" customFormat="1">
      <c r="B4062" s="279"/>
      <c r="D4062" s="274" t="s">
        <v>373</v>
      </c>
      <c r="E4062" s="281" t="s">
        <v>1</v>
      </c>
      <c r="F4062" s="282" t="s">
        <v>3244</v>
      </c>
      <c r="H4062" s="283">
        <v>6.2539999999999996</v>
      </c>
      <c r="L4062" s="279"/>
      <c r="M4062" s="284"/>
      <c r="T4062" s="285"/>
      <c r="AT4062" s="281" t="s">
        <v>373</v>
      </c>
      <c r="AU4062" s="281" t="s">
        <v>90</v>
      </c>
      <c r="AV4062" s="280" t="s">
        <v>90</v>
      </c>
      <c r="AW4062" s="280" t="s">
        <v>31</v>
      </c>
      <c r="AX4062" s="280" t="s">
        <v>77</v>
      </c>
      <c r="AY4062" s="281" t="s">
        <v>366</v>
      </c>
    </row>
    <row r="4063" spans="2:65" s="280" customFormat="1">
      <c r="B4063" s="279"/>
      <c r="D4063" s="274" t="s">
        <v>373</v>
      </c>
      <c r="E4063" s="281" t="s">
        <v>1</v>
      </c>
      <c r="F4063" s="282" t="s">
        <v>3245</v>
      </c>
      <c r="H4063" s="283">
        <v>1.373</v>
      </c>
      <c r="L4063" s="279"/>
      <c r="M4063" s="284"/>
      <c r="T4063" s="285"/>
      <c r="AT4063" s="281" t="s">
        <v>373</v>
      </c>
      <c r="AU4063" s="281" t="s">
        <v>90</v>
      </c>
      <c r="AV4063" s="280" t="s">
        <v>90</v>
      </c>
      <c r="AW4063" s="280" t="s">
        <v>31</v>
      </c>
      <c r="AX4063" s="280" t="s">
        <v>77</v>
      </c>
      <c r="AY4063" s="281" t="s">
        <v>366</v>
      </c>
    </row>
    <row r="4064" spans="2:65" s="280" customFormat="1">
      <c r="B4064" s="279"/>
      <c r="D4064" s="274" t="s">
        <v>373</v>
      </c>
      <c r="E4064" s="281" t="s">
        <v>1</v>
      </c>
      <c r="F4064" s="282" t="s">
        <v>3246</v>
      </c>
      <c r="H4064" s="283">
        <v>1.456</v>
      </c>
      <c r="L4064" s="279"/>
      <c r="M4064" s="284"/>
      <c r="T4064" s="285"/>
      <c r="AT4064" s="281" t="s">
        <v>373</v>
      </c>
      <c r="AU4064" s="281" t="s">
        <v>90</v>
      </c>
      <c r="AV4064" s="280" t="s">
        <v>90</v>
      </c>
      <c r="AW4064" s="280" t="s">
        <v>31</v>
      </c>
      <c r="AX4064" s="280" t="s">
        <v>77</v>
      </c>
      <c r="AY4064" s="281" t="s">
        <v>366</v>
      </c>
    </row>
    <row r="4065" spans="2:51" s="280" customFormat="1">
      <c r="B4065" s="279"/>
      <c r="D4065" s="274" t="s">
        <v>373</v>
      </c>
      <c r="E4065" s="281" t="s">
        <v>1</v>
      </c>
      <c r="F4065" s="282" t="s">
        <v>3247</v>
      </c>
      <c r="H4065" s="283">
        <v>2.214</v>
      </c>
      <c r="L4065" s="279"/>
      <c r="M4065" s="284"/>
      <c r="T4065" s="285"/>
      <c r="AT4065" s="281" t="s">
        <v>373</v>
      </c>
      <c r="AU4065" s="281" t="s">
        <v>90</v>
      </c>
      <c r="AV4065" s="280" t="s">
        <v>90</v>
      </c>
      <c r="AW4065" s="280" t="s">
        <v>31</v>
      </c>
      <c r="AX4065" s="280" t="s">
        <v>77</v>
      </c>
      <c r="AY4065" s="281" t="s">
        <v>366</v>
      </c>
    </row>
    <row r="4066" spans="2:51" s="280" customFormat="1">
      <c r="B4066" s="279"/>
      <c r="D4066" s="274" t="s">
        <v>373</v>
      </c>
      <c r="E4066" s="281" t="s">
        <v>1</v>
      </c>
      <c r="F4066" s="282" t="s">
        <v>3248</v>
      </c>
      <c r="H4066" s="283">
        <v>3.4740000000000002</v>
      </c>
      <c r="L4066" s="279"/>
      <c r="M4066" s="284"/>
      <c r="T4066" s="285"/>
      <c r="AT4066" s="281" t="s">
        <v>373</v>
      </c>
      <c r="AU4066" s="281" t="s">
        <v>90</v>
      </c>
      <c r="AV4066" s="280" t="s">
        <v>90</v>
      </c>
      <c r="AW4066" s="280" t="s">
        <v>31</v>
      </c>
      <c r="AX4066" s="280" t="s">
        <v>77</v>
      </c>
      <c r="AY4066" s="281" t="s">
        <v>366</v>
      </c>
    </row>
    <row r="4067" spans="2:51" s="280" customFormat="1">
      <c r="B4067" s="279"/>
      <c r="D4067" s="274" t="s">
        <v>373</v>
      </c>
      <c r="E4067" s="281" t="s">
        <v>1</v>
      </c>
      <c r="F4067" s="282" t="s">
        <v>3249</v>
      </c>
      <c r="H4067" s="283">
        <v>0.56299999999999994</v>
      </c>
      <c r="L4067" s="279"/>
      <c r="M4067" s="284"/>
      <c r="T4067" s="285"/>
      <c r="AT4067" s="281" t="s">
        <v>373</v>
      </c>
      <c r="AU4067" s="281" t="s">
        <v>90</v>
      </c>
      <c r="AV4067" s="280" t="s">
        <v>90</v>
      </c>
      <c r="AW4067" s="280" t="s">
        <v>31</v>
      </c>
      <c r="AX4067" s="280" t="s">
        <v>77</v>
      </c>
      <c r="AY4067" s="281" t="s">
        <v>366</v>
      </c>
    </row>
    <row r="4068" spans="2:51" s="280" customFormat="1">
      <c r="B4068" s="279"/>
      <c r="D4068" s="274" t="s">
        <v>373</v>
      </c>
      <c r="E4068" s="281" t="s">
        <v>1</v>
      </c>
      <c r="F4068" s="282" t="s">
        <v>3250</v>
      </c>
      <c r="H4068" s="283">
        <v>0.91400000000000003</v>
      </c>
      <c r="L4068" s="279"/>
      <c r="M4068" s="284"/>
      <c r="T4068" s="285"/>
      <c r="AT4068" s="281" t="s">
        <v>373</v>
      </c>
      <c r="AU4068" s="281" t="s">
        <v>90</v>
      </c>
      <c r="AV4068" s="280" t="s">
        <v>90</v>
      </c>
      <c r="AW4068" s="280" t="s">
        <v>31</v>
      </c>
      <c r="AX4068" s="280" t="s">
        <v>77</v>
      </c>
      <c r="AY4068" s="281" t="s">
        <v>366</v>
      </c>
    </row>
    <row r="4069" spans="2:51" s="280" customFormat="1">
      <c r="B4069" s="279"/>
      <c r="D4069" s="274" t="s">
        <v>373</v>
      </c>
      <c r="E4069" s="281" t="s">
        <v>1</v>
      </c>
      <c r="F4069" s="282" t="s">
        <v>3251</v>
      </c>
      <c r="H4069" s="283">
        <v>1.1140000000000001</v>
      </c>
      <c r="L4069" s="279"/>
      <c r="M4069" s="284"/>
      <c r="T4069" s="285"/>
      <c r="AT4069" s="281" t="s">
        <v>373</v>
      </c>
      <c r="AU4069" s="281" t="s">
        <v>90</v>
      </c>
      <c r="AV4069" s="280" t="s">
        <v>90</v>
      </c>
      <c r="AW4069" s="280" t="s">
        <v>31</v>
      </c>
      <c r="AX4069" s="280" t="s">
        <v>77</v>
      </c>
      <c r="AY4069" s="281" t="s">
        <v>366</v>
      </c>
    </row>
    <row r="4070" spans="2:51" s="273" customFormat="1">
      <c r="B4070" s="272"/>
      <c r="D4070" s="274" t="s">
        <v>373</v>
      </c>
      <c r="E4070" s="275" t="s">
        <v>1</v>
      </c>
      <c r="F4070" s="276" t="s">
        <v>632</v>
      </c>
      <c r="H4070" s="275" t="s">
        <v>1</v>
      </c>
      <c r="L4070" s="272"/>
      <c r="M4070" s="277"/>
      <c r="T4070" s="278"/>
      <c r="AT4070" s="275" t="s">
        <v>373</v>
      </c>
      <c r="AU4070" s="275" t="s">
        <v>90</v>
      </c>
      <c r="AV4070" s="273" t="s">
        <v>84</v>
      </c>
      <c r="AW4070" s="273" t="s">
        <v>31</v>
      </c>
      <c r="AX4070" s="273" t="s">
        <v>77</v>
      </c>
      <c r="AY4070" s="275" t="s">
        <v>366</v>
      </c>
    </row>
    <row r="4071" spans="2:51" s="280" customFormat="1">
      <c r="B4071" s="279"/>
      <c r="D4071" s="274" t="s">
        <v>373</v>
      </c>
      <c r="E4071" s="281" t="s">
        <v>1</v>
      </c>
      <c r="F4071" s="282" t="s">
        <v>3252</v>
      </c>
      <c r="H4071" s="283">
        <v>8.2379999999999995</v>
      </c>
      <c r="L4071" s="279"/>
      <c r="M4071" s="284"/>
      <c r="T4071" s="285"/>
      <c r="AT4071" s="281" t="s">
        <v>373</v>
      </c>
      <c r="AU4071" s="281" t="s">
        <v>90</v>
      </c>
      <c r="AV4071" s="280" t="s">
        <v>90</v>
      </c>
      <c r="AW4071" s="280" t="s">
        <v>31</v>
      </c>
      <c r="AX4071" s="280" t="s">
        <v>77</v>
      </c>
      <c r="AY4071" s="281" t="s">
        <v>366</v>
      </c>
    </row>
    <row r="4072" spans="2:51" s="280" customFormat="1">
      <c r="B4072" s="279"/>
      <c r="D4072" s="274" t="s">
        <v>373</v>
      </c>
      <c r="E4072" s="281" t="s">
        <v>1</v>
      </c>
      <c r="F4072" s="282" t="s">
        <v>3253</v>
      </c>
      <c r="H4072" s="283">
        <v>15.384</v>
      </c>
      <c r="L4072" s="279"/>
      <c r="M4072" s="284"/>
      <c r="T4072" s="285"/>
      <c r="AT4072" s="281" t="s">
        <v>373</v>
      </c>
      <c r="AU4072" s="281" t="s">
        <v>90</v>
      </c>
      <c r="AV4072" s="280" t="s">
        <v>90</v>
      </c>
      <c r="AW4072" s="280" t="s">
        <v>31</v>
      </c>
      <c r="AX4072" s="280" t="s">
        <v>77</v>
      </c>
      <c r="AY4072" s="281" t="s">
        <v>366</v>
      </c>
    </row>
    <row r="4073" spans="2:51" s="280" customFormat="1">
      <c r="B4073" s="279"/>
      <c r="D4073" s="274" t="s">
        <v>373</v>
      </c>
      <c r="E4073" s="281" t="s">
        <v>1</v>
      </c>
      <c r="F4073" s="282" t="s">
        <v>3254</v>
      </c>
      <c r="H4073" s="283">
        <v>4.9669999999999996</v>
      </c>
      <c r="L4073" s="279"/>
      <c r="M4073" s="284"/>
      <c r="T4073" s="285"/>
      <c r="AT4073" s="281" t="s">
        <v>373</v>
      </c>
      <c r="AU4073" s="281" t="s">
        <v>90</v>
      </c>
      <c r="AV4073" s="280" t="s">
        <v>90</v>
      </c>
      <c r="AW4073" s="280" t="s">
        <v>31</v>
      </c>
      <c r="AX4073" s="280" t="s">
        <v>77</v>
      </c>
      <c r="AY4073" s="281" t="s">
        <v>366</v>
      </c>
    </row>
    <row r="4074" spans="2:51" s="280" customFormat="1">
      <c r="B4074" s="279"/>
      <c r="D4074" s="274" t="s">
        <v>373</v>
      </c>
      <c r="E4074" s="281" t="s">
        <v>1</v>
      </c>
      <c r="F4074" s="282" t="s">
        <v>3255</v>
      </c>
      <c r="H4074" s="283">
        <v>1.806</v>
      </c>
      <c r="L4074" s="279"/>
      <c r="M4074" s="284"/>
      <c r="T4074" s="285"/>
      <c r="AT4074" s="281" t="s">
        <v>373</v>
      </c>
      <c r="AU4074" s="281" t="s">
        <v>90</v>
      </c>
      <c r="AV4074" s="280" t="s">
        <v>90</v>
      </c>
      <c r="AW4074" s="280" t="s">
        <v>31</v>
      </c>
      <c r="AX4074" s="280" t="s">
        <v>77</v>
      </c>
      <c r="AY4074" s="281" t="s">
        <v>366</v>
      </c>
    </row>
    <row r="4075" spans="2:51" s="280" customFormat="1">
      <c r="B4075" s="279"/>
      <c r="D4075" s="274" t="s">
        <v>373</v>
      </c>
      <c r="E4075" s="281" t="s">
        <v>1</v>
      </c>
      <c r="F4075" s="282" t="s">
        <v>3256</v>
      </c>
      <c r="H4075" s="283">
        <v>3.0790000000000002</v>
      </c>
      <c r="L4075" s="279"/>
      <c r="M4075" s="284"/>
      <c r="T4075" s="285"/>
      <c r="AT4075" s="281" t="s">
        <v>373</v>
      </c>
      <c r="AU4075" s="281" t="s">
        <v>90</v>
      </c>
      <c r="AV4075" s="280" t="s">
        <v>90</v>
      </c>
      <c r="AW4075" s="280" t="s">
        <v>31</v>
      </c>
      <c r="AX4075" s="280" t="s">
        <v>77</v>
      </c>
      <c r="AY4075" s="281" t="s">
        <v>366</v>
      </c>
    </row>
    <row r="4076" spans="2:51" s="280" customFormat="1">
      <c r="B4076" s="279"/>
      <c r="D4076" s="274" t="s">
        <v>373</v>
      </c>
      <c r="E4076" s="281" t="s">
        <v>1</v>
      </c>
      <c r="F4076" s="282" t="s">
        <v>3257</v>
      </c>
      <c r="H4076" s="283">
        <v>8.468</v>
      </c>
      <c r="L4076" s="279"/>
      <c r="M4076" s="284"/>
      <c r="T4076" s="285"/>
      <c r="AT4076" s="281" t="s">
        <v>373</v>
      </c>
      <c r="AU4076" s="281" t="s">
        <v>90</v>
      </c>
      <c r="AV4076" s="280" t="s">
        <v>90</v>
      </c>
      <c r="AW4076" s="280" t="s">
        <v>31</v>
      </c>
      <c r="AX4076" s="280" t="s">
        <v>77</v>
      </c>
      <c r="AY4076" s="281" t="s">
        <v>366</v>
      </c>
    </row>
    <row r="4077" spans="2:51" s="280" customFormat="1">
      <c r="B4077" s="279"/>
      <c r="D4077" s="274" t="s">
        <v>373</v>
      </c>
      <c r="E4077" s="281" t="s">
        <v>1</v>
      </c>
      <c r="F4077" s="282" t="s">
        <v>3258</v>
      </c>
      <c r="H4077" s="283">
        <v>2.633</v>
      </c>
      <c r="L4077" s="279"/>
      <c r="M4077" s="284"/>
      <c r="T4077" s="285"/>
      <c r="AT4077" s="281" t="s">
        <v>373</v>
      </c>
      <c r="AU4077" s="281" t="s">
        <v>90</v>
      </c>
      <c r="AV4077" s="280" t="s">
        <v>90</v>
      </c>
      <c r="AW4077" s="280" t="s">
        <v>31</v>
      </c>
      <c r="AX4077" s="280" t="s">
        <v>77</v>
      </c>
      <c r="AY4077" s="281" t="s">
        <v>366</v>
      </c>
    </row>
    <row r="4078" spans="2:51" s="280" customFormat="1">
      <c r="B4078" s="279"/>
      <c r="D4078" s="274" t="s">
        <v>373</v>
      </c>
      <c r="E4078" s="281" t="s">
        <v>1</v>
      </c>
      <c r="F4078" s="282" t="s">
        <v>3259</v>
      </c>
      <c r="H4078" s="283">
        <v>5.2469999999999999</v>
      </c>
      <c r="L4078" s="279"/>
      <c r="M4078" s="284"/>
      <c r="T4078" s="285"/>
      <c r="AT4078" s="281" t="s">
        <v>373</v>
      </c>
      <c r="AU4078" s="281" t="s">
        <v>90</v>
      </c>
      <c r="AV4078" s="280" t="s">
        <v>90</v>
      </c>
      <c r="AW4078" s="280" t="s">
        <v>31</v>
      </c>
      <c r="AX4078" s="280" t="s">
        <v>77</v>
      </c>
      <c r="AY4078" s="281" t="s">
        <v>366</v>
      </c>
    </row>
    <row r="4079" spans="2:51" s="280" customFormat="1">
      <c r="B4079" s="279"/>
      <c r="D4079" s="274" t="s">
        <v>373</v>
      </c>
      <c r="E4079" s="281" t="s">
        <v>1</v>
      </c>
      <c r="F4079" s="282" t="s">
        <v>3260</v>
      </c>
      <c r="H4079" s="283">
        <v>6.0289999999999999</v>
      </c>
      <c r="L4079" s="279"/>
      <c r="M4079" s="284"/>
      <c r="T4079" s="285"/>
      <c r="AT4079" s="281" t="s">
        <v>373</v>
      </c>
      <c r="AU4079" s="281" t="s">
        <v>90</v>
      </c>
      <c r="AV4079" s="280" t="s">
        <v>90</v>
      </c>
      <c r="AW4079" s="280" t="s">
        <v>31</v>
      </c>
      <c r="AX4079" s="280" t="s">
        <v>77</v>
      </c>
      <c r="AY4079" s="281" t="s">
        <v>366</v>
      </c>
    </row>
    <row r="4080" spans="2:51" s="280" customFormat="1">
      <c r="B4080" s="279"/>
      <c r="D4080" s="274" t="s">
        <v>373</v>
      </c>
      <c r="E4080" s="281" t="s">
        <v>1</v>
      </c>
      <c r="F4080" s="282" t="s">
        <v>3261</v>
      </c>
      <c r="H4080" s="283">
        <v>3.67</v>
      </c>
      <c r="L4080" s="279"/>
      <c r="M4080" s="284"/>
      <c r="T4080" s="285"/>
      <c r="AT4080" s="281" t="s">
        <v>373</v>
      </c>
      <c r="AU4080" s="281" t="s">
        <v>90</v>
      </c>
      <c r="AV4080" s="280" t="s">
        <v>90</v>
      </c>
      <c r="AW4080" s="280" t="s">
        <v>31</v>
      </c>
      <c r="AX4080" s="280" t="s">
        <v>77</v>
      </c>
      <c r="AY4080" s="281" t="s">
        <v>366</v>
      </c>
    </row>
    <row r="4081" spans="2:51" s="273" customFormat="1">
      <c r="B4081" s="272"/>
      <c r="D4081" s="274" t="s">
        <v>373</v>
      </c>
      <c r="E4081" s="275" t="s">
        <v>1</v>
      </c>
      <c r="F4081" s="276" t="s">
        <v>634</v>
      </c>
      <c r="H4081" s="275" t="s">
        <v>1</v>
      </c>
      <c r="L4081" s="272"/>
      <c r="M4081" s="277"/>
      <c r="T4081" s="278"/>
      <c r="AT4081" s="275" t="s">
        <v>373</v>
      </c>
      <c r="AU4081" s="275" t="s">
        <v>90</v>
      </c>
      <c r="AV4081" s="273" t="s">
        <v>84</v>
      </c>
      <c r="AW4081" s="273" t="s">
        <v>31</v>
      </c>
      <c r="AX4081" s="273" t="s">
        <v>77</v>
      </c>
      <c r="AY4081" s="275" t="s">
        <v>366</v>
      </c>
    </row>
    <row r="4082" spans="2:51" s="280" customFormat="1">
      <c r="B4082" s="279"/>
      <c r="D4082" s="274" t="s">
        <v>373</v>
      </c>
      <c r="E4082" s="281" t="s">
        <v>1</v>
      </c>
      <c r="F4082" s="282" t="s">
        <v>3262</v>
      </c>
      <c r="H4082" s="283">
        <v>3.218</v>
      </c>
      <c r="L4082" s="279"/>
      <c r="M4082" s="284"/>
      <c r="T4082" s="285"/>
      <c r="AT4082" s="281" t="s">
        <v>373</v>
      </c>
      <c r="AU4082" s="281" t="s">
        <v>90</v>
      </c>
      <c r="AV4082" s="280" t="s">
        <v>90</v>
      </c>
      <c r="AW4082" s="280" t="s">
        <v>31</v>
      </c>
      <c r="AX4082" s="280" t="s">
        <v>77</v>
      </c>
      <c r="AY4082" s="281" t="s">
        <v>366</v>
      </c>
    </row>
    <row r="4083" spans="2:51" s="280" customFormat="1">
      <c r="B4083" s="279"/>
      <c r="D4083" s="274" t="s">
        <v>373</v>
      </c>
      <c r="E4083" s="281" t="s">
        <v>1</v>
      </c>
      <c r="F4083" s="282" t="s">
        <v>3263</v>
      </c>
      <c r="H4083" s="283">
        <v>8.1039999999999992</v>
      </c>
      <c r="L4083" s="279"/>
      <c r="M4083" s="284"/>
      <c r="T4083" s="285"/>
      <c r="AT4083" s="281" t="s">
        <v>373</v>
      </c>
      <c r="AU4083" s="281" t="s">
        <v>90</v>
      </c>
      <c r="AV4083" s="280" t="s">
        <v>90</v>
      </c>
      <c r="AW4083" s="280" t="s">
        <v>31</v>
      </c>
      <c r="AX4083" s="280" t="s">
        <v>77</v>
      </c>
      <c r="AY4083" s="281" t="s">
        <v>366</v>
      </c>
    </row>
    <row r="4084" spans="2:51" s="280" customFormat="1">
      <c r="B4084" s="279"/>
      <c r="D4084" s="274" t="s">
        <v>373</v>
      </c>
      <c r="E4084" s="281" t="s">
        <v>1</v>
      </c>
      <c r="F4084" s="282" t="s">
        <v>3264</v>
      </c>
      <c r="H4084" s="283">
        <v>3.75</v>
      </c>
      <c r="L4084" s="279"/>
      <c r="M4084" s="284"/>
      <c r="T4084" s="285"/>
      <c r="AT4084" s="281" t="s">
        <v>373</v>
      </c>
      <c r="AU4084" s="281" t="s">
        <v>90</v>
      </c>
      <c r="AV4084" s="280" t="s">
        <v>90</v>
      </c>
      <c r="AW4084" s="280" t="s">
        <v>31</v>
      </c>
      <c r="AX4084" s="280" t="s">
        <v>77</v>
      </c>
      <c r="AY4084" s="281" t="s">
        <v>366</v>
      </c>
    </row>
    <row r="4085" spans="2:51" s="280" customFormat="1">
      <c r="B4085" s="279"/>
      <c r="D4085" s="274" t="s">
        <v>373</v>
      </c>
      <c r="E4085" s="281" t="s">
        <v>1</v>
      </c>
      <c r="F4085" s="282" t="s">
        <v>3265</v>
      </c>
      <c r="H4085" s="283">
        <v>10.339</v>
      </c>
      <c r="L4085" s="279"/>
      <c r="M4085" s="284"/>
      <c r="T4085" s="285"/>
      <c r="AT4085" s="281" t="s">
        <v>373</v>
      </c>
      <c r="AU4085" s="281" t="s">
        <v>90</v>
      </c>
      <c r="AV4085" s="280" t="s">
        <v>90</v>
      </c>
      <c r="AW4085" s="280" t="s">
        <v>31</v>
      </c>
      <c r="AX4085" s="280" t="s">
        <v>77</v>
      </c>
      <c r="AY4085" s="281" t="s">
        <v>366</v>
      </c>
    </row>
    <row r="4086" spans="2:51" s="280" customFormat="1">
      <c r="B4086" s="279"/>
      <c r="D4086" s="274" t="s">
        <v>373</v>
      </c>
      <c r="E4086" s="281" t="s">
        <v>1</v>
      </c>
      <c r="F4086" s="282" t="s">
        <v>3266</v>
      </c>
      <c r="H4086" s="283">
        <v>1.4079999999999999</v>
      </c>
      <c r="L4086" s="279"/>
      <c r="M4086" s="284"/>
      <c r="T4086" s="285"/>
      <c r="AT4086" s="281" t="s">
        <v>373</v>
      </c>
      <c r="AU4086" s="281" t="s">
        <v>90</v>
      </c>
      <c r="AV4086" s="280" t="s">
        <v>90</v>
      </c>
      <c r="AW4086" s="280" t="s">
        <v>31</v>
      </c>
      <c r="AX4086" s="280" t="s">
        <v>77</v>
      </c>
      <c r="AY4086" s="281" t="s">
        <v>366</v>
      </c>
    </row>
    <row r="4087" spans="2:51" s="280" customFormat="1">
      <c r="B4087" s="279"/>
      <c r="D4087" s="274" t="s">
        <v>373</v>
      </c>
      <c r="E4087" s="281" t="s">
        <v>1</v>
      </c>
      <c r="F4087" s="282" t="s">
        <v>3267</v>
      </c>
      <c r="H4087" s="283">
        <v>3.8820000000000001</v>
      </c>
      <c r="L4087" s="279"/>
      <c r="M4087" s="284"/>
      <c r="T4087" s="285"/>
      <c r="AT4087" s="281" t="s">
        <v>373</v>
      </c>
      <c r="AU4087" s="281" t="s">
        <v>90</v>
      </c>
      <c r="AV4087" s="280" t="s">
        <v>90</v>
      </c>
      <c r="AW4087" s="280" t="s">
        <v>31</v>
      </c>
      <c r="AX4087" s="280" t="s">
        <v>77</v>
      </c>
      <c r="AY4087" s="281" t="s">
        <v>366</v>
      </c>
    </row>
    <row r="4088" spans="2:51" s="280" customFormat="1">
      <c r="B4088" s="279"/>
      <c r="D4088" s="274" t="s">
        <v>373</v>
      </c>
      <c r="E4088" s="281" t="s">
        <v>1</v>
      </c>
      <c r="F4088" s="282" t="s">
        <v>3268</v>
      </c>
      <c r="H4088" s="283">
        <v>6.3040000000000003</v>
      </c>
      <c r="L4088" s="279"/>
      <c r="M4088" s="284"/>
      <c r="T4088" s="285"/>
      <c r="AT4088" s="281" t="s">
        <v>373</v>
      </c>
      <c r="AU4088" s="281" t="s">
        <v>90</v>
      </c>
      <c r="AV4088" s="280" t="s">
        <v>90</v>
      </c>
      <c r="AW4088" s="280" t="s">
        <v>31</v>
      </c>
      <c r="AX4088" s="280" t="s">
        <v>77</v>
      </c>
      <c r="AY4088" s="281" t="s">
        <v>366</v>
      </c>
    </row>
    <row r="4089" spans="2:51" s="280" customFormat="1">
      <c r="B4089" s="279"/>
      <c r="D4089" s="274" t="s">
        <v>373</v>
      </c>
      <c r="E4089" s="281" t="s">
        <v>1</v>
      </c>
      <c r="F4089" s="282" t="s">
        <v>3269</v>
      </c>
      <c r="H4089" s="283">
        <v>2.88</v>
      </c>
      <c r="L4089" s="279"/>
      <c r="M4089" s="284"/>
      <c r="T4089" s="285"/>
      <c r="AT4089" s="281" t="s">
        <v>373</v>
      </c>
      <c r="AU4089" s="281" t="s">
        <v>90</v>
      </c>
      <c r="AV4089" s="280" t="s">
        <v>90</v>
      </c>
      <c r="AW4089" s="280" t="s">
        <v>31</v>
      </c>
      <c r="AX4089" s="280" t="s">
        <v>77</v>
      </c>
      <c r="AY4089" s="281" t="s">
        <v>366</v>
      </c>
    </row>
    <row r="4090" spans="2:51" s="280" customFormat="1">
      <c r="B4090" s="279"/>
      <c r="D4090" s="274" t="s">
        <v>373</v>
      </c>
      <c r="E4090" s="281" t="s">
        <v>1</v>
      </c>
      <c r="F4090" s="282" t="s">
        <v>3270</v>
      </c>
      <c r="H4090" s="283">
        <v>2.0569999999999999</v>
      </c>
      <c r="L4090" s="279"/>
      <c r="M4090" s="284"/>
      <c r="T4090" s="285"/>
      <c r="AT4090" s="281" t="s">
        <v>373</v>
      </c>
      <c r="AU4090" s="281" t="s">
        <v>90</v>
      </c>
      <c r="AV4090" s="280" t="s">
        <v>90</v>
      </c>
      <c r="AW4090" s="280" t="s">
        <v>31</v>
      </c>
      <c r="AX4090" s="280" t="s">
        <v>77</v>
      </c>
      <c r="AY4090" s="281" t="s">
        <v>366</v>
      </c>
    </row>
    <row r="4091" spans="2:51" s="273" customFormat="1">
      <c r="B4091" s="272"/>
      <c r="D4091" s="274" t="s">
        <v>373</v>
      </c>
      <c r="E4091" s="275" t="s">
        <v>1</v>
      </c>
      <c r="F4091" s="276" t="s">
        <v>924</v>
      </c>
      <c r="H4091" s="275" t="s">
        <v>1</v>
      </c>
      <c r="L4091" s="272"/>
      <c r="M4091" s="277"/>
      <c r="T4091" s="278"/>
      <c r="AT4091" s="275" t="s">
        <v>373</v>
      </c>
      <c r="AU4091" s="275" t="s">
        <v>90</v>
      </c>
      <c r="AV4091" s="273" t="s">
        <v>84</v>
      </c>
      <c r="AW4091" s="273" t="s">
        <v>31</v>
      </c>
      <c r="AX4091" s="273" t="s">
        <v>77</v>
      </c>
      <c r="AY4091" s="275" t="s">
        <v>366</v>
      </c>
    </row>
    <row r="4092" spans="2:51" s="280" customFormat="1">
      <c r="B4092" s="279"/>
      <c r="D4092" s="274" t="s">
        <v>373</v>
      </c>
      <c r="E4092" s="281" t="s">
        <v>1</v>
      </c>
      <c r="F4092" s="282" t="s">
        <v>3271</v>
      </c>
      <c r="H4092" s="283">
        <v>9.2390000000000008</v>
      </c>
      <c r="L4092" s="279"/>
      <c r="M4092" s="284"/>
      <c r="T4092" s="285"/>
      <c r="AT4092" s="281" t="s">
        <v>373</v>
      </c>
      <c r="AU4092" s="281" t="s">
        <v>90</v>
      </c>
      <c r="AV4092" s="280" t="s">
        <v>90</v>
      </c>
      <c r="AW4092" s="280" t="s">
        <v>31</v>
      </c>
      <c r="AX4092" s="280" t="s">
        <v>77</v>
      </c>
      <c r="AY4092" s="281" t="s">
        <v>366</v>
      </c>
    </row>
    <row r="4093" spans="2:51" s="280" customFormat="1">
      <c r="B4093" s="279"/>
      <c r="D4093" s="274" t="s">
        <v>373</v>
      </c>
      <c r="E4093" s="281" t="s">
        <v>1</v>
      </c>
      <c r="F4093" s="282" t="s">
        <v>3272</v>
      </c>
      <c r="H4093" s="283">
        <v>3.194</v>
      </c>
      <c r="L4093" s="279"/>
      <c r="M4093" s="284"/>
      <c r="T4093" s="285"/>
      <c r="AT4093" s="281" t="s">
        <v>373</v>
      </c>
      <c r="AU4093" s="281" t="s">
        <v>90</v>
      </c>
      <c r="AV4093" s="280" t="s">
        <v>90</v>
      </c>
      <c r="AW4093" s="280" t="s">
        <v>31</v>
      </c>
      <c r="AX4093" s="280" t="s">
        <v>77</v>
      </c>
      <c r="AY4093" s="281" t="s">
        <v>366</v>
      </c>
    </row>
    <row r="4094" spans="2:51" s="280" customFormat="1">
      <c r="B4094" s="279"/>
      <c r="D4094" s="274" t="s">
        <v>373</v>
      </c>
      <c r="E4094" s="281" t="s">
        <v>1</v>
      </c>
      <c r="F4094" s="282" t="s">
        <v>3273</v>
      </c>
      <c r="H4094" s="283">
        <v>8</v>
      </c>
      <c r="L4094" s="279"/>
      <c r="M4094" s="284"/>
      <c r="T4094" s="285"/>
      <c r="AT4094" s="281" t="s">
        <v>373</v>
      </c>
      <c r="AU4094" s="281" t="s">
        <v>90</v>
      </c>
      <c r="AV4094" s="280" t="s">
        <v>90</v>
      </c>
      <c r="AW4094" s="280" t="s">
        <v>31</v>
      </c>
      <c r="AX4094" s="280" t="s">
        <v>77</v>
      </c>
      <c r="AY4094" s="281" t="s">
        <v>366</v>
      </c>
    </row>
    <row r="4095" spans="2:51" s="280" customFormat="1">
      <c r="B4095" s="279"/>
      <c r="D4095" s="274" t="s">
        <v>373</v>
      </c>
      <c r="E4095" s="281" t="s">
        <v>1</v>
      </c>
      <c r="F4095" s="282" t="s">
        <v>3274</v>
      </c>
      <c r="H4095" s="283">
        <v>5.7770000000000001</v>
      </c>
      <c r="L4095" s="279"/>
      <c r="M4095" s="284"/>
      <c r="T4095" s="285"/>
      <c r="AT4095" s="281" t="s">
        <v>373</v>
      </c>
      <c r="AU4095" s="281" t="s">
        <v>90</v>
      </c>
      <c r="AV4095" s="280" t="s">
        <v>90</v>
      </c>
      <c r="AW4095" s="280" t="s">
        <v>31</v>
      </c>
      <c r="AX4095" s="280" t="s">
        <v>77</v>
      </c>
      <c r="AY4095" s="281" t="s">
        <v>366</v>
      </c>
    </row>
    <row r="4096" spans="2:51" s="280" customFormat="1">
      <c r="B4096" s="279"/>
      <c r="D4096" s="274" t="s">
        <v>373</v>
      </c>
      <c r="E4096" s="281" t="s">
        <v>1</v>
      </c>
      <c r="F4096" s="282" t="s">
        <v>3275</v>
      </c>
      <c r="H4096" s="283">
        <v>3.8959999999999999</v>
      </c>
      <c r="L4096" s="279"/>
      <c r="M4096" s="284"/>
      <c r="T4096" s="285"/>
      <c r="AT4096" s="281" t="s">
        <v>373</v>
      </c>
      <c r="AU4096" s="281" t="s">
        <v>90</v>
      </c>
      <c r="AV4096" s="280" t="s">
        <v>90</v>
      </c>
      <c r="AW4096" s="280" t="s">
        <v>31</v>
      </c>
      <c r="AX4096" s="280" t="s">
        <v>77</v>
      </c>
      <c r="AY4096" s="281" t="s">
        <v>366</v>
      </c>
    </row>
    <row r="4097" spans="2:51" s="280" customFormat="1">
      <c r="B4097" s="279"/>
      <c r="D4097" s="274" t="s">
        <v>373</v>
      </c>
      <c r="E4097" s="281" t="s">
        <v>1</v>
      </c>
      <c r="F4097" s="282" t="s">
        <v>3276</v>
      </c>
      <c r="H4097" s="283">
        <v>1.863</v>
      </c>
      <c r="L4097" s="279"/>
      <c r="M4097" s="284"/>
      <c r="T4097" s="285"/>
      <c r="AT4097" s="281" t="s">
        <v>373</v>
      </c>
      <c r="AU4097" s="281" t="s">
        <v>90</v>
      </c>
      <c r="AV4097" s="280" t="s">
        <v>90</v>
      </c>
      <c r="AW4097" s="280" t="s">
        <v>31</v>
      </c>
      <c r="AX4097" s="280" t="s">
        <v>77</v>
      </c>
      <c r="AY4097" s="281" t="s">
        <v>366</v>
      </c>
    </row>
    <row r="4098" spans="2:51" s="280" customFormat="1">
      <c r="B4098" s="279"/>
      <c r="D4098" s="274" t="s">
        <v>373</v>
      </c>
      <c r="E4098" s="281" t="s">
        <v>1</v>
      </c>
      <c r="F4098" s="282" t="s">
        <v>3277</v>
      </c>
      <c r="H4098" s="283">
        <v>0.92</v>
      </c>
      <c r="L4098" s="279"/>
      <c r="M4098" s="284"/>
      <c r="T4098" s="285"/>
      <c r="AT4098" s="281" t="s">
        <v>373</v>
      </c>
      <c r="AU4098" s="281" t="s">
        <v>90</v>
      </c>
      <c r="AV4098" s="280" t="s">
        <v>90</v>
      </c>
      <c r="AW4098" s="280" t="s">
        <v>31</v>
      </c>
      <c r="AX4098" s="280" t="s">
        <v>77</v>
      </c>
      <c r="AY4098" s="281" t="s">
        <v>366</v>
      </c>
    </row>
    <row r="4099" spans="2:51" s="280" customFormat="1">
      <c r="B4099" s="279"/>
      <c r="D4099" s="274" t="s">
        <v>373</v>
      </c>
      <c r="E4099" s="281" t="s">
        <v>1</v>
      </c>
      <c r="F4099" s="282" t="s">
        <v>3278</v>
      </c>
      <c r="H4099" s="283">
        <v>3.7189999999999999</v>
      </c>
      <c r="L4099" s="279"/>
      <c r="M4099" s="284"/>
      <c r="T4099" s="285"/>
      <c r="AT4099" s="281" t="s">
        <v>373</v>
      </c>
      <c r="AU4099" s="281" t="s">
        <v>90</v>
      </c>
      <c r="AV4099" s="280" t="s">
        <v>90</v>
      </c>
      <c r="AW4099" s="280" t="s">
        <v>31</v>
      </c>
      <c r="AX4099" s="280" t="s">
        <v>77</v>
      </c>
      <c r="AY4099" s="281" t="s">
        <v>366</v>
      </c>
    </row>
    <row r="4100" spans="2:51" s="273" customFormat="1">
      <c r="B4100" s="272"/>
      <c r="D4100" s="274" t="s">
        <v>373</v>
      </c>
      <c r="E4100" s="275" t="s">
        <v>1</v>
      </c>
      <c r="F4100" s="276" t="s">
        <v>3279</v>
      </c>
      <c r="H4100" s="275" t="s">
        <v>1</v>
      </c>
      <c r="L4100" s="272"/>
      <c r="M4100" s="277"/>
      <c r="T4100" s="278"/>
      <c r="AT4100" s="275" t="s">
        <v>373</v>
      </c>
      <c r="AU4100" s="275" t="s">
        <v>90</v>
      </c>
      <c r="AV4100" s="273" t="s">
        <v>84</v>
      </c>
      <c r="AW4100" s="273" t="s">
        <v>31</v>
      </c>
      <c r="AX4100" s="273" t="s">
        <v>77</v>
      </c>
      <c r="AY4100" s="275" t="s">
        <v>366</v>
      </c>
    </row>
    <row r="4101" spans="2:51" s="273" customFormat="1">
      <c r="B4101" s="272"/>
      <c r="D4101" s="274" t="s">
        <v>373</v>
      </c>
      <c r="E4101" s="275" t="s">
        <v>1</v>
      </c>
      <c r="F4101" s="276" t="s">
        <v>632</v>
      </c>
      <c r="H4101" s="275" t="s">
        <v>1</v>
      </c>
      <c r="L4101" s="272"/>
      <c r="M4101" s="277"/>
      <c r="T4101" s="278"/>
      <c r="AT4101" s="275" t="s">
        <v>373</v>
      </c>
      <c r="AU4101" s="275" t="s">
        <v>90</v>
      </c>
      <c r="AV4101" s="273" t="s">
        <v>84</v>
      </c>
      <c r="AW4101" s="273" t="s">
        <v>31</v>
      </c>
      <c r="AX4101" s="273" t="s">
        <v>77</v>
      </c>
      <c r="AY4101" s="275" t="s">
        <v>366</v>
      </c>
    </row>
    <row r="4102" spans="2:51" s="280" customFormat="1">
      <c r="B4102" s="279"/>
      <c r="D4102" s="274" t="s">
        <v>373</v>
      </c>
      <c r="E4102" s="281" t="s">
        <v>1</v>
      </c>
      <c r="F4102" s="282" t="s">
        <v>3280</v>
      </c>
      <c r="H4102" s="283">
        <v>4.2729999999999997</v>
      </c>
      <c r="L4102" s="279"/>
      <c r="M4102" s="284"/>
      <c r="T4102" s="285"/>
      <c r="AT4102" s="281" t="s">
        <v>373</v>
      </c>
      <c r="AU4102" s="281" t="s">
        <v>90</v>
      </c>
      <c r="AV4102" s="280" t="s">
        <v>90</v>
      </c>
      <c r="AW4102" s="280" t="s">
        <v>31</v>
      </c>
      <c r="AX4102" s="280" t="s">
        <v>77</v>
      </c>
      <c r="AY4102" s="281" t="s">
        <v>366</v>
      </c>
    </row>
    <row r="4103" spans="2:51" s="280" customFormat="1">
      <c r="B4103" s="279"/>
      <c r="D4103" s="274" t="s">
        <v>373</v>
      </c>
      <c r="E4103" s="281" t="s">
        <v>1</v>
      </c>
      <c r="F4103" s="282" t="s">
        <v>3281</v>
      </c>
      <c r="H4103" s="283">
        <v>1.9750000000000001</v>
      </c>
      <c r="L4103" s="279"/>
      <c r="M4103" s="284"/>
      <c r="T4103" s="285"/>
      <c r="AT4103" s="281" t="s">
        <v>373</v>
      </c>
      <c r="AU4103" s="281" t="s">
        <v>90</v>
      </c>
      <c r="AV4103" s="280" t="s">
        <v>90</v>
      </c>
      <c r="AW4103" s="280" t="s">
        <v>31</v>
      </c>
      <c r="AX4103" s="280" t="s">
        <v>77</v>
      </c>
      <c r="AY4103" s="281" t="s">
        <v>366</v>
      </c>
    </row>
    <row r="4104" spans="2:51" s="280" customFormat="1">
      <c r="B4104" s="279"/>
      <c r="D4104" s="274" t="s">
        <v>373</v>
      </c>
      <c r="E4104" s="281" t="s">
        <v>1</v>
      </c>
      <c r="F4104" s="282" t="s">
        <v>3282</v>
      </c>
      <c r="H4104" s="283">
        <v>4.71</v>
      </c>
      <c r="L4104" s="279"/>
      <c r="M4104" s="284"/>
      <c r="T4104" s="285"/>
      <c r="AT4104" s="281" t="s">
        <v>373</v>
      </c>
      <c r="AU4104" s="281" t="s">
        <v>90</v>
      </c>
      <c r="AV4104" s="280" t="s">
        <v>90</v>
      </c>
      <c r="AW4104" s="280" t="s">
        <v>31</v>
      </c>
      <c r="AX4104" s="280" t="s">
        <v>77</v>
      </c>
      <c r="AY4104" s="281" t="s">
        <v>366</v>
      </c>
    </row>
    <row r="4105" spans="2:51" s="280" customFormat="1">
      <c r="B4105" s="279"/>
      <c r="D4105" s="274" t="s">
        <v>373</v>
      </c>
      <c r="E4105" s="281" t="s">
        <v>1</v>
      </c>
      <c r="F4105" s="282" t="s">
        <v>3283</v>
      </c>
      <c r="H4105" s="283">
        <v>2.722</v>
      </c>
      <c r="L4105" s="279"/>
      <c r="M4105" s="284"/>
      <c r="T4105" s="285"/>
      <c r="AT4105" s="281" t="s">
        <v>373</v>
      </c>
      <c r="AU4105" s="281" t="s">
        <v>90</v>
      </c>
      <c r="AV4105" s="280" t="s">
        <v>90</v>
      </c>
      <c r="AW4105" s="280" t="s">
        <v>31</v>
      </c>
      <c r="AX4105" s="280" t="s">
        <v>77</v>
      </c>
      <c r="AY4105" s="281" t="s">
        <v>366</v>
      </c>
    </row>
    <row r="4106" spans="2:51" s="280" customFormat="1">
      <c r="B4106" s="279"/>
      <c r="D4106" s="274" t="s">
        <v>373</v>
      </c>
      <c r="E4106" s="281" t="s">
        <v>1</v>
      </c>
      <c r="F4106" s="282" t="s">
        <v>3284</v>
      </c>
      <c r="H4106" s="283">
        <v>2.5710000000000002</v>
      </c>
      <c r="L4106" s="279"/>
      <c r="M4106" s="284"/>
      <c r="T4106" s="285"/>
      <c r="AT4106" s="281" t="s">
        <v>373</v>
      </c>
      <c r="AU4106" s="281" t="s">
        <v>90</v>
      </c>
      <c r="AV4106" s="280" t="s">
        <v>90</v>
      </c>
      <c r="AW4106" s="280" t="s">
        <v>31</v>
      </c>
      <c r="AX4106" s="280" t="s">
        <v>77</v>
      </c>
      <c r="AY4106" s="281" t="s">
        <v>366</v>
      </c>
    </row>
    <row r="4107" spans="2:51" s="280" customFormat="1">
      <c r="B4107" s="279"/>
      <c r="D4107" s="274" t="s">
        <v>373</v>
      </c>
      <c r="E4107" s="281" t="s">
        <v>1</v>
      </c>
      <c r="F4107" s="282" t="s">
        <v>3285</v>
      </c>
      <c r="H4107" s="283">
        <v>2.7519999999999998</v>
      </c>
      <c r="L4107" s="279"/>
      <c r="M4107" s="284"/>
      <c r="T4107" s="285"/>
      <c r="AT4107" s="281" t="s">
        <v>373</v>
      </c>
      <c r="AU4107" s="281" t="s">
        <v>90</v>
      </c>
      <c r="AV4107" s="280" t="s">
        <v>90</v>
      </c>
      <c r="AW4107" s="280" t="s">
        <v>31</v>
      </c>
      <c r="AX4107" s="280" t="s">
        <v>77</v>
      </c>
      <c r="AY4107" s="281" t="s">
        <v>366</v>
      </c>
    </row>
    <row r="4108" spans="2:51" s="280" customFormat="1">
      <c r="B4108" s="279"/>
      <c r="D4108" s="274" t="s">
        <v>373</v>
      </c>
      <c r="E4108" s="281" t="s">
        <v>1</v>
      </c>
      <c r="F4108" s="282" t="s">
        <v>3286</v>
      </c>
      <c r="H4108" s="283">
        <v>2.5649999999999999</v>
      </c>
      <c r="L4108" s="279"/>
      <c r="M4108" s="284"/>
      <c r="T4108" s="285"/>
      <c r="AT4108" s="281" t="s">
        <v>373</v>
      </c>
      <c r="AU4108" s="281" t="s">
        <v>90</v>
      </c>
      <c r="AV4108" s="280" t="s">
        <v>90</v>
      </c>
      <c r="AW4108" s="280" t="s">
        <v>31</v>
      </c>
      <c r="AX4108" s="280" t="s">
        <v>77</v>
      </c>
      <c r="AY4108" s="281" t="s">
        <v>366</v>
      </c>
    </row>
    <row r="4109" spans="2:51" s="273" customFormat="1">
      <c r="B4109" s="272"/>
      <c r="D4109" s="274" t="s">
        <v>373</v>
      </c>
      <c r="E4109" s="275" t="s">
        <v>1</v>
      </c>
      <c r="F4109" s="276" t="s">
        <v>634</v>
      </c>
      <c r="H4109" s="275" t="s">
        <v>1</v>
      </c>
      <c r="L4109" s="272"/>
      <c r="M4109" s="277"/>
      <c r="T4109" s="278"/>
      <c r="AT4109" s="275" t="s">
        <v>373</v>
      </c>
      <c r="AU4109" s="275" t="s">
        <v>90</v>
      </c>
      <c r="AV4109" s="273" t="s">
        <v>84</v>
      </c>
      <c r="AW4109" s="273" t="s">
        <v>31</v>
      </c>
      <c r="AX4109" s="273" t="s">
        <v>77</v>
      </c>
      <c r="AY4109" s="275" t="s">
        <v>366</v>
      </c>
    </row>
    <row r="4110" spans="2:51" s="280" customFormat="1">
      <c r="B4110" s="279"/>
      <c r="D4110" s="274" t="s">
        <v>373</v>
      </c>
      <c r="E4110" s="281" t="s">
        <v>1</v>
      </c>
      <c r="F4110" s="282" t="s">
        <v>3287</v>
      </c>
      <c r="H4110" s="283">
        <v>1.151</v>
      </c>
      <c r="L4110" s="279"/>
      <c r="M4110" s="284"/>
      <c r="T4110" s="285"/>
      <c r="AT4110" s="281" t="s">
        <v>373</v>
      </c>
      <c r="AU4110" s="281" t="s">
        <v>90</v>
      </c>
      <c r="AV4110" s="280" t="s">
        <v>90</v>
      </c>
      <c r="AW4110" s="280" t="s">
        <v>31</v>
      </c>
      <c r="AX4110" s="280" t="s">
        <v>77</v>
      </c>
      <c r="AY4110" s="281" t="s">
        <v>366</v>
      </c>
    </row>
    <row r="4111" spans="2:51" s="280" customFormat="1">
      <c r="B4111" s="279"/>
      <c r="D4111" s="274" t="s">
        <v>373</v>
      </c>
      <c r="E4111" s="281" t="s">
        <v>1</v>
      </c>
      <c r="F4111" s="282" t="s">
        <v>3288</v>
      </c>
      <c r="H4111" s="283">
        <v>2.6970000000000001</v>
      </c>
      <c r="L4111" s="279"/>
      <c r="M4111" s="284"/>
      <c r="T4111" s="285"/>
      <c r="AT4111" s="281" t="s">
        <v>373</v>
      </c>
      <c r="AU4111" s="281" t="s">
        <v>90</v>
      </c>
      <c r="AV4111" s="280" t="s">
        <v>90</v>
      </c>
      <c r="AW4111" s="280" t="s">
        <v>31</v>
      </c>
      <c r="AX4111" s="280" t="s">
        <v>77</v>
      </c>
      <c r="AY4111" s="281" t="s">
        <v>366</v>
      </c>
    </row>
    <row r="4112" spans="2:51" s="280" customFormat="1">
      <c r="B4112" s="279"/>
      <c r="D4112" s="274" t="s">
        <v>373</v>
      </c>
      <c r="E4112" s="281" t="s">
        <v>1</v>
      </c>
      <c r="F4112" s="282" t="s">
        <v>3289</v>
      </c>
      <c r="H4112" s="283">
        <v>1.8009999999999999</v>
      </c>
      <c r="L4112" s="279"/>
      <c r="M4112" s="284"/>
      <c r="T4112" s="285"/>
      <c r="AT4112" s="281" t="s">
        <v>373</v>
      </c>
      <c r="AU4112" s="281" t="s">
        <v>90</v>
      </c>
      <c r="AV4112" s="280" t="s">
        <v>90</v>
      </c>
      <c r="AW4112" s="280" t="s">
        <v>31</v>
      </c>
      <c r="AX4112" s="280" t="s">
        <v>77</v>
      </c>
      <c r="AY4112" s="281" t="s">
        <v>366</v>
      </c>
    </row>
    <row r="4113" spans="2:51" s="280" customFormat="1">
      <c r="B4113" s="279"/>
      <c r="D4113" s="274" t="s">
        <v>373</v>
      </c>
      <c r="E4113" s="281" t="s">
        <v>1</v>
      </c>
      <c r="F4113" s="282" t="s">
        <v>3290</v>
      </c>
      <c r="H4113" s="283">
        <v>2.6960000000000002</v>
      </c>
      <c r="L4113" s="279"/>
      <c r="M4113" s="284"/>
      <c r="T4113" s="285"/>
      <c r="AT4113" s="281" t="s">
        <v>373</v>
      </c>
      <c r="AU4113" s="281" t="s">
        <v>90</v>
      </c>
      <c r="AV4113" s="280" t="s">
        <v>90</v>
      </c>
      <c r="AW4113" s="280" t="s">
        <v>31</v>
      </c>
      <c r="AX4113" s="280" t="s">
        <v>77</v>
      </c>
      <c r="AY4113" s="281" t="s">
        <v>366</v>
      </c>
    </row>
    <row r="4114" spans="2:51" s="280" customFormat="1">
      <c r="B4114" s="279"/>
      <c r="D4114" s="274" t="s">
        <v>373</v>
      </c>
      <c r="E4114" s="281" t="s">
        <v>1</v>
      </c>
      <c r="F4114" s="282" t="s">
        <v>3291</v>
      </c>
      <c r="H4114" s="283">
        <v>2.6739999999999999</v>
      </c>
      <c r="L4114" s="279"/>
      <c r="M4114" s="284"/>
      <c r="T4114" s="285"/>
      <c r="AT4114" s="281" t="s">
        <v>373</v>
      </c>
      <c r="AU4114" s="281" t="s">
        <v>90</v>
      </c>
      <c r="AV4114" s="280" t="s">
        <v>90</v>
      </c>
      <c r="AW4114" s="280" t="s">
        <v>31</v>
      </c>
      <c r="AX4114" s="280" t="s">
        <v>77</v>
      </c>
      <c r="AY4114" s="281" t="s">
        <v>366</v>
      </c>
    </row>
    <row r="4115" spans="2:51" s="280" customFormat="1">
      <c r="B4115" s="279"/>
      <c r="D4115" s="274" t="s">
        <v>373</v>
      </c>
      <c r="E4115" s="281" t="s">
        <v>1</v>
      </c>
      <c r="F4115" s="282" t="s">
        <v>3292</v>
      </c>
      <c r="H4115" s="283">
        <v>1.728</v>
      </c>
      <c r="L4115" s="279"/>
      <c r="M4115" s="284"/>
      <c r="T4115" s="285"/>
      <c r="AT4115" s="281" t="s">
        <v>373</v>
      </c>
      <c r="AU4115" s="281" t="s">
        <v>90</v>
      </c>
      <c r="AV4115" s="280" t="s">
        <v>90</v>
      </c>
      <c r="AW4115" s="280" t="s">
        <v>31</v>
      </c>
      <c r="AX4115" s="280" t="s">
        <v>77</v>
      </c>
      <c r="AY4115" s="281" t="s">
        <v>366</v>
      </c>
    </row>
    <row r="4116" spans="2:51" s="273" customFormat="1">
      <c r="B4116" s="272"/>
      <c r="D4116" s="274" t="s">
        <v>373</v>
      </c>
      <c r="E4116" s="275" t="s">
        <v>1</v>
      </c>
      <c r="F4116" s="276" t="s">
        <v>924</v>
      </c>
      <c r="H4116" s="275" t="s">
        <v>1</v>
      </c>
      <c r="L4116" s="272"/>
      <c r="M4116" s="277"/>
      <c r="T4116" s="278"/>
      <c r="AT4116" s="275" t="s">
        <v>373</v>
      </c>
      <c r="AU4116" s="275" t="s">
        <v>90</v>
      </c>
      <c r="AV4116" s="273" t="s">
        <v>84</v>
      </c>
      <c r="AW4116" s="273" t="s">
        <v>31</v>
      </c>
      <c r="AX4116" s="273" t="s">
        <v>77</v>
      </c>
      <c r="AY4116" s="275" t="s">
        <v>366</v>
      </c>
    </row>
    <row r="4117" spans="2:51" s="280" customFormat="1">
      <c r="B4117" s="279"/>
      <c r="D4117" s="274" t="s">
        <v>373</v>
      </c>
      <c r="E4117" s="281" t="s">
        <v>1</v>
      </c>
      <c r="F4117" s="282" t="s">
        <v>3293</v>
      </c>
      <c r="H4117" s="283">
        <v>2.323</v>
      </c>
      <c r="L4117" s="279"/>
      <c r="M4117" s="284"/>
      <c r="T4117" s="285"/>
      <c r="AT4117" s="281" t="s">
        <v>373</v>
      </c>
      <c r="AU4117" s="281" t="s">
        <v>90</v>
      </c>
      <c r="AV4117" s="280" t="s">
        <v>90</v>
      </c>
      <c r="AW4117" s="280" t="s">
        <v>31</v>
      </c>
      <c r="AX4117" s="280" t="s">
        <v>77</v>
      </c>
      <c r="AY4117" s="281" t="s">
        <v>366</v>
      </c>
    </row>
    <row r="4118" spans="2:51" s="280" customFormat="1">
      <c r="B4118" s="279"/>
      <c r="D4118" s="274" t="s">
        <v>373</v>
      </c>
      <c r="E4118" s="281" t="s">
        <v>1</v>
      </c>
      <c r="F4118" s="282" t="s">
        <v>3294</v>
      </c>
      <c r="H4118" s="283">
        <v>1.7629999999999999</v>
      </c>
      <c r="L4118" s="279"/>
      <c r="M4118" s="284"/>
      <c r="T4118" s="285"/>
      <c r="AT4118" s="281" t="s">
        <v>373</v>
      </c>
      <c r="AU4118" s="281" t="s">
        <v>90</v>
      </c>
      <c r="AV4118" s="280" t="s">
        <v>90</v>
      </c>
      <c r="AW4118" s="280" t="s">
        <v>31</v>
      </c>
      <c r="AX4118" s="280" t="s">
        <v>77</v>
      </c>
      <c r="AY4118" s="281" t="s">
        <v>366</v>
      </c>
    </row>
    <row r="4119" spans="2:51" s="280" customFormat="1">
      <c r="B4119" s="279"/>
      <c r="D4119" s="274" t="s">
        <v>373</v>
      </c>
      <c r="E4119" s="281" t="s">
        <v>1</v>
      </c>
      <c r="F4119" s="282" t="s">
        <v>3295</v>
      </c>
      <c r="H4119" s="283">
        <v>2.3279999999999998</v>
      </c>
      <c r="L4119" s="279"/>
      <c r="M4119" s="284"/>
      <c r="T4119" s="285"/>
      <c r="AT4119" s="281" t="s">
        <v>373</v>
      </c>
      <c r="AU4119" s="281" t="s">
        <v>90</v>
      </c>
      <c r="AV4119" s="280" t="s">
        <v>90</v>
      </c>
      <c r="AW4119" s="280" t="s">
        <v>31</v>
      </c>
      <c r="AX4119" s="280" t="s">
        <v>77</v>
      </c>
      <c r="AY4119" s="281" t="s">
        <v>366</v>
      </c>
    </row>
    <row r="4120" spans="2:51" s="280" customFormat="1">
      <c r="B4120" s="279"/>
      <c r="D4120" s="274" t="s">
        <v>373</v>
      </c>
      <c r="E4120" s="281" t="s">
        <v>1</v>
      </c>
      <c r="F4120" s="282" t="s">
        <v>3296</v>
      </c>
      <c r="H4120" s="283">
        <v>2.3860000000000001</v>
      </c>
      <c r="L4120" s="279"/>
      <c r="M4120" s="284"/>
      <c r="T4120" s="285"/>
      <c r="AT4120" s="281" t="s">
        <v>373</v>
      </c>
      <c r="AU4120" s="281" t="s">
        <v>90</v>
      </c>
      <c r="AV4120" s="280" t="s">
        <v>90</v>
      </c>
      <c r="AW4120" s="280" t="s">
        <v>31</v>
      </c>
      <c r="AX4120" s="280" t="s">
        <v>77</v>
      </c>
      <c r="AY4120" s="281" t="s">
        <v>366</v>
      </c>
    </row>
    <row r="4121" spans="2:51" s="280" customFormat="1">
      <c r="B4121" s="279"/>
      <c r="D4121" s="274" t="s">
        <v>373</v>
      </c>
      <c r="E4121" s="281" t="s">
        <v>1</v>
      </c>
      <c r="F4121" s="282" t="s">
        <v>3297</v>
      </c>
      <c r="H4121" s="283">
        <v>1.3340000000000001</v>
      </c>
      <c r="L4121" s="279"/>
      <c r="M4121" s="284"/>
      <c r="T4121" s="285"/>
      <c r="AT4121" s="281" t="s">
        <v>373</v>
      </c>
      <c r="AU4121" s="281" t="s">
        <v>90</v>
      </c>
      <c r="AV4121" s="280" t="s">
        <v>90</v>
      </c>
      <c r="AW4121" s="280" t="s">
        <v>31</v>
      </c>
      <c r="AX4121" s="280" t="s">
        <v>77</v>
      </c>
      <c r="AY4121" s="281" t="s">
        <v>366</v>
      </c>
    </row>
    <row r="4122" spans="2:51" s="294" customFormat="1">
      <c r="B4122" s="293"/>
      <c r="D4122" s="274" t="s">
        <v>373</v>
      </c>
      <c r="E4122" s="295" t="s">
        <v>1</v>
      </c>
      <c r="F4122" s="296" t="s">
        <v>397</v>
      </c>
      <c r="H4122" s="297">
        <v>199.88200000000001</v>
      </c>
      <c r="L4122" s="293"/>
      <c r="M4122" s="298"/>
      <c r="T4122" s="299"/>
      <c r="AT4122" s="295" t="s">
        <v>373</v>
      </c>
      <c r="AU4122" s="295" t="s">
        <v>90</v>
      </c>
      <c r="AV4122" s="294" t="s">
        <v>149</v>
      </c>
      <c r="AW4122" s="294" t="s">
        <v>31</v>
      </c>
      <c r="AX4122" s="294" t="s">
        <v>77</v>
      </c>
      <c r="AY4122" s="295" t="s">
        <v>366</v>
      </c>
    </row>
    <row r="4123" spans="2:51" s="273" customFormat="1">
      <c r="B4123" s="272"/>
      <c r="D4123" s="274" t="s">
        <v>373</v>
      </c>
      <c r="E4123" s="275" t="s">
        <v>1</v>
      </c>
      <c r="F4123" s="276" t="s">
        <v>3298</v>
      </c>
      <c r="H4123" s="275" t="s">
        <v>1</v>
      </c>
      <c r="L4123" s="272"/>
      <c r="M4123" s="277"/>
      <c r="T4123" s="278"/>
      <c r="AT4123" s="275" t="s">
        <v>373</v>
      </c>
      <c r="AU4123" s="275" t="s">
        <v>90</v>
      </c>
      <c r="AV4123" s="273" t="s">
        <v>84</v>
      </c>
      <c r="AW4123" s="273" t="s">
        <v>31</v>
      </c>
      <c r="AX4123" s="273" t="s">
        <v>77</v>
      </c>
      <c r="AY4123" s="275" t="s">
        <v>366</v>
      </c>
    </row>
    <row r="4124" spans="2:51" s="273" customFormat="1">
      <c r="B4124" s="272"/>
      <c r="D4124" s="274" t="s">
        <v>373</v>
      </c>
      <c r="E4124" s="275" t="s">
        <v>1</v>
      </c>
      <c r="F4124" s="276" t="s">
        <v>412</v>
      </c>
      <c r="H4124" s="275" t="s">
        <v>1</v>
      </c>
      <c r="L4124" s="272"/>
      <c r="M4124" s="277"/>
      <c r="T4124" s="278"/>
      <c r="AT4124" s="275" t="s">
        <v>373</v>
      </c>
      <c r="AU4124" s="275" t="s">
        <v>90</v>
      </c>
      <c r="AV4124" s="273" t="s">
        <v>84</v>
      </c>
      <c r="AW4124" s="273" t="s">
        <v>31</v>
      </c>
      <c r="AX4124" s="273" t="s">
        <v>77</v>
      </c>
      <c r="AY4124" s="275" t="s">
        <v>366</v>
      </c>
    </row>
    <row r="4125" spans="2:51" s="280" customFormat="1">
      <c r="B4125" s="279"/>
      <c r="D4125" s="274" t="s">
        <v>373</v>
      </c>
      <c r="E4125" s="281" t="s">
        <v>1</v>
      </c>
      <c r="F4125" s="282" t="s">
        <v>3299</v>
      </c>
      <c r="H4125" s="283">
        <v>3.863</v>
      </c>
      <c r="L4125" s="279"/>
      <c r="M4125" s="284"/>
      <c r="T4125" s="285"/>
      <c r="AT4125" s="281" t="s">
        <v>373</v>
      </c>
      <c r="AU4125" s="281" t="s">
        <v>90</v>
      </c>
      <c r="AV4125" s="280" t="s">
        <v>90</v>
      </c>
      <c r="AW4125" s="280" t="s">
        <v>31</v>
      </c>
      <c r="AX4125" s="280" t="s">
        <v>77</v>
      </c>
      <c r="AY4125" s="281" t="s">
        <v>366</v>
      </c>
    </row>
    <row r="4126" spans="2:51" s="280" customFormat="1">
      <c r="B4126" s="279"/>
      <c r="D4126" s="274" t="s">
        <v>373</v>
      </c>
      <c r="E4126" s="281" t="s">
        <v>1</v>
      </c>
      <c r="F4126" s="282" t="s">
        <v>3300</v>
      </c>
      <c r="H4126" s="283">
        <v>0.84199999999999997</v>
      </c>
      <c r="L4126" s="279"/>
      <c r="M4126" s="284"/>
      <c r="T4126" s="285"/>
      <c r="AT4126" s="281" t="s">
        <v>373</v>
      </c>
      <c r="AU4126" s="281" t="s">
        <v>90</v>
      </c>
      <c r="AV4126" s="280" t="s">
        <v>90</v>
      </c>
      <c r="AW4126" s="280" t="s">
        <v>31</v>
      </c>
      <c r="AX4126" s="280" t="s">
        <v>77</v>
      </c>
      <c r="AY4126" s="281" t="s">
        <v>366</v>
      </c>
    </row>
    <row r="4127" spans="2:51" s="280" customFormat="1">
      <c r="B4127" s="279"/>
      <c r="D4127" s="274" t="s">
        <v>373</v>
      </c>
      <c r="E4127" s="281" t="s">
        <v>1</v>
      </c>
      <c r="F4127" s="282" t="s">
        <v>3301</v>
      </c>
      <c r="H4127" s="283">
        <v>1.0449999999999999</v>
      </c>
      <c r="L4127" s="279"/>
      <c r="M4127" s="284"/>
      <c r="T4127" s="285"/>
      <c r="AT4127" s="281" t="s">
        <v>373</v>
      </c>
      <c r="AU4127" s="281" t="s">
        <v>90</v>
      </c>
      <c r="AV4127" s="280" t="s">
        <v>90</v>
      </c>
      <c r="AW4127" s="280" t="s">
        <v>31</v>
      </c>
      <c r="AX4127" s="280" t="s">
        <v>77</v>
      </c>
      <c r="AY4127" s="281" t="s">
        <v>366</v>
      </c>
    </row>
    <row r="4128" spans="2:51" s="280" customFormat="1">
      <c r="B4128" s="279"/>
      <c r="D4128" s="274" t="s">
        <v>373</v>
      </c>
      <c r="E4128" s="281" t="s">
        <v>1</v>
      </c>
      <c r="F4128" s="282" t="s">
        <v>3302</v>
      </c>
      <c r="H4128" s="283">
        <v>0.58499999999999996</v>
      </c>
      <c r="L4128" s="279"/>
      <c r="M4128" s="284"/>
      <c r="T4128" s="285"/>
      <c r="AT4128" s="281" t="s">
        <v>373</v>
      </c>
      <c r="AU4128" s="281" t="s">
        <v>90</v>
      </c>
      <c r="AV4128" s="280" t="s">
        <v>90</v>
      </c>
      <c r="AW4128" s="280" t="s">
        <v>31</v>
      </c>
      <c r="AX4128" s="280" t="s">
        <v>77</v>
      </c>
      <c r="AY4128" s="281" t="s">
        <v>366</v>
      </c>
    </row>
    <row r="4129" spans="2:51" s="273" customFormat="1">
      <c r="B4129" s="272"/>
      <c r="D4129" s="274" t="s">
        <v>373</v>
      </c>
      <c r="E4129" s="275" t="s">
        <v>1</v>
      </c>
      <c r="F4129" s="276" t="s">
        <v>412</v>
      </c>
      <c r="H4129" s="275" t="s">
        <v>1</v>
      </c>
      <c r="L4129" s="272"/>
      <c r="M4129" s="277"/>
      <c r="T4129" s="278"/>
      <c r="AT4129" s="275" t="s">
        <v>373</v>
      </c>
      <c r="AU4129" s="275" t="s">
        <v>90</v>
      </c>
      <c r="AV4129" s="273" t="s">
        <v>84</v>
      </c>
      <c r="AW4129" s="273" t="s">
        <v>31</v>
      </c>
      <c r="AX4129" s="273" t="s">
        <v>77</v>
      </c>
      <c r="AY4129" s="275" t="s">
        <v>366</v>
      </c>
    </row>
    <row r="4130" spans="2:51" s="280" customFormat="1">
      <c r="B4130" s="279"/>
      <c r="D4130" s="274" t="s">
        <v>373</v>
      </c>
      <c r="E4130" s="281" t="s">
        <v>1</v>
      </c>
      <c r="F4130" s="282" t="s">
        <v>3303</v>
      </c>
      <c r="H4130" s="283">
        <v>2.68</v>
      </c>
      <c r="L4130" s="279"/>
      <c r="M4130" s="284"/>
      <c r="T4130" s="285"/>
      <c r="AT4130" s="281" t="s">
        <v>373</v>
      </c>
      <c r="AU4130" s="281" t="s">
        <v>90</v>
      </c>
      <c r="AV4130" s="280" t="s">
        <v>90</v>
      </c>
      <c r="AW4130" s="280" t="s">
        <v>31</v>
      </c>
      <c r="AX4130" s="280" t="s">
        <v>77</v>
      </c>
      <c r="AY4130" s="281" t="s">
        <v>366</v>
      </c>
    </row>
    <row r="4131" spans="2:51" s="280" customFormat="1">
      <c r="B4131" s="279"/>
      <c r="D4131" s="274" t="s">
        <v>373</v>
      </c>
      <c r="E4131" s="281" t="s">
        <v>1</v>
      </c>
      <c r="F4131" s="282" t="s">
        <v>3304</v>
      </c>
      <c r="H4131" s="283">
        <v>3.004</v>
      </c>
      <c r="L4131" s="279"/>
      <c r="M4131" s="284"/>
      <c r="T4131" s="285"/>
      <c r="AT4131" s="281" t="s">
        <v>373</v>
      </c>
      <c r="AU4131" s="281" t="s">
        <v>90</v>
      </c>
      <c r="AV4131" s="280" t="s">
        <v>90</v>
      </c>
      <c r="AW4131" s="280" t="s">
        <v>31</v>
      </c>
      <c r="AX4131" s="280" t="s">
        <v>77</v>
      </c>
      <c r="AY4131" s="281" t="s">
        <v>366</v>
      </c>
    </row>
    <row r="4132" spans="2:51" s="280" customFormat="1">
      <c r="B4132" s="279"/>
      <c r="D4132" s="274" t="s">
        <v>373</v>
      </c>
      <c r="E4132" s="281" t="s">
        <v>1</v>
      </c>
      <c r="F4132" s="282" t="s">
        <v>3305</v>
      </c>
      <c r="H4132" s="283">
        <v>2.8650000000000002</v>
      </c>
      <c r="L4132" s="279"/>
      <c r="M4132" s="284"/>
      <c r="T4132" s="285"/>
      <c r="AT4132" s="281" t="s">
        <v>373</v>
      </c>
      <c r="AU4132" s="281" t="s">
        <v>90</v>
      </c>
      <c r="AV4132" s="280" t="s">
        <v>90</v>
      </c>
      <c r="AW4132" s="280" t="s">
        <v>31</v>
      </c>
      <c r="AX4132" s="280" t="s">
        <v>77</v>
      </c>
      <c r="AY4132" s="281" t="s">
        <v>366</v>
      </c>
    </row>
    <row r="4133" spans="2:51" s="280" customFormat="1">
      <c r="B4133" s="279"/>
      <c r="D4133" s="274" t="s">
        <v>373</v>
      </c>
      <c r="E4133" s="281" t="s">
        <v>1</v>
      </c>
      <c r="F4133" s="282" t="s">
        <v>3306</v>
      </c>
      <c r="H4133" s="283">
        <v>5.8079999999999998</v>
      </c>
      <c r="L4133" s="279"/>
      <c r="M4133" s="284"/>
      <c r="T4133" s="285"/>
      <c r="AT4133" s="281" t="s">
        <v>373</v>
      </c>
      <c r="AU4133" s="281" t="s">
        <v>90</v>
      </c>
      <c r="AV4133" s="280" t="s">
        <v>90</v>
      </c>
      <c r="AW4133" s="280" t="s">
        <v>31</v>
      </c>
      <c r="AX4133" s="280" t="s">
        <v>77</v>
      </c>
      <c r="AY4133" s="281" t="s">
        <v>366</v>
      </c>
    </row>
    <row r="4134" spans="2:51" s="280" customFormat="1">
      <c r="B4134" s="279"/>
      <c r="D4134" s="274" t="s">
        <v>373</v>
      </c>
      <c r="E4134" s="281" t="s">
        <v>1</v>
      </c>
      <c r="F4134" s="282" t="s">
        <v>3307</v>
      </c>
      <c r="H4134" s="283">
        <v>1.5720000000000001</v>
      </c>
      <c r="L4134" s="279"/>
      <c r="M4134" s="284"/>
      <c r="T4134" s="285"/>
      <c r="AT4134" s="281" t="s">
        <v>373</v>
      </c>
      <c r="AU4134" s="281" t="s">
        <v>90</v>
      </c>
      <c r="AV4134" s="280" t="s">
        <v>90</v>
      </c>
      <c r="AW4134" s="280" t="s">
        <v>31</v>
      </c>
      <c r="AX4134" s="280" t="s">
        <v>77</v>
      </c>
      <c r="AY4134" s="281" t="s">
        <v>366</v>
      </c>
    </row>
    <row r="4135" spans="2:51" s="280" customFormat="1">
      <c r="B4135" s="279"/>
      <c r="D4135" s="274" t="s">
        <v>373</v>
      </c>
      <c r="E4135" s="281" t="s">
        <v>1</v>
      </c>
      <c r="F4135" s="282" t="s">
        <v>3308</v>
      </c>
      <c r="H4135" s="283">
        <v>1.8</v>
      </c>
      <c r="L4135" s="279"/>
      <c r="M4135" s="284"/>
      <c r="T4135" s="285"/>
      <c r="AT4135" s="281" t="s">
        <v>373</v>
      </c>
      <c r="AU4135" s="281" t="s">
        <v>90</v>
      </c>
      <c r="AV4135" s="280" t="s">
        <v>90</v>
      </c>
      <c r="AW4135" s="280" t="s">
        <v>31</v>
      </c>
      <c r="AX4135" s="280" t="s">
        <v>77</v>
      </c>
      <c r="AY4135" s="281" t="s">
        <v>366</v>
      </c>
    </row>
    <row r="4136" spans="2:51" s="280" customFormat="1">
      <c r="B4136" s="279"/>
      <c r="D4136" s="274" t="s">
        <v>373</v>
      </c>
      <c r="E4136" s="281" t="s">
        <v>1</v>
      </c>
      <c r="F4136" s="282" t="s">
        <v>3309</v>
      </c>
      <c r="H4136" s="283">
        <v>1.048</v>
      </c>
      <c r="L4136" s="279"/>
      <c r="M4136" s="284"/>
      <c r="T4136" s="285"/>
      <c r="AT4136" s="281" t="s">
        <v>373</v>
      </c>
      <c r="AU4136" s="281" t="s">
        <v>90</v>
      </c>
      <c r="AV4136" s="280" t="s">
        <v>90</v>
      </c>
      <c r="AW4136" s="280" t="s">
        <v>31</v>
      </c>
      <c r="AX4136" s="280" t="s">
        <v>77</v>
      </c>
      <c r="AY4136" s="281" t="s">
        <v>366</v>
      </c>
    </row>
    <row r="4137" spans="2:51" s="280" customFormat="1">
      <c r="B4137" s="279"/>
      <c r="D4137" s="274" t="s">
        <v>373</v>
      </c>
      <c r="E4137" s="281" t="s">
        <v>1</v>
      </c>
      <c r="F4137" s="282" t="s">
        <v>3310</v>
      </c>
      <c r="H4137" s="283">
        <v>11.327999999999999</v>
      </c>
      <c r="L4137" s="279"/>
      <c r="M4137" s="284"/>
      <c r="T4137" s="285"/>
      <c r="AT4137" s="281" t="s">
        <v>373</v>
      </c>
      <c r="AU4137" s="281" t="s">
        <v>90</v>
      </c>
      <c r="AV4137" s="280" t="s">
        <v>90</v>
      </c>
      <c r="AW4137" s="280" t="s">
        <v>31</v>
      </c>
      <c r="AX4137" s="280" t="s">
        <v>77</v>
      </c>
      <c r="AY4137" s="281" t="s">
        <v>366</v>
      </c>
    </row>
    <row r="4138" spans="2:51" s="280" customFormat="1">
      <c r="B4138" s="279"/>
      <c r="D4138" s="274" t="s">
        <v>373</v>
      </c>
      <c r="E4138" s="281" t="s">
        <v>1</v>
      </c>
      <c r="F4138" s="282" t="s">
        <v>3311</v>
      </c>
      <c r="H4138" s="283">
        <v>2.4569999999999999</v>
      </c>
      <c r="L4138" s="279"/>
      <c r="M4138" s="284"/>
      <c r="T4138" s="285"/>
      <c r="AT4138" s="281" t="s">
        <v>373</v>
      </c>
      <c r="AU4138" s="281" t="s">
        <v>90</v>
      </c>
      <c r="AV4138" s="280" t="s">
        <v>90</v>
      </c>
      <c r="AW4138" s="280" t="s">
        <v>31</v>
      </c>
      <c r="AX4138" s="280" t="s">
        <v>77</v>
      </c>
      <c r="AY4138" s="281" t="s">
        <v>366</v>
      </c>
    </row>
    <row r="4139" spans="2:51" s="273" customFormat="1">
      <c r="B4139" s="272"/>
      <c r="D4139" s="274" t="s">
        <v>373</v>
      </c>
      <c r="E4139" s="275" t="s">
        <v>1</v>
      </c>
      <c r="F4139" s="276" t="s">
        <v>632</v>
      </c>
      <c r="H4139" s="275" t="s">
        <v>1</v>
      </c>
      <c r="L4139" s="272"/>
      <c r="M4139" s="277"/>
      <c r="T4139" s="278"/>
      <c r="AT4139" s="275" t="s">
        <v>373</v>
      </c>
      <c r="AU4139" s="275" t="s">
        <v>90</v>
      </c>
      <c r="AV4139" s="273" t="s">
        <v>84</v>
      </c>
      <c r="AW4139" s="273" t="s">
        <v>31</v>
      </c>
      <c r="AX4139" s="273" t="s">
        <v>77</v>
      </c>
      <c r="AY4139" s="275" t="s">
        <v>366</v>
      </c>
    </row>
    <row r="4140" spans="2:51" s="280" customFormat="1">
      <c r="B4140" s="279"/>
      <c r="D4140" s="274" t="s">
        <v>373</v>
      </c>
      <c r="E4140" s="281" t="s">
        <v>1</v>
      </c>
      <c r="F4140" s="282" t="s">
        <v>3312</v>
      </c>
      <c r="H4140" s="283">
        <v>1.6</v>
      </c>
      <c r="L4140" s="279"/>
      <c r="M4140" s="284"/>
      <c r="T4140" s="285"/>
      <c r="AT4140" s="281" t="s">
        <v>373</v>
      </c>
      <c r="AU4140" s="281" t="s">
        <v>90</v>
      </c>
      <c r="AV4140" s="280" t="s">
        <v>90</v>
      </c>
      <c r="AW4140" s="280" t="s">
        <v>31</v>
      </c>
      <c r="AX4140" s="280" t="s">
        <v>77</v>
      </c>
      <c r="AY4140" s="281" t="s">
        <v>366</v>
      </c>
    </row>
    <row r="4141" spans="2:51" s="280" customFormat="1">
      <c r="B4141" s="279"/>
      <c r="D4141" s="274" t="s">
        <v>373</v>
      </c>
      <c r="E4141" s="281" t="s">
        <v>1</v>
      </c>
      <c r="F4141" s="282" t="s">
        <v>3313</v>
      </c>
      <c r="H4141" s="283">
        <v>2.8359999999999999</v>
      </c>
      <c r="L4141" s="279"/>
      <c r="M4141" s="284"/>
      <c r="T4141" s="285"/>
      <c r="AT4141" s="281" t="s">
        <v>373</v>
      </c>
      <c r="AU4141" s="281" t="s">
        <v>90</v>
      </c>
      <c r="AV4141" s="280" t="s">
        <v>90</v>
      </c>
      <c r="AW4141" s="280" t="s">
        <v>31</v>
      </c>
      <c r="AX4141" s="280" t="s">
        <v>77</v>
      </c>
      <c r="AY4141" s="281" t="s">
        <v>366</v>
      </c>
    </row>
    <row r="4142" spans="2:51" s="280" customFormat="1">
      <c r="B4142" s="279"/>
      <c r="D4142" s="274" t="s">
        <v>373</v>
      </c>
      <c r="E4142" s="281" t="s">
        <v>1</v>
      </c>
      <c r="F4142" s="282" t="s">
        <v>3314</v>
      </c>
      <c r="H4142" s="283">
        <v>0.76</v>
      </c>
      <c r="L4142" s="279"/>
      <c r="M4142" s="284"/>
      <c r="T4142" s="285"/>
      <c r="AT4142" s="281" t="s">
        <v>373</v>
      </c>
      <c r="AU4142" s="281" t="s">
        <v>90</v>
      </c>
      <c r="AV4142" s="280" t="s">
        <v>90</v>
      </c>
      <c r="AW4142" s="280" t="s">
        <v>31</v>
      </c>
      <c r="AX4142" s="280" t="s">
        <v>77</v>
      </c>
      <c r="AY4142" s="281" t="s">
        <v>366</v>
      </c>
    </row>
    <row r="4143" spans="2:51" s="280" customFormat="1">
      <c r="B4143" s="279"/>
      <c r="D4143" s="274" t="s">
        <v>373</v>
      </c>
      <c r="E4143" s="281" t="s">
        <v>1</v>
      </c>
      <c r="F4143" s="282" t="s">
        <v>3315</v>
      </c>
      <c r="H4143" s="283">
        <v>1.3560000000000001</v>
      </c>
      <c r="L4143" s="279"/>
      <c r="M4143" s="284"/>
      <c r="T4143" s="285"/>
      <c r="AT4143" s="281" t="s">
        <v>373</v>
      </c>
      <c r="AU4143" s="281" t="s">
        <v>90</v>
      </c>
      <c r="AV4143" s="280" t="s">
        <v>90</v>
      </c>
      <c r="AW4143" s="280" t="s">
        <v>31</v>
      </c>
      <c r="AX4143" s="280" t="s">
        <v>77</v>
      </c>
      <c r="AY4143" s="281" t="s">
        <v>366</v>
      </c>
    </row>
    <row r="4144" spans="2:51" s="280" customFormat="1">
      <c r="B4144" s="279"/>
      <c r="D4144" s="274" t="s">
        <v>373</v>
      </c>
      <c r="E4144" s="281" t="s">
        <v>1</v>
      </c>
      <c r="F4144" s="282" t="s">
        <v>3316</v>
      </c>
      <c r="H4144" s="283">
        <v>0.40100000000000002</v>
      </c>
      <c r="L4144" s="279"/>
      <c r="M4144" s="284"/>
      <c r="T4144" s="285"/>
      <c r="AT4144" s="281" t="s">
        <v>373</v>
      </c>
      <c r="AU4144" s="281" t="s">
        <v>90</v>
      </c>
      <c r="AV4144" s="280" t="s">
        <v>90</v>
      </c>
      <c r="AW4144" s="280" t="s">
        <v>31</v>
      </c>
      <c r="AX4144" s="280" t="s">
        <v>77</v>
      </c>
      <c r="AY4144" s="281" t="s">
        <v>366</v>
      </c>
    </row>
    <row r="4145" spans="2:65" s="280" customFormat="1">
      <c r="B4145" s="279"/>
      <c r="D4145" s="274" t="s">
        <v>373</v>
      </c>
      <c r="E4145" s="281" t="s">
        <v>1</v>
      </c>
      <c r="F4145" s="282" t="s">
        <v>3317</v>
      </c>
      <c r="H4145" s="283">
        <v>5.532</v>
      </c>
      <c r="L4145" s="279"/>
      <c r="M4145" s="284"/>
      <c r="T4145" s="285"/>
      <c r="AT4145" s="281" t="s">
        <v>373</v>
      </c>
      <c r="AU4145" s="281" t="s">
        <v>90</v>
      </c>
      <c r="AV4145" s="280" t="s">
        <v>90</v>
      </c>
      <c r="AW4145" s="280" t="s">
        <v>31</v>
      </c>
      <c r="AX4145" s="280" t="s">
        <v>77</v>
      </c>
      <c r="AY4145" s="281" t="s">
        <v>366</v>
      </c>
    </row>
    <row r="4146" spans="2:65" s="273" customFormat="1">
      <c r="B4146" s="272"/>
      <c r="D4146" s="274" t="s">
        <v>373</v>
      </c>
      <c r="E4146" s="275" t="s">
        <v>1</v>
      </c>
      <c r="F4146" s="276" t="s">
        <v>634</v>
      </c>
      <c r="H4146" s="275" t="s">
        <v>1</v>
      </c>
      <c r="L4146" s="272"/>
      <c r="M4146" s="277"/>
      <c r="T4146" s="278"/>
      <c r="AT4146" s="275" t="s">
        <v>373</v>
      </c>
      <c r="AU4146" s="275" t="s">
        <v>90</v>
      </c>
      <c r="AV4146" s="273" t="s">
        <v>84</v>
      </c>
      <c r="AW4146" s="273" t="s">
        <v>31</v>
      </c>
      <c r="AX4146" s="273" t="s">
        <v>77</v>
      </c>
      <c r="AY4146" s="275" t="s">
        <v>366</v>
      </c>
    </row>
    <row r="4147" spans="2:65" s="280" customFormat="1">
      <c r="B4147" s="279"/>
      <c r="D4147" s="274" t="s">
        <v>373</v>
      </c>
      <c r="E4147" s="281" t="s">
        <v>1</v>
      </c>
      <c r="F4147" s="282" t="s">
        <v>3318</v>
      </c>
      <c r="H4147" s="283">
        <v>2.9750000000000001</v>
      </c>
      <c r="L4147" s="279"/>
      <c r="M4147" s="284"/>
      <c r="T4147" s="285"/>
      <c r="AT4147" s="281" t="s">
        <v>373</v>
      </c>
      <c r="AU4147" s="281" t="s">
        <v>90</v>
      </c>
      <c r="AV4147" s="280" t="s">
        <v>90</v>
      </c>
      <c r="AW4147" s="280" t="s">
        <v>31</v>
      </c>
      <c r="AX4147" s="280" t="s">
        <v>77</v>
      </c>
      <c r="AY4147" s="281" t="s">
        <v>366</v>
      </c>
    </row>
    <row r="4148" spans="2:65" s="280" customFormat="1">
      <c r="B4148" s="279"/>
      <c r="D4148" s="274" t="s">
        <v>373</v>
      </c>
      <c r="E4148" s="281" t="s">
        <v>1</v>
      </c>
      <c r="F4148" s="282" t="s">
        <v>3319</v>
      </c>
      <c r="H4148" s="283">
        <v>0.82099999999999995</v>
      </c>
      <c r="L4148" s="279"/>
      <c r="M4148" s="284"/>
      <c r="T4148" s="285"/>
      <c r="AT4148" s="281" t="s">
        <v>373</v>
      </c>
      <c r="AU4148" s="281" t="s">
        <v>90</v>
      </c>
      <c r="AV4148" s="280" t="s">
        <v>90</v>
      </c>
      <c r="AW4148" s="280" t="s">
        <v>31</v>
      </c>
      <c r="AX4148" s="280" t="s">
        <v>77</v>
      </c>
      <c r="AY4148" s="281" t="s">
        <v>366</v>
      </c>
    </row>
    <row r="4149" spans="2:65" s="273" customFormat="1">
      <c r="B4149" s="272"/>
      <c r="D4149" s="274" t="s">
        <v>373</v>
      </c>
      <c r="E4149" s="275" t="s">
        <v>1</v>
      </c>
      <c r="F4149" s="276" t="s">
        <v>924</v>
      </c>
      <c r="H4149" s="275" t="s">
        <v>1</v>
      </c>
      <c r="L4149" s="272"/>
      <c r="M4149" s="277"/>
      <c r="T4149" s="278"/>
      <c r="AT4149" s="275" t="s">
        <v>373</v>
      </c>
      <c r="AU4149" s="275" t="s">
        <v>90</v>
      </c>
      <c r="AV4149" s="273" t="s">
        <v>84</v>
      </c>
      <c r="AW4149" s="273" t="s">
        <v>31</v>
      </c>
      <c r="AX4149" s="273" t="s">
        <v>77</v>
      </c>
      <c r="AY4149" s="275" t="s">
        <v>366</v>
      </c>
    </row>
    <row r="4150" spans="2:65" s="280" customFormat="1">
      <c r="B4150" s="279"/>
      <c r="D4150" s="274" t="s">
        <v>373</v>
      </c>
      <c r="E4150" s="281" t="s">
        <v>1</v>
      </c>
      <c r="F4150" s="282" t="s">
        <v>3320</v>
      </c>
      <c r="H4150" s="283">
        <v>2.7749999999999999</v>
      </c>
      <c r="L4150" s="279"/>
      <c r="M4150" s="284"/>
      <c r="T4150" s="285"/>
      <c r="AT4150" s="281" t="s">
        <v>373</v>
      </c>
      <c r="AU4150" s="281" t="s">
        <v>90</v>
      </c>
      <c r="AV4150" s="280" t="s">
        <v>90</v>
      </c>
      <c r="AW4150" s="280" t="s">
        <v>31</v>
      </c>
      <c r="AX4150" s="280" t="s">
        <v>77</v>
      </c>
      <c r="AY4150" s="281" t="s">
        <v>366</v>
      </c>
    </row>
    <row r="4151" spans="2:65" s="280" customFormat="1">
      <c r="B4151" s="279"/>
      <c r="D4151" s="274" t="s">
        <v>373</v>
      </c>
      <c r="E4151" s="281" t="s">
        <v>1</v>
      </c>
      <c r="F4151" s="282" t="s">
        <v>3321</v>
      </c>
      <c r="H4151" s="283">
        <v>0.72899999999999998</v>
      </c>
      <c r="L4151" s="279"/>
      <c r="M4151" s="284"/>
      <c r="T4151" s="285"/>
      <c r="AT4151" s="281" t="s">
        <v>373</v>
      </c>
      <c r="AU4151" s="281" t="s">
        <v>90</v>
      </c>
      <c r="AV4151" s="280" t="s">
        <v>90</v>
      </c>
      <c r="AW4151" s="280" t="s">
        <v>31</v>
      </c>
      <c r="AX4151" s="280" t="s">
        <v>77</v>
      </c>
      <c r="AY4151" s="281" t="s">
        <v>366</v>
      </c>
    </row>
    <row r="4152" spans="2:65" s="280" customFormat="1">
      <c r="B4152" s="279"/>
      <c r="D4152" s="274" t="s">
        <v>373</v>
      </c>
      <c r="E4152" s="281" t="s">
        <v>1</v>
      </c>
      <c r="F4152" s="282" t="s">
        <v>3322</v>
      </c>
      <c r="H4152" s="283">
        <v>5.2759999999999998</v>
      </c>
      <c r="L4152" s="279"/>
      <c r="M4152" s="284"/>
      <c r="T4152" s="285"/>
      <c r="AT4152" s="281" t="s">
        <v>373</v>
      </c>
      <c r="AU4152" s="281" t="s">
        <v>90</v>
      </c>
      <c r="AV4152" s="280" t="s">
        <v>90</v>
      </c>
      <c r="AW4152" s="280" t="s">
        <v>31</v>
      </c>
      <c r="AX4152" s="280" t="s">
        <v>77</v>
      </c>
      <c r="AY4152" s="281" t="s">
        <v>366</v>
      </c>
    </row>
    <row r="4153" spans="2:65" s="294" customFormat="1">
      <c r="B4153" s="293"/>
      <c r="D4153" s="274" t="s">
        <v>373</v>
      </c>
      <c r="E4153" s="295" t="s">
        <v>1</v>
      </c>
      <c r="F4153" s="296" t="s">
        <v>397</v>
      </c>
      <c r="H4153" s="297">
        <v>63.957999999999998</v>
      </c>
      <c r="L4153" s="293"/>
      <c r="M4153" s="298"/>
      <c r="T4153" s="299"/>
      <c r="AT4153" s="295" t="s">
        <v>373</v>
      </c>
      <c r="AU4153" s="295" t="s">
        <v>90</v>
      </c>
      <c r="AV4153" s="294" t="s">
        <v>149</v>
      </c>
      <c r="AW4153" s="294" t="s">
        <v>31</v>
      </c>
      <c r="AX4153" s="294" t="s">
        <v>77</v>
      </c>
      <c r="AY4153" s="295" t="s">
        <v>366</v>
      </c>
    </row>
    <row r="4154" spans="2:65" s="287" customFormat="1">
      <c r="B4154" s="286"/>
      <c r="D4154" s="274" t="s">
        <v>373</v>
      </c>
      <c r="E4154" s="288" t="s">
        <v>1</v>
      </c>
      <c r="F4154" s="289" t="s">
        <v>378</v>
      </c>
      <c r="H4154" s="290">
        <v>263.83999999999997</v>
      </c>
      <c r="L4154" s="286"/>
      <c r="M4154" s="291"/>
      <c r="T4154" s="292"/>
      <c r="AT4154" s="288" t="s">
        <v>373</v>
      </c>
      <c r="AU4154" s="288" t="s">
        <v>90</v>
      </c>
      <c r="AV4154" s="287" t="s">
        <v>371</v>
      </c>
      <c r="AW4154" s="287" t="s">
        <v>31</v>
      </c>
      <c r="AX4154" s="287" t="s">
        <v>84</v>
      </c>
      <c r="AY4154" s="288" t="s">
        <v>366</v>
      </c>
    </row>
    <row r="4155" spans="2:65" s="74" customFormat="1" ht="37.9" customHeight="1">
      <c r="B4155" s="73"/>
      <c r="C4155" s="260" t="s">
        <v>3323</v>
      </c>
      <c r="D4155" s="260" t="s">
        <v>368</v>
      </c>
      <c r="E4155" s="261" t="s">
        <v>3324</v>
      </c>
      <c r="F4155" s="262" t="s">
        <v>3325</v>
      </c>
      <c r="G4155" s="263" t="s">
        <v>249</v>
      </c>
      <c r="H4155" s="264">
        <v>85.899000000000001</v>
      </c>
      <c r="I4155" s="26"/>
      <c r="J4155" s="266">
        <f>ROUND(I4155*H4155,2)</f>
        <v>0</v>
      </c>
      <c r="K4155" s="267"/>
      <c r="L4155" s="73"/>
      <c r="M4155" s="27" t="s">
        <v>1</v>
      </c>
      <c r="N4155" s="233" t="s">
        <v>43</v>
      </c>
      <c r="P4155" s="269">
        <f>O4155*H4155</f>
        <v>0</v>
      </c>
      <c r="Q4155" s="269">
        <v>0</v>
      </c>
      <c r="R4155" s="269">
        <f>Q4155*H4155</f>
        <v>0</v>
      </c>
      <c r="S4155" s="269">
        <v>0.183</v>
      </c>
      <c r="T4155" s="270">
        <f>S4155*H4155</f>
        <v>15.719517</v>
      </c>
      <c r="AR4155" s="271" t="s">
        <v>371</v>
      </c>
      <c r="AT4155" s="271" t="s">
        <v>368</v>
      </c>
      <c r="AU4155" s="271" t="s">
        <v>90</v>
      </c>
      <c r="AY4155" s="53" t="s">
        <v>366</v>
      </c>
      <c r="BE4155" s="179">
        <f>IF(N4155="základná",J4155,0)</f>
        <v>0</v>
      </c>
      <c r="BF4155" s="179">
        <f>IF(N4155="znížená",J4155,0)</f>
        <v>0</v>
      </c>
      <c r="BG4155" s="179">
        <f>IF(N4155="zákl. prenesená",J4155,0)</f>
        <v>0</v>
      </c>
      <c r="BH4155" s="179">
        <f>IF(N4155="zníž. prenesená",J4155,0)</f>
        <v>0</v>
      </c>
      <c r="BI4155" s="179">
        <f>IF(N4155="nulová",J4155,0)</f>
        <v>0</v>
      </c>
      <c r="BJ4155" s="53" t="s">
        <v>90</v>
      </c>
      <c r="BK4155" s="179">
        <f>ROUND(I4155*H4155,2)</f>
        <v>0</v>
      </c>
      <c r="BL4155" s="53" t="s">
        <v>371</v>
      </c>
      <c r="BM4155" s="271" t="s">
        <v>3326</v>
      </c>
    </row>
    <row r="4156" spans="2:65" s="273" customFormat="1">
      <c r="B4156" s="272"/>
      <c r="D4156" s="274" t="s">
        <v>373</v>
      </c>
      <c r="E4156" s="275" t="s">
        <v>1</v>
      </c>
      <c r="F4156" s="276" t="s">
        <v>3327</v>
      </c>
      <c r="H4156" s="275" t="s">
        <v>1</v>
      </c>
      <c r="L4156" s="272"/>
      <c r="M4156" s="277"/>
      <c r="T4156" s="278"/>
      <c r="AT4156" s="275" t="s">
        <v>373</v>
      </c>
      <c r="AU4156" s="275" t="s">
        <v>90</v>
      </c>
      <c r="AV4156" s="273" t="s">
        <v>84</v>
      </c>
      <c r="AW4156" s="273" t="s">
        <v>31</v>
      </c>
      <c r="AX4156" s="273" t="s">
        <v>77</v>
      </c>
      <c r="AY4156" s="275" t="s">
        <v>366</v>
      </c>
    </row>
    <row r="4157" spans="2:65" s="273" customFormat="1">
      <c r="B4157" s="272"/>
      <c r="D4157" s="274" t="s">
        <v>373</v>
      </c>
      <c r="E4157" s="275" t="s">
        <v>1</v>
      </c>
      <c r="F4157" s="276" t="s">
        <v>412</v>
      </c>
      <c r="H4157" s="275" t="s">
        <v>1</v>
      </c>
      <c r="L4157" s="272"/>
      <c r="M4157" s="277"/>
      <c r="T4157" s="278"/>
      <c r="AT4157" s="275" t="s">
        <v>373</v>
      </c>
      <c r="AU4157" s="275" t="s">
        <v>90</v>
      </c>
      <c r="AV4157" s="273" t="s">
        <v>84</v>
      </c>
      <c r="AW4157" s="273" t="s">
        <v>31</v>
      </c>
      <c r="AX4157" s="273" t="s">
        <v>77</v>
      </c>
      <c r="AY4157" s="275" t="s">
        <v>366</v>
      </c>
    </row>
    <row r="4158" spans="2:65" s="280" customFormat="1">
      <c r="B4158" s="279"/>
      <c r="D4158" s="274" t="s">
        <v>373</v>
      </c>
      <c r="E4158" s="281" t="s">
        <v>1</v>
      </c>
      <c r="F4158" s="282" t="s">
        <v>3328</v>
      </c>
      <c r="H4158" s="283">
        <v>3.528</v>
      </c>
      <c r="L4158" s="279"/>
      <c r="M4158" s="284"/>
      <c r="T4158" s="285"/>
      <c r="AT4158" s="281" t="s">
        <v>373</v>
      </c>
      <c r="AU4158" s="281" t="s">
        <v>90</v>
      </c>
      <c r="AV4158" s="280" t="s">
        <v>90</v>
      </c>
      <c r="AW4158" s="280" t="s">
        <v>31</v>
      </c>
      <c r="AX4158" s="280" t="s">
        <v>77</v>
      </c>
      <c r="AY4158" s="281" t="s">
        <v>366</v>
      </c>
    </row>
    <row r="4159" spans="2:65" s="280" customFormat="1">
      <c r="B4159" s="279"/>
      <c r="D4159" s="274" t="s">
        <v>373</v>
      </c>
      <c r="E4159" s="281" t="s">
        <v>1</v>
      </c>
      <c r="F4159" s="282" t="s">
        <v>3329</v>
      </c>
      <c r="H4159" s="283">
        <v>2.7450000000000001</v>
      </c>
      <c r="L4159" s="279"/>
      <c r="M4159" s="284"/>
      <c r="T4159" s="285"/>
      <c r="AT4159" s="281" t="s">
        <v>373</v>
      </c>
      <c r="AU4159" s="281" t="s">
        <v>90</v>
      </c>
      <c r="AV4159" s="280" t="s">
        <v>90</v>
      </c>
      <c r="AW4159" s="280" t="s">
        <v>31</v>
      </c>
      <c r="AX4159" s="280" t="s">
        <v>77</v>
      </c>
      <c r="AY4159" s="281" t="s">
        <v>366</v>
      </c>
    </row>
    <row r="4160" spans="2:65" s="280" customFormat="1">
      <c r="B4160" s="279"/>
      <c r="D4160" s="274" t="s">
        <v>373</v>
      </c>
      <c r="E4160" s="281" t="s">
        <v>1</v>
      </c>
      <c r="F4160" s="282" t="s">
        <v>3330</v>
      </c>
      <c r="H4160" s="283">
        <v>1.224</v>
      </c>
      <c r="L4160" s="279"/>
      <c r="M4160" s="284"/>
      <c r="T4160" s="285"/>
      <c r="AT4160" s="281" t="s">
        <v>373</v>
      </c>
      <c r="AU4160" s="281" t="s">
        <v>90</v>
      </c>
      <c r="AV4160" s="280" t="s">
        <v>90</v>
      </c>
      <c r="AW4160" s="280" t="s">
        <v>31</v>
      </c>
      <c r="AX4160" s="280" t="s">
        <v>77</v>
      </c>
      <c r="AY4160" s="281" t="s">
        <v>366</v>
      </c>
    </row>
    <row r="4161" spans="2:51" s="280" customFormat="1">
      <c r="B4161" s="279"/>
      <c r="D4161" s="274" t="s">
        <v>373</v>
      </c>
      <c r="E4161" s="281" t="s">
        <v>1</v>
      </c>
      <c r="F4161" s="282" t="s">
        <v>3331</v>
      </c>
      <c r="H4161" s="283">
        <v>1.4990000000000001</v>
      </c>
      <c r="L4161" s="279"/>
      <c r="M4161" s="284"/>
      <c r="T4161" s="285"/>
      <c r="AT4161" s="281" t="s">
        <v>373</v>
      </c>
      <c r="AU4161" s="281" t="s">
        <v>90</v>
      </c>
      <c r="AV4161" s="280" t="s">
        <v>90</v>
      </c>
      <c r="AW4161" s="280" t="s">
        <v>31</v>
      </c>
      <c r="AX4161" s="280" t="s">
        <v>77</v>
      </c>
      <c r="AY4161" s="281" t="s">
        <v>366</v>
      </c>
    </row>
    <row r="4162" spans="2:51" s="280" customFormat="1">
      <c r="B4162" s="279"/>
      <c r="D4162" s="274" t="s">
        <v>373</v>
      </c>
      <c r="E4162" s="281" t="s">
        <v>1</v>
      </c>
      <c r="F4162" s="282" t="s">
        <v>3332</v>
      </c>
      <c r="H4162" s="283">
        <v>1.401</v>
      </c>
      <c r="L4162" s="279"/>
      <c r="M4162" s="284"/>
      <c r="T4162" s="285"/>
      <c r="AT4162" s="281" t="s">
        <v>373</v>
      </c>
      <c r="AU4162" s="281" t="s">
        <v>90</v>
      </c>
      <c r="AV4162" s="280" t="s">
        <v>90</v>
      </c>
      <c r="AW4162" s="280" t="s">
        <v>31</v>
      </c>
      <c r="AX4162" s="280" t="s">
        <v>77</v>
      </c>
      <c r="AY4162" s="281" t="s">
        <v>366</v>
      </c>
    </row>
    <row r="4163" spans="2:51" s="280" customFormat="1">
      <c r="B4163" s="279"/>
      <c r="D4163" s="274" t="s">
        <v>373</v>
      </c>
      <c r="E4163" s="281" t="s">
        <v>1</v>
      </c>
      <c r="F4163" s="282" t="s">
        <v>3333</v>
      </c>
      <c r="H4163" s="283">
        <v>3.8559999999999999</v>
      </c>
      <c r="L4163" s="279"/>
      <c r="M4163" s="284"/>
      <c r="T4163" s="285"/>
      <c r="AT4163" s="281" t="s">
        <v>373</v>
      </c>
      <c r="AU4163" s="281" t="s">
        <v>90</v>
      </c>
      <c r="AV4163" s="280" t="s">
        <v>90</v>
      </c>
      <c r="AW4163" s="280" t="s">
        <v>31</v>
      </c>
      <c r="AX4163" s="280" t="s">
        <v>77</v>
      </c>
      <c r="AY4163" s="281" t="s">
        <v>366</v>
      </c>
    </row>
    <row r="4164" spans="2:51" s="294" customFormat="1">
      <c r="B4164" s="293"/>
      <c r="D4164" s="274" t="s">
        <v>373</v>
      </c>
      <c r="E4164" s="295" t="s">
        <v>1</v>
      </c>
      <c r="F4164" s="296" t="s">
        <v>397</v>
      </c>
      <c r="H4164" s="297">
        <v>14.253</v>
      </c>
      <c r="L4164" s="293"/>
      <c r="M4164" s="298"/>
      <c r="T4164" s="299"/>
      <c r="AT4164" s="295" t="s">
        <v>373</v>
      </c>
      <c r="AU4164" s="295" t="s">
        <v>90</v>
      </c>
      <c r="AV4164" s="294" t="s">
        <v>149</v>
      </c>
      <c r="AW4164" s="294" t="s">
        <v>31</v>
      </c>
      <c r="AX4164" s="294" t="s">
        <v>77</v>
      </c>
      <c r="AY4164" s="295" t="s">
        <v>366</v>
      </c>
    </row>
    <row r="4165" spans="2:51" s="273" customFormat="1">
      <c r="B4165" s="272"/>
      <c r="D4165" s="274" t="s">
        <v>373</v>
      </c>
      <c r="E4165" s="275" t="s">
        <v>1</v>
      </c>
      <c r="F4165" s="276" t="s">
        <v>632</v>
      </c>
      <c r="H4165" s="275" t="s">
        <v>1</v>
      </c>
      <c r="L4165" s="272"/>
      <c r="M4165" s="277"/>
      <c r="T4165" s="278"/>
      <c r="AT4165" s="275" t="s">
        <v>373</v>
      </c>
      <c r="AU4165" s="275" t="s">
        <v>90</v>
      </c>
      <c r="AV4165" s="273" t="s">
        <v>84</v>
      </c>
      <c r="AW4165" s="273" t="s">
        <v>31</v>
      </c>
      <c r="AX4165" s="273" t="s">
        <v>77</v>
      </c>
      <c r="AY4165" s="275" t="s">
        <v>366</v>
      </c>
    </row>
    <row r="4166" spans="2:51" s="280" customFormat="1" ht="22.5">
      <c r="B4166" s="279"/>
      <c r="D4166" s="274" t="s">
        <v>373</v>
      </c>
      <c r="E4166" s="281" t="s">
        <v>1</v>
      </c>
      <c r="F4166" s="282" t="s">
        <v>3334</v>
      </c>
      <c r="H4166" s="283">
        <v>15.316000000000001</v>
      </c>
      <c r="L4166" s="279"/>
      <c r="M4166" s="284"/>
      <c r="T4166" s="285"/>
      <c r="AT4166" s="281" t="s">
        <v>373</v>
      </c>
      <c r="AU4166" s="281" t="s">
        <v>90</v>
      </c>
      <c r="AV4166" s="280" t="s">
        <v>90</v>
      </c>
      <c r="AW4166" s="280" t="s">
        <v>31</v>
      </c>
      <c r="AX4166" s="280" t="s">
        <v>77</v>
      </c>
      <c r="AY4166" s="281" t="s">
        <v>366</v>
      </c>
    </row>
    <row r="4167" spans="2:51" s="280" customFormat="1">
      <c r="B4167" s="279"/>
      <c r="D4167" s="274" t="s">
        <v>373</v>
      </c>
      <c r="E4167" s="281" t="s">
        <v>1</v>
      </c>
      <c r="F4167" s="282" t="s">
        <v>3335</v>
      </c>
      <c r="H4167" s="283">
        <v>4.7699999999999996</v>
      </c>
      <c r="L4167" s="279"/>
      <c r="M4167" s="284"/>
      <c r="T4167" s="285"/>
      <c r="AT4167" s="281" t="s">
        <v>373</v>
      </c>
      <c r="AU4167" s="281" t="s">
        <v>90</v>
      </c>
      <c r="AV4167" s="280" t="s">
        <v>90</v>
      </c>
      <c r="AW4167" s="280" t="s">
        <v>31</v>
      </c>
      <c r="AX4167" s="280" t="s">
        <v>77</v>
      </c>
      <c r="AY4167" s="281" t="s">
        <v>366</v>
      </c>
    </row>
    <row r="4168" spans="2:51" s="280" customFormat="1">
      <c r="B4168" s="279"/>
      <c r="D4168" s="274" t="s">
        <v>373</v>
      </c>
      <c r="E4168" s="281" t="s">
        <v>1</v>
      </c>
      <c r="F4168" s="282" t="s">
        <v>3336</v>
      </c>
      <c r="H4168" s="283">
        <v>4.58</v>
      </c>
      <c r="L4168" s="279"/>
      <c r="M4168" s="284"/>
      <c r="T4168" s="285"/>
      <c r="AT4168" s="281" t="s">
        <v>373</v>
      </c>
      <c r="AU4168" s="281" t="s">
        <v>90</v>
      </c>
      <c r="AV4168" s="280" t="s">
        <v>90</v>
      </c>
      <c r="AW4168" s="280" t="s">
        <v>31</v>
      </c>
      <c r="AX4168" s="280" t="s">
        <v>77</v>
      </c>
      <c r="AY4168" s="281" t="s">
        <v>366</v>
      </c>
    </row>
    <row r="4169" spans="2:51" s="294" customFormat="1">
      <c r="B4169" s="293"/>
      <c r="D4169" s="274" t="s">
        <v>373</v>
      </c>
      <c r="E4169" s="295" t="s">
        <v>1</v>
      </c>
      <c r="F4169" s="296" t="s">
        <v>397</v>
      </c>
      <c r="H4169" s="297">
        <v>24.666</v>
      </c>
      <c r="L4169" s="293"/>
      <c r="M4169" s="298"/>
      <c r="T4169" s="299"/>
      <c r="AT4169" s="295" t="s">
        <v>373</v>
      </c>
      <c r="AU4169" s="295" t="s">
        <v>90</v>
      </c>
      <c r="AV4169" s="294" t="s">
        <v>149</v>
      </c>
      <c r="AW4169" s="294" t="s">
        <v>31</v>
      </c>
      <c r="AX4169" s="294" t="s">
        <v>77</v>
      </c>
      <c r="AY4169" s="295" t="s">
        <v>366</v>
      </c>
    </row>
    <row r="4170" spans="2:51" s="273" customFormat="1">
      <c r="B4170" s="272"/>
      <c r="D4170" s="274" t="s">
        <v>373</v>
      </c>
      <c r="E4170" s="275" t="s">
        <v>1</v>
      </c>
      <c r="F4170" s="276" t="s">
        <v>634</v>
      </c>
      <c r="H4170" s="275" t="s">
        <v>1</v>
      </c>
      <c r="L4170" s="272"/>
      <c r="M4170" s="277"/>
      <c r="T4170" s="278"/>
      <c r="AT4170" s="275" t="s">
        <v>373</v>
      </c>
      <c r="AU4170" s="275" t="s">
        <v>90</v>
      </c>
      <c r="AV4170" s="273" t="s">
        <v>84</v>
      </c>
      <c r="AW4170" s="273" t="s">
        <v>31</v>
      </c>
      <c r="AX4170" s="273" t="s">
        <v>77</v>
      </c>
      <c r="AY4170" s="275" t="s">
        <v>366</v>
      </c>
    </row>
    <row r="4171" spans="2:51" s="280" customFormat="1">
      <c r="B4171" s="279"/>
      <c r="D4171" s="274" t="s">
        <v>373</v>
      </c>
      <c r="E4171" s="281" t="s">
        <v>1</v>
      </c>
      <c r="F4171" s="282" t="s">
        <v>3337</v>
      </c>
      <c r="H4171" s="283">
        <v>6.5209999999999999</v>
      </c>
      <c r="L4171" s="279"/>
      <c r="M4171" s="284"/>
      <c r="T4171" s="285"/>
      <c r="AT4171" s="281" t="s">
        <v>373</v>
      </c>
      <c r="AU4171" s="281" t="s">
        <v>90</v>
      </c>
      <c r="AV4171" s="280" t="s">
        <v>90</v>
      </c>
      <c r="AW4171" s="280" t="s">
        <v>31</v>
      </c>
      <c r="AX4171" s="280" t="s">
        <v>77</v>
      </c>
      <c r="AY4171" s="281" t="s">
        <v>366</v>
      </c>
    </row>
    <row r="4172" spans="2:51" s="280" customFormat="1">
      <c r="B4172" s="279"/>
      <c r="D4172" s="274" t="s">
        <v>373</v>
      </c>
      <c r="E4172" s="281" t="s">
        <v>1</v>
      </c>
      <c r="F4172" s="282" t="s">
        <v>3338</v>
      </c>
      <c r="H4172" s="283">
        <v>2.5259999999999998</v>
      </c>
      <c r="L4172" s="279"/>
      <c r="M4172" s="284"/>
      <c r="T4172" s="285"/>
      <c r="AT4172" s="281" t="s">
        <v>373</v>
      </c>
      <c r="AU4172" s="281" t="s">
        <v>90</v>
      </c>
      <c r="AV4172" s="280" t="s">
        <v>90</v>
      </c>
      <c r="AW4172" s="280" t="s">
        <v>31</v>
      </c>
      <c r="AX4172" s="280" t="s">
        <v>77</v>
      </c>
      <c r="AY4172" s="281" t="s">
        <v>366</v>
      </c>
    </row>
    <row r="4173" spans="2:51" s="280" customFormat="1" ht="22.5">
      <c r="B4173" s="279"/>
      <c r="D4173" s="274" t="s">
        <v>373</v>
      </c>
      <c r="E4173" s="281" t="s">
        <v>1</v>
      </c>
      <c r="F4173" s="282" t="s">
        <v>3339</v>
      </c>
      <c r="H4173" s="283">
        <v>10.894</v>
      </c>
      <c r="L4173" s="279"/>
      <c r="M4173" s="284"/>
      <c r="T4173" s="285"/>
      <c r="AT4173" s="281" t="s">
        <v>373</v>
      </c>
      <c r="AU4173" s="281" t="s">
        <v>90</v>
      </c>
      <c r="AV4173" s="280" t="s">
        <v>90</v>
      </c>
      <c r="AW4173" s="280" t="s">
        <v>31</v>
      </c>
      <c r="AX4173" s="280" t="s">
        <v>77</v>
      </c>
      <c r="AY4173" s="281" t="s">
        <v>366</v>
      </c>
    </row>
    <row r="4174" spans="2:51" s="280" customFormat="1">
      <c r="B4174" s="279"/>
      <c r="D4174" s="274" t="s">
        <v>373</v>
      </c>
      <c r="E4174" s="281" t="s">
        <v>1</v>
      </c>
      <c r="F4174" s="282" t="s">
        <v>3340</v>
      </c>
      <c r="H4174" s="283">
        <v>1.47</v>
      </c>
      <c r="L4174" s="279"/>
      <c r="M4174" s="284"/>
      <c r="T4174" s="285"/>
      <c r="AT4174" s="281" t="s">
        <v>373</v>
      </c>
      <c r="AU4174" s="281" t="s">
        <v>90</v>
      </c>
      <c r="AV4174" s="280" t="s">
        <v>90</v>
      </c>
      <c r="AW4174" s="280" t="s">
        <v>31</v>
      </c>
      <c r="AX4174" s="280" t="s">
        <v>77</v>
      </c>
      <c r="AY4174" s="281" t="s">
        <v>366</v>
      </c>
    </row>
    <row r="4175" spans="2:51" s="294" customFormat="1">
      <c r="B4175" s="293"/>
      <c r="D4175" s="274" t="s">
        <v>373</v>
      </c>
      <c r="E4175" s="295" t="s">
        <v>1</v>
      </c>
      <c r="F4175" s="296" t="s">
        <v>397</v>
      </c>
      <c r="H4175" s="297">
        <v>21.411000000000001</v>
      </c>
      <c r="L4175" s="293"/>
      <c r="M4175" s="298"/>
      <c r="T4175" s="299"/>
      <c r="AT4175" s="295" t="s">
        <v>373</v>
      </c>
      <c r="AU4175" s="295" t="s">
        <v>90</v>
      </c>
      <c r="AV4175" s="294" t="s">
        <v>149</v>
      </c>
      <c r="AW4175" s="294" t="s">
        <v>31</v>
      </c>
      <c r="AX4175" s="294" t="s">
        <v>77</v>
      </c>
      <c r="AY4175" s="295" t="s">
        <v>366</v>
      </c>
    </row>
    <row r="4176" spans="2:51" s="273" customFormat="1">
      <c r="B4176" s="272"/>
      <c r="D4176" s="274" t="s">
        <v>373</v>
      </c>
      <c r="E4176" s="275" t="s">
        <v>1</v>
      </c>
      <c r="F4176" s="276" t="s">
        <v>924</v>
      </c>
      <c r="H4176" s="275" t="s">
        <v>1</v>
      </c>
      <c r="L4176" s="272"/>
      <c r="M4176" s="277"/>
      <c r="T4176" s="278"/>
      <c r="AT4176" s="275" t="s">
        <v>373</v>
      </c>
      <c r="AU4176" s="275" t="s">
        <v>90</v>
      </c>
      <c r="AV4176" s="273" t="s">
        <v>84</v>
      </c>
      <c r="AW4176" s="273" t="s">
        <v>31</v>
      </c>
      <c r="AX4176" s="273" t="s">
        <v>77</v>
      </c>
      <c r="AY4176" s="275" t="s">
        <v>366</v>
      </c>
    </row>
    <row r="4177" spans="2:65" s="280" customFormat="1">
      <c r="B4177" s="279"/>
      <c r="D4177" s="274" t="s">
        <v>373</v>
      </c>
      <c r="E4177" s="281" t="s">
        <v>1</v>
      </c>
      <c r="F4177" s="282" t="s">
        <v>3341</v>
      </c>
      <c r="H4177" s="283">
        <v>8.2729999999999997</v>
      </c>
      <c r="L4177" s="279"/>
      <c r="M4177" s="284"/>
      <c r="T4177" s="285"/>
      <c r="AT4177" s="281" t="s">
        <v>373</v>
      </c>
      <c r="AU4177" s="281" t="s">
        <v>90</v>
      </c>
      <c r="AV4177" s="280" t="s">
        <v>90</v>
      </c>
      <c r="AW4177" s="280" t="s">
        <v>31</v>
      </c>
      <c r="AX4177" s="280" t="s">
        <v>77</v>
      </c>
      <c r="AY4177" s="281" t="s">
        <v>366</v>
      </c>
    </row>
    <row r="4178" spans="2:65" s="280" customFormat="1">
      <c r="B4178" s="279"/>
      <c r="D4178" s="274" t="s">
        <v>373</v>
      </c>
      <c r="E4178" s="281" t="s">
        <v>1</v>
      </c>
      <c r="F4178" s="282" t="s">
        <v>3342</v>
      </c>
      <c r="H4178" s="283">
        <v>0.66100000000000003</v>
      </c>
      <c r="L4178" s="279"/>
      <c r="M4178" s="284"/>
      <c r="T4178" s="285"/>
      <c r="AT4178" s="281" t="s">
        <v>373</v>
      </c>
      <c r="AU4178" s="281" t="s">
        <v>90</v>
      </c>
      <c r="AV4178" s="280" t="s">
        <v>90</v>
      </c>
      <c r="AW4178" s="280" t="s">
        <v>31</v>
      </c>
      <c r="AX4178" s="280" t="s">
        <v>77</v>
      </c>
      <c r="AY4178" s="281" t="s">
        <v>366</v>
      </c>
    </row>
    <row r="4179" spans="2:65" s="280" customFormat="1">
      <c r="B4179" s="279"/>
      <c r="D4179" s="274" t="s">
        <v>373</v>
      </c>
      <c r="E4179" s="281" t="s">
        <v>1</v>
      </c>
      <c r="F4179" s="282" t="s">
        <v>3343</v>
      </c>
      <c r="H4179" s="283">
        <v>4.2629999999999999</v>
      </c>
      <c r="L4179" s="279"/>
      <c r="M4179" s="284"/>
      <c r="T4179" s="285"/>
      <c r="AT4179" s="281" t="s">
        <v>373</v>
      </c>
      <c r="AU4179" s="281" t="s">
        <v>90</v>
      </c>
      <c r="AV4179" s="280" t="s">
        <v>90</v>
      </c>
      <c r="AW4179" s="280" t="s">
        <v>31</v>
      </c>
      <c r="AX4179" s="280" t="s">
        <v>77</v>
      </c>
      <c r="AY4179" s="281" t="s">
        <v>366</v>
      </c>
    </row>
    <row r="4180" spans="2:65" s="280" customFormat="1" ht="22.5">
      <c r="B4180" s="279"/>
      <c r="D4180" s="274" t="s">
        <v>373</v>
      </c>
      <c r="E4180" s="281" t="s">
        <v>1</v>
      </c>
      <c r="F4180" s="282" t="s">
        <v>3344</v>
      </c>
      <c r="H4180" s="283">
        <v>8.7230000000000008</v>
      </c>
      <c r="L4180" s="279"/>
      <c r="M4180" s="284"/>
      <c r="T4180" s="285"/>
      <c r="AT4180" s="281" t="s">
        <v>373</v>
      </c>
      <c r="AU4180" s="281" t="s">
        <v>90</v>
      </c>
      <c r="AV4180" s="280" t="s">
        <v>90</v>
      </c>
      <c r="AW4180" s="280" t="s">
        <v>31</v>
      </c>
      <c r="AX4180" s="280" t="s">
        <v>77</v>
      </c>
      <c r="AY4180" s="281" t="s">
        <v>366</v>
      </c>
    </row>
    <row r="4181" spans="2:65" s="280" customFormat="1">
      <c r="B4181" s="279"/>
      <c r="D4181" s="274" t="s">
        <v>373</v>
      </c>
      <c r="E4181" s="281" t="s">
        <v>1</v>
      </c>
      <c r="F4181" s="282" t="s">
        <v>3345</v>
      </c>
      <c r="H4181" s="283">
        <v>3.649</v>
      </c>
      <c r="L4181" s="279"/>
      <c r="M4181" s="284"/>
      <c r="T4181" s="285"/>
      <c r="AT4181" s="281" t="s">
        <v>373</v>
      </c>
      <c r="AU4181" s="281" t="s">
        <v>90</v>
      </c>
      <c r="AV4181" s="280" t="s">
        <v>90</v>
      </c>
      <c r="AW4181" s="280" t="s">
        <v>31</v>
      </c>
      <c r="AX4181" s="280" t="s">
        <v>77</v>
      </c>
      <c r="AY4181" s="281" t="s">
        <v>366</v>
      </c>
    </row>
    <row r="4182" spans="2:65" s="294" customFormat="1">
      <c r="B4182" s="293"/>
      <c r="D4182" s="274" t="s">
        <v>373</v>
      </c>
      <c r="E4182" s="295" t="s">
        <v>1</v>
      </c>
      <c r="F4182" s="296" t="s">
        <v>397</v>
      </c>
      <c r="H4182" s="297">
        <v>25.568999999999999</v>
      </c>
      <c r="L4182" s="293"/>
      <c r="M4182" s="298"/>
      <c r="T4182" s="299"/>
      <c r="AT4182" s="295" t="s">
        <v>373</v>
      </c>
      <c r="AU4182" s="295" t="s">
        <v>90</v>
      </c>
      <c r="AV4182" s="294" t="s">
        <v>149</v>
      </c>
      <c r="AW4182" s="294" t="s">
        <v>31</v>
      </c>
      <c r="AX4182" s="294" t="s">
        <v>77</v>
      </c>
      <c r="AY4182" s="295" t="s">
        <v>366</v>
      </c>
    </row>
    <row r="4183" spans="2:65" s="287" customFormat="1">
      <c r="B4183" s="286"/>
      <c r="D4183" s="274" t="s">
        <v>373</v>
      </c>
      <c r="E4183" s="288" t="s">
        <v>1</v>
      </c>
      <c r="F4183" s="289" t="s">
        <v>378</v>
      </c>
      <c r="H4183" s="290">
        <v>85.899000000000001</v>
      </c>
      <c r="L4183" s="286"/>
      <c r="M4183" s="291"/>
      <c r="T4183" s="292"/>
      <c r="AT4183" s="288" t="s">
        <v>373</v>
      </c>
      <c r="AU4183" s="288" t="s">
        <v>90</v>
      </c>
      <c r="AV4183" s="287" t="s">
        <v>371</v>
      </c>
      <c r="AW4183" s="287" t="s">
        <v>31</v>
      </c>
      <c r="AX4183" s="287" t="s">
        <v>84</v>
      </c>
      <c r="AY4183" s="288" t="s">
        <v>366</v>
      </c>
    </row>
    <row r="4184" spans="2:65" s="74" customFormat="1" ht="37.9" customHeight="1">
      <c r="B4184" s="73"/>
      <c r="C4184" s="260" t="s">
        <v>3346</v>
      </c>
      <c r="D4184" s="260" t="s">
        <v>368</v>
      </c>
      <c r="E4184" s="261" t="s">
        <v>3347</v>
      </c>
      <c r="F4184" s="262" t="s">
        <v>3348</v>
      </c>
      <c r="G4184" s="263" t="s">
        <v>249</v>
      </c>
      <c r="H4184" s="264">
        <v>4.26</v>
      </c>
      <c r="I4184" s="26"/>
      <c r="J4184" s="266">
        <f>ROUND(I4184*H4184,2)</f>
        <v>0</v>
      </c>
      <c r="K4184" s="267"/>
      <c r="L4184" s="73"/>
      <c r="M4184" s="27" t="s">
        <v>1</v>
      </c>
      <c r="N4184" s="233" t="s">
        <v>43</v>
      </c>
      <c r="P4184" s="269">
        <f>O4184*H4184</f>
        <v>0</v>
      </c>
      <c r="Q4184" s="269">
        <v>0</v>
      </c>
      <c r="R4184" s="269">
        <f>Q4184*H4184</f>
        <v>0</v>
      </c>
      <c r="S4184" s="269">
        <v>0.27500000000000002</v>
      </c>
      <c r="T4184" s="270">
        <f>S4184*H4184</f>
        <v>1.1715</v>
      </c>
      <c r="AR4184" s="271" t="s">
        <v>371</v>
      </c>
      <c r="AT4184" s="271" t="s">
        <v>368</v>
      </c>
      <c r="AU4184" s="271" t="s">
        <v>90</v>
      </c>
      <c r="AY4184" s="53" t="s">
        <v>366</v>
      </c>
      <c r="BE4184" s="179">
        <f>IF(N4184="základná",J4184,0)</f>
        <v>0</v>
      </c>
      <c r="BF4184" s="179">
        <f>IF(N4184="znížená",J4184,0)</f>
        <v>0</v>
      </c>
      <c r="BG4184" s="179">
        <f>IF(N4184="zákl. prenesená",J4184,0)</f>
        <v>0</v>
      </c>
      <c r="BH4184" s="179">
        <f>IF(N4184="zníž. prenesená",J4184,0)</f>
        <v>0</v>
      </c>
      <c r="BI4184" s="179">
        <f>IF(N4184="nulová",J4184,0)</f>
        <v>0</v>
      </c>
      <c r="BJ4184" s="53" t="s">
        <v>90</v>
      </c>
      <c r="BK4184" s="179">
        <f>ROUND(I4184*H4184,2)</f>
        <v>0</v>
      </c>
      <c r="BL4184" s="53" t="s">
        <v>371</v>
      </c>
      <c r="BM4184" s="271" t="s">
        <v>3349</v>
      </c>
    </row>
    <row r="4185" spans="2:65" s="273" customFormat="1">
      <c r="B4185" s="272"/>
      <c r="D4185" s="274" t="s">
        <v>373</v>
      </c>
      <c r="E4185" s="275" t="s">
        <v>1</v>
      </c>
      <c r="F4185" s="276" t="s">
        <v>3350</v>
      </c>
      <c r="H4185" s="275" t="s">
        <v>1</v>
      </c>
      <c r="L4185" s="272"/>
      <c r="M4185" s="277"/>
      <c r="T4185" s="278"/>
      <c r="AT4185" s="275" t="s">
        <v>373</v>
      </c>
      <c r="AU4185" s="275" t="s">
        <v>90</v>
      </c>
      <c r="AV4185" s="273" t="s">
        <v>84</v>
      </c>
      <c r="AW4185" s="273" t="s">
        <v>31</v>
      </c>
      <c r="AX4185" s="273" t="s">
        <v>77</v>
      </c>
      <c r="AY4185" s="275" t="s">
        <v>366</v>
      </c>
    </row>
    <row r="4186" spans="2:65" s="280" customFormat="1">
      <c r="B4186" s="279"/>
      <c r="D4186" s="274" t="s">
        <v>373</v>
      </c>
      <c r="E4186" s="281" t="s">
        <v>1</v>
      </c>
      <c r="F4186" s="282" t="s">
        <v>3351</v>
      </c>
      <c r="H4186" s="283">
        <v>2.6379999999999999</v>
      </c>
      <c r="L4186" s="279"/>
      <c r="M4186" s="284"/>
      <c r="T4186" s="285"/>
      <c r="AT4186" s="281" t="s">
        <v>373</v>
      </c>
      <c r="AU4186" s="281" t="s">
        <v>90</v>
      </c>
      <c r="AV4186" s="280" t="s">
        <v>90</v>
      </c>
      <c r="AW4186" s="280" t="s">
        <v>31</v>
      </c>
      <c r="AX4186" s="280" t="s">
        <v>77</v>
      </c>
      <c r="AY4186" s="281" t="s">
        <v>366</v>
      </c>
    </row>
    <row r="4187" spans="2:65" s="273" customFormat="1">
      <c r="B4187" s="272"/>
      <c r="D4187" s="274" t="s">
        <v>373</v>
      </c>
      <c r="E4187" s="275" t="s">
        <v>1</v>
      </c>
      <c r="F4187" s="276" t="s">
        <v>3352</v>
      </c>
      <c r="H4187" s="275" t="s">
        <v>1</v>
      </c>
      <c r="L4187" s="272"/>
      <c r="M4187" s="277"/>
      <c r="T4187" s="278"/>
      <c r="AT4187" s="275" t="s">
        <v>373</v>
      </c>
      <c r="AU4187" s="275" t="s">
        <v>90</v>
      </c>
      <c r="AV4187" s="273" t="s">
        <v>84</v>
      </c>
      <c r="AW4187" s="273" t="s">
        <v>31</v>
      </c>
      <c r="AX4187" s="273" t="s">
        <v>77</v>
      </c>
      <c r="AY4187" s="275" t="s">
        <v>366</v>
      </c>
    </row>
    <row r="4188" spans="2:65" s="280" customFormat="1">
      <c r="B4188" s="279"/>
      <c r="D4188" s="274" t="s">
        <v>373</v>
      </c>
      <c r="E4188" s="281" t="s">
        <v>1</v>
      </c>
      <c r="F4188" s="282" t="s">
        <v>3353</v>
      </c>
      <c r="H4188" s="283">
        <v>1.319</v>
      </c>
      <c r="L4188" s="279"/>
      <c r="M4188" s="284"/>
      <c r="T4188" s="285"/>
      <c r="AT4188" s="281" t="s">
        <v>373</v>
      </c>
      <c r="AU4188" s="281" t="s">
        <v>90</v>
      </c>
      <c r="AV4188" s="280" t="s">
        <v>90</v>
      </c>
      <c r="AW4188" s="280" t="s">
        <v>31</v>
      </c>
      <c r="AX4188" s="280" t="s">
        <v>77</v>
      </c>
      <c r="AY4188" s="281" t="s">
        <v>366</v>
      </c>
    </row>
    <row r="4189" spans="2:65" s="280" customFormat="1">
      <c r="B4189" s="279"/>
      <c r="D4189" s="274" t="s">
        <v>373</v>
      </c>
      <c r="E4189" s="281" t="s">
        <v>1</v>
      </c>
      <c r="F4189" s="282" t="s">
        <v>3354</v>
      </c>
      <c r="H4189" s="283">
        <v>0.30299999999999999</v>
      </c>
      <c r="L4189" s="279"/>
      <c r="M4189" s="284"/>
      <c r="T4189" s="285"/>
      <c r="AT4189" s="281" t="s">
        <v>373</v>
      </c>
      <c r="AU4189" s="281" t="s">
        <v>90</v>
      </c>
      <c r="AV4189" s="280" t="s">
        <v>90</v>
      </c>
      <c r="AW4189" s="280" t="s">
        <v>31</v>
      </c>
      <c r="AX4189" s="280" t="s">
        <v>77</v>
      </c>
      <c r="AY4189" s="281" t="s">
        <v>366</v>
      </c>
    </row>
    <row r="4190" spans="2:65" s="287" customFormat="1">
      <c r="B4190" s="286"/>
      <c r="D4190" s="274" t="s">
        <v>373</v>
      </c>
      <c r="E4190" s="288" t="s">
        <v>1</v>
      </c>
      <c r="F4190" s="289" t="s">
        <v>378</v>
      </c>
      <c r="H4190" s="290">
        <v>4.26</v>
      </c>
      <c r="L4190" s="286"/>
      <c r="M4190" s="291"/>
      <c r="T4190" s="292"/>
      <c r="AT4190" s="288" t="s">
        <v>373</v>
      </c>
      <c r="AU4190" s="288" t="s">
        <v>90</v>
      </c>
      <c r="AV4190" s="287" t="s">
        <v>371</v>
      </c>
      <c r="AW4190" s="287" t="s">
        <v>31</v>
      </c>
      <c r="AX4190" s="287" t="s">
        <v>84</v>
      </c>
      <c r="AY4190" s="288" t="s">
        <v>366</v>
      </c>
    </row>
    <row r="4191" spans="2:65" s="74" customFormat="1" ht="37.9" customHeight="1">
      <c r="B4191" s="73"/>
      <c r="C4191" s="260" t="s">
        <v>3355</v>
      </c>
      <c r="D4191" s="260" t="s">
        <v>368</v>
      </c>
      <c r="E4191" s="261" t="s">
        <v>3356</v>
      </c>
      <c r="F4191" s="262" t="s">
        <v>3357</v>
      </c>
      <c r="G4191" s="263" t="s">
        <v>249</v>
      </c>
      <c r="H4191" s="264">
        <v>5.2910000000000004</v>
      </c>
      <c r="I4191" s="26"/>
      <c r="J4191" s="266">
        <f>ROUND(I4191*H4191,2)</f>
        <v>0</v>
      </c>
      <c r="K4191" s="267"/>
      <c r="L4191" s="73"/>
      <c r="M4191" s="27" t="s">
        <v>1</v>
      </c>
      <c r="N4191" s="233" t="s">
        <v>43</v>
      </c>
      <c r="P4191" s="269">
        <f>O4191*H4191</f>
        <v>0</v>
      </c>
      <c r="Q4191" s="269">
        <v>0</v>
      </c>
      <c r="R4191" s="269">
        <f>Q4191*H4191</f>
        <v>0</v>
      </c>
      <c r="S4191" s="269">
        <v>0.55700000000000005</v>
      </c>
      <c r="T4191" s="270">
        <f>S4191*H4191</f>
        <v>2.9470870000000007</v>
      </c>
      <c r="AR4191" s="271" t="s">
        <v>371</v>
      </c>
      <c r="AT4191" s="271" t="s">
        <v>368</v>
      </c>
      <c r="AU4191" s="271" t="s">
        <v>90</v>
      </c>
      <c r="AY4191" s="53" t="s">
        <v>366</v>
      </c>
      <c r="BE4191" s="179">
        <f>IF(N4191="základná",J4191,0)</f>
        <v>0</v>
      </c>
      <c r="BF4191" s="179">
        <f>IF(N4191="znížená",J4191,0)</f>
        <v>0</v>
      </c>
      <c r="BG4191" s="179">
        <f>IF(N4191="zákl. prenesená",J4191,0)</f>
        <v>0</v>
      </c>
      <c r="BH4191" s="179">
        <f>IF(N4191="zníž. prenesená",J4191,0)</f>
        <v>0</v>
      </c>
      <c r="BI4191" s="179">
        <f>IF(N4191="nulová",J4191,0)</f>
        <v>0</v>
      </c>
      <c r="BJ4191" s="53" t="s">
        <v>90</v>
      </c>
      <c r="BK4191" s="179">
        <f>ROUND(I4191*H4191,2)</f>
        <v>0</v>
      </c>
      <c r="BL4191" s="53" t="s">
        <v>371</v>
      </c>
      <c r="BM4191" s="271" t="s">
        <v>3358</v>
      </c>
    </row>
    <row r="4192" spans="2:65" s="273" customFormat="1">
      <c r="B4192" s="272"/>
      <c r="D4192" s="274" t="s">
        <v>373</v>
      </c>
      <c r="E4192" s="275" t="s">
        <v>1</v>
      </c>
      <c r="F4192" s="276" t="s">
        <v>3359</v>
      </c>
      <c r="H4192" s="275" t="s">
        <v>1</v>
      </c>
      <c r="L4192" s="272"/>
      <c r="M4192" s="277"/>
      <c r="T4192" s="278"/>
      <c r="AT4192" s="275" t="s">
        <v>373</v>
      </c>
      <c r="AU4192" s="275" t="s">
        <v>90</v>
      </c>
      <c r="AV4192" s="273" t="s">
        <v>84</v>
      </c>
      <c r="AW4192" s="273" t="s">
        <v>31</v>
      </c>
      <c r="AX4192" s="273" t="s">
        <v>77</v>
      </c>
      <c r="AY4192" s="275" t="s">
        <v>366</v>
      </c>
    </row>
    <row r="4193" spans="2:65" s="280" customFormat="1">
      <c r="B4193" s="279"/>
      <c r="D4193" s="274" t="s">
        <v>373</v>
      </c>
      <c r="E4193" s="281" t="s">
        <v>1</v>
      </c>
      <c r="F4193" s="282" t="s">
        <v>3360</v>
      </c>
      <c r="H4193" s="283">
        <v>0.80800000000000005</v>
      </c>
      <c r="L4193" s="279"/>
      <c r="M4193" s="284"/>
      <c r="T4193" s="285"/>
      <c r="AT4193" s="281" t="s">
        <v>373</v>
      </c>
      <c r="AU4193" s="281" t="s">
        <v>90</v>
      </c>
      <c r="AV4193" s="280" t="s">
        <v>90</v>
      </c>
      <c r="AW4193" s="280" t="s">
        <v>31</v>
      </c>
      <c r="AX4193" s="280" t="s">
        <v>77</v>
      </c>
      <c r="AY4193" s="281" t="s">
        <v>366</v>
      </c>
    </row>
    <row r="4194" spans="2:65" s="273" customFormat="1">
      <c r="B4194" s="272"/>
      <c r="D4194" s="274" t="s">
        <v>373</v>
      </c>
      <c r="E4194" s="275" t="s">
        <v>1</v>
      </c>
      <c r="F4194" s="276" t="s">
        <v>3361</v>
      </c>
      <c r="H4194" s="275" t="s">
        <v>1</v>
      </c>
      <c r="L4194" s="272"/>
      <c r="M4194" s="277"/>
      <c r="T4194" s="278"/>
      <c r="AT4194" s="275" t="s">
        <v>373</v>
      </c>
      <c r="AU4194" s="275" t="s">
        <v>90</v>
      </c>
      <c r="AV4194" s="273" t="s">
        <v>84</v>
      </c>
      <c r="AW4194" s="273" t="s">
        <v>31</v>
      </c>
      <c r="AX4194" s="273" t="s">
        <v>77</v>
      </c>
      <c r="AY4194" s="275" t="s">
        <v>366</v>
      </c>
    </row>
    <row r="4195" spans="2:65" s="280" customFormat="1">
      <c r="B4195" s="279"/>
      <c r="D4195" s="274" t="s">
        <v>373</v>
      </c>
      <c r="E4195" s="281" t="s">
        <v>1</v>
      </c>
      <c r="F4195" s="282" t="s">
        <v>3362</v>
      </c>
      <c r="H4195" s="283">
        <v>1.7110000000000001</v>
      </c>
      <c r="L4195" s="279"/>
      <c r="M4195" s="284"/>
      <c r="T4195" s="285"/>
      <c r="AT4195" s="281" t="s">
        <v>373</v>
      </c>
      <c r="AU4195" s="281" t="s">
        <v>90</v>
      </c>
      <c r="AV4195" s="280" t="s">
        <v>90</v>
      </c>
      <c r="AW4195" s="280" t="s">
        <v>31</v>
      </c>
      <c r="AX4195" s="280" t="s">
        <v>77</v>
      </c>
      <c r="AY4195" s="281" t="s">
        <v>366</v>
      </c>
    </row>
    <row r="4196" spans="2:65" s="273" customFormat="1">
      <c r="B4196" s="272"/>
      <c r="D4196" s="274" t="s">
        <v>373</v>
      </c>
      <c r="E4196" s="275" t="s">
        <v>1</v>
      </c>
      <c r="F4196" s="276" t="s">
        <v>3363</v>
      </c>
      <c r="H4196" s="275" t="s">
        <v>1</v>
      </c>
      <c r="L4196" s="272"/>
      <c r="M4196" s="277"/>
      <c r="T4196" s="278"/>
      <c r="AT4196" s="275" t="s">
        <v>373</v>
      </c>
      <c r="AU4196" s="275" t="s">
        <v>90</v>
      </c>
      <c r="AV4196" s="273" t="s">
        <v>84</v>
      </c>
      <c r="AW4196" s="273" t="s">
        <v>31</v>
      </c>
      <c r="AX4196" s="273" t="s">
        <v>77</v>
      </c>
      <c r="AY4196" s="275" t="s">
        <v>366</v>
      </c>
    </row>
    <row r="4197" spans="2:65" s="280" customFormat="1">
      <c r="B4197" s="279"/>
      <c r="D4197" s="274" t="s">
        <v>373</v>
      </c>
      <c r="E4197" s="281" t="s">
        <v>1</v>
      </c>
      <c r="F4197" s="282" t="s">
        <v>3364</v>
      </c>
      <c r="H4197" s="283">
        <v>1.4530000000000001</v>
      </c>
      <c r="L4197" s="279"/>
      <c r="M4197" s="284"/>
      <c r="T4197" s="285"/>
      <c r="AT4197" s="281" t="s">
        <v>373</v>
      </c>
      <c r="AU4197" s="281" t="s">
        <v>90</v>
      </c>
      <c r="AV4197" s="280" t="s">
        <v>90</v>
      </c>
      <c r="AW4197" s="280" t="s">
        <v>31</v>
      </c>
      <c r="AX4197" s="280" t="s">
        <v>77</v>
      </c>
      <c r="AY4197" s="281" t="s">
        <v>366</v>
      </c>
    </row>
    <row r="4198" spans="2:65" s="273" customFormat="1">
      <c r="B4198" s="272"/>
      <c r="D4198" s="274" t="s">
        <v>373</v>
      </c>
      <c r="E4198" s="275" t="s">
        <v>1</v>
      </c>
      <c r="F4198" s="276" t="s">
        <v>3352</v>
      </c>
      <c r="H4198" s="275" t="s">
        <v>1</v>
      </c>
      <c r="L4198" s="272"/>
      <c r="M4198" s="277"/>
      <c r="T4198" s="278"/>
      <c r="AT4198" s="275" t="s">
        <v>373</v>
      </c>
      <c r="AU4198" s="275" t="s">
        <v>90</v>
      </c>
      <c r="AV4198" s="273" t="s">
        <v>84</v>
      </c>
      <c r="AW4198" s="273" t="s">
        <v>31</v>
      </c>
      <c r="AX4198" s="273" t="s">
        <v>77</v>
      </c>
      <c r="AY4198" s="275" t="s">
        <v>366</v>
      </c>
    </row>
    <row r="4199" spans="2:65" s="280" customFormat="1">
      <c r="B4199" s="279"/>
      <c r="D4199" s="274" t="s">
        <v>373</v>
      </c>
      <c r="E4199" s="281" t="s">
        <v>1</v>
      </c>
      <c r="F4199" s="282" t="s">
        <v>3353</v>
      </c>
      <c r="H4199" s="283">
        <v>1.319</v>
      </c>
      <c r="L4199" s="279"/>
      <c r="M4199" s="284"/>
      <c r="T4199" s="285"/>
      <c r="AT4199" s="281" t="s">
        <v>373</v>
      </c>
      <c r="AU4199" s="281" t="s">
        <v>90</v>
      </c>
      <c r="AV4199" s="280" t="s">
        <v>90</v>
      </c>
      <c r="AW4199" s="280" t="s">
        <v>31</v>
      </c>
      <c r="AX4199" s="280" t="s">
        <v>77</v>
      </c>
      <c r="AY4199" s="281" t="s">
        <v>366</v>
      </c>
    </row>
    <row r="4200" spans="2:65" s="287" customFormat="1">
      <c r="B4200" s="286"/>
      <c r="D4200" s="274" t="s">
        <v>373</v>
      </c>
      <c r="E4200" s="288" t="s">
        <v>1</v>
      </c>
      <c r="F4200" s="289" t="s">
        <v>378</v>
      </c>
      <c r="H4200" s="290">
        <v>5.2910000000000004</v>
      </c>
      <c r="L4200" s="286"/>
      <c r="M4200" s="291"/>
      <c r="T4200" s="292"/>
      <c r="AT4200" s="288" t="s">
        <v>373</v>
      </c>
      <c r="AU4200" s="288" t="s">
        <v>90</v>
      </c>
      <c r="AV4200" s="287" t="s">
        <v>371</v>
      </c>
      <c r="AW4200" s="287" t="s">
        <v>31</v>
      </c>
      <c r="AX4200" s="287" t="s">
        <v>84</v>
      </c>
      <c r="AY4200" s="288" t="s">
        <v>366</v>
      </c>
    </row>
    <row r="4201" spans="2:65" s="74" customFormat="1" ht="24.2" customHeight="1">
      <c r="B4201" s="73"/>
      <c r="C4201" s="260" t="s">
        <v>3365</v>
      </c>
      <c r="D4201" s="260" t="s">
        <v>368</v>
      </c>
      <c r="E4201" s="261" t="s">
        <v>3366</v>
      </c>
      <c r="F4201" s="262" t="s">
        <v>3367</v>
      </c>
      <c r="G4201" s="263" t="s">
        <v>630</v>
      </c>
      <c r="H4201" s="264">
        <v>285</v>
      </c>
      <c r="I4201" s="26"/>
      <c r="J4201" s="266">
        <f>ROUND(I4201*H4201,2)</f>
        <v>0</v>
      </c>
      <c r="K4201" s="267"/>
      <c r="L4201" s="73"/>
      <c r="M4201" s="27" t="s">
        <v>1</v>
      </c>
      <c r="N4201" s="233" t="s">
        <v>43</v>
      </c>
      <c r="P4201" s="269">
        <f>O4201*H4201</f>
        <v>0</v>
      </c>
      <c r="Q4201" s="269">
        <v>0</v>
      </c>
      <c r="R4201" s="269">
        <f>Q4201*H4201</f>
        <v>0</v>
      </c>
      <c r="S4201" s="269">
        <v>1.2E-2</v>
      </c>
      <c r="T4201" s="270">
        <f>S4201*H4201</f>
        <v>3.42</v>
      </c>
      <c r="AR4201" s="271" t="s">
        <v>371</v>
      </c>
      <c r="AT4201" s="271" t="s">
        <v>368</v>
      </c>
      <c r="AU4201" s="271" t="s">
        <v>90</v>
      </c>
      <c r="AY4201" s="53" t="s">
        <v>366</v>
      </c>
      <c r="BE4201" s="179">
        <f>IF(N4201="základná",J4201,0)</f>
        <v>0</v>
      </c>
      <c r="BF4201" s="179">
        <f>IF(N4201="znížená",J4201,0)</f>
        <v>0</v>
      </c>
      <c r="BG4201" s="179">
        <f>IF(N4201="zákl. prenesená",J4201,0)</f>
        <v>0</v>
      </c>
      <c r="BH4201" s="179">
        <f>IF(N4201="zníž. prenesená",J4201,0)</f>
        <v>0</v>
      </c>
      <c r="BI4201" s="179">
        <f>IF(N4201="nulová",J4201,0)</f>
        <v>0</v>
      </c>
      <c r="BJ4201" s="53" t="s">
        <v>90</v>
      </c>
      <c r="BK4201" s="179">
        <f>ROUND(I4201*H4201,2)</f>
        <v>0</v>
      </c>
      <c r="BL4201" s="53" t="s">
        <v>371</v>
      </c>
      <c r="BM4201" s="271" t="s">
        <v>3368</v>
      </c>
    </row>
    <row r="4202" spans="2:65" s="273" customFormat="1">
      <c r="B4202" s="272"/>
      <c r="D4202" s="274" t="s">
        <v>373</v>
      </c>
      <c r="E4202" s="275" t="s">
        <v>1</v>
      </c>
      <c r="F4202" s="276" t="s">
        <v>632</v>
      </c>
      <c r="H4202" s="275" t="s">
        <v>1</v>
      </c>
      <c r="L4202" s="272"/>
      <c r="M4202" s="277"/>
      <c r="T4202" s="278"/>
      <c r="AT4202" s="275" t="s">
        <v>373</v>
      </c>
      <c r="AU4202" s="275" t="s">
        <v>90</v>
      </c>
      <c r="AV4202" s="273" t="s">
        <v>84</v>
      </c>
      <c r="AW4202" s="273" t="s">
        <v>31</v>
      </c>
      <c r="AX4202" s="273" t="s">
        <v>77</v>
      </c>
      <c r="AY4202" s="275" t="s">
        <v>366</v>
      </c>
    </row>
    <row r="4203" spans="2:65" s="280" customFormat="1">
      <c r="B4203" s="279"/>
      <c r="D4203" s="274" t="s">
        <v>373</v>
      </c>
      <c r="E4203" s="281" t="s">
        <v>1</v>
      </c>
      <c r="F4203" s="282" t="s">
        <v>3369</v>
      </c>
      <c r="H4203" s="283">
        <v>82</v>
      </c>
      <c r="L4203" s="279"/>
      <c r="M4203" s="284"/>
      <c r="T4203" s="285"/>
      <c r="AT4203" s="281" t="s">
        <v>373</v>
      </c>
      <c r="AU4203" s="281" t="s">
        <v>90</v>
      </c>
      <c r="AV4203" s="280" t="s">
        <v>90</v>
      </c>
      <c r="AW4203" s="280" t="s">
        <v>31</v>
      </c>
      <c r="AX4203" s="280" t="s">
        <v>77</v>
      </c>
      <c r="AY4203" s="281" t="s">
        <v>366</v>
      </c>
    </row>
    <row r="4204" spans="2:65" s="273" customFormat="1">
      <c r="B4204" s="272"/>
      <c r="D4204" s="274" t="s">
        <v>373</v>
      </c>
      <c r="E4204" s="275" t="s">
        <v>1</v>
      </c>
      <c r="F4204" s="276" t="s">
        <v>634</v>
      </c>
      <c r="H4204" s="275" t="s">
        <v>1</v>
      </c>
      <c r="L4204" s="272"/>
      <c r="M4204" s="277"/>
      <c r="T4204" s="278"/>
      <c r="AT4204" s="275" t="s">
        <v>373</v>
      </c>
      <c r="AU4204" s="275" t="s">
        <v>90</v>
      </c>
      <c r="AV4204" s="273" t="s">
        <v>84</v>
      </c>
      <c r="AW4204" s="273" t="s">
        <v>31</v>
      </c>
      <c r="AX4204" s="273" t="s">
        <v>77</v>
      </c>
      <c r="AY4204" s="275" t="s">
        <v>366</v>
      </c>
    </row>
    <row r="4205" spans="2:65" s="280" customFormat="1">
      <c r="B4205" s="279"/>
      <c r="D4205" s="274" t="s">
        <v>373</v>
      </c>
      <c r="E4205" s="281" t="s">
        <v>1</v>
      </c>
      <c r="F4205" s="282" t="s">
        <v>3370</v>
      </c>
      <c r="H4205" s="283">
        <v>92</v>
      </c>
      <c r="L4205" s="279"/>
      <c r="M4205" s="284"/>
      <c r="T4205" s="285"/>
      <c r="AT4205" s="281" t="s">
        <v>373</v>
      </c>
      <c r="AU4205" s="281" t="s">
        <v>90</v>
      </c>
      <c r="AV4205" s="280" t="s">
        <v>90</v>
      </c>
      <c r="AW4205" s="280" t="s">
        <v>31</v>
      </c>
      <c r="AX4205" s="280" t="s">
        <v>77</v>
      </c>
      <c r="AY4205" s="281" t="s">
        <v>366</v>
      </c>
    </row>
    <row r="4206" spans="2:65" s="273" customFormat="1">
      <c r="B4206" s="272"/>
      <c r="D4206" s="274" t="s">
        <v>373</v>
      </c>
      <c r="E4206" s="275" t="s">
        <v>1</v>
      </c>
      <c r="F4206" s="276" t="s">
        <v>924</v>
      </c>
      <c r="H4206" s="275" t="s">
        <v>1</v>
      </c>
      <c r="L4206" s="272"/>
      <c r="M4206" s="277"/>
      <c r="T4206" s="278"/>
      <c r="AT4206" s="275" t="s">
        <v>373</v>
      </c>
      <c r="AU4206" s="275" t="s">
        <v>90</v>
      </c>
      <c r="AV4206" s="273" t="s">
        <v>84</v>
      </c>
      <c r="AW4206" s="273" t="s">
        <v>31</v>
      </c>
      <c r="AX4206" s="273" t="s">
        <v>77</v>
      </c>
      <c r="AY4206" s="275" t="s">
        <v>366</v>
      </c>
    </row>
    <row r="4207" spans="2:65" s="280" customFormat="1">
      <c r="B4207" s="279"/>
      <c r="D4207" s="274" t="s">
        <v>373</v>
      </c>
      <c r="E4207" s="281" t="s">
        <v>1</v>
      </c>
      <c r="F4207" s="282" t="s">
        <v>3370</v>
      </c>
      <c r="H4207" s="283">
        <v>92</v>
      </c>
      <c r="L4207" s="279"/>
      <c r="M4207" s="284"/>
      <c r="T4207" s="285"/>
      <c r="AT4207" s="281" t="s">
        <v>373</v>
      </c>
      <c r="AU4207" s="281" t="s">
        <v>90</v>
      </c>
      <c r="AV4207" s="280" t="s">
        <v>90</v>
      </c>
      <c r="AW4207" s="280" t="s">
        <v>31</v>
      </c>
      <c r="AX4207" s="280" t="s">
        <v>77</v>
      </c>
      <c r="AY4207" s="281" t="s">
        <v>366</v>
      </c>
    </row>
    <row r="4208" spans="2:65" s="273" customFormat="1">
      <c r="B4208" s="272"/>
      <c r="D4208" s="274" t="s">
        <v>373</v>
      </c>
      <c r="E4208" s="275" t="s">
        <v>1</v>
      </c>
      <c r="F4208" s="276" t="s">
        <v>3371</v>
      </c>
      <c r="H4208" s="275" t="s">
        <v>1</v>
      </c>
      <c r="L4208" s="272"/>
      <c r="M4208" s="277"/>
      <c r="T4208" s="278"/>
      <c r="AT4208" s="275" t="s">
        <v>373</v>
      </c>
      <c r="AU4208" s="275" t="s">
        <v>90</v>
      </c>
      <c r="AV4208" s="273" t="s">
        <v>84</v>
      </c>
      <c r="AW4208" s="273" t="s">
        <v>31</v>
      </c>
      <c r="AX4208" s="273" t="s">
        <v>77</v>
      </c>
      <c r="AY4208" s="275" t="s">
        <v>366</v>
      </c>
    </row>
    <row r="4209" spans="2:65" s="280" customFormat="1">
      <c r="B4209" s="279"/>
      <c r="D4209" s="274" t="s">
        <v>373</v>
      </c>
      <c r="E4209" s="281" t="s">
        <v>1</v>
      </c>
      <c r="F4209" s="282" t="s">
        <v>514</v>
      </c>
      <c r="H4209" s="283">
        <v>19</v>
      </c>
      <c r="L4209" s="279"/>
      <c r="M4209" s="284"/>
      <c r="T4209" s="285"/>
      <c r="AT4209" s="281" t="s">
        <v>373</v>
      </c>
      <c r="AU4209" s="281" t="s">
        <v>90</v>
      </c>
      <c r="AV4209" s="280" t="s">
        <v>90</v>
      </c>
      <c r="AW4209" s="280" t="s">
        <v>31</v>
      </c>
      <c r="AX4209" s="280" t="s">
        <v>77</v>
      </c>
      <c r="AY4209" s="281" t="s">
        <v>366</v>
      </c>
    </row>
    <row r="4210" spans="2:65" s="287" customFormat="1">
      <c r="B4210" s="286"/>
      <c r="D4210" s="274" t="s">
        <v>373</v>
      </c>
      <c r="E4210" s="288" t="s">
        <v>1</v>
      </c>
      <c r="F4210" s="289" t="s">
        <v>378</v>
      </c>
      <c r="H4210" s="290">
        <v>285</v>
      </c>
      <c r="L4210" s="286"/>
      <c r="M4210" s="291"/>
      <c r="T4210" s="292"/>
      <c r="AT4210" s="288" t="s">
        <v>373</v>
      </c>
      <c r="AU4210" s="288" t="s">
        <v>90</v>
      </c>
      <c r="AV4210" s="287" t="s">
        <v>371</v>
      </c>
      <c r="AW4210" s="287" t="s">
        <v>31</v>
      </c>
      <c r="AX4210" s="287" t="s">
        <v>84</v>
      </c>
      <c r="AY4210" s="288" t="s">
        <v>366</v>
      </c>
    </row>
    <row r="4211" spans="2:65" s="74" customFormat="1" ht="24.2" customHeight="1">
      <c r="B4211" s="73"/>
      <c r="C4211" s="260" t="s">
        <v>3372</v>
      </c>
      <c r="D4211" s="260" t="s">
        <v>368</v>
      </c>
      <c r="E4211" s="261" t="s">
        <v>3373</v>
      </c>
      <c r="F4211" s="262" t="s">
        <v>3374</v>
      </c>
      <c r="G4211" s="263" t="s">
        <v>630</v>
      </c>
      <c r="H4211" s="264">
        <v>65</v>
      </c>
      <c r="I4211" s="26"/>
      <c r="J4211" s="266">
        <f>ROUND(I4211*H4211,2)</f>
        <v>0</v>
      </c>
      <c r="K4211" s="267"/>
      <c r="L4211" s="73"/>
      <c r="M4211" s="27" t="s">
        <v>1</v>
      </c>
      <c r="N4211" s="233" t="s">
        <v>43</v>
      </c>
      <c r="P4211" s="269">
        <f>O4211*H4211</f>
        <v>0</v>
      </c>
      <c r="Q4211" s="269">
        <v>0</v>
      </c>
      <c r="R4211" s="269">
        <f>Q4211*H4211</f>
        <v>0</v>
      </c>
      <c r="S4211" s="269">
        <v>2.4E-2</v>
      </c>
      <c r="T4211" s="270">
        <f>S4211*H4211</f>
        <v>1.56</v>
      </c>
      <c r="AR4211" s="271" t="s">
        <v>371</v>
      </c>
      <c r="AT4211" s="271" t="s">
        <v>368</v>
      </c>
      <c r="AU4211" s="271" t="s">
        <v>90</v>
      </c>
      <c r="AY4211" s="53" t="s">
        <v>366</v>
      </c>
      <c r="BE4211" s="179">
        <f>IF(N4211="základná",J4211,0)</f>
        <v>0</v>
      </c>
      <c r="BF4211" s="179">
        <f>IF(N4211="znížená",J4211,0)</f>
        <v>0</v>
      </c>
      <c r="BG4211" s="179">
        <f>IF(N4211="zákl. prenesená",J4211,0)</f>
        <v>0</v>
      </c>
      <c r="BH4211" s="179">
        <f>IF(N4211="zníž. prenesená",J4211,0)</f>
        <v>0</v>
      </c>
      <c r="BI4211" s="179">
        <f>IF(N4211="nulová",J4211,0)</f>
        <v>0</v>
      </c>
      <c r="BJ4211" s="53" t="s">
        <v>90</v>
      </c>
      <c r="BK4211" s="179">
        <f>ROUND(I4211*H4211,2)</f>
        <v>0</v>
      </c>
      <c r="BL4211" s="53" t="s">
        <v>371</v>
      </c>
      <c r="BM4211" s="271" t="s">
        <v>3375</v>
      </c>
    </row>
    <row r="4212" spans="2:65" s="273" customFormat="1">
      <c r="B4212" s="272"/>
      <c r="D4212" s="274" t="s">
        <v>373</v>
      </c>
      <c r="E4212" s="275" t="s">
        <v>1</v>
      </c>
      <c r="F4212" s="276" t="s">
        <v>3376</v>
      </c>
      <c r="H4212" s="275" t="s">
        <v>1</v>
      </c>
      <c r="L4212" s="272"/>
      <c r="M4212" s="277"/>
      <c r="T4212" s="278"/>
      <c r="AT4212" s="275" t="s">
        <v>373</v>
      </c>
      <c r="AU4212" s="275" t="s">
        <v>90</v>
      </c>
      <c r="AV4212" s="273" t="s">
        <v>84</v>
      </c>
      <c r="AW4212" s="273" t="s">
        <v>31</v>
      </c>
      <c r="AX4212" s="273" t="s">
        <v>77</v>
      </c>
      <c r="AY4212" s="275" t="s">
        <v>366</v>
      </c>
    </row>
    <row r="4213" spans="2:65" s="273" customFormat="1">
      <c r="B4213" s="272"/>
      <c r="D4213" s="274" t="s">
        <v>373</v>
      </c>
      <c r="E4213" s="275" t="s">
        <v>1</v>
      </c>
      <c r="F4213" s="276" t="s">
        <v>412</v>
      </c>
      <c r="H4213" s="275" t="s">
        <v>1</v>
      </c>
      <c r="L4213" s="272"/>
      <c r="M4213" s="277"/>
      <c r="T4213" s="278"/>
      <c r="AT4213" s="275" t="s">
        <v>373</v>
      </c>
      <c r="AU4213" s="275" t="s">
        <v>90</v>
      </c>
      <c r="AV4213" s="273" t="s">
        <v>84</v>
      </c>
      <c r="AW4213" s="273" t="s">
        <v>31</v>
      </c>
      <c r="AX4213" s="273" t="s">
        <v>77</v>
      </c>
      <c r="AY4213" s="275" t="s">
        <v>366</v>
      </c>
    </row>
    <row r="4214" spans="2:65" s="280" customFormat="1">
      <c r="B4214" s="279"/>
      <c r="D4214" s="274" t="s">
        <v>373</v>
      </c>
      <c r="E4214" s="281" t="s">
        <v>1</v>
      </c>
      <c r="F4214" s="282" t="s">
        <v>3377</v>
      </c>
      <c r="H4214" s="283">
        <v>7</v>
      </c>
      <c r="L4214" s="279"/>
      <c r="M4214" s="284"/>
      <c r="T4214" s="285"/>
      <c r="AT4214" s="281" t="s">
        <v>373</v>
      </c>
      <c r="AU4214" s="281" t="s">
        <v>90</v>
      </c>
      <c r="AV4214" s="280" t="s">
        <v>90</v>
      </c>
      <c r="AW4214" s="280" t="s">
        <v>31</v>
      </c>
      <c r="AX4214" s="280" t="s">
        <v>77</v>
      </c>
      <c r="AY4214" s="281" t="s">
        <v>366</v>
      </c>
    </row>
    <row r="4215" spans="2:65" s="280" customFormat="1">
      <c r="B4215" s="279"/>
      <c r="D4215" s="274" t="s">
        <v>373</v>
      </c>
      <c r="E4215" s="281" t="s">
        <v>1</v>
      </c>
      <c r="F4215" s="282" t="s">
        <v>3378</v>
      </c>
      <c r="H4215" s="283">
        <v>6</v>
      </c>
      <c r="L4215" s="279"/>
      <c r="M4215" s="284"/>
      <c r="T4215" s="285"/>
      <c r="AT4215" s="281" t="s">
        <v>373</v>
      </c>
      <c r="AU4215" s="281" t="s">
        <v>90</v>
      </c>
      <c r="AV4215" s="280" t="s">
        <v>90</v>
      </c>
      <c r="AW4215" s="280" t="s">
        <v>31</v>
      </c>
      <c r="AX4215" s="280" t="s">
        <v>77</v>
      </c>
      <c r="AY4215" s="281" t="s">
        <v>366</v>
      </c>
    </row>
    <row r="4216" spans="2:65" s="280" customFormat="1">
      <c r="B4216" s="279"/>
      <c r="D4216" s="274" t="s">
        <v>373</v>
      </c>
      <c r="E4216" s="281" t="s">
        <v>1</v>
      </c>
      <c r="F4216" s="282" t="s">
        <v>408</v>
      </c>
      <c r="H4216" s="283">
        <v>6</v>
      </c>
      <c r="L4216" s="279"/>
      <c r="M4216" s="284"/>
      <c r="T4216" s="285"/>
      <c r="AT4216" s="281" t="s">
        <v>373</v>
      </c>
      <c r="AU4216" s="281" t="s">
        <v>90</v>
      </c>
      <c r="AV4216" s="280" t="s">
        <v>90</v>
      </c>
      <c r="AW4216" s="280" t="s">
        <v>31</v>
      </c>
      <c r="AX4216" s="280" t="s">
        <v>77</v>
      </c>
      <c r="AY4216" s="281" t="s">
        <v>366</v>
      </c>
    </row>
    <row r="4217" spans="2:65" s="273" customFormat="1">
      <c r="B4217" s="272"/>
      <c r="D4217" s="274" t="s">
        <v>373</v>
      </c>
      <c r="E4217" s="275" t="s">
        <v>1</v>
      </c>
      <c r="F4217" s="276" t="s">
        <v>632</v>
      </c>
      <c r="H4217" s="275" t="s">
        <v>1</v>
      </c>
      <c r="L4217" s="272"/>
      <c r="M4217" s="277"/>
      <c r="T4217" s="278"/>
      <c r="AT4217" s="275" t="s">
        <v>373</v>
      </c>
      <c r="AU4217" s="275" t="s">
        <v>90</v>
      </c>
      <c r="AV4217" s="273" t="s">
        <v>84</v>
      </c>
      <c r="AW4217" s="273" t="s">
        <v>31</v>
      </c>
      <c r="AX4217" s="273" t="s">
        <v>77</v>
      </c>
      <c r="AY4217" s="275" t="s">
        <v>366</v>
      </c>
    </row>
    <row r="4218" spans="2:65" s="280" customFormat="1">
      <c r="B4218" s="279"/>
      <c r="D4218" s="274" t="s">
        <v>373</v>
      </c>
      <c r="E4218" s="281" t="s">
        <v>1</v>
      </c>
      <c r="F4218" s="282" t="s">
        <v>3379</v>
      </c>
      <c r="H4218" s="283">
        <v>5</v>
      </c>
      <c r="L4218" s="279"/>
      <c r="M4218" s="284"/>
      <c r="T4218" s="285"/>
      <c r="AT4218" s="281" t="s">
        <v>373</v>
      </c>
      <c r="AU4218" s="281" t="s">
        <v>90</v>
      </c>
      <c r="AV4218" s="280" t="s">
        <v>90</v>
      </c>
      <c r="AW4218" s="280" t="s">
        <v>31</v>
      </c>
      <c r="AX4218" s="280" t="s">
        <v>77</v>
      </c>
      <c r="AY4218" s="281" t="s">
        <v>366</v>
      </c>
    </row>
    <row r="4219" spans="2:65" s="280" customFormat="1">
      <c r="B4219" s="279"/>
      <c r="D4219" s="274" t="s">
        <v>373</v>
      </c>
      <c r="E4219" s="281" t="s">
        <v>1</v>
      </c>
      <c r="F4219" s="282" t="s">
        <v>3380</v>
      </c>
      <c r="H4219" s="283">
        <v>3</v>
      </c>
      <c r="L4219" s="279"/>
      <c r="M4219" s="284"/>
      <c r="T4219" s="285"/>
      <c r="AT4219" s="281" t="s">
        <v>373</v>
      </c>
      <c r="AU4219" s="281" t="s">
        <v>90</v>
      </c>
      <c r="AV4219" s="280" t="s">
        <v>90</v>
      </c>
      <c r="AW4219" s="280" t="s">
        <v>31</v>
      </c>
      <c r="AX4219" s="280" t="s">
        <v>77</v>
      </c>
      <c r="AY4219" s="281" t="s">
        <v>366</v>
      </c>
    </row>
    <row r="4220" spans="2:65" s="280" customFormat="1">
      <c r="B4220" s="279"/>
      <c r="D4220" s="274" t="s">
        <v>373</v>
      </c>
      <c r="E4220" s="281" t="s">
        <v>1</v>
      </c>
      <c r="F4220" s="282" t="s">
        <v>3381</v>
      </c>
      <c r="H4220" s="283">
        <v>7</v>
      </c>
      <c r="L4220" s="279"/>
      <c r="M4220" s="284"/>
      <c r="T4220" s="285"/>
      <c r="AT4220" s="281" t="s">
        <v>373</v>
      </c>
      <c r="AU4220" s="281" t="s">
        <v>90</v>
      </c>
      <c r="AV4220" s="280" t="s">
        <v>90</v>
      </c>
      <c r="AW4220" s="280" t="s">
        <v>31</v>
      </c>
      <c r="AX4220" s="280" t="s">
        <v>77</v>
      </c>
      <c r="AY4220" s="281" t="s">
        <v>366</v>
      </c>
    </row>
    <row r="4221" spans="2:65" s="273" customFormat="1">
      <c r="B4221" s="272"/>
      <c r="D4221" s="274" t="s">
        <v>373</v>
      </c>
      <c r="E4221" s="275" t="s">
        <v>1</v>
      </c>
      <c r="F4221" s="276" t="s">
        <v>634</v>
      </c>
      <c r="H4221" s="275" t="s">
        <v>1</v>
      </c>
      <c r="L4221" s="272"/>
      <c r="M4221" s="277"/>
      <c r="T4221" s="278"/>
      <c r="AT4221" s="275" t="s">
        <v>373</v>
      </c>
      <c r="AU4221" s="275" t="s">
        <v>90</v>
      </c>
      <c r="AV4221" s="273" t="s">
        <v>84</v>
      </c>
      <c r="AW4221" s="273" t="s">
        <v>31</v>
      </c>
      <c r="AX4221" s="273" t="s">
        <v>77</v>
      </c>
      <c r="AY4221" s="275" t="s">
        <v>366</v>
      </c>
    </row>
    <row r="4222" spans="2:65" s="280" customFormat="1">
      <c r="B4222" s="279"/>
      <c r="D4222" s="274" t="s">
        <v>373</v>
      </c>
      <c r="E4222" s="281" t="s">
        <v>1</v>
      </c>
      <c r="F4222" s="282" t="s">
        <v>3382</v>
      </c>
      <c r="H4222" s="283">
        <v>4</v>
      </c>
      <c r="L4222" s="279"/>
      <c r="M4222" s="284"/>
      <c r="T4222" s="285"/>
      <c r="AT4222" s="281" t="s">
        <v>373</v>
      </c>
      <c r="AU4222" s="281" t="s">
        <v>90</v>
      </c>
      <c r="AV4222" s="280" t="s">
        <v>90</v>
      </c>
      <c r="AW4222" s="280" t="s">
        <v>31</v>
      </c>
      <c r="AX4222" s="280" t="s">
        <v>77</v>
      </c>
      <c r="AY4222" s="281" t="s">
        <v>366</v>
      </c>
    </row>
    <row r="4223" spans="2:65" s="280" customFormat="1">
      <c r="B4223" s="279"/>
      <c r="D4223" s="274" t="s">
        <v>373</v>
      </c>
      <c r="E4223" s="281" t="s">
        <v>1</v>
      </c>
      <c r="F4223" s="282" t="s">
        <v>3383</v>
      </c>
      <c r="H4223" s="283">
        <v>4</v>
      </c>
      <c r="L4223" s="279"/>
      <c r="M4223" s="284"/>
      <c r="T4223" s="285"/>
      <c r="AT4223" s="281" t="s">
        <v>373</v>
      </c>
      <c r="AU4223" s="281" t="s">
        <v>90</v>
      </c>
      <c r="AV4223" s="280" t="s">
        <v>90</v>
      </c>
      <c r="AW4223" s="280" t="s">
        <v>31</v>
      </c>
      <c r="AX4223" s="280" t="s">
        <v>77</v>
      </c>
      <c r="AY4223" s="281" t="s">
        <v>366</v>
      </c>
    </row>
    <row r="4224" spans="2:65" s="280" customFormat="1">
      <c r="B4224" s="279"/>
      <c r="D4224" s="274" t="s">
        <v>373</v>
      </c>
      <c r="E4224" s="281" t="s">
        <v>1</v>
      </c>
      <c r="F4224" s="282" t="s">
        <v>3384</v>
      </c>
      <c r="H4224" s="283">
        <v>6</v>
      </c>
      <c r="L4224" s="279"/>
      <c r="M4224" s="284"/>
      <c r="T4224" s="285"/>
      <c r="AT4224" s="281" t="s">
        <v>373</v>
      </c>
      <c r="AU4224" s="281" t="s">
        <v>90</v>
      </c>
      <c r="AV4224" s="280" t="s">
        <v>90</v>
      </c>
      <c r="AW4224" s="280" t="s">
        <v>31</v>
      </c>
      <c r="AX4224" s="280" t="s">
        <v>77</v>
      </c>
      <c r="AY4224" s="281" t="s">
        <v>366</v>
      </c>
    </row>
    <row r="4225" spans="2:65" s="273" customFormat="1">
      <c r="B4225" s="272"/>
      <c r="D4225" s="274" t="s">
        <v>373</v>
      </c>
      <c r="E4225" s="275" t="s">
        <v>1</v>
      </c>
      <c r="F4225" s="276" t="s">
        <v>924</v>
      </c>
      <c r="H4225" s="275" t="s">
        <v>1</v>
      </c>
      <c r="L4225" s="272"/>
      <c r="M4225" s="277"/>
      <c r="T4225" s="278"/>
      <c r="AT4225" s="275" t="s">
        <v>373</v>
      </c>
      <c r="AU4225" s="275" t="s">
        <v>90</v>
      </c>
      <c r="AV4225" s="273" t="s">
        <v>84</v>
      </c>
      <c r="AW4225" s="273" t="s">
        <v>31</v>
      </c>
      <c r="AX4225" s="273" t="s">
        <v>77</v>
      </c>
      <c r="AY4225" s="275" t="s">
        <v>366</v>
      </c>
    </row>
    <row r="4226" spans="2:65" s="280" customFormat="1">
      <c r="B4226" s="279"/>
      <c r="D4226" s="274" t="s">
        <v>373</v>
      </c>
      <c r="E4226" s="281" t="s">
        <v>1</v>
      </c>
      <c r="F4226" s="282" t="s">
        <v>3385</v>
      </c>
      <c r="H4226" s="283">
        <v>14</v>
      </c>
      <c r="L4226" s="279"/>
      <c r="M4226" s="284"/>
      <c r="T4226" s="285"/>
      <c r="AT4226" s="281" t="s">
        <v>373</v>
      </c>
      <c r="AU4226" s="281" t="s">
        <v>90</v>
      </c>
      <c r="AV4226" s="280" t="s">
        <v>90</v>
      </c>
      <c r="AW4226" s="280" t="s">
        <v>31</v>
      </c>
      <c r="AX4226" s="280" t="s">
        <v>77</v>
      </c>
      <c r="AY4226" s="281" t="s">
        <v>366</v>
      </c>
    </row>
    <row r="4227" spans="2:65" s="294" customFormat="1">
      <c r="B4227" s="293"/>
      <c r="D4227" s="274" t="s">
        <v>373</v>
      </c>
      <c r="E4227" s="295" t="s">
        <v>1</v>
      </c>
      <c r="F4227" s="296" t="s">
        <v>397</v>
      </c>
      <c r="H4227" s="297">
        <v>62</v>
      </c>
      <c r="L4227" s="293"/>
      <c r="M4227" s="298"/>
      <c r="T4227" s="299"/>
      <c r="AT4227" s="295" t="s">
        <v>373</v>
      </c>
      <c r="AU4227" s="295" t="s">
        <v>90</v>
      </c>
      <c r="AV4227" s="294" t="s">
        <v>149</v>
      </c>
      <c r="AW4227" s="294" t="s">
        <v>31</v>
      </c>
      <c r="AX4227" s="294" t="s">
        <v>77</v>
      </c>
      <c r="AY4227" s="295" t="s">
        <v>366</v>
      </c>
    </row>
    <row r="4228" spans="2:65" s="273" customFormat="1">
      <c r="B4228" s="272"/>
      <c r="D4228" s="274" t="s">
        <v>373</v>
      </c>
      <c r="E4228" s="275" t="s">
        <v>1</v>
      </c>
      <c r="F4228" s="276" t="s">
        <v>3386</v>
      </c>
      <c r="H4228" s="275" t="s">
        <v>1</v>
      </c>
      <c r="L4228" s="272"/>
      <c r="M4228" s="277"/>
      <c r="T4228" s="278"/>
      <c r="AT4228" s="275" t="s">
        <v>373</v>
      </c>
      <c r="AU4228" s="275" t="s">
        <v>90</v>
      </c>
      <c r="AV4228" s="273" t="s">
        <v>84</v>
      </c>
      <c r="AW4228" s="273" t="s">
        <v>31</v>
      </c>
      <c r="AX4228" s="273" t="s">
        <v>77</v>
      </c>
      <c r="AY4228" s="275" t="s">
        <v>366</v>
      </c>
    </row>
    <row r="4229" spans="2:65" s="273" customFormat="1">
      <c r="B4229" s="272"/>
      <c r="D4229" s="274" t="s">
        <v>373</v>
      </c>
      <c r="E4229" s="275" t="s">
        <v>1</v>
      </c>
      <c r="F4229" s="276" t="s">
        <v>632</v>
      </c>
      <c r="H4229" s="275" t="s">
        <v>1</v>
      </c>
      <c r="L4229" s="272"/>
      <c r="M4229" s="277"/>
      <c r="T4229" s="278"/>
      <c r="AT4229" s="275" t="s">
        <v>373</v>
      </c>
      <c r="AU4229" s="275" t="s">
        <v>90</v>
      </c>
      <c r="AV4229" s="273" t="s">
        <v>84</v>
      </c>
      <c r="AW4229" s="273" t="s">
        <v>31</v>
      </c>
      <c r="AX4229" s="273" t="s">
        <v>77</v>
      </c>
      <c r="AY4229" s="275" t="s">
        <v>366</v>
      </c>
    </row>
    <row r="4230" spans="2:65" s="280" customFormat="1">
      <c r="B4230" s="279"/>
      <c r="D4230" s="274" t="s">
        <v>373</v>
      </c>
      <c r="E4230" s="281" t="s">
        <v>1</v>
      </c>
      <c r="F4230" s="282" t="s">
        <v>84</v>
      </c>
      <c r="H4230" s="283">
        <v>1</v>
      </c>
      <c r="L4230" s="279"/>
      <c r="M4230" s="284"/>
      <c r="T4230" s="285"/>
      <c r="AT4230" s="281" t="s">
        <v>373</v>
      </c>
      <c r="AU4230" s="281" t="s">
        <v>90</v>
      </c>
      <c r="AV4230" s="280" t="s">
        <v>90</v>
      </c>
      <c r="AW4230" s="280" t="s">
        <v>31</v>
      </c>
      <c r="AX4230" s="280" t="s">
        <v>77</v>
      </c>
      <c r="AY4230" s="281" t="s">
        <v>366</v>
      </c>
    </row>
    <row r="4231" spans="2:65" s="273" customFormat="1">
      <c r="B4231" s="272"/>
      <c r="D4231" s="274" t="s">
        <v>373</v>
      </c>
      <c r="E4231" s="275" t="s">
        <v>1</v>
      </c>
      <c r="F4231" s="276" t="s">
        <v>634</v>
      </c>
      <c r="H4231" s="275" t="s">
        <v>1</v>
      </c>
      <c r="L4231" s="272"/>
      <c r="M4231" s="277"/>
      <c r="T4231" s="278"/>
      <c r="AT4231" s="275" t="s">
        <v>373</v>
      </c>
      <c r="AU4231" s="275" t="s">
        <v>90</v>
      </c>
      <c r="AV4231" s="273" t="s">
        <v>84</v>
      </c>
      <c r="AW4231" s="273" t="s">
        <v>31</v>
      </c>
      <c r="AX4231" s="273" t="s">
        <v>77</v>
      </c>
      <c r="AY4231" s="275" t="s">
        <v>366</v>
      </c>
    </row>
    <row r="4232" spans="2:65" s="280" customFormat="1">
      <c r="B4232" s="279"/>
      <c r="D4232" s="274" t="s">
        <v>373</v>
      </c>
      <c r="E4232" s="281" t="s">
        <v>1</v>
      </c>
      <c r="F4232" s="282" t="s">
        <v>84</v>
      </c>
      <c r="H4232" s="283">
        <v>1</v>
      </c>
      <c r="L4232" s="279"/>
      <c r="M4232" s="284"/>
      <c r="T4232" s="285"/>
      <c r="AT4232" s="281" t="s">
        <v>373</v>
      </c>
      <c r="AU4232" s="281" t="s">
        <v>90</v>
      </c>
      <c r="AV4232" s="280" t="s">
        <v>90</v>
      </c>
      <c r="AW4232" s="280" t="s">
        <v>31</v>
      </c>
      <c r="AX4232" s="280" t="s">
        <v>77</v>
      </c>
      <c r="AY4232" s="281" t="s">
        <v>366</v>
      </c>
    </row>
    <row r="4233" spans="2:65" s="273" customFormat="1">
      <c r="B4233" s="272"/>
      <c r="D4233" s="274" t="s">
        <v>373</v>
      </c>
      <c r="E4233" s="275" t="s">
        <v>1</v>
      </c>
      <c r="F4233" s="276" t="s">
        <v>924</v>
      </c>
      <c r="H4233" s="275" t="s">
        <v>1</v>
      </c>
      <c r="L4233" s="272"/>
      <c r="M4233" s="277"/>
      <c r="T4233" s="278"/>
      <c r="AT4233" s="275" t="s">
        <v>373</v>
      </c>
      <c r="AU4233" s="275" t="s">
        <v>90</v>
      </c>
      <c r="AV4233" s="273" t="s">
        <v>84</v>
      </c>
      <c r="AW4233" s="273" t="s">
        <v>31</v>
      </c>
      <c r="AX4233" s="273" t="s">
        <v>77</v>
      </c>
      <c r="AY4233" s="275" t="s">
        <v>366</v>
      </c>
    </row>
    <row r="4234" spans="2:65" s="280" customFormat="1">
      <c r="B4234" s="279"/>
      <c r="D4234" s="274" t="s">
        <v>373</v>
      </c>
      <c r="E4234" s="281" t="s">
        <v>1</v>
      </c>
      <c r="F4234" s="282" t="s">
        <v>84</v>
      </c>
      <c r="H4234" s="283">
        <v>1</v>
      </c>
      <c r="L4234" s="279"/>
      <c r="M4234" s="284"/>
      <c r="T4234" s="285"/>
      <c r="AT4234" s="281" t="s">
        <v>373</v>
      </c>
      <c r="AU4234" s="281" t="s">
        <v>90</v>
      </c>
      <c r="AV4234" s="280" t="s">
        <v>90</v>
      </c>
      <c r="AW4234" s="280" t="s">
        <v>31</v>
      </c>
      <c r="AX4234" s="280" t="s">
        <v>77</v>
      </c>
      <c r="AY4234" s="281" t="s">
        <v>366</v>
      </c>
    </row>
    <row r="4235" spans="2:65" s="294" customFormat="1">
      <c r="B4235" s="293"/>
      <c r="D4235" s="274" t="s">
        <v>373</v>
      </c>
      <c r="E4235" s="295" t="s">
        <v>1</v>
      </c>
      <c r="F4235" s="296" t="s">
        <v>397</v>
      </c>
      <c r="H4235" s="297">
        <v>3</v>
      </c>
      <c r="L4235" s="293"/>
      <c r="M4235" s="298"/>
      <c r="T4235" s="299"/>
      <c r="AT4235" s="295" t="s">
        <v>373</v>
      </c>
      <c r="AU4235" s="295" t="s">
        <v>90</v>
      </c>
      <c r="AV4235" s="294" t="s">
        <v>149</v>
      </c>
      <c r="AW4235" s="294" t="s">
        <v>31</v>
      </c>
      <c r="AX4235" s="294" t="s">
        <v>77</v>
      </c>
      <c r="AY4235" s="295" t="s">
        <v>366</v>
      </c>
    </row>
    <row r="4236" spans="2:65" s="287" customFormat="1">
      <c r="B4236" s="286"/>
      <c r="D4236" s="274" t="s">
        <v>373</v>
      </c>
      <c r="E4236" s="288" t="s">
        <v>1</v>
      </c>
      <c r="F4236" s="289" t="s">
        <v>378</v>
      </c>
      <c r="H4236" s="290">
        <v>65</v>
      </c>
      <c r="L4236" s="286"/>
      <c r="M4236" s="291"/>
      <c r="T4236" s="292"/>
      <c r="AT4236" s="288" t="s">
        <v>373</v>
      </c>
      <c r="AU4236" s="288" t="s">
        <v>90</v>
      </c>
      <c r="AV4236" s="287" t="s">
        <v>371</v>
      </c>
      <c r="AW4236" s="287" t="s">
        <v>31</v>
      </c>
      <c r="AX4236" s="287" t="s">
        <v>84</v>
      </c>
      <c r="AY4236" s="288" t="s">
        <v>366</v>
      </c>
    </row>
    <row r="4237" spans="2:65" s="74" customFormat="1" ht="24.2" customHeight="1">
      <c r="B4237" s="73"/>
      <c r="C4237" s="260" t="s">
        <v>3387</v>
      </c>
      <c r="D4237" s="260" t="s">
        <v>368</v>
      </c>
      <c r="E4237" s="261" t="s">
        <v>3388</v>
      </c>
      <c r="F4237" s="262" t="s">
        <v>3389</v>
      </c>
      <c r="G4237" s="263" t="s">
        <v>630</v>
      </c>
      <c r="H4237" s="264">
        <v>9</v>
      </c>
      <c r="I4237" s="26"/>
      <c r="J4237" s="266">
        <f>ROUND(I4237*H4237,2)</f>
        <v>0</v>
      </c>
      <c r="K4237" s="267"/>
      <c r="L4237" s="73"/>
      <c r="M4237" s="27" t="s">
        <v>1</v>
      </c>
      <c r="N4237" s="233" t="s">
        <v>43</v>
      </c>
      <c r="P4237" s="269">
        <f>O4237*H4237</f>
        <v>0</v>
      </c>
      <c r="Q4237" s="269">
        <v>0</v>
      </c>
      <c r="R4237" s="269">
        <f>Q4237*H4237</f>
        <v>0</v>
      </c>
      <c r="S4237" s="269">
        <v>2.7E-2</v>
      </c>
      <c r="T4237" s="270">
        <f>S4237*H4237</f>
        <v>0.24299999999999999</v>
      </c>
      <c r="AR4237" s="271" t="s">
        <v>371</v>
      </c>
      <c r="AT4237" s="271" t="s">
        <v>368</v>
      </c>
      <c r="AU4237" s="271" t="s">
        <v>90</v>
      </c>
      <c r="AY4237" s="53" t="s">
        <v>366</v>
      </c>
      <c r="BE4237" s="179">
        <f>IF(N4237="základná",J4237,0)</f>
        <v>0</v>
      </c>
      <c r="BF4237" s="179">
        <f>IF(N4237="znížená",J4237,0)</f>
        <v>0</v>
      </c>
      <c r="BG4237" s="179">
        <f>IF(N4237="zákl. prenesená",J4237,0)</f>
        <v>0</v>
      </c>
      <c r="BH4237" s="179">
        <f>IF(N4237="zníž. prenesená",J4237,0)</f>
        <v>0</v>
      </c>
      <c r="BI4237" s="179">
        <f>IF(N4237="nulová",J4237,0)</f>
        <v>0</v>
      </c>
      <c r="BJ4237" s="53" t="s">
        <v>90</v>
      </c>
      <c r="BK4237" s="179">
        <f>ROUND(I4237*H4237,2)</f>
        <v>0</v>
      </c>
      <c r="BL4237" s="53" t="s">
        <v>371</v>
      </c>
      <c r="BM4237" s="271" t="s">
        <v>3390</v>
      </c>
    </row>
    <row r="4238" spans="2:65" s="273" customFormat="1">
      <c r="B4238" s="272"/>
      <c r="D4238" s="274" t="s">
        <v>373</v>
      </c>
      <c r="E4238" s="275" t="s">
        <v>1</v>
      </c>
      <c r="F4238" s="276" t="s">
        <v>1593</v>
      </c>
      <c r="H4238" s="275" t="s">
        <v>1</v>
      </c>
      <c r="L4238" s="272"/>
      <c r="M4238" s="277"/>
      <c r="T4238" s="278"/>
      <c r="AT4238" s="275" t="s">
        <v>373</v>
      </c>
      <c r="AU4238" s="275" t="s">
        <v>90</v>
      </c>
      <c r="AV4238" s="273" t="s">
        <v>84</v>
      </c>
      <c r="AW4238" s="273" t="s">
        <v>31</v>
      </c>
      <c r="AX4238" s="273" t="s">
        <v>77</v>
      </c>
      <c r="AY4238" s="275" t="s">
        <v>366</v>
      </c>
    </row>
    <row r="4239" spans="2:65" s="280" customFormat="1">
      <c r="B4239" s="279"/>
      <c r="D4239" s="274" t="s">
        <v>373</v>
      </c>
      <c r="E4239" s="281" t="s">
        <v>1</v>
      </c>
      <c r="F4239" s="282" t="s">
        <v>84</v>
      </c>
      <c r="H4239" s="283">
        <v>1</v>
      </c>
      <c r="L4239" s="279"/>
      <c r="M4239" s="284"/>
      <c r="T4239" s="285"/>
      <c r="AT4239" s="281" t="s">
        <v>373</v>
      </c>
      <c r="AU4239" s="281" t="s">
        <v>90</v>
      </c>
      <c r="AV4239" s="280" t="s">
        <v>90</v>
      </c>
      <c r="AW4239" s="280" t="s">
        <v>31</v>
      </c>
      <c r="AX4239" s="280" t="s">
        <v>77</v>
      </c>
      <c r="AY4239" s="281" t="s">
        <v>366</v>
      </c>
    </row>
    <row r="4240" spans="2:65" s="273" customFormat="1">
      <c r="B4240" s="272"/>
      <c r="D4240" s="274" t="s">
        <v>373</v>
      </c>
      <c r="E4240" s="275" t="s">
        <v>1</v>
      </c>
      <c r="F4240" s="276" t="s">
        <v>632</v>
      </c>
      <c r="H4240" s="275" t="s">
        <v>1</v>
      </c>
      <c r="L4240" s="272"/>
      <c r="M4240" s="277"/>
      <c r="T4240" s="278"/>
      <c r="AT4240" s="275" t="s">
        <v>373</v>
      </c>
      <c r="AU4240" s="275" t="s">
        <v>90</v>
      </c>
      <c r="AV4240" s="273" t="s">
        <v>84</v>
      </c>
      <c r="AW4240" s="273" t="s">
        <v>31</v>
      </c>
      <c r="AX4240" s="273" t="s">
        <v>77</v>
      </c>
      <c r="AY4240" s="275" t="s">
        <v>366</v>
      </c>
    </row>
    <row r="4241" spans="2:65" s="280" customFormat="1">
      <c r="B4241" s="279"/>
      <c r="D4241" s="274" t="s">
        <v>373</v>
      </c>
      <c r="E4241" s="281" t="s">
        <v>1</v>
      </c>
      <c r="F4241" s="282" t="s">
        <v>3391</v>
      </c>
      <c r="H4241" s="283">
        <v>3</v>
      </c>
      <c r="L4241" s="279"/>
      <c r="M4241" s="284"/>
      <c r="T4241" s="285"/>
      <c r="AT4241" s="281" t="s">
        <v>373</v>
      </c>
      <c r="AU4241" s="281" t="s">
        <v>90</v>
      </c>
      <c r="AV4241" s="280" t="s">
        <v>90</v>
      </c>
      <c r="AW4241" s="280" t="s">
        <v>31</v>
      </c>
      <c r="AX4241" s="280" t="s">
        <v>77</v>
      </c>
      <c r="AY4241" s="281" t="s">
        <v>366</v>
      </c>
    </row>
    <row r="4242" spans="2:65" s="273" customFormat="1">
      <c r="B4242" s="272"/>
      <c r="D4242" s="274" t="s">
        <v>373</v>
      </c>
      <c r="E4242" s="275" t="s">
        <v>1</v>
      </c>
      <c r="F4242" s="276" t="s">
        <v>634</v>
      </c>
      <c r="H4242" s="275" t="s">
        <v>1</v>
      </c>
      <c r="L4242" s="272"/>
      <c r="M4242" s="277"/>
      <c r="T4242" s="278"/>
      <c r="AT4242" s="275" t="s">
        <v>373</v>
      </c>
      <c r="AU4242" s="275" t="s">
        <v>90</v>
      </c>
      <c r="AV4242" s="273" t="s">
        <v>84</v>
      </c>
      <c r="AW4242" s="273" t="s">
        <v>31</v>
      </c>
      <c r="AX4242" s="273" t="s">
        <v>77</v>
      </c>
      <c r="AY4242" s="275" t="s">
        <v>366</v>
      </c>
    </row>
    <row r="4243" spans="2:65" s="280" customFormat="1">
      <c r="B4243" s="279"/>
      <c r="D4243" s="274" t="s">
        <v>373</v>
      </c>
      <c r="E4243" s="281" t="s">
        <v>1</v>
      </c>
      <c r="F4243" s="282" t="s">
        <v>2610</v>
      </c>
      <c r="H4243" s="283">
        <v>2</v>
      </c>
      <c r="L4243" s="279"/>
      <c r="M4243" s="284"/>
      <c r="T4243" s="285"/>
      <c r="AT4243" s="281" t="s">
        <v>373</v>
      </c>
      <c r="AU4243" s="281" t="s">
        <v>90</v>
      </c>
      <c r="AV4243" s="280" t="s">
        <v>90</v>
      </c>
      <c r="AW4243" s="280" t="s">
        <v>31</v>
      </c>
      <c r="AX4243" s="280" t="s">
        <v>77</v>
      </c>
      <c r="AY4243" s="281" t="s">
        <v>366</v>
      </c>
    </row>
    <row r="4244" spans="2:65" s="273" customFormat="1">
      <c r="B4244" s="272"/>
      <c r="D4244" s="274" t="s">
        <v>373</v>
      </c>
      <c r="E4244" s="275" t="s">
        <v>1</v>
      </c>
      <c r="F4244" s="276" t="s">
        <v>924</v>
      </c>
      <c r="H4244" s="275" t="s">
        <v>1</v>
      </c>
      <c r="L4244" s="272"/>
      <c r="M4244" s="277"/>
      <c r="T4244" s="278"/>
      <c r="AT4244" s="275" t="s">
        <v>373</v>
      </c>
      <c r="AU4244" s="275" t="s">
        <v>90</v>
      </c>
      <c r="AV4244" s="273" t="s">
        <v>84</v>
      </c>
      <c r="AW4244" s="273" t="s">
        <v>31</v>
      </c>
      <c r="AX4244" s="273" t="s">
        <v>77</v>
      </c>
      <c r="AY4244" s="275" t="s">
        <v>366</v>
      </c>
    </row>
    <row r="4245" spans="2:65" s="280" customFormat="1">
      <c r="B4245" s="279"/>
      <c r="D4245" s="274" t="s">
        <v>373</v>
      </c>
      <c r="E4245" s="281" t="s">
        <v>1</v>
      </c>
      <c r="F4245" s="282" t="s">
        <v>3391</v>
      </c>
      <c r="H4245" s="283">
        <v>3</v>
      </c>
      <c r="L4245" s="279"/>
      <c r="M4245" s="284"/>
      <c r="T4245" s="285"/>
      <c r="AT4245" s="281" t="s">
        <v>373</v>
      </c>
      <c r="AU4245" s="281" t="s">
        <v>90</v>
      </c>
      <c r="AV4245" s="280" t="s">
        <v>90</v>
      </c>
      <c r="AW4245" s="280" t="s">
        <v>31</v>
      </c>
      <c r="AX4245" s="280" t="s">
        <v>77</v>
      </c>
      <c r="AY4245" s="281" t="s">
        <v>366</v>
      </c>
    </row>
    <row r="4246" spans="2:65" s="287" customFormat="1">
      <c r="B4246" s="286"/>
      <c r="D4246" s="274" t="s">
        <v>373</v>
      </c>
      <c r="E4246" s="288" t="s">
        <v>1</v>
      </c>
      <c r="F4246" s="289" t="s">
        <v>378</v>
      </c>
      <c r="H4246" s="290">
        <v>9</v>
      </c>
      <c r="L4246" s="286"/>
      <c r="M4246" s="291"/>
      <c r="T4246" s="292"/>
      <c r="AT4246" s="288" t="s">
        <v>373</v>
      </c>
      <c r="AU4246" s="288" t="s">
        <v>90</v>
      </c>
      <c r="AV4246" s="287" t="s">
        <v>371</v>
      </c>
      <c r="AW4246" s="287" t="s">
        <v>31</v>
      </c>
      <c r="AX4246" s="287" t="s">
        <v>84</v>
      </c>
      <c r="AY4246" s="288" t="s">
        <v>366</v>
      </c>
    </row>
    <row r="4247" spans="2:65" s="74" customFormat="1" ht="24.2" customHeight="1">
      <c r="B4247" s="73"/>
      <c r="C4247" s="260" t="s">
        <v>3392</v>
      </c>
      <c r="D4247" s="260" t="s">
        <v>368</v>
      </c>
      <c r="E4247" s="261" t="s">
        <v>3393</v>
      </c>
      <c r="F4247" s="262" t="s">
        <v>3394</v>
      </c>
      <c r="G4247" s="263" t="s">
        <v>249</v>
      </c>
      <c r="H4247" s="264">
        <v>5.1520000000000001</v>
      </c>
      <c r="I4247" s="26"/>
      <c r="J4247" s="266">
        <f>ROUND(I4247*H4247,2)</f>
        <v>0</v>
      </c>
      <c r="K4247" s="267"/>
      <c r="L4247" s="73"/>
      <c r="M4247" s="27" t="s">
        <v>1</v>
      </c>
      <c r="N4247" s="233" t="s">
        <v>43</v>
      </c>
      <c r="P4247" s="269">
        <f>O4247*H4247</f>
        <v>0</v>
      </c>
      <c r="Q4247" s="269">
        <v>0</v>
      </c>
      <c r="R4247" s="269">
        <f>Q4247*H4247</f>
        <v>0</v>
      </c>
      <c r="S4247" s="269">
        <v>4.1000000000000002E-2</v>
      </c>
      <c r="T4247" s="270">
        <f>S4247*H4247</f>
        <v>0.211232</v>
      </c>
      <c r="AR4247" s="271" t="s">
        <v>371</v>
      </c>
      <c r="AT4247" s="271" t="s">
        <v>368</v>
      </c>
      <c r="AU4247" s="271" t="s">
        <v>90</v>
      </c>
      <c r="AY4247" s="53" t="s">
        <v>366</v>
      </c>
      <c r="BE4247" s="179">
        <f>IF(N4247="základná",J4247,0)</f>
        <v>0</v>
      </c>
      <c r="BF4247" s="179">
        <f>IF(N4247="znížená",J4247,0)</f>
        <v>0</v>
      </c>
      <c r="BG4247" s="179">
        <f>IF(N4247="zákl. prenesená",J4247,0)</f>
        <v>0</v>
      </c>
      <c r="BH4247" s="179">
        <f>IF(N4247="zníž. prenesená",J4247,0)</f>
        <v>0</v>
      </c>
      <c r="BI4247" s="179">
        <f>IF(N4247="nulová",J4247,0)</f>
        <v>0</v>
      </c>
      <c r="BJ4247" s="53" t="s">
        <v>90</v>
      </c>
      <c r="BK4247" s="179">
        <f>ROUND(I4247*H4247,2)</f>
        <v>0</v>
      </c>
      <c r="BL4247" s="53" t="s">
        <v>371</v>
      </c>
      <c r="BM4247" s="271" t="s">
        <v>3395</v>
      </c>
    </row>
    <row r="4248" spans="2:65" s="273" customFormat="1">
      <c r="B4248" s="272"/>
      <c r="D4248" s="274" t="s">
        <v>373</v>
      </c>
      <c r="E4248" s="275" t="s">
        <v>1</v>
      </c>
      <c r="F4248" s="276" t="s">
        <v>632</v>
      </c>
      <c r="H4248" s="275" t="s">
        <v>1</v>
      </c>
      <c r="L4248" s="272"/>
      <c r="M4248" s="277"/>
      <c r="T4248" s="278"/>
      <c r="AT4248" s="275" t="s">
        <v>373</v>
      </c>
      <c r="AU4248" s="275" t="s">
        <v>90</v>
      </c>
      <c r="AV4248" s="273" t="s">
        <v>84</v>
      </c>
      <c r="AW4248" s="273" t="s">
        <v>31</v>
      </c>
      <c r="AX4248" s="273" t="s">
        <v>77</v>
      </c>
      <c r="AY4248" s="275" t="s">
        <v>366</v>
      </c>
    </row>
    <row r="4249" spans="2:65" s="280" customFormat="1">
      <c r="B4249" s="279"/>
      <c r="D4249" s="274" t="s">
        <v>373</v>
      </c>
      <c r="E4249" s="281" t="s">
        <v>1</v>
      </c>
      <c r="F4249" s="282" t="s">
        <v>3396</v>
      </c>
      <c r="H4249" s="283">
        <v>0.51200000000000001</v>
      </c>
      <c r="L4249" s="279"/>
      <c r="M4249" s="284"/>
      <c r="T4249" s="285"/>
      <c r="AT4249" s="281" t="s">
        <v>373</v>
      </c>
      <c r="AU4249" s="281" t="s">
        <v>90</v>
      </c>
      <c r="AV4249" s="280" t="s">
        <v>90</v>
      </c>
      <c r="AW4249" s="280" t="s">
        <v>31</v>
      </c>
      <c r="AX4249" s="280" t="s">
        <v>77</v>
      </c>
      <c r="AY4249" s="281" t="s">
        <v>366</v>
      </c>
    </row>
    <row r="4250" spans="2:65" s="280" customFormat="1">
      <c r="B4250" s="279"/>
      <c r="D4250" s="274" t="s">
        <v>373</v>
      </c>
      <c r="E4250" s="281" t="s">
        <v>1</v>
      </c>
      <c r="F4250" s="282" t="s">
        <v>3397</v>
      </c>
      <c r="H4250" s="283">
        <v>0.54600000000000004</v>
      </c>
      <c r="L4250" s="279"/>
      <c r="M4250" s="284"/>
      <c r="T4250" s="285"/>
      <c r="AT4250" s="281" t="s">
        <v>373</v>
      </c>
      <c r="AU4250" s="281" t="s">
        <v>90</v>
      </c>
      <c r="AV4250" s="280" t="s">
        <v>90</v>
      </c>
      <c r="AW4250" s="280" t="s">
        <v>31</v>
      </c>
      <c r="AX4250" s="280" t="s">
        <v>77</v>
      </c>
      <c r="AY4250" s="281" t="s">
        <v>366</v>
      </c>
    </row>
    <row r="4251" spans="2:65" s="280" customFormat="1">
      <c r="B4251" s="279"/>
      <c r="D4251" s="274" t="s">
        <v>373</v>
      </c>
      <c r="E4251" s="281" t="s">
        <v>1</v>
      </c>
      <c r="F4251" s="282" t="s">
        <v>3398</v>
      </c>
      <c r="H4251" s="283">
        <v>0.59199999999999997</v>
      </c>
      <c r="L4251" s="279"/>
      <c r="M4251" s="284"/>
      <c r="T4251" s="285"/>
      <c r="AT4251" s="281" t="s">
        <v>373</v>
      </c>
      <c r="AU4251" s="281" t="s">
        <v>90</v>
      </c>
      <c r="AV4251" s="280" t="s">
        <v>90</v>
      </c>
      <c r="AW4251" s="280" t="s">
        <v>31</v>
      </c>
      <c r="AX4251" s="280" t="s">
        <v>77</v>
      </c>
      <c r="AY4251" s="281" t="s">
        <v>366</v>
      </c>
    </row>
    <row r="4252" spans="2:65" s="273" customFormat="1">
      <c r="B4252" s="272"/>
      <c r="D4252" s="274" t="s">
        <v>373</v>
      </c>
      <c r="E4252" s="275" t="s">
        <v>1</v>
      </c>
      <c r="F4252" s="276" t="s">
        <v>634</v>
      </c>
      <c r="H4252" s="275" t="s">
        <v>1</v>
      </c>
      <c r="L4252" s="272"/>
      <c r="M4252" s="277"/>
      <c r="T4252" s="278"/>
      <c r="AT4252" s="275" t="s">
        <v>373</v>
      </c>
      <c r="AU4252" s="275" t="s">
        <v>90</v>
      </c>
      <c r="AV4252" s="273" t="s">
        <v>84</v>
      </c>
      <c r="AW4252" s="273" t="s">
        <v>31</v>
      </c>
      <c r="AX4252" s="273" t="s">
        <v>77</v>
      </c>
      <c r="AY4252" s="275" t="s">
        <v>366</v>
      </c>
    </row>
    <row r="4253" spans="2:65" s="280" customFormat="1">
      <c r="B4253" s="279"/>
      <c r="D4253" s="274" t="s">
        <v>373</v>
      </c>
      <c r="E4253" s="281" t="s">
        <v>1</v>
      </c>
      <c r="F4253" s="282" t="s">
        <v>3399</v>
      </c>
      <c r="H4253" s="283">
        <v>1.7769999999999999</v>
      </c>
      <c r="L4253" s="279"/>
      <c r="M4253" s="284"/>
      <c r="T4253" s="285"/>
      <c r="AT4253" s="281" t="s">
        <v>373</v>
      </c>
      <c r="AU4253" s="281" t="s">
        <v>90</v>
      </c>
      <c r="AV4253" s="280" t="s">
        <v>90</v>
      </c>
      <c r="AW4253" s="280" t="s">
        <v>31</v>
      </c>
      <c r="AX4253" s="280" t="s">
        <v>77</v>
      </c>
      <c r="AY4253" s="281" t="s">
        <v>366</v>
      </c>
    </row>
    <row r="4254" spans="2:65" s="273" customFormat="1">
      <c r="B4254" s="272"/>
      <c r="D4254" s="274" t="s">
        <v>373</v>
      </c>
      <c r="E4254" s="275" t="s">
        <v>1</v>
      </c>
      <c r="F4254" s="276" t="s">
        <v>924</v>
      </c>
      <c r="H4254" s="275" t="s">
        <v>1</v>
      </c>
      <c r="L4254" s="272"/>
      <c r="M4254" s="277"/>
      <c r="T4254" s="278"/>
      <c r="AT4254" s="275" t="s">
        <v>373</v>
      </c>
      <c r="AU4254" s="275" t="s">
        <v>90</v>
      </c>
      <c r="AV4254" s="273" t="s">
        <v>84</v>
      </c>
      <c r="AW4254" s="273" t="s">
        <v>31</v>
      </c>
      <c r="AX4254" s="273" t="s">
        <v>77</v>
      </c>
      <c r="AY4254" s="275" t="s">
        <v>366</v>
      </c>
    </row>
    <row r="4255" spans="2:65" s="280" customFormat="1">
      <c r="B4255" s="279"/>
      <c r="D4255" s="274" t="s">
        <v>373</v>
      </c>
      <c r="E4255" s="281" t="s">
        <v>1</v>
      </c>
      <c r="F4255" s="282" t="s">
        <v>3398</v>
      </c>
      <c r="H4255" s="283">
        <v>0.59199999999999997</v>
      </c>
      <c r="L4255" s="279"/>
      <c r="M4255" s="284"/>
      <c r="T4255" s="285"/>
      <c r="AT4255" s="281" t="s">
        <v>373</v>
      </c>
      <c r="AU4255" s="281" t="s">
        <v>90</v>
      </c>
      <c r="AV4255" s="280" t="s">
        <v>90</v>
      </c>
      <c r="AW4255" s="280" t="s">
        <v>31</v>
      </c>
      <c r="AX4255" s="280" t="s">
        <v>77</v>
      </c>
      <c r="AY4255" s="281" t="s">
        <v>366</v>
      </c>
    </row>
    <row r="4256" spans="2:65" s="280" customFormat="1">
      <c r="B4256" s="279"/>
      <c r="D4256" s="274" t="s">
        <v>373</v>
      </c>
      <c r="E4256" s="281" t="s">
        <v>1</v>
      </c>
      <c r="F4256" s="282" t="s">
        <v>3397</v>
      </c>
      <c r="H4256" s="283">
        <v>0.54600000000000004</v>
      </c>
      <c r="L4256" s="279"/>
      <c r="M4256" s="284"/>
      <c r="T4256" s="285"/>
      <c r="AT4256" s="281" t="s">
        <v>373</v>
      </c>
      <c r="AU4256" s="281" t="s">
        <v>90</v>
      </c>
      <c r="AV4256" s="280" t="s">
        <v>90</v>
      </c>
      <c r="AW4256" s="280" t="s">
        <v>31</v>
      </c>
      <c r="AX4256" s="280" t="s">
        <v>77</v>
      </c>
      <c r="AY4256" s="281" t="s">
        <v>366</v>
      </c>
    </row>
    <row r="4257" spans="2:65" s="280" customFormat="1">
      <c r="B4257" s="279"/>
      <c r="D4257" s="274" t="s">
        <v>373</v>
      </c>
      <c r="E4257" s="281" t="s">
        <v>1</v>
      </c>
      <c r="F4257" s="282" t="s">
        <v>3400</v>
      </c>
      <c r="H4257" s="283">
        <v>0.58699999999999997</v>
      </c>
      <c r="L4257" s="279"/>
      <c r="M4257" s="284"/>
      <c r="T4257" s="285"/>
      <c r="AT4257" s="281" t="s">
        <v>373</v>
      </c>
      <c r="AU4257" s="281" t="s">
        <v>90</v>
      </c>
      <c r="AV4257" s="280" t="s">
        <v>90</v>
      </c>
      <c r="AW4257" s="280" t="s">
        <v>31</v>
      </c>
      <c r="AX4257" s="280" t="s">
        <v>77</v>
      </c>
      <c r="AY4257" s="281" t="s">
        <v>366</v>
      </c>
    </row>
    <row r="4258" spans="2:65" s="287" customFormat="1">
      <c r="B4258" s="286"/>
      <c r="D4258" s="274" t="s">
        <v>373</v>
      </c>
      <c r="E4258" s="288" t="s">
        <v>1</v>
      </c>
      <c r="F4258" s="289" t="s">
        <v>378</v>
      </c>
      <c r="H4258" s="290">
        <v>5.1520000000000001</v>
      </c>
      <c r="L4258" s="286"/>
      <c r="M4258" s="291"/>
      <c r="T4258" s="292"/>
      <c r="AT4258" s="288" t="s">
        <v>373</v>
      </c>
      <c r="AU4258" s="288" t="s">
        <v>90</v>
      </c>
      <c r="AV4258" s="287" t="s">
        <v>371</v>
      </c>
      <c r="AW4258" s="287" t="s">
        <v>31</v>
      </c>
      <c r="AX4258" s="287" t="s">
        <v>84</v>
      </c>
      <c r="AY4258" s="288" t="s">
        <v>366</v>
      </c>
    </row>
    <row r="4259" spans="2:65" s="74" customFormat="1" ht="24.2" customHeight="1">
      <c r="B4259" s="73"/>
      <c r="C4259" s="260" t="s">
        <v>3401</v>
      </c>
      <c r="D4259" s="260" t="s">
        <v>368</v>
      </c>
      <c r="E4259" s="261" t="s">
        <v>3402</v>
      </c>
      <c r="F4259" s="262" t="s">
        <v>3403</v>
      </c>
      <c r="G4259" s="263" t="s">
        <v>249</v>
      </c>
      <c r="H4259" s="264">
        <v>8.077</v>
      </c>
      <c r="I4259" s="26"/>
      <c r="J4259" s="266">
        <f>ROUND(I4259*H4259,2)</f>
        <v>0</v>
      </c>
      <c r="K4259" s="267"/>
      <c r="L4259" s="73"/>
      <c r="M4259" s="27" t="s">
        <v>1</v>
      </c>
      <c r="N4259" s="233" t="s">
        <v>43</v>
      </c>
      <c r="P4259" s="269">
        <f>O4259*H4259</f>
        <v>0</v>
      </c>
      <c r="Q4259" s="269">
        <v>0</v>
      </c>
      <c r="R4259" s="269">
        <f>Q4259*H4259</f>
        <v>0</v>
      </c>
      <c r="S4259" s="269">
        <v>3.1E-2</v>
      </c>
      <c r="T4259" s="270">
        <f>S4259*H4259</f>
        <v>0.25038699999999997</v>
      </c>
      <c r="AR4259" s="271" t="s">
        <v>371</v>
      </c>
      <c r="AT4259" s="271" t="s">
        <v>368</v>
      </c>
      <c r="AU4259" s="271" t="s">
        <v>90</v>
      </c>
      <c r="AY4259" s="53" t="s">
        <v>366</v>
      </c>
      <c r="BE4259" s="179">
        <f>IF(N4259="základná",J4259,0)</f>
        <v>0</v>
      </c>
      <c r="BF4259" s="179">
        <f>IF(N4259="znížená",J4259,0)</f>
        <v>0</v>
      </c>
      <c r="BG4259" s="179">
        <f>IF(N4259="zákl. prenesená",J4259,0)</f>
        <v>0</v>
      </c>
      <c r="BH4259" s="179">
        <f>IF(N4259="zníž. prenesená",J4259,0)</f>
        <v>0</v>
      </c>
      <c r="BI4259" s="179">
        <f>IF(N4259="nulová",J4259,0)</f>
        <v>0</v>
      </c>
      <c r="BJ4259" s="53" t="s">
        <v>90</v>
      </c>
      <c r="BK4259" s="179">
        <f>ROUND(I4259*H4259,2)</f>
        <v>0</v>
      </c>
      <c r="BL4259" s="53" t="s">
        <v>371</v>
      </c>
      <c r="BM4259" s="271" t="s">
        <v>3404</v>
      </c>
    </row>
    <row r="4260" spans="2:65" s="273" customFormat="1">
      <c r="B4260" s="272"/>
      <c r="D4260" s="274" t="s">
        <v>373</v>
      </c>
      <c r="E4260" s="275" t="s">
        <v>1</v>
      </c>
      <c r="F4260" s="276" t="s">
        <v>632</v>
      </c>
      <c r="H4260" s="275" t="s">
        <v>1</v>
      </c>
      <c r="L4260" s="272"/>
      <c r="M4260" s="277"/>
      <c r="T4260" s="278"/>
      <c r="AT4260" s="275" t="s">
        <v>373</v>
      </c>
      <c r="AU4260" s="275" t="s">
        <v>90</v>
      </c>
      <c r="AV4260" s="273" t="s">
        <v>84</v>
      </c>
      <c r="AW4260" s="273" t="s">
        <v>31</v>
      </c>
      <c r="AX4260" s="273" t="s">
        <v>77</v>
      </c>
      <c r="AY4260" s="275" t="s">
        <v>366</v>
      </c>
    </row>
    <row r="4261" spans="2:65" s="280" customFormat="1">
      <c r="B4261" s="279"/>
      <c r="D4261" s="274" t="s">
        <v>373</v>
      </c>
      <c r="E4261" s="281" t="s">
        <v>1</v>
      </c>
      <c r="F4261" s="282" t="s">
        <v>3405</v>
      </c>
      <c r="H4261" s="283">
        <v>1.728</v>
      </c>
      <c r="L4261" s="279"/>
      <c r="M4261" s="284"/>
      <c r="T4261" s="285"/>
      <c r="AT4261" s="281" t="s">
        <v>373</v>
      </c>
      <c r="AU4261" s="281" t="s">
        <v>90</v>
      </c>
      <c r="AV4261" s="280" t="s">
        <v>90</v>
      </c>
      <c r="AW4261" s="280" t="s">
        <v>31</v>
      </c>
      <c r="AX4261" s="280" t="s">
        <v>77</v>
      </c>
      <c r="AY4261" s="281" t="s">
        <v>366</v>
      </c>
    </row>
    <row r="4262" spans="2:65" s="280" customFormat="1">
      <c r="B4262" s="279"/>
      <c r="D4262" s="274" t="s">
        <v>373</v>
      </c>
      <c r="E4262" s="281" t="s">
        <v>1</v>
      </c>
      <c r="F4262" s="282" t="s">
        <v>3406</v>
      </c>
      <c r="H4262" s="283">
        <v>3.2069999999999999</v>
      </c>
      <c r="L4262" s="279"/>
      <c r="M4262" s="284"/>
      <c r="T4262" s="285"/>
      <c r="AT4262" s="281" t="s">
        <v>373</v>
      </c>
      <c r="AU4262" s="281" t="s">
        <v>90</v>
      </c>
      <c r="AV4262" s="280" t="s">
        <v>90</v>
      </c>
      <c r="AW4262" s="280" t="s">
        <v>31</v>
      </c>
      <c r="AX4262" s="280" t="s">
        <v>77</v>
      </c>
      <c r="AY4262" s="281" t="s">
        <v>366</v>
      </c>
    </row>
    <row r="4263" spans="2:65" s="273" customFormat="1">
      <c r="B4263" s="272"/>
      <c r="D4263" s="274" t="s">
        <v>373</v>
      </c>
      <c r="E4263" s="275" t="s">
        <v>1</v>
      </c>
      <c r="F4263" s="276" t="s">
        <v>634</v>
      </c>
      <c r="H4263" s="275" t="s">
        <v>1</v>
      </c>
      <c r="L4263" s="272"/>
      <c r="M4263" s="277"/>
      <c r="T4263" s="278"/>
      <c r="AT4263" s="275" t="s">
        <v>373</v>
      </c>
      <c r="AU4263" s="275" t="s">
        <v>90</v>
      </c>
      <c r="AV4263" s="273" t="s">
        <v>84</v>
      </c>
      <c r="AW4263" s="273" t="s">
        <v>31</v>
      </c>
      <c r="AX4263" s="273" t="s">
        <v>77</v>
      </c>
      <c r="AY4263" s="275" t="s">
        <v>366</v>
      </c>
    </row>
    <row r="4264" spans="2:65" s="280" customFormat="1">
      <c r="B4264" s="279"/>
      <c r="D4264" s="274" t="s">
        <v>373</v>
      </c>
      <c r="E4264" s="281" t="s">
        <v>1</v>
      </c>
      <c r="F4264" s="282" t="s">
        <v>3407</v>
      </c>
      <c r="H4264" s="283">
        <v>1.792</v>
      </c>
      <c r="L4264" s="279"/>
      <c r="M4264" s="284"/>
      <c r="T4264" s="285"/>
      <c r="AT4264" s="281" t="s">
        <v>373</v>
      </c>
      <c r="AU4264" s="281" t="s">
        <v>90</v>
      </c>
      <c r="AV4264" s="280" t="s">
        <v>90</v>
      </c>
      <c r="AW4264" s="280" t="s">
        <v>31</v>
      </c>
      <c r="AX4264" s="280" t="s">
        <v>77</v>
      </c>
      <c r="AY4264" s="281" t="s">
        <v>366</v>
      </c>
    </row>
    <row r="4265" spans="2:65" s="273" customFormat="1">
      <c r="B4265" s="272"/>
      <c r="D4265" s="274" t="s">
        <v>373</v>
      </c>
      <c r="E4265" s="275" t="s">
        <v>1</v>
      </c>
      <c r="F4265" s="276" t="s">
        <v>924</v>
      </c>
      <c r="H4265" s="275" t="s">
        <v>1</v>
      </c>
      <c r="L4265" s="272"/>
      <c r="M4265" s="277"/>
      <c r="T4265" s="278"/>
      <c r="AT4265" s="275" t="s">
        <v>373</v>
      </c>
      <c r="AU4265" s="275" t="s">
        <v>90</v>
      </c>
      <c r="AV4265" s="273" t="s">
        <v>84</v>
      </c>
      <c r="AW4265" s="273" t="s">
        <v>31</v>
      </c>
      <c r="AX4265" s="273" t="s">
        <v>77</v>
      </c>
      <c r="AY4265" s="275" t="s">
        <v>366</v>
      </c>
    </row>
    <row r="4266" spans="2:65" s="280" customFormat="1">
      <c r="B4266" s="279"/>
      <c r="D4266" s="274" t="s">
        <v>373</v>
      </c>
      <c r="E4266" s="281" t="s">
        <v>1</v>
      </c>
      <c r="F4266" s="282" t="s">
        <v>3408</v>
      </c>
      <c r="H4266" s="283">
        <v>1.35</v>
      </c>
      <c r="L4266" s="279"/>
      <c r="M4266" s="284"/>
      <c r="T4266" s="285"/>
      <c r="AT4266" s="281" t="s">
        <v>373</v>
      </c>
      <c r="AU4266" s="281" t="s">
        <v>90</v>
      </c>
      <c r="AV4266" s="280" t="s">
        <v>90</v>
      </c>
      <c r="AW4266" s="280" t="s">
        <v>31</v>
      </c>
      <c r="AX4266" s="280" t="s">
        <v>77</v>
      </c>
      <c r="AY4266" s="281" t="s">
        <v>366</v>
      </c>
    </row>
    <row r="4267" spans="2:65" s="287" customFormat="1">
      <c r="B4267" s="286"/>
      <c r="D4267" s="274" t="s">
        <v>373</v>
      </c>
      <c r="E4267" s="288" t="s">
        <v>1</v>
      </c>
      <c r="F4267" s="289" t="s">
        <v>378</v>
      </c>
      <c r="H4267" s="290">
        <v>8.077</v>
      </c>
      <c r="L4267" s="286"/>
      <c r="M4267" s="291"/>
      <c r="T4267" s="292"/>
      <c r="AT4267" s="288" t="s">
        <v>373</v>
      </c>
      <c r="AU4267" s="288" t="s">
        <v>90</v>
      </c>
      <c r="AV4267" s="287" t="s">
        <v>371</v>
      </c>
      <c r="AW4267" s="287" t="s">
        <v>31</v>
      </c>
      <c r="AX4267" s="287" t="s">
        <v>84</v>
      </c>
      <c r="AY4267" s="288" t="s">
        <v>366</v>
      </c>
    </row>
    <row r="4268" spans="2:65" s="74" customFormat="1" ht="24.2" customHeight="1">
      <c r="B4268" s="73"/>
      <c r="C4268" s="260" t="s">
        <v>3409</v>
      </c>
      <c r="D4268" s="260" t="s">
        <v>368</v>
      </c>
      <c r="E4268" s="261" t="s">
        <v>3410</v>
      </c>
      <c r="F4268" s="262" t="s">
        <v>3411</v>
      </c>
      <c r="G4268" s="263" t="s">
        <v>249</v>
      </c>
      <c r="H4268" s="264">
        <v>2.0139999999999998</v>
      </c>
      <c r="I4268" s="26"/>
      <c r="J4268" s="266">
        <f>ROUND(I4268*H4268,2)</f>
        <v>0</v>
      </c>
      <c r="K4268" s="267"/>
      <c r="L4268" s="73"/>
      <c r="M4268" s="27" t="s">
        <v>1</v>
      </c>
      <c r="N4268" s="233" t="s">
        <v>43</v>
      </c>
      <c r="P4268" s="269">
        <f>O4268*H4268</f>
        <v>0</v>
      </c>
      <c r="Q4268" s="269">
        <v>0</v>
      </c>
      <c r="R4268" s="269">
        <f>Q4268*H4268</f>
        <v>0</v>
      </c>
      <c r="S4268" s="269">
        <v>2.7E-2</v>
      </c>
      <c r="T4268" s="270">
        <f>S4268*H4268</f>
        <v>5.4377999999999996E-2</v>
      </c>
      <c r="AR4268" s="271" t="s">
        <v>371</v>
      </c>
      <c r="AT4268" s="271" t="s">
        <v>368</v>
      </c>
      <c r="AU4268" s="271" t="s">
        <v>90</v>
      </c>
      <c r="AY4268" s="53" t="s">
        <v>366</v>
      </c>
      <c r="BE4268" s="179">
        <f>IF(N4268="základná",J4268,0)</f>
        <v>0</v>
      </c>
      <c r="BF4268" s="179">
        <f>IF(N4268="znížená",J4268,0)</f>
        <v>0</v>
      </c>
      <c r="BG4268" s="179">
        <f>IF(N4268="zákl. prenesená",J4268,0)</f>
        <v>0</v>
      </c>
      <c r="BH4268" s="179">
        <f>IF(N4268="zníž. prenesená",J4268,0)</f>
        <v>0</v>
      </c>
      <c r="BI4268" s="179">
        <f>IF(N4268="nulová",J4268,0)</f>
        <v>0</v>
      </c>
      <c r="BJ4268" s="53" t="s">
        <v>90</v>
      </c>
      <c r="BK4268" s="179">
        <f>ROUND(I4268*H4268,2)</f>
        <v>0</v>
      </c>
      <c r="BL4268" s="53" t="s">
        <v>371</v>
      </c>
      <c r="BM4268" s="271" t="s">
        <v>3412</v>
      </c>
    </row>
    <row r="4269" spans="2:65" s="273" customFormat="1">
      <c r="B4269" s="272"/>
      <c r="D4269" s="274" t="s">
        <v>373</v>
      </c>
      <c r="E4269" s="275" t="s">
        <v>1</v>
      </c>
      <c r="F4269" s="276" t="s">
        <v>924</v>
      </c>
      <c r="H4269" s="275" t="s">
        <v>1</v>
      </c>
      <c r="L4269" s="272"/>
      <c r="M4269" s="277"/>
      <c r="T4269" s="278"/>
      <c r="AT4269" s="275" t="s">
        <v>373</v>
      </c>
      <c r="AU4269" s="275" t="s">
        <v>90</v>
      </c>
      <c r="AV4269" s="273" t="s">
        <v>84</v>
      </c>
      <c r="AW4269" s="273" t="s">
        <v>31</v>
      </c>
      <c r="AX4269" s="273" t="s">
        <v>77</v>
      </c>
      <c r="AY4269" s="275" t="s">
        <v>366</v>
      </c>
    </row>
    <row r="4270" spans="2:65" s="280" customFormat="1">
      <c r="B4270" s="279"/>
      <c r="D4270" s="274" t="s">
        <v>373</v>
      </c>
      <c r="E4270" s="281" t="s">
        <v>1</v>
      </c>
      <c r="F4270" s="282" t="s">
        <v>3413</v>
      </c>
      <c r="H4270" s="283">
        <v>2.0139999999999998</v>
      </c>
      <c r="L4270" s="279"/>
      <c r="M4270" s="284"/>
      <c r="T4270" s="285"/>
      <c r="AT4270" s="281" t="s">
        <v>373</v>
      </c>
      <c r="AU4270" s="281" t="s">
        <v>90</v>
      </c>
      <c r="AV4270" s="280" t="s">
        <v>90</v>
      </c>
      <c r="AW4270" s="280" t="s">
        <v>31</v>
      </c>
      <c r="AX4270" s="280" t="s">
        <v>77</v>
      </c>
      <c r="AY4270" s="281" t="s">
        <v>366</v>
      </c>
    </row>
    <row r="4271" spans="2:65" s="287" customFormat="1">
      <c r="B4271" s="286"/>
      <c r="D4271" s="274" t="s">
        <v>373</v>
      </c>
      <c r="E4271" s="288" t="s">
        <v>1</v>
      </c>
      <c r="F4271" s="289" t="s">
        <v>378</v>
      </c>
      <c r="H4271" s="290">
        <v>2.0139999999999998</v>
      </c>
      <c r="L4271" s="286"/>
      <c r="M4271" s="291"/>
      <c r="T4271" s="292"/>
      <c r="AT4271" s="288" t="s">
        <v>373</v>
      </c>
      <c r="AU4271" s="288" t="s">
        <v>90</v>
      </c>
      <c r="AV4271" s="287" t="s">
        <v>371</v>
      </c>
      <c r="AW4271" s="287" t="s">
        <v>31</v>
      </c>
      <c r="AX4271" s="287" t="s">
        <v>84</v>
      </c>
      <c r="AY4271" s="288" t="s">
        <v>366</v>
      </c>
    </row>
    <row r="4272" spans="2:65" s="74" customFormat="1" ht="24.2" customHeight="1">
      <c r="B4272" s="73"/>
      <c r="C4272" s="260" t="s">
        <v>3414</v>
      </c>
      <c r="D4272" s="260" t="s">
        <v>368</v>
      </c>
      <c r="E4272" s="261" t="s">
        <v>3415</v>
      </c>
      <c r="F4272" s="262" t="s">
        <v>3416</v>
      </c>
      <c r="G4272" s="263" t="s">
        <v>249</v>
      </c>
      <c r="H4272" s="264">
        <v>171.27199999999999</v>
      </c>
      <c r="I4272" s="26"/>
      <c r="J4272" s="266">
        <f>ROUND(I4272*H4272,2)</f>
        <v>0</v>
      </c>
      <c r="K4272" s="267"/>
      <c r="L4272" s="73"/>
      <c r="M4272" s="27" t="s">
        <v>1</v>
      </c>
      <c r="N4272" s="233" t="s">
        <v>43</v>
      </c>
      <c r="P4272" s="269">
        <f>O4272*H4272</f>
        <v>0</v>
      </c>
      <c r="Q4272" s="269">
        <v>0</v>
      </c>
      <c r="R4272" s="269">
        <f>Q4272*H4272</f>
        <v>0</v>
      </c>
      <c r="S4272" s="269">
        <v>5.3999999999999999E-2</v>
      </c>
      <c r="T4272" s="270">
        <f>S4272*H4272</f>
        <v>9.2486879999999996</v>
      </c>
      <c r="AR4272" s="271" t="s">
        <v>371</v>
      </c>
      <c r="AT4272" s="271" t="s">
        <v>368</v>
      </c>
      <c r="AU4272" s="271" t="s">
        <v>90</v>
      </c>
      <c r="AY4272" s="53" t="s">
        <v>366</v>
      </c>
      <c r="BE4272" s="179">
        <f>IF(N4272="základná",J4272,0)</f>
        <v>0</v>
      </c>
      <c r="BF4272" s="179">
        <f>IF(N4272="znížená",J4272,0)</f>
        <v>0</v>
      </c>
      <c r="BG4272" s="179">
        <f>IF(N4272="zákl. prenesená",J4272,0)</f>
        <v>0</v>
      </c>
      <c r="BH4272" s="179">
        <f>IF(N4272="zníž. prenesená",J4272,0)</f>
        <v>0</v>
      </c>
      <c r="BI4272" s="179">
        <f>IF(N4272="nulová",J4272,0)</f>
        <v>0</v>
      </c>
      <c r="BJ4272" s="53" t="s">
        <v>90</v>
      </c>
      <c r="BK4272" s="179">
        <f>ROUND(I4272*H4272,2)</f>
        <v>0</v>
      </c>
      <c r="BL4272" s="53" t="s">
        <v>371</v>
      </c>
      <c r="BM4272" s="271" t="s">
        <v>3417</v>
      </c>
    </row>
    <row r="4273" spans="2:51" s="273" customFormat="1">
      <c r="B4273" s="272"/>
      <c r="D4273" s="274" t="s">
        <v>373</v>
      </c>
      <c r="E4273" s="275" t="s">
        <v>1</v>
      </c>
      <c r="F4273" s="276" t="s">
        <v>632</v>
      </c>
      <c r="H4273" s="275" t="s">
        <v>1</v>
      </c>
      <c r="L4273" s="272"/>
      <c r="M4273" s="277"/>
      <c r="T4273" s="278"/>
      <c r="AT4273" s="275" t="s">
        <v>373</v>
      </c>
      <c r="AU4273" s="275" t="s">
        <v>90</v>
      </c>
      <c r="AV4273" s="273" t="s">
        <v>84</v>
      </c>
      <c r="AW4273" s="273" t="s">
        <v>31</v>
      </c>
      <c r="AX4273" s="273" t="s">
        <v>77</v>
      </c>
      <c r="AY4273" s="275" t="s">
        <v>366</v>
      </c>
    </row>
    <row r="4274" spans="2:51" s="280" customFormat="1">
      <c r="B4274" s="279"/>
      <c r="D4274" s="274" t="s">
        <v>373</v>
      </c>
      <c r="E4274" s="281" t="s">
        <v>1</v>
      </c>
      <c r="F4274" s="282" t="s">
        <v>3418</v>
      </c>
      <c r="H4274" s="283">
        <v>20.492999999999999</v>
      </c>
      <c r="L4274" s="279"/>
      <c r="M4274" s="284"/>
      <c r="T4274" s="285"/>
      <c r="AT4274" s="281" t="s">
        <v>373</v>
      </c>
      <c r="AU4274" s="281" t="s">
        <v>90</v>
      </c>
      <c r="AV4274" s="280" t="s">
        <v>90</v>
      </c>
      <c r="AW4274" s="280" t="s">
        <v>31</v>
      </c>
      <c r="AX4274" s="280" t="s">
        <v>77</v>
      </c>
      <c r="AY4274" s="281" t="s">
        <v>366</v>
      </c>
    </row>
    <row r="4275" spans="2:51" s="280" customFormat="1">
      <c r="B4275" s="279"/>
      <c r="D4275" s="274" t="s">
        <v>373</v>
      </c>
      <c r="E4275" s="281" t="s">
        <v>1</v>
      </c>
      <c r="F4275" s="282" t="s">
        <v>3419</v>
      </c>
      <c r="H4275" s="283">
        <v>11.071</v>
      </c>
      <c r="L4275" s="279"/>
      <c r="M4275" s="284"/>
      <c r="T4275" s="285"/>
      <c r="AT4275" s="281" t="s">
        <v>373</v>
      </c>
      <c r="AU4275" s="281" t="s">
        <v>90</v>
      </c>
      <c r="AV4275" s="280" t="s">
        <v>90</v>
      </c>
      <c r="AW4275" s="280" t="s">
        <v>31</v>
      </c>
      <c r="AX4275" s="280" t="s">
        <v>77</v>
      </c>
      <c r="AY4275" s="281" t="s">
        <v>366</v>
      </c>
    </row>
    <row r="4276" spans="2:51" s="280" customFormat="1">
      <c r="B4276" s="279"/>
      <c r="D4276" s="274" t="s">
        <v>373</v>
      </c>
      <c r="E4276" s="281" t="s">
        <v>1</v>
      </c>
      <c r="F4276" s="282" t="s">
        <v>3420</v>
      </c>
      <c r="H4276" s="283">
        <v>17.077999999999999</v>
      </c>
      <c r="L4276" s="279"/>
      <c r="M4276" s="284"/>
      <c r="T4276" s="285"/>
      <c r="AT4276" s="281" t="s">
        <v>373</v>
      </c>
      <c r="AU4276" s="281" t="s">
        <v>90</v>
      </c>
      <c r="AV4276" s="280" t="s">
        <v>90</v>
      </c>
      <c r="AW4276" s="280" t="s">
        <v>31</v>
      </c>
      <c r="AX4276" s="280" t="s">
        <v>77</v>
      </c>
      <c r="AY4276" s="281" t="s">
        <v>366</v>
      </c>
    </row>
    <row r="4277" spans="2:51" s="280" customFormat="1">
      <c r="B4277" s="279"/>
      <c r="D4277" s="274" t="s">
        <v>373</v>
      </c>
      <c r="E4277" s="281" t="s">
        <v>1</v>
      </c>
      <c r="F4277" s="282" t="s">
        <v>3421</v>
      </c>
      <c r="H4277" s="283">
        <v>3.2770000000000001</v>
      </c>
      <c r="L4277" s="279"/>
      <c r="M4277" s="284"/>
      <c r="T4277" s="285"/>
      <c r="AT4277" s="281" t="s">
        <v>373</v>
      </c>
      <c r="AU4277" s="281" t="s">
        <v>90</v>
      </c>
      <c r="AV4277" s="280" t="s">
        <v>90</v>
      </c>
      <c r="AW4277" s="280" t="s">
        <v>31</v>
      </c>
      <c r="AX4277" s="280" t="s">
        <v>77</v>
      </c>
      <c r="AY4277" s="281" t="s">
        <v>366</v>
      </c>
    </row>
    <row r="4278" spans="2:51" s="280" customFormat="1">
      <c r="B4278" s="279"/>
      <c r="D4278" s="274" t="s">
        <v>373</v>
      </c>
      <c r="E4278" s="281" t="s">
        <v>1</v>
      </c>
      <c r="F4278" s="282" t="s">
        <v>3422</v>
      </c>
      <c r="H4278" s="283">
        <v>6.4669999999999996</v>
      </c>
      <c r="L4278" s="279"/>
      <c r="M4278" s="284"/>
      <c r="T4278" s="285"/>
      <c r="AT4278" s="281" t="s">
        <v>373</v>
      </c>
      <c r="AU4278" s="281" t="s">
        <v>90</v>
      </c>
      <c r="AV4278" s="280" t="s">
        <v>90</v>
      </c>
      <c r="AW4278" s="280" t="s">
        <v>31</v>
      </c>
      <c r="AX4278" s="280" t="s">
        <v>77</v>
      </c>
      <c r="AY4278" s="281" t="s">
        <v>366</v>
      </c>
    </row>
    <row r="4279" spans="2:51" s="280" customFormat="1">
      <c r="B4279" s="279"/>
      <c r="D4279" s="274" t="s">
        <v>373</v>
      </c>
      <c r="E4279" s="281" t="s">
        <v>1</v>
      </c>
      <c r="F4279" s="282" t="s">
        <v>3423</v>
      </c>
      <c r="H4279" s="283">
        <v>6.173</v>
      </c>
      <c r="L4279" s="279"/>
      <c r="M4279" s="284"/>
      <c r="T4279" s="285"/>
      <c r="AT4279" s="281" t="s">
        <v>373</v>
      </c>
      <c r="AU4279" s="281" t="s">
        <v>90</v>
      </c>
      <c r="AV4279" s="280" t="s">
        <v>90</v>
      </c>
      <c r="AW4279" s="280" t="s">
        <v>31</v>
      </c>
      <c r="AX4279" s="280" t="s">
        <v>77</v>
      </c>
      <c r="AY4279" s="281" t="s">
        <v>366</v>
      </c>
    </row>
    <row r="4280" spans="2:51" s="273" customFormat="1">
      <c r="B4280" s="272"/>
      <c r="D4280" s="274" t="s">
        <v>373</v>
      </c>
      <c r="E4280" s="275" t="s">
        <v>1</v>
      </c>
      <c r="F4280" s="276" t="s">
        <v>634</v>
      </c>
      <c r="H4280" s="275" t="s">
        <v>1</v>
      </c>
      <c r="L4280" s="272"/>
      <c r="M4280" s="277"/>
      <c r="T4280" s="278"/>
      <c r="AT4280" s="275" t="s">
        <v>373</v>
      </c>
      <c r="AU4280" s="275" t="s">
        <v>90</v>
      </c>
      <c r="AV4280" s="273" t="s">
        <v>84</v>
      </c>
      <c r="AW4280" s="273" t="s">
        <v>31</v>
      </c>
      <c r="AX4280" s="273" t="s">
        <v>77</v>
      </c>
      <c r="AY4280" s="275" t="s">
        <v>366</v>
      </c>
    </row>
    <row r="4281" spans="2:51" s="280" customFormat="1">
      <c r="B4281" s="279"/>
      <c r="D4281" s="274" t="s">
        <v>373</v>
      </c>
      <c r="E4281" s="281" t="s">
        <v>1</v>
      </c>
      <c r="F4281" s="282" t="s">
        <v>3424</v>
      </c>
      <c r="H4281" s="283">
        <v>7.8339999999999996</v>
      </c>
      <c r="L4281" s="279"/>
      <c r="M4281" s="284"/>
      <c r="T4281" s="285"/>
      <c r="AT4281" s="281" t="s">
        <v>373</v>
      </c>
      <c r="AU4281" s="281" t="s">
        <v>90</v>
      </c>
      <c r="AV4281" s="280" t="s">
        <v>90</v>
      </c>
      <c r="AW4281" s="280" t="s">
        <v>31</v>
      </c>
      <c r="AX4281" s="280" t="s">
        <v>77</v>
      </c>
      <c r="AY4281" s="281" t="s">
        <v>366</v>
      </c>
    </row>
    <row r="4282" spans="2:51" s="280" customFormat="1">
      <c r="B4282" s="279"/>
      <c r="D4282" s="274" t="s">
        <v>373</v>
      </c>
      <c r="E4282" s="281" t="s">
        <v>1</v>
      </c>
      <c r="F4282" s="282" t="s">
        <v>3425</v>
      </c>
      <c r="H4282" s="283">
        <v>12.756</v>
      </c>
      <c r="L4282" s="279"/>
      <c r="M4282" s="284"/>
      <c r="T4282" s="285"/>
      <c r="AT4282" s="281" t="s">
        <v>373</v>
      </c>
      <c r="AU4282" s="281" t="s">
        <v>90</v>
      </c>
      <c r="AV4282" s="280" t="s">
        <v>90</v>
      </c>
      <c r="AW4282" s="280" t="s">
        <v>31</v>
      </c>
      <c r="AX4282" s="280" t="s">
        <v>77</v>
      </c>
      <c r="AY4282" s="281" t="s">
        <v>366</v>
      </c>
    </row>
    <row r="4283" spans="2:51" s="280" customFormat="1">
      <c r="B4283" s="279"/>
      <c r="D4283" s="274" t="s">
        <v>373</v>
      </c>
      <c r="E4283" s="281" t="s">
        <v>1</v>
      </c>
      <c r="F4283" s="282" t="s">
        <v>3426</v>
      </c>
      <c r="H4283" s="283">
        <v>3.3530000000000002</v>
      </c>
      <c r="L4283" s="279"/>
      <c r="M4283" s="284"/>
      <c r="T4283" s="285"/>
      <c r="AT4283" s="281" t="s">
        <v>373</v>
      </c>
      <c r="AU4283" s="281" t="s">
        <v>90</v>
      </c>
      <c r="AV4283" s="280" t="s">
        <v>90</v>
      </c>
      <c r="AW4283" s="280" t="s">
        <v>31</v>
      </c>
      <c r="AX4283" s="280" t="s">
        <v>77</v>
      </c>
      <c r="AY4283" s="281" t="s">
        <v>366</v>
      </c>
    </row>
    <row r="4284" spans="2:51" s="280" customFormat="1">
      <c r="B4284" s="279"/>
      <c r="D4284" s="274" t="s">
        <v>373</v>
      </c>
      <c r="E4284" s="281" t="s">
        <v>1</v>
      </c>
      <c r="F4284" s="282" t="s">
        <v>3427</v>
      </c>
      <c r="H4284" s="283">
        <v>3.399</v>
      </c>
      <c r="L4284" s="279"/>
      <c r="M4284" s="284"/>
      <c r="T4284" s="285"/>
      <c r="AT4284" s="281" t="s">
        <v>373</v>
      </c>
      <c r="AU4284" s="281" t="s">
        <v>90</v>
      </c>
      <c r="AV4284" s="280" t="s">
        <v>90</v>
      </c>
      <c r="AW4284" s="280" t="s">
        <v>31</v>
      </c>
      <c r="AX4284" s="280" t="s">
        <v>77</v>
      </c>
      <c r="AY4284" s="281" t="s">
        <v>366</v>
      </c>
    </row>
    <row r="4285" spans="2:51" s="280" customFormat="1">
      <c r="B4285" s="279"/>
      <c r="D4285" s="274" t="s">
        <v>373</v>
      </c>
      <c r="E4285" s="281" t="s">
        <v>1</v>
      </c>
      <c r="F4285" s="282" t="s">
        <v>3427</v>
      </c>
      <c r="H4285" s="283">
        <v>3.399</v>
      </c>
      <c r="L4285" s="279"/>
      <c r="M4285" s="284"/>
      <c r="T4285" s="285"/>
      <c r="AT4285" s="281" t="s">
        <v>373</v>
      </c>
      <c r="AU4285" s="281" t="s">
        <v>90</v>
      </c>
      <c r="AV4285" s="280" t="s">
        <v>90</v>
      </c>
      <c r="AW4285" s="280" t="s">
        <v>31</v>
      </c>
      <c r="AX4285" s="280" t="s">
        <v>77</v>
      </c>
      <c r="AY4285" s="281" t="s">
        <v>366</v>
      </c>
    </row>
    <row r="4286" spans="2:51" s="280" customFormat="1">
      <c r="B4286" s="279"/>
      <c r="D4286" s="274" t="s">
        <v>373</v>
      </c>
      <c r="E4286" s="281" t="s">
        <v>1</v>
      </c>
      <c r="F4286" s="282" t="s">
        <v>3421</v>
      </c>
      <c r="H4286" s="283">
        <v>3.2770000000000001</v>
      </c>
      <c r="L4286" s="279"/>
      <c r="M4286" s="284"/>
      <c r="T4286" s="285"/>
      <c r="AT4286" s="281" t="s">
        <v>373</v>
      </c>
      <c r="AU4286" s="281" t="s">
        <v>90</v>
      </c>
      <c r="AV4286" s="280" t="s">
        <v>90</v>
      </c>
      <c r="AW4286" s="280" t="s">
        <v>31</v>
      </c>
      <c r="AX4286" s="280" t="s">
        <v>77</v>
      </c>
      <c r="AY4286" s="281" t="s">
        <v>366</v>
      </c>
    </row>
    <row r="4287" spans="2:51" s="280" customFormat="1">
      <c r="B4287" s="279"/>
      <c r="D4287" s="274" t="s">
        <v>373</v>
      </c>
      <c r="E4287" s="281" t="s">
        <v>1</v>
      </c>
      <c r="F4287" s="282" t="s">
        <v>3428</v>
      </c>
      <c r="H4287" s="283">
        <v>3.2330000000000001</v>
      </c>
      <c r="L4287" s="279"/>
      <c r="M4287" s="284"/>
      <c r="T4287" s="285"/>
      <c r="AT4287" s="281" t="s">
        <v>373</v>
      </c>
      <c r="AU4287" s="281" t="s">
        <v>90</v>
      </c>
      <c r="AV4287" s="280" t="s">
        <v>90</v>
      </c>
      <c r="AW4287" s="280" t="s">
        <v>31</v>
      </c>
      <c r="AX4287" s="280" t="s">
        <v>77</v>
      </c>
      <c r="AY4287" s="281" t="s">
        <v>366</v>
      </c>
    </row>
    <row r="4288" spans="2:51" s="280" customFormat="1">
      <c r="B4288" s="279"/>
      <c r="D4288" s="274" t="s">
        <v>373</v>
      </c>
      <c r="E4288" s="281" t="s">
        <v>1</v>
      </c>
      <c r="F4288" s="282" t="s">
        <v>3428</v>
      </c>
      <c r="H4288" s="283">
        <v>3.2330000000000001</v>
      </c>
      <c r="L4288" s="279"/>
      <c r="M4288" s="284"/>
      <c r="T4288" s="285"/>
      <c r="AT4288" s="281" t="s">
        <v>373</v>
      </c>
      <c r="AU4288" s="281" t="s">
        <v>90</v>
      </c>
      <c r="AV4288" s="280" t="s">
        <v>90</v>
      </c>
      <c r="AW4288" s="280" t="s">
        <v>31</v>
      </c>
      <c r="AX4288" s="280" t="s">
        <v>77</v>
      </c>
      <c r="AY4288" s="281" t="s">
        <v>366</v>
      </c>
    </row>
    <row r="4289" spans="2:65" s="273" customFormat="1">
      <c r="B4289" s="272"/>
      <c r="D4289" s="274" t="s">
        <v>373</v>
      </c>
      <c r="E4289" s="275" t="s">
        <v>1</v>
      </c>
      <c r="F4289" s="276" t="s">
        <v>924</v>
      </c>
      <c r="H4289" s="275" t="s">
        <v>1</v>
      </c>
      <c r="L4289" s="272"/>
      <c r="M4289" s="277"/>
      <c r="T4289" s="278"/>
      <c r="AT4289" s="275" t="s">
        <v>373</v>
      </c>
      <c r="AU4289" s="275" t="s">
        <v>90</v>
      </c>
      <c r="AV4289" s="273" t="s">
        <v>84</v>
      </c>
      <c r="AW4289" s="273" t="s">
        <v>31</v>
      </c>
      <c r="AX4289" s="273" t="s">
        <v>77</v>
      </c>
      <c r="AY4289" s="275" t="s">
        <v>366</v>
      </c>
    </row>
    <row r="4290" spans="2:65" s="280" customFormat="1">
      <c r="B4290" s="279"/>
      <c r="D4290" s="274" t="s">
        <v>373</v>
      </c>
      <c r="E4290" s="281" t="s">
        <v>1</v>
      </c>
      <c r="F4290" s="282" t="s">
        <v>3429</v>
      </c>
      <c r="H4290" s="283">
        <v>2.883</v>
      </c>
      <c r="L4290" s="279"/>
      <c r="M4290" s="284"/>
      <c r="T4290" s="285"/>
      <c r="AT4290" s="281" t="s">
        <v>373</v>
      </c>
      <c r="AU4290" s="281" t="s">
        <v>90</v>
      </c>
      <c r="AV4290" s="280" t="s">
        <v>90</v>
      </c>
      <c r="AW4290" s="280" t="s">
        <v>31</v>
      </c>
      <c r="AX4290" s="280" t="s">
        <v>77</v>
      </c>
      <c r="AY4290" s="281" t="s">
        <v>366</v>
      </c>
    </row>
    <row r="4291" spans="2:65" s="280" customFormat="1">
      <c r="B4291" s="279"/>
      <c r="D4291" s="274" t="s">
        <v>373</v>
      </c>
      <c r="E4291" s="281" t="s">
        <v>1</v>
      </c>
      <c r="F4291" s="282" t="s">
        <v>3430</v>
      </c>
      <c r="H4291" s="283">
        <v>8.6560000000000006</v>
      </c>
      <c r="L4291" s="279"/>
      <c r="M4291" s="284"/>
      <c r="T4291" s="285"/>
      <c r="AT4291" s="281" t="s">
        <v>373</v>
      </c>
      <c r="AU4291" s="281" t="s">
        <v>90</v>
      </c>
      <c r="AV4291" s="280" t="s">
        <v>90</v>
      </c>
      <c r="AW4291" s="280" t="s">
        <v>31</v>
      </c>
      <c r="AX4291" s="280" t="s">
        <v>77</v>
      </c>
      <c r="AY4291" s="281" t="s">
        <v>366</v>
      </c>
    </row>
    <row r="4292" spans="2:65" s="280" customFormat="1">
      <c r="B4292" s="279"/>
      <c r="D4292" s="274" t="s">
        <v>373</v>
      </c>
      <c r="E4292" s="281" t="s">
        <v>1</v>
      </c>
      <c r="F4292" s="282" t="s">
        <v>3431</v>
      </c>
      <c r="H4292" s="283">
        <v>8.5879999999999992</v>
      </c>
      <c r="L4292" s="279"/>
      <c r="M4292" s="284"/>
      <c r="T4292" s="285"/>
      <c r="AT4292" s="281" t="s">
        <v>373</v>
      </c>
      <c r="AU4292" s="281" t="s">
        <v>90</v>
      </c>
      <c r="AV4292" s="280" t="s">
        <v>90</v>
      </c>
      <c r="AW4292" s="280" t="s">
        <v>31</v>
      </c>
      <c r="AX4292" s="280" t="s">
        <v>77</v>
      </c>
      <c r="AY4292" s="281" t="s">
        <v>366</v>
      </c>
    </row>
    <row r="4293" spans="2:65" s="280" customFormat="1">
      <c r="B4293" s="279"/>
      <c r="D4293" s="274" t="s">
        <v>373</v>
      </c>
      <c r="E4293" s="281" t="s">
        <v>1</v>
      </c>
      <c r="F4293" s="282" t="s">
        <v>3432</v>
      </c>
      <c r="H4293" s="283">
        <v>9.8650000000000002</v>
      </c>
      <c r="L4293" s="279"/>
      <c r="M4293" s="284"/>
      <c r="T4293" s="285"/>
      <c r="AT4293" s="281" t="s">
        <v>373</v>
      </c>
      <c r="AU4293" s="281" t="s">
        <v>90</v>
      </c>
      <c r="AV4293" s="280" t="s">
        <v>90</v>
      </c>
      <c r="AW4293" s="280" t="s">
        <v>31</v>
      </c>
      <c r="AX4293" s="280" t="s">
        <v>77</v>
      </c>
      <c r="AY4293" s="281" t="s">
        <v>366</v>
      </c>
    </row>
    <row r="4294" spans="2:65" s="280" customFormat="1">
      <c r="B4294" s="279"/>
      <c r="D4294" s="274" t="s">
        <v>373</v>
      </c>
      <c r="E4294" s="281" t="s">
        <v>1</v>
      </c>
      <c r="F4294" s="282" t="s">
        <v>3433</v>
      </c>
      <c r="H4294" s="283">
        <v>3.0230000000000001</v>
      </c>
      <c r="L4294" s="279"/>
      <c r="M4294" s="284"/>
      <c r="T4294" s="285"/>
      <c r="AT4294" s="281" t="s">
        <v>373</v>
      </c>
      <c r="AU4294" s="281" t="s">
        <v>90</v>
      </c>
      <c r="AV4294" s="280" t="s">
        <v>90</v>
      </c>
      <c r="AW4294" s="280" t="s">
        <v>31</v>
      </c>
      <c r="AX4294" s="280" t="s">
        <v>77</v>
      </c>
      <c r="AY4294" s="281" t="s">
        <v>366</v>
      </c>
    </row>
    <row r="4295" spans="2:65" s="280" customFormat="1">
      <c r="B4295" s="279"/>
      <c r="D4295" s="274" t="s">
        <v>373</v>
      </c>
      <c r="E4295" s="281" t="s">
        <v>1</v>
      </c>
      <c r="F4295" s="282" t="s">
        <v>3434</v>
      </c>
      <c r="H4295" s="283">
        <v>6.0910000000000002</v>
      </c>
      <c r="L4295" s="279"/>
      <c r="M4295" s="284"/>
      <c r="T4295" s="285"/>
      <c r="AT4295" s="281" t="s">
        <v>373</v>
      </c>
      <c r="AU4295" s="281" t="s">
        <v>90</v>
      </c>
      <c r="AV4295" s="280" t="s">
        <v>90</v>
      </c>
      <c r="AW4295" s="280" t="s">
        <v>31</v>
      </c>
      <c r="AX4295" s="280" t="s">
        <v>77</v>
      </c>
      <c r="AY4295" s="281" t="s">
        <v>366</v>
      </c>
    </row>
    <row r="4296" spans="2:65" s="280" customFormat="1">
      <c r="B4296" s="279"/>
      <c r="D4296" s="274" t="s">
        <v>373</v>
      </c>
      <c r="E4296" s="281" t="s">
        <v>1</v>
      </c>
      <c r="F4296" s="282" t="s">
        <v>3435</v>
      </c>
      <c r="H4296" s="283">
        <v>9.0679999999999996</v>
      </c>
      <c r="L4296" s="279"/>
      <c r="M4296" s="284"/>
      <c r="T4296" s="285"/>
      <c r="AT4296" s="281" t="s">
        <v>373</v>
      </c>
      <c r="AU4296" s="281" t="s">
        <v>90</v>
      </c>
      <c r="AV4296" s="280" t="s">
        <v>90</v>
      </c>
      <c r="AW4296" s="280" t="s">
        <v>31</v>
      </c>
      <c r="AX4296" s="280" t="s">
        <v>77</v>
      </c>
      <c r="AY4296" s="281" t="s">
        <v>366</v>
      </c>
    </row>
    <row r="4297" spans="2:65" s="280" customFormat="1">
      <c r="B4297" s="279"/>
      <c r="D4297" s="274" t="s">
        <v>373</v>
      </c>
      <c r="E4297" s="281" t="s">
        <v>1</v>
      </c>
      <c r="F4297" s="282" t="s">
        <v>3436</v>
      </c>
      <c r="H4297" s="283">
        <v>3.27</v>
      </c>
      <c r="L4297" s="279"/>
      <c r="M4297" s="284"/>
      <c r="T4297" s="285"/>
      <c r="AT4297" s="281" t="s">
        <v>373</v>
      </c>
      <c r="AU4297" s="281" t="s">
        <v>90</v>
      </c>
      <c r="AV4297" s="280" t="s">
        <v>90</v>
      </c>
      <c r="AW4297" s="280" t="s">
        <v>31</v>
      </c>
      <c r="AX4297" s="280" t="s">
        <v>77</v>
      </c>
      <c r="AY4297" s="281" t="s">
        <v>366</v>
      </c>
    </row>
    <row r="4298" spans="2:65" s="280" customFormat="1">
      <c r="B4298" s="279"/>
      <c r="D4298" s="274" t="s">
        <v>373</v>
      </c>
      <c r="E4298" s="281" t="s">
        <v>1</v>
      </c>
      <c r="F4298" s="282" t="s">
        <v>3428</v>
      </c>
      <c r="H4298" s="283">
        <v>3.2330000000000001</v>
      </c>
      <c r="L4298" s="279"/>
      <c r="M4298" s="284"/>
      <c r="T4298" s="285"/>
      <c r="AT4298" s="281" t="s">
        <v>373</v>
      </c>
      <c r="AU4298" s="281" t="s">
        <v>90</v>
      </c>
      <c r="AV4298" s="280" t="s">
        <v>90</v>
      </c>
      <c r="AW4298" s="280" t="s">
        <v>31</v>
      </c>
      <c r="AX4298" s="280" t="s">
        <v>77</v>
      </c>
      <c r="AY4298" s="281" t="s">
        <v>366</v>
      </c>
    </row>
    <row r="4299" spans="2:65" s="280" customFormat="1">
      <c r="B4299" s="279"/>
      <c r="D4299" s="274" t="s">
        <v>373</v>
      </c>
      <c r="E4299" s="281" t="s">
        <v>1</v>
      </c>
      <c r="F4299" s="282" t="s">
        <v>3428</v>
      </c>
      <c r="H4299" s="283">
        <v>3.2330000000000001</v>
      </c>
      <c r="L4299" s="279"/>
      <c r="M4299" s="284"/>
      <c r="T4299" s="285"/>
      <c r="AT4299" s="281" t="s">
        <v>373</v>
      </c>
      <c r="AU4299" s="281" t="s">
        <v>90</v>
      </c>
      <c r="AV4299" s="280" t="s">
        <v>90</v>
      </c>
      <c r="AW4299" s="280" t="s">
        <v>31</v>
      </c>
      <c r="AX4299" s="280" t="s">
        <v>77</v>
      </c>
      <c r="AY4299" s="281" t="s">
        <v>366</v>
      </c>
    </row>
    <row r="4300" spans="2:65" s="280" customFormat="1">
      <c r="B4300" s="279"/>
      <c r="D4300" s="274" t="s">
        <v>373</v>
      </c>
      <c r="E4300" s="281" t="s">
        <v>1</v>
      </c>
      <c r="F4300" s="282" t="s">
        <v>3437</v>
      </c>
      <c r="H4300" s="283">
        <v>8.3190000000000008</v>
      </c>
      <c r="L4300" s="279"/>
      <c r="M4300" s="284"/>
      <c r="T4300" s="285"/>
      <c r="AT4300" s="281" t="s">
        <v>373</v>
      </c>
      <c r="AU4300" s="281" t="s">
        <v>90</v>
      </c>
      <c r="AV4300" s="280" t="s">
        <v>90</v>
      </c>
      <c r="AW4300" s="280" t="s">
        <v>31</v>
      </c>
      <c r="AX4300" s="280" t="s">
        <v>77</v>
      </c>
      <c r="AY4300" s="281" t="s">
        <v>366</v>
      </c>
    </row>
    <row r="4301" spans="2:65" s="287" customFormat="1">
      <c r="B4301" s="286"/>
      <c r="D4301" s="274" t="s">
        <v>373</v>
      </c>
      <c r="E4301" s="288" t="s">
        <v>1</v>
      </c>
      <c r="F4301" s="289" t="s">
        <v>378</v>
      </c>
      <c r="H4301" s="290">
        <v>171.27199999999999</v>
      </c>
      <c r="L4301" s="286"/>
      <c r="M4301" s="291"/>
      <c r="T4301" s="292"/>
      <c r="AT4301" s="288" t="s">
        <v>373</v>
      </c>
      <c r="AU4301" s="288" t="s">
        <v>90</v>
      </c>
      <c r="AV4301" s="287" t="s">
        <v>371</v>
      </c>
      <c r="AW4301" s="287" t="s">
        <v>31</v>
      </c>
      <c r="AX4301" s="287" t="s">
        <v>84</v>
      </c>
      <c r="AY4301" s="288" t="s">
        <v>366</v>
      </c>
    </row>
    <row r="4302" spans="2:65" s="74" customFormat="1" ht="24.2" customHeight="1">
      <c r="B4302" s="73"/>
      <c r="C4302" s="260" t="s">
        <v>3438</v>
      </c>
      <c r="D4302" s="260" t="s">
        <v>368</v>
      </c>
      <c r="E4302" s="261" t="s">
        <v>3439</v>
      </c>
      <c r="F4302" s="262" t="s">
        <v>3440</v>
      </c>
      <c r="G4302" s="263" t="s">
        <v>249</v>
      </c>
      <c r="H4302" s="264">
        <v>44.738</v>
      </c>
      <c r="I4302" s="26"/>
      <c r="J4302" s="266">
        <f>ROUND(I4302*H4302,2)</f>
        <v>0</v>
      </c>
      <c r="K4302" s="267"/>
      <c r="L4302" s="73"/>
      <c r="M4302" s="27" t="s">
        <v>1</v>
      </c>
      <c r="N4302" s="233" t="s">
        <v>43</v>
      </c>
      <c r="P4302" s="269">
        <f>O4302*H4302</f>
        <v>0</v>
      </c>
      <c r="Q4302" s="269">
        <v>0</v>
      </c>
      <c r="R4302" s="269">
        <f>Q4302*H4302</f>
        <v>0</v>
      </c>
      <c r="S4302" s="269">
        <v>4.7E-2</v>
      </c>
      <c r="T4302" s="270">
        <f>S4302*H4302</f>
        <v>2.1026859999999998</v>
      </c>
      <c r="AR4302" s="271" t="s">
        <v>371</v>
      </c>
      <c r="AT4302" s="271" t="s">
        <v>368</v>
      </c>
      <c r="AU4302" s="271" t="s">
        <v>90</v>
      </c>
      <c r="AY4302" s="53" t="s">
        <v>366</v>
      </c>
      <c r="BE4302" s="179">
        <f>IF(N4302="základná",J4302,0)</f>
        <v>0</v>
      </c>
      <c r="BF4302" s="179">
        <f>IF(N4302="znížená",J4302,0)</f>
        <v>0</v>
      </c>
      <c r="BG4302" s="179">
        <f>IF(N4302="zákl. prenesená",J4302,0)</f>
        <v>0</v>
      </c>
      <c r="BH4302" s="179">
        <f>IF(N4302="zníž. prenesená",J4302,0)</f>
        <v>0</v>
      </c>
      <c r="BI4302" s="179">
        <f>IF(N4302="nulová",J4302,0)</f>
        <v>0</v>
      </c>
      <c r="BJ4302" s="53" t="s">
        <v>90</v>
      </c>
      <c r="BK4302" s="179">
        <f>ROUND(I4302*H4302,2)</f>
        <v>0</v>
      </c>
      <c r="BL4302" s="53" t="s">
        <v>371</v>
      </c>
      <c r="BM4302" s="271" t="s">
        <v>3441</v>
      </c>
    </row>
    <row r="4303" spans="2:65" s="273" customFormat="1">
      <c r="B4303" s="272"/>
      <c r="D4303" s="274" t="s">
        <v>373</v>
      </c>
      <c r="E4303" s="275" t="s">
        <v>1</v>
      </c>
      <c r="F4303" s="276" t="s">
        <v>634</v>
      </c>
      <c r="H4303" s="275" t="s">
        <v>1</v>
      </c>
      <c r="L4303" s="272"/>
      <c r="M4303" s="277"/>
      <c r="T4303" s="278"/>
      <c r="AT4303" s="275" t="s">
        <v>373</v>
      </c>
      <c r="AU4303" s="275" t="s">
        <v>90</v>
      </c>
      <c r="AV4303" s="273" t="s">
        <v>84</v>
      </c>
      <c r="AW4303" s="273" t="s">
        <v>31</v>
      </c>
      <c r="AX4303" s="273" t="s">
        <v>77</v>
      </c>
      <c r="AY4303" s="275" t="s">
        <v>366</v>
      </c>
    </row>
    <row r="4304" spans="2:65" s="280" customFormat="1">
      <c r="B4304" s="279"/>
      <c r="D4304" s="274" t="s">
        <v>373</v>
      </c>
      <c r="E4304" s="281" t="s">
        <v>1</v>
      </c>
      <c r="F4304" s="282" t="s">
        <v>3442</v>
      </c>
      <c r="H4304" s="283">
        <v>4.0720000000000001</v>
      </c>
      <c r="L4304" s="279"/>
      <c r="M4304" s="284"/>
      <c r="T4304" s="285"/>
      <c r="AT4304" s="281" t="s">
        <v>373</v>
      </c>
      <c r="AU4304" s="281" t="s">
        <v>90</v>
      </c>
      <c r="AV4304" s="280" t="s">
        <v>90</v>
      </c>
      <c r="AW4304" s="280" t="s">
        <v>31</v>
      </c>
      <c r="AX4304" s="280" t="s">
        <v>77</v>
      </c>
      <c r="AY4304" s="281" t="s">
        <v>366</v>
      </c>
    </row>
    <row r="4305" spans="2:65" s="280" customFormat="1">
      <c r="B4305" s="279"/>
      <c r="D4305" s="274" t="s">
        <v>373</v>
      </c>
      <c r="E4305" s="281" t="s">
        <v>1</v>
      </c>
      <c r="F4305" s="282" t="s">
        <v>3443</v>
      </c>
      <c r="H4305" s="283">
        <v>4.09</v>
      </c>
      <c r="L4305" s="279"/>
      <c r="M4305" s="284"/>
      <c r="T4305" s="285"/>
      <c r="AT4305" s="281" t="s">
        <v>373</v>
      </c>
      <c r="AU4305" s="281" t="s">
        <v>90</v>
      </c>
      <c r="AV4305" s="280" t="s">
        <v>90</v>
      </c>
      <c r="AW4305" s="280" t="s">
        <v>31</v>
      </c>
      <c r="AX4305" s="280" t="s">
        <v>77</v>
      </c>
      <c r="AY4305" s="281" t="s">
        <v>366</v>
      </c>
    </row>
    <row r="4306" spans="2:65" s="280" customFormat="1">
      <c r="B4306" s="279"/>
      <c r="D4306" s="274" t="s">
        <v>373</v>
      </c>
      <c r="E4306" s="281" t="s">
        <v>1</v>
      </c>
      <c r="F4306" s="282" t="s">
        <v>3444</v>
      </c>
      <c r="H4306" s="283">
        <v>8.0640000000000001</v>
      </c>
      <c r="L4306" s="279"/>
      <c r="M4306" s="284"/>
      <c r="T4306" s="285"/>
      <c r="AT4306" s="281" t="s">
        <v>373</v>
      </c>
      <c r="AU4306" s="281" t="s">
        <v>90</v>
      </c>
      <c r="AV4306" s="280" t="s">
        <v>90</v>
      </c>
      <c r="AW4306" s="280" t="s">
        <v>31</v>
      </c>
      <c r="AX4306" s="280" t="s">
        <v>77</v>
      </c>
      <c r="AY4306" s="281" t="s">
        <v>366</v>
      </c>
    </row>
    <row r="4307" spans="2:65" s="280" customFormat="1">
      <c r="B4307" s="279"/>
      <c r="D4307" s="274" t="s">
        <v>373</v>
      </c>
      <c r="E4307" s="281" t="s">
        <v>1</v>
      </c>
      <c r="F4307" s="282" t="s">
        <v>3445</v>
      </c>
      <c r="H4307" s="283">
        <v>20.448</v>
      </c>
      <c r="L4307" s="279"/>
      <c r="M4307" s="284"/>
      <c r="T4307" s="285"/>
      <c r="AT4307" s="281" t="s">
        <v>373</v>
      </c>
      <c r="AU4307" s="281" t="s">
        <v>90</v>
      </c>
      <c r="AV4307" s="280" t="s">
        <v>90</v>
      </c>
      <c r="AW4307" s="280" t="s">
        <v>31</v>
      </c>
      <c r="AX4307" s="280" t="s">
        <v>77</v>
      </c>
      <c r="AY4307" s="281" t="s">
        <v>366</v>
      </c>
    </row>
    <row r="4308" spans="2:65" s="280" customFormat="1">
      <c r="B4308" s="279"/>
      <c r="D4308" s="274" t="s">
        <v>373</v>
      </c>
      <c r="E4308" s="281" t="s">
        <v>1</v>
      </c>
      <c r="F4308" s="282" t="s">
        <v>3444</v>
      </c>
      <c r="H4308" s="283">
        <v>8.0640000000000001</v>
      </c>
      <c r="L4308" s="279"/>
      <c r="M4308" s="284"/>
      <c r="T4308" s="285"/>
      <c r="AT4308" s="281" t="s">
        <v>373</v>
      </c>
      <c r="AU4308" s="281" t="s">
        <v>90</v>
      </c>
      <c r="AV4308" s="280" t="s">
        <v>90</v>
      </c>
      <c r="AW4308" s="280" t="s">
        <v>31</v>
      </c>
      <c r="AX4308" s="280" t="s">
        <v>77</v>
      </c>
      <c r="AY4308" s="281" t="s">
        <v>366</v>
      </c>
    </row>
    <row r="4309" spans="2:65" s="287" customFormat="1">
      <c r="B4309" s="286"/>
      <c r="D4309" s="274" t="s">
        <v>373</v>
      </c>
      <c r="E4309" s="288" t="s">
        <v>1</v>
      </c>
      <c r="F4309" s="289" t="s">
        <v>378</v>
      </c>
      <c r="H4309" s="290">
        <v>44.738</v>
      </c>
      <c r="L4309" s="286"/>
      <c r="M4309" s="291"/>
      <c r="T4309" s="292"/>
      <c r="AT4309" s="288" t="s">
        <v>373</v>
      </c>
      <c r="AU4309" s="288" t="s">
        <v>90</v>
      </c>
      <c r="AV4309" s="287" t="s">
        <v>371</v>
      </c>
      <c r="AW4309" s="287" t="s">
        <v>31</v>
      </c>
      <c r="AX4309" s="287" t="s">
        <v>84</v>
      </c>
      <c r="AY4309" s="288" t="s">
        <v>366</v>
      </c>
    </row>
    <row r="4310" spans="2:65" s="74" customFormat="1" ht="24.2" customHeight="1">
      <c r="B4310" s="73"/>
      <c r="C4310" s="260" t="s">
        <v>3446</v>
      </c>
      <c r="D4310" s="260" t="s">
        <v>368</v>
      </c>
      <c r="E4310" s="261" t="s">
        <v>3447</v>
      </c>
      <c r="F4310" s="262" t="s">
        <v>3448</v>
      </c>
      <c r="G4310" s="263" t="s">
        <v>249</v>
      </c>
      <c r="H4310" s="264">
        <v>5.2679999999999998</v>
      </c>
      <c r="I4310" s="26"/>
      <c r="J4310" s="266">
        <f>ROUND(I4310*H4310,2)</f>
        <v>0</v>
      </c>
      <c r="K4310" s="267"/>
      <c r="L4310" s="73"/>
      <c r="M4310" s="27" t="s">
        <v>1</v>
      </c>
      <c r="N4310" s="233" t="s">
        <v>43</v>
      </c>
      <c r="P4310" s="269">
        <f>O4310*H4310</f>
        <v>0</v>
      </c>
      <c r="Q4310" s="269">
        <v>0</v>
      </c>
      <c r="R4310" s="269">
        <f>Q4310*H4310</f>
        <v>0</v>
      </c>
      <c r="S4310" s="269">
        <v>8.7999999999999995E-2</v>
      </c>
      <c r="T4310" s="270">
        <f>S4310*H4310</f>
        <v>0.46358399999999994</v>
      </c>
      <c r="AR4310" s="271" t="s">
        <v>371</v>
      </c>
      <c r="AT4310" s="271" t="s">
        <v>368</v>
      </c>
      <c r="AU4310" s="271" t="s">
        <v>90</v>
      </c>
      <c r="AY4310" s="53" t="s">
        <v>366</v>
      </c>
      <c r="BE4310" s="179">
        <f>IF(N4310="základná",J4310,0)</f>
        <v>0</v>
      </c>
      <c r="BF4310" s="179">
        <f>IF(N4310="znížená",J4310,0)</f>
        <v>0</v>
      </c>
      <c r="BG4310" s="179">
        <f>IF(N4310="zákl. prenesená",J4310,0)</f>
        <v>0</v>
      </c>
      <c r="BH4310" s="179">
        <f>IF(N4310="zníž. prenesená",J4310,0)</f>
        <v>0</v>
      </c>
      <c r="BI4310" s="179">
        <f>IF(N4310="nulová",J4310,0)</f>
        <v>0</v>
      </c>
      <c r="BJ4310" s="53" t="s">
        <v>90</v>
      </c>
      <c r="BK4310" s="179">
        <f>ROUND(I4310*H4310,2)</f>
        <v>0</v>
      </c>
      <c r="BL4310" s="53" t="s">
        <v>371</v>
      </c>
      <c r="BM4310" s="271" t="s">
        <v>3449</v>
      </c>
    </row>
    <row r="4311" spans="2:65" s="273" customFormat="1">
      <c r="B4311" s="272"/>
      <c r="D4311" s="274" t="s">
        <v>373</v>
      </c>
      <c r="E4311" s="275" t="s">
        <v>1</v>
      </c>
      <c r="F4311" s="276" t="s">
        <v>632</v>
      </c>
      <c r="H4311" s="275" t="s">
        <v>1</v>
      </c>
      <c r="L4311" s="272"/>
      <c r="M4311" s="277"/>
      <c r="T4311" s="278"/>
      <c r="AT4311" s="275" t="s">
        <v>373</v>
      </c>
      <c r="AU4311" s="275" t="s">
        <v>90</v>
      </c>
      <c r="AV4311" s="273" t="s">
        <v>84</v>
      </c>
      <c r="AW4311" s="273" t="s">
        <v>31</v>
      </c>
      <c r="AX4311" s="273" t="s">
        <v>77</v>
      </c>
      <c r="AY4311" s="275" t="s">
        <v>366</v>
      </c>
    </row>
    <row r="4312" spans="2:65" s="280" customFormat="1">
      <c r="B4312" s="279"/>
      <c r="D4312" s="274" t="s">
        <v>373</v>
      </c>
      <c r="E4312" s="281" t="s">
        <v>1</v>
      </c>
      <c r="F4312" s="282" t="s">
        <v>3450</v>
      </c>
      <c r="H4312" s="283">
        <v>1.72</v>
      </c>
      <c r="L4312" s="279"/>
      <c r="M4312" s="284"/>
      <c r="T4312" s="285"/>
      <c r="AT4312" s="281" t="s">
        <v>373</v>
      </c>
      <c r="AU4312" s="281" t="s">
        <v>90</v>
      </c>
      <c r="AV4312" s="280" t="s">
        <v>90</v>
      </c>
      <c r="AW4312" s="280" t="s">
        <v>31</v>
      </c>
      <c r="AX4312" s="280" t="s">
        <v>77</v>
      </c>
      <c r="AY4312" s="281" t="s">
        <v>366</v>
      </c>
    </row>
    <row r="4313" spans="2:65" s="273" customFormat="1">
      <c r="B4313" s="272"/>
      <c r="D4313" s="274" t="s">
        <v>373</v>
      </c>
      <c r="E4313" s="275" t="s">
        <v>1</v>
      </c>
      <c r="F4313" s="276" t="s">
        <v>634</v>
      </c>
      <c r="H4313" s="275" t="s">
        <v>1</v>
      </c>
      <c r="L4313" s="272"/>
      <c r="M4313" s="277"/>
      <c r="T4313" s="278"/>
      <c r="AT4313" s="275" t="s">
        <v>373</v>
      </c>
      <c r="AU4313" s="275" t="s">
        <v>90</v>
      </c>
      <c r="AV4313" s="273" t="s">
        <v>84</v>
      </c>
      <c r="AW4313" s="273" t="s">
        <v>31</v>
      </c>
      <c r="AX4313" s="273" t="s">
        <v>77</v>
      </c>
      <c r="AY4313" s="275" t="s">
        <v>366</v>
      </c>
    </row>
    <row r="4314" spans="2:65" s="280" customFormat="1">
      <c r="B4314" s="279"/>
      <c r="D4314" s="274" t="s">
        <v>373</v>
      </c>
      <c r="E4314" s="281" t="s">
        <v>1</v>
      </c>
      <c r="F4314" s="282" t="s">
        <v>3450</v>
      </c>
      <c r="H4314" s="283">
        <v>1.72</v>
      </c>
      <c r="L4314" s="279"/>
      <c r="M4314" s="284"/>
      <c r="T4314" s="285"/>
      <c r="AT4314" s="281" t="s">
        <v>373</v>
      </c>
      <c r="AU4314" s="281" t="s">
        <v>90</v>
      </c>
      <c r="AV4314" s="280" t="s">
        <v>90</v>
      </c>
      <c r="AW4314" s="280" t="s">
        <v>31</v>
      </c>
      <c r="AX4314" s="280" t="s">
        <v>77</v>
      </c>
      <c r="AY4314" s="281" t="s">
        <v>366</v>
      </c>
    </row>
    <row r="4315" spans="2:65" s="273" customFormat="1">
      <c r="B4315" s="272"/>
      <c r="D4315" s="274" t="s">
        <v>373</v>
      </c>
      <c r="E4315" s="275" t="s">
        <v>1</v>
      </c>
      <c r="F4315" s="276" t="s">
        <v>924</v>
      </c>
      <c r="H4315" s="275" t="s">
        <v>1</v>
      </c>
      <c r="L4315" s="272"/>
      <c r="M4315" s="277"/>
      <c r="T4315" s="278"/>
      <c r="AT4315" s="275" t="s">
        <v>373</v>
      </c>
      <c r="AU4315" s="275" t="s">
        <v>90</v>
      </c>
      <c r="AV4315" s="273" t="s">
        <v>84</v>
      </c>
      <c r="AW4315" s="273" t="s">
        <v>31</v>
      </c>
      <c r="AX4315" s="273" t="s">
        <v>77</v>
      </c>
      <c r="AY4315" s="275" t="s">
        <v>366</v>
      </c>
    </row>
    <row r="4316" spans="2:65" s="280" customFormat="1">
      <c r="B4316" s="279"/>
      <c r="D4316" s="274" t="s">
        <v>373</v>
      </c>
      <c r="E4316" s="281" t="s">
        <v>1</v>
      </c>
      <c r="F4316" s="282" t="s">
        <v>3451</v>
      </c>
      <c r="H4316" s="283">
        <v>1.8280000000000001</v>
      </c>
      <c r="L4316" s="279"/>
      <c r="M4316" s="284"/>
      <c r="T4316" s="285"/>
      <c r="AT4316" s="281" t="s">
        <v>373</v>
      </c>
      <c r="AU4316" s="281" t="s">
        <v>90</v>
      </c>
      <c r="AV4316" s="280" t="s">
        <v>90</v>
      </c>
      <c r="AW4316" s="280" t="s">
        <v>31</v>
      </c>
      <c r="AX4316" s="280" t="s">
        <v>77</v>
      </c>
      <c r="AY4316" s="281" t="s">
        <v>366</v>
      </c>
    </row>
    <row r="4317" spans="2:65" s="287" customFormat="1">
      <c r="B4317" s="286"/>
      <c r="D4317" s="274" t="s">
        <v>373</v>
      </c>
      <c r="E4317" s="288" t="s">
        <v>1</v>
      </c>
      <c r="F4317" s="289" t="s">
        <v>378</v>
      </c>
      <c r="H4317" s="290">
        <v>5.2679999999999998</v>
      </c>
      <c r="L4317" s="286"/>
      <c r="M4317" s="291"/>
      <c r="T4317" s="292"/>
      <c r="AT4317" s="288" t="s">
        <v>373</v>
      </c>
      <c r="AU4317" s="288" t="s">
        <v>90</v>
      </c>
      <c r="AV4317" s="287" t="s">
        <v>371</v>
      </c>
      <c r="AW4317" s="287" t="s">
        <v>31</v>
      </c>
      <c r="AX4317" s="287" t="s">
        <v>84</v>
      </c>
      <c r="AY4317" s="288" t="s">
        <v>366</v>
      </c>
    </row>
    <row r="4318" spans="2:65" s="74" customFormat="1" ht="24.2" customHeight="1">
      <c r="B4318" s="73"/>
      <c r="C4318" s="260" t="s">
        <v>3452</v>
      </c>
      <c r="D4318" s="260" t="s">
        <v>368</v>
      </c>
      <c r="E4318" s="261" t="s">
        <v>3453</v>
      </c>
      <c r="F4318" s="262" t="s">
        <v>3454</v>
      </c>
      <c r="G4318" s="263" t="s">
        <v>249</v>
      </c>
      <c r="H4318" s="264">
        <v>22.657</v>
      </c>
      <c r="I4318" s="26"/>
      <c r="J4318" s="266">
        <f>ROUND(I4318*H4318,2)</f>
        <v>0</v>
      </c>
      <c r="K4318" s="267"/>
      <c r="L4318" s="73"/>
      <c r="M4318" s="27" t="s">
        <v>1</v>
      </c>
      <c r="N4318" s="233" t="s">
        <v>43</v>
      </c>
      <c r="P4318" s="269">
        <f>O4318*H4318</f>
        <v>0</v>
      </c>
      <c r="Q4318" s="269">
        <v>0</v>
      </c>
      <c r="R4318" s="269">
        <f>Q4318*H4318</f>
        <v>0</v>
      </c>
      <c r="S4318" s="269">
        <v>6.7000000000000004E-2</v>
      </c>
      <c r="T4318" s="270">
        <f>S4318*H4318</f>
        <v>1.518019</v>
      </c>
      <c r="AR4318" s="271" t="s">
        <v>371</v>
      </c>
      <c r="AT4318" s="271" t="s">
        <v>368</v>
      </c>
      <c r="AU4318" s="271" t="s">
        <v>90</v>
      </c>
      <c r="AY4318" s="53" t="s">
        <v>366</v>
      </c>
      <c r="BE4318" s="179">
        <f>IF(N4318="základná",J4318,0)</f>
        <v>0</v>
      </c>
      <c r="BF4318" s="179">
        <f>IF(N4318="znížená",J4318,0)</f>
        <v>0</v>
      </c>
      <c r="BG4318" s="179">
        <f>IF(N4318="zákl. prenesená",J4318,0)</f>
        <v>0</v>
      </c>
      <c r="BH4318" s="179">
        <f>IF(N4318="zníž. prenesená",J4318,0)</f>
        <v>0</v>
      </c>
      <c r="BI4318" s="179">
        <f>IF(N4318="nulová",J4318,0)</f>
        <v>0</v>
      </c>
      <c r="BJ4318" s="53" t="s">
        <v>90</v>
      </c>
      <c r="BK4318" s="179">
        <f>ROUND(I4318*H4318,2)</f>
        <v>0</v>
      </c>
      <c r="BL4318" s="53" t="s">
        <v>371</v>
      </c>
      <c r="BM4318" s="271" t="s">
        <v>3455</v>
      </c>
    </row>
    <row r="4319" spans="2:65" s="273" customFormat="1">
      <c r="B4319" s="272"/>
      <c r="D4319" s="274" t="s">
        <v>373</v>
      </c>
      <c r="E4319" s="275" t="s">
        <v>1</v>
      </c>
      <c r="F4319" s="276" t="s">
        <v>632</v>
      </c>
      <c r="H4319" s="275" t="s">
        <v>1</v>
      </c>
      <c r="L4319" s="272"/>
      <c r="M4319" s="277"/>
      <c r="T4319" s="278"/>
      <c r="AT4319" s="275" t="s">
        <v>373</v>
      </c>
      <c r="AU4319" s="275" t="s">
        <v>90</v>
      </c>
      <c r="AV4319" s="273" t="s">
        <v>84</v>
      </c>
      <c r="AW4319" s="273" t="s">
        <v>31</v>
      </c>
      <c r="AX4319" s="273" t="s">
        <v>77</v>
      </c>
      <c r="AY4319" s="275" t="s">
        <v>366</v>
      </c>
    </row>
    <row r="4320" spans="2:65" s="280" customFormat="1">
      <c r="B4320" s="279"/>
      <c r="D4320" s="274" t="s">
        <v>373</v>
      </c>
      <c r="E4320" s="281" t="s">
        <v>1</v>
      </c>
      <c r="F4320" s="282" t="s">
        <v>3456</v>
      </c>
      <c r="H4320" s="283">
        <v>2.2599999999999998</v>
      </c>
      <c r="L4320" s="279"/>
      <c r="M4320" s="284"/>
      <c r="T4320" s="285"/>
      <c r="AT4320" s="281" t="s">
        <v>373</v>
      </c>
      <c r="AU4320" s="281" t="s">
        <v>90</v>
      </c>
      <c r="AV4320" s="280" t="s">
        <v>90</v>
      </c>
      <c r="AW4320" s="280" t="s">
        <v>31</v>
      </c>
      <c r="AX4320" s="280" t="s">
        <v>77</v>
      </c>
      <c r="AY4320" s="281" t="s">
        <v>366</v>
      </c>
    </row>
    <row r="4321" spans="2:65" s="280" customFormat="1">
      <c r="B4321" s="279"/>
      <c r="D4321" s="274" t="s">
        <v>373</v>
      </c>
      <c r="E4321" s="281" t="s">
        <v>1</v>
      </c>
      <c r="F4321" s="282" t="s">
        <v>3457</v>
      </c>
      <c r="H4321" s="283">
        <v>2.3010000000000002</v>
      </c>
      <c r="L4321" s="279"/>
      <c r="M4321" s="284"/>
      <c r="T4321" s="285"/>
      <c r="AT4321" s="281" t="s">
        <v>373</v>
      </c>
      <c r="AU4321" s="281" t="s">
        <v>90</v>
      </c>
      <c r="AV4321" s="280" t="s">
        <v>90</v>
      </c>
      <c r="AW4321" s="280" t="s">
        <v>31</v>
      </c>
      <c r="AX4321" s="280" t="s">
        <v>77</v>
      </c>
      <c r="AY4321" s="281" t="s">
        <v>366</v>
      </c>
    </row>
    <row r="4322" spans="2:65" s="280" customFormat="1">
      <c r="B4322" s="279"/>
      <c r="D4322" s="274" t="s">
        <v>373</v>
      </c>
      <c r="E4322" s="281" t="s">
        <v>1</v>
      </c>
      <c r="F4322" s="282" t="s">
        <v>3458</v>
      </c>
      <c r="H4322" s="283">
        <v>2.258</v>
      </c>
      <c r="L4322" s="279"/>
      <c r="M4322" s="284"/>
      <c r="T4322" s="285"/>
      <c r="AT4322" s="281" t="s">
        <v>373</v>
      </c>
      <c r="AU4322" s="281" t="s">
        <v>90</v>
      </c>
      <c r="AV4322" s="280" t="s">
        <v>90</v>
      </c>
      <c r="AW4322" s="280" t="s">
        <v>31</v>
      </c>
      <c r="AX4322" s="280" t="s">
        <v>77</v>
      </c>
      <c r="AY4322" s="281" t="s">
        <v>366</v>
      </c>
    </row>
    <row r="4323" spans="2:65" s="273" customFormat="1">
      <c r="B4323" s="272"/>
      <c r="D4323" s="274" t="s">
        <v>373</v>
      </c>
      <c r="E4323" s="275" t="s">
        <v>1</v>
      </c>
      <c r="F4323" s="276" t="s">
        <v>634</v>
      </c>
      <c r="H4323" s="275" t="s">
        <v>1</v>
      </c>
      <c r="L4323" s="272"/>
      <c r="M4323" s="277"/>
      <c r="T4323" s="278"/>
      <c r="AT4323" s="275" t="s">
        <v>373</v>
      </c>
      <c r="AU4323" s="275" t="s">
        <v>90</v>
      </c>
      <c r="AV4323" s="273" t="s">
        <v>84</v>
      </c>
      <c r="AW4323" s="273" t="s">
        <v>31</v>
      </c>
      <c r="AX4323" s="273" t="s">
        <v>77</v>
      </c>
      <c r="AY4323" s="275" t="s">
        <v>366</v>
      </c>
    </row>
    <row r="4324" spans="2:65" s="280" customFormat="1">
      <c r="B4324" s="279"/>
      <c r="D4324" s="274" t="s">
        <v>373</v>
      </c>
      <c r="E4324" s="281" t="s">
        <v>1</v>
      </c>
      <c r="F4324" s="282" t="s">
        <v>3459</v>
      </c>
      <c r="H4324" s="283">
        <v>2.2810000000000001</v>
      </c>
      <c r="L4324" s="279"/>
      <c r="M4324" s="284"/>
      <c r="T4324" s="285"/>
      <c r="AT4324" s="281" t="s">
        <v>373</v>
      </c>
      <c r="AU4324" s="281" t="s">
        <v>90</v>
      </c>
      <c r="AV4324" s="280" t="s">
        <v>90</v>
      </c>
      <c r="AW4324" s="280" t="s">
        <v>31</v>
      </c>
      <c r="AX4324" s="280" t="s">
        <v>77</v>
      </c>
      <c r="AY4324" s="281" t="s">
        <v>366</v>
      </c>
    </row>
    <row r="4325" spans="2:65" s="280" customFormat="1">
      <c r="B4325" s="279"/>
      <c r="D4325" s="274" t="s">
        <v>373</v>
      </c>
      <c r="E4325" s="281" t="s">
        <v>1</v>
      </c>
      <c r="F4325" s="282" t="s">
        <v>3460</v>
      </c>
      <c r="H4325" s="283">
        <v>2.2770000000000001</v>
      </c>
      <c r="L4325" s="279"/>
      <c r="M4325" s="284"/>
      <c r="T4325" s="285"/>
      <c r="AT4325" s="281" t="s">
        <v>373</v>
      </c>
      <c r="AU4325" s="281" t="s">
        <v>90</v>
      </c>
      <c r="AV4325" s="280" t="s">
        <v>90</v>
      </c>
      <c r="AW4325" s="280" t="s">
        <v>31</v>
      </c>
      <c r="AX4325" s="280" t="s">
        <v>77</v>
      </c>
      <c r="AY4325" s="281" t="s">
        <v>366</v>
      </c>
    </row>
    <row r="4326" spans="2:65" s="273" customFormat="1">
      <c r="B4326" s="272"/>
      <c r="D4326" s="274" t="s">
        <v>373</v>
      </c>
      <c r="E4326" s="275" t="s">
        <v>1</v>
      </c>
      <c r="F4326" s="276" t="s">
        <v>924</v>
      </c>
      <c r="H4326" s="275" t="s">
        <v>1</v>
      </c>
      <c r="L4326" s="272"/>
      <c r="M4326" s="277"/>
      <c r="T4326" s="278"/>
      <c r="AT4326" s="275" t="s">
        <v>373</v>
      </c>
      <c r="AU4326" s="275" t="s">
        <v>90</v>
      </c>
      <c r="AV4326" s="273" t="s">
        <v>84</v>
      </c>
      <c r="AW4326" s="273" t="s">
        <v>31</v>
      </c>
      <c r="AX4326" s="273" t="s">
        <v>77</v>
      </c>
      <c r="AY4326" s="275" t="s">
        <v>366</v>
      </c>
    </row>
    <row r="4327" spans="2:65" s="280" customFormat="1">
      <c r="B4327" s="279"/>
      <c r="D4327" s="274" t="s">
        <v>373</v>
      </c>
      <c r="E4327" s="281" t="s">
        <v>1</v>
      </c>
      <c r="F4327" s="282" t="s">
        <v>3461</v>
      </c>
      <c r="H4327" s="283">
        <v>2.2360000000000002</v>
      </c>
      <c r="L4327" s="279"/>
      <c r="M4327" s="284"/>
      <c r="T4327" s="285"/>
      <c r="AT4327" s="281" t="s">
        <v>373</v>
      </c>
      <c r="AU4327" s="281" t="s">
        <v>90</v>
      </c>
      <c r="AV4327" s="280" t="s">
        <v>90</v>
      </c>
      <c r="AW4327" s="280" t="s">
        <v>31</v>
      </c>
      <c r="AX4327" s="280" t="s">
        <v>77</v>
      </c>
      <c r="AY4327" s="281" t="s">
        <v>366</v>
      </c>
    </row>
    <row r="4328" spans="2:65" s="280" customFormat="1">
      <c r="B4328" s="279"/>
      <c r="D4328" s="274" t="s">
        <v>373</v>
      </c>
      <c r="E4328" s="281" t="s">
        <v>1</v>
      </c>
      <c r="F4328" s="282" t="s">
        <v>3459</v>
      </c>
      <c r="H4328" s="283">
        <v>2.2810000000000001</v>
      </c>
      <c r="L4328" s="279"/>
      <c r="M4328" s="284"/>
      <c r="T4328" s="285"/>
      <c r="AT4328" s="281" t="s">
        <v>373</v>
      </c>
      <c r="AU4328" s="281" t="s">
        <v>90</v>
      </c>
      <c r="AV4328" s="280" t="s">
        <v>90</v>
      </c>
      <c r="AW4328" s="280" t="s">
        <v>31</v>
      </c>
      <c r="AX4328" s="280" t="s">
        <v>77</v>
      </c>
      <c r="AY4328" s="281" t="s">
        <v>366</v>
      </c>
    </row>
    <row r="4329" spans="2:65" s="280" customFormat="1">
      <c r="B4329" s="279"/>
      <c r="D4329" s="274" t="s">
        <v>373</v>
      </c>
      <c r="E4329" s="281" t="s">
        <v>1</v>
      </c>
      <c r="F4329" s="282" t="s">
        <v>3462</v>
      </c>
      <c r="H4329" s="283">
        <v>3.383</v>
      </c>
      <c r="L4329" s="279"/>
      <c r="M4329" s="284"/>
      <c r="T4329" s="285"/>
      <c r="AT4329" s="281" t="s">
        <v>373</v>
      </c>
      <c r="AU4329" s="281" t="s">
        <v>90</v>
      </c>
      <c r="AV4329" s="280" t="s">
        <v>90</v>
      </c>
      <c r="AW4329" s="280" t="s">
        <v>31</v>
      </c>
      <c r="AX4329" s="280" t="s">
        <v>77</v>
      </c>
      <c r="AY4329" s="281" t="s">
        <v>366</v>
      </c>
    </row>
    <row r="4330" spans="2:65" s="280" customFormat="1">
      <c r="B4330" s="279"/>
      <c r="D4330" s="274" t="s">
        <v>373</v>
      </c>
      <c r="E4330" s="281" t="s">
        <v>1</v>
      </c>
      <c r="F4330" s="282" t="s">
        <v>3463</v>
      </c>
      <c r="H4330" s="283">
        <v>3.38</v>
      </c>
      <c r="L4330" s="279"/>
      <c r="M4330" s="284"/>
      <c r="T4330" s="285"/>
      <c r="AT4330" s="281" t="s">
        <v>373</v>
      </c>
      <c r="AU4330" s="281" t="s">
        <v>90</v>
      </c>
      <c r="AV4330" s="280" t="s">
        <v>90</v>
      </c>
      <c r="AW4330" s="280" t="s">
        <v>31</v>
      </c>
      <c r="AX4330" s="280" t="s">
        <v>77</v>
      </c>
      <c r="AY4330" s="281" t="s">
        <v>366</v>
      </c>
    </row>
    <row r="4331" spans="2:65" s="287" customFormat="1">
      <c r="B4331" s="286"/>
      <c r="D4331" s="274" t="s">
        <v>373</v>
      </c>
      <c r="E4331" s="288" t="s">
        <v>1</v>
      </c>
      <c r="F4331" s="289" t="s">
        <v>378</v>
      </c>
      <c r="H4331" s="290">
        <v>22.657</v>
      </c>
      <c r="L4331" s="286"/>
      <c r="M4331" s="291"/>
      <c r="T4331" s="292"/>
      <c r="AT4331" s="288" t="s">
        <v>373</v>
      </c>
      <c r="AU4331" s="288" t="s">
        <v>90</v>
      </c>
      <c r="AV4331" s="287" t="s">
        <v>371</v>
      </c>
      <c r="AW4331" s="287" t="s">
        <v>31</v>
      </c>
      <c r="AX4331" s="287" t="s">
        <v>84</v>
      </c>
      <c r="AY4331" s="288" t="s">
        <v>366</v>
      </c>
    </row>
    <row r="4332" spans="2:65" s="74" customFormat="1" ht="24.2" customHeight="1">
      <c r="B4332" s="73"/>
      <c r="C4332" s="260" t="s">
        <v>3464</v>
      </c>
      <c r="D4332" s="260" t="s">
        <v>368</v>
      </c>
      <c r="E4332" s="261" t="s">
        <v>3465</v>
      </c>
      <c r="F4332" s="262" t="s">
        <v>3466</v>
      </c>
      <c r="G4332" s="263" t="s">
        <v>630</v>
      </c>
      <c r="H4332" s="264">
        <v>13</v>
      </c>
      <c r="I4332" s="26"/>
      <c r="J4332" s="266">
        <f>ROUND(I4332*H4332,2)</f>
        <v>0</v>
      </c>
      <c r="K4332" s="267"/>
      <c r="L4332" s="73"/>
      <c r="M4332" s="27" t="s">
        <v>1</v>
      </c>
      <c r="N4332" s="233" t="s">
        <v>43</v>
      </c>
      <c r="P4332" s="269">
        <f>O4332*H4332</f>
        <v>0</v>
      </c>
      <c r="Q4332" s="269">
        <v>0</v>
      </c>
      <c r="R4332" s="269">
        <f>Q4332*H4332</f>
        <v>0</v>
      </c>
      <c r="S4332" s="269">
        <v>1.4999999999999999E-2</v>
      </c>
      <c r="T4332" s="270">
        <f>S4332*H4332</f>
        <v>0.19500000000000001</v>
      </c>
      <c r="AR4332" s="271" t="s">
        <v>371</v>
      </c>
      <c r="AT4332" s="271" t="s">
        <v>368</v>
      </c>
      <c r="AU4332" s="271" t="s">
        <v>90</v>
      </c>
      <c r="AY4332" s="53" t="s">
        <v>366</v>
      </c>
      <c r="BE4332" s="179">
        <f>IF(N4332="základná",J4332,0)</f>
        <v>0</v>
      </c>
      <c r="BF4332" s="179">
        <f>IF(N4332="znížená",J4332,0)</f>
        <v>0</v>
      </c>
      <c r="BG4332" s="179">
        <f>IF(N4332="zákl. prenesená",J4332,0)</f>
        <v>0</v>
      </c>
      <c r="BH4332" s="179">
        <f>IF(N4332="zníž. prenesená",J4332,0)</f>
        <v>0</v>
      </c>
      <c r="BI4332" s="179">
        <f>IF(N4332="nulová",J4332,0)</f>
        <v>0</v>
      </c>
      <c r="BJ4332" s="53" t="s">
        <v>90</v>
      </c>
      <c r="BK4332" s="179">
        <f>ROUND(I4332*H4332,2)</f>
        <v>0</v>
      </c>
      <c r="BL4332" s="53" t="s">
        <v>371</v>
      </c>
      <c r="BM4332" s="271" t="s">
        <v>3467</v>
      </c>
    </row>
    <row r="4333" spans="2:65" s="273" customFormat="1">
      <c r="B4333" s="272"/>
      <c r="D4333" s="274" t="s">
        <v>373</v>
      </c>
      <c r="E4333" s="275" t="s">
        <v>1</v>
      </c>
      <c r="F4333" s="276" t="s">
        <v>3468</v>
      </c>
      <c r="H4333" s="275" t="s">
        <v>1</v>
      </c>
      <c r="L4333" s="272"/>
      <c r="M4333" s="277"/>
      <c r="T4333" s="278"/>
      <c r="AT4333" s="275" t="s">
        <v>373</v>
      </c>
      <c r="AU4333" s="275" t="s">
        <v>90</v>
      </c>
      <c r="AV4333" s="273" t="s">
        <v>84</v>
      </c>
      <c r="AW4333" s="273" t="s">
        <v>31</v>
      </c>
      <c r="AX4333" s="273" t="s">
        <v>77</v>
      </c>
      <c r="AY4333" s="275" t="s">
        <v>366</v>
      </c>
    </row>
    <row r="4334" spans="2:65" s="280" customFormat="1">
      <c r="B4334" s="279"/>
      <c r="D4334" s="274" t="s">
        <v>373</v>
      </c>
      <c r="E4334" s="281" t="s">
        <v>1</v>
      </c>
      <c r="F4334" s="282" t="s">
        <v>449</v>
      </c>
      <c r="H4334" s="283">
        <v>7</v>
      </c>
      <c r="L4334" s="279"/>
      <c r="M4334" s="284"/>
      <c r="T4334" s="285"/>
      <c r="AT4334" s="281" t="s">
        <v>373</v>
      </c>
      <c r="AU4334" s="281" t="s">
        <v>90</v>
      </c>
      <c r="AV4334" s="280" t="s">
        <v>90</v>
      </c>
      <c r="AW4334" s="280" t="s">
        <v>31</v>
      </c>
      <c r="AX4334" s="280" t="s">
        <v>77</v>
      </c>
      <c r="AY4334" s="281" t="s">
        <v>366</v>
      </c>
    </row>
    <row r="4335" spans="2:65" s="280" customFormat="1">
      <c r="B4335" s="279"/>
      <c r="D4335" s="274" t="s">
        <v>373</v>
      </c>
      <c r="E4335" s="281" t="s">
        <v>1</v>
      </c>
      <c r="F4335" s="282" t="s">
        <v>408</v>
      </c>
      <c r="H4335" s="283">
        <v>6</v>
      </c>
      <c r="L4335" s="279"/>
      <c r="M4335" s="284"/>
      <c r="T4335" s="285"/>
      <c r="AT4335" s="281" t="s">
        <v>373</v>
      </c>
      <c r="AU4335" s="281" t="s">
        <v>90</v>
      </c>
      <c r="AV4335" s="280" t="s">
        <v>90</v>
      </c>
      <c r="AW4335" s="280" t="s">
        <v>31</v>
      </c>
      <c r="AX4335" s="280" t="s">
        <v>77</v>
      </c>
      <c r="AY4335" s="281" t="s">
        <v>366</v>
      </c>
    </row>
    <row r="4336" spans="2:65" s="287" customFormat="1">
      <c r="B4336" s="286"/>
      <c r="D4336" s="274" t="s">
        <v>373</v>
      </c>
      <c r="E4336" s="288" t="s">
        <v>1</v>
      </c>
      <c r="F4336" s="289" t="s">
        <v>378</v>
      </c>
      <c r="H4336" s="290">
        <v>13</v>
      </c>
      <c r="L4336" s="286"/>
      <c r="M4336" s="291"/>
      <c r="T4336" s="292"/>
      <c r="AT4336" s="288" t="s">
        <v>373</v>
      </c>
      <c r="AU4336" s="288" t="s">
        <v>90</v>
      </c>
      <c r="AV4336" s="287" t="s">
        <v>371</v>
      </c>
      <c r="AW4336" s="287" t="s">
        <v>31</v>
      </c>
      <c r="AX4336" s="287" t="s">
        <v>84</v>
      </c>
      <c r="AY4336" s="288" t="s">
        <v>366</v>
      </c>
    </row>
    <row r="4337" spans="2:65" s="74" customFormat="1" ht="24.2" customHeight="1">
      <c r="B4337" s="73"/>
      <c r="C4337" s="260" t="s">
        <v>3469</v>
      </c>
      <c r="D4337" s="260" t="s">
        <v>368</v>
      </c>
      <c r="E4337" s="261" t="s">
        <v>3470</v>
      </c>
      <c r="F4337" s="262" t="s">
        <v>3471</v>
      </c>
      <c r="G4337" s="263" t="s">
        <v>630</v>
      </c>
      <c r="H4337" s="264">
        <v>2</v>
      </c>
      <c r="I4337" s="26"/>
      <c r="J4337" s="266">
        <f>ROUND(I4337*H4337,2)</f>
        <v>0</v>
      </c>
      <c r="K4337" s="267"/>
      <c r="L4337" s="73"/>
      <c r="M4337" s="27" t="s">
        <v>1</v>
      </c>
      <c r="N4337" s="233" t="s">
        <v>43</v>
      </c>
      <c r="P4337" s="269">
        <f>O4337*H4337</f>
        <v>0</v>
      </c>
      <c r="Q4337" s="269">
        <v>0</v>
      </c>
      <c r="R4337" s="269">
        <f>Q4337*H4337</f>
        <v>0</v>
      </c>
      <c r="S4337" s="269">
        <v>0.03</v>
      </c>
      <c r="T4337" s="270">
        <f>S4337*H4337</f>
        <v>0.06</v>
      </c>
      <c r="AR4337" s="271" t="s">
        <v>371</v>
      </c>
      <c r="AT4337" s="271" t="s">
        <v>368</v>
      </c>
      <c r="AU4337" s="271" t="s">
        <v>90</v>
      </c>
      <c r="AY4337" s="53" t="s">
        <v>366</v>
      </c>
      <c r="BE4337" s="179">
        <f>IF(N4337="základná",J4337,0)</f>
        <v>0</v>
      </c>
      <c r="BF4337" s="179">
        <f>IF(N4337="znížená",J4337,0)</f>
        <v>0</v>
      </c>
      <c r="BG4337" s="179">
        <f>IF(N4337="zákl. prenesená",J4337,0)</f>
        <v>0</v>
      </c>
      <c r="BH4337" s="179">
        <f>IF(N4337="zníž. prenesená",J4337,0)</f>
        <v>0</v>
      </c>
      <c r="BI4337" s="179">
        <f>IF(N4337="nulová",J4337,0)</f>
        <v>0</v>
      </c>
      <c r="BJ4337" s="53" t="s">
        <v>90</v>
      </c>
      <c r="BK4337" s="179">
        <f>ROUND(I4337*H4337,2)</f>
        <v>0</v>
      </c>
      <c r="BL4337" s="53" t="s">
        <v>371</v>
      </c>
      <c r="BM4337" s="271" t="s">
        <v>3472</v>
      </c>
    </row>
    <row r="4338" spans="2:65" s="273" customFormat="1">
      <c r="B4338" s="272"/>
      <c r="D4338" s="274" t="s">
        <v>373</v>
      </c>
      <c r="E4338" s="275" t="s">
        <v>1</v>
      </c>
      <c r="F4338" s="276" t="s">
        <v>632</v>
      </c>
      <c r="H4338" s="275" t="s">
        <v>1</v>
      </c>
      <c r="L4338" s="272"/>
      <c r="M4338" s="277"/>
      <c r="T4338" s="278"/>
      <c r="AT4338" s="275" t="s">
        <v>373</v>
      </c>
      <c r="AU4338" s="275" t="s">
        <v>90</v>
      </c>
      <c r="AV4338" s="273" t="s">
        <v>84</v>
      </c>
      <c r="AW4338" s="273" t="s">
        <v>31</v>
      </c>
      <c r="AX4338" s="273" t="s">
        <v>77</v>
      </c>
      <c r="AY4338" s="275" t="s">
        <v>366</v>
      </c>
    </row>
    <row r="4339" spans="2:65" s="273" customFormat="1">
      <c r="B4339" s="272"/>
      <c r="D4339" s="274" t="s">
        <v>373</v>
      </c>
      <c r="E4339" s="275" t="s">
        <v>1</v>
      </c>
      <c r="F4339" s="276" t="s">
        <v>3473</v>
      </c>
      <c r="H4339" s="275" t="s">
        <v>1</v>
      </c>
      <c r="L4339" s="272"/>
      <c r="M4339" s="277"/>
      <c r="T4339" s="278"/>
      <c r="AT4339" s="275" t="s">
        <v>373</v>
      </c>
      <c r="AU4339" s="275" t="s">
        <v>90</v>
      </c>
      <c r="AV4339" s="273" t="s">
        <v>84</v>
      </c>
      <c r="AW4339" s="273" t="s">
        <v>31</v>
      </c>
      <c r="AX4339" s="273" t="s">
        <v>77</v>
      </c>
      <c r="AY4339" s="275" t="s">
        <v>366</v>
      </c>
    </row>
    <row r="4340" spans="2:65" s="280" customFormat="1">
      <c r="B4340" s="279"/>
      <c r="D4340" s="274" t="s">
        <v>373</v>
      </c>
      <c r="E4340" s="281" t="s">
        <v>1</v>
      </c>
      <c r="F4340" s="282" t="s">
        <v>2610</v>
      </c>
      <c r="H4340" s="283">
        <v>2</v>
      </c>
      <c r="L4340" s="279"/>
      <c r="M4340" s="284"/>
      <c r="T4340" s="285"/>
      <c r="AT4340" s="281" t="s">
        <v>373</v>
      </c>
      <c r="AU4340" s="281" t="s">
        <v>90</v>
      </c>
      <c r="AV4340" s="280" t="s">
        <v>90</v>
      </c>
      <c r="AW4340" s="280" t="s">
        <v>31</v>
      </c>
      <c r="AX4340" s="280" t="s">
        <v>77</v>
      </c>
      <c r="AY4340" s="281" t="s">
        <v>366</v>
      </c>
    </row>
    <row r="4341" spans="2:65" s="287" customFormat="1">
      <c r="B4341" s="286"/>
      <c r="D4341" s="274" t="s">
        <v>373</v>
      </c>
      <c r="E4341" s="288" t="s">
        <v>1</v>
      </c>
      <c r="F4341" s="289" t="s">
        <v>378</v>
      </c>
      <c r="H4341" s="290">
        <v>2</v>
      </c>
      <c r="L4341" s="286"/>
      <c r="M4341" s="291"/>
      <c r="T4341" s="292"/>
      <c r="AT4341" s="288" t="s">
        <v>373</v>
      </c>
      <c r="AU4341" s="288" t="s">
        <v>90</v>
      </c>
      <c r="AV4341" s="287" t="s">
        <v>371</v>
      </c>
      <c r="AW4341" s="287" t="s">
        <v>31</v>
      </c>
      <c r="AX4341" s="287" t="s">
        <v>84</v>
      </c>
      <c r="AY4341" s="288" t="s">
        <v>366</v>
      </c>
    </row>
    <row r="4342" spans="2:65" s="74" customFormat="1" ht="24.2" customHeight="1">
      <c r="B4342" s="73"/>
      <c r="C4342" s="260" t="s">
        <v>1409</v>
      </c>
      <c r="D4342" s="260" t="s">
        <v>368</v>
      </c>
      <c r="E4342" s="261" t="s">
        <v>3474</v>
      </c>
      <c r="F4342" s="262" t="s">
        <v>3475</v>
      </c>
      <c r="G4342" s="263" t="s">
        <v>249</v>
      </c>
      <c r="H4342" s="264">
        <v>4.28</v>
      </c>
      <c r="I4342" s="26"/>
      <c r="J4342" s="266">
        <f>ROUND(I4342*H4342,2)</f>
        <v>0</v>
      </c>
      <c r="K4342" s="267"/>
      <c r="L4342" s="73"/>
      <c r="M4342" s="27" t="s">
        <v>1</v>
      </c>
      <c r="N4342" s="233" t="s">
        <v>43</v>
      </c>
      <c r="P4342" s="269">
        <f>O4342*H4342</f>
        <v>0</v>
      </c>
      <c r="Q4342" s="269">
        <v>0</v>
      </c>
      <c r="R4342" s="269">
        <f>Q4342*H4342</f>
        <v>0</v>
      </c>
      <c r="S4342" s="269">
        <v>6.5000000000000002E-2</v>
      </c>
      <c r="T4342" s="270">
        <f>S4342*H4342</f>
        <v>0.2782</v>
      </c>
      <c r="AR4342" s="271" t="s">
        <v>371</v>
      </c>
      <c r="AT4342" s="271" t="s">
        <v>368</v>
      </c>
      <c r="AU4342" s="271" t="s">
        <v>90</v>
      </c>
      <c r="AY4342" s="53" t="s">
        <v>366</v>
      </c>
      <c r="BE4342" s="179">
        <f>IF(N4342="základná",J4342,0)</f>
        <v>0</v>
      </c>
      <c r="BF4342" s="179">
        <f>IF(N4342="znížená",J4342,0)</f>
        <v>0</v>
      </c>
      <c r="BG4342" s="179">
        <f>IF(N4342="zákl. prenesená",J4342,0)</f>
        <v>0</v>
      </c>
      <c r="BH4342" s="179">
        <f>IF(N4342="zníž. prenesená",J4342,0)</f>
        <v>0</v>
      </c>
      <c r="BI4342" s="179">
        <f>IF(N4342="nulová",J4342,0)</f>
        <v>0</v>
      </c>
      <c r="BJ4342" s="53" t="s">
        <v>90</v>
      </c>
      <c r="BK4342" s="179">
        <f>ROUND(I4342*H4342,2)</f>
        <v>0</v>
      </c>
      <c r="BL4342" s="53" t="s">
        <v>371</v>
      </c>
      <c r="BM4342" s="271" t="s">
        <v>3476</v>
      </c>
    </row>
    <row r="4343" spans="2:65" s="273" customFormat="1">
      <c r="B4343" s="272"/>
      <c r="D4343" s="274" t="s">
        <v>373</v>
      </c>
      <c r="E4343" s="275" t="s">
        <v>1</v>
      </c>
      <c r="F4343" s="276" t="s">
        <v>3468</v>
      </c>
      <c r="H4343" s="275" t="s">
        <v>1</v>
      </c>
      <c r="L4343" s="272"/>
      <c r="M4343" s="277"/>
      <c r="T4343" s="278"/>
      <c r="AT4343" s="275" t="s">
        <v>373</v>
      </c>
      <c r="AU4343" s="275" t="s">
        <v>90</v>
      </c>
      <c r="AV4343" s="273" t="s">
        <v>84</v>
      </c>
      <c r="AW4343" s="273" t="s">
        <v>31</v>
      </c>
      <c r="AX4343" s="273" t="s">
        <v>77</v>
      </c>
      <c r="AY4343" s="275" t="s">
        <v>366</v>
      </c>
    </row>
    <row r="4344" spans="2:65" s="280" customFormat="1">
      <c r="B4344" s="279"/>
      <c r="D4344" s="274" t="s">
        <v>373</v>
      </c>
      <c r="E4344" s="281" t="s">
        <v>1</v>
      </c>
      <c r="F4344" s="282" t="s">
        <v>3477</v>
      </c>
      <c r="H4344" s="283">
        <v>2.3380000000000001</v>
      </c>
      <c r="L4344" s="279"/>
      <c r="M4344" s="284"/>
      <c r="T4344" s="285"/>
      <c r="AT4344" s="281" t="s">
        <v>373</v>
      </c>
      <c r="AU4344" s="281" t="s">
        <v>90</v>
      </c>
      <c r="AV4344" s="280" t="s">
        <v>90</v>
      </c>
      <c r="AW4344" s="280" t="s">
        <v>31</v>
      </c>
      <c r="AX4344" s="280" t="s">
        <v>77</v>
      </c>
      <c r="AY4344" s="281" t="s">
        <v>366</v>
      </c>
    </row>
    <row r="4345" spans="2:65" s="280" customFormat="1">
      <c r="B4345" s="279"/>
      <c r="D4345" s="274" t="s">
        <v>373</v>
      </c>
      <c r="E4345" s="281" t="s">
        <v>1</v>
      </c>
      <c r="F4345" s="282" t="s">
        <v>3478</v>
      </c>
      <c r="H4345" s="283">
        <v>1.9419999999999999</v>
      </c>
      <c r="L4345" s="279"/>
      <c r="M4345" s="284"/>
      <c r="T4345" s="285"/>
      <c r="AT4345" s="281" t="s">
        <v>373</v>
      </c>
      <c r="AU4345" s="281" t="s">
        <v>90</v>
      </c>
      <c r="AV4345" s="280" t="s">
        <v>90</v>
      </c>
      <c r="AW4345" s="280" t="s">
        <v>31</v>
      </c>
      <c r="AX4345" s="280" t="s">
        <v>77</v>
      </c>
      <c r="AY4345" s="281" t="s">
        <v>366</v>
      </c>
    </row>
    <row r="4346" spans="2:65" s="287" customFormat="1">
      <c r="B4346" s="286"/>
      <c r="D4346" s="274" t="s">
        <v>373</v>
      </c>
      <c r="E4346" s="288" t="s">
        <v>1</v>
      </c>
      <c r="F4346" s="289" t="s">
        <v>378</v>
      </c>
      <c r="H4346" s="290">
        <v>4.28</v>
      </c>
      <c r="L4346" s="286"/>
      <c r="M4346" s="291"/>
      <c r="T4346" s="292"/>
      <c r="AT4346" s="288" t="s">
        <v>373</v>
      </c>
      <c r="AU4346" s="288" t="s">
        <v>90</v>
      </c>
      <c r="AV4346" s="287" t="s">
        <v>371</v>
      </c>
      <c r="AW4346" s="287" t="s">
        <v>31</v>
      </c>
      <c r="AX4346" s="287" t="s">
        <v>84</v>
      </c>
      <c r="AY4346" s="288" t="s">
        <v>366</v>
      </c>
    </row>
    <row r="4347" spans="2:65" s="74" customFormat="1" ht="24.2" customHeight="1">
      <c r="B4347" s="73"/>
      <c r="C4347" s="260" t="s">
        <v>3479</v>
      </c>
      <c r="D4347" s="260" t="s">
        <v>368</v>
      </c>
      <c r="E4347" s="261" t="s">
        <v>3480</v>
      </c>
      <c r="F4347" s="262" t="s">
        <v>3481</v>
      </c>
      <c r="G4347" s="263" t="s">
        <v>249</v>
      </c>
      <c r="H4347" s="264">
        <v>97.613</v>
      </c>
      <c r="I4347" s="26"/>
      <c r="J4347" s="266">
        <f>ROUND(I4347*H4347,2)</f>
        <v>0</v>
      </c>
      <c r="K4347" s="267"/>
      <c r="L4347" s="73"/>
      <c r="M4347" s="27" t="s">
        <v>1</v>
      </c>
      <c r="N4347" s="233" t="s">
        <v>43</v>
      </c>
      <c r="P4347" s="269">
        <f>O4347*H4347</f>
        <v>0</v>
      </c>
      <c r="Q4347" s="269">
        <v>0</v>
      </c>
      <c r="R4347" s="269">
        <f>Q4347*H4347</f>
        <v>0</v>
      </c>
      <c r="S4347" s="269">
        <v>7.5999999999999998E-2</v>
      </c>
      <c r="T4347" s="270">
        <f>S4347*H4347</f>
        <v>7.4185879999999997</v>
      </c>
      <c r="AR4347" s="271" t="s">
        <v>371</v>
      </c>
      <c r="AT4347" s="271" t="s">
        <v>368</v>
      </c>
      <c r="AU4347" s="271" t="s">
        <v>90</v>
      </c>
      <c r="AY4347" s="53" t="s">
        <v>366</v>
      </c>
      <c r="BE4347" s="179">
        <f>IF(N4347="základná",J4347,0)</f>
        <v>0</v>
      </c>
      <c r="BF4347" s="179">
        <f>IF(N4347="znížená",J4347,0)</f>
        <v>0</v>
      </c>
      <c r="BG4347" s="179">
        <f>IF(N4347="zákl. prenesená",J4347,0)</f>
        <v>0</v>
      </c>
      <c r="BH4347" s="179">
        <f>IF(N4347="zníž. prenesená",J4347,0)</f>
        <v>0</v>
      </c>
      <c r="BI4347" s="179">
        <f>IF(N4347="nulová",J4347,0)</f>
        <v>0</v>
      </c>
      <c r="BJ4347" s="53" t="s">
        <v>90</v>
      </c>
      <c r="BK4347" s="179">
        <f>ROUND(I4347*H4347,2)</f>
        <v>0</v>
      </c>
      <c r="BL4347" s="53" t="s">
        <v>371</v>
      </c>
      <c r="BM4347" s="271" t="s">
        <v>3482</v>
      </c>
    </row>
    <row r="4348" spans="2:65" s="273" customFormat="1">
      <c r="B4348" s="272"/>
      <c r="D4348" s="274" t="s">
        <v>373</v>
      </c>
      <c r="E4348" s="275" t="s">
        <v>1</v>
      </c>
      <c r="F4348" s="276" t="s">
        <v>412</v>
      </c>
      <c r="H4348" s="275" t="s">
        <v>1</v>
      </c>
      <c r="L4348" s="272"/>
      <c r="M4348" s="277"/>
      <c r="T4348" s="278"/>
      <c r="AT4348" s="275" t="s">
        <v>373</v>
      </c>
      <c r="AU4348" s="275" t="s">
        <v>90</v>
      </c>
      <c r="AV4348" s="273" t="s">
        <v>84</v>
      </c>
      <c r="AW4348" s="273" t="s">
        <v>31</v>
      </c>
      <c r="AX4348" s="273" t="s">
        <v>77</v>
      </c>
      <c r="AY4348" s="275" t="s">
        <v>366</v>
      </c>
    </row>
    <row r="4349" spans="2:65" s="280" customFormat="1">
      <c r="B4349" s="279"/>
      <c r="D4349" s="274" t="s">
        <v>373</v>
      </c>
      <c r="E4349" s="281" t="s">
        <v>1</v>
      </c>
      <c r="F4349" s="282" t="s">
        <v>3483</v>
      </c>
      <c r="H4349" s="283">
        <v>1.155</v>
      </c>
      <c r="L4349" s="279"/>
      <c r="M4349" s="284"/>
      <c r="T4349" s="285"/>
      <c r="AT4349" s="281" t="s">
        <v>373</v>
      </c>
      <c r="AU4349" s="281" t="s">
        <v>90</v>
      </c>
      <c r="AV4349" s="280" t="s">
        <v>90</v>
      </c>
      <c r="AW4349" s="280" t="s">
        <v>31</v>
      </c>
      <c r="AX4349" s="280" t="s">
        <v>77</v>
      </c>
      <c r="AY4349" s="281" t="s">
        <v>366</v>
      </c>
    </row>
    <row r="4350" spans="2:65" s="280" customFormat="1">
      <c r="B4350" s="279"/>
      <c r="D4350" s="274" t="s">
        <v>373</v>
      </c>
      <c r="E4350" s="281" t="s">
        <v>1</v>
      </c>
      <c r="F4350" s="282" t="s">
        <v>3484</v>
      </c>
      <c r="H4350" s="283">
        <v>2.8279999999999998</v>
      </c>
      <c r="L4350" s="279"/>
      <c r="M4350" s="284"/>
      <c r="T4350" s="285"/>
      <c r="AT4350" s="281" t="s">
        <v>373</v>
      </c>
      <c r="AU4350" s="281" t="s">
        <v>90</v>
      </c>
      <c r="AV4350" s="280" t="s">
        <v>90</v>
      </c>
      <c r="AW4350" s="280" t="s">
        <v>31</v>
      </c>
      <c r="AX4350" s="280" t="s">
        <v>77</v>
      </c>
      <c r="AY4350" s="281" t="s">
        <v>366</v>
      </c>
    </row>
    <row r="4351" spans="2:65" s="280" customFormat="1">
      <c r="B4351" s="279"/>
      <c r="D4351" s="274" t="s">
        <v>373</v>
      </c>
      <c r="E4351" s="281" t="s">
        <v>1</v>
      </c>
      <c r="F4351" s="282" t="s">
        <v>3485</v>
      </c>
      <c r="H4351" s="283">
        <v>3.6360000000000001</v>
      </c>
      <c r="L4351" s="279"/>
      <c r="M4351" s="284"/>
      <c r="T4351" s="285"/>
      <c r="AT4351" s="281" t="s">
        <v>373</v>
      </c>
      <c r="AU4351" s="281" t="s">
        <v>90</v>
      </c>
      <c r="AV4351" s="280" t="s">
        <v>90</v>
      </c>
      <c r="AW4351" s="280" t="s">
        <v>31</v>
      </c>
      <c r="AX4351" s="280" t="s">
        <v>77</v>
      </c>
      <c r="AY4351" s="281" t="s">
        <v>366</v>
      </c>
    </row>
    <row r="4352" spans="2:65" s="280" customFormat="1">
      <c r="B4352" s="279"/>
      <c r="D4352" s="274" t="s">
        <v>373</v>
      </c>
      <c r="E4352" s="281" t="s">
        <v>1</v>
      </c>
      <c r="F4352" s="282" t="s">
        <v>3486</v>
      </c>
      <c r="H4352" s="283">
        <v>9.6959999999999997</v>
      </c>
      <c r="L4352" s="279"/>
      <c r="M4352" s="284"/>
      <c r="T4352" s="285"/>
      <c r="AT4352" s="281" t="s">
        <v>373</v>
      </c>
      <c r="AU4352" s="281" t="s">
        <v>90</v>
      </c>
      <c r="AV4352" s="280" t="s">
        <v>90</v>
      </c>
      <c r="AW4352" s="280" t="s">
        <v>31</v>
      </c>
      <c r="AX4352" s="280" t="s">
        <v>77</v>
      </c>
      <c r="AY4352" s="281" t="s">
        <v>366</v>
      </c>
    </row>
    <row r="4353" spans="2:51" s="280" customFormat="1">
      <c r="B4353" s="279"/>
      <c r="D4353" s="274" t="s">
        <v>373</v>
      </c>
      <c r="E4353" s="281" t="s">
        <v>1</v>
      </c>
      <c r="F4353" s="282" t="s">
        <v>3487</v>
      </c>
      <c r="H4353" s="283">
        <v>1.61</v>
      </c>
      <c r="L4353" s="279"/>
      <c r="M4353" s="284"/>
      <c r="T4353" s="285"/>
      <c r="AT4353" s="281" t="s">
        <v>373</v>
      </c>
      <c r="AU4353" s="281" t="s">
        <v>90</v>
      </c>
      <c r="AV4353" s="280" t="s">
        <v>90</v>
      </c>
      <c r="AW4353" s="280" t="s">
        <v>31</v>
      </c>
      <c r="AX4353" s="280" t="s">
        <v>77</v>
      </c>
      <c r="AY4353" s="281" t="s">
        <v>366</v>
      </c>
    </row>
    <row r="4354" spans="2:51" s="280" customFormat="1">
      <c r="B4354" s="279"/>
      <c r="D4354" s="274" t="s">
        <v>373</v>
      </c>
      <c r="E4354" s="281" t="s">
        <v>1</v>
      </c>
      <c r="F4354" s="282" t="s">
        <v>3488</v>
      </c>
      <c r="H4354" s="283">
        <v>1.615</v>
      </c>
      <c r="L4354" s="279"/>
      <c r="M4354" s="284"/>
      <c r="T4354" s="285"/>
      <c r="AT4354" s="281" t="s">
        <v>373</v>
      </c>
      <c r="AU4354" s="281" t="s">
        <v>90</v>
      </c>
      <c r="AV4354" s="280" t="s">
        <v>90</v>
      </c>
      <c r="AW4354" s="280" t="s">
        <v>31</v>
      </c>
      <c r="AX4354" s="280" t="s">
        <v>77</v>
      </c>
      <c r="AY4354" s="281" t="s">
        <v>366</v>
      </c>
    </row>
    <row r="4355" spans="2:51" s="280" customFormat="1">
      <c r="B4355" s="279"/>
      <c r="D4355" s="274" t="s">
        <v>373</v>
      </c>
      <c r="E4355" s="281" t="s">
        <v>1</v>
      </c>
      <c r="F4355" s="282" t="s">
        <v>3489</v>
      </c>
      <c r="H4355" s="283">
        <v>1.728</v>
      </c>
      <c r="L4355" s="279"/>
      <c r="M4355" s="284"/>
      <c r="T4355" s="285"/>
      <c r="AT4355" s="281" t="s">
        <v>373</v>
      </c>
      <c r="AU4355" s="281" t="s">
        <v>90</v>
      </c>
      <c r="AV4355" s="280" t="s">
        <v>90</v>
      </c>
      <c r="AW4355" s="280" t="s">
        <v>31</v>
      </c>
      <c r="AX4355" s="280" t="s">
        <v>77</v>
      </c>
      <c r="AY4355" s="281" t="s">
        <v>366</v>
      </c>
    </row>
    <row r="4356" spans="2:51" s="280" customFormat="1">
      <c r="B4356" s="279"/>
      <c r="D4356" s="274" t="s">
        <v>373</v>
      </c>
      <c r="E4356" s="281" t="s">
        <v>1</v>
      </c>
      <c r="F4356" s="282" t="s">
        <v>3490</v>
      </c>
      <c r="H4356" s="283">
        <v>1.26</v>
      </c>
      <c r="L4356" s="279"/>
      <c r="M4356" s="284"/>
      <c r="T4356" s="285"/>
      <c r="AT4356" s="281" t="s">
        <v>373</v>
      </c>
      <c r="AU4356" s="281" t="s">
        <v>90</v>
      </c>
      <c r="AV4356" s="280" t="s">
        <v>90</v>
      </c>
      <c r="AW4356" s="280" t="s">
        <v>31</v>
      </c>
      <c r="AX4356" s="280" t="s">
        <v>77</v>
      </c>
      <c r="AY4356" s="281" t="s">
        <v>366</v>
      </c>
    </row>
    <row r="4357" spans="2:51" s="280" customFormat="1">
      <c r="B4357" s="279"/>
      <c r="D4357" s="274" t="s">
        <v>373</v>
      </c>
      <c r="E4357" s="281" t="s">
        <v>1</v>
      </c>
      <c r="F4357" s="282" t="s">
        <v>3491</v>
      </c>
      <c r="H4357" s="283">
        <v>1.665</v>
      </c>
      <c r="L4357" s="279"/>
      <c r="M4357" s="284"/>
      <c r="T4357" s="285"/>
      <c r="AT4357" s="281" t="s">
        <v>373</v>
      </c>
      <c r="AU4357" s="281" t="s">
        <v>90</v>
      </c>
      <c r="AV4357" s="280" t="s">
        <v>90</v>
      </c>
      <c r="AW4357" s="280" t="s">
        <v>31</v>
      </c>
      <c r="AX4357" s="280" t="s">
        <v>77</v>
      </c>
      <c r="AY4357" s="281" t="s">
        <v>366</v>
      </c>
    </row>
    <row r="4358" spans="2:51" s="280" customFormat="1">
      <c r="B4358" s="279"/>
      <c r="D4358" s="274" t="s">
        <v>373</v>
      </c>
      <c r="E4358" s="281" t="s">
        <v>1</v>
      </c>
      <c r="F4358" s="282" t="s">
        <v>3492</v>
      </c>
      <c r="H4358" s="283">
        <v>1.99</v>
      </c>
      <c r="L4358" s="279"/>
      <c r="M4358" s="284"/>
      <c r="T4358" s="285"/>
      <c r="AT4358" s="281" t="s">
        <v>373</v>
      </c>
      <c r="AU4358" s="281" t="s">
        <v>90</v>
      </c>
      <c r="AV4358" s="280" t="s">
        <v>90</v>
      </c>
      <c r="AW4358" s="280" t="s">
        <v>31</v>
      </c>
      <c r="AX4358" s="280" t="s">
        <v>77</v>
      </c>
      <c r="AY4358" s="281" t="s">
        <v>366</v>
      </c>
    </row>
    <row r="4359" spans="2:51" s="273" customFormat="1">
      <c r="B4359" s="272"/>
      <c r="D4359" s="274" t="s">
        <v>373</v>
      </c>
      <c r="E4359" s="275" t="s">
        <v>1</v>
      </c>
      <c r="F4359" s="276" t="s">
        <v>632</v>
      </c>
      <c r="H4359" s="275" t="s">
        <v>1</v>
      </c>
      <c r="L4359" s="272"/>
      <c r="M4359" s="277"/>
      <c r="T4359" s="278"/>
      <c r="AT4359" s="275" t="s">
        <v>373</v>
      </c>
      <c r="AU4359" s="275" t="s">
        <v>90</v>
      </c>
      <c r="AV4359" s="273" t="s">
        <v>84</v>
      </c>
      <c r="AW4359" s="273" t="s">
        <v>31</v>
      </c>
      <c r="AX4359" s="273" t="s">
        <v>77</v>
      </c>
      <c r="AY4359" s="275" t="s">
        <v>366</v>
      </c>
    </row>
    <row r="4360" spans="2:51" s="280" customFormat="1">
      <c r="B4360" s="279"/>
      <c r="D4360" s="274" t="s">
        <v>373</v>
      </c>
      <c r="E4360" s="281" t="s">
        <v>1</v>
      </c>
      <c r="F4360" s="282" t="s">
        <v>3493</v>
      </c>
      <c r="H4360" s="283">
        <v>9.09</v>
      </c>
      <c r="L4360" s="279"/>
      <c r="M4360" s="284"/>
      <c r="T4360" s="285"/>
      <c r="AT4360" s="281" t="s">
        <v>373</v>
      </c>
      <c r="AU4360" s="281" t="s">
        <v>90</v>
      </c>
      <c r="AV4360" s="280" t="s">
        <v>90</v>
      </c>
      <c r="AW4360" s="280" t="s">
        <v>31</v>
      </c>
      <c r="AX4360" s="280" t="s">
        <v>77</v>
      </c>
      <c r="AY4360" s="281" t="s">
        <v>366</v>
      </c>
    </row>
    <row r="4361" spans="2:51" s="280" customFormat="1">
      <c r="B4361" s="279"/>
      <c r="D4361" s="274" t="s">
        <v>373</v>
      </c>
      <c r="E4361" s="281" t="s">
        <v>1</v>
      </c>
      <c r="F4361" s="282" t="s">
        <v>3494</v>
      </c>
      <c r="H4361" s="283">
        <v>4.242</v>
      </c>
      <c r="L4361" s="279"/>
      <c r="M4361" s="284"/>
      <c r="T4361" s="285"/>
      <c r="AT4361" s="281" t="s">
        <v>373</v>
      </c>
      <c r="AU4361" s="281" t="s">
        <v>90</v>
      </c>
      <c r="AV4361" s="280" t="s">
        <v>90</v>
      </c>
      <c r="AW4361" s="280" t="s">
        <v>31</v>
      </c>
      <c r="AX4361" s="280" t="s">
        <v>77</v>
      </c>
      <c r="AY4361" s="281" t="s">
        <v>366</v>
      </c>
    </row>
    <row r="4362" spans="2:51" s="280" customFormat="1">
      <c r="B4362" s="279"/>
      <c r="D4362" s="274" t="s">
        <v>373</v>
      </c>
      <c r="E4362" s="281" t="s">
        <v>1</v>
      </c>
      <c r="F4362" s="282" t="s">
        <v>3495</v>
      </c>
      <c r="H4362" s="283">
        <v>8.08</v>
      </c>
      <c r="L4362" s="279"/>
      <c r="M4362" s="284"/>
      <c r="T4362" s="285"/>
      <c r="AT4362" s="281" t="s">
        <v>373</v>
      </c>
      <c r="AU4362" s="281" t="s">
        <v>90</v>
      </c>
      <c r="AV4362" s="280" t="s">
        <v>90</v>
      </c>
      <c r="AW4362" s="280" t="s">
        <v>31</v>
      </c>
      <c r="AX4362" s="280" t="s">
        <v>77</v>
      </c>
      <c r="AY4362" s="281" t="s">
        <v>366</v>
      </c>
    </row>
    <row r="4363" spans="2:51" s="280" customFormat="1">
      <c r="B4363" s="279"/>
      <c r="D4363" s="274" t="s">
        <v>373</v>
      </c>
      <c r="E4363" s="281" t="s">
        <v>1</v>
      </c>
      <c r="F4363" s="282" t="s">
        <v>3496</v>
      </c>
      <c r="H4363" s="283">
        <v>1.7170000000000001</v>
      </c>
      <c r="L4363" s="279"/>
      <c r="M4363" s="284"/>
      <c r="T4363" s="285"/>
      <c r="AT4363" s="281" t="s">
        <v>373</v>
      </c>
      <c r="AU4363" s="281" t="s">
        <v>90</v>
      </c>
      <c r="AV4363" s="280" t="s">
        <v>90</v>
      </c>
      <c r="AW4363" s="280" t="s">
        <v>31</v>
      </c>
      <c r="AX4363" s="280" t="s">
        <v>77</v>
      </c>
      <c r="AY4363" s="281" t="s">
        <v>366</v>
      </c>
    </row>
    <row r="4364" spans="2:51" s="280" customFormat="1">
      <c r="B4364" s="279"/>
      <c r="D4364" s="274" t="s">
        <v>373</v>
      </c>
      <c r="E4364" s="281" t="s">
        <v>1</v>
      </c>
      <c r="F4364" s="282" t="s">
        <v>3497</v>
      </c>
      <c r="H4364" s="283">
        <v>1.919</v>
      </c>
      <c r="L4364" s="279"/>
      <c r="M4364" s="284"/>
      <c r="T4364" s="285"/>
      <c r="AT4364" s="281" t="s">
        <v>373</v>
      </c>
      <c r="AU4364" s="281" t="s">
        <v>90</v>
      </c>
      <c r="AV4364" s="280" t="s">
        <v>90</v>
      </c>
      <c r="AW4364" s="280" t="s">
        <v>31</v>
      </c>
      <c r="AX4364" s="280" t="s">
        <v>77</v>
      </c>
      <c r="AY4364" s="281" t="s">
        <v>366</v>
      </c>
    </row>
    <row r="4365" spans="2:51" s="273" customFormat="1">
      <c r="B4365" s="272"/>
      <c r="D4365" s="274" t="s">
        <v>373</v>
      </c>
      <c r="E4365" s="275" t="s">
        <v>1</v>
      </c>
      <c r="F4365" s="276" t="s">
        <v>634</v>
      </c>
      <c r="H4365" s="275" t="s">
        <v>1</v>
      </c>
      <c r="L4365" s="272"/>
      <c r="M4365" s="277"/>
      <c r="T4365" s="278"/>
      <c r="AT4365" s="275" t="s">
        <v>373</v>
      </c>
      <c r="AU4365" s="275" t="s">
        <v>90</v>
      </c>
      <c r="AV4365" s="273" t="s">
        <v>84</v>
      </c>
      <c r="AW4365" s="273" t="s">
        <v>31</v>
      </c>
      <c r="AX4365" s="273" t="s">
        <v>77</v>
      </c>
      <c r="AY4365" s="275" t="s">
        <v>366</v>
      </c>
    </row>
    <row r="4366" spans="2:51" s="280" customFormat="1">
      <c r="B4366" s="279"/>
      <c r="D4366" s="274" t="s">
        <v>373</v>
      </c>
      <c r="E4366" s="281" t="s">
        <v>1</v>
      </c>
      <c r="F4366" s="282" t="s">
        <v>3498</v>
      </c>
      <c r="H4366" s="283">
        <v>4.8479999999999999</v>
      </c>
      <c r="L4366" s="279"/>
      <c r="M4366" s="284"/>
      <c r="T4366" s="285"/>
      <c r="AT4366" s="281" t="s">
        <v>373</v>
      </c>
      <c r="AU4366" s="281" t="s">
        <v>90</v>
      </c>
      <c r="AV4366" s="280" t="s">
        <v>90</v>
      </c>
      <c r="AW4366" s="280" t="s">
        <v>31</v>
      </c>
      <c r="AX4366" s="280" t="s">
        <v>77</v>
      </c>
      <c r="AY4366" s="281" t="s">
        <v>366</v>
      </c>
    </row>
    <row r="4367" spans="2:51" s="280" customFormat="1">
      <c r="B4367" s="279"/>
      <c r="D4367" s="274" t="s">
        <v>373</v>
      </c>
      <c r="E4367" s="281" t="s">
        <v>1</v>
      </c>
      <c r="F4367" s="282" t="s">
        <v>3499</v>
      </c>
      <c r="H4367" s="283">
        <v>1.78</v>
      </c>
      <c r="L4367" s="279"/>
      <c r="M4367" s="284"/>
      <c r="T4367" s="285"/>
      <c r="AT4367" s="281" t="s">
        <v>373</v>
      </c>
      <c r="AU4367" s="281" t="s">
        <v>90</v>
      </c>
      <c r="AV4367" s="280" t="s">
        <v>90</v>
      </c>
      <c r="AW4367" s="280" t="s">
        <v>31</v>
      </c>
      <c r="AX4367" s="280" t="s">
        <v>77</v>
      </c>
      <c r="AY4367" s="281" t="s">
        <v>366</v>
      </c>
    </row>
    <row r="4368" spans="2:51" s="280" customFormat="1">
      <c r="B4368" s="279"/>
      <c r="D4368" s="274" t="s">
        <v>373</v>
      </c>
      <c r="E4368" s="281" t="s">
        <v>1</v>
      </c>
      <c r="F4368" s="282" t="s">
        <v>3500</v>
      </c>
      <c r="H4368" s="283">
        <v>7.2720000000000002</v>
      </c>
      <c r="L4368" s="279"/>
      <c r="M4368" s="284"/>
      <c r="T4368" s="285"/>
      <c r="AT4368" s="281" t="s">
        <v>373</v>
      </c>
      <c r="AU4368" s="281" t="s">
        <v>90</v>
      </c>
      <c r="AV4368" s="280" t="s">
        <v>90</v>
      </c>
      <c r="AW4368" s="280" t="s">
        <v>31</v>
      </c>
      <c r="AX4368" s="280" t="s">
        <v>77</v>
      </c>
      <c r="AY4368" s="281" t="s">
        <v>366</v>
      </c>
    </row>
    <row r="4369" spans="2:65" s="280" customFormat="1">
      <c r="B4369" s="279"/>
      <c r="D4369" s="274" t="s">
        <v>373</v>
      </c>
      <c r="E4369" s="281" t="s">
        <v>1</v>
      </c>
      <c r="F4369" s="282" t="s">
        <v>3501</v>
      </c>
      <c r="H4369" s="283">
        <v>7.07</v>
      </c>
      <c r="L4369" s="279"/>
      <c r="M4369" s="284"/>
      <c r="T4369" s="285"/>
      <c r="AT4369" s="281" t="s">
        <v>373</v>
      </c>
      <c r="AU4369" s="281" t="s">
        <v>90</v>
      </c>
      <c r="AV4369" s="280" t="s">
        <v>90</v>
      </c>
      <c r="AW4369" s="280" t="s">
        <v>31</v>
      </c>
      <c r="AX4369" s="280" t="s">
        <v>77</v>
      </c>
      <c r="AY4369" s="281" t="s">
        <v>366</v>
      </c>
    </row>
    <row r="4370" spans="2:65" s="280" customFormat="1">
      <c r="B4370" s="279"/>
      <c r="D4370" s="274" t="s">
        <v>373</v>
      </c>
      <c r="E4370" s="281" t="s">
        <v>1</v>
      </c>
      <c r="F4370" s="282" t="s">
        <v>3502</v>
      </c>
      <c r="H4370" s="283">
        <v>1.798</v>
      </c>
      <c r="L4370" s="279"/>
      <c r="M4370" s="284"/>
      <c r="T4370" s="285"/>
      <c r="AT4370" s="281" t="s">
        <v>373</v>
      </c>
      <c r="AU4370" s="281" t="s">
        <v>90</v>
      </c>
      <c r="AV4370" s="280" t="s">
        <v>90</v>
      </c>
      <c r="AW4370" s="280" t="s">
        <v>31</v>
      </c>
      <c r="AX4370" s="280" t="s">
        <v>77</v>
      </c>
      <c r="AY4370" s="281" t="s">
        <v>366</v>
      </c>
    </row>
    <row r="4371" spans="2:65" s="273" customFormat="1">
      <c r="B4371" s="272"/>
      <c r="D4371" s="274" t="s">
        <v>373</v>
      </c>
      <c r="E4371" s="275" t="s">
        <v>1</v>
      </c>
      <c r="F4371" s="276" t="s">
        <v>924</v>
      </c>
      <c r="H4371" s="275" t="s">
        <v>1</v>
      </c>
      <c r="L4371" s="272"/>
      <c r="M4371" s="277"/>
      <c r="T4371" s="278"/>
      <c r="AT4371" s="275" t="s">
        <v>373</v>
      </c>
      <c r="AU4371" s="275" t="s">
        <v>90</v>
      </c>
      <c r="AV4371" s="273" t="s">
        <v>84</v>
      </c>
      <c r="AW4371" s="273" t="s">
        <v>31</v>
      </c>
      <c r="AX4371" s="273" t="s">
        <v>77</v>
      </c>
      <c r="AY4371" s="275" t="s">
        <v>366</v>
      </c>
    </row>
    <row r="4372" spans="2:65" s="280" customFormat="1">
      <c r="B4372" s="279"/>
      <c r="D4372" s="274" t="s">
        <v>373</v>
      </c>
      <c r="E4372" s="281" t="s">
        <v>1</v>
      </c>
      <c r="F4372" s="282" t="s">
        <v>3498</v>
      </c>
      <c r="H4372" s="283">
        <v>4.8479999999999999</v>
      </c>
      <c r="L4372" s="279"/>
      <c r="M4372" s="284"/>
      <c r="T4372" s="285"/>
      <c r="AT4372" s="281" t="s">
        <v>373</v>
      </c>
      <c r="AU4372" s="281" t="s">
        <v>90</v>
      </c>
      <c r="AV4372" s="280" t="s">
        <v>90</v>
      </c>
      <c r="AW4372" s="280" t="s">
        <v>31</v>
      </c>
      <c r="AX4372" s="280" t="s">
        <v>77</v>
      </c>
      <c r="AY4372" s="281" t="s">
        <v>366</v>
      </c>
    </row>
    <row r="4373" spans="2:65" s="280" customFormat="1">
      <c r="B4373" s="279"/>
      <c r="D4373" s="274" t="s">
        <v>373</v>
      </c>
      <c r="E4373" s="281" t="s">
        <v>1</v>
      </c>
      <c r="F4373" s="282" t="s">
        <v>3503</v>
      </c>
      <c r="H4373" s="283">
        <v>7.2720000000000002</v>
      </c>
      <c r="L4373" s="279"/>
      <c r="M4373" s="284"/>
      <c r="T4373" s="285"/>
      <c r="AT4373" s="281" t="s">
        <v>373</v>
      </c>
      <c r="AU4373" s="281" t="s">
        <v>90</v>
      </c>
      <c r="AV4373" s="280" t="s">
        <v>90</v>
      </c>
      <c r="AW4373" s="280" t="s">
        <v>31</v>
      </c>
      <c r="AX4373" s="280" t="s">
        <v>77</v>
      </c>
      <c r="AY4373" s="281" t="s">
        <v>366</v>
      </c>
    </row>
    <row r="4374" spans="2:65" s="280" customFormat="1">
      <c r="B4374" s="279"/>
      <c r="D4374" s="274" t="s">
        <v>373</v>
      </c>
      <c r="E4374" s="281" t="s">
        <v>1</v>
      </c>
      <c r="F4374" s="282" t="s">
        <v>3504</v>
      </c>
      <c r="H4374" s="283">
        <v>4.242</v>
      </c>
      <c r="L4374" s="279"/>
      <c r="M4374" s="284"/>
      <c r="T4374" s="285"/>
      <c r="AT4374" s="281" t="s">
        <v>373</v>
      </c>
      <c r="AU4374" s="281" t="s">
        <v>90</v>
      </c>
      <c r="AV4374" s="280" t="s">
        <v>90</v>
      </c>
      <c r="AW4374" s="280" t="s">
        <v>31</v>
      </c>
      <c r="AX4374" s="280" t="s">
        <v>77</v>
      </c>
      <c r="AY4374" s="281" t="s">
        <v>366</v>
      </c>
    </row>
    <row r="4375" spans="2:65" s="280" customFormat="1">
      <c r="B4375" s="279"/>
      <c r="D4375" s="274" t="s">
        <v>373</v>
      </c>
      <c r="E4375" s="281" t="s">
        <v>1</v>
      </c>
      <c r="F4375" s="282" t="s">
        <v>3505</v>
      </c>
      <c r="H4375" s="283">
        <v>3.1509999999999998</v>
      </c>
      <c r="L4375" s="279"/>
      <c r="M4375" s="284"/>
      <c r="T4375" s="285"/>
      <c r="AT4375" s="281" t="s">
        <v>373</v>
      </c>
      <c r="AU4375" s="281" t="s">
        <v>90</v>
      </c>
      <c r="AV4375" s="280" t="s">
        <v>90</v>
      </c>
      <c r="AW4375" s="280" t="s">
        <v>31</v>
      </c>
      <c r="AX4375" s="280" t="s">
        <v>77</v>
      </c>
      <c r="AY4375" s="281" t="s">
        <v>366</v>
      </c>
    </row>
    <row r="4376" spans="2:65" s="280" customFormat="1">
      <c r="B4376" s="279"/>
      <c r="D4376" s="274" t="s">
        <v>373</v>
      </c>
      <c r="E4376" s="281" t="s">
        <v>1</v>
      </c>
      <c r="F4376" s="282" t="s">
        <v>3506</v>
      </c>
      <c r="H4376" s="283">
        <v>1.768</v>
      </c>
      <c r="L4376" s="279"/>
      <c r="M4376" s="284"/>
      <c r="T4376" s="285"/>
      <c r="AT4376" s="281" t="s">
        <v>373</v>
      </c>
      <c r="AU4376" s="281" t="s">
        <v>90</v>
      </c>
      <c r="AV4376" s="280" t="s">
        <v>90</v>
      </c>
      <c r="AW4376" s="280" t="s">
        <v>31</v>
      </c>
      <c r="AX4376" s="280" t="s">
        <v>77</v>
      </c>
      <c r="AY4376" s="281" t="s">
        <v>366</v>
      </c>
    </row>
    <row r="4377" spans="2:65" s="280" customFormat="1">
      <c r="B4377" s="279"/>
      <c r="D4377" s="274" t="s">
        <v>373</v>
      </c>
      <c r="E4377" s="281" t="s">
        <v>1</v>
      </c>
      <c r="F4377" s="282" t="s">
        <v>3507</v>
      </c>
      <c r="H4377" s="283">
        <v>1.333</v>
      </c>
      <c r="L4377" s="279"/>
      <c r="M4377" s="284"/>
      <c r="T4377" s="285"/>
      <c r="AT4377" s="281" t="s">
        <v>373</v>
      </c>
      <c r="AU4377" s="281" t="s">
        <v>90</v>
      </c>
      <c r="AV4377" s="280" t="s">
        <v>90</v>
      </c>
      <c r="AW4377" s="280" t="s">
        <v>31</v>
      </c>
      <c r="AX4377" s="280" t="s">
        <v>77</v>
      </c>
      <c r="AY4377" s="281" t="s">
        <v>366</v>
      </c>
    </row>
    <row r="4378" spans="2:65" s="287" customFormat="1">
      <c r="B4378" s="286"/>
      <c r="D4378" s="274" t="s">
        <v>373</v>
      </c>
      <c r="E4378" s="288" t="s">
        <v>1</v>
      </c>
      <c r="F4378" s="289" t="s">
        <v>378</v>
      </c>
      <c r="H4378" s="290">
        <v>97.613</v>
      </c>
      <c r="L4378" s="286"/>
      <c r="M4378" s="291"/>
      <c r="T4378" s="292"/>
      <c r="AT4378" s="288" t="s">
        <v>373</v>
      </c>
      <c r="AU4378" s="288" t="s">
        <v>90</v>
      </c>
      <c r="AV4378" s="287" t="s">
        <v>371</v>
      </c>
      <c r="AW4378" s="287" t="s">
        <v>31</v>
      </c>
      <c r="AX4378" s="287" t="s">
        <v>84</v>
      </c>
      <c r="AY4378" s="288" t="s">
        <v>366</v>
      </c>
    </row>
    <row r="4379" spans="2:65" s="74" customFormat="1" ht="24.2" customHeight="1">
      <c r="B4379" s="73"/>
      <c r="C4379" s="260" t="s">
        <v>3508</v>
      </c>
      <c r="D4379" s="260" t="s">
        <v>368</v>
      </c>
      <c r="E4379" s="261" t="s">
        <v>3509</v>
      </c>
      <c r="F4379" s="262" t="s">
        <v>3510</v>
      </c>
      <c r="G4379" s="263" t="s">
        <v>249</v>
      </c>
      <c r="H4379" s="264">
        <v>9.9290000000000003</v>
      </c>
      <c r="I4379" s="26"/>
      <c r="J4379" s="266">
        <f>ROUND(I4379*H4379,2)</f>
        <v>0</v>
      </c>
      <c r="K4379" s="267"/>
      <c r="L4379" s="73"/>
      <c r="M4379" s="27" t="s">
        <v>1</v>
      </c>
      <c r="N4379" s="233" t="s">
        <v>43</v>
      </c>
      <c r="P4379" s="269">
        <f>O4379*H4379</f>
        <v>0</v>
      </c>
      <c r="Q4379" s="269">
        <v>0</v>
      </c>
      <c r="R4379" s="269">
        <f>Q4379*H4379</f>
        <v>0</v>
      </c>
      <c r="S4379" s="269">
        <v>6.3E-2</v>
      </c>
      <c r="T4379" s="270">
        <f>S4379*H4379</f>
        <v>0.62552700000000006</v>
      </c>
      <c r="AR4379" s="271" t="s">
        <v>371</v>
      </c>
      <c r="AT4379" s="271" t="s">
        <v>368</v>
      </c>
      <c r="AU4379" s="271" t="s">
        <v>90</v>
      </c>
      <c r="AY4379" s="53" t="s">
        <v>366</v>
      </c>
      <c r="BE4379" s="179">
        <f>IF(N4379="základná",J4379,0)</f>
        <v>0</v>
      </c>
      <c r="BF4379" s="179">
        <f>IF(N4379="znížená",J4379,0)</f>
        <v>0</v>
      </c>
      <c r="BG4379" s="179">
        <f>IF(N4379="zákl. prenesená",J4379,0)</f>
        <v>0</v>
      </c>
      <c r="BH4379" s="179">
        <f>IF(N4379="zníž. prenesená",J4379,0)</f>
        <v>0</v>
      </c>
      <c r="BI4379" s="179">
        <f>IF(N4379="nulová",J4379,0)</f>
        <v>0</v>
      </c>
      <c r="BJ4379" s="53" t="s">
        <v>90</v>
      </c>
      <c r="BK4379" s="179">
        <f>ROUND(I4379*H4379,2)</f>
        <v>0</v>
      </c>
      <c r="BL4379" s="53" t="s">
        <v>371</v>
      </c>
      <c r="BM4379" s="271" t="s">
        <v>3511</v>
      </c>
    </row>
    <row r="4380" spans="2:65" s="273" customFormat="1">
      <c r="B4380" s="272"/>
      <c r="D4380" s="274" t="s">
        <v>373</v>
      </c>
      <c r="E4380" s="275" t="s">
        <v>1</v>
      </c>
      <c r="F4380" s="276" t="s">
        <v>412</v>
      </c>
      <c r="H4380" s="275" t="s">
        <v>1</v>
      </c>
      <c r="L4380" s="272"/>
      <c r="M4380" s="277"/>
      <c r="T4380" s="278"/>
      <c r="AT4380" s="275" t="s">
        <v>373</v>
      </c>
      <c r="AU4380" s="275" t="s">
        <v>90</v>
      </c>
      <c r="AV4380" s="273" t="s">
        <v>84</v>
      </c>
      <c r="AW4380" s="273" t="s">
        <v>31</v>
      </c>
      <c r="AX4380" s="273" t="s">
        <v>77</v>
      </c>
      <c r="AY4380" s="275" t="s">
        <v>366</v>
      </c>
    </row>
    <row r="4381" spans="2:65" s="280" customFormat="1">
      <c r="B4381" s="279"/>
      <c r="D4381" s="274" t="s">
        <v>373</v>
      </c>
      <c r="E4381" s="281" t="s">
        <v>1</v>
      </c>
      <c r="F4381" s="282" t="s">
        <v>3512</v>
      </c>
      <c r="H4381" s="283">
        <v>4.2750000000000004</v>
      </c>
      <c r="L4381" s="279"/>
      <c r="M4381" s="284"/>
      <c r="T4381" s="285"/>
      <c r="AT4381" s="281" t="s">
        <v>373</v>
      </c>
      <c r="AU4381" s="281" t="s">
        <v>90</v>
      </c>
      <c r="AV4381" s="280" t="s">
        <v>90</v>
      </c>
      <c r="AW4381" s="280" t="s">
        <v>31</v>
      </c>
      <c r="AX4381" s="280" t="s">
        <v>77</v>
      </c>
      <c r="AY4381" s="281" t="s">
        <v>366</v>
      </c>
    </row>
    <row r="4382" spans="2:65" s="280" customFormat="1">
      <c r="B4382" s="279"/>
      <c r="D4382" s="274" t="s">
        <v>373</v>
      </c>
      <c r="E4382" s="281" t="s">
        <v>1</v>
      </c>
      <c r="F4382" s="282" t="s">
        <v>3513</v>
      </c>
      <c r="H4382" s="283">
        <v>3.3109999999999999</v>
      </c>
      <c r="L4382" s="279"/>
      <c r="M4382" s="284"/>
      <c r="T4382" s="285"/>
      <c r="AT4382" s="281" t="s">
        <v>373</v>
      </c>
      <c r="AU4382" s="281" t="s">
        <v>90</v>
      </c>
      <c r="AV4382" s="280" t="s">
        <v>90</v>
      </c>
      <c r="AW4382" s="280" t="s">
        <v>31</v>
      </c>
      <c r="AX4382" s="280" t="s">
        <v>77</v>
      </c>
      <c r="AY4382" s="281" t="s">
        <v>366</v>
      </c>
    </row>
    <row r="4383" spans="2:65" s="273" customFormat="1">
      <c r="B4383" s="272"/>
      <c r="D4383" s="274" t="s">
        <v>373</v>
      </c>
      <c r="E4383" s="275" t="s">
        <v>1</v>
      </c>
      <c r="F4383" s="276" t="s">
        <v>632</v>
      </c>
      <c r="H4383" s="275" t="s">
        <v>1</v>
      </c>
      <c r="L4383" s="272"/>
      <c r="M4383" s="277"/>
      <c r="T4383" s="278"/>
      <c r="AT4383" s="275" t="s">
        <v>373</v>
      </c>
      <c r="AU4383" s="275" t="s">
        <v>90</v>
      </c>
      <c r="AV4383" s="273" t="s">
        <v>84</v>
      </c>
      <c r="AW4383" s="273" t="s">
        <v>31</v>
      </c>
      <c r="AX4383" s="273" t="s">
        <v>77</v>
      </c>
      <c r="AY4383" s="275" t="s">
        <v>366</v>
      </c>
    </row>
    <row r="4384" spans="2:65" s="280" customFormat="1">
      <c r="B4384" s="279"/>
      <c r="D4384" s="274" t="s">
        <v>373</v>
      </c>
      <c r="E4384" s="281" t="s">
        <v>1</v>
      </c>
      <c r="F4384" s="282" t="s">
        <v>3514</v>
      </c>
      <c r="H4384" s="283">
        <v>2.343</v>
      </c>
      <c r="L4384" s="279"/>
      <c r="M4384" s="284"/>
      <c r="T4384" s="285"/>
      <c r="AT4384" s="281" t="s">
        <v>373</v>
      </c>
      <c r="AU4384" s="281" t="s">
        <v>90</v>
      </c>
      <c r="AV4384" s="280" t="s">
        <v>90</v>
      </c>
      <c r="AW4384" s="280" t="s">
        <v>31</v>
      </c>
      <c r="AX4384" s="280" t="s">
        <v>77</v>
      </c>
      <c r="AY4384" s="281" t="s">
        <v>366</v>
      </c>
    </row>
    <row r="4385" spans="2:65" s="287" customFormat="1">
      <c r="B4385" s="286"/>
      <c r="D4385" s="274" t="s">
        <v>373</v>
      </c>
      <c r="E4385" s="288" t="s">
        <v>1</v>
      </c>
      <c r="F4385" s="289" t="s">
        <v>378</v>
      </c>
      <c r="H4385" s="290">
        <v>9.9290000000000003</v>
      </c>
      <c r="L4385" s="286"/>
      <c r="M4385" s="291"/>
      <c r="T4385" s="292"/>
      <c r="AT4385" s="288" t="s">
        <v>373</v>
      </c>
      <c r="AU4385" s="288" t="s">
        <v>90</v>
      </c>
      <c r="AV4385" s="287" t="s">
        <v>371</v>
      </c>
      <c r="AW4385" s="287" t="s">
        <v>31</v>
      </c>
      <c r="AX4385" s="287" t="s">
        <v>84</v>
      </c>
      <c r="AY4385" s="288" t="s">
        <v>366</v>
      </c>
    </row>
    <row r="4386" spans="2:65" s="74" customFormat="1" ht="16.5" customHeight="1">
      <c r="B4386" s="73"/>
      <c r="C4386" s="260" t="s">
        <v>3515</v>
      </c>
      <c r="D4386" s="260" t="s">
        <v>368</v>
      </c>
      <c r="E4386" s="261" t="s">
        <v>3516</v>
      </c>
      <c r="F4386" s="262" t="s">
        <v>3517</v>
      </c>
      <c r="G4386" s="263" t="s">
        <v>249</v>
      </c>
      <c r="H4386" s="264">
        <v>1.32</v>
      </c>
      <c r="I4386" s="26"/>
      <c r="J4386" s="266">
        <f>ROUND(I4386*H4386,2)</f>
        <v>0</v>
      </c>
      <c r="K4386" s="267"/>
      <c r="L4386" s="73"/>
      <c r="M4386" s="27" t="s">
        <v>1</v>
      </c>
      <c r="N4386" s="233" t="s">
        <v>43</v>
      </c>
      <c r="P4386" s="269">
        <f>O4386*H4386</f>
        <v>0</v>
      </c>
      <c r="Q4386" s="269">
        <v>0</v>
      </c>
      <c r="R4386" s="269">
        <f>Q4386*H4386</f>
        <v>0</v>
      </c>
      <c r="S4386" s="269">
        <v>6.0000000000000001E-3</v>
      </c>
      <c r="T4386" s="270">
        <f>S4386*H4386</f>
        <v>7.92E-3</v>
      </c>
      <c r="AR4386" s="271" t="s">
        <v>371</v>
      </c>
      <c r="AT4386" s="271" t="s">
        <v>368</v>
      </c>
      <c r="AU4386" s="271" t="s">
        <v>90</v>
      </c>
      <c r="AY4386" s="53" t="s">
        <v>366</v>
      </c>
      <c r="BE4386" s="179">
        <f>IF(N4386="základná",J4386,0)</f>
        <v>0</v>
      </c>
      <c r="BF4386" s="179">
        <f>IF(N4386="znížená",J4386,0)</f>
        <v>0</v>
      </c>
      <c r="BG4386" s="179">
        <f>IF(N4386="zákl. prenesená",J4386,0)</f>
        <v>0</v>
      </c>
      <c r="BH4386" s="179">
        <f>IF(N4386="zníž. prenesená",J4386,0)</f>
        <v>0</v>
      </c>
      <c r="BI4386" s="179">
        <f>IF(N4386="nulová",J4386,0)</f>
        <v>0</v>
      </c>
      <c r="BJ4386" s="53" t="s">
        <v>90</v>
      </c>
      <c r="BK4386" s="179">
        <f>ROUND(I4386*H4386,2)</f>
        <v>0</v>
      </c>
      <c r="BL4386" s="53" t="s">
        <v>371</v>
      </c>
      <c r="BM4386" s="271" t="s">
        <v>3518</v>
      </c>
    </row>
    <row r="4387" spans="2:65" s="273" customFormat="1">
      <c r="B4387" s="272"/>
      <c r="D4387" s="274" t="s">
        <v>373</v>
      </c>
      <c r="E4387" s="275" t="s">
        <v>1</v>
      </c>
      <c r="F4387" s="276" t="s">
        <v>3519</v>
      </c>
      <c r="H4387" s="275" t="s">
        <v>1</v>
      </c>
      <c r="L4387" s="272"/>
      <c r="M4387" s="277"/>
      <c r="T4387" s="278"/>
      <c r="AT4387" s="275" t="s">
        <v>373</v>
      </c>
      <c r="AU4387" s="275" t="s">
        <v>90</v>
      </c>
      <c r="AV4387" s="273" t="s">
        <v>84</v>
      </c>
      <c r="AW4387" s="273" t="s">
        <v>31</v>
      </c>
      <c r="AX4387" s="273" t="s">
        <v>77</v>
      </c>
      <c r="AY4387" s="275" t="s">
        <v>366</v>
      </c>
    </row>
    <row r="4388" spans="2:65" s="280" customFormat="1">
      <c r="B4388" s="279"/>
      <c r="D4388" s="274" t="s">
        <v>373</v>
      </c>
      <c r="E4388" s="281" t="s">
        <v>1</v>
      </c>
      <c r="F4388" s="282" t="s">
        <v>3520</v>
      </c>
      <c r="H4388" s="283">
        <v>1.02</v>
      </c>
      <c r="L4388" s="279"/>
      <c r="M4388" s="284"/>
      <c r="T4388" s="285"/>
      <c r="AT4388" s="281" t="s">
        <v>373</v>
      </c>
      <c r="AU4388" s="281" t="s">
        <v>90</v>
      </c>
      <c r="AV4388" s="280" t="s">
        <v>90</v>
      </c>
      <c r="AW4388" s="280" t="s">
        <v>31</v>
      </c>
      <c r="AX4388" s="280" t="s">
        <v>77</v>
      </c>
      <c r="AY4388" s="281" t="s">
        <v>366</v>
      </c>
    </row>
    <row r="4389" spans="2:65" s="280" customFormat="1">
      <c r="B4389" s="279"/>
      <c r="D4389" s="274" t="s">
        <v>373</v>
      </c>
      <c r="E4389" s="281" t="s">
        <v>1</v>
      </c>
      <c r="F4389" s="282" t="s">
        <v>3521</v>
      </c>
      <c r="H4389" s="283">
        <v>0.3</v>
      </c>
      <c r="L4389" s="279"/>
      <c r="M4389" s="284"/>
      <c r="T4389" s="285"/>
      <c r="AT4389" s="281" t="s">
        <v>373</v>
      </c>
      <c r="AU4389" s="281" t="s">
        <v>90</v>
      </c>
      <c r="AV4389" s="280" t="s">
        <v>90</v>
      </c>
      <c r="AW4389" s="280" t="s">
        <v>31</v>
      </c>
      <c r="AX4389" s="280" t="s">
        <v>77</v>
      </c>
      <c r="AY4389" s="281" t="s">
        <v>366</v>
      </c>
    </row>
    <row r="4390" spans="2:65" s="287" customFormat="1">
      <c r="B4390" s="286"/>
      <c r="D4390" s="274" t="s">
        <v>373</v>
      </c>
      <c r="E4390" s="288" t="s">
        <v>1</v>
      </c>
      <c r="F4390" s="289" t="s">
        <v>378</v>
      </c>
      <c r="H4390" s="290">
        <v>1.32</v>
      </c>
      <c r="L4390" s="286"/>
      <c r="M4390" s="291"/>
      <c r="T4390" s="292"/>
      <c r="AT4390" s="288" t="s">
        <v>373</v>
      </c>
      <c r="AU4390" s="288" t="s">
        <v>90</v>
      </c>
      <c r="AV4390" s="287" t="s">
        <v>371</v>
      </c>
      <c r="AW4390" s="287" t="s">
        <v>31</v>
      </c>
      <c r="AX4390" s="287" t="s">
        <v>84</v>
      </c>
      <c r="AY4390" s="288" t="s">
        <v>366</v>
      </c>
    </row>
    <row r="4391" spans="2:65" s="74" customFormat="1" ht="24.2" customHeight="1">
      <c r="B4391" s="73"/>
      <c r="C4391" s="260" t="s">
        <v>3522</v>
      </c>
      <c r="D4391" s="260" t="s">
        <v>368</v>
      </c>
      <c r="E4391" s="261" t="s">
        <v>3523</v>
      </c>
      <c r="F4391" s="262" t="s">
        <v>3524</v>
      </c>
      <c r="G4391" s="263" t="s">
        <v>249</v>
      </c>
      <c r="H4391" s="264">
        <v>3.177</v>
      </c>
      <c r="I4391" s="26"/>
      <c r="J4391" s="266">
        <f>ROUND(I4391*H4391,2)</f>
        <v>0</v>
      </c>
      <c r="K4391" s="267"/>
      <c r="L4391" s="73"/>
      <c r="M4391" s="27" t="s">
        <v>1</v>
      </c>
      <c r="N4391" s="233" t="s">
        <v>43</v>
      </c>
      <c r="P4391" s="269">
        <f>O4391*H4391</f>
        <v>0</v>
      </c>
      <c r="Q4391" s="269">
        <v>0</v>
      </c>
      <c r="R4391" s="269">
        <f>Q4391*H4391</f>
        <v>0</v>
      </c>
      <c r="S4391" s="269">
        <v>6.0000000000000001E-3</v>
      </c>
      <c r="T4391" s="270">
        <f>S4391*H4391</f>
        <v>1.9061999999999999E-2</v>
      </c>
      <c r="AR4391" s="271" t="s">
        <v>371</v>
      </c>
      <c r="AT4391" s="271" t="s">
        <v>368</v>
      </c>
      <c r="AU4391" s="271" t="s">
        <v>90</v>
      </c>
      <c r="AY4391" s="53" t="s">
        <v>366</v>
      </c>
      <c r="BE4391" s="179">
        <f>IF(N4391="základná",J4391,0)</f>
        <v>0</v>
      </c>
      <c r="BF4391" s="179">
        <f>IF(N4391="znížená",J4391,0)</f>
        <v>0</v>
      </c>
      <c r="BG4391" s="179">
        <f>IF(N4391="zákl. prenesená",J4391,0)</f>
        <v>0</v>
      </c>
      <c r="BH4391" s="179">
        <f>IF(N4391="zníž. prenesená",J4391,0)</f>
        <v>0</v>
      </c>
      <c r="BI4391" s="179">
        <f>IF(N4391="nulová",J4391,0)</f>
        <v>0</v>
      </c>
      <c r="BJ4391" s="53" t="s">
        <v>90</v>
      </c>
      <c r="BK4391" s="179">
        <f>ROUND(I4391*H4391,2)</f>
        <v>0</v>
      </c>
      <c r="BL4391" s="53" t="s">
        <v>371</v>
      </c>
      <c r="BM4391" s="271" t="s">
        <v>3525</v>
      </c>
    </row>
    <row r="4392" spans="2:65" s="273" customFormat="1">
      <c r="B4392" s="272"/>
      <c r="D4392" s="274" t="s">
        <v>373</v>
      </c>
      <c r="E4392" s="275" t="s">
        <v>1</v>
      </c>
      <c r="F4392" s="276" t="s">
        <v>632</v>
      </c>
      <c r="H4392" s="275" t="s">
        <v>1</v>
      </c>
      <c r="L4392" s="272"/>
      <c r="M4392" s="277"/>
      <c r="T4392" s="278"/>
      <c r="AT4392" s="275" t="s">
        <v>373</v>
      </c>
      <c r="AU4392" s="275" t="s">
        <v>90</v>
      </c>
      <c r="AV4392" s="273" t="s">
        <v>84</v>
      </c>
      <c r="AW4392" s="273" t="s">
        <v>31</v>
      </c>
      <c r="AX4392" s="273" t="s">
        <v>77</v>
      </c>
      <c r="AY4392" s="275" t="s">
        <v>366</v>
      </c>
    </row>
    <row r="4393" spans="2:65" s="273" customFormat="1">
      <c r="B4393" s="272"/>
      <c r="D4393" s="274" t="s">
        <v>373</v>
      </c>
      <c r="E4393" s="275" t="s">
        <v>1</v>
      </c>
      <c r="F4393" s="276" t="s">
        <v>3526</v>
      </c>
      <c r="H4393" s="275" t="s">
        <v>1</v>
      </c>
      <c r="L4393" s="272"/>
      <c r="M4393" s="277"/>
      <c r="T4393" s="278"/>
      <c r="AT4393" s="275" t="s">
        <v>373</v>
      </c>
      <c r="AU4393" s="275" t="s">
        <v>90</v>
      </c>
      <c r="AV4393" s="273" t="s">
        <v>84</v>
      </c>
      <c r="AW4393" s="273" t="s">
        <v>31</v>
      </c>
      <c r="AX4393" s="273" t="s">
        <v>77</v>
      </c>
      <c r="AY4393" s="275" t="s">
        <v>366</v>
      </c>
    </row>
    <row r="4394" spans="2:65" s="280" customFormat="1">
      <c r="B4394" s="279"/>
      <c r="D4394" s="274" t="s">
        <v>373</v>
      </c>
      <c r="E4394" s="281" t="s">
        <v>1</v>
      </c>
      <c r="F4394" s="282" t="s">
        <v>3527</v>
      </c>
      <c r="H4394" s="283">
        <v>3.177</v>
      </c>
      <c r="L4394" s="279"/>
      <c r="M4394" s="284"/>
      <c r="T4394" s="285"/>
      <c r="AT4394" s="281" t="s">
        <v>373</v>
      </c>
      <c r="AU4394" s="281" t="s">
        <v>90</v>
      </c>
      <c r="AV4394" s="280" t="s">
        <v>90</v>
      </c>
      <c r="AW4394" s="280" t="s">
        <v>31</v>
      </c>
      <c r="AX4394" s="280" t="s">
        <v>77</v>
      </c>
      <c r="AY4394" s="281" t="s">
        <v>366</v>
      </c>
    </row>
    <row r="4395" spans="2:65" s="287" customFormat="1">
      <c r="B4395" s="286"/>
      <c r="D4395" s="274" t="s">
        <v>373</v>
      </c>
      <c r="E4395" s="288" t="s">
        <v>1</v>
      </c>
      <c r="F4395" s="289" t="s">
        <v>378</v>
      </c>
      <c r="H4395" s="290">
        <v>3.177</v>
      </c>
      <c r="L4395" s="286"/>
      <c r="M4395" s="291"/>
      <c r="T4395" s="292"/>
      <c r="AT4395" s="288" t="s">
        <v>373</v>
      </c>
      <c r="AU4395" s="288" t="s">
        <v>90</v>
      </c>
      <c r="AV4395" s="287" t="s">
        <v>371</v>
      </c>
      <c r="AW4395" s="287" t="s">
        <v>31</v>
      </c>
      <c r="AX4395" s="287" t="s">
        <v>84</v>
      </c>
      <c r="AY4395" s="288" t="s">
        <v>366</v>
      </c>
    </row>
    <row r="4396" spans="2:65" s="74" customFormat="1" ht="16.5" customHeight="1">
      <c r="B4396" s="73"/>
      <c r="C4396" s="260" t="s">
        <v>3528</v>
      </c>
      <c r="D4396" s="260" t="s">
        <v>368</v>
      </c>
      <c r="E4396" s="261" t="s">
        <v>3529</v>
      </c>
      <c r="F4396" s="262" t="s">
        <v>3530</v>
      </c>
      <c r="G4396" s="263" t="s">
        <v>249</v>
      </c>
      <c r="H4396" s="264">
        <v>49.154000000000003</v>
      </c>
      <c r="I4396" s="26"/>
      <c r="J4396" s="266">
        <f>ROUND(I4396*H4396,2)</f>
        <v>0</v>
      </c>
      <c r="K4396" s="267"/>
      <c r="L4396" s="73"/>
      <c r="M4396" s="27" t="s">
        <v>1</v>
      </c>
      <c r="N4396" s="233" t="s">
        <v>43</v>
      </c>
      <c r="P4396" s="269">
        <f>O4396*H4396</f>
        <v>0</v>
      </c>
      <c r="Q4396" s="269">
        <v>0</v>
      </c>
      <c r="R4396" s="269">
        <f>Q4396*H4396</f>
        <v>0</v>
      </c>
      <c r="S4396" s="269">
        <v>0</v>
      </c>
      <c r="T4396" s="270">
        <f>S4396*H4396</f>
        <v>0</v>
      </c>
      <c r="AR4396" s="271" t="s">
        <v>371</v>
      </c>
      <c r="AT4396" s="271" t="s">
        <v>368</v>
      </c>
      <c r="AU4396" s="271" t="s">
        <v>90</v>
      </c>
      <c r="AY4396" s="53" t="s">
        <v>366</v>
      </c>
      <c r="BE4396" s="179">
        <f>IF(N4396="základná",J4396,0)</f>
        <v>0</v>
      </c>
      <c r="BF4396" s="179">
        <f>IF(N4396="znížená",J4396,0)</f>
        <v>0</v>
      </c>
      <c r="BG4396" s="179">
        <f>IF(N4396="zákl. prenesená",J4396,0)</f>
        <v>0</v>
      </c>
      <c r="BH4396" s="179">
        <f>IF(N4396="zníž. prenesená",J4396,0)</f>
        <v>0</v>
      </c>
      <c r="BI4396" s="179">
        <f>IF(N4396="nulová",J4396,0)</f>
        <v>0</v>
      </c>
      <c r="BJ4396" s="53" t="s">
        <v>90</v>
      </c>
      <c r="BK4396" s="179">
        <f>ROUND(I4396*H4396,2)</f>
        <v>0</v>
      </c>
      <c r="BL4396" s="53" t="s">
        <v>371</v>
      </c>
      <c r="BM4396" s="271" t="s">
        <v>3531</v>
      </c>
    </row>
    <row r="4397" spans="2:65" s="273" customFormat="1">
      <c r="B4397" s="272"/>
      <c r="D4397" s="274" t="s">
        <v>373</v>
      </c>
      <c r="E4397" s="275" t="s">
        <v>1</v>
      </c>
      <c r="F4397" s="276" t="s">
        <v>632</v>
      </c>
      <c r="H4397" s="275" t="s">
        <v>1</v>
      </c>
      <c r="L4397" s="272"/>
      <c r="M4397" s="277"/>
      <c r="T4397" s="278"/>
      <c r="AT4397" s="275" t="s">
        <v>373</v>
      </c>
      <c r="AU4397" s="275" t="s">
        <v>90</v>
      </c>
      <c r="AV4397" s="273" t="s">
        <v>84</v>
      </c>
      <c r="AW4397" s="273" t="s">
        <v>31</v>
      </c>
      <c r="AX4397" s="273" t="s">
        <v>77</v>
      </c>
      <c r="AY4397" s="275" t="s">
        <v>366</v>
      </c>
    </row>
    <row r="4398" spans="2:65" s="280" customFormat="1">
      <c r="B4398" s="279"/>
      <c r="D4398" s="274" t="s">
        <v>373</v>
      </c>
      <c r="E4398" s="281" t="s">
        <v>1</v>
      </c>
      <c r="F4398" s="282" t="s">
        <v>3532</v>
      </c>
      <c r="H4398" s="283">
        <v>3.0870000000000002</v>
      </c>
      <c r="L4398" s="279"/>
      <c r="M4398" s="284"/>
      <c r="T4398" s="285"/>
      <c r="AT4398" s="281" t="s">
        <v>373</v>
      </c>
      <c r="AU4398" s="281" t="s">
        <v>90</v>
      </c>
      <c r="AV4398" s="280" t="s">
        <v>90</v>
      </c>
      <c r="AW4398" s="280" t="s">
        <v>31</v>
      </c>
      <c r="AX4398" s="280" t="s">
        <v>77</v>
      </c>
      <c r="AY4398" s="281" t="s">
        <v>366</v>
      </c>
    </row>
    <row r="4399" spans="2:65" s="280" customFormat="1">
      <c r="B4399" s="279"/>
      <c r="D4399" s="274" t="s">
        <v>373</v>
      </c>
      <c r="E4399" s="281" t="s">
        <v>1</v>
      </c>
      <c r="F4399" s="282" t="s">
        <v>3533</v>
      </c>
      <c r="H4399" s="283">
        <v>3.0840000000000001</v>
      </c>
      <c r="L4399" s="279"/>
      <c r="M4399" s="284"/>
      <c r="T4399" s="285"/>
      <c r="AT4399" s="281" t="s">
        <v>373</v>
      </c>
      <c r="AU4399" s="281" t="s">
        <v>90</v>
      </c>
      <c r="AV4399" s="280" t="s">
        <v>90</v>
      </c>
      <c r="AW4399" s="280" t="s">
        <v>31</v>
      </c>
      <c r="AX4399" s="280" t="s">
        <v>77</v>
      </c>
      <c r="AY4399" s="281" t="s">
        <v>366</v>
      </c>
    </row>
    <row r="4400" spans="2:65" s="280" customFormat="1">
      <c r="B4400" s="279"/>
      <c r="D4400" s="274" t="s">
        <v>373</v>
      </c>
      <c r="E4400" s="281" t="s">
        <v>1</v>
      </c>
      <c r="F4400" s="282" t="s">
        <v>3532</v>
      </c>
      <c r="H4400" s="283">
        <v>3.0870000000000002</v>
      </c>
      <c r="L4400" s="279"/>
      <c r="M4400" s="284"/>
      <c r="T4400" s="285"/>
      <c r="AT4400" s="281" t="s">
        <v>373</v>
      </c>
      <c r="AU4400" s="281" t="s">
        <v>90</v>
      </c>
      <c r="AV4400" s="280" t="s">
        <v>90</v>
      </c>
      <c r="AW4400" s="280" t="s">
        <v>31</v>
      </c>
      <c r="AX4400" s="280" t="s">
        <v>77</v>
      </c>
      <c r="AY4400" s="281" t="s">
        <v>366</v>
      </c>
    </row>
    <row r="4401" spans="2:65" s="280" customFormat="1">
      <c r="B4401" s="279"/>
      <c r="D4401" s="274" t="s">
        <v>373</v>
      </c>
      <c r="E4401" s="281" t="s">
        <v>1</v>
      </c>
      <c r="F4401" s="282" t="s">
        <v>3534</v>
      </c>
      <c r="H4401" s="283">
        <v>8.2479999999999993</v>
      </c>
      <c r="L4401" s="279"/>
      <c r="M4401" s="284"/>
      <c r="T4401" s="285"/>
      <c r="AT4401" s="281" t="s">
        <v>373</v>
      </c>
      <c r="AU4401" s="281" t="s">
        <v>90</v>
      </c>
      <c r="AV4401" s="280" t="s">
        <v>90</v>
      </c>
      <c r="AW4401" s="280" t="s">
        <v>31</v>
      </c>
      <c r="AX4401" s="280" t="s">
        <v>77</v>
      </c>
      <c r="AY4401" s="281" t="s">
        <v>366</v>
      </c>
    </row>
    <row r="4402" spans="2:65" s="273" customFormat="1">
      <c r="B4402" s="272"/>
      <c r="D4402" s="274" t="s">
        <v>373</v>
      </c>
      <c r="E4402" s="275" t="s">
        <v>1</v>
      </c>
      <c r="F4402" s="276" t="s">
        <v>634</v>
      </c>
      <c r="H4402" s="275" t="s">
        <v>1</v>
      </c>
      <c r="L4402" s="272"/>
      <c r="M4402" s="277"/>
      <c r="T4402" s="278"/>
      <c r="AT4402" s="275" t="s">
        <v>373</v>
      </c>
      <c r="AU4402" s="275" t="s">
        <v>90</v>
      </c>
      <c r="AV4402" s="273" t="s">
        <v>84</v>
      </c>
      <c r="AW4402" s="273" t="s">
        <v>31</v>
      </c>
      <c r="AX4402" s="273" t="s">
        <v>77</v>
      </c>
      <c r="AY4402" s="275" t="s">
        <v>366</v>
      </c>
    </row>
    <row r="4403" spans="2:65" s="280" customFormat="1">
      <c r="B4403" s="279"/>
      <c r="D4403" s="274" t="s">
        <v>373</v>
      </c>
      <c r="E4403" s="281" t="s">
        <v>1</v>
      </c>
      <c r="F4403" s="282" t="s">
        <v>3535</v>
      </c>
      <c r="H4403" s="283">
        <v>3.27</v>
      </c>
      <c r="L4403" s="279"/>
      <c r="M4403" s="284"/>
      <c r="T4403" s="285"/>
      <c r="AT4403" s="281" t="s">
        <v>373</v>
      </c>
      <c r="AU4403" s="281" t="s">
        <v>90</v>
      </c>
      <c r="AV4403" s="280" t="s">
        <v>90</v>
      </c>
      <c r="AW4403" s="280" t="s">
        <v>31</v>
      </c>
      <c r="AX4403" s="280" t="s">
        <v>77</v>
      </c>
      <c r="AY4403" s="281" t="s">
        <v>366</v>
      </c>
    </row>
    <row r="4404" spans="2:65" s="280" customFormat="1">
      <c r="B4404" s="279"/>
      <c r="D4404" s="274" t="s">
        <v>373</v>
      </c>
      <c r="E4404" s="281" t="s">
        <v>1</v>
      </c>
      <c r="F4404" s="282" t="s">
        <v>3426</v>
      </c>
      <c r="H4404" s="283">
        <v>3.3530000000000002</v>
      </c>
      <c r="L4404" s="279"/>
      <c r="M4404" s="284"/>
      <c r="T4404" s="285"/>
      <c r="AT4404" s="281" t="s">
        <v>373</v>
      </c>
      <c r="AU4404" s="281" t="s">
        <v>90</v>
      </c>
      <c r="AV4404" s="280" t="s">
        <v>90</v>
      </c>
      <c r="AW4404" s="280" t="s">
        <v>31</v>
      </c>
      <c r="AX4404" s="280" t="s">
        <v>77</v>
      </c>
      <c r="AY4404" s="281" t="s">
        <v>366</v>
      </c>
    </row>
    <row r="4405" spans="2:65" s="280" customFormat="1">
      <c r="B4405" s="279"/>
      <c r="D4405" s="274" t="s">
        <v>373</v>
      </c>
      <c r="E4405" s="281" t="s">
        <v>1</v>
      </c>
      <c r="F4405" s="282" t="s">
        <v>3536</v>
      </c>
      <c r="H4405" s="283">
        <v>3.226</v>
      </c>
      <c r="L4405" s="279"/>
      <c r="M4405" s="284"/>
      <c r="T4405" s="285"/>
      <c r="AT4405" s="281" t="s">
        <v>373</v>
      </c>
      <c r="AU4405" s="281" t="s">
        <v>90</v>
      </c>
      <c r="AV4405" s="280" t="s">
        <v>90</v>
      </c>
      <c r="AW4405" s="280" t="s">
        <v>31</v>
      </c>
      <c r="AX4405" s="280" t="s">
        <v>77</v>
      </c>
      <c r="AY4405" s="281" t="s">
        <v>366</v>
      </c>
    </row>
    <row r="4406" spans="2:65" s="280" customFormat="1">
      <c r="B4406" s="279"/>
      <c r="D4406" s="274" t="s">
        <v>373</v>
      </c>
      <c r="E4406" s="281" t="s">
        <v>1</v>
      </c>
      <c r="F4406" s="282" t="s">
        <v>3537</v>
      </c>
      <c r="H4406" s="283">
        <v>6.7060000000000004</v>
      </c>
      <c r="L4406" s="279"/>
      <c r="M4406" s="284"/>
      <c r="T4406" s="285"/>
      <c r="AT4406" s="281" t="s">
        <v>373</v>
      </c>
      <c r="AU4406" s="281" t="s">
        <v>90</v>
      </c>
      <c r="AV4406" s="280" t="s">
        <v>90</v>
      </c>
      <c r="AW4406" s="280" t="s">
        <v>31</v>
      </c>
      <c r="AX4406" s="280" t="s">
        <v>77</v>
      </c>
      <c r="AY4406" s="281" t="s">
        <v>366</v>
      </c>
    </row>
    <row r="4407" spans="2:65" s="273" customFormat="1">
      <c r="B4407" s="272"/>
      <c r="D4407" s="274" t="s">
        <v>373</v>
      </c>
      <c r="E4407" s="275" t="s">
        <v>1</v>
      </c>
      <c r="F4407" s="276" t="s">
        <v>924</v>
      </c>
      <c r="H4407" s="275" t="s">
        <v>1</v>
      </c>
      <c r="L4407" s="272"/>
      <c r="M4407" s="277"/>
      <c r="T4407" s="278"/>
      <c r="AT4407" s="275" t="s">
        <v>373</v>
      </c>
      <c r="AU4407" s="275" t="s">
        <v>90</v>
      </c>
      <c r="AV4407" s="273" t="s">
        <v>84</v>
      </c>
      <c r="AW4407" s="273" t="s">
        <v>31</v>
      </c>
      <c r="AX4407" s="273" t="s">
        <v>77</v>
      </c>
      <c r="AY4407" s="275" t="s">
        <v>366</v>
      </c>
    </row>
    <row r="4408" spans="2:65" s="280" customFormat="1">
      <c r="B4408" s="279"/>
      <c r="D4408" s="274" t="s">
        <v>373</v>
      </c>
      <c r="E4408" s="281" t="s">
        <v>1</v>
      </c>
      <c r="F4408" s="282" t="s">
        <v>3538</v>
      </c>
      <c r="H4408" s="283">
        <v>2.87</v>
      </c>
      <c r="L4408" s="279"/>
      <c r="M4408" s="284"/>
      <c r="T4408" s="285"/>
      <c r="AT4408" s="281" t="s">
        <v>373</v>
      </c>
      <c r="AU4408" s="281" t="s">
        <v>90</v>
      </c>
      <c r="AV4408" s="280" t="s">
        <v>90</v>
      </c>
      <c r="AW4408" s="280" t="s">
        <v>31</v>
      </c>
      <c r="AX4408" s="280" t="s">
        <v>77</v>
      </c>
      <c r="AY4408" s="281" t="s">
        <v>366</v>
      </c>
    </row>
    <row r="4409" spans="2:65" s="280" customFormat="1">
      <c r="B4409" s="279"/>
      <c r="D4409" s="274" t="s">
        <v>373</v>
      </c>
      <c r="E4409" s="281" t="s">
        <v>1</v>
      </c>
      <c r="F4409" s="282" t="s">
        <v>3539</v>
      </c>
      <c r="H4409" s="283">
        <v>2.7120000000000002</v>
      </c>
      <c r="L4409" s="279"/>
      <c r="M4409" s="284"/>
      <c r="T4409" s="285"/>
      <c r="AT4409" s="281" t="s">
        <v>373</v>
      </c>
      <c r="AU4409" s="281" t="s">
        <v>90</v>
      </c>
      <c r="AV4409" s="280" t="s">
        <v>90</v>
      </c>
      <c r="AW4409" s="280" t="s">
        <v>31</v>
      </c>
      <c r="AX4409" s="280" t="s">
        <v>77</v>
      </c>
      <c r="AY4409" s="281" t="s">
        <v>366</v>
      </c>
    </row>
    <row r="4410" spans="2:65" s="280" customFormat="1">
      <c r="B4410" s="279"/>
      <c r="D4410" s="274" t="s">
        <v>373</v>
      </c>
      <c r="E4410" s="281" t="s">
        <v>1</v>
      </c>
      <c r="F4410" s="282" t="s">
        <v>3540</v>
      </c>
      <c r="H4410" s="283">
        <v>2.8250000000000002</v>
      </c>
      <c r="L4410" s="279"/>
      <c r="M4410" s="284"/>
      <c r="T4410" s="285"/>
      <c r="AT4410" s="281" t="s">
        <v>373</v>
      </c>
      <c r="AU4410" s="281" t="s">
        <v>90</v>
      </c>
      <c r="AV4410" s="280" t="s">
        <v>90</v>
      </c>
      <c r="AW4410" s="280" t="s">
        <v>31</v>
      </c>
      <c r="AX4410" s="280" t="s">
        <v>77</v>
      </c>
      <c r="AY4410" s="281" t="s">
        <v>366</v>
      </c>
    </row>
    <row r="4411" spans="2:65" s="280" customFormat="1">
      <c r="B4411" s="279"/>
      <c r="D4411" s="274" t="s">
        <v>373</v>
      </c>
      <c r="E4411" s="281" t="s">
        <v>1</v>
      </c>
      <c r="F4411" s="282" t="s">
        <v>3541</v>
      </c>
      <c r="H4411" s="283">
        <v>3.8479999999999999</v>
      </c>
      <c r="L4411" s="279"/>
      <c r="M4411" s="284"/>
      <c r="T4411" s="285"/>
      <c r="AT4411" s="281" t="s">
        <v>373</v>
      </c>
      <c r="AU4411" s="281" t="s">
        <v>90</v>
      </c>
      <c r="AV4411" s="280" t="s">
        <v>90</v>
      </c>
      <c r="AW4411" s="280" t="s">
        <v>31</v>
      </c>
      <c r="AX4411" s="280" t="s">
        <v>77</v>
      </c>
      <c r="AY4411" s="281" t="s">
        <v>366</v>
      </c>
    </row>
    <row r="4412" spans="2:65" s="280" customFormat="1">
      <c r="B4412" s="279"/>
      <c r="D4412" s="274" t="s">
        <v>373</v>
      </c>
      <c r="E4412" s="281" t="s">
        <v>1</v>
      </c>
      <c r="F4412" s="282" t="s">
        <v>3542</v>
      </c>
      <c r="H4412" s="283">
        <v>2.8380000000000001</v>
      </c>
      <c r="L4412" s="279"/>
      <c r="M4412" s="284"/>
      <c r="T4412" s="285"/>
      <c r="AT4412" s="281" t="s">
        <v>373</v>
      </c>
      <c r="AU4412" s="281" t="s">
        <v>90</v>
      </c>
      <c r="AV4412" s="280" t="s">
        <v>90</v>
      </c>
      <c r="AW4412" s="280" t="s">
        <v>31</v>
      </c>
      <c r="AX4412" s="280" t="s">
        <v>77</v>
      </c>
      <c r="AY4412" s="281" t="s">
        <v>366</v>
      </c>
    </row>
    <row r="4413" spans="2:65" s="287" customFormat="1">
      <c r="B4413" s="286"/>
      <c r="D4413" s="274" t="s">
        <v>373</v>
      </c>
      <c r="E4413" s="288" t="s">
        <v>1</v>
      </c>
      <c r="F4413" s="289" t="s">
        <v>378</v>
      </c>
      <c r="H4413" s="290">
        <v>49.154000000000003</v>
      </c>
      <c r="L4413" s="286"/>
      <c r="M4413" s="291"/>
      <c r="T4413" s="292"/>
      <c r="AT4413" s="288" t="s">
        <v>373</v>
      </c>
      <c r="AU4413" s="288" t="s">
        <v>90</v>
      </c>
      <c r="AV4413" s="287" t="s">
        <v>371</v>
      </c>
      <c r="AW4413" s="287" t="s">
        <v>31</v>
      </c>
      <c r="AX4413" s="287" t="s">
        <v>84</v>
      </c>
      <c r="AY4413" s="288" t="s">
        <v>366</v>
      </c>
    </row>
    <row r="4414" spans="2:65" s="74" customFormat="1" ht="24.2" customHeight="1">
      <c r="B4414" s="73"/>
      <c r="C4414" s="260" t="s">
        <v>3543</v>
      </c>
      <c r="D4414" s="260" t="s">
        <v>368</v>
      </c>
      <c r="E4414" s="261" t="s">
        <v>3544</v>
      </c>
      <c r="F4414" s="262" t="s">
        <v>3545</v>
      </c>
      <c r="G4414" s="263" t="s">
        <v>630</v>
      </c>
      <c r="H4414" s="264">
        <v>28</v>
      </c>
      <c r="I4414" s="26"/>
      <c r="J4414" s="266">
        <f>ROUND(I4414*H4414,2)</f>
        <v>0</v>
      </c>
      <c r="K4414" s="267"/>
      <c r="L4414" s="73"/>
      <c r="M4414" s="27" t="s">
        <v>1</v>
      </c>
      <c r="N4414" s="233" t="s">
        <v>43</v>
      </c>
      <c r="P4414" s="269">
        <f>O4414*H4414</f>
        <v>0</v>
      </c>
      <c r="Q4414" s="269">
        <v>0</v>
      </c>
      <c r="R4414" s="269">
        <f>Q4414*H4414</f>
        <v>0</v>
      </c>
      <c r="S4414" s="269">
        <v>1.4E-2</v>
      </c>
      <c r="T4414" s="270">
        <f>S4414*H4414</f>
        <v>0.39200000000000002</v>
      </c>
      <c r="AR4414" s="271" t="s">
        <v>371</v>
      </c>
      <c r="AT4414" s="271" t="s">
        <v>368</v>
      </c>
      <c r="AU4414" s="271" t="s">
        <v>90</v>
      </c>
      <c r="AY4414" s="53" t="s">
        <v>366</v>
      </c>
      <c r="BE4414" s="179">
        <f>IF(N4414="základná",J4414,0)</f>
        <v>0</v>
      </c>
      <c r="BF4414" s="179">
        <f>IF(N4414="znížená",J4414,0)</f>
        <v>0</v>
      </c>
      <c r="BG4414" s="179">
        <f>IF(N4414="zákl. prenesená",J4414,0)</f>
        <v>0</v>
      </c>
      <c r="BH4414" s="179">
        <f>IF(N4414="zníž. prenesená",J4414,0)</f>
        <v>0</v>
      </c>
      <c r="BI4414" s="179">
        <f>IF(N4414="nulová",J4414,0)</f>
        <v>0</v>
      </c>
      <c r="BJ4414" s="53" t="s">
        <v>90</v>
      </c>
      <c r="BK4414" s="179">
        <f>ROUND(I4414*H4414,2)</f>
        <v>0</v>
      </c>
      <c r="BL4414" s="53" t="s">
        <v>371</v>
      </c>
      <c r="BM4414" s="271" t="s">
        <v>3546</v>
      </c>
    </row>
    <row r="4415" spans="2:65" s="273" customFormat="1">
      <c r="B4415" s="272"/>
      <c r="D4415" s="274" t="s">
        <v>373</v>
      </c>
      <c r="E4415" s="275" t="s">
        <v>1</v>
      </c>
      <c r="F4415" s="276" t="s">
        <v>412</v>
      </c>
      <c r="H4415" s="275" t="s">
        <v>1</v>
      </c>
      <c r="L4415" s="272"/>
      <c r="M4415" s="277"/>
      <c r="T4415" s="278"/>
      <c r="AT4415" s="275" t="s">
        <v>373</v>
      </c>
      <c r="AU4415" s="275" t="s">
        <v>90</v>
      </c>
      <c r="AV4415" s="273" t="s">
        <v>84</v>
      </c>
      <c r="AW4415" s="273" t="s">
        <v>31</v>
      </c>
      <c r="AX4415" s="273" t="s">
        <v>77</v>
      </c>
      <c r="AY4415" s="275" t="s">
        <v>366</v>
      </c>
    </row>
    <row r="4416" spans="2:65" s="280" customFormat="1">
      <c r="B4416" s="279"/>
      <c r="D4416" s="274" t="s">
        <v>373</v>
      </c>
      <c r="E4416" s="281" t="s">
        <v>1</v>
      </c>
      <c r="F4416" s="282" t="s">
        <v>3547</v>
      </c>
      <c r="H4416" s="283">
        <v>12</v>
      </c>
      <c r="L4416" s="279"/>
      <c r="M4416" s="284"/>
      <c r="T4416" s="285"/>
      <c r="AT4416" s="281" t="s">
        <v>373</v>
      </c>
      <c r="AU4416" s="281" t="s">
        <v>90</v>
      </c>
      <c r="AV4416" s="280" t="s">
        <v>90</v>
      </c>
      <c r="AW4416" s="280" t="s">
        <v>31</v>
      </c>
      <c r="AX4416" s="280" t="s">
        <v>77</v>
      </c>
      <c r="AY4416" s="281" t="s">
        <v>366</v>
      </c>
    </row>
    <row r="4417" spans="2:65" s="273" customFormat="1">
      <c r="B4417" s="272"/>
      <c r="D4417" s="274" t="s">
        <v>373</v>
      </c>
      <c r="E4417" s="275" t="s">
        <v>1</v>
      </c>
      <c r="F4417" s="276" t="s">
        <v>412</v>
      </c>
      <c r="H4417" s="275" t="s">
        <v>1</v>
      </c>
      <c r="L4417" s="272"/>
      <c r="M4417" s="277"/>
      <c r="T4417" s="278"/>
      <c r="AT4417" s="275" t="s">
        <v>373</v>
      </c>
      <c r="AU4417" s="275" t="s">
        <v>90</v>
      </c>
      <c r="AV4417" s="273" t="s">
        <v>84</v>
      </c>
      <c r="AW4417" s="273" t="s">
        <v>31</v>
      </c>
      <c r="AX4417" s="273" t="s">
        <v>77</v>
      </c>
      <c r="AY4417" s="275" t="s">
        <v>366</v>
      </c>
    </row>
    <row r="4418" spans="2:65" s="280" customFormat="1">
      <c r="B4418" s="279"/>
      <c r="D4418" s="274" t="s">
        <v>373</v>
      </c>
      <c r="E4418" s="281" t="s">
        <v>1</v>
      </c>
      <c r="F4418" s="282" t="s">
        <v>3548</v>
      </c>
      <c r="H4418" s="283">
        <v>15</v>
      </c>
      <c r="L4418" s="279"/>
      <c r="M4418" s="284"/>
      <c r="T4418" s="285"/>
      <c r="AT4418" s="281" t="s">
        <v>373</v>
      </c>
      <c r="AU4418" s="281" t="s">
        <v>90</v>
      </c>
      <c r="AV4418" s="280" t="s">
        <v>90</v>
      </c>
      <c r="AW4418" s="280" t="s">
        <v>31</v>
      </c>
      <c r="AX4418" s="280" t="s">
        <v>77</v>
      </c>
      <c r="AY4418" s="281" t="s">
        <v>366</v>
      </c>
    </row>
    <row r="4419" spans="2:65" s="273" customFormat="1">
      <c r="B4419" s="272"/>
      <c r="D4419" s="274" t="s">
        <v>373</v>
      </c>
      <c r="E4419" s="275" t="s">
        <v>1</v>
      </c>
      <c r="F4419" s="276" t="s">
        <v>3549</v>
      </c>
      <c r="H4419" s="275" t="s">
        <v>1</v>
      </c>
      <c r="L4419" s="272"/>
      <c r="M4419" s="277"/>
      <c r="T4419" s="278"/>
      <c r="AT4419" s="275" t="s">
        <v>373</v>
      </c>
      <c r="AU4419" s="275" t="s">
        <v>90</v>
      </c>
      <c r="AV4419" s="273" t="s">
        <v>84</v>
      </c>
      <c r="AW4419" s="273" t="s">
        <v>31</v>
      </c>
      <c r="AX4419" s="273" t="s">
        <v>77</v>
      </c>
      <c r="AY4419" s="275" t="s">
        <v>366</v>
      </c>
    </row>
    <row r="4420" spans="2:65" s="280" customFormat="1">
      <c r="B4420" s="279"/>
      <c r="D4420" s="274" t="s">
        <v>373</v>
      </c>
      <c r="E4420" s="281" t="s">
        <v>1</v>
      </c>
      <c r="F4420" s="282" t="s">
        <v>84</v>
      </c>
      <c r="H4420" s="283">
        <v>1</v>
      </c>
      <c r="L4420" s="279"/>
      <c r="M4420" s="284"/>
      <c r="T4420" s="285"/>
      <c r="AT4420" s="281" t="s">
        <v>373</v>
      </c>
      <c r="AU4420" s="281" t="s">
        <v>90</v>
      </c>
      <c r="AV4420" s="280" t="s">
        <v>90</v>
      </c>
      <c r="AW4420" s="280" t="s">
        <v>31</v>
      </c>
      <c r="AX4420" s="280" t="s">
        <v>77</v>
      </c>
      <c r="AY4420" s="281" t="s">
        <v>366</v>
      </c>
    </row>
    <row r="4421" spans="2:65" s="287" customFormat="1">
      <c r="B4421" s="286"/>
      <c r="D4421" s="274" t="s">
        <v>373</v>
      </c>
      <c r="E4421" s="288" t="s">
        <v>1</v>
      </c>
      <c r="F4421" s="289" t="s">
        <v>378</v>
      </c>
      <c r="H4421" s="290">
        <v>28</v>
      </c>
      <c r="L4421" s="286"/>
      <c r="M4421" s="291"/>
      <c r="T4421" s="292"/>
      <c r="AT4421" s="288" t="s">
        <v>373</v>
      </c>
      <c r="AU4421" s="288" t="s">
        <v>90</v>
      </c>
      <c r="AV4421" s="287" t="s">
        <v>371</v>
      </c>
      <c r="AW4421" s="287" t="s">
        <v>31</v>
      </c>
      <c r="AX4421" s="287" t="s">
        <v>84</v>
      </c>
      <c r="AY4421" s="288" t="s">
        <v>366</v>
      </c>
    </row>
    <row r="4422" spans="2:65" s="74" customFormat="1" ht="24.2" customHeight="1">
      <c r="B4422" s="73"/>
      <c r="C4422" s="260" t="s">
        <v>3550</v>
      </c>
      <c r="D4422" s="260" t="s">
        <v>368</v>
      </c>
      <c r="E4422" s="261" t="s">
        <v>3551</v>
      </c>
      <c r="F4422" s="262" t="s">
        <v>3552</v>
      </c>
      <c r="G4422" s="263" t="s">
        <v>630</v>
      </c>
      <c r="H4422" s="264">
        <v>6</v>
      </c>
      <c r="I4422" s="26"/>
      <c r="J4422" s="266">
        <f>ROUND(I4422*H4422,2)</f>
        <v>0</v>
      </c>
      <c r="K4422" s="267"/>
      <c r="L4422" s="73"/>
      <c r="M4422" s="27" t="s">
        <v>1</v>
      </c>
      <c r="N4422" s="233" t="s">
        <v>43</v>
      </c>
      <c r="P4422" s="269">
        <f>O4422*H4422</f>
        <v>0</v>
      </c>
      <c r="Q4422" s="269">
        <v>0</v>
      </c>
      <c r="R4422" s="269">
        <f>Q4422*H4422</f>
        <v>0</v>
      </c>
      <c r="S4422" s="269">
        <v>2.5999999999999999E-2</v>
      </c>
      <c r="T4422" s="270">
        <f>S4422*H4422</f>
        <v>0.156</v>
      </c>
      <c r="AR4422" s="271" t="s">
        <v>371</v>
      </c>
      <c r="AT4422" s="271" t="s">
        <v>368</v>
      </c>
      <c r="AU4422" s="271" t="s">
        <v>90</v>
      </c>
      <c r="AY4422" s="53" t="s">
        <v>366</v>
      </c>
      <c r="BE4422" s="179">
        <f>IF(N4422="základná",J4422,0)</f>
        <v>0</v>
      </c>
      <c r="BF4422" s="179">
        <f>IF(N4422="znížená",J4422,0)</f>
        <v>0</v>
      </c>
      <c r="BG4422" s="179">
        <f>IF(N4422="zákl. prenesená",J4422,0)</f>
        <v>0</v>
      </c>
      <c r="BH4422" s="179">
        <f>IF(N4422="zníž. prenesená",J4422,0)</f>
        <v>0</v>
      </c>
      <c r="BI4422" s="179">
        <f>IF(N4422="nulová",J4422,0)</f>
        <v>0</v>
      </c>
      <c r="BJ4422" s="53" t="s">
        <v>90</v>
      </c>
      <c r="BK4422" s="179">
        <f>ROUND(I4422*H4422,2)</f>
        <v>0</v>
      </c>
      <c r="BL4422" s="53" t="s">
        <v>371</v>
      </c>
      <c r="BM4422" s="271" t="s">
        <v>3553</v>
      </c>
    </row>
    <row r="4423" spans="2:65" s="273" customFormat="1">
      <c r="B4423" s="272"/>
      <c r="D4423" s="274" t="s">
        <v>373</v>
      </c>
      <c r="E4423" s="275" t="s">
        <v>1</v>
      </c>
      <c r="F4423" s="276" t="s">
        <v>632</v>
      </c>
      <c r="H4423" s="275" t="s">
        <v>1</v>
      </c>
      <c r="L4423" s="272"/>
      <c r="M4423" s="277"/>
      <c r="T4423" s="278"/>
      <c r="AT4423" s="275" t="s">
        <v>373</v>
      </c>
      <c r="AU4423" s="275" t="s">
        <v>90</v>
      </c>
      <c r="AV4423" s="273" t="s">
        <v>84</v>
      </c>
      <c r="AW4423" s="273" t="s">
        <v>31</v>
      </c>
      <c r="AX4423" s="273" t="s">
        <v>77</v>
      </c>
      <c r="AY4423" s="275" t="s">
        <v>366</v>
      </c>
    </row>
    <row r="4424" spans="2:65" s="280" customFormat="1">
      <c r="B4424" s="279"/>
      <c r="D4424" s="274" t="s">
        <v>373</v>
      </c>
      <c r="E4424" s="281" t="s">
        <v>1</v>
      </c>
      <c r="F4424" s="282" t="s">
        <v>2610</v>
      </c>
      <c r="H4424" s="283">
        <v>2</v>
      </c>
      <c r="L4424" s="279"/>
      <c r="M4424" s="284"/>
      <c r="T4424" s="285"/>
      <c r="AT4424" s="281" t="s">
        <v>373</v>
      </c>
      <c r="AU4424" s="281" t="s">
        <v>90</v>
      </c>
      <c r="AV4424" s="280" t="s">
        <v>90</v>
      </c>
      <c r="AW4424" s="280" t="s">
        <v>31</v>
      </c>
      <c r="AX4424" s="280" t="s">
        <v>77</v>
      </c>
      <c r="AY4424" s="281" t="s">
        <v>366</v>
      </c>
    </row>
    <row r="4425" spans="2:65" s="273" customFormat="1">
      <c r="B4425" s="272"/>
      <c r="D4425" s="274" t="s">
        <v>373</v>
      </c>
      <c r="E4425" s="275" t="s">
        <v>1</v>
      </c>
      <c r="F4425" s="276" t="s">
        <v>634</v>
      </c>
      <c r="H4425" s="275" t="s">
        <v>1</v>
      </c>
      <c r="L4425" s="272"/>
      <c r="M4425" s="277"/>
      <c r="T4425" s="278"/>
      <c r="AT4425" s="275" t="s">
        <v>373</v>
      </c>
      <c r="AU4425" s="275" t="s">
        <v>90</v>
      </c>
      <c r="AV4425" s="273" t="s">
        <v>84</v>
      </c>
      <c r="AW4425" s="273" t="s">
        <v>31</v>
      </c>
      <c r="AX4425" s="273" t="s">
        <v>77</v>
      </c>
      <c r="AY4425" s="275" t="s">
        <v>366</v>
      </c>
    </row>
    <row r="4426" spans="2:65" s="280" customFormat="1">
      <c r="B4426" s="279"/>
      <c r="D4426" s="274" t="s">
        <v>373</v>
      </c>
      <c r="E4426" s="281" t="s">
        <v>1</v>
      </c>
      <c r="F4426" s="282" t="s">
        <v>2610</v>
      </c>
      <c r="H4426" s="283">
        <v>2</v>
      </c>
      <c r="L4426" s="279"/>
      <c r="M4426" s="284"/>
      <c r="T4426" s="285"/>
      <c r="AT4426" s="281" t="s">
        <v>373</v>
      </c>
      <c r="AU4426" s="281" t="s">
        <v>90</v>
      </c>
      <c r="AV4426" s="280" t="s">
        <v>90</v>
      </c>
      <c r="AW4426" s="280" t="s">
        <v>31</v>
      </c>
      <c r="AX4426" s="280" t="s">
        <v>77</v>
      </c>
      <c r="AY4426" s="281" t="s">
        <v>366</v>
      </c>
    </row>
    <row r="4427" spans="2:65" s="273" customFormat="1">
      <c r="B4427" s="272"/>
      <c r="D4427" s="274" t="s">
        <v>373</v>
      </c>
      <c r="E4427" s="275" t="s">
        <v>1</v>
      </c>
      <c r="F4427" s="276" t="s">
        <v>924</v>
      </c>
      <c r="H4427" s="275" t="s">
        <v>1</v>
      </c>
      <c r="L4427" s="272"/>
      <c r="M4427" s="277"/>
      <c r="T4427" s="278"/>
      <c r="AT4427" s="275" t="s">
        <v>373</v>
      </c>
      <c r="AU4427" s="275" t="s">
        <v>90</v>
      </c>
      <c r="AV4427" s="273" t="s">
        <v>84</v>
      </c>
      <c r="AW4427" s="273" t="s">
        <v>31</v>
      </c>
      <c r="AX4427" s="273" t="s">
        <v>77</v>
      </c>
      <c r="AY4427" s="275" t="s">
        <v>366</v>
      </c>
    </row>
    <row r="4428" spans="2:65" s="280" customFormat="1">
      <c r="B4428" s="279"/>
      <c r="D4428" s="274" t="s">
        <v>373</v>
      </c>
      <c r="E4428" s="281" t="s">
        <v>1</v>
      </c>
      <c r="F4428" s="282" t="s">
        <v>2610</v>
      </c>
      <c r="H4428" s="283">
        <v>2</v>
      </c>
      <c r="L4428" s="279"/>
      <c r="M4428" s="284"/>
      <c r="T4428" s="285"/>
      <c r="AT4428" s="281" t="s">
        <v>373</v>
      </c>
      <c r="AU4428" s="281" t="s">
        <v>90</v>
      </c>
      <c r="AV4428" s="280" t="s">
        <v>90</v>
      </c>
      <c r="AW4428" s="280" t="s">
        <v>31</v>
      </c>
      <c r="AX4428" s="280" t="s">
        <v>77</v>
      </c>
      <c r="AY4428" s="281" t="s">
        <v>366</v>
      </c>
    </row>
    <row r="4429" spans="2:65" s="287" customFormat="1">
      <c r="B4429" s="286"/>
      <c r="D4429" s="274" t="s">
        <v>373</v>
      </c>
      <c r="E4429" s="288" t="s">
        <v>1</v>
      </c>
      <c r="F4429" s="289" t="s">
        <v>378</v>
      </c>
      <c r="H4429" s="290">
        <v>6</v>
      </c>
      <c r="L4429" s="286"/>
      <c r="M4429" s="291"/>
      <c r="T4429" s="292"/>
      <c r="AT4429" s="288" t="s">
        <v>373</v>
      </c>
      <c r="AU4429" s="288" t="s">
        <v>90</v>
      </c>
      <c r="AV4429" s="287" t="s">
        <v>371</v>
      </c>
      <c r="AW4429" s="287" t="s">
        <v>31</v>
      </c>
      <c r="AX4429" s="287" t="s">
        <v>84</v>
      </c>
      <c r="AY4429" s="288" t="s">
        <v>366</v>
      </c>
    </row>
    <row r="4430" spans="2:65" s="74" customFormat="1" ht="24.2" customHeight="1">
      <c r="B4430" s="73"/>
      <c r="C4430" s="260" t="s">
        <v>3554</v>
      </c>
      <c r="D4430" s="260" t="s">
        <v>368</v>
      </c>
      <c r="E4430" s="261" t="s">
        <v>3555</v>
      </c>
      <c r="F4430" s="262" t="s">
        <v>3556</v>
      </c>
      <c r="G4430" s="263" t="s">
        <v>249</v>
      </c>
      <c r="H4430" s="264">
        <v>2.9769999999999999</v>
      </c>
      <c r="I4430" s="26"/>
      <c r="J4430" s="266">
        <f>ROUND(I4430*H4430,2)</f>
        <v>0</v>
      </c>
      <c r="K4430" s="267"/>
      <c r="L4430" s="73"/>
      <c r="M4430" s="27" t="s">
        <v>1</v>
      </c>
      <c r="N4430" s="233" t="s">
        <v>43</v>
      </c>
      <c r="P4430" s="269">
        <f>O4430*H4430</f>
        <v>0</v>
      </c>
      <c r="Q4430" s="269">
        <v>0</v>
      </c>
      <c r="R4430" s="269">
        <f>Q4430*H4430</f>
        <v>0</v>
      </c>
      <c r="S4430" s="269">
        <v>7.3999999999999996E-2</v>
      </c>
      <c r="T4430" s="270">
        <f>S4430*H4430</f>
        <v>0.22029799999999997</v>
      </c>
      <c r="AR4430" s="271" t="s">
        <v>371</v>
      </c>
      <c r="AT4430" s="271" t="s">
        <v>368</v>
      </c>
      <c r="AU4430" s="271" t="s">
        <v>90</v>
      </c>
      <c r="AY4430" s="53" t="s">
        <v>366</v>
      </c>
      <c r="BE4430" s="179">
        <f>IF(N4430="základná",J4430,0)</f>
        <v>0</v>
      </c>
      <c r="BF4430" s="179">
        <f>IF(N4430="znížená",J4430,0)</f>
        <v>0</v>
      </c>
      <c r="BG4430" s="179">
        <f>IF(N4430="zákl. prenesená",J4430,0)</f>
        <v>0</v>
      </c>
      <c r="BH4430" s="179">
        <f>IF(N4430="zníž. prenesená",J4430,0)</f>
        <v>0</v>
      </c>
      <c r="BI4430" s="179">
        <f>IF(N4430="nulová",J4430,0)</f>
        <v>0</v>
      </c>
      <c r="BJ4430" s="53" t="s">
        <v>90</v>
      </c>
      <c r="BK4430" s="179">
        <f>ROUND(I4430*H4430,2)</f>
        <v>0</v>
      </c>
      <c r="BL4430" s="53" t="s">
        <v>371</v>
      </c>
      <c r="BM4430" s="271" t="s">
        <v>3557</v>
      </c>
    </row>
    <row r="4431" spans="2:65" s="273" customFormat="1">
      <c r="B4431" s="272"/>
      <c r="D4431" s="274" t="s">
        <v>373</v>
      </c>
      <c r="E4431" s="275" t="s">
        <v>1</v>
      </c>
      <c r="F4431" s="276" t="s">
        <v>412</v>
      </c>
      <c r="H4431" s="275" t="s">
        <v>1</v>
      </c>
      <c r="L4431" s="272"/>
      <c r="M4431" s="277"/>
      <c r="T4431" s="278"/>
      <c r="AT4431" s="275" t="s">
        <v>373</v>
      </c>
      <c r="AU4431" s="275" t="s">
        <v>90</v>
      </c>
      <c r="AV4431" s="273" t="s">
        <v>84</v>
      </c>
      <c r="AW4431" s="273" t="s">
        <v>31</v>
      </c>
      <c r="AX4431" s="273" t="s">
        <v>77</v>
      </c>
      <c r="AY4431" s="275" t="s">
        <v>366</v>
      </c>
    </row>
    <row r="4432" spans="2:65" s="280" customFormat="1">
      <c r="B4432" s="279"/>
      <c r="D4432" s="274" t="s">
        <v>373</v>
      </c>
      <c r="E4432" s="281" t="s">
        <v>1</v>
      </c>
      <c r="F4432" s="282" t="s">
        <v>3558</v>
      </c>
      <c r="H4432" s="283">
        <v>2.9769999999999999</v>
      </c>
      <c r="L4432" s="279"/>
      <c r="M4432" s="284"/>
      <c r="T4432" s="285"/>
      <c r="AT4432" s="281" t="s">
        <v>373</v>
      </c>
      <c r="AU4432" s="281" t="s">
        <v>90</v>
      </c>
      <c r="AV4432" s="280" t="s">
        <v>90</v>
      </c>
      <c r="AW4432" s="280" t="s">
        <v>31</v>
      </c>
      <c r="AX4432" s="280" t="s">
        <v>77</v>
      </c>
      <c r="AY4432" s="281" t="s">
        <v>366</v>
      </c>
    </row>
    <row r="4433" spans="2:65" s="287" customFormat="1">
      <c r="B4433" s="286"/>
      <c r="D4433" s="274" t="s">
        <v>373</v>
      </c>
      <c r="E4433" s="288" t="s">
        <v>1</v>
      </c>
      <c r="F4433" s="289" t="s">
        <v>378</v>
      </c>
      <c r="H4433" s="290">
        <v>2.9769999999999999</v>
      </c>
      <c r="L4433" s="286"/>
      <c r="M4433" s="291"/>
      <c r="T4433" s="292"/>
      <c r="AT4433" s="288" t="s">
        <v>373</v>
      </c>
      <c r="AU4433" s="288" t="s">
        <v>90</v>
      </c>
      <c r="AV4433" s="287" t="s">
        <v>371</v>
      </c>
      <c r="AW4433" s="287" t="s">
        <v>31</v>
      </c>
      <c r="AX4433" s="287" t="s">
        <v>84</v>
      </c>
      <c r="AY4433" s="288" t="s">
        <v>366</v>
      </c>
    </row>
    <row r="4434" spans="2:65" s="74" customFormat="1" ht="24.2" customHeight="1">
      <c r="B4434" s="73"/>
      <c r="C4434" s="260" t="s">
        <v>3559</v>
      </c>
      <c r="D4434" s="260" t="s">
        <v>368</v>
      </c>
      <c r="E4434" s="261" t="s">
        <v>3560</v>
      </c>
      <c r="F4434" s="262" t="s">
        <v>3561</v>
      </c>
      <c r="G4434" s="263" t="s">
        <v>249</v>
      </c>
      <c r="H4434" s="264">
        <v>13.643000000000001</v>
      </c>
      <c r="I4434" s="26"/>
      <c r="J4434" s="266">
        <f>ROUND(I4434*H4434,2)</f>
        <v>0</v>
      </c>
      <c r="K4434" s="267"/>
      <c r="L4434" s="73"/>
      <c r="M4434" s="27" t="s">
        <v>1</v>
      </c>
      <c r="N4434" s="233" t="s">
        <v>43</v>
      </c>
      <c r="P4434" s="269">
        <f>O4434*H4434</f>
        <v>0</v>
      </c>
      <c r="Q4434" s="269">
        <v>0</v>
      </c>
      <c r="R4434" s="269">
        <f>Q4434*H4434</f>
        <v>0</v>
      </c>
      <c r="S4434" s="269">
        <v>3.6999999999999998E-2</v>
      </c>
      <c r="T4434" s="270">
        <f>S4434*H4434</f>
        <v>0.50479099999999999</v>
      </c>
      <c r="AR4434" s="271" t="s">
        <v>371</v>
      </c>
      <c r="AT4434" s="271" t="s">
        <v>368</v>
      </c>
      <c r="AU4434" s="271" t="s">
        <v>90</v>
      </c>
      <c r="AY4434" s="53" t="s">
        <v>366</v>
      </c>
      <c r="BE4434" s="179">
        <f>IF(N4434="základná",J4434,0)</f>
        <v>0</v>
      </c>
      <c r="BF4434" s="179">
        <f>IF(N4434="znížená",J4434,0)</f>
        <v>0</v>
      </c>
      <c r="BG4434" s="179">
        <f>IF(N4434="zákl. prenesená",J4434,0)</f>
        <v>0</v>
      </c>
      <c r="BH4434" s="179">
        <f>IF(N4434="zníž. prenesená",J4434,0)</f>
        <v>0</v>
      </c>
      <c r="BI4434" s="179">
        <f>IF(N4434="nulová",J4434,0)</f>
        <v>0</v>
      </c>
      <c r="BJ4434" s="53" t="s">
        <v>90</v>
      </c>
      <c r="BK4434" s="179">
        <f>ROUND(I4434*H4434,2)</f>
        <v>0</v>
      </c>
      <c r="BL4434" s="53" t="s">
        <v>371</v>
      </c>
      <c r="BM4434" s="271" t="s">
        <v>3562</v>
      </c>
    </row>
    <row r="4435" spans="2:65" s="273" customFormat="1">
      <c r="B4435" s="272"/>
      <c r="D4435" s="274" t="s">
        <v>373</v>
      </c>
      <c r="E4435" s="275" t="s">
        <v>1</v>
      </c>
      <c r="F4435" s="276" t="s">
        <v>412</v>
      </c>
      <c r="H4435" s="275" t="s">
        <v>1</v>
      </c>
      <c r="L4435" s="272"/>
      <c r="M4435" s="277"/>
      <c r="T4435" s="278"/>
      <c r="AT4435" s="275" t="s">
        <v>373</v>
      </c>
      <c r="AU4435" s="275" t="s">
        <v>90</v>
      </c>
      <c r="AV4435" s="273" t="s">
        <v>84</v>
      </c>
      <c r="AW4435" s="273" t="s">
        <v>31</v>
      </c>
      <c r="AX4435" s="273" t="s">
        <v>77</v>
      </c>
      <c r="AY4435" s="275" t="s">
        <v>366</v>
      </c>
    </row>
    <row r="4436" spans="2:65" s="280" customFormat="1">
      <c r="B4436" s="279"/>
      <c r="D4436" s="274" t="s">
        <v>373</v>
      </c>
      <c r="E4436" s="281" t="s">
        <v>1</v>
      </c>
      <c r="F4436" s="282" t="s">
        <v>3563</v>
      </c>
      <c r="H4436" s="283">
        <v>4.7169999999999996</v>
      </c>
      <c r="L4436" s="279"/>
      <c r="M4436" s="284"/>
      <c r="T4436" s="285"/>
      <c r="AT4436" s="281" t="s">
        <v>373</v>
      </c>
      <c r="AU4436" s="281" t="s">
        <v>90</v>
      </c>
      <c r="AV4436" s="280" t="s">
        <v>90</v>
      </c>
      <c r="AW4436" s="280" t="s">
        <v>31</v>
      </c>
      <c r="AX4436" s="280" t="s">
        <v>77</v>
      </c>
      <c r="AY4436" s="281" t="s">
        <v>366</v>
      </c>
    </row>
    <row r="4437" spans="2:65" s="280" customFormat="1">
      <c r="B4437" s="279"/>
      <c r="D4437" s="274" t="s">
        <v>373</v>
      </c>
      <c r="E4437" s="281" t="s">
        <v>1</v>
      </c>
      <c r="F4437" s="282" t="s">
        <v>3564</v>
      </c>
      <c r="H4437" s="283">
        <v>0.94099999999999995</v>
      </c>
      <c r="L4437" s="279"/>
      <c r="M4437" s="284"/>
      <c r="T4437" s="285"/>
      <c r="AT4437" s="281" t="s">
        <v>373</v>
      </c>
      <c r="AU4437" s="281" t="s">
        <v>90</v>
      </c>
      <c r="AV4437" s="280" t="s">
        <v>90</v>
      </c>
      <c r="AW4437" s="280" t="s">
        <v>31</v>
      </c>
      <c r="AX4437" s="280" t="s">
        <v>77</v>
      </c>
      <c r="AY4437" s="281" t="s">
        <v>366</v>
      </c>
    </row>
    <row r="4438" spans="2:65" s="280" customFormat="1">
      <c r="B4438" s="279"/>
      <c r="D4438" s="274" t="s">
        <v>373</v>
      </c>
      <c r="E4438" s="281" t="s">
        <v>1</v>
      </c>
      <c r="F4438" s="282" t="s">
        <v>3565</v>
      </c>
      <c r="H4438" s="283">
        <v>2.99</v>
      </c>
      <c r="L4438" s="279"/>
      <c r="M4438" s="284"/>
      <c r="T4438" s="285"/>
      <c r="AT4438" s="281" t="s">
        <v>373</v>
      </c>
      <c r="AU4438" s="281" t="s">
        <v>90</v>
      </c>
      <c r="AV4438" s="280" t="s">
        <v>90</v>
      </c>
      <c r="AW4438" s="280" t="s">
        <v>31</v>
      </c>
      <c r="AX4438" s="280" t="s">
        <v>77</v>
      </c>
      <c r="AY4438" s="281" t="s">
        <v>366</v>
      </c>
    </row>
    <row r="4439" spans="2:65" s="280" customFormat="1">
      <c r="B4439" s="279"/>
      <c r="D4439" s="274" t="s">
        <v>373</v>
      </c>
      <c r="E4439" s="281" t="s">
        <v>1</v>
      </c>
      <c r="F4439" s="282" t="s">
        <v>3566</v>
      </c>
      <c r="H4439" s="283">
        <v>0.93700000000000006</v>
      </c>
      <c r="L4439" s="279"/>
      <c r="M4439" s="284"/>
      <c r="T4439" s="285"/>
      <c r="AT4439" s="281" t="s">
        <v>373</v>
      </c>
      <c r="AU4439" s="281" t="s">
        <v>90</v>
      </c>
      <c r="AV4439" s="280" t="s">
        <v>90</v>
      </c>
      <c r="AW4439" s="280" t="s">
        <v>31</v>
      </c>
      <c r="AX4439" s="280" t="s">
        <v>77</v>
      </c>
      <c r="AY4439" s="281" t="s">
        <v>366</v>
      </c>
    </row>
    <row r="4440" spans="2:65" s="280" customFormat="1">
      <c r="B4440" s="279"/>
      <c r="D4440" s="274" t="s">
        <v>373</v>
      </c>
      <c r="E4440" s="281" t="s">
        <v>1</v>
      </c>
      <c r="F4440" s="282" t="s">
        <v>3567</v>
      </c>
      <c r="H4440" s="283">
        <v>0.89</v>
      </c>
      <c r="L4440" s="279"/>
      <c r="M4440" s="284"/>
      <c r="T4440" s="285"/>
      <c r="AT4440" s="281" t="s">
        <v>373</v>
      </c>
      <c r="AU4440" s="281" t="s">
        <v>90</v>
      </c>
      <c r="AV4440" s="280" t="s">
        <v>90</v>
      </c>
      <c r="AW4440" s="280" t="s">
        <v>31</v>
      </c>
      <c r="AX4440" s="280" t="s">
        <v>77</v>
      </c>
      <c r="AY4440" s="281" t="s">
        <v>366</v>
      </c>
    </row>
    <row r="4441" spans="2:65" s="280" customFormat="1">
      <c r="B4441" s="279"/>
      <c r="D4441" s="274" t="s">
        <v>373</v>
      </c>
      <c r="E4441" s="281" t="s">
        <v>1</v>
      </c>
      <c r="F4441" s="282" t="s">
        <v>3568</v>
      </c>
      <c r="H4441" s="283">
        <v>1.0369999999999999</v>
      </c>
      <c r="L4441" s="279"/>
      <c r="M4441" s="284"/>
      <c r="T4441" s="285"/>
      <c r="AT4441" s="281" t="s">
        <v>373</v>
      </c>
      <c r="AU4441" s="281" t="s">
        <v>90</v>
      </c>
      <c r="AV4441" s="280" t="s">
        <v>90</v>
      </c>
      <c r="AW4441" s="280" t="s">
        <v>31</v>
      </c>
      <c r="AX4441" s="280" t="s">
        <v>77</v>
      </c>
      <c r="AY4441" s="281" t="s">
        <v>366</v>
      </c>
    </row>
    <row r="4442" spans="2:65" s="280" customFormat="1">
      <c r="B4442" s="279"/>
      <c r="D4442" s="274" t="s">
        <v>373</v>
      </c>
      <c r="E4442" s="281" t="s">
        <v>1</v>
      </c>
      <c r="F4442" s="282" t="s">
        <v>3569</v>
      </c>
      <c r="H4442" s="283">
        <v>0.77200000000000002</v>
      </c>
      <c r="L4442" s="279"/>
      <c r="M4442" s="284"/>
      <c r="T4442" s="285"/>
      <c r="AT4442" s="281" t="s">
        <v>373</v>
      </c>
      <c r="AU4442" s="281" t="s">
        <v>90</v>
      </c>
      <c r="AV4442" s="280" t="s">
        <v>90</v>
      </c>
      <c r="AW4442" s="280" t="s">
        <v>31</v>
      </c>
      <c r="AX4442" s="280" t="s">
        <v>77</v>
      </c>
      <c r="AY4442" s="281" t="s">
        <v>366</v>
      </c>
    </row>
    <row r="4443" spans="2:65" s="280" customFormat="1">
      <c r="B4443" s="279"/>
      <c r="D4443" s="274" t="s">
        <v>373</v>
      </c>
      <c r="E4443" s="281" t="s">
        <v>1</v>
      </c>
      <c r="F4443" s="282" t="s">
        <v>3570</v>
      </c>
      <c r="H4443" s="283">
        <v>0.77400000000000002</v>
      </c>
      <c r="L4443" s="279"/>
      <c r="M4443" s="284"/>
      <c r="T4443" s="285"/>
      <c r="AT4443" s="281" t="s">
        <v>373</v>
      </c>
      <c r="AU4443" s="281" t="s">
        <v>90</v>
      </c>
      <c r="AV4443" s="280" t="s">
        <v>90</v>
      </c>
      <c r="AW4443" s="280" t="s">
        <v>31</v>
      </c>
      <c r="AX4443" s="280" t="s">
        <v>77</v>
      </c>
      <c r="AY4443" s="281" t="s">
        <v>366</v>
      </c>
    </row>
    <row r="4444" spans="2:65" s="273" customFormat="1">
      <c r="B4444" s="272"/>
      <c r="D4444" s="274" t="s">
        <v>373</v>
      </c>
      <c r="E4444" s="275" t="s">
        <v>1</v>
      </c>
      <c r="F4444" s="276" t="s">
        <v>3549</v>
      </c>
      <c r="H4444" s="275" t="s">
        <v>1</v>
      </c>
      <c r="L4444" s="272"/>
      <c r="M4444" s="277"/>
      <c r="T4444" s="278"/>
      <c r="AT4444" s="275" t="s">
        <v>373</v>
      </c>
      <c r="AU4444" s="275" t="s">
        <v>90</v>
      </c>
      <c r="AV4444" s="273" t="s">
        <v>84</v>
      </c>
      <c r="AW4444" s="273" t="s">
        <v>31</v>
      </c>
      <c r="AX4444" s="273" t="s">
        <v>77</v>
      </c>
      <c r="AY4444" s="275" t="s">
        <v>366</v>
      </c>
    </row>
    <row r="4445" spans="2:65" s="280" customFormat="1">
      <c r="B4445" s="279"/>
      <c r="D4445" s="274" t="s">
        <v>373</v>
      </c>
      <c r="E4445" s="281" t="s">
        <v>1</v>
      </c>
      <c r="F4445" s="282" t="s">
        <v>3571</v>
      </c>
      <c r="H4445" s="283">
        <v>0.58499999999999996</v>
      </c>
      <c r="L4445" s="279"/>
      <c r="M4445" s="284"/>
      <c r="T4445" s="285"/>
      <c r="AT4445" s="281" t="s">
        <v>373</v>
      </c>
      <c r="AU4445" s="281" t="s">
        <v>90</v>
      </c>
      <c r="AV4445" s="280" t="s">
        <v>90</v>
      </c>
      <c r="AW4445" s="280" t="s">
        <v>31</v>
      </c>
      <c r="AX4445" s="280" t="s">
        <v>77</v>
      </c>
      <c r="AY4445" s="281" t="s">
        <v>366</v>
      </c>
    </row>
    <row r="4446" spans="2:65" s="287" customFormat="1">
      <c r="B4446" s="286"/>
      <c r="D4446" s="274" t="s">
        <v>373</v>
      </c>
      <c r="E4446" s="288" t="s">
        <v>1</v>
      </c>
      <c r="F4446" s="289" t="s">
        <v>378</v>
      </c>
      <c r="H4446" s="290">
        <v>13.643000000000001</v>
      </c>
      <c r="L4446" s="286"/>
      <c r="M4446" s="291"/>
      <c r="T4446" s="292"/>
      <c r="AT4446" s="288" t="s">
        <v>373</v>
      </c>
      <c r="AU4446" s="288" t="s">
        <v>90</v>
      </c>
      <c r="AV4446" s="287" t="s">
        <v>371</v>
      </c>
      <c r="AW4446" s="287" t="s">
        <v>31</v>
      </c>
      <c r="AX4446" s="287" t="s">
        <v>84</v>
      </c>
      <c r="AY4446" s="288" t="s">
        <v>366</v>
      </c>
    </row>
    <row r="4447" spans="2:65" s="74" customFormat="1" ht="24.2" customHeight="1">
      <c r="B4447" s="73"/>
      <c r="C4447" s="260" t="s">
        <v>3572</v>
      </c>
      <c r="D4447" s="260" t="s">
        <v>368</v>
      </c>
      <c r="E4447" s="261" t="s">
        <v>3573</v>
      </c>
      <c r="F4447" s="262" t="s">
        <v>3574</v>
      </c>
      <c r="G4447" s="263" t="s">
        <v>249</v>
      </c>
      <c r="H4447" s="264">
        <v>7.2720000000000002</v>
      </c>
      <c r="I4447" s="26"/>
      <c r="J4447" s="266">
        <f>ROUND(I4447*H4447,2)</f>
        <v>0</v>
      </c>
      <c r="K4447" s="267"/>
      <c r="L4447" s="73"/>
      <c r="M4447" s="27" t="s">
        <v>1</v>
      </c>
      <c r="N4447" s="233" t="s">
        <v>43</v>
      </c>
      <c r="P4447" s="269">
        <f>O4447*H4447</f>
        <v>0</v>
      </c>
      <c r="Q4447" s="269">
        <v>0</v>
      </c>
      <c r="R4447" s="269">
        <f>Q4447*H4447</f>
        <v>0</v>
      </c>
      <c r="S4447" s="269">
        <v>8.4000000000000005E-2</v>
      </c>
      <c r="T4447" s="270">
        <f>S4447*H4447</f>
        <v>0.61084800000000006</v>
      </c>
      <c r="AR4447" s="271" t="s">
        <v>371</v>
      </c>
      <c r="AT4447" s="271" t="s">
        <v>368</v>
      </c>
      <c r="AU4447" s="271" t="s">
        <v>90</v>
      </c>
      <c r="AY4447" s="53" t="s">
        <v>366</v>
      </c>
      <c r="BE4447" s="179">
        <f>IF(N4447="základná",J4447,0)</f>
        <v>0</v>
      </c>
      <c r="BF4447" s="179">
        <f>IF(N4447="znížená",J4447,0)</f>
        <v>0</v>
      </c>
      <c r="BG4447" s="179">
        <f>IF(N4447="zákl. prenesená",J4447,0)</f>
        <v>0</v>
      </c>
      <c r="BH4447" s="179">
        <f>IF(N4447="zníž. prenesená",J4447,0)</f>
        <v>0</v>
      </c>
      <c r="BI4447" s="179">
        <f>IF(N4447="nulová",J4447,0)</f>
        <v>0</v>
      </c>
      <c r="BJ4447" s="53" t="s">
        <v>90</v>
      </c>
      <c r="BK4447" s="179">
        <f>ROUND(I4447*H4447,2)</f>
        <v>0</v>
      </c>
      <c r="BL4447" s="53" t="s">
        <v>371</v>
      </c>
      <c r="BM4447" s="271" t="s">
        <v>3575</v>
      </c>
    </row>
    <row r="4448" spans="2:65" s="273" customFormat="1">
      <c r="B4448" s="272"/>
      <c r="D4448" s="274" t="s">
        <v>373</v>
      </c>
      <c r="E4448" s="275" t="s">
        <v>1</v>
      </c>
      <c r="F4448" s="276" t="s">
        <v>924</v>
      </c>
      <c r="H4448" s="275" t="s">
        <v>1</v>
      </c>
      <c r="L4448" s="272"/>
      <c r="M4448" s="277"/>
      <c r="T4448" s="278"/>
      <c r="AT4448" s="275" t="s">
        <v>373</v>
      </c>
      <c r="AU4448" s="275" t="s">
        <v>90</v>
      </c>
      <c r="AV4448" s="273" t="s">
        <v>84</v>
      </c>
      <c r="AW4448" s="273" t="s">
        <v>31</v>
      </c>
      <c r="AX4448" s="273" t="s">
        <v>77</v>
      </c>
      <c r="AY4448" s="275" t="s">
        <v>366</v>
      </c>
    </row>
    <row r="4449" spans="2:65" s="280" customFormat="1">
      <c r="B4449" s="279"/>
      <c r="D4449" s="274" t="s">
        <v>373</v>
      </c>
      <c r="E4449" s="281" t="s">
        <v>1</v>
      </c>
      <c r="F4449" s="282" t="s">
        <v>3576</v>
      </c>
      <c r="H4449" s="283">
        <v>3.6360000000000001</v>
      </c>
      <c r="L4449" s="279"/>
      <c r="M4449" s="284"/>
      <c r="T4449" s="285"/>
      <c r="AT4449" s="281" t="s">
        <v>373</v>
      </c>
      <c r="AU4449" s="281" t="s">
        <v>90</v>
      </c>
      <c r="AV4449" s="280" t="s">
        <v>90</v>
      </c>
      <c r="AW4449" s="280" t="s">
        <v>31</v>
      </c>
      <c r="AX4449" s="280" t="s">
        <v>77</v>
      </c>
      <c r="AY4449" s="281" t="s">
        <v>366</v>
      </c>
    </row>
    <row r="4450" spans="2:65" s="273" customFormat="1">
      <c r="B4450" s="272"/>
      <c r="D4450" s="274" t="s">
        <v>373</v>
      </c>
      <c r="E4450" s="275" t="s">
        <v>1</v>
      </c>
      <c r="F4450" s="276" t="s">
        <v>632</v>
      </c>
      <c r="H4450" s="275" t="s">
        <v>1</v>
      </c>
      <c r="L4450" s="272"/>
      <c r="M4450" s="277"/>
      <c r="T4450" s="278"/>
      <c r="AT4450" s="275" t="s">
        <v>373</v>
      </c>
      <c r="AU4450" s="275" t="s">
        <v>90</v>
      </c>
      <c r="AV4450" s="273" t="s">
        <v>84</v>
      </c>
      <c r="AW4450" s="273" t="s">
        <v>31</v>
      </c>
      <c r="AX4450" s="273" t="s">
        <v>77</v>
      </c>
      <c r="AY4450" s="275" t="s">
        <v>366</v>
      </c>
    </row>
    <row r="4451" spans="2:65" s="280" customFormat="1">
      <c r="B4451" s="279"/>
      <c r="D4451" s="274" t="s">
        <v>373</v>
      </c>
      <c r="E4451" s="281" t="s">
        <v>1</v>
      </c>
      <c r="F4451" s="282" t="s">
        <v>3576</v>
      </c>
      <c r="H4451" s="283">
        <v>3.6360000000000001</v>
      </c>
      <c r="L4451" s="279"/>
      <c r="M4451" s="284"/>
      <c r="T4451" s="285"/>
      <c r="AT4451" s="281" t="s">
        <v>373</v>
      </c>
      <c r="AU4451" s="281" t="s">
        <v>90</v>
      </c>
      <c r="AV4451" s="280" t="s">
        <v>90</v>
      </c>
      <c r="AW4451" s="280" t="s">
        <v>31</v>
      </c>
      <c r="AX4451" s="280" t="s">
        <v>77</v>
      </c>
      <c r="AY4451" s="281" t="s">
        <v>366</v>
      </c>
    </row>
    <row r="4452" spans="2:65" s="287" customFormat="1">
      <c r="B4452" s="286"/>
      <c r="D4452" s="274" t="s">
        <v>373</v>
      </c>
      <c r="E4452" s="288" t="s">
        <v>1</v>
      </c>
      <c r="F4452" s="289" t="s">
        <v>378</v>
      </c>
      <c r="H4452" s="290">
        <v>7.2720000000000002</v>
      </c>
      <c r="L4452" s="286"/>
      <c r="M4452" s="291"/>
      <c r="T4452" s="292"/>
      <c r="AT4452" s="288" t="s">
        <v>373</v>
      </c>
      <c r="AU4452" s="288" t="s">
        <v>90</v>
      </c>
      <c r="AV4452" s="287" t="s">
        <v>371</v>
      </c>
      <c r="AW4452" s="287" t="s">
        <v>31</v>
      </c>
      <c r="AX4452" s="287" t="s">
        <v>84</v>
      </c>
      <c r="AY4452" s="288" t="s">
        <v>366</v>
      </c>
    </row>
    <row r="4453" spans="2:65" s="74" customFormat="1" ht="24.2" customHeight="1">
      <c r="B4453" s="73"/>
      <c r="C4453" s="260" t="s">
        <v>3577</v>
      </c>
      <c r="D4453" s="260" t="s">
        <v>368</v>
      </c>
      <c r="E4453" s="261" t="s">
        <v>3578</v>
      </c>
      <c r="F4453" s="262" t="s">
        <v>3579</v>
      </c>
      <c r="G4453" s="263" t="s">
        <v>249</v>
      </c>
      <c r="H4453" s="264">
        <v>4.04</v>
      </c>
      <c r="I4453" s="26"/>
      <c r="J4453" s="266">
        <f>ROUND(I4453*H4453,2)</f>
        <v>0</v>
      </c>
      <c r="K4453" s="267"/>
      <c r="L4453" s="73"/>
      <c r="M4453" s="27" t="s">
        <v>1</v>
      </c>
      <c r="N4453" s="233" t="s">
        <v>43</v>
      </c>
      <c r="P4453" s="269">
        <f>O4453*H4453</f>
        <v>0</v>
      </c>
      <c r="Q4453" s="269">
        <v>0</v>
      </c>
      <c r="R4453" s="269">
        <f>Q4453*H4453</f>
        <v>0</v>
      </c>
      <c r="S4453" s="269">
        <v>6.2E-2</v>
      </c>
      <c r="T4453" s="270">
        <f>S4453*H4453</f>
        <v>0.25047999999999998</v>
      </c>
      <c r="AR4453" s="271" t="s">
        <v>371</v>
      </c>
      <c r="AT4453" s="271" t="s">
        <v>368</v>
      </c>
      <c r="AU4453" s="271" t="s">
        <v>90</v>
      </c>
      <c r="AY4453" s="53" t="s">
        <v>366</v>
      </c>
      <c r="BE4453" s="179">
        <f>IF(N4453="základná",J4453,0)</f>
        <v>0</v>
      </c>
      <c r="BF4453" s="179">
        <f>IF(N4453="znížená",J4453,0)</f>
        <v>0</v>
      </c>
      <c r="BG4453" s="179">
        <f>IF(N4453="zákl. prenesená",J4453,0)</f>
        <v>0</v>
      </c>
      <c r="BH4453" s="179">
        <f>IF(N4453="zníž. prenesená",J4453,0)</f>
        <v>0</v>
      </c>
      <c r="BI4453" s="179">
        <f>IF(N4453="nulová",J4453,0)</f>
        <v>0</v>
      </c>
      <c r="BJ4453" s="53" t="s">
        <v>90</v>
      </c>
      <c r="BK4453" s="179">
        <f>ROUND(I4453*H4453,2)</f>
        <v>0</v>
      </c>
      <c r="BL4453" s="53" t="s">
        <v>371</v>
      </c>
      <c r="BM4453" s="271" t="s">
        <v>3580</v>
      </c>
    </row>
    <row r="4454" spans="2:65" s="273" customFormat="1">
      <c r="B4454" s="272"/>
      <c r="D4454" s="274" t="s">
        <v>373</v>
      </c>
      <c r="E4454" s="275" t="s">
        <v>1</v>
      </c>
      <c r="F4454" s="276" t="s">
        <v>634</v>
      </c>
      <c r="H4454" s="275" t="s">
        <v>1</v>
      </c>
      <c r="L4454" s="272"/>
      <c r="M4454" s="277"/>
      <c r="T4454" s="278"/>
      <c r="AT4454" s="275" t="s">
        <v>373</v>
      </c>
      <c r="AU4454" s="275" t="s">
        <v>90</v>
      </c>
      <c r="AV4454" s="273" t="s">
        <v>84</v>
      </c>
      <c r="AW4454" s="273" t="s">
        <v>31</v>
      </c>
      <c r="AX4454" s="273" t="s">
        <v>77</v>
      </c>
      <c r="AY4454" s="275" t="s">
        <v>366</v>
      </c>
    </row>
    <row r="4455" spans="2:65" s="280" customFormat="1">
      <c r="B4455" s="279"/>
      <c r="D4455" s="274" t="s">
        <v>373</v>
      </c>
      <c r="E4455" s="281" t="s">
        <v>1</v>
      </c>
      <c r="F4455" s="282" t="s">
        <v>3581</v>
      </c>
      <c r="H4455" s="283">
        <v>4.04</v>
      </c>
      <c r="L4455" s="279"/>
      <c r="M4455" s="284"/>
      <c r="T4455" s="285"/>
      <c r="AT4455" s="281" t="s">
        <v>373</v>
      </c>
      <c r="AU4455" s="281" t="s">
        <v>90</v>
      </c>
      <c r="AV4455" s="280" t="s">
        <v>90</v>
      </c>
      <c r="AW4455" s="280" t="s">
        <v>31</v>
      </c>
      <c r="AX4455" s="280" t="s">
        <v>77</v>
      </c>
      <c r="AY4455" s="281" t="s">
        <v>366</v>
      </c>
    </row>
    <row r="4456" spans="2:65" s="287" customFormat="1">
      <c r="B4456" s="286"/>
      <c r="D4456" s="274" t="s">
        <v>373</v>
      </c>
      <c r="E4456" s="288" t="s">
        <v>1</v>
      </c>
      <c r="F4456" s="289" t="s">
        <v>378</v>
      </c>
      <c r="H4456" s="290">
        <v>4.04</v>
      </c>
      <c r="L4456" s="286"/>
      <c r="M4456" s="291"/>
      <c r="T4456" s="292"/>
      <c r="AT4456" s="288" t="s">
        <v>373</v>
      </c>
      <c r="AU4456" s="288" t="s">
        <v>90</v>
      </c>
      <c r="AV4456" s="287" t="s">
        <v>371</v>
      </c>
      <c r="AW4456" s="287" t="s">
        <v>31</v>
      </c>
      <c r="AX4456" s="287" t="s">
        <v>84</v>
      </c>
      <c r="AY4456" s="288" t="s">
        <v>366</v>
      </c>
    </row>
    <row r="4457" spans="2:65" s="74" customFormat="1" ht="24.2" customHeight="1">
      <c r="B4457" s="73"/>
      <c r="C4457" s="260" t="s">
        <v>3582</v>
      </c>
      <c r="D4457" s="260" t="s">
        <v>368</v>
      </c>
      <c r="E4457" s="261" t="s">
        <v>3583</v>
      </c>
      <c r="F4457" s="262" t="s">
        <v>3584</v>
      </c>
      <c r="G4457" s="263" t="s">
        <v>630</v>
      </c>
      <c r="H4457" s="264">
        <v>31</v>
      </c>
      <c r="I4457" s="26"/>
      <c r="J4457" s="266">
        <f>ROUND(I4457*H4457,2)</f>
        <v>0</v>
      </c>
      <c r="K4457" s="267"/>
      <c r="L4457" s="73"/>
      <c r="M4457" s="27" t="s">
        <v>1</v>
      </c>
      <c r="N4457" s="233" t="s">
        <v>43</v>
      </c>
      <c r="P4457" s="269">
        <f>O4457*H4457</f>
        <v>0</v>
      </c>
      <c r="Q4457" s="269">
        <v>0</v>
      </c>
      <c r="R4457" s="269">
        <f>Q4457*H4457</f>
        <v>0</v>
      </c>
      <c r="S4457" s="269">
        <v>0.105</v>
      </c>
      <c r="T4457" s="270">
        <f>S4457*H4457</f>
        <v>3.2549999999999999</v>
      </c>
      <c r="AR4457" s="271" t="s">
        <v>371</v>
      </c>
      <c r="AT4457" s="271" t="s">
        <v>368</v>
      </c>
      <c r="AU4457" s="271" t="s">
        <v>90</v>
      </c>
      <c r="AY4457" s="53" t="s">
        <v>366</v>
      </c>
      <c r="BE4457" s="179">
        <f>IF(N4457="základná",J4457,0)</f>
        <v>0</v>
      </c>
      <c r="BF4457" s="179">
        <f>IF(N4457="znížená",J4457,0)</f>
        <v>0</v>
      </c>
      <c r="BG4457" s="179">
        <f>IF(N4457="zákl. prenesená",J4457,0)</f>
        <v>0</v>
      </c>
      <c r="BH4457" s="179">
        <f>IF(N4457="zníž. prenesená",J4457,0)</f>
        <v>0</v>
      </c>
      <c r="BI4457" s="179">
        <f>IF(N4457="nulová",J4457,0)</f>
        <v>0</v>
      </c>
      <c r="BJ4457" s="53" t="s">
        <v>90</v>
      </c>
      <c r="BK4457" s="179">
        <f>ROUND(I4457*H4457,2)</f>
        <v>0</v>
      </c>
      <c r="BL4457" s="53" t="s">
        <v>371</v>
      </c>
      <c r="BM4457" s="271" t="s">
        <v>3585</v>
      </c>
    </row>
    <row r="4458" spans="2:65" s="273" customFormat="1">
      <c r="B4458" s="272"/>
      <c r="D4458" s="274" t="s">
        <v>373</v>
      </c>
      <c r="E4458" s="275" t="s">
        <v>1</v>
      </c>
      <c r="F4458" s="276" t="s">
        <v>632</v>
      </c>
      <c r="H4458" s="275" t="s">
        <v>1</v>
      </c>
      <c r="L4458" s="272"/>
      <c r="M4458" s="277"/>
      <c r="T4458" s="278"/>
      <c r="AT4458" s="275" t="s">
        <v>373</v>
      </c>
      <c r="AU4458" s="275" t="s">
        <v>90</v>
      </c>
      <c r="AV4458" s="273" t="s">
        <v>84</v>
      </c>
      <c r="AW4458" s="273" t="s">
        <v>31</v>
      </c>
      <c r="AX4458" s="273" t="s">
        <v>77</v>
      </c>
      <c r="AY4458" s="275" t="s">
        <v>366</v>
      </c>
    </row>
    <row r="4459" spans="2:65" s="273" customFormat="1">
      <c r="B4459" s="272"/>
      <c r="D4459" s="274" t="s">
        <v>373</v>
      </c>
      <c r="E4459" s="275" t="s">
        <v>1</v>
      </c>
      <c r="F4459" s="276" t="s">
        <v>633</v>
      </c>
      <c r="H4459" s="275" t="s">
        <v>1</v>
      </c>
      <c r="L4459" s="272"/>
      <c r="M4459" s="277"/>
      <c r="T4459" s="278"/>
      <c r="AT4459" s="275" t="s">
        <v>373</v>
      </c>
      <c r="AU4459" s="275" t="s">
        <v>90</v>
      </c>
      <c r="AV4459" s="273" t="s">
        <v>84</v>
      </c>
      <c r="AW4459" s="273" t="s">
        <v>31</v>
      </c>
      <c r="AX4459" s="273" t="s">
        <v>77</v>
      </c>
      <c r="AY4459" s="275" t="s">
        <v>366</v>
      </c>
    </row>
    <row r="4460" spans="2:65" s="280" customFormat="1">
      <c r="B4460" s="279"/>
      <c r="D4460" s="274" t="s">
        <v>373</v>
      </c>
      <c r="E4460" s="281" t="s">
        <v>1</v>
      </c>
      <c r="F4460" s="282" t="s">
        <v>480</v>
      </c>
      <c r="H4460" s="283">
        <v>13</v>
      </c>
      <c r="L4460" s="279"/>
      <c r="M4460" s="284"/>
      <c r="T4460" s="285"/>
      <c r="AT4460" s="281" t="s">
        <v>373</v>
      </c>
      <c r="AU4460" s="281" t="s">
        <v>90</v>
      </c>
      <c r="AV4460" s="280" t="s">
        <v>90</v>
      </c>
      <c r="AW4460" s="280" t="s">
        <v>31</v>
      </c>
      <c r="AX4460" s="280" t="s">
        <v>77</v>
      </c>
      <c r="AY4460" s="281" t="s">
        <v>366</v>
      </c>
    </row>
    <row r="4461" spans="2:65" s="294" customFormat="1">
      <c r="B4461" s="293"/>
      <c r="D4461" s="274" t="s">
        <v>373</v>
      </c>
      <c r="E4461" s="295" t="s">
        <v>1</v>
      </c>
      <c r="F4461" s="296" t="s">
        <v>397</v>
      </c>
      <c r="H4461" s="297">
        <v>13</v>
      </c>
      <c r="L4461" s="293"/>
      <c r="M4461" s="298"/>
      <c r="T4461" s="299"/>
      <c r="AT4461" s="295" t="s">
        <v>373</v>
      </c>
      <c r="AU4461" s="295" t="s">
        <v>90</v>
      </c>
      <c r="AV4461" s="294" t="s">
        <v>149</v>
      </c>
      <c r="AW4461" s="294" t="s">
        <v>31</v>
      </c>
      <c r="AX4461" s="294" t="s">
        <v>77</v>
      </c>
      <c r="AY4461" s="295" t="s">
        <v>366</v>
      </c>
    </row>
    <row r="4462" spans="2:65" s="273" customFormat="1">
      <c r="B4462" s="272"/>
      <c r="D4462" s="274" t="s">
        <v>373</v>
      </c>
      <c r="E4462" s="275" t="s">
        <v>1</v>
      </c>
      <c r="F4462" s="276" t="s">
        <v>634</v>
      </c>
      <c r="H4462" s="275" t="s">
        <v>1</v>
      </c>
      <c r="L4462" s="272"/>
      <c r="M4462" s="277"/>
      <c r="T4462" s="278"/>
      <c r="AT4462" s="275" t="s">
        <v>373</v>
      </c>
      <c r="AU4462" s="275" t="s">
        <v>90</v>
      </c>
      <c r="AV4462" s="273" t="s">
        <v>84</v>
      </c>
      <c r="AW4462" s="273" t="s">
        <v>31</v>
      </c>
      <c r="AX4462" s="273" t="s">
        <v>77</v>
      </c>
      <c r="AY4462" s="275" t="s">
        <v>366</v>
      </c>
    </row>
    <row r="4463" spans="2:65" s="273" customFormat="1">
      <c r="B4463" s="272"/>
      <c r="D4463" s="274" t="s">
        <v>373</v>
      </c>
      <c r="E4463" s="275" t="s">
        <v>1</v>
      </c>
      <c r="F4463" s="276" t="s">
        <v>633</v>
      </c>
      <c r="H4463" s="275" t="s">
        <v>1</v>
      </c>
      <c r="L4463" s="272"/>
      <c r="M4463" s="277"/>
      <c r="T4463" s="278"/>
      <c r="AT4463" s="275" t="s">
        <v>373</v>
      </c>
      <c r="AU4463" s="275" t="s">
        <v>90</v>
      </c>
      <c r="AV4463" s="273" t="s">
        <v>84</v>
      </c>
      <c r="AW4463" s="273" t="s">
        <v>31</v>
      </c>
      <c r="AX4463" s="273" t="s">
        <v>77</v>
      </c>
      <c r="AY4463" s="275" t="s">
        <v>366</v>
      </c>
    </row>
    <row r="4464" spans="2:65" s="280" customFormat="1">
      <c r="B4464" s="279"/>
      <c r="D4464" s="274" t="s">
        <v>373</v>
      </c>
      <c r="E4464" s="281" t="s">
        <v>1</v>
      </c>
      <c r="F4464" s="282" t="s">
        <v>502</v>
      </c>
      <c r="H4464" s="283">
        <v>17</v>
      </c>
      <c r="L4464" s="279"/>
      <c r="M4464" s="284"/>
      <c r="T4464" s="285"/>
      <c r="AT4464" s="281" t="s">
        <v>373</v>
      </c>
      <c r="AU4464" s="281" t="s">
        <v>90</v>
      </c>
      <c r="AV4464" s="280" t="s">
        <v>90</v>
      </c>
      <c r="AW4464" s="280" t="s">
        <v>31</v>
      </c>
      <c r="AX4464" s="280" t="s">
        <v>77</v>
      </c>
      <c r="AY4464" s="281" t="s">
        <v>366</v>
      </c>
    </row>
    <row r="4465" spans="2:65" s="294" customFormat="1">
      <c r="B4465" s="293"/>
      <c r="D4465" s="274" t="s">
        <v>373</v>
      </c>
      <c r="E4465" s="295" t="s">
        <v>1</v>
      </c>
      <c r="F4465" s="296" t="s">
        <v>397</v>
      </c>
      <c r="H4465" s="297">
        <v>17</v>
      </c>
      <c r="L4465" s="293"/>
      <c r="M4465" s="298"/>
      <c r="T4465" s="299"/>
      <c r="AT4465" s="295" t="s">
        <v>373</v>
      </c>
      <c r="AU4465" s="295" t="s">
        <v>90</v>
      </c>
      <c r="AV4465" s="294" t="s">
        <v>149</v>
      </c>
      <c r="AW4465" s="294" t="s">
        <v>31</v>
      </c>
      <c r="AX4465" s="294" t="s">
        <v>77</v>
      </c>
      <c r="AY4465" s="295" t="s">
        <v>366</v>
      </c>
    </row>
    <row r="4466" spans="2:65" s="273" customFormat="1">
      <c r="B4466" s="272"/>
      <c r="D4466" s="274" t="s">
        <v>373</v>
      </c>
      <c r="E4466" s="275" t="s">
        <v>1</v>
      </c>
      <c r="F4466" s="276" t="s">
        <v>924</v>
      </c>
      <c r="H4466" s="275" t="s">
        <v>1</v>
      </c>
      <c r="L4466" s="272"/>
      <c r="M4466" s="277"/>
      <c r="T4466" s="278"/>
      <c r="AT4466" s="275" t="s">
        <v>373</v>
      </c>
      <c r="AU4466" s="275" t="s">
        <v>90</v>
      </c>
      <c r="AV4466" s="273" t="s">
        <v>84</v>
      </c>
      <c r="AW4466" s="273" t="s">
        <v>31</v>
      </c>
      <c r="AX4466" s="273" t="s">
        <v>77</v>
      </c>
      <c r="AY4466" s="275" t="s">
        <v>366</v>
      </c>
    </row>
    <row r="4467" spans="2:65" s="280" customFormat="1">
      <c r="B4467" s="279"/>
      <c r="D4467" s="274" t="s">
        <v>373</v>
      </c>
      <c r="E4467" s="281" t="s">
        <v>1</v>
      </c>
      <c r="F4467" s="282" t="s">
        <v>84</v>
      </c>
      <c r="H4467" s="283">
        <v>1</v>
      </c>
      <c r="L4467" s="279"/>
      <c r="M4467" s="284"/>
      <c r="T4467" s="285"/>
      <c r="AT4467" s="281" t="s">
        <v>373</v>
      </c>
      <c r="AU4467" s="281" t="s">
        <v>90</v>
      </c>
      <c r="AV4467" s="280" t="s">
        <v>90</v>
      </c>
      <c r="AW4467" s="280" t="s">
        <v>31</v>
      </c>
      <c r="AX4467" s="280" t="s">
        <v>77</v>
      </c>
      <c r="AY4467" s="281" t="s">
        <v>366</v>
      </c>
    </row>
    <row r="4468" spans="2:65" s="294" customFormat="1">
      <c r="B4468" s="293"/>
      <c r="D4468" s="274" t="s">
        <v>373</v>
      </c>
      <c r="E4468" s="295" t="s">
        <v>1</v>
      </c>
      <c r="F4468" s="296" t="s">
        <v>397</v>
      </c>
      <c r="H4468" s="297">
        <v>1</v>
      </c>
      <c r="L4468" s="293"/>
      <c r="M4468" s="298"/>
      <c r="T4468" s="299"/>
      <c r="AT4468" s="295" t="s">
        <v>373</v>
      </c>
      <c r="AU4468" s="295" t="s">
        <v>90</v>
      </c>
      <c r="AV4468" s="294" t="s">
        <v>149</v>
      </c>
      <c r="AW4468" s="294" t="s">
        <v>31</v>
      </c>
      <c r="AX4468" s="294" t="s">
        <v>77</v>
      </c>
      <c r="AY4468" s="295" t="s">
        <v>366</v>
      </c>
    </row>
    <row r="4469" spans="2:65" s="287" customFormat="1">
      <c r="B4469" s="286"/>
      <c r="D4469" s="274" t="s">
        <v>373</v>
      </c>
      <c r="E4469" s="288" t="s">
        <v>1</v>
      </c>
      <c r="F4469" s="289" t="s">
        <v>378</v>
      </c>
      <c r="H4469" s="290">
        <v>31</v>
      </c>
      <c r="L4469" s="286"/>
      <c r="M4469" s="291"/>
      <c r="T4469" s="292"/>
      <c r="AT4469" s="288" t="s">
        <v>373</v>
      </c>
      <c r="AU4469" s="288" t="s">
        <v>90</v>
      </c>
      <c r="AV4469" s="287" t="s">
        <v>371</v>
      </c>
      <c r="AW4469" s="287" t="s">
        <v>31</v>
      </c>
      <c r="AX4469" s="287" t="s">
        <v>84</v>
      </c>
      <c r="AY4469" s="288" t="s">
        <v>366</v>
      </c>
    </row>
    <row r="4470" spans="2:65" s="74" customFormat="1" ht="24.2" customHeight="1">
      <c r="B4470" s="73"/>
      <c r="C4470" s="260" t="s">
        <v>3586</v>
      </c>
      <c r="D4470" s="260" t="s">
        <v>368</v>
      </c>
      <c r="E4470" s="261" t="s">
        <v>3587</v>
      </c>
      <c r="F4470" s="262" t="s">
        <v>3588</v>
      </c>
      <c r="G4470" s="263" t="s">
        <v>630</v>
      </c>
      <c r="H4470" s="264">
        <v>1</v>
      </c>
      <c r="I4470" s="26"/>
      <c r="J4470" s="266">
        <f>ROUND(I4470*H4470,2)</f>
        <v>0</v>
      </c>
      <c r="K4470" s="267"/>
      <c r="L4470" s="73"/>
      <c r="M4470" s="27" t="s">
        <v>1</v>
      </c>
      <c r="N4470" s="233" t="s">
        <v>43</v>
      </c>
      <c r="P4470" s="269">
        <f>O4470*H4470</f>
        <v>0</v>
      </c>
      <c r="Q4470" s="269">
        <v>0</v>
      </c>
      <c r="R4470" s="269">
        <f>Q4470*H4470</f>
        <v>0</v>
      </c>
      <c r="S4470" s="269">
        <v>0.29199999999999998</v>
      </c>
      <c r="T4470" s="270">
        <f>S4470*H4470</f>
        <v>0.29199999999999998</v>
      </c>
      <c r="AR4470" s="271" t="s">
        <v>371</v>
      </c>
      <c r="AT4470" s="271" t="s">
        <v>368</v>
      </c>
      <c r="AU4470" s="271" t="s">
        <v>90</v>
      </c>
      <c r="AY4470" s="53" t="s">
        <v>366</v>
      </c>
      <c r="BE4470" s="179">
        <f>IF(N4470="základná",J4470,0)</f>
        <v>0</v>
      </c>
      <c r="BF4470" s="179">
        <f>IF(N4470="znížená",J4470,0)</f>
        <v>0</v>
      </c>
      <c r="BG4470" s="179">
        <f>IF(N4470="zákl. prenesená",J4470,0)</f>
        <v>0</v>
      </c>
      <c r="BH4470" s="179">
        <f>IF(N4470="zníž. prenesená",J4470,0)</f>
        <v>0</v>
      </c>
      <c r="BI4470" s="179">
        <f>IF(N4470="nulová",J4470,0)</f>
        <v>0</v>
      </c>
      <c r="BJ4470" s="53" t="s">
        <v>90</v>
      </c>
      <c r="BK4470" s="179">
        <f>ROUND(I4470*H4470,2)</f>
        <v>0</v>
      </c>
      <c r="BL4470" s="53" t="s">
        <v>371</v>
      </c>
      <c r="BM4470" s="271" t="s">
        <v>3589</v>
      </c>
    </row>
    <row r="4471" spans="2:65" s="273" customFormat="1">
      <c r="B4471" s="272"/>
      <c r="D4471" s="274" t="s">
        <v>373</v>
      </c>
      <c r="E4471" s="275" t="s">
        <v>1</v>
      </c>
      <c r="F4471" s="276" t="s">
        <v>1377</v>
      </c>
      <c r="H4471" s="275" t="s">
        <v>1</v>
      </c>
      <c r="L4471" s="272"/>
      <c r="M4471" s="277"/>
      <c r="T4471" s="278"/>
      <c r="AT4471" s="275" t="s">
        <v>373</v>
      </c>
      <c r="AU4471" s="275" t="s">
        <v>90</v>
      </c>
      <c r="AV4471" s="273" t="s">
        <v>84</v>
      </c>
      <c r="AW4471" s="273" t="s">
        <v>31</v>
      </c>
      <c r="AX4471" s="273" t="s">
        <v>77</v>
      </c>
      <c r="AY4471" s="275" t="s">
        <v>366</v>
      </c>
    </row>
    <row r="4472" spans="2:65" s="273" customFormat="1">
      <c r="B4472" s="272"/>
      <c r="D4472" s="274" t="s">
        <v>373</v>
      </c>
      <c r="E4472" s="275" t="s">
        <v>1</v>
      </c>
      <c r="F4472" s="276" t="s">
        <v>3590</v>
      </c>
      <c r="H4472" s="275" t="s">
        <v>1</v>
      </c>
      <c r="L4472" s="272"/>
      <c r="M4472" s="277"/>
      <c r="T4472" s="278"/>
      <c r="AT4472" s="275" t="s">
        <v>373</v>
      </c>
      <c r="AU4472" s="275" t="s">
        <v>90</v>
      </c>
      <c r="AV4472" s="273" t="s">
        <v>84</v>
      </c>
      <c r="AW4472" s="273" t="s">
        <v>31</v>
      </c>
      <c r="AX4472" s="273" t="s">
        <v>77</v>
      </c>
      <c r="AY4472" s="275" t="s">
        <v>366</v>
      </c>
    </row>
    <row r="4473" spans="2:65" s="280" customFormat="1">
      <c r="B4473" s="279"/>
      <c r="D4473" s="274" t="s">
        <v>373</v>
      </c>
      <c r="E4473" s="281" t="s">
        <v>1</v>
      </c>
      <c r="F4473" s="282" t="s">
        <v>84</v>
      </c>
      <c r="H4473" s="283">
        <v>1</v>
      </c>
      <c r="L4473" s="279"/>
      <c r="M4473" s="284"/>
      <c r="T4473" s="285"/>
      <c r="AT4473" s="281" t="s">
        <v>373</v>
      </c>
      <c r="AU4473" s="281" t="s">
        <v>90</v>
      </c>
      <c r="AV4473" s="280" t="s">
        <v>90</v>
      </c>
      <c r="AW4473" s="280" t="s">
        <v>31</v>
      </c>
      <c r="AX4473" s="280" t="s">
        <v>84</v>
      </c>
      <c r="AY4473" s="281" t="s">
        <v>366</v>
      </c>
    </row>
    <row r="4474" spans="2:65" s="74" customFormat="1" ht="24.2" customHeight="1">
      <c r="B4474" s="73"/>
      <c r="C4474" s="260" t="s">
        <v>3591</v>
      </c>
      <c r="D4474" s="260" t="s">
        <v>368</v>
      </c>
      <c r="E4474" s="261" t="s">
        <v>3592</v>
      </c>
      <c r="F4474" s="262" t="s">
        <v>3593</v>
      </c>
      <c r="G4474" s="263" t="s">
        <v>630</v>
      </c>
      <c r="H4474" s="264">
        <v>2</v>
      </c>
      <c r="I4474" s="26"/>
      <c r="J4474" s="266">
        <f>ROUND(I4474*H4474,2)</f>
        <v>0</v>
      </c>
      <c r="K4474" s="267"/>
      <c r="L4474" s="73"/>
      <c r="M4474" s="27" t="s">
        <v>1</v>
      </c>
      <c r="N4474" s="233" t="s">
        <v>43</v>
      </c>
      <c r="P4474" s="269">
        <f>O4474*H4474</f>
        <v>0</v>
      </c>
      <c r="Q4474" s="269">
        <v>0</v>
      </c>
      <c r="R4474" s="269">
        <f>Q4474*H4474</f>
        <v>0</v>
      </c>
      <c r="S4474" s="269">
        <v>0.41299999999999998</v>
      </c>
      <c r="T4474" s="270">
        <f>S4474*H4474</f>
        <v>0.82599999999999996</v>
      </c>
      <c r="AR4474" s="271" t="s">
        <v>371</v>
      </c>
      <c r="AT4474" s="271" t="s">
        <v>368</v>
      </c>
      <c r="AU4474" s="271" t="s">
        <v>90</v>
      </c>
      <c r="AY4474" s="53" t="s">
        <v>366</v>
      </c>
      <c r="BE4474" s="179">
        <f>IF(N4474="základná",J4474,0)</f>
        <v>0</v>
      </c>
      <c r="BF4474" s="179">
        <f>IF(N4474="znížená",J4474,0)</f>
        <v>0</v>
      </c>
      <c r="BG4474" s="179">
        <f>IF(N4474="zákl. prenesená",J4474,0)</f>
        <v>0</v>
      </c>
      <c r="BH4474" s="179">
        <f>IF(N4474="zníž. prenesená",J4474,0)</f>
        <v>0</v>
      </c>
      <c r="BI4474" s="179">
        <f>IF(N4474="nulová",J4474,0)</f>
        <v>0</v>
      </c>
      <c r="BJ4474" s="53" t="s">
        <v>90</v>
      </c>
      <c r="BK4474" s="179">
        <f>ROUND(I4474*H4474,2)</f>
        <v>0</v>
      </c>
      <c r="BL4474" s="53" t="s">
        <v>371</v>
      </c>
      <c r="BM4474" s="271" t="s">
        <v>3594</v>
      </c>
    </row>
    <row r="4475" spans="2:65" s="273" customFormat="1">
      <c r="B4475" s="272"/>
      <c r="D4475" s="274" t="s">
        <v>373</v>
      </c>
      <c r="E4475" s="275" t="s">
        <v>1</v>
      </c>
      <c r="F4475" s="276" t="s">
        <v>3595</v>
      </c>
      <c r="H4475" s="275" t="s">
        <v>1</v>
      </c>
      <c r="L4475" s="272"/>
      <c r="M4475" s="277"/>
      <c r="T4475" s="278"/>
      <c r="AT4475" s="275" t="s">
        <v>373</v>
      </c>
      <c r="AU4475" s="275" t="s">
        <v>90</v>
      </c>
      <c r="AV4475" s="273" t="s">
        <v>84</v>
      </c>
      <c r="AW4475" s="273" t="s">
        <v>31</v>
      </c>
      <c r="AX4475" s="273" t="s">
        <v>77</v>
      </c>
      <c r="AY4475" s="275" t="s">
        <v>366</v>
      </c>
    </row>
    <row r="4476" spans="2:65" s="280" customFormat="1">
      <c r="B4476" s="279"/>
      <c r="D4476" s="274" t="s">
        <v>373</v>
      </c>
      <c r="E4476" s="281" t="s">
        <v>1</v>
      </c>
      <c r="F4476" s="282" t="s">
        <v>90</v>
      </c>
      <c r="H4476" s="283">
        <v>2</v>
      </c>
      <c r="L4476" s="279"/>
      <c r="M4476" s="284"/>
      <c r="T4476" s="285"/>
      <c r="AT4476" s="281" t="s">
        <v>373</v>
      </c>
      <c r="AU4476" s="281" t="s">
        <v>90</v>
      </c>
      <c r="AV4476" s="280" t="s">
        <v>90</v>
      </c>
      <c r="AW4476" s="280" t="s">
        <v>31</v>
      </c>
      <c r="AX4476" s="280" t="s">
        <v>84</v>
      </c>
      <c r="AY4476" s="281" t="s">
        <v>366</v>
      </c>
    </row>
    <row r="4477" spans="2:65" s="74" customFormat="1" ht="24.2" customHeight="1">
      <c r="B4477" s="73"/>
      <c r="C4477" s="260" t="s">
        <v>3596</v>
      </c>
      <c r="D4477" s="260" t="s">
        <v>368</v>
      </c>
      <c r="E4477" s="261" t="s">
        <v>3597</v>
      </c>
      <c r="F4477" s="262" t="s">
        <v>3598</v>
      </c>
      <c r="G4477" s="263" t="s">
        <v>402</v>
      </c>
      <c r="H4477" s="264">
        <v>0.93</v>
      </c>
      <c r="I4477" s="26"/>
      <c r="J4477" s="266">
        <f>ROUND(I4477*H4477,2)</f>
        <v>0</v>
      </c>
      <c r="K4477" s="267"/>
      <c r="L4477" s="73"/>
      <c r="M4477" s="27" t="s">
        <v>1</v>
      </c>
      <c r="N4477" s="233" t="s">
        <v>43</v>
      </c>
      <c r="P4477" s="269">
        <f>O4477*H4477</f>
        <v>0</v>
      </c>
      <c r="Q4477" s="269">
        <v>0</v>
      </c>
      <c r="R4477" s="269">
        <f>Q4477*H4477</f>
        <v>0</v>
      </c>
      <c r="S4477" s="269">
        <v>1.875</v>
      </c>
      <c r="T4477" s="270">
        <f>S4477*H4477</f>
        <v>1.7437500000000001</v>
      </c>
      <c r="AR4477" s="271" t="s">
        <v>371</v>
      </c>
      <c r="AT4477" s="271" t="s">
        <v>368</v>
      </c>
      <c r="AU4477" s="271" t="s">
        <v>90</v>
      </c>
      <c r="AY4477" s="53" t="s">
        <v>366</v>
      </c>
      <c r="BE4477" s="179">
        <f>IF(N4477="základná",J4477,0)</f>
        <v>0</v>
      </c>
      <c r="BF4477" s="179">
        <f>IF(N4477="znížená",J4477,0)</f>
        <v>0</v>
      </c>
      <c r="BG4477" s="179">
        <f>IF(N4477="zákl. prenesená",J4477,0)</f>
        <v>0</v>
      </c>
      <c r="BH4477" s="179">
        <f>IF(N4477="zníž. prenesená",J4477,0)</f>
        <v>0</v>
      </c>
      <c r="BI4477" s="179">
        <f>IF(N4477="nulová",J4477,0)</f>
        <v>0</v>
      </c>
      <c r="BJ4477" s="53" t="s">
        <v>90</v>
      </c>
      <c r="BK4477" s="179">
        <f>ROUND(I4477*H4477,2)</f>
        <v>0</v>
      </c>
      <c r="BL4477" s="53" t="s">
        <v>371</v>
      </c>
      <c r="BM4477" s="271" t="s">
        <v>3599</v>
      </c>
    </row>
    <row r="4478" spans="2:65" s="273" customFormat="1">
      <c r="B4478" s="272"/>
      <c r="D4478" s="274" t="s">
        <v>373</v>
      </c>
      <c r="E4478" s="275" t="s">
        <v>1</v>
      </c>
      <c r="F4478" s="276" t="s">
        <v>3600</v>
      </c>
      <c r="H4478" s="275" t="s">
        <v>1</v>
      </c>
      <c r="L4478" s="272"/>
      <c r="M4478" s="277"/>
      <c r="T4478" s="278"/>
      <c r="AT4478" s="275" t="s">
        <v>373</v>
      </c>
      <c r="AU4478" s="275" t="s">
        <v>90</v>
      </c>
      <c r="AV4478" s="273" t="s">
        <v>84</v>
      </c>
      <c r="AW4478" s="273" t="s">
        <v>31</v>
      </c>
      <c r="AX4478" s="273" t="s">
        <v>77</v>
      </c>
      <c r="AY4478" s="275" t="s">
        <v>366</v>
      </c>
    </row>
    <row r="4479" spans="2:65" s="280" customFormat="1">
      <c r="B4479" s="279"/>
      <c r="D4479" s="274" t="s">
        <v>373</v>
      </c>
      <c r="E4479" s="281" t="s">
        <v>1</v>
      </c>
      <c r="F4479" s="282" t="s">
        <v>3601</v>
      </c>
      <c r="H4479" s="283">
        <v>0.49199999999999999</v>
      </c>
      <c r="L4479" s="279"/>
      <c r="M4479" s="284"/>
      <c r="T4479" s="285"/>
      <c r="AT4479" s="281" t="s">
        <v>373</v>
      </c>
      <c r="AU4479" s="281" t="s">
        <v>90</v>
      </c>
      <c r="AV4479" s="280" t="s">
        <v>90</v>
      </c>
      <c r="AW4479" s="280" t="s">
        <v>31</v>
      </c>
      <c r="AX4479" s="280" t="s">
        <v>77</v>
      </c>
      <c r="AY4479" s="281" t="s">
        <v>366</v>
      </c>
    </row>
    <row r="4480" spans="2:65" s="273" customFormat="1">
      <c r="B4480" s="272"/>
      <c r="D4480" s="274" t="s">
        <v>373</v>
      </c>
      <c r="E4480" s="275" t="s">
        <v>1</v>
      </c>
      <c r="F4480" s="276" t="s">
        <v>3602</v>
      </c>
      <c r="H4480" s="275" t="s">
        <v>1</v>
      </c>
      <c r="L4480" s="272"/>
      <c r="M4480" s="277"/>
      <c r="T4480" s="278"/>
      <c r="AT4480" s="275" t="s">
        <v>373</v>
      </c>
      <c r="AU4480" s="275" t="s">
        <v>90</v>
      </c>
      <c r="AV4480" s="273" t="s">
        <v>84</v>
      </c>
      <c r="AW4480" s="273" t="s">
        <v>31</v>
      </c>
      <c r="AX4480" s="273" t="s">
        <v>77</v>
      </c>
      <c r="AY4480" s="275" t="s">
        <v>366</v>
      </c>
    </row>
    <row r="4481" spans="2:65" s="280" customFormat="1">
      <c r="B4481" s="279"/>
      <c r="D4481" s="274" t="s">
        <v>373</v>
      </c>
      <c r="E4481" s="281" t="s">
        <v>1</v>
      </c>
      <c r="F4481" s="282" t="s">
        <v>3603</v>
      </c>
      <c r="H4481" s="283">
        <v>0.438</v>
      </c>
      <c r="L4481" s="279"/>
      <c r="M4481" s="284"/>
      <c r="T4481" s="285"/>
      <c r="AT4481" s="281" t="s">
        <v>373</v>
      </c>
      <c r="AU4481" s="281" t="s">
        <v>90</v>
      </c>
      <c r="AV4481" s="280" t="s">
        <v>90</v>
      </c>
      <c r="AW4481" s="280" t="s">
        <v>31</v>
      </c>
      <c r="AX4481" s="280" t="s">
        <v>77</v>
      </c>
      <c r="AY4481" s="281" t="s">
        <v>366</v>
      </c>
    </row>
    <row r="4482" spans="2:65" s="287" customFormat="1">
      <c r="B4482" s="286"/>
      <c r="D4482" s="274" t="s">
        <v>373</v>
      </c>
      <c r="E4482" s="288" t="s">
        <v>1</v>
      </c>
      <c r="F4482" s="289" t="s">
        <v>378</v>
      </c>
      <c r="H4482" s="290">
        <v>0.93</v>
      </c>
      <c r="L4482" s="286"/>
      <c r="M4482" s="291"/>
      <c r="T4482" s="292"/>
      <c r="AT4482" s="288" t="s">
        <v>373</v>
      </c>
      <c r="AU4482" s="288" t="s">
        <v>90</v>
      </c>
      <c r="AV4482" s="287" t="s">
        <v>371</v>
      </c>
      <c r="AW4482" s="287" t="s">
        <v>31</v>
      </c>
      <c r="AX4482" s="287" t="s">
        <v>84</v>
      </c>
      <c r="AY4482" s="288" t="s">
        <v>366</v>
      </c>
    </row>
    <row r="4483" spans="2:65" s="74" customFormat="1" ht="24.2" customHeight="1">
      <c r="B4483" s="73"/>
      <c r="C4483" s="260" t="s">
        <v>3604</v>
      </c>
      <c r="D4483" s="260" t="s">
        <v>368</v>
      </c>
      <c r="E4483" s="261" t="s">
        <v>3605</v>
      </c>
      <c r="F4483" s="262" t="s">
        <v>3598</v>
      </c>
      <c r="G4483" s="263" t="s">
        <v>402</v>
      </c>
      <c r="H4483" s="264">
        <v>0.70199999999999996</v>
      </c>
      <c r="I4483" s="26"/>
      <c r="J4483" s="266">
        <f>ROUND(I4483*H4483,2)</f>
        <v>0</v>
      </c>
      <c r="K4483" s="267"/>
      <c r="L4483" s="73"/>
      <c r="M4483" s="27" t="s">
        <v>1</v>
      </c>
      <c r="N4483" s="233" t="s">
        <v>43</v>
      </c>
      <c r="P4483" s="269">
        <f>O4483*H4483</f>
        <v>0</v>
      </c>
      <c r="Q4483" s="269">
        <v>0</v>
      </c>
      <c r="R4483" s="269">
        <f>Q4483*H4483</f>
        <v>0</v>
      </c>
      <c r="S4483" s="269">
        <v>1.875</v>
      </c>
      <c r="T4483" s="270">
        <f>S4483*H4483</f>
        <v>1.3162499999999999</v>
      </c>
      <c r="AR4483" s="271" t="s">
        <v>371</v>
      </c>
      <c r="AT4483" s="271" t="s">
        <v>368</v>
      </c>
      <c r="AU4483" s="271" t="s">
        <v>90</v>
      </c>
      <c r="AY4483" s="53" t="s">
        <v>366</v>
      </c>
      <c r="BE4483" s="179">
        <f>IF(N4483="základná",J4483,0)</f>
        <v>0</v>
      </c>
      <c r="BF4483" s="179">
        <f>IF(N4483="znížená",J4483,0)</f>
        <v>0</v>
      </c>
      <c r="BG4483" s="179">
        <f>IF(N4483="zákl. prenesená",J4483,0)</f>
        <v>0</v>
      </c>
      <c r="BH4483" s="179">
        <f>IF(N4483="zníž. prenesená",J4483,0)</f>
        <v>0</v>
      </c>
      <c r="BI4483" s="179">
        <f>IF(N4483="nulová",J4483,0)</f>
        <v>0</v>
      </c>
      <c r="BJ4483" s="53" t="s">
        <v>90</v>
      </c>
      <c r="BK4483" s="179">
        <f>ROUND(I4483*H4483,2)</f>
        <v>0</v>
      </c>
      <c r="BL4483" s="53" t="s">
        <v>371</v>
      </c>
      <c r="BM4483" s="271" t="s">
        <v>3606</v>
      </c>
    </row>
    <row r="4484" spans="2:65" s="273" customFormat="1">
      <c r="B4484" s="272"/>
      <c r="D4484" s="274" t="s">
        <v>373</v>
      </c>
      <c r="E4484" s="275" t="s">
        <v>1</v>
      </c>
      <c r="F4484" s="276" t="s">
        <v>412</v>
      </c>
      <c r="H4484" s="275" t="s">
        <v>1</v>
      </c>
      <c r="L4484" s="272"/>
      <c r="M4484" s="277"/>
      <c r="T4484" s="278"/>
      <c r="AT4484" s="275" t="s">
        <v>373</v>
      </c>
      <c r="AU4484" s="275" t="s">
        <v>90</v>
      </c>
      <c r="AV4484" s="273" t="s">
        <v>84</v>
      </c>
      <c r="AW4484" s="273" t="s">
        <v>31</v>
      </c>
      <c r="AX4484" s="273" t="s">
        <v>77</v>
      </c>
      <c r="AY4484" s="275" t="s">
        <v>366</v>
      </c>
    </row>
    <row r="4485" spans="2:65" s="273" customFormat="1">
      <c r="B4485" s="272"/>
      <c r="D4485" s="274" t="s">
        <v>373</v>
      </c>
      <c r="E4485" s="275" t="s">
        <v>1</v>
      </c>
      <c r="F4485" s="276" t="s">
        <v>1377</v>
      </c>
      <c r="H4485" s="275" t="s">
        <v>1</v>
      </c>
      <c r="L4485" s="272"/>
      <c r="M4485" s="277"/>
      <c r="T4485" s="278"/>
      <c r="AT4485" s="275" t="s">
        <v>373</v>
      </c>
      <c r="AU4485" s="275" t="s">
        <v>90</v>
      </c>
      <c r="AV4485" s="273" t="s">
        <v>84</v>
      </c>
      <c r="AW4485" s="273" t="s">
        <v>31</v>
      </c>
      <c r="AX4485" s="273" t="s">
        <v>77</v>
      </c>
      <c r="AY4485" s="275" t="s">
        <v>366</v>
      </c>
    </row>
    <row r="4486" spans="2:65" s="280" customFormat="1">
      <c r="B4486" s="279"/>
      <c r="D4486" s="274" t="s">
        <v>373</v>
      </c>
      <c r="E4486" s="281" t="s">
        <v>1</v>
      </c>
      <c r="F4486" s="282" t="s">
        <v>3607</v>
      </c>
      <c r="H4486" s="283">
        <v>0.182</v>
      </c>
      <c r="L4486" s="279"/>
      <c r="M4486" s="284"/>
      <c r="T4486" s="285"/>
      <c r="AT4486" s="281" t="s">
        <v>373</v>
      </c>
      <c r="AU4486" s="281" t="s">
        <v>90</v>
      </c>
      <c r="AV4486" s="280" t="s">
        <v>90</v>
      </c>
      <c r="AW4486" s="280" t="s">
        <v>31</v>
      </c>
      <c r="AX4486" s="280" t="s">
        <v>77</v>
      </c>
      <c r="AY4486" s="281" t="s">
        <v>366</v>
      </c>
    </row>
    <row r="4487" spans="2:65" s="273" customFormat="1">
      <c r="B4487" s="272"/>
      <c r="D4487" s="274" t="s">
        <v>373</v>
      </c>
      <c r="E4487" s="275" t="s">
        <v>1</v>
      </c>
      <c r="F4487" s="276" t="s">
        <v>3608</v>
      </c>
      <c r="H4487" s="275" t="s">
        <v>1</v>
      </c>
      <c r="L4487" s="272"/>
      <c r="M4487" s="277"/>
      <c r="T4487" s="278"/>
      <c r="AT4487" s="275" t="s">
        <v>373</v>
      </c>
      <c r="AU4487" s="275" t="s">
        <v>90</v>
      </c>
      <c r="AV4487" s="273" t="s">
        <v>84</v>
      </c>
      <c r="AW4487" s="273" t="s">
        <v>31</v>
      </c>
      <c r="AX4487" s="273" t="s">
        <v>77</v>
      </c>
      <c r="AY4487" s="275" t="s">
        <v>366</v>
      </c>
    </row>
    <row r="4488" spans="2:65" s="280" customFormat="1">
      <c r="B4488" s="279"/>
      <c r="D4488" s="274" t="s">
        <v>373</v>
      </c>
      <c r="E4488" s="281" t="s">
        <v>1</v>
      </c>
      <c r="F4488" s="282" t="s">
        <v>3609</v>
      </c>
      <c r="H4488" s="283">
        <v>0.2</v>
      </c>
      <c r="L4488" s="279"/>
      <c r="M4488" s="284"/>
      <c r="T4488" s="285"/>
      <c r="AT4488" s="281" t="s">
        <v>373</v>
      </c>
      <c r="AU4488" s="281" t="s">
        <v>90</v>
      </c>
      <c r="AV4488" s="280" t="s">
        <v>90</v>
      </c>
      <c r="AW4488" s="280" t="s">
        <v>31</v>
      </c>
      <c r="AX4488" s="280" t="s">
        <v>77</v>
      </c>
      <c r="AY4488" s="281" t="s">
        <v>366</v>
      </c>
    </row>
    <row r="4489" spans="2:65" s="280" customFormat="1">
      <c r="B4489" s="279"/>
      <c r="D4489" s="274" t="s">
        <v>373</v>
      </c>
      <c r="E4489" s="281" t="s">
        <v>1</v>
      </c>
      <c r="F4489" s="282" t="s">
        <v>3610</v>
      </c>
      <c r="H4489" s="283">
        <v>0.16</v>
      </c>
      <c r="L4489" s="279"/>
      <c r="M4489" s="284"/>
      <c r="T4489" s="285"/>
      <c r="AT4489" s="281" t="s">
        <v>373</v>
      </c>
      <c r="AU4489" s="281" t="s">
        <v>90</v>
      </c>
      <c r="AV4489" s="280" t="s">
        <v>90</v>
      </c>
      <c r="AW4489" s="280" t="s">
        <v>31</v>
      </c>
      <c r="AX4489" s="280" t="s">
        <v>77</v>
      </c>
      <c r="AY4489" s="281" t="s">
        <v>366</v>
      </c>
    </row>
    <row r="4490" spans="2:65" s="280" customFormat="1">
      <c r="B4490" s="279"/>
      <c r="D4490" s="274" t="s">
        <v>373</v>
      </c>
      <c r="E4490" s="281" t="s">
        <v>1</v>
      </c>
      <c r="F4490" s="282" t="s">
        <v>3610</v>
      </c>
      <c r="H4490" s="283">
        <v>0.16</v>
      </c>
      <c r="L4490" s="279"/>
      <c r="M4490" s="284"/>
      <c r="T4490" s="285"/>
      <c r="AT4490" s="281" t="s">
        <v>373</v>
      </c>
      <c r="AU4490" s="281" t="s">
        <v>90</v>
      </c>
      <c r="AV4490" s="280" t="s">
        <v>90</v>
      </c>
      <c r="AW4490" s="280" t="s">
        <v>31</v>
      </c>
      <c r="AX4490" s="280" t="s">
        <v>77</v>
      </c>
      <c r="AY4490" s="281" t="s">
        <v>366</v>
      </c>
    </row>
    <row r="4491" spans="2:65" s="287" customFormat="1">
      <c r="B4491" s="286"/>
      <c r="D4491" s="274" t="s">
        <v>373</v>
      </c>
      <c r="E4491" s="288" t="s">
        <v>1</v>
      </c>
      <c r="F4491" s="289" t="s">
        <v>378</v>
      </c>
      <c r="H4491" s="290">
        <v>0.70199999999999996</v>
      </c>
      <c r="L4491" s="286"/>
      <c r="M4491" s="291"/>
      <c r="T4491" s="292"/>
      <c r="AT4491" s="288" t="s">
        <v>373</v>
      </c>
      <c r="AU4491" s="288" t="s">
        <v>90</v>
      </c>
      <c r="AV4491" s="287" t="s">
        <v>371</v>
      </c>
      <c r="AW4491" s="287" t="s">
        <v>31</v>
      </c>
      <c r="AX4491" s="287" t="s">
        <v>84</v>
      </c>
      <c r="AY4491" s="288" t="s">
        <v>366</v>
      </c>
    </row>
    <row r="4492" spans="2:65" s="74" customFormat="1" ht="24.2" customHeight="1">
      <c r="B4492" s="73"/>
      <c r="C4492" s="260" t="s">
        <v>3611</v>
      </c>
      <c r="D4492" s="260" t="s">
        <v>368</v>
      </c>
      <c r="E4492" s="261" t="s">
        <v>3612</v>
      </c>
      <c r="F4492" s="262" t="s">
        <v>3613</v>
      </c>
      <c r="G4492" s="263" t="s">
        <v>402</v>
      </c>
      <c r="H4492" s="264">
        <v>1.8160000000000001</v>
      </c>
      <c r="I4492" s="26"/>
      <c r="J4492" s="266">
        <f>ROUND(I4492*H4492,2)</f>
        <v>0</v>
      </c>
      <c r="K4492" s="267"/>
      <c r="L4492" s="73"/>
      <c r="M4492" s="27" t="s">
        <v>1</v>
      </c>
      <c r="N4492" s="233" t="s">
        <v>43</v>
      </c>
      <c r="P4492" s="269">
        <f>O4492*H4492</f>
        <v>0</v>
      </c>
      <c r="Q4492" s="269">
        <v>0</v>
      </c>
      <c r="R4492" s="269">
        <f>Q4492*H4492</f>
        <v>0</v>
      </c>
      <c r="S4492" s="269">
        <v>1.875</v>
      </c>
      <c r="T4492" s="270">
        <f>S4492*H4492</f>
        <v>3.4050000000000002</v>
      </c>
      <c r="AR4492" s="271" t="s">
        <v>371</v>
      </c>
      <c r="AT4492" s="271" t="s">
        <v>368</v>
      </c>
      <c r="AU4492" s="271" t="s">
        <v>90</v>
      </c>
      <c r="AY4492" s="53" t="s">
        <v>366</v>
      </c>
      <c r="BE4492" s="179">
        <f>IF(N4492="základná",J4492,0)</f>
        <v>0</v>
      </c>
      <c r="BF4492" s="179">
        <f>IF(N4492="znížená",J4492,0)</f>
        <v>0</v>
      </c>
      <c r="BG4492" s="179">
        <f>IF(N4492="zákl. prenesená",J4492,0)</f>
        <v>0</v>
      </c>
      <c r="BH4492" s="179">
        <f>IF(N4492="zníž. prenesená",J4492,0)</f>
        <v>0</v>
      </c>
      <c r="BI4492" s="179">
        <f>IF(N4492="nulová",J4492,0)</f>
        <v>0</v>
      </c>
      <c r="BJ4492" s="53" t="s">
        <v>90</v>
      </c>
      <c r="BK4492" s="179">
        <f>ROUND(I4492*H4492,2)</f>
        <v>0</v>
      </c>
      <c r="BL4492" s="53" t="s">
        <v>371</v>
      </c>
      <c r="BM4492" s="271" t="s">
        <v>3614</v>
      </c>
    </row>
    <row r="4493" spans="2:65" s="273" customFormat="1">
      <c r="B4493" s="272"/>
      <c r="D4493" s="274" t="s">
        <v>373</v>
      </c>
      <c r="E4493" s="275" t="s">
        <v>1</v>
      </c>
      <c r="F4493" s="276" t="s">
        <v>412</v>
      </c>
      <c r="H4493" s="275" t="s">
        <v>1</v>
      </c>
      <c r="L4493" s="272"/>
      <c r="M4493" s="277"/>
      <c r="T4493" s="278"/>
      <c r="AT4493" s="275" t="s">
        <v>373</v>
      </c>
      <c r="AU4493" s="275" t="s">
        <v>90</v>
      </c>
      <c r="AV4493" s="273" t="s">
        <v>84</v>
      </c>
      <c r="AW4493" s="273" t="s">
        <v>31</v>
      </c>
      <c r="AX4493" s="273" t="s">
        <v>77</v>
      </c>
      <c r="AY4493" s="275" t="s">
        <v>366</v>
      </c>
    </row>
    <row r="4494" spans="2:65" s="273" customFormat="1">
      <c r="B4494" s="272"/>
      <c r="D4494" s="274" t="s">
        <v>373</v>
      </c>
      <c r="E4494" s="275" t="s">
        <v>1</v>
      </c>
      <c r="F4494" s="276" t="s">
        <v>2672</v>
      </c>
      <c r="H4494" s="275" t="s">
        <v>1</v>
      </c>
      <c r="L4494" s="272"/>
      <c r="M4494" s="277"/>
      <c r="T4494" s="278"/>
      <c r="AT4494" s="275" t="s">
        <v>373</v>
      </c>
      <c r="AU4494" s="275" t="s">
        <v>90</v>
      </c>
      <c r="AV4494" s="273" t="s">
        <v>84</v>
      </c>
      <c r="AW4494" s="273" t="s">
        <v>31</v>
      </c>
      <c r="AX4494" s="273" t="s">
        <v>77</v>
      </c>
      <c r="AY4494" s="275" t="s">
        <v>366</v>
      </c>
    </row>
    <row r="4495" spans="2:65" s="280" customFormat="1">
      <c r="B4495" s="279"/>
      <c r="D4495" s="274" t="s">
        <v>373</v>
      </c>
      <c r="E4495" s="281" t="s">
        <v>1</v>
      </c>
      <c r="F4495" s="282" t="s">
        <v>3615</v>
      </c>
      <c r="H4495" s="283">
        <v>0.39700000000000002</v>
      </c>
      <c r="L4495" s="279"/>
      <c r="M4495" s="284"/>
      <c r="T4495" s="285"/>
      <c r="AT4495" s="281" t="s">
        <v>373</v>
      </c>
      <c r="AU4495" s="281" t="s">
        <v>90</v>
      </c>
      <c r="AV4495" s="280" t="s">
        <v>90</v>
      </c>
      <c r="AW4495" s="280" t="s">
        <v>31</v>
      </c>
      <c r="AX4495" s="280" t="s">
        <v>77</v>
      </c>
      <c r="AY4495" s="281" t="s">
        <v>366</v>
      </c>
    </row>
    <row r="4496" spans="2:65" s="273" customFormat="1">
      <c r="B4496" s="272"/>
      <c r="D4496" s="274" t="s">
        <v>373</v>
      </c>
      <c r="E4496" s="275" t="s">
        <v>1</v>
      </c>
      <c r="F4496" s="276" t="s">
        <v>3616</v>
      </c>
      <c r="H4496" s="275" t="s">
        <v>1</v>
      </c>
      <c r="L4496" s="272"/>
      <c r="M4496" s="277"/>
      <c r="T4496" s="278"/>
      <c r="AT4496" s="275" t="s">
        <v>373</v>
      </c>
      <c r="AU4496" s="275" t="s">
        <v>90</v>
      </c>
      <c r="AV4496" s="273" t="s">
        <v>84</v>
      </c>
      <c r="AW4496" s="273" t="s">
        <v>31</v>
      </c>
      <c r="AX4496" s="273" t="s">
        <v>77</v>
      </c>
      <c r="AY4496" s="275" t="s">
        <v>366</v>
      </c>
    </row>
    <row r="4497" spans="2:65" s="280" customFormat="1">
      <c r="B4497" s="279"/>
      <c r="D4497" s="274" t="s">
        <v>373</v>
      </c>
      <c r="E4497" s="281" t="s">
        <v>1</v>
      </c>
      <c r="F4497" s="282" t="s">
        <v>3617</v>
      </c>
      <c r="H4497" s="283">
        <v>0.39800000000000002</v>
      </c>
      <c r="L4497" s="279"/>
      <c r="M4497" s="284"/>
      <c r="T4497" s="285"/>
      <c r="AT4497" s="281" t="s">
        <v>373</v>
      </c>
      <c r="AU4497" s="281" t="s">
        <v>90</v>
      </c>
      <c r="AV4497" s="280" t="s">
        <v>90</v>
      </c>
      <c r="AW4497" s="280" t="s">
        <v>31</v>
      </c>
      <c r="AX4497" s="280" t="s">
        <v>77</v>
      </c>
      <c r="AY4497" s="281" t="s">
        <v>366</v>
      </c>
    </row>
    <row r="4498" spans="2:65" s="280" customFormat="1">
      <c r="B4498" s="279"/>
      <c r="D4498" s="274" t="s">
        <v>373</v>
      </c>
      <c r="E4498" s="281" t="s">
        <v>1</v>
      </c>
      <c r="F4498" s="282" t="s">
        <v>3618</v>
      </c>
      <c r="H4498" s="283">
        <v>0.43099999999999999</v>
      </c>
      <c r="L4498" s="279"/>
      <c r="M4498" s="284"/>
      <c r="T4498" s="285"/>
      <c r="AT4498" s="281" t="s">
        <v>373</v>
      </c>
      <c r="AU4498" s="281" t="s">
        <v>90</v>
      </c>
      <c r="AV4498" s="280" t="s">
        <v>90</v>
      </c>
      <c r="AW4498" s="280" t="s">
        <v>31</v>
      </c>
      <c r="AX4498" s="280" t="s">
        <v>77</v>
      </c>
      <c r="AY4498" s="281" t="s">
        <v>366</v>
      </c>
    </row>
    <row r="4499" spans="2:65" s="294" customFormat="1">
      <c r="B4499" s="293"/>
      <c r="D4499" s="274" t="s">
        <v>373</v>
      </c>
      <c r="E4499" s="295" t="s">
        <v>1</v>
      </c>
      <c r="F4499" s="296" t="s">
        <v>397</v>
      </c>
      <c r="H4499" s="297">
        <v>1.226</v>
      </c>
      <c r="L4499" s="293"/>
      <c r="M4499" s="298"/>
      <c r="T4499" s="299"/>
      <c r="AT4499" s="295" t="s">
        <v>373</v>
      </c>
      <c r="AU4499" s="295" t="s">
        <v>90</v>
      </c>
      <c r="AV4499" s="294" t="s">
        <v>149</v>
      </c>
      <c r="AW4499" s="294" t="s">
        <v>31</v>
      </c>
      <c r="AX4499" s="294" t="s">
        <v>77</v>
      </c>
      <c r="AY4499" s="295" t="s">
        <v>366</v>
      </c>
    </row>
    <row r="4500" spans="2:65" s="273" customFormat="1">
      <c r="B4500" s="272"/>
      <c r="D4500" s="274" t="s">
        <v>373</v>
      </c>
      <c r="E4500" s="275" t="s">
        <v>1</v>
      </c>
      <c r="F4500" s="276" t="s">
        <v>632</v>
      </c>
      <c r="H4500" s="275" t="s">
        <v>1</v>
      </c>
      <c r="L4500" s="272"/>
      <c r="M4500" s="277"/>
      <c r="T4500" s="278"/>
      <c r="AT4500" s="275" t="s">
        <v>373</v>
      </c>
      <c r="AU4500" s="275" t="s">
        <v>90</v>
      </c>
      <c r="AV4500" s="273" t="s">
        <v>84</v>
      </c>
      <c r="AW4500" s="273" t="s">
        <v>31</v>
      </c>
      <c r="AX4500" s="273" t="s">
        <v>77</v>
      </c>
      <c r="AY4500" s="275" t="s">
        <v>366</v>
      </c>
    </row>
    <row r="4501" spans="2:65" s="273" customFormat="1">
      <c r="B4501" s="272"/>
      <c r="D4501" s="274" t="s">
        <v>373</v>
      </c>
      <c r="E4501" s="275" t="s">
        <v>1</v>
      </c>
      <c r="F4501" s="276" t="s">
        <v>1202</v>
      </c>
      <c r="H4501" s="275" t="s">
        <v>1</v>
      </c>
      <c r="L4501" s="272"/>
      <c r="M4501" s="277"/>
      <c r="T4501" s="278"/>
      <c r="AT4501" s="275" t="s">
        <v>373</v>
      </c>
      <c r="AU4501" s="275" t="s">
        <v>90</v>
      </c>
      <c r="AV4501" s="273" t="s">
        <v>84</v>
      </c>
      <c r="AW4501" s="273" t="s">
        <v>31</v>
      </c>
      <c r="AX4501" s="273" t="s">
        <v>77</v>
      </c>
      <c r="AY4501" s="275" t="s">
        <v>366</v>
      </c>
    </row>
    <row r="4502" spans="2:65" s="280" customFormat="1">
      <c r="B4502" s="279"/>
      <c r="D4502" s="274" t="s">
        <v>373</v>
      </c>
      <c r="E4502" s="281" t="s">
        <v>1</v>
      </c>
      <c r="F4502" s="282" t="s">
        <v>3619</v>
      </c>
      <c r="H4502" s="283">
        <v>0.20499999999999999</v>
      </c>
      <c r="L4502" s="279"/>
      <c r="M4502" s="284"/>
      <c r="T4502" s="285"/>
      <c r="AT4502" s="281" t="s">
        <v>373</v>
      </c>
      <c r="AU4502" s="281" t="s">
        <v>90</v>
      </c>
      <c r="AV4502" s="280" t="s">
        <v>90</v>
      </c>
      <c r="AW4502" s="280" t="s">
        <v>31</v>
      </c>
      <c r="AX4502" s="280" t="s">
        <v>77</v>
      </c>
      <c r="AY4502" s="281" t="s">
        <v>366</v>
      </c>
    </row>
    <row r="4503" spans="2:65" s="294" customFormat="1">
      <c r="B4503" s="293"/>
      <c r="D4503" s="274" t="s">
        <v>373</v>
      </c>
      <c r="E4503" s="295" t="s">
        <v>1</v>
      </c>
      <c r="F4503" s="296" t="s">
        <v>397</v>
      </c>
      <c r="H4503" s="297">
        <v>0.20499999999999999</v>
      </c>
      <c r="L4503" s="293"/>
      <c r="M4503" s="298"/>
      <c r="T4503" s="299"/>
      <c r="AT4503" s="295" t="s">
        <v>373</v>
      </c>
      <c r="AU4503" s="295" t="s">
        <v>90</v>
      </c>
      <c r="AV4503" s="294" t="s">
        <v>149</v>
      </c>
      <c r="AW4503" s="294" t="s">
        <v>31</v>
      </c>
      <c r="AX4503" s="294" t="s">
        <v>77</v>
      </c>
      <c r="AY4503" s="295" t="s">
        <v>366</v>
      </c>
    </row>
    <row r="4504" spans="2:65" s="273" customFormat="1">
      <c r="B4504" s="272"/>
      <c r="D4504" s="274" t="s">
        <v>373</v>
      </c>
      <c r="E4504" s="275" t="s">
        <v>1</v>
      </c>
      <c r="F4504" s="276" t="s">
        <v>634</v>
      </c>
      <c r="H4504" s="275" t="s">
        <v>1</v>
      </c>
      <c r="L4504" s="272"/>
      <c r="M4504" s="277"/>
      <c r="T4504" s="278"/>
      <c r="AT4504" s="275" t="s">
        <v>373</v>
      </c>
      <c r="AU4504" s="275" t="s">
        <v>90</v>
      </c>
      <c r="AV4504" s="273" t="s">
        <v>84</v>
      </c>
      <c r="AW4504" s="273" t="s">
        <v>31</v>
      </c>
      <c r="AX4504" s="273" t="s">
        <v>77</v>
      </c>
      <c r="AY4504" s="275" t="s">
        <v>366</v>
      </c>
    </row>
    <row r="4505" spans="2:65" s="273" customFormat="1">
      <c r="B4505" s="272"/>
      <c r="D4505" s="274" t="s">
        <v>373</v>
      </c>
      <c r="E4505" s="275" t="s">
        <v>1</v>
      </c>
      <c r="F4505" s="276" t="s">
        <v>3620</v>
      </c>
      <c r="H4505" s="275" t="s">
        <v>1</v>
      </c>
      <c r="L4505" s="272"/>
      <c r="M4505" s="277"/>
      <c r="T4505" s="278"/>
      <c r="AT4505" s="275" t="s">
        <v>373</v>
      </c>
      <c r="AU4505" s="275" t="s">
        <v>90</v>
      </c>
      <c r="AV4505" s="273" t="s">
        <v>84</v>
      </c>
      <c r="AW4505" s="273" t="s">
        <v>31</v>
      </c>
      <c r="AX4505" s="273" t="s">
        <v>77</v>
      </c>
      <c r="AY4505" s="275" t="s">
        <v>366</v>
      </c>
    </row>
    <row r="4506" spans="2:65" s="280" customFormat="1">
      <c r="B4506" s="279"/>
      <c r="D4506" s="274" t="s">
        <v>373</v>
      </c>
      <c r="E4506" s="281" t="s">
        <v>1</v>
      </c>
      <c r="F4506" s="282" t="s">
        <v>3621</v>
      </c>
      <c r="H4506" s="283">
        <v>0.17100000000000001</v>
      </c>
      <c r="L4506" s="279"/>
      <c r="M4506" s="284"/>
      <c r="T4506" s="285"/>
      <c r="AT4506" s="281" t="s">
        <v>373</v>
      </c>
      <c r="AU4506" s="281" t="s">
        <v>90</v>
      </c>
      <c r="AV4506" s="280" t="s">
        <v>90</v>
      </c>
      <c r="AW4506" s="280" t="s">
        <v>31</v>
      </c>
      <c r="AX4506" s="280" t="s">
        <v>77</v>
      </c>
      <c r="AY4506" s="281" t="s">
        <v>366</v>
      </c>
    </row>
    <row r="4507" spans="2:65" s="294" customFormat="1">
      <c r="B4507" s="293"/>
      <c r="D4507" s="274" t="s">
        <v>373</v>
      </c>
      <c r="E4507" s="295" t="s">
        <v>1</v>
      </c>
      <c r="F4507" s="296" t="s">
        <v>397</v>
      </c>
      <c r="H4507" s="297">
        <v>0.17100000000000001</v>
      </c>
      <c r="L4507" s="293"/>
      <c r="M4507" s="298"/>
      <c r="T4507" s="299"/>
      <c r="AT4507" s="295" t="s">
        <v>373</v>
      </c>
      <c r="AU4507" s="295" t="s">
        <v>90</v>
      </c>
      <c r="AV4507" s="294" t="s">
        <v>149</v>
      </c>
      <c r="AW4507" s="294" t="s">
        <v>31</v>
      </c>
      <c r="AX4507" s="294" t="s">
        <v>77</v>
      </c>
      <c r="AY4507" s="295" t="s">
        <v>366</v>
      </c>
    </row>
    <row r="4508" spans="2:65" s="273" customFormat="1">
      <c r="B4508" s="272"/>
      <c r="D4508" s="274" t="s">
        <v>373</v>
      </c>
      <c r="E4508" s="275" t="s">
        <v>1</v>
      </c>
      <c r="F4508" s="276" t="s">
        <v>924</v>
      </c>
      <c r="H4508" s="275" t="s">
        <v>1</v>
      </c>
      <c r="L4508" s="272"/>
      <c r="M4508" s="277"/>
      <c r="T4508" s="278"/>
      <c r="AT4508" s="275" t="s">
        <v>373</v>
      </c>
      <c r="AU4508" s="275" t="s">
        <v>90</v>
      </c>
      <c r="AV4508" s="273" t="s">
        <v>84</v>
      </c>
      <c r="AW4508" s="273" t="s">
        <v>31</v>
      </c>
      <c r="AX4508" s="273" t="s">
        <v>77</v>
      </c>
      <c r="AY4508" s="275" t="s">
        <v>366</v>
      </c>
    </row>
    <row r="4509" spans="2:65" s="280" customFormat="1">
      <c r="B4509" s="279"/>
      <c r="D4509" s="274" t="s">
        <v>373</v>
      </c>
      <c r="E4509" s="281" t="s">
        <v>1</v>
      </c>
      <c r="F4509" s="282" t="s">
        <v>3622</v>
      </c>
      <c r="H4509" s="283">
        <v>0.214</v>
      </c>
      <c r="L4509" s="279"/>
      <c r="M4509" s="284"/>
      <c r="T4509" s="285"/>
      <c r="AT4509" s="281" t="s">
        <v>373</v>
      </c>
      <c r="AU4509" s="281" t="s">
        <v>90</v>
      </c>
      <c r="AV4509" s="280" t="s">
        <v>90</v>
      </c>
      <c r="AW4509" s="280" t="s">
        <v>31</v>
      </c>
      <c r="AX4509" s="280" t="s">
        <v>77</v>
      </c>
      <c r="AY4509" s="281" t="s">
        <v>366</v>
      </c>
    </row>
    <row r="4510" spans="2:65" s="294" customFormat="1">
      <c r="B4510" s="293"/>
      <c r="D4510" s="274" t="s">
        <v>373</v>
      </c>
      <c r="E4510" s="295" t="s">
        <v>1</v>
      </c>
      <c r="F4510" s="296" t="s">
        <v>397</v>
      </c>
      <c r="H4510" s="297">
        <v>0.214</v>
      </c>
      <c r="L4510" s="293"/>
      <c r="M4510" s="298"/>
      <c r="T4510" s="299"/>
      <c r="AT4510" s="295" t="s">
        <v>373</v>
      </c>
      <c r="AU4510" s="295" t="s">
        <v>90</v>
      </c>
      <c r="AV4510" s="294" t="s">
        <v>149</v>
      </c>
      <c r="AW4510" s="294" t="s">
        <v>31</v>
      </c>
      <c r="AX4510" s="294" t="s">
        <v>77</v>
      </c>
      <c r="AY4510" s="295" t="s">
        <v>366</v>
      </c>
    </row>
    <row r="4511" spans="2:65" s="287" customFormat="1">
      <c r="B4511" s="286"/>
      <c r="D4511" s="274" t="s">
        <v>373</v>
      </c>
      <c r="E4511" s="288" t="s">
        <v>1</v>
      </c>
      <c r="F4511" s="289" t="s">
        <v>378</v>
      </c>
      <c r="H4511" s="290">
        <v>1.8160000000000001</v>
      </c>
      <c r="L4511" s="286"/>
      <c r="M4511" s="291"/>
      <c r="T4511" s="292"/>
      <c r="AT4511" s="288" t="s">
        <v>373</v>
      </c>
      <c r="AU4511" s="288" t="s">
        <v>90</v>
      </c>
      <c r="AV4511" s="287" t="s">
        <v>371</v>
      </c>
      <c r="AW4511" s="287" t="s">
        <v>31</v>
      </c>
      <c r="AX4511" s="287" t="s">
        <v>84</v>
      </c>
      <c r="AY4511" s="288" t="s">
        <v>366</v>
      </c>
    </row>
    <row r="4512" spans="2:65" s="74" customFormat="1" ht="24.2" customHeight="1">
      <c r="B4512" s="73"/>
      <c r="C4512" s="260" t="s">
        <v>3623</v>
      </c>
      <c r="D4512" s="260" t="s">
        <v>368</v>
      </c>
      <c r="E4512" s="261" t="s">
        <v>3624</v>
      </c>
      <c r="F4512" s="262" t="s">
        <v>3625</v>
      </c>
      <c r="G4512" s="263" t="s">
        <v>249</v>
      </c>
      <c r="H4512" s="264">
        <v>12.195</v>
      </c>
      <c r="I4512" s="26"/>
      <c r="J4512" s="266">
        <f>ROUND(I4512*H4512,2)</f>
        <v>0</v>
      </c>
      <c r="K4512" s="267"/>
      <c r="L4512" s="73"/>
      <c r="M4512" s="27" t="s">
        <v>1</v>
      </c>
      <c r="N4512" s="233" t="s">
        <v>43</v>
      </c>
      <c r="P4512" s="269">
        <f>O4512*H4512</f>
        <v>0</v>
      </c>
      <c r="Q4512" s="269">
        <v>0</v>
      </c>
      <c r="R4512" s="269">
        <f>Q4512*H4512</f>
        <v>0</v>
      </c>
      <c r="S4512" s="269">
        <v>0.27</v>
      </c>
      <c r="T4512" s="270">
        <f>S4512*H4512</f>
        <v>3.2926500000000001</v>
      </c>
      <c r="AR4512" s="271" t="s">
        <v>371</v>
      </c>
      <c r="AT4512" s="271" t="s">
        <v>368</v>
      </c>
      <c r="AU4512" s="271" t="s">
        <v>90</v>
      </c>
      <c r="AY4512" s="53" t="s">
        <v>366</v>
      </c>
      <c r="BE4512" s="179">
        <f>IF(N4512="základná",J4512,0)</f>
        <v>0</v>
      </c>
      <c r="BF4512" s="179">
        <f>IF(N4512="znížená",J4512,0)</f>
        <v>0</v>
      </c>
      <c r="BG4512" s="179">
        <f>IF(N4512="zákl. prenesená",J4512,0)</f>
        <v>0</v>
      </c>
      <c r="BH4512" s="179">
        <f>IF(N4512="zníž. prenesená",J4512,0)</f>
        <v>0</v>
      </c>
      <c r="BI4512" s="179">
        <f>IF(N4512="nulová",J4512,0)</f>
        <v>0</v>
      </c>
      <c r="BJ4512" s="53" t="s">
        <v>90</v>
      </c>
      <c r="BK4512" s="179">
        <f>ROUND(I4512*H4512,2)</f>
        <v>0</v>
      </c>
      <c r="BL4512" s="53" t="s">
        <v>371</v>
      </c>
      <c r="BM4512" s="271" t="s">
        <v>3626</v>
      </c>
    </row>
    <row r="4513" spans="2:65" s="273" customFormat="1">
      <c r="B4513" s="272"/>
      <c r="D4513" s="274" t="s">
        <v>373</v>
      </c>
      <c r="E4513" s="275" t="s">
        <v>1</v>
      </c>
      <c r="F4513" s="276" t="s">
        <v>412</v>
      </c>
      <c r="H4513" s="275" t="s">
        <v>1</v>
      </c>
      <c r="L4513" s="272"/>
      <c r="M4513" s="277"/>
      <c r="T4513" s="278"/>
      <c r="AT4513" s="275" t="s">
        <v>373</v>
      </c>
      <c r="AU4513" s="275" t="s">
        <v>90</v>
      </c>
      <c r="AV4513" s="273" t="s">
        <v>84</v>
      </c>
      <c r="AW4513" s="273" t="s">
        <v>31</v>
      </c>
      <c r="AX4513" s="273" t="s">
        <v>77</v>
      </c>
      <c r="AY4513" s="275" t="s">
        <v>366</v>
      </c>
    </row>
    <row r="4514" spans="2:65" s="280" customFormat="1">
      <c r="B4514" s="279"/>
      <c r="D4514" s="274" t="s">
        <v>373</v>
      </c>
      <c r="E4514" s="281" t="s">
        <v>1</v>
      </c>
      <c r="F4514" s="282" t="s">
        <v>3627</v>
      </c>
      <c r="H4514" s="283">
        <v>5.8650000000000002</v>
      </c>
      <c r="L4514" s="279"/>
      <c r="M4514" s="284"/>
      <c r="T4514" s="285"/>
      <c r="AT4514" s="281" t="s">
        <v>373</v>
      </c>
      <c r="AU4514" s="281" t="s">
        <v>90</v>
      </c>
      <c r="AV4514" s="280" t="s">
        <v>90</v>
      </c>
      <c r="AW4514" s="280" t="s">
        <v>31</v>
      </c>
      <c r="AX4514" s="280" t="s">
        <v>77</v>
      </c>
      <c r="AY4514" s="281" t="s">
        <v>366</v>
      </c>
    </row>
    <row r="4515" spans="2:65" s="280" customFormat="1">
      <c r="B4515" s="279"/>
      <c r="D4515" s="274" t="s">
        <v>373</v>
      </c>
      <c r="E4515" s="281" t="s">
        <v>1</v>
      </c>
      <c r="F4515" s="282" t="s">
        <v>3628</v>
      </c>
      <c r="H4515" s="283">
        <v>1.454</v>
      </c>
      <c r="L4515" s="279"/>
      <c r="M4515" s="284"/>
      <c r="T4515" s="285"/>
      <c r="AT4515" s="281" t="s">
        <v>373</v>
      </c>
      <c r="AU4515" s="281" t="s">
        <v>90</v>
      </c>
      <c r="AV4515" s="280" t="s">
        <v>90</v>
      </c>
      <c r="AW4515" s="280" t="s">
        <v>31</v>
      </c>
      <c r="AX4515" s="280" t="s">
        <v>77</v>
      </c>
      <c r="AY4515" s="281" t="s">
        <v>366</v>
      </c>
    </row>
    <row r="4516" spans="2:65" s="280" customFormat="1">
      <c r="B4516" s="279"/>
      <c r="D4516" s="274" t="s">
        <v>373</v>
      </c>
      <c r="E4516" s="281" t="s">
        <v>1</v>
      </c>
      <c r="F4516" s="282" t="s">
        <v>3629</v>
      </c>
      <c r="H4516" s="283">
        <v>1.863</v>
      </c>
      <c r="L4516" s="279"/>
      <c r="M4516" s="284"/>
      <c r="T4516" s="285"/>
      <c r="AT4516" s="281" t="s">
        <v>373</v>
      </c>
      <c r="AU4516" s="281" t="s">
        <v>90</v>
      </c>
      <c r="AV4516" s="280" t="s">
        <v>90</v>
      </c>
      <c r="AW4516" s="280" t="s">
        <v>31</v>
      </c>
      <c r="AX4516" s="280" t="s">
        <v>77</v>
      </c>
      <c r="AY4516" s="281" t="s">
        <v>366</v>
      </c>
    </row>
    <row r="4517" spans="2:65" s="280" customFormat="1">
      <c r="B4517" s="279"/>
      <c r="D4517" s="274" t="s">
        <v>373</v>
      </c>
      <c r="E4517" s="281" t="s">
        <v>1</v>
      </c>
      <c r="F4517" s="282" t="s">
        <v>3630</v>
      </c>
      <c r="H4517" s="283">
        <v>2.0699999999999998</v>
      </c>
      <c r="L4517" s="279"/>
      <c r="M4517" s="284"/>
      <c r="T4517" s="285"/>
      <c r="AT4517" s="281" t="s">
        <v>373</v>
      </c>
      <c r="AU4517" s="281" t="s">
        <v>90</v>
      </c>
      <c r="AV4517" s="280" t="s">
        <v>90</v>
      </c>
      <c r="AW4517" s="280" t="s">
        <v>31</v>
      </c>
      <c r="AX4517" s="280" t="s">
        <v>77</v>
      </c>
      <c r="AY4517" s="281" t="s">
        <v>366</v>
      </c>
    </row>
    <row r="4518" spans="2:65" s="280" customFormat="1">
      <c r="B4518" s="279"/>
      <c r="D4518" s="274" t="s">
        <v>373</v>
      </c>
      <c r="E4518" s="281" t="s">
        <v>1</v>
      </c>
      <c r="F4518" s="282" t="s">
        <v>3631</v>
      </c>
      <c r="H4518" s="283">
        <v>0.94299999999999995</v>
      </c>
      <c r="L4518" s="279"/>
      <c r="M4518" s="284"/>
      <c r="T4518" s="285"/>
      <c r="AT4518" s="281" t="s">
        <v>373</v>
      </c>
      <c r="AU4518" s="281" t="s">
        <v>90</v>
      </c>
      <c r="AV4518" s="280" t="s">
        <v>90</v>
      </c>
      <c r="AW4518" s="280" t="s">
        <v>31</v>
      </c>
      <c r="AX4518" s="280" t="s">
        <v>77</v>
      </c>
      <c r="AY4518" s="281" t="s">
        <v>366</v>
      </c>
    </row>
    <row r="4519" spans="2:65" s="287" customFormat="1">
      <c r="B4519" s="286"/>
      <c r="D4519" s="274" t="s">
        <v>373</v>
      </c>
      <c r="E4519" s="288" t="s">
        <v>1</v>
      </c>
      <c r="F4519" s="289" t="s">
        <v>378</v>
      </c>
      <c r="H4519" s="290">
        <v>12.195</v>
      </c>
      <c r="L4519" s="286"/>
      <c r="M4519" s="291"/>
      <c r="T4519" s="292"/>
      <c r="AT4519" s="288" t="s">
        <v>373</v>
      </c>
      <c r="AU4519" s="288" t="s">
        <v>90</v>
      </c>
      <c r="AV4519" s="287" t="s">
        <v>371</v>
      </c>
      <c r="AW4519" s="287" t="s">
        <v>31</v>
      </c>
      <c r="AX4519" s="287" t="s">
        <v>84</v>
      </c>
      <c r="AY4519" s="288" t="s">
        <v>366</v>
      </c>
    </row>
    <row r="4520" spans="2:65" s="74" customFormat="1" ht="24.2" customHeight="1">
      <c r="B4520" s="73"/>
      <c r="C4520" s="260" t="s">
        <v>3632</v>
      </c>
      <c r="D4520" s="260" t="s">
        <v>368</v>
      </c>
      <c r="E4520" s="261" t="s">
        <v>3633</v>
      </c>
      <c r="F4520" s="262" t="s">
        <v>3634</v>
      </c>
      <c r="G4520" s="263" t="s">
        <v>402</v>
      </c>
      <c r="H4520" s="264">
        <v>14.712999999999999</v>
      </c>
      <c r="I4520" s="26"/>
      <c r="J4520" s="266">
        <f>ROUND(I4520*H4520,2)</f>
        <v>0</v>
      </c>
      <c r="K4520" s="267"/>
      <c r="L4520" s="73"/>
      <c r="M4520" s="27" t="s">
        <v>1</v>
      </c>
      <c r="N4520" s="233" t="s">
        <v>43</v>
      </c>
      <c r="P4520" s="269">
        <f>O4520*H4520</f>
        <v>0</v>
      </c>
      <c r="Q4520" s="269">
        <v>0</v>
      </c>
      <c r="R4520" s="269">
        <f>Q4520*H4520</f>
        <v>0</v>
      </c>
      <c r="S4520" s="269">
        <v>1.875</v>
      </c>
      <c r="T4520" s="270">
        <f>S4520*H4520</f>
        <v>27.586874999999999</v>
      </c>
      <c r="AR4520" s="271" t="s">
        <v>371</v>
      </c>
      <c r="AT4520" s="271" t="s">
        <v>368</v>
      </c>
      <c r="AU4520" s="271" t="s">
        <v>90</v>
      </c>
      <c r="AY4520" s="53" t="s">
        <v>366</v>
      </c>
      <c r="BE4520" s="179">
        <f>IF(N4520="základná",J4520,0)</f>
        <v>0</v>
      </c>
      <c r="BF4520" s="179">
        <f>IF(N4520="znížená",J4520,0)</f>
        <v>0</v>
      </c>
      <c r="BG4520" s="179">
        <f>IF(N4520="zákl. prenesená",J4520,0)</f>
        <v>0</v>
      </c>
      <c r="BH4520" s="179">
        <f>IF(N4520="zníž. prenesená",J4520,0)</f>
        <v>0</v>
      </c>
      <c r="BI4520" s="179">
        <f>IF(N4520="nulová",J4520,0)</f>
        <v>0</v>
      </c>
      <c r="BJ4520" s="53" t="s">
        <v>90</v>
      </c>
      <c r="BK4520" s="179">
        <f>ROUND(I4520*H4520,2)</f>
        <v>0</v>
      </c>
      <c r="BL4520" s="53" t="s">
        <v>371</v>
      </c>
      <c r="BM4520" s="271" t="s">
        <v>3635</v>
      </c>
    </row>
    <row r="4521" spans="2:65" s="273" customFormat="1">
      <c r="B4521" s="272"/>
      <c r="D4521" s="274" t="s">
        <v>373</v>
      </c>
      <c r="E4521" s="275" t="s">
        <v>1</v>
      </c>
      <c r="F4521" s="276" t="s">
        <v>412</v>
      </c>
      <c r="H4521" s="275" t="s">
        <v>1</v>
      </c>
      <c r="L4521" s="272"/>
      <c r="M4521" s="277"/>
      <c r="T4521" s="278"/>
      <c r="AT4521" s="275" t="s">
        <v>373</v>
      </c>
      <c r="AU4521" s="275" t="s">
        <v>90</v>
      </c>
      <c r="AV4521" s="273" t="s">
        <v>84</v>
      </c>
      <c r="AW4521" s="273" t="s">
        <v>31</v>
      </c>
      <c r="AX4521" s="273" t="s">
        <v>77</v>
      </c>
      <c r="AY4521" s="275" t="s">
        <v>366</v>
      </c>
    </row>
    <row r="4522" spans="2:65" s="280" customFormat="1">
      <c r="B4522" s="279"/>
      <c r="D4522" s="274" t="s">
        <v>373</v>
      </c>
      <c r="E4522" s="281" t="s">
        <v>1</v>
      </c>
      <c r="F4522" s="282" t="s">
        <v>3636</v>
      </c>
      <c r="H4522" s="283">
        <v>1.6879999999999999</v>
      </c>
      <c r="L4522" s="279"/>
      <c r="M4522" s="284"/>
      <c r="T4522" s="285"/>
      <c r="AT4522" s="281" t="s">
        <v>373</v>
      </c>
      <c r="AU4522" s="281" t="s">
        <v>90</v>
      </c>
      <c r="AV4522" s="280" t="s">
        <v>90</v>
      </c>
      <c r="AW4522" s="280" t="s">
        <v>31</v>
      </c>
      <c r="AX4522" s="280" t="s">
        <v>77</v>
      </c>
      <c r="AY4522" s="281" t="s">
        <v>366</v>
      </c>
    </row>
    <row r="4523" spans="2:65" s="280" customFormat="1">
      <c r="B4523" s="279"/>
      <c r="D4523" s="274" t="s">
        <v>373</v>
      </c>
      <c r="E4523" s="281" t="s">
        <v>1</v>
      </c>
      <c r="F4523" s="282" t="s">
        <v>3637</v>
      </c>
      <c r="H4523" s="283">
        <v>1.6419999999999999</v>
      </c>
      <c r="L4523" s="279"/>
      <c r="M4523" s="284"/>
      <c r="T4523" s="285"/>
      <c r="AT4523" s="281" t="s">
        <v>373</v>
      </c>
      <c r="AU4523" s="281" t="s">
        <v>90</v>
      </c>
      <c r="AV4523" s="280" t="s">
        <v>90</v>
      </c>
      <c r="AW4523" s="280" t="s">
        <v>31</v>
      </c>
      <c r="AX4523" s="280" t="s">
        <v>77</v>
      </c>
      <c r="AY4523" s="281" t="s">
        <v>366</v>
      </c>
    </row>
    <row r="4524" spans="2:65" s="280" customFormat="1">
      <c r="B4524" s="279"/>
      <c r="D4524" s="274" t="s">
        <v>373</v>
      </c>
      <c r="E4524" s="281" t="s">
        <v>1</v>
      </c>
      <c r="F4524" s="282" t="s">
        <v>3638</v>
      </c>
      <c r="H4524" s="283">
        <v>1.3240000000000001</v>
      </c>
      <c r="L4524" s="279"/>
      <c r="M4524" s="284"/>
      <c r="T4524" s="285"/>
      <c r="AT4524" s="281" t="s">
        <v>373</v>
      </c>
      <c r="AU4524" s="281" t="s">
        <v>90</v>
      </c>
      <c r="AV4524" s="280" t="s">
        <v>90</v>
      </c>
      <c r="AW4524" s="280" t="s">
        <v>31</v>
      </c>
      <c r="AX4524" s="280" t="s">
        <v>77</v>
      </c>
      <c r="AY4524" s="281" t="s">
        <v>366</v>
      </c>
    </row>
    <row r="4525" spans="2:65" s="280" customFormat="1">
      <c r="B4525" s="279"/>
      <c r="D4525" s="274" t="s">
        <v>373</v>
      </c>
      <c r="E4525" s="281" t="s">
        <v>1</v>
      </c>
      <c r="F4525" s="282" t="s">
        <v>3639</v>
      </c>
      <c r="H4525" s="283">
        <v>0.99399999999999999</v>
      </c>
      <c r="L4525" s="279"/>
      <c r="M4525" s="284"/>
      <c r="T4525" s="285"/>
      <c r="AT4525" s="281" t="s">
        <v>373</v>
      </c>
      <c r="AU4525" s="281" t="s">
        <v>90</v>
      </c>
      <c r="AV4525" s="280" t="s">
        <v>90</v>
      </c>
      <c r="AW4525" s="280" t="s">
        <v>31</v>
      </c>
      <c r="AX4525" s="280" t="s">
        <v>77</v>
      </c>
      <c r="AY4525" s="281" t="s">
        <v>366</v>
      </c>
    </row>
    <row r="4526" spans="2:65" s="280" customFormat="1">
      <c r="B4526" s="279"/>
      <c r="D4526" s="274" t="s">
        <v>373</v>
      </c>
      <c r="E4526" s="281" t="s">
        <v>1</v>
      </c>
      <c r="F4526" s="282" t="s">
        <v>3640</v>
      </c>
      <c r="H4526" s="283">
        <v>2.7240000000000002</v>
      </c>
      <c r="L4526" s="279"/>
      <c r="M4526" s="284"/>
      <c r="T4526" s="285"/>
      <c r="AT4526" s="281" t="s">
        <v>373</v>
      </c>
      <c r="AU4526" s="281" t="s">
        <v>90</v>
      </c>
      <c r="AV4526" s="280" t="s">
        <v>90</v>
      </c>
      <c r="AW4526" s="280" t="s">
        <v>31</v>
      </c>
      <c r="AX4526" s="280" t="s">
        <v>77</v>
      </c>
      <c r="AY4526" s="281" t="s">
        <v>366</v>
      </c>
    </row>
    <row r="4527" spans="2:65" s="280" customFormat="1">
      <c r="B4527" s="279"/>
      <c r="D4527" s="274" t="s">
        <v>373</v>
      </c>
      <c r="E4527" s="281" t="s">
        <v>1</v>
      </c>
      <c r="F4527" s="282" t="s">
        <v>3641</v>
      </c>
      <c r="H4527" s="283">
        <v>0.55400000000000005</v>
      </c>
      <c r="L4527" s="279"/>
      <c r="M4527" s="284"/>
      <c r="T4527" s="285"/>
      <c r="AT4527" s="281" t="s">
        <v>373</v>
      </c>
      <c r="AU4527" s="281" t="s">
        <v>90</v>
      </c>
      <c r="AV4527" s="280" t="s">
        <v>90</v>
      </c>
      <c r="AW4527" s="280" t="s">
        <v>31</v>
      </c>
      <c r="AX4527" s="280" t="s">
        <v>77</v>
      </c>
      <c r="AY4527" s="281" t="s">
        <v>366</v>
      </c>
    </row>
    <row r="4528" spans="2:65" s="273" customFormat="1">
      <c r="B4528" s="272"/>
      <c r="D4528" s="274" t="s">
        <v>373</v>
      </c>
      <c r="E4528" s="275" t="s">
        <v>1</v>
      </c>
      <c r="F4528" s="276" t="s">
        <v>632</v>
      </c>
      <c r="H4528" s="275" t="s">
        <v>1</v>
      </c>
      <c r="L4528" s="272"/>
      <c r="M4528" s="277"/>
      <c r="T4528" s="278"/>
      <c r="AT4528" s="275" t="s">
        <v>373</v>
      </c>
      <c r="AU4528" s="275" t="s">
        <v>90</v>
      </c>
      <c r="AV4528" s="273" t="s">
        <v>84</v>
      </c>
      <c r="AW4528" s="273" t="s">
        <v>31</v>
      </c>
      <c r="AX4528" s="273" t="s">
        <v>77</v>
      </c>
      <c r="AY4528" s="275" t="s">
        <v>366</v>
      </c>
    </row>
    <row r="4529" spans="2:65" s="280" customFormat="1">
      <c r="B4529" s="279"/>
      <c r="D4529" s="274" t="s">
        <v>373</v>
      </c>
      <c r="E4529" s="281" t="s">
        <v>1</v>
      </c>
      <c r="F4529" s="282" t="s">
        <v>3642</v>
      </c>
      <c r="H4529" s="283">
        <v>1.0349999999999999</v>
      </c>
      <c r="L4529" s="279"/>
      <c r="M4529" s="284"/>
      <c r="T4529" s="285"/>
      <c r="AT4529" s="281" t="s">
        <v>373</v>
      </c>
      <c r="AU4529" s="281" t="s">
        <v>90</v>
      </c>
      <c r="AV4529" s="280" t="s">
        <v>90</v>
      </c>
      <c r="AW4529" s="280" t="s">
        <v>31</v>
      </c>
      <c r="AX4529" s="280" t="s">
        <v>77</v>
      </c>
      <c r="AY4529" s="281" t="s">
        <v>366</v>
      </c>
    </row>
    <row r="4530" spans="2:65" s="280" customFormat="1">
      <c r="B4530" s="279"/>
      <c r="D4530" s="274" t="s">
        <v>373</v>
      </c>
      <c r="E4530" s="281" t="s">
        <v>1</v>
      </c>
      <c r="F4530" s="282" t="s">
        <v>3643</v>
      </c>
      <c r="H4530" s="283">
        <v>1.232</v>
      </c>
      <c r="L4530" s="279"/>
      <c r="M4530" s="284"/>
      <c r="T4530" s="285"/>
      <c r="AT4530" s="281" t="s">
        <v>373</v>
      </c>
      <c r="AU4530" s="281" t="s">
        <v>90</v>
      </c>
      <c r="AV4530" s="280" t="s">
        <v>90</v>
      </c>
      <c r="AW4530" s="280" t="s">
        <v>31</v>
      </c>
      <c r="AX4530" s="280" t="s">
        <v>77</v>
      </c>
      <c r="AY4530" s="281" t="s">
        <v>366</v>
      </c>
    </row>
    <row r="4531" spans="2:65" s="280" customFormat="1">
      <c r="B4531" s="279"/>
      <c r="D4531" s="274" t="s">
        <v>373</v>
      </c>
      <c r="E4531" s="281" t="s">
        <v>1</v>
      </c>
      <c r="F4531" s="282" t="s">
        <v>3644</v>
      </c>
      <c r="H4531" s="283">
        <v>0.41599999999999998</v>
      </c>
      <c r="L4531" s="279"/>
      <c r="M4531" s="284"/>
      <c r="T4531" s="285"/>
      <c r="AT4531" s="281" t="s">
        <v>373</v>
      </c>
      <c r="AU4531" s="281" t="s">
        <v>90</v>
      </c>
      <c r="AV4531" s="280" t="s">
        <v>90</v>
      </c>
      <c r="AW4531" s="280" t="s">
        <v>31</v>
      </c>
      <c r="AX4531" s="280" t="s">
        <v>77</v>
      </c>
      <c r="AY4531" s="281" t="s">
        <v>366</v>
      </c>
    </row>
    <row r="4532" spans="2:65" s="273" customFormat="1">
      <c r="B4532" s="272"/>
      <c r="D4532" s="274" t="s">
        <v>373</v>
      </c>
      <c r="E4532" s="275" t="s">
        <v>1</v>
      </c>
      <c r="F4532" s="276" t="s">
        <v>634</v>
      </c>
      <c r="H4532" s="275" t="s">
        <v>1</v>
      </c>
      <c r="L4532" s="272"/>
      <c r="M4532" s="277"/>
      <c r="T4532" s="278"/>
      <c r="AT4532" s="275" t="s">
        <v>373</v>
      </c>
      <c r="AU4532" s="275" t="s">
        <v>90</v>
      </c>
      <c r="AV4532" s="273" t="s">
        <v>84</v>
      </c>
      <c r="AW4532" s="273" t="s">
        <v>31</v>
      </c>
      <c r="AX4532" s="273" t="s">
        <v>77</v>
      </c>
      <c r="AY4532" s="275" t="s">
        <v>366</v>
      </c>
    </row>
    <row r="4533" spans="2:65" s="280" customFormat="1">
      <c r="B4533" s="279"/>
      <c r="D4533" s="274" t="s">
        <v>373</v>
      </c>
      <c r="E4533" s="281" t="s">
        <v>1</v>
      </c>
      <c r="F4533" s="282" t="s">
        <v>3645</v>
      </c>
      <c r="H4533" s="283">
        <v>0.70799999999999996</v>
      </c>
      <c r="L4533" s="279"/>
      <c r="M4533" s="284"/>
      <c r="T4533" s="285"/>
      <c r="AT4533" s="281" t="s">
        <v>373</v>
      </c>
      <c r="AU4533" s="281" t="s">
        <v>90</v>
      </c>
      <c r="AV4533" s="280" t="s">
        <v>90</v>
      </c>
      <c r="AW4533" s="280" t="s">
        <v>31</v>
      </c>
      <c r="AX4533" s="280" t="s">
        <v>77</v>
      </c>
      <c r="AY4533" s="281" t="s">
        <v>366</v>
      </c>
    </row>
    <row r="4534" spans="2:65" s="280" customFormat="1">
      <c r="B4534" s="279"/>
      <c r="D4534" s="274" t="s">
        <v>373</v>
      </c>
      <c r="E4534" s="281" t="s">
        <v>1</v>
      </c>
      <c r="F4534" s="282" t="s">
        <v>3646</v>
      </c>
      <c r="H4534" s="283">
        <v>0.433</v>
      </c>
      <c r="L4534" s="279"/>
      <c r="M4534" s="284"/>
      <c r="T4534" s="285"/>
      <c r="AT4534" s="281" t="s">
        <v>373</v>
      </c>
      <c r="AU4534" s="281" t="s">
        <v>90</v>
      </c>
      <c r="AV4534" s="280" t="s">
        <v>90</v>
      </c>
      <c r="AW4534" s="280" t="s">
        <v>31</v>
      </c>
      <c r="AX4534" s="280" t="s">
        <v>77</v>
      </c>
      <c r="AY4534" s="281" t="s">
        <v>366</v>
      </c>
    </row>
    <row r="4535" spans="2:65" s="273" customFormat="1">
      <c r="B4535" s="272"/>
      <c r="D4535" s="274" t="s">
        <v>373</v>
      </c>
      <c r="E4535" s="275" t="s">
        <v>1</v>
      </c>
      <c r="F4535" s="276" t="s">
        <v>924</v>
      </c>
      <c r="H4535" s="275" t="s">
        <v>1</v>
      </c>
      <c r="L4535" s="272"/>
      <c r="M4535" s="277"/>
      <c r="T4535" s="278"/>
      <c r="AT4535" s="275" t="s">
        <v>373</v>
      </c>
      <c r="AU4535" s="275" t="s">
        <v>90</v>
      </c>
      <c r="AV4535" s="273" t="s">
        <v>84</v>
      </c>
      <c r="AW4535" s="273" t="s">
        <v>31</v>
      </c>
      <c r="AX4535" s="273" t="s">
        <v>77</v>
      </c>
      <c r="AY4535" s="275" t="s">
        <v>366</v>
      </c>
    </row>
    <row r="4536" spans="2:65" s="280" customFormat="1">
      <c r="B4536" s="279"/>
      <c r="D4536" s="274" t="s">
        <v>373</v>
      </c>
      <c r="E4536" s="281" t="s">
        <v>1</v>
      </c>
      <c r="F4536" s="282" t="s">
        <v>3647</v>
      </c>
      <c r="H4536" s="283">
        <v>0.66</v>
      </c>
      <c r="L4536" s="279"/>
      <c r="M4536" s="284"/>
      <c r="T4536" s="285"/>
      <c r="AT4536" s="281" t="s">
        <v>373</v>
      </c>
      <c r="AU4536" s="281" t="s">
        <v>90</v>
      </c>
      <c r="AV4536" s="280" t="s">
        <v>90</v>
      </c>
      <c r="AW4536" s="280" t="s">
        <v>31</v>
      </c>
      <c r="AX4536" s="280" t="s">
        <v>77</v>
      </c>
      <c r="AY4536" s="281" t="s">
        <v>366</v>
      </c>
    </row>
    <row r="4537" spans="2:65" s="280" customFormat="1">
      <c r="B4537" s="279"/>
      <c r="D4537" s="274" t="s">
        <v>373</v>
      </c>
      <c r="E4537" s="281" t="s">
        <v>1</v>
      </c>
      <c r="F4537" s="282" t="s">
        <v>3648</v>
      </c>
      <c r="H4537" s="283">
        <v>0.39100000000000001</v>
      </c>
      <c r="L4537" s="279"/>
      <c r="M4537" s="284"/>
      <c r="T4537" s="285"/>
      <c r="AT4537" s="281" t="s">
        <v>373</v>
      </c>
      <c r="AU4537" s="281" t="s">
        <v>90</v>
      </c>
      <c r="AV4537" s="280" t="s">
        <v>90</v>
      </c>
      <c r="AW4537" s="280" t="s">
        <v>31</v>
      </c>
      <c r="AX4537" s="280" t="s">
        <v>77</v>
      </c>
      <c r="AY4537" s="281" t="s">
        <v>366</v>
      </c>
    </row>
    <row r="4538" spans="2:65" s="294" customFormat="1">
      <c r="B4538" s="293"/>
      <c r="D4538" s="274" t="s">
        <v>373</v>
      </c>
      <c r="E4538" s="295" t="s">
        <v>1</v>
      </c>
      <c r="F4538" s="296" t="s">
        <v>397</v>
      </c>
      <c r="H4538" s="297">
        <v>13.801</v>
      </c>
      <c r="L4538" s="293"/>
      <c r="M4538" s="298"/>
      <c r="T4538" s="299"/>
      <c r="AT4538" s="295" t="s">
        <v>373</v>
      </c>
      <c r="AU4538" s="295" t="s">
        <v>90</v>
      </c>
      <c r="AV4538" s="294" t="s">
        <v>149</v>
      </c>
      <c r="AW4538" s="294" t="s">
        <v>31</v>
      </c>
      <c r="AX4538" s="294" t="s">
        <v>77</v>
      </c>
      <c r="AY4538" s="295" t="s">
        <v>366</v>
      </c>
    </row>
    <row r="4539" spans="2:65" s="273" customFormat="1">
      <c r="B4539" s="272"/>
      <c r="D4539" s="274" t="s">
        <v>373</v>
      </c>
      <c r="E4539" s="275" t="s">
        <v>1</v>
      </c>
      <c r="F4539" s="276" t="s">
        <v>412</v>
      </c>
      <c r="H4539" s="275" t="s">
        <v>1</v>
      </c>
      <c r="L4539" s="272"/>
      <c r="M4539" s="277"/>
      <c r="T4539" s="278"/>
      <c r="AT4539" s="275" t="s">
        <v>373</v>
      </c>
      <c r="AU4539" s="275" t="s">
        <v>90</v>
      </c>
      <c r="AV4539" s="273" t="s">
        <v>84</v>
      </c>
      <c r="AW4539" s="273" t="s">
        <v>31</v>
      </c>
      <c r="AX4539" s="273" t="s">
        <v>77</v>
      </c>
      <c r="AY4539" s="275" t="s">
        <v>366</v>
      </c>
    </row>
    <row r="4540" spans="2:65" s="273" customFormat="1">
      <c r="B4540" s="272"/>
      <c r="D4540" s="274" t="s">
        <v>373</v>
      </c>
      <c r="E4540" s="275" t="s">
        <v>1</v>
      </c>
      <c r="F4540" s="276" t="s">
        <v>1085</v>
      </c>
      <c r="H4540" s="275" t="s">
        <v>1</v>
      </c>
      <c r="L4540" s="272"/>
      <c r="M4540" s="277"/>
      <c r="T4540" s="278"/>
      <c r="AT4540" s="275" t="s">
        <v>373</v>
      </c>
      <c r="AU4540" s="275" t="s">
        <v>90</v>
      </c>
      <c r="AV4540" s="273" t="s">
        <v>84</v>
      </c>
      <c r="AW4540" s="273" t="s">
        <v>31</v>
      </c>
      <c r="AX4540" s="273" t="s">
        <v>77</v>
      </c>
      <c r="AY4540" s="275" t="s">
        <v>366</v>
      </c>
    </row>
    <row r="4541" spans="2:65" s="280" customFormat="1">
      <c r="B4541" s="279"/>
      <c r="D4541" s="274" t="s">
        <v>373</v>
      </c>
      <c r="E4541" s="281" t="s">
        <v>1</v>
      </c>
      <c r="F4541" s="282" t="s">
        <v>3649</v>
      </c>
      <c r="H4541" s="283">
        <v>0.91200000000000003</v>
      </c>
      <c r="L4541" s="279"/>
      <c r="M4541" s="284"/>
      <c r="T4541" s="285"/>
      <c r="AT4541" s="281" t="s">
        <v>373</v>
      </c>
      <c r="AU4541" s="281" t="s">
        <v>90</v>
      </c>
      <c r="AV4541" s="280" t="s">
        <v>90</v>
      </c>
      <c r="AW4541" s="280" t="s">
        <v>31</v>
      </c>
      <c r="AX4541" s="280" t="s">
        <v>77</v>
      </c>
      <c r="AY4541" s="281" t="s">
        <v>366</v>
      </c>
    </row>
    <row r="4542" spans="2:65" s="287" customFormat="1">
      <c r="B4542" s="286"/>
      <c r="D4542" s="274" t="s">
        <v>373</v>
      </c>
      <c r="E4542" s="288" t="s">
        <v>1</v>
      </c>
      <c r="F4542" s="289" t="s">
        <v>378</v>
      </c>
      <c r="H4542" s="290">
        <v>14.712999999999999</v>
      </c>
      <c r="L4542" s="286"/>
      <c r="M4542" s="291"/>
      <c r="T4542" s="292"/>
      <c r="AT4542" s="288" t="s">
        <v>373</v>
      </c>
      <c r="AU4542" s="288" t="s">
        <v>90</v>
      </c>
      <c r="AV4542" s="287" t="s">
        <v>371</v>
      </c>
      <c r="AW4542" s="287" t="s">
        <v>31</v>
      </c>
      <c r="AX4542" s="287" t="s">
        <v>84</v>
      </c>
      <c r="AY4542" s="288" t="s">
        <v>366</v>
      </c>
    </row>
    <row r="4543" spans="2:65" s="74" customFormat="1" ht="24.2" customHeight="1">
      <c r="B4543" s="73"/>
      <c r="C4543" s="260" t="s">
        <v>3650</v>
      </c>
      <c r="D4543" s="260" t="s">
        <v>368</v>
      </c>
      <c r="E4543" s="261" t="s">
        <v>3651</v>
      </c>
      <c r="F4543" s="262" t="s">
        <v>3652</v>
      </c>
      <c r="G4543" s="263" t="s">
        <v>402</v>
      </c>
      <c r="H4543" s="264">
        <v>6.5570000000000004</v>
      </c>
      <c r="I4543" s="26"/>
      <c r="J4543" s="266">
        <f>ROUND(I4543*H4543,2)</f>
        <v>0</v>
      </c>
      <c r="K4543" s="267"/>
      <c r="L4543" s="73"/>
      <c r="M4543" s="27" t="s">
        <v>1</v>
      </c>
      <c r="N4543" s="233" t="s">
        <v>43</v>
      </c>
      <c r="P4543" s="269">
        <f>O4543*H4543</f>
        <v>0</v>
      </c>
      <c r="Q4543" s="269">
        <v>0</v>
      </c>
      <c r="R4543" s="269">
        <f>Q4543*H4543</f>
        <v>0</v>
      </c>
      <c r="S4543" s="269">
        <v>1.875</v>
      </c>
      <c r="T4543" s="270">
        <f>S4543*H4543</f>
        <v>12.294375</v>
      </c>
      <c r="AR4543" s="271" t="s">
        <v>371</v>
      </c>
      <c r="AT4543" s="271" t="s">
        <v>368</v>
      </c>
      <c r="AU4543" s="271" t="s">
        <v>90</v>
      </c>
      <c r="AY4543" s="53" t="s">
        <v>366</v>
      </c>
      <c r="BE4543" s="179">
        <f>IF(N4543="základná",J4543,0)</f>
        <v>0</v>
      </c>
      <c r="BF4543" s="179">
        <f>IF(N4543="znížená",J4543,0)</f>
        <v>0</v>
      </c>
      <c r="BG4543" s="179">
        <f>IF(N4543="zákl. prenesená",J4543,0)</f>
        <v>0</v>
      </c>
      <c r="BH4543" s="179">
        <f>IF(N4543="zníž. prenesená",J4543,0)</f>
        <v>0</v>
      </c>
      <c r="BI4543" s="179">
        <f>IF(N4543="nulová",J4543,0)</f>
        <v>0</v>
      </c>
      <c r="BJ4543" s="53" t="s">
        <v>90</v>
      </c>
      <c r="BK4543" s="179">
        <f>ROUND(I4543*H4543,2)</f>
        <v>0</v>
      </c>
      <c r="BL4543" s="53" t="s">
        <v>371</v>
      </c>
      <c r="BM4543" s="271" t="s">
        <v>3653</v>
      </c>
    </row>
    <row r="4544" spans="2:65" s="273" customFormat="1">
      <c r="B4544" s="272"/>
      <c r="D4544" s="274" t="s">
        <v>373</v>
      </c>
      <c r="E4544" s="275" t="s">
        <v>1</v>
      </c>
      <c r="F4544" s="276" t="s">
        <v>412</v>
      </c>
      <c r="H4544" s="275" t="s">
        <v>1</v>
      </c>
      <c r="L4544" s="272"/>
      <c r="M4544" s="277"/>
      <c r="T4544" s="278"/>
      <c r="AT4544" s="275" t="s">
        <v>373</v>
      </c>
      <c r="AU4544" s="275" t="s">
        <v>90</v>
      </c>
      <c r="AV4544" s="273" t="s">
        <v>84</v>
      </c>
      <c r="AW4544" s="273" t="s">
        <v>31</v>
      </c>
      <c r="AX4544" s="273" t="s">
        <v>77</v>
      </c>
      <c r="AY4544" s="275" t="s">
        <v>366</v>
      </c>
    </row>
    <row r="4545" spans="2:65" s="280" customFormat="1">
      <c r="B4545" s="279"/>
      <c r="D4545" s="274" t="s">
        <v>373</v>
      </c>
      <c r="E4545" s="281" t="s">
        <v>1</v>
      </c>
      <c r="F4545" s="282" t="s">
        <v>3654</v>
      </c>
      <c r="H4545" s="283">
        <v>2.38</v>
      </c>
      <c r="L4545" s="279"/>
      <c r="M4545" s="284"/>
      <c r="T4545" s="285"/>
      <c r="AT4545" s="281" t="s">
        <v>373</v>
      </c>
      <c r="AU4545" s="281" t="s">
        <v>90</v>
      </c>
      <c r="AV4545" s="280" t="s">
        <v>90</v>
      </c>
      <c r="AW4545" s="280" t="s">
        <v>31</v>
      </c>
      <c r="AX4545" s="280" t="s">
        <v>77</v>
      </c>
      <c r="AY4545" s="281" t="s">
        <v>366</v>
      </c>
    </row>
    <row r="4546" spans="2:65" s="280" customFormat="1">
      <c r="B4546" s="279"/>
      <c r="D4546" s="274" t="s">
        <v>373</v>
      </c>
      <c r="E4546" s="281" t="s">
        <v>1</v>
      </c>
      <c r="F4546" s="282" t="s">
        <v>3655</v>
      </c>
      <c r="H4546" s="283">
        <v>1.8120000000000001</v>
      </c>
      <c r="L4546" s="279"/>
      <c r="M4546" s="284"/>
      <c r="T4546" s="285"/>
      <c r="AT4546" s="281" t="s">
        <v>373</v>
      </c>
      <c r="AU4546" s="281" t="s">
        <v>90</v>
      </c>
      <c r="AV4546" s="280" t="s">
        <v>90</v>
      </c>
      <c r="AW4546" s="280" t="s">
        <v>31</v>
      </c>
      <c r="AX4546" s="280" t="s">
        <v>77</v>
      </c>
      <c r="AY4546" s="281" t="s">
        <v>366</v>
      </c>
    </row>
    <row r="4547" spans="2:65" s="294" customFormat="1">
      <c r="B4547" s="293"/>
      <c r="D4547" s="274" t="s">
        <v>373</v>
      </c>
      <c r="E4547" s="295" t="s">
        <v>1</v>
      </c>
      <c r="F4547" s="296" t="s">
        <v>397</v>
      </c>
      <c r="H4547" s="297">
        <v>4.1920000000000002</v>
      </c>
      <c r="L4547" s="293"/>
      <c r="M4547" s="298"/>
      <c r="T4547" s="299"/>
      <c r="AT4547" s="295" t="s">
        <v>373</v>
      </c>
      <c r="AU4547" s="295" t="s">
        <v>90</v>
      </c>
      <c r="AV4547" s="294" t="s">
        <v>149</v>
      </c>
      <c r="AW4547" s="294" t="s">
        <v>31</v>
      </c>
      <c r="AX4547" s="294" t="s">
        <v>77</v>
      </c>
      <c r="AY4547" s="295" t="s">
        <v>366</v>
      </c>
    </row>
    <row r="4548" spans="2:65" s="273" customFormat="1">
      <c r="B4548" s="272"/>
      <c r="D4548" s="274" t="s">
        <v>373</v>
      </c>
      <c r="E4548" s="275" t="s">
        <v>1</v>
      </c>
      <c r="F4548" s="276" t="s">
        <v>632</v>
      </c>
      <c r="H4548" s="275" t="s">
        <v>1</v>
      </c>
      <c r="L4548" s="272"/>
      <c r="M4548" s="277"/>
      <c r="T4548" s="278"/>
      <c r="AT4548" s="275" t="s">
        <v>373</v>
      </c>
      <c r="AU4548" s="275" t="s">
        <v>90</v>
      </c>
      <c r="AV4548" s="273" t="s">
        <v>84</v>
      </c>
      <c r="AW4548" s="273" t="s">
        <v>31</v>
      </c>
      <c r="AX4548" s="273" t="s">
        <v>77</v>
      </c>
      <c r="AY4548" s="275" t="s">
        <v>366</v>
      </c>
    </row>
    <row r="4549" spans="2:65" s="280" customFormat="1">
      <c r="B4549" s="279"/>
      <c r="D4549" s="274" t="s">
        <v>373</v>
      </c>
      <c r="E4549" s="281" t="s">
        <v>1</v>
      </c>
      <c r="F4549" s="282" t="s">
        <v>3656</v>
      </c>
      <c r="H4549" s="283">
        <v>2.3650000000000002</v>
      </c>
      <c r="L4549" s="279"/>
      <c r="M4549" s="284"/>
      <c r="T4549" s="285"/>
      <c r="AT4549" s="281" t="s">
        <v>373</v>
      </c>
      <c r="AU4549" s="281" t="s">
        <v>90</v>
      </c>
      <c r="AV4549" s="280" t="s">
        <v>90</v>
      </c>
      <c r="AW4549" s="280" t="s">
        <v>31</v>
      </c>
      <c r="AX4549" s="280" t="s">
        <v>77</v>
      </c>
      <c r="AY4549" s="281" t="s">
        <v>366</v>
      </c>
    </row>
    <row r="4550" spans="2:65" s="287" customFormat="1">
      <c r="B4550" s="286"/>
      <c r="D4550" s="274" t="s">
        <v>373</v>
      </c>
      <c r="E4550" s="288" t="s">
        <v>1</v>
      </c>
      <c r="F4550" s="289" t="s">
        <v>378</v>
      </c>
      <c r="H4550" s="290">
        <v>6.5570000000000004</v>
      </c>
      <c r="L4550" s="286"/>
      <c r="M4550" s="291"/>
      <c r="T4550" s="292"/>
      <c r="AT4550" s="288" t="s">
        <v>373</v>
      </c>
      <c r="AU4550" s="288" t="s">
        <v>90</v>
      </c>
      <c r="AV4550" s="287" t="s">
        <v>371</v>
      </c>
      <c r="AW4550" s="287" t="s">
        <v>31</v>
      </c>
      <c r="AX4550" s="287" t="s">
        <v>84</v>
      </c>
      <c r="AY4550" s="288" t="s">
        <v>366</v>
      </c>
    </row>
    <row r="4551" spans="2:65" s="74" customFormat="1" ht="24.2" customHeight="1">
      <c r="B4551" s="73"/>
      <c r="C4551" s="260" t="s">
        <v>3657</v>
      </c>
      <c r="D4551" s="260" t="s">
        <v>368</v>
      </c>
      <c r="E4551" s="261" t="s">
        <v>3658</v>
      </c>
      <c r="F4551" s="262" t="s">
        <v>3659</v>
      </c>
      <c r="G4551" s="263" t="s">
        <v>402</v>
      </c>
      <c r="H4551" s="264">
        <v>0.90100000000000002</v>
      </c>
      <c r="I4551" s="26"/>
      <c r="J4551" s="266">
        <f>ROUND(I4551*H4551,2)</f>
        <v>0</v>
      </c>
      <c r="K4551" s="267"/>
      <c r="L4551" s="73"/>
      <c r="M4551" s="27" t="s">
        <v>1</v>
      </c>
      <c r="N4551" s="233" t="s">
        <v>43</v>
      </c>
      <c r="P4551" s="269">
        <f>O4551*H4551</f>
        <v>0</v>
      </c>
      <c r="Q4551" s="269">
        <v>0</v>
      </c>
      <c r="R4551" s="269">
        <f>Q4551*H4551</f>
        <v>0</v>
      </c>
      <c r="S4551" s="269">
        <v>1.875</v>
      </c>
      <c r="T4551" s="270">
        <f>S4551*H4551</f>
        <v>1.6893750000000001</v>
      </c>
      <c r="AR4551" s="271" t="s">
        <v>371</v>
      </c>
      <c r="AT4551" s="271" t="s">
        <v>368</v>
      </c>
      <c r="AU4551" s="271" t="s">
        <v>90</v>
      </c>
      <c r="AY4551" s="53" t="s">
        <v>366</v>
      </c>
      <c r="BE4551" s="179">
        <f>IF(N4551="základná",J4551,0)</f>
        <v>0</v>
      </c>
      <c r="BF4551" s="179">
        <f>IF(N4551="znížená",J4551,0)</f>
        <v>0</v>
      </c>
      <c r="BG4551" s="179">
        <f>IF(N4551="zákl. prenesená",J4551,0)</f>
        <v>0</v>
      </c>
      <c r="BH4551" s="179">
        <f>IF(N4551="zníž. prenesená",J4551,0)</f>
        <v>0</v>
      </c>
      <c r="BI4551" s="179">
        <f>IF(N4551="nulová",J4551,0)</f>
        <v>0</v>
      </c>
      <c r="BJ4551" s="53" t="s">
        <v>90</v>
      </c>
      <c r="BK4551" s="179">
        <f>ROUND(I4551*H4551,2)</f>
        <v>0</v>
      </c>
      <c r="BL4551" s="53" t="s">
        <v>371</v>
      </c>
      <c r="BM4551" s="271" t="s">
        <v>3660</v>
      </c>
    </row>
    <row r="4552" spans="2:65" s="273" customFormat="1">
      <c r="B4552" s="272"/>
      <c r="D4552" s="274" t="s">
        <v>373</v>
      </c>
      <c r="E4552" s="275" t="s">
        <v>1</v>
      </c>
      <c r="F4552" s="276" t="s">
        <v>412</v>
      </c>
      <c r="H4552" s="275" t="s">
        <v>1</v>
      </c>
      <c r="L4552" s="272"/>
      <c r="M4552" s="277"/>
      <c r="T4552" s="278"/>
      <c r="AT4552" s="275" t="s">
        <v>373</v>
      </c>
      <c r="AU4552" s="275" t="s">
        <v>90</v>
      </c>
      <c r="AV4552" s="273" t="s">
        <v>84</v>
      </c>
      <c r="AW4552" s="273" t="s">
        <v>31</v>
      </c>
      <c r="AX4552" s="273" t="s">
        <v>77</v>
      </c>
      <c r="AY4552" s="275" t="s">
        <v>366</v>
      </c>
    </row>
    <row r="4553" spans="2:65" s="280" customFormat="1">
      <c r="B4553" s="279"/>
      <c r="D4553" s="274" t="s">
        <v>373</v>
      </c>
      <c r="E4553" s="281" t="s">
        <v>1</v>
      </c>
      <c r="F4553" s="282" t="s">
        <v>3661</v>
      </c>
      <c r="H4553" s="283">
        <v>0.90100000000000002</v>
      </c>
      <c r="L4553" s="279"/>
      <c r="M4553" s="284"/>
      <c r="T4553" s="285"/>
      <c r="AT4553" s="281" t="s">
        <v>373</v>
      </c>
      <c r="AU4553" s="281" t="s">
        <v>90</v>
      </c>
      <c r="AV4553" s="280" t="s">
        <v>90</v>
      </c>
      <c r="AW4553" s="280" t="s">
        <v>31</v>
      </c>
      <c r="AX4553" s="280" t="s">
        <v>77</v>
      </c>
      <c r="AY4553" s="281" t="s">
        <v>366</v>
      </c>
    </row>
    <row r="4554" spans="2:65" s="287" customFormat="1">
      <c r="B4554" s="286"/>
      <c r="D4554" s="274" t="s">
        <v>373</v>
      </c>
      <c r="E4554" s="288" t="s">
        <v>1</v>
      </c>
      <c r="F4554" s="289" t="s">
        <v>378</v>
      </c>
      <c r="H4554" s="290">
        <v>0.90100000000000002</v>
      </c>
      <c r="L4554" s="286"/>
      <c r="M4554" s="291"/>
      <c r="T4554" s="292"/>
      <c r="AT4554" s="288" t="s">
        <v>373</v>
      </c>
      <c r="AU4554" s="288" t="s">
        <v>90</v>
      </c>
      <c r="AV4554" s="287" t="s">
        <v>371</v>
      </c>
      <c r="AW4554" s="287" t="s">
        <v>31</v>
      </c>
      <c r="AX4554" s="287" t="s">
        <v>84</v>
      </c>
      <c r="AY4554" s="288" t="s">
        <v>366</v>
      </c>
    </row>
    <row r="4555" spans="2:65" s="74" customFormat="1" ht="24.2" customHeight="1">
      <c r="B4555" s="73"/>
      <c r="C4555" s="260" t="s">
        <v>3662</v>
      </c>
      <c r="D4555" s="260" t="s">
        <v>368</v>
      </c>
      <c r="E4555" s="261" t="s">
        <v>3663</v>
      </c>
      <c r="F4555" s="262" t="s">
        <v>3664</v>
      </c>
      <c r="G4555" s="263" t="s">
        <v>3665</v>
      </c>
      <c r="H4555" s="264">
        <v>108</v>
      </c>
      <c r="I4555" s="26"/>
      <c r="J4555" s="266">
        <f>ROUND(I4555*H4555,2)</f>
        <v>0</v>
      </c>
      <c r="K4555" s="267"/>
      <c r="L4555" s="73"/>
      <c r="M4555" s="27" t="s">
        <v>1</v>
      </c>
      <c r="N4555" s="233" t="s">
        <v>43</v>
      </c>
      <c r="P4555" s="269">
        <f>O4555*H4555</f>
        <v>0</v>
      </c>
      <c r="Q4555" s="269">
        <v>4.0000000000000003E-5</v>
      </c>
      <c r="R4555" s="269">
        <f>Q4555*H4555</f>
        <v>4.3200000000000001E-3</v>
      </c>
      <c r="S4555" s="269">
        <v>5.0000000000000001E-4</v>
      </c>
      <c r="T4555" s="270">
        <f>S4555*H4555</f>
        <v>5.3999999999999999E-2</v>
      </c>
      <c r="AR4555" s="271" t="s">
        <v>371</v>
      </c>
      <c r="AT4555" s="271" t="s">
        <v>368</v>
      </c>
      <c r="AU4555" s="271" t="s">
        <v>90</v>
      </c>
      <c r="AY4555" s="53" t="s">
        <v>366</v>
      </c>
      <c r="BE4555" s="179">
        <f>IF(N4555="základná",J4555,0)</f>
        <v>0</v>
      </c>
      <c r="BF4555" s="179">
        <f>IF(N4555="znížená",J4555,0)</f>
        <v>0</v>
      </c>
      <c r="BG4555" s="179">
        <f>IF(N4555="zákl. prenesená",J4555,0)</f>
        <v>0</v>
      </c>
      <c r="BH4555" s="179">
        <f>IF(N4555="zníž. prenesená",J4555,0)</f>
        <v>0</v>
      </c>
      <c r="BI4555" s="179">
        <f>IF(N4555="nulová",J4555,0)</f>
        <v>0</v>
      </c>
      <c r="BJ4555" s="53" t="s">
        <v>90</v>
      </c>
      <c r="BK4555" s="179">
        <f>ROUND(I4555*H4555,2)</f>
        <v>0</v>
      </c>
      <c r="BL4555" s="53" t="s">
        <v>371</v>
      </c>
      <c r="BM4555" s="271" t="s">
        <v>3666</v>
      </c>
    </row>
    <row r="4556" spans="2:65" s="273" customFormat="1">
      <c r="B4556" s="272"/>
      <c r="D4556" s="274" t="s">
        <v>373</v>
      </c>
      <c r="E4556" s="275" t="s">
        <v>1</v>
      </c>
      <c r="F4556" s="276" t="s">
        <v>412</v>
      </c>
      <c r="H4556" s="275" t="s">
        <v>1</v>
      </c>
      <c r="L4556" s="272"/>
      <c r="M4556" s="277"/>
      <c r="T4556" s="278"/>
      <c r="AT4556" s="275" t="s">
        <v>373</v>
      </c>
      <c r="AU4556" s="275" t="s">
        <v>90</v>
      </c>
      <c r="AV4556" s="273" t="s">
        <v>84</v>
      </c>
      <c r="AW4556" s="273" t="s">
        <v>31</v>
      </c>
      <c r="AX4556" s="273" t="s">
        <v>77</v>
      </c>
      <c r="AY4556" s="275" t="s">
        <v>366</v>
      </c>
    </row>
    <row r="4557" spans="2:65" s="273" customFormat="1">
      <c r="B4557" s="272"/>
      <c r="D4557" s="274" t="s">
        <v>373</v>
      </c>
      <c r="E4557" s="275" t="s">
        <v>1</v>
      </c>
      <c r="F4557" s="276" t="s">
        <v>1085</v>
      </c>
      <c r="H4557" s="275" t="s">
        <v>1</v>
      </c>
      <c r="L4557" s="272"/>
      <c r="M4557" s="277"/>
      <c r="T4557" s="278"/>
      <c r="AT4557" s="275" t="s">
        <v>373</v>
      </c>
      <c r="AU4557" s="275" t="s">
        <v>90</v>
      </c>
      <c r="AV4557" s="273" t="s">
        <v>84</v>
      </c>
      <c r="AW4557" s="273" t="s">
        <v>31</v>
      </c>
      <c r="AX4557" s="273" t="s">
        <v>77</v>
      </c>
      <c r="AY4557" s="275" t="s">
        <v>366</v>
      </c>
    </row>
    <row r="4558" spans="2:65" s="280" customFormat="1">
      <c r="B4558" s="279"/>
      <c r="D4558" s="274" t="s">
        <v>373</v>
      </c>
      <c r="E4558" s="281" t="s">
        <v>1</v>
      </c>
      <c r="F4558" s="282" t="s">
        <v>899</v>
      </c>
      <c r="H4558" s="283">
        <v>54</v>
      </c>
      <c r="L4558" s="279"/>
      <c r="M4558" s="284"/>
      <c r="T4558" s="285"/>
      <c r="AT4558" s="281" t="s">
        <v>373</v>
      </c>
      <c r="AU4558" s="281" t="s">
        <v>90</v>
      </c>
      <c r="AV4558" s="280" t="s">
        <v>90</v>
      </c>
      <c r="AW4558" s="280" t="s">
        <v>31</v>
      </c>
      <c r="AX4558" s="280" t="s">
        <v>77</v>
      </c>
      <c r="AY4558" s="281" t="s">
        <v>366</v>
      </c>
    </row>
    <row r="4559" spans="2:65" s="280" customFormat="1">
      <c r="B4559" s="279"/>
      <c r="D4559" s="274" t="s">
        <v>373</v>
      </c>
      <c r="E4559" s="281" t="s">
        <v>1</v>
      </c>
      <c r="F4559" s="282" t="s">
        <v>899</v>
      </c>
      <c r="H4559" s="283">
        <v>54</v>
      </c>
      <c r="L4559" s="279"/>
      <c r="M4559" s="284"/>
      <c r="T4559" s="285"/>
      <c r="AT4559" s="281" t="s">
        <v>373</v>
      </c>
      <c r="AU4559" s="281" t="s">
        <v>90</v>
      </c>
      <c r="AV4559" s="280" t="s">
        <v>90</v>
      </c>
      <c r="AW4559" s="280" t="s">
        <v>31</v>
      </c>
      <c r="AX4559" s="280" t="s">
        <v>77</v>
      </c>
      <c r="AY4559" s="281" t="s">
        <v>366</v>
      </c>
    </row>
    <row r="4560" spans="2:65" s="287" customFormat="1">
      <c r="B4560" s="286"/>
      <c r="D4560" s="274" t="s">
        <v>373</v>
      </c>
      <c r="E4560" s="288" t="s">
        <v>1</v>
      </c>
      <c r="F4560" s="289" t="s">
        <v>378</v>
      </c>
      <c r="H4560" s="290">
        <v>108</v>
      </c>
      <c r="L4560" s="286"/>
      <c r="M4560" s="291"/>
      <c r="T4560" s="292"/>
      <c r="AT4560" s="288" t="s">
        <v>373</v>
      </c>
      <c r="AU4560" s="288" t="s">
        <v>90</v>
      </c>
      <c r="AV4560" s="287" t="s">
        <v>371</v>
      </c>
      <c r="AW4560" s="287" t="s">
        <v>31</v>
      </c>
      <c r="AX4560" s="287" t="s">
        <v>84</v>
      </c>
      <c r="AY4560" s="288" t="s">
        <v>366</v>
      </c>
    </row>
    <row r="4561" spans="2:65" s="74" customFormat="1" ht="24.2" customHeight="1">
      <c r="B4561" s="73"/>
      <c r="C4561" s="260" t="s">
        <v>3667</v>
      </c>
      <c r="D4561" s="260" t="s">
        <v>368</v>
      </c>
      <c r="E4561" s="261" t="s">
        <v>3668</v>
      </c>
      <c r="F4561" s="262" t="s">
        <v>3669</v>
      </c>
      <c r="G4561" s="263" t="s">
        <v>3665</v>
      </c>
      <c r="H4561" s="264">
        <v>208</v>
      </c>
      <c r="I4561" s="26"/>
      <c r="J4561" s="266">
        <f>ROUND(I4561*H4561,2)</f>
        <v>0</v>
      </c>
      <c r="K4561" s="267"/>
      <c r="L4561" s="73"/>
      <c r="M4561" s="27" t="s">
        <v>1</v>
      </c>
      <c r="N4561" s="233" t="s">
        <v>43</v>
      </c>
      <c r="P4561" s="269">
        <f>O4561*H4561</f>
        <v>0</v>
      </c>
      <c r="Q4561" s="269">
        <v>4.0000000000000003E-5</v>
      </c>
      <c r="R4561" s="269">
        <f>Q4561*H4561</f>
        <v>8.320000000000001E-3</v>
      </c>
      <c r="S4561" s="269">
        <v>6.4000000000000005E-4</v>
      </c>
      <c r="T4561" s="270">
        <f>S4561*H4561</f>
        <v>0.13312000000000002</v>
      </c>
      <c r="AR4561" s="271" t="s">
        <v>371</v>
      </c>
      <c r="AT4561" s="271" t="s">
        <v>368</v>
      </c>
      <c r="AU4561" s="271" t="s">
        <v>90</v>
      </c>
      <c r="AY4561" s="53" t="s">
        <v>366</v>
      </c>
      <c r="BE4561" s="179">
        <f>IF(N4561="základná",J4561,0)</f>
        <v>0</v>
      </c>
      <c r="BF4561" s="179">
        <f>IF(N4561="znížená",J4561,0)</f>
        <v>0</v>
      </c>
      <c r="BG4561" s="179">
        <f>IF(N4561="zákl. prenesená",J4561,0)</f>
        <v>0</v>
      </c>
      <c r="BH4561" s="179">
        <f>IF(N4561="zníž. prenesená",J4561,0)</f>
        <v>0</v>
      </c>
      <c r="BI4561" s="179">
        <f>IF(N4561="nulová",J4561,0)</f>
        <v>0</v>
      </c>
      <c r="BJ4561" s="53" t="s">
        <v>90</v>
      </c>
      <c r="BK4561" s="179">
        <f>ROUND(I4561*H4561,2)</f>
        <v>0</v>
      </c>
      <c r="BL4561" s="53" t="s">
        <v>371</v>
      </c>
      <c r="BM4561" s="271" t="s">
        <v>3670</v>
      </c>
    </row>
    <row r="4562" spans="2:65" s="273" customFormat="1">
      <c r="B4562" s="272"/>
      <c r="D4562" s="274" t="s">
        <v>373</v>
      </c>
      <c r="E4562" s="275" t="s">
        <v>1</v>
      </c>
      <c r="F4562" s="276" t="s">
        <v>412</v>
      </c>
      <c r="H4562" s="275" t="s">
        <v>1</v>
      </c>
      <c r="L4562" s="272"/>
      <c r="M4562" s="277"/>
      <c r="T4562" s="278"/>
      <c r="AT4562" s="275" t="s">
        <v>373</v>
      </c>
      <c r="AU4562" s="275" t="s">
        <v>90</v>
      </c>
      <c r="AV4562" s="273" t="s">
        <v>84</v>
      </c>
      <c r="AW4562" s="273" t="s">
        <v>31</v>
      </c>
      <c r="AX4562" s="273" t="s">
        <v>77</v>
      </c>
      <c r="AY4562" s="275" t="s">
        <v>366</v>
      </c>
    </row>
    <row r="4563" spans="2:65" s="273" customFormat="1">
      <c r="B4563" s="272"/>
      <c r="D4563" s="274" t="s">
        <v>373</v>
      </c>
      <c r="E4563" s="275" t="s">
        <v>1</v>
      </c>
      <c r="F4563" s="276" t="s">
        <v>3671</v>
      </c>
      <c r="H4563" s="275" t="s">
        <v>1</v>
      </c>
      <c r="L4563" s="272"/>
      <c r="M4563" s="277"/>
      <c r="T4563" s="278"/>
      <c r="AT4563" s="275" t="s">
        <v>373</v>
      </c>
      <c r="AU4563" s="275" t="s">
        <v>90</v>
      </c>
      <c r="AV4563" s="273" t="s">
        <v>84</v>
      </c>
      <c r="AW4563" s="273" t="s">
        <v>31</v>
      </c>
      <c r="AX4563" s="273" t="s">
        <v>77</v>
      </c>
      <c r="AY4563" s="275" t="s">
        <v>366</v>
      </c>
    </row>
    <row r="4564" spans="2:65" s="280" customFormat="1">
      <c r="B4564" s="279"/>
      <c r="D4564" s="274" t="s">
        <v>373</v>
      </c>
      <c r="E4564" s="281" t="s">
        <v>1</v>
      </c>
      <c r="F4564" s="282" t="s">
        <v>899</v>
      </c>
      <c r="H4564" s="283">
        <v>54</v>
      </c>
      <c r="L4564" s="279"/>
      <c r="M4564" s="284"/>
      <c r="T4564" s="285"/>
      <c r="AT4564" s="281" t="s">
        <v>373</v>
      </c>
      <c r="AU4564" s="281" t="s">
        <v>90</v>
      </c>
      <c r="AV4564" s="280" t="s">
        <v>90</v>
      </c>
      <c r="AW4564" s="280" t="s">
        <v>31</v>
      </c>
      <c r="AX4564" s="280" t="s">
        <v>77</v>
      </c>
      <c r="AY4564" s="281" t="s">
        <v>366</v>
      </c>
    </row>
    <row r="4565" spans="2:65" s="273" customFormat="1">
      <c r="B4565" s="272"/>
      <c r="D4565" s="274" t="s">
        <v>373</v>
      </c>
      <c r="E4565" s="275" t="s">
        <v>1</v>
      </c>
      <c r="F4565" s="276" t="s">
        <v>2674</v>
      </c>
      <c r="H4565" s="275" t="s">
        <v>1</v>
      </c>
      <c r="L4565" s="272"/>
      <c r="M4565" s="277"/>
      <c r="T4565" s="278"/>
      <c r="AT4565" s="275" t="s">
        <v>373</v>
      </c>
      <c r="AU4565" s="275" t="s">
        <v>90</v>
      </c>
      <c r="AV4565" s="273" t="s">
        <v>84</v>
      </c>
      <c r="AW4565" s="273" t="s">
        <v>31</v>
      </c>
      <c r="AX4565" s="273" t="s">
        <v>77</v>
      </c>
      <c r="AY4565" s="275" t="s">
        <v>366</v>
      </c>
    </row>
    <row r="4566" spans="2:65" s="280" customFormat="1">
      <c r="B4566" s="279"/>
      <c r="D4566" s="274" t="s">
        <v>373</v>
      </c>
      <c r="E4566" s="281" t="s">
        <v>1</v>
      </c>
      <c r="F4566" s="282" t="s">
        <v>3672</v>
      </c>
      <c r="H4566" s="283">
        <v>118</v>
      </c>
      <c r="L4566" s="279"/>
      <c r="M4566" s="284"/>
      <c r="T4566" s="285"/>
      <c r="AT4566" s="281" t="s">
        <v>373</v>
      </c>
      <c r="AU4566" s="281" t="s">
        <v>90</v>
      </c>
      <c r="AV4566" s="280" t="s">
        <v>90</v>
      </c>
      <c r="AW4566" s="280" t="s">
        <v>31</v>
      </c>
      <c r="AX4566" s="280" t="s">
        <v>77</v>
      </c>
      <c r="AY4566" s="281" t="s">
        <v>366</v>
      </c>
    </row>
    <row r="4567" spans="2:65" s="273" customFormat="1">
      <c r="B4567" s="272"/>
      <c r="D4567" s="274" t="s">
        <v>373</v>
      </c>
      <c r="E4567" s="275" t="s">
        <v>1</v>
      </c>
      <c r="F4567" s="276" t="s">
        <v>1085</v>
      </c>
      <c r="H4567" s="275" t="s">
        <v>1</v>
      </c>
      <c r="L4567" s="272"/>
      <c r="M4567" s="277"/>
      <c r="T4567" s="278"/>
      <c r="AT4567" s="275" t="s">
        <v>373</v>
      </c>
      <c r="AU4567" s="275" t="s">
        <v>90</v>
      </c>
      <c r="AV4567" s="273" t="s">
        <v>84</v>
      </c>
      <c r="AW4567" s="273" t="s">
        <v>31</v>
      </c>
      <c r="AX4567" s="273" t="s">
        <v>77</v>
      </c>
      <c r="AY4567" s="275" t="s">
        <v>366</v>
      </c>
    </row>
    <row r="4568" spans="2:65" s="280" customFormat="1">
      <c r="B4568" s="279"/>
      <c r="D4568" s="274" t="s">
        <v>373</v>
      </c>
      <c r="E4568" s="281" t="s">
        <v>1</v>
      </c>
      <c r="F4568" s="282" t="s">
        <v>635</v>
      </c>
      <c r="H4568" s="283">
        <v>36</v>
      </c>
      <c r="L4568" s="279"/>
      <c r="M4568" s="284"/>
      <c r="T4568" s="285"/>
      <c r="AT4568" s="281" t="s">
        <v>373</v>
      </c>
      <c r="AU4568" s="281" t="s">
        <v>90</v>
      </c>
      <c r="AV4568" s="280" t="s">
        <v>90</v>
      </c>
      <c r="AW4568" s="280" t="s">
        <v>31</v>
      </c>
      <c r="AX4568" s="280" t="s">
        <v>77</v>
      </c>
      <c r="AY4568" s="281" t="s">
        <v>366</v>
      </c>
    </row>
    <row r="4569" spans="2:65" s="287" customFormat="1">
      <c r="B4569" s="286"/>
      <c r="D4569" s="274" t="s">
        <v>373</v>
      </c>
      <c r="E4569" s="288" t="s">
        <v>1</v>
      </c>
      <c r="F4569" s="289" t="s">
        <v>378</v>
      </c>
      <c r="H4569" s="290">
        <v>208</v>
      </c>
      <c r="L4569" s="286"/>
      <c r="M4569" s="291"/>
      <c r="T4569" s="292"/>
      <c r="AT4569" s="288" t="s">
        <v>373</v>
      </c>
      <c r="AU4569" s="288" t="s">
        <v>90</v>
      </c>
      <c r="AV4569" s="287" t="s">
        <v>371</v>
      </c>
      <c r="AW4569" s="287" t="s">
        <v>31</v>
      </c>
      <c r="AX4569" s="287" t="s">
        <v>84</v>
      </c>
      <c r="AY4569" s="288" t="s">
        <v>366</v>
      </c>
    </row>
    <row r="4570" spans="2:65" s="74" customFormat="1" ht="24.2" customHeight="1">
      <c r="B4570" s="73"/>
      <c r="C4570" s="260" t="s">
        <v>3673</v>
      </c>
      <c r="D4570" s="260" t="s">
        <v>368</v>
      </c>
      <c r="E4570" s="261" t="s">
        <v>3674</v>
      </c>
      <c r="F4570" s="262" t="s">
        <v>3675</v>
      </c>
      <c r="G4570" s="263" t="s">
        <v>3665</v>
      </c>
      <c r="H4570" s="264">
        <v>276</v>
      </c>
      <c r="I4570" s="26"/>
      <c r="J4570" s="266">
        <f>ROUND(I4570*H4570,2)</f>
        <v>0</v>
      </c>
      <c r="K4570" s="267"/>
      <c r="L4570" s="73"/>
      <c r="M4570" s="27" t="s">
        <v>1</v>
      </c>
      <c r="N4570" s="233" t="s">
        <v>43</v>
      </c>
      <c r="P4570" s="269">
        <f>O4570*H4570</f>
        <v>0</v>
      </c>
      <c r="Q4570" s="269">
        <v>4.0000000000000003E-5</v>
      </c>
      <c r="R4570" s="269">
        <f>Q4570*H4570</f>
        <v>1.1040000000000001E-2</v>
      </c>
      <c r="S4570" s="269">
        <v>1.1299999999999999E-3</v>
      </c>
      <c r="T4570" s="270">
        <f>S4570*H4570</f>
        <v>0.31187999999999999</v>
      </c>
      <c r="AR4570" s="271" t="s">
        <v>371</v>
      </c>
      <c r="AT4570" s="271" t="s">
        <v>368</v>
      </c>
      <c r="AU4570" s="271" t="s">
        <v>90</v>
      </c>
      <c r="AY4570" s="53" t="s">
        <v>366</v>
      </c>
      <c r="BE4570" s="179">
        <f>IF(N4570="základná",J4570,0)</f>
        <v>0</v>
      </c>
      <c r="BF4570" s="179">
        <f>IF(N4570="znížená",J4570,0)</f>
        <v>0</v>
      </c>
      <c r="BG4570" s="179">
        <f>IF(N4570="zákl. prenesená",J4570,0)</f>
        <v>0</v>
      </c>
      <c r="BH4570" s="179">
        <f>IF(N4570="zníž. prenesená",J4570,0)</f>
        <v>0</v>
      </c>
      <c r="BI4570" s="179">
        <f>IF(N4570="nulová",J4570,0)</f>
        <v>0</v>
      </c>
      <c r="BJ4570" s="53" t="s">
        <v>90</v>
      </c>
      <c r="BK4570" s="179">
        <f>ROUND(I4570*H4570,2)</f>
        <v>0</v>
      </c>
      <c r="BL4570" s="53" t="s">
        <v>371</v>
      </c>
      <c r="BM4570" s="271" t="s">
        <v>3676</v>
      </c>
    </row>
    <row r="4571" spans="2:65" s="273" customFormat="1">
      <c r="B4571" s="272"/>
      <c r="D4571" s="274" t="s">
        <v>373</v>
      </c>
      <c r="E4571" s="275" t="s">
        <v>1</v>
      </c>
      <c r="F4571" s="276" t="s">
        <v>412</v>
      </c>
      <c r="H4571" s="275" t="s">
        <v>1</v>
      </c>
      <c r="L4571" s="272"/>
      <c r="M4571" s="277"/>
      <c r="T4571" s="278"/>
      <c r="AT4571" s="275" t="s">
        <v>373</v>
      </c>
      <c r="AU4571" s="275" t="s">
        <v>90</v>
      </c>
      <c r="AV4571" s="273" t="s">
        <v>84</v>
      </c>
      <c r="AW4571" s="273" t="s">
        <v>31</v>
      </c>
      <c r="AX4571" s="273" t="s">
        <v>77</v>
      </c>
      <c r="AY4571" s="275" t="s">
        <v>366</v>
      </c>
    </row>
    <row r="4572" spans="2:65" s="273" customFormat="1">
      <c r="B4572" s="272"/>
      <c r="D4572" s="274" t="s">
        <v>373</v>
      </c>
      <c r="E4572" s="275" t="s">
        <v>1</v>
      </c>
      <c r="F4572" s="276" t="s">
        <v>3608</v>
      </c>
      <c r="H4572" s="275" t="s">
        <v>1</v>
      </c>
      <c r="L4572" s="272"/>
      <c r="M4572" s="277"/>
      <c r="T4572" s="278"/>
      <c r="AT4572" s="275" t="s">
        <v>373</v>
      </c>
      <c r="AU4572" s="275" t="s">
        <v>90</v>
      </c>
      <c r="AV4572" s="273" t="s">
        <v>84</v>
      </c>
      <c r="AW4572" s="273" t="s">
        <v>31</v>
      </c>
      <c r="AX4572" s="273" t="s">
        <v>77</v>
      </c>
      <c r="AY4572" s="275" t="s">
        <v>366</v>
      </c>
    </row>
    <row r="4573" spans="2:65" s="280" customFormat="1">
      <c r="B4573" s="279"/>
      <c r="D4573" s="274" t="s">
        <v>373</v>
      </c>
      <c r="E4573" s="281" t="s">
        <v>1</v>
      </c>
      <c r="F4573" s="282" t="s">
        <v>866</v>
      </c>
      <c r="H4573" s="283">
        <v>50</v>
      </c>
      <c r="L4573" s="279"/>
      <c r="M4573" s="284"/>
      <c r="T4573" s="285"/>
      <c r="AT4573" s="281" t="s">
        <v>373</v>
      </c>
      <c r="AU4573" s="281" t="s">
        <v>90</v>
      </c>
      <c r="AV4573" s="280" t="s">
        <v>90</v>
      </c>
      <c r="AW4573" s="280" t="s">
        <v>31</v>
      </c>
      <c r="AX4573" s="280" t="s">
        <v>77</v>
      </c>
      <c r="AY4573" s="281" t="s">
        <v>366</v>
      </c>
    </row>
    <row r="4574" spans="2:65" s="273" customFormat="1">
      <c r="B4574" s="272"/>
      <c r="D4574" s="274" t="s">
        <v>373</v>
      </c>
      <c r="E4574" s="275" t="s">
        <v>1</v>
      </c>
      <c r="F4574" s="276" t="s">
        <v>632</v>
      </c>
      <c r="H4574" s="275" t="s">
        <v>1</v>
      </c>
      <c r="L4574" s="272"/>
      <c r="M4574" s="277"/>
      <c r="T4574" s="278"/>
      <c r="AT4574" s="275" t="s">
        <v>373</v>
      </c>
      <c r="AU4574" s="275" t="s">
        <v>90</v>
      </c>
      <c r="AV4574" s="273" t="s">
        <v>84</v>
      </c>
      <c r="AW4574" s="273" t="s">
        <v>31</v>
      </c>
      <c r="AX4574" s="273" t="s">
        <v>77</v>
      </c>
      <c r="AY4574" s="275" t="s">
        <v>366</v>
      </c>
    </row>
    <row r="4575" spans="2:65" s="273" customFormat="1">
      <c r="B4575" s="272"/>
      <c r="D4575" s="274" t="s">
        <v>373</v>
      </c>
      <c r="E4575" s="275" t="s">
        <v>1</v>
      </c>
      <c r="F4575" s="276" t="s">
        <v>3677</v>
      </c>
      <c r="H4575" s="275" t="s">
        <v>1</v>
      </c>
      <c r="L4575" s="272"/>
      <c r="M4575" s="277"/>
      <c r="T4575" s="278"/>
      <c r="AT4575" s="275" t="s">
        <v>373</v>
      </c>
      <c r="AU4575" s="275" t="s">
        <v>90</v>
      </c>
      <c r="AV4575" s="273" t="s">
        <v>84</v>
      </c>
      <c r="AW4575" s="273" t="s">
        <v>31</v>
      </c>
      <c r="AX4575" s="273" t="s">
        <v>77</v>
      </c>
      <c r="AY4575" s="275" t="s">
        <v>366</v>
      </c>
    </row>
    <row r="4576" spans="2:65" s="280" customFormat="1">
      <c r="B4576" s="279"/>
      <c r="D4576" s="274" t="s">
        <v>373</v>
      </c>
      <c r="E4576" s="281" t="s">
        <v>1</v>
      </c>
      <c r="F4576" s="282" t="s">
        <v>3678</v>
      </c>
      <c r="H4576" s="283">
        <v>132</v>
      </c>
      <c r="L4576" s="279"/>
      <c r="M4576" s="284"/>
      <c r="T4576" s="285"/>
      <c r="AT4576" s="281" t="s">
        <v>373</v>
      </c>
      <c r="AU4576" s="281" t="s">
        <v>90</v>
      </c>
      <c r="AV4576" s="280" t="s">
        <v>90</v>
      </c>
      <c r="AW4576" s="280" t="s">
        <v>31</v>
      </c>
      <c r="AX4576" s="280" t="s">
        <v>77</v>
      </c>
      <c r="AY4576" s="281" t="s">
        <v>366</v>
      </c>
    </row>
    <row r="4577" spans="2:65" s="273" customFormat="1">
      <c r="B4577" s="272"/>
      <c r="D4577" s="274" t="s">
        <v>373</v>
      </c>
      <c r="E4577" s="275" t="s">
        <v>1</v>
      </c>
      <c r="F4577" s="276" t="s">
        <v>924</v>
      </c>
      <c r="H4577" s="275" t="s">
        <v>1</v>
      </c>
      <c r="L4577" s="272"/>
      <c r="M4577" s="277"/>
      <c r="T4577" s="278"/>
      <c r="AT4577" s="275" t="s">
        <v>373</v>
      </c>
      <c r="AU4577" s="275" t="s">
        <v>90</v>
      </c>
      <c r="AV4577" s="273" t="s">
        <v>84</v>
      </c>
      <c r="AW4577" s="273" t="s">
        <v>31</v>
      </c>
      <c r="AX4577" s="273" t="s">
        <v>77</v>
      </c>
      <c r="AY4577" s="275" t="s">
        <v>366</v>
      </c>
    </row>
    <row r="4578" spans="2:65" s="280" customFormat="1">
      <c r="B4578" s="279"/>
      <c r="D4578" s="274" t="s">
        <v>373</v>
      </c>
      <c r="E4578" s="281" t="s">
        <v>1</v>
      </c>
      <c r="F4578" s="282" t="s">
        <v>3679</v>
      </c>
      <c r="H4578" s="283">
        <v>94</v>
      </c>
      <c r="L4578" s="279"/>
      <c r="M4578" s="284"/>
      <c r="T4578" s="285"/>
      <c r="AT4578" s="281" t="s">
        <v>373</v>
      </c>
      <c r="AU4578" s="281" t="s">
        <v>90</v>
      </c>
      <c r="AV4578" s="280" t="s">
        <v>90</v>
      </c>
      <c r="AW4578" s="280" t="s">
        <v>31</v>
      </c>
      <c r="AX4578" s="280" t="s">
        <v>77</v>
      </c>
      <c r="AY4578" s="281" t="s">
        <v>366</v>
      </c>
    </row>
    <row r="4579" spans="2:65" s="287" customFormat="1">
      <c r="B4579" s="286"/>
      <c r="D4579" s="274" t="s">
        <v>373</v>
      </c>
      <c r="E4579" s="288" t="s">
        <v>1</v>
      </c>
      <c r="F4579" s="289" t="s">
        <v>378</v>
      </c>
      <c r="H4579" s="290">
        <v>276</v>
      </c>
      <c r="L4579" s="286"/>
      <c r="M4579" s="291"/>
      <c r="T4579" s="292"/>
      <c r="AT4579" s="288" t="s">
        <v>373</v>
      </c>
      <c r="AU4579" s="288" t="s">
        <v>90</v>
      </c>
      <c r="AV4579" s="287" t="s">
        <v>371</v>
      </c>
      <c r="AW4579" s="287" t="s">
        <v>31</v>
      </c>
      <c r="AX4579" s="287" t="s">
        <v>84</v>
      </c>
      <c r="AY4579" s="288" t="s">
        <v>366</v>
      </c>
    </row>
    <row r="4580" spans="2:65" s="74" customFormat="1" ht="24.2" customHeight="1">
      <c r="B4580" s="73"/>
      <c r="C4580" s="260" t="s">
        <v>3680</v>
      </c>
      <c r="D4580" s="260" t="s">
        <v>368</v>
      </c>
      <c r="E4580" s="261" t="s">
        <v>3681</v>
      </c>
      <c r="F4580" s="262" t="s">
        <v>3682</v>
      </c>
      <c r="G4580" s="263" t="s">
        <v>3665</v>
      </c>
      <c r="H4580" s="264">
        <v>512</v>
      </c>
      <c r="I4580" s="26"/>
      <c r="J4580" s="266">
        <f>ROUND(I4580*H4580,2)</f>
        <v>0</v>
      </c>
      <c r="K4580" s="267"/>
      <c r="L4580" s="73"/>
      <c r="M4580" s="27" t="s">
        <v>1</v>
      </c>
      <c r="N4580" s="233" t="s">
        <v>43</v>
      </c>
      <c r="P4580" s="269">
        <f>O4580*H4580</f>
        <v>0</v>
      </c>
      <c r="Q4580" s="269">
        <v>4.0000000000000003E-5</v>
      </c>
      <c r="R4580" s="269">
        <f>Q4580*H4580</f>
        <v>2.0480000000000002E-2</v>
      </c>
      <c r="S4580" s="269">
        <v>1.17E-3</v>
      </c>
      <c r="T4580" s="270">
        <f>S4580*H4580</f>
        <v>0.59904000000000002</v>
      </c>
      <c r="AR4580" s="271" t="s">
        <v>371</v>
      </c>
      <c r="AT4580" s="271" t="s">
        <v>368</v>
      </c>
      <c r="AU4580" s="271" t="s">
        <v>90</v>
      </c>
      <c r="AY4580" s="53" t="s">
        <v>366</v>
      </c>
      <c r="BE4580" s="179">
        <f>IF(N4580="základná",J4580,0)</f>
        <v>0</v>
      </c>
      <c r="BF4580" s="179">
        <f>IF(N4580="znížená",J4580,0)</f>
        <v>0</v>
      </c>
      <c r="BG4580" s="179">
        <f>IF(N4580="zákl. prenesená",J4580,0)</f>
        <v>0</v>
      </c>
      <c r="BH4580" s="179">
        <f>IF(N4580="zníž. prenesená",J4580,0)</f>
        <v>0</v>
      </c>
      <c r="BI4580" s="179">
        <f>IF(N4580="nulová",J4580,0)</f>
        <v>0</v>
      </c>
      <c r="BJ4580" s="53" t="s">
        <v>90</v>
      </c>
      <c r="BK4580" s="179">
        <f>ROUND(I4580*H4580,2)</f>
        <v>0</v>
      </c>
      <c r="BL4580" s="53" t="s">
        <v>371</v>
      </c>
      <c r="BM4580" s="271" t="s">
        <v>3683</v>
      </c>
    </row>
    <row r="4581" spans="2:65" s="273" customFormat="1">
      <c r="B4581" s="272"/>
      <c r="D4581" s="274" t="s">
        <v>373</v>
      </c>
      <c r="E4581" s="275" t="s">
        <v>1</v>
      </c>
      <c r="F4581" s="276" t="s">
        <v>412</v>
      </c>
      <c r="H4581" s="275" t="s">
        <v>1</v>
      </c>
      <c r="L4581" s="272"/>
      <c r="M4581" s="277"/>
      <c r="T4581" s="278"/>
      <c r="AT4581" s="275" t="s">
        <v>373</v>
      </c>
      <c r="AU4581" s="275" t="s">
        <v>90</v>
      </c>
      <c r="AV4581" s="273" t="s">
        <v>84</v>
      </c>
      <c r="AW4581" s="273" t="s">
        <v>31</v>
      </c>
      <c r="AX4581" s="273" t="s">
        <v>77</v>
      </c>
      <c r="AY4581" s="275" t="s">
        <v>366</v>
      </c>
    </row>
    <row r="4582" spans="2:65" s="273" customFormat="1">
      <c r="B4582" s="272"/>
      <c r="D4582" s="274" t="s">
        <v>373</v>
      </c>
      <c r="E4582" s="275" t="s">
        <v>1</v>
      </c>
      <c r="F4582" s="276" t="s">
        <v>1085</v>
      </c>
      <c r="H4582" s="275" t="s">
        <v>1</v>
      </c>
      <c r="L4582" s="272"/>
      <c r="M4582" s="277"/>
      <c r="T4582" s="278"/>
      <c r="AT4582" s="275" t="s">
        <v>373</v>
      </c>
      <c r="AU4582" s="275" t="s">
        <v>90</v>
      </c>
      <c r="AV4582" s="273" t="s">
        <v>84</v>
      </c>
      <c r="AW4582" s="273" t="s">
        <v>31</v>
      </c>
      <c r="AX4582" s="273" t="s">
        <v>77</v>
      </c>
      <c r="AY4582" s="275" t="s">
        <v>366</v>
      </c>
    </row>
    <row r="4583" spans="2:65" s="280" customFormat="1">
      <c r="B4583" s="279"/>
      <c r="D4583" s="274" t="s">
        <v>373</v>
      </c>
      <c r="E4583" s="281" t="s">
        <v>1</v>
      </c>
      <c r="F4583" s="282" t="s">
        <v>635</v>
      </c>
      <c r="H4583" s="283">
        <v>36</v>
      </c>
      <c r="L4583" s="279"/>
      <c r="M4583" s="284"/>
      <c r="T4583" s="285"/>
      <c r="AT4583" s="281" t="s">
        <v>373</v>
      </c>
      <c r="AU4583" s="281" t="s">
        <v>90</v>
      </c>
      <c r="AV4583" s="280" t="s">
        <v>90</v>
      </c>
      <c r="AW4583" s="280" t="s">
        <v>31</v>
      </c>
      <c r="AX4583" s="280" t="s">
        <v>77</v>
      </c>
      <c r="AY4583" s="281" t="s">
        <v>366</v>
      </c>
    </row>
    <row r="4584" spans="2:65" s="294" customFormat="1">
      <c r="B4584" s="293"/>
      <c r="D4584" s="274" t="s">
        <v>373</v>
      </c>
      <c r="E4584" s="295" t="s">
        <v>1</v>
      </c>
      <c r="F4584" s="296" t="s">
        <v>397</v>
      </c>
      <c r="H4584" s="297">
        <v>36</v>
      </c>
      <c r="L4584" s="293"/>
      <c r="M4584" s="298"/>
      <c r="T4584" s="299"/>
      <c r="AT4584" s="295" t="s">
        <v>373</v>
      </c>
      <c r="AU4584" s="295" t="s">
        <v>90</v>
      </c>
      <c r="AV4584" s="294" t="s">
        <v>149</v>
      </c>
      <c r="AW4584" s="294" t="s">
        <v>31</v>
      </c>
      <c r="AX4584" s="294" t="s">
        <v>77</v>
      </c>
      <c r="AY4584" s="295" t="s">
        <v>366</v>
      </c>
    </row>
    <row r="4585" spans="2:65" s="273" customFormat="1">
      <c r="B4585" s="272"/>
      <c r="D4585" s="274" t="s">
        <v>373</v>
      </c>
      <c r="E4585" s="275" t="s">
        <v>1</v>
      </c>
      <c r="F4585" s="276" t="s">
        <v>634</v>
      </c>
      <c r="H4585" s="275" t="s">
        <v>1</v>
      </c>
      <c r="L4585" s="272"/>
      <c r="M4585" s="277"/>
      <c r="T4585" s="278"/>
      <c r="AT4585" s="275" t="s">
        <v>373</v>
      </c>
      <c r="AU4585" s="275" t="s">
        <v>90</v>
      </c>
      <c r="AV4585" s="273" t="s">
        <v>84</v>
      </c>
      <c r="AW4585" s="273" t="s">
        <v>31</v>
      </c>
      <c r="AX4585" s="273" t="s">
        <v>77</v>
      </c>
      <c r="AY4585" s="275" t="s">
        <v>366</v>
      </c>
    </row>
    <row r="4586" spans="2:65" s="273" customFormat="1">
      <c r="B4586" s="272"/>
      <c r="D4586" s="274" t="s">
        <v>373</v>
      </c>
      <c r="E4586" s="275" t="s">
        <v>1</v>
      </c>
      <c r="F4586" s="276" t="s">
        <v>1247</v>
      </c>
      <c r="H4586" s="275" t="s">
        <v>1</v>
      </c>
      <c r="L4586" s="272"/>
      <c r="M4586" s="277"/>
      <c r="T4586" s="278"/>
      <c r="AT4586" s="275" t="s">
        <v>373</v>
      </c>
      <c r="AU4586" s="275" t="s">
        <v>90</v>
      </c>
      <c r="AV4586" s="273" t="s">
        <v>84</v>
      </c>
      <c r="AW4586" s="273" t="s">
        <v>31</v>
      </c>
      <c r="AX4586" s="273" t="s">
        <v>77</v>
      </c>
      <c r="AY4586" s="275" t="s">
        <v>366</v>
      </c>
    </row>
    <row r="4587" spans="2:65" s="280" customFormat="1">
      <c r="B4587" s="279"/>
      <c r="D4587" s="274" t="s">
        <v>373</v>
      </c>
      <c r="E4587" s="281" t="s">
        <v>1</v>
      </c>
      <c r="F4587" s="282" t="s">
        <v>3684</v>
      </c>
      <c r="H4587" s="283">
        <v>192</v>
      </c>
      <c r="L4587" s="279"/>
      <c r="M4587" s="284"/>
      <c r="T4587" s="285"/>
      <c r="AT4587" s="281" t="s">
        <v>373</v>
      </c>
      <c r="AU4587" s="281" t="s">
        <v>90</v>
      </c>
      <c r="AV4587" s="280" t="s">
        <v>90</v>
      </c>
      <c r="AW4587" s="280" t="s">
        <v>31</v>
      </c>
      <c r="AX4587" s="280" t="s">
        <v>77</v>
      </c>
      <c r="AY4587" s="281" t="s">
        <v>366</v>
      </c>
    </row>
    <row r="4588" spans="2:65" s="273" customFormat="1">
      <c r="B4588" s="272"/>
      <c r="D4588" s="274" t="s">
        <v>373</v>
      </c>
      <c r="E4588" s="275" t="s">
        <v>1</v>
      </c>
      <c r="F4588" s="276" t="s">
        <v>1250</v>
      </c>
      <c r="H4588" s="275" t="s">
        <v>1</v>
      </c>
      <c r="L4588" s="272"/>
      <c r="M4588" s="277"/>
      <c r="T4588" s="278"/>
      <c r="AT4588" s="275" t="s">
        <v>373</v>
      </c>
      <c r="AU4588" s="275" t="s">
        <v>90</v>
      </c>
      <c r="AV4588" s="273" t="s">
        <v>84</v>
      </c>
      <c r="AW4588" s="273" t="s">
        <v>31</v>
      </c>
      <c r="AX4588" s="273" t="s">
        <v>77</v>
      </c>
      <c r="AY4588" s="275" t="s">
        <v>366</v>
      </c>
    </row>
    <row r="4589" spans="2:65" s="280" customFormat="1">
      <c r="B4589" s="279"/>
      <c r="D4589" s="274" t="s">
        <v>373</v>
      </c>
      <c r="E4589" s="281" t="s">
        <v>1</v>
      </c>
      <c r="F4589" s="282" t="s">
        <v>3685</v>
      </c>
      <c r="H4589" s="283">
        <v>188</v>
      </c>
      <c r="L4589" s="279"/>
      <c r="M4589" s="284"/>
      <c r="T4589" s="285"/>
      <c r="AT4589" s="281" t="s">
        <v>373</v>
      </c>
      <c r="AU4589" s="281" t="s">
        <v>90</v>
      </c>
      <c r="AV4589" s="280" t="s">
        <v>90</v>
      </c>
      <c r="AW4589" s="280" t="s">
        <v>31</v>
      </c>
      <c r="AX4589" s="280" t="s">
        <v>77</v>
      </c>
      <c r="AY4589" s="281" t="s">
        <v>366</v>
      </c>
    </row>
    <row r="4590" spans="2:65" s="294" customFormat="1">
      <c r="B4590" s="293"/>
      <c r="D4590" s="274" t="s">
        <v>373</v>
      </c>
      <c r="E4590" s="295" t="s">
        <v>1</v>
      </c>
      <c r="F4590" s="296" t="s">
        <v>397</v>
      </c>
      <c r="H4590" s="297">
        <v>380</v>
      </c>
      <c r="L4590" s="293"/>
      <c r="M4590" s="298"/>
      <c r="T4590" s="299"/>
      <c r="AT4590" s="295" t="s">
        <v>373</v>
      </c>
      <c r="AU4590" s="295" t="s">
        <v>90</v>
      </c>
      <c r="AV4590" s="294" t="s">
        <v>149</v>
      </c>
      <c r="AW4590" s="294" t="s">
        <v>31</v>
      </c>
      <c r="AX4590" s="294" t="s">
        <v>77</v>
      </c>
      <c r="AY4590" s="295" t="s">
        <v>366</v>
      </c>
    </row>
    <row r="4591" spans="2:65" s="273" customFormat="1">
      <c r="B4591" s="272"/>
      <c r="D4591" s="274" t="s">
        <v>373</v>
      </c>
      <c r="E4591" s="275" t="s">
        <v>1</v>
      </c>
      <c r="F4591" s="276" t="s">
        <v>924</v>
      </c>
      <c r="H4591" s="275" t="s">
        <v>1</v>
      </c>
      <c r="L4591" s="272"/>
      <c r="M4591" s="277"/>
      <c r="T4591" s="278"/>
      <c r="AT4591" s="275" t="s">
        <v>373</v>
      </c>
      <c r="AU4591" s="275" t="s">
        <v>90</v>
      </c>
      <c r="AV4591" s="273" t="s">
        <v>84</v>
      </c>
      <c r="AW4591" s="273" t="s">
        <v>31</v>
      </c>
      <c r="AX4591" s="273" t="s">
        <v>77</v>
      </c>
      <c r="AY4591" s="275" t="s">
        <v>366</v>
      </c>
    </row>
    <row r="4592" spans="2:65" s="280" customFormat="1">
      <c r="B4592" s="279"/>
      <c r="D4592" s="274" t="s">
        <v>373</v>
      </c>
      <c r="E4592" s="281" t="s">
        <v>1</v>
      </c>
      <c r="F4592" s="282" t="s">
        <v>3686</v>
      </c>
      <c r="H4592" s="283">
        <v>96</v>
      </c>
      <c r="L4592" s="279"/>
      <c r="M4592" s="284"/>
      <c r="T4592" s="285"/>
      <c r="AT4592" s="281" t="s">
        <v>373</v>
      </c>
      <c r="AU4592" s="281" t="s">
        <v>90</v>
      </c>
      <c r="AV4592" s="280" t="s">
        <v>90</v>
      </c>
      <c r="AW4592" s="280" t="s">
        <v>31</v>
      </c>
      <c r="AX4592" s="280" t="s">
        <v>77</v>
      </c>
      <c r="AY4592" s="281" t="s">
        <v>366</v>
      </c>
    </row>
    <row r="4593" spans="2:65" s="294" customFormat="1">
      <c r="B4593" s="293"/>
      <c r="D4593" s="274" t="s">
        <v>373</v>
      </c>
      <c r="E4593" s="295" t="s">
        <v>1</v>
      </c>
      <c r="F4593" s="296" t="s">
        <v>397</v>
      </c>
      <c r="H4593" s="297">
        <v>96</v>
      </c>
      <c r="L4593" s="293"/>
      <c r="M4593" s="298"/>
      <c r="T4593" s="299"/>
      <c r="AT4593" s="295" t="s">
        <v>373</v>
      </c>
      <c r="AU4593" s="295" t="s">
        <v>90</v>
      </c>
      <c r="AV4593" s="294" t="s">
        <v>149</v>
      </c>
      <c r="AW4593" s="294" t="s">
        <v>31</v>
      </c>
      <c r="AX4593" s="294" t="s">
        <v>77</v>
      </c>
      <c r="AY4593" s="295" t="s">
        <v>366</v>
      </c>
    </row>
    <row r="4594" spans="2:65" s="287" customFormat="1">
      <c r="B4594" s="286"/>
      <c r="D4594" s="274" t="s">
        <v>373</v>
      </c>
      <c r="E4594" s="288" t="s">
        <v>1</v>
      </c>
      <c r="F4594" s="289" t="s">
        <v>378</v>
      </c>
      <c r="H4594" s="290">
        <v>512</v>
      </c>
      <c r="L4594" s="286"/>
      <c r="M4594" s="291"/>
      <c r="T4594" s="292"/>
      <c r="AT4594" s="288" t="s">
        <v>373</v>
      </c>
      <c r="AU4594" s="288" t="s">
        <v>90</v>
      </c>
      <c r="AV4594" s="287" t="s">
        <v>371</v>
      </c>
      <c r="AW4594" s="287" t="s">
        <v>31</v>
      </c>
      <c r="AX4594" s="287" t="s">
        <v>84</v>
      </c>
      <c r="AY4594" s="288" t="s">
        <v>366</v>
      </c>
    </row>
    <row r="4595" spans="2:65" s="74" customFormat="1" ht="24.2" customHeight="1">
      <c r="B4595" s="73"/>
      <c r="C4595" s="260" t="s">
        <v>3687</v>
      </c>
      <c r="D4595" s="260" t="s">
        <v>368</v>
      </c>
      <c r="E4595" s="261" t="s">
        <v>3688</v>
      </c>
      <c r="F4595" s="262" t="s">
        <v>3689</v>
      </c>
      <c r="G4595" s="263" t="s">
        <v>3665</v>
      </c>
      <c r="H4595" s="264">
        <v>150</v>
      </c>
      <c r="I4595" s="26"/>
      <c r="J4595" s="266">
        <f>ROUND(I4595*H4595,2)</f>
        <v>0</v>
      </c>
      <c r="K4595" s="267"/>
      <c r="L4595" s="73"/>
      <c r="M4595" s="27" t="s">
        <v>1</v>
      </c>
      <c r="N4595" s="233" t="s">
        <v>43</v>
      </c>
      <c r="P4595" s="269">
        <f>O4595*H4595</f>
        <v>0</v>
      </c>
      <c r="Q4595" s="269">
        <v>4.0000000000000003E-5</v>
      </c>
      <c r="R4595" s="269">
        <f>Q4595*H4595</f>
        <v>6.0000000000000001E-3</v>
      </c>
      <c r="S4595" s="269">
        <v>8.7000000000000001E-4</v>
      </c>
      <c r="T4595" s="270">
        <f>S4595*H4595</f>
        <v>0.1305</v>
      </c>
      <c r="AR4595" s="271" t="s">
        <v>371</v>
      </c>
      <c r="AT4595" s="271" t="s">
        <v>368</v>
      </c>
      <c r="AU4595" s="271" t="s">
        <v>90</v>
      </c>
      <c r="AY4595" s="53" t="s">
        <v>366</v>
      </c>
      <c r="BE4595" s="179">
        <f>IF(N4595="základná",J4595,0)</f>
        <v>0</v>
      </c>
      <c r="BF4595" s="179">
        <f>IF(N4595="znížená",J4595,0)</f>
        <v>0</v>
      </c>
      <c r="BG4595" s="179">
        <f>IF(N4595="zákl. prenesená",J4595,0)</f>
        <v>0</v>
      </c>
      <c r="BH4595" s="179">
        <f>IF(N4595="zníž. prenesená",J4595,0)</f>
        <v>0</v>
      </c>
      <c r="BI4595" s="179">
        <f>IF(N4595="nulová",J4595,0)</f>
        <v>0</v>
      </c>
      <c r="BJ4595" s="53" t="s">
        <v>90</v>
      </c>
      <c r="BK4595" s="179">
        <f>ROUND(I4595*H4595,2)</f>
        <v>0</v>
      </c>
      <c r="BL4595" s="53" t="s">
        <v>371</v>
      </c>
      <c r="BM4595" s="271" t="s">
        <v>3690</v>
      </c>
    </row>
    <row r="4596" spans="2:65" s="273" customFormat="1">
      <c r="B4596" s="272"/>
      <c r="D4596" s="274" t="s">
        <v>373</v>
      </c>
      <c r="E4596" s="275" t="s">
        <v>1</v>
      </c>
      <c r="F4596" s="276" t="s">
        <v>412</v>
      </c>
      <c r="H4596" s="275" t="s">
        <v>1</v>
      </c>
      <c r="L4596" s="272"/>
      <c r="M4596" s="277"/>
      <c r="T4596" s="278"/>
      <c r="AT4596" s="275" t="s">
        <v>373</v>
      </c>
      <c r="AU4596" s="275" t="s">
        <v>90</v>
      </c>
      <c r="AV4596" s="273" t="s">
        <v>84</v>
      </c>
      <c r="AW4596" s="273" t="s">
        <v>31</v>
      </c>
      <c r="AX4596" s="273" t="s">
        <v>77</v>
      </c>
      <c r="AY4596" s="275" t="s">
        <v>366</v>
      </c>
    </row>
    <row r="4597" spans="2:65" s="273" customFormat="1">
      <c r="B4597" s="272"/>
      <c r="D4597" s="274" t="s">
        <v>373</v>
      </c>
      <c r="E4597" s="275" t="s">
        <v>1</v>
      </c>
      <c r="F4597" s="276" t="s">
        <v>2672</v>
      </c>
      <c r="H4597" s="275" t="s">
        <v>1</v>
      </c>
      <c r="L4597" s="272"/>
      <c r="M4597" s="277"/>
      <c r="T4597" s="278"/>
      <c r="AT4597" s="275" t="s">
        <v>373</v>
      </c>
      <c r="AU4597" s="275" t="s">
        <v>90</v>
      </c>
      <c r="AV4597" s="273" t="s">
        <v>84</v>
      </c>
      <c r="AW4597" s="273" t="s">
        <v>31</v>
      </c>
      <c r="AX4597" s="273" t="s">
        <v>77</v>
      </c>
      <c r="AY4597" s="275" t="s">
        <v>366</v>
      </c>
    </row>
    <row r="4598" spans="2:65" s="273" customFormat="1">
      <c r="B4598" s="272"/>
      <c r="D4598" s="274" t="s">
        <v>373</v>
      </c>
      <c r="E4598" s="275" t="s">
        <v>1</v>
      </c>
      <c r="F4598" s="276" t="s">
        <v>3691</v>
      </c>
      <c r="H4598" s="275" t="s">
        <v>1</v>
      </c>
      <c r="L4598" s="272"/>
      <c r="M4598" s="277"/>
      <c r="T4598" s="278"/>
      <c r="AT4598" s="275" t="s">
        <v>373</v>
      </c>
      <c r="AU4598" s="275" t="s">
        <v>90</v>
      </c>
      <c r="AV4598" s="273" t="s">
        <v>84</v>
      </c>
      <c r="AW4598" s="273" t="s">
        <v>31</v>
      </c>
      <c r="AX4598" s="273" t="s">
        <v>77</v>
      </c>
      <c r="AY4598" s="275" t="s">
        <v>366</v>
      </c>
    </row>
    <row r="4599" spans="2:65" s="280" customFormat="1">
      <c r="B4599" s="279"/>
      <c r="D4599" s="274" t="s">
        <v>373</v>
      </c>
      <c r="E4599" s="281" t="s">
        <v>1</v>
      </c>
      <c r="F4599" s="282" t="s">
        <v>3692</v>
      </c>
      <c r="H4599" s="283">
        <v>150</v>
      </c>
      <c r="L4599" s="279"/>
      <c r="M4599" s="284"/>
      <c r="T4599" s="285"/>
      <c r="AT4599" s="281" t="s">
        <v>373</v>
      </c>
      <c r="AU4599" s="281" t="s">
        <v>90</v>
      </c>
      <c r="AV4599" s="280" t="s">
        <v>90</v>
      </c>
      <c r="AW4599" s="280" t="s">
        <v>31</v>
      </c>
      <c r="AX4599" s="280" t="s">
        <v>84</v>
      </c>
      <c r="AY4599" s="281" t="s">
        <v>366</v>
      </c>
    </row>
    <row r="4600" spans="2:65" s="74" customFormat="1" ht="24.2" customHeight="1">
      <c r="B4600" s="73"/>
      <c r="C4600" s="260" t="s">
        <v>3693</v>
      </c>
      <c r="D4600" s="260" t="s">
        <v>368</v>
      </c>
      <c r="E4600" s="261" t="s">
        <v>3694</v>
      </c>
      <c r="F4600" s="262" t="s">
        <v>3695</v>
      </c>
      <c r="G4600" s="263" t="s">
        <v>3665</v>
      </c>
      <c r="H4600" s="264">
        <v>35</v>
      </c>
      <c r="I4600" s="26"/>
      <c r="J4600" s="266">
        <f>ROUND(I4600*H4600,2)</f>
        <v>0</v>
      </c>
      <c r="K4600" s="267"/>
      <c r="L4600" s="73"/>
      <c r="M4600" s="27" t="s">
        <v>1</v>
      </c>
      <c r="N4600" s="233" t="s">
        <v>43</v>
      </c>
      <c r="P4600" s="269">
        <f>O4600*H4600</f>
        <v>0</v>
      </c>
      <c r="Q4600" s="269">
        <v>4.0000000000000003E-5</v>
      </c>
      <c r="R4600" s="269">
        <f>Q4600*H4600</f>
        <v>1.4000000000000002E-3</v>
      </c>
      <c r="S4600" s="269">
        <v>2.7599999999999999E-3</v>
      </c>
      <c r="T4600" s="270">
        <f>S4600*H4600</f>
        <v>9.6599999999999991E-2</v>
      </c>
      <c r="AR4600" s="271" t="s">
        <v>371</v>
      </c>
      <c r="AT4600" s="271" t="s">
        <v>368</v>
      </c>
      <c r="AU4600" s="271" t="s">
        <v>90</v>
      </c>
      <c r="AY4600" s="53" t="s">
        <v>366</v>
      </c>
      <c r="BE4600" s="179">
        <f>IF(N4600="základná",J4600,0)</f>
        <v>0</v>
      </c>
      <c r="BF4600" s="179">
        <f>IF(N4600="znížená",J4600,0)</f>
        <v>0</v>
      </c>
      <c r="BG4600" s="179">
        <f>IF(N4600="zákl. prenesená",J4600,0)</f>
        <v>0</v>
      </c>
      <c r="BH4600" s="179">
        <f>IF(N4600="zníž. prenesená",J4600,0)</f>
        <v>0</v>
      </c>
      <c r="BI4600" s="179">
        <f>IF(N4600="nulová",J4600,0)</f>
        <v>0</v>
      </c>
      <c r="BJ4600" s="53" t="s">
        <v>90</v>
      </c>
      <c r="BK4600" s="179">
        <f>ROUND(I4600*H4600,2)</f>
        <v>0</v>
      </c>
      <c r="BL4600" s="53" t="s">
        <v>371</v>
      </c>
      <c r="BM4600" s="271" t="s">
        <v>3696</v>
      </c>
    </row>
    <row r="4601" spans="2:65" s="273" customFormat="1">
      <c r="B4601" s="272"/>
      <c r="D4601" s="274" t="s">
        <v>373</v>
      </c>
      <c r="E4601" s="275" t="s">
        <v>1</v>
      </c>
      <c r="F4601" s="276" t="s">
        <v>412</v>
      </c>
      <c r="H4601" s="275" t="s">
        <v>1</v>
      </c>
      <c r="L4601" s="272"/>
      <c r="M4601" s="277"/>
      <c r="T4601" s="278"/>
      <c r="AT4601" s="275" t="s">
        <v>373</v>
      </c>
      <c r="AU4601" s="275" t="s">
        <v>90</v>
      </c>
      <c r="AV4601" s="273" t="s">
        <v>84</v>
      </c>
      <c r="AW4601" s="273" t="s">
        <v>31</v>
      </c>
      <c r="AX4601" s="273" t="s">
        <v>77</v>
      </c>
      <c r="AY4601" s="275" t="s">
        <v>366</v>
      </c>
    </row>
    <row r="4602" spans="2:65" s="273" customFormat="1">
      <c r="B4602" s="272"/>
      <c r="D4602" s="274" t="s">
        <v>373</v>
      </c>
      <c r="E4602" s="275" t="s">
        <v>1</v>
      </c>
      <c r="F4602" s="276" t="s">
        <v>2672</v>
      </c>
      <c r="H4602" s="275" t="s">
        <v>1</v>
      </c>
      <c r="L4602" s="272"/>
      <c r="M4602" s="277"/>
      <c r="T4602" s="278"/>
      <c r="AT4602" s="275" t="s">
        <v>373</v>
      </c>
      <c r="AU4602" s="275" t="s">
        <v>90</v>
      </c>
      <c r="AV4602" s="273" t="s">
        <v>84</v>
      </c>
      <c r="AW4602" s="273" t="s">
        <v>31</v>
      </c>
      <c r="AX4602" s="273" t="s">
        <v>77</v>
      </c>
      <c r="AY4602" s="275" t="s">
        <v>366</v>
      </c>
    </row>
    <row r="4603" spans="2:65" s="273" customFormat="1">
      <c r="B4603" s="272"/>
      <c r="D4603" s="274" t="s">
        <v>373</v>
      </c>
      <c r="E4603" s="275" t="s">
        <v>1</v>
      </c>
      <c r="F4603" s="276" t="s">
        <v>3697</v>
      </c>
      <c r="H4603" s="275" t="s">
        <v>1</v>
      </c>
      <c r="L4603" s="272"/>
      <c r="M4603" s="277"/>
      <c r="T4603" s="278"/>
      <c r="AT4603" s="275" t="s">
        <v>373</v>
      </c>
      <c r="AU4603" s="275" t="s">
        <v>90</v>
      </c>
      <c r="AV4603" s="273" t="s">
        <v>84</v>
      </c>
      <c r="AW4603" s="273" t="s">
        <v>31</v>
      </c>
      <c r="AX4603" s="273" t="s">
        <v>77</v>
      </c>
      <c r="AY4603" s="275" t="s">
        <v>366</v>
      </c>
    </row>
    <row r="4604" spans="2:65" s="280" customFormat="1">
      <c r="B4604" s="279"/>
      <c r="D4604" s="274" t="s">
        <v>373</v>
      </c>
      <c r="E4604" s="281" t="s">
        <v>1</v>
      </c>
      <c r="F4604" s="282" t="s">
        <v>627</v>
      </c>
      <c r="H4604" s="283">
        <v>35</v>
      </c>
      <c r="L4604" s="279"/>
      <c r="M4604" s="284"/>
      <c r="T4604" s="285"/>
      <c r="AT4604" s="281" t="s">
        <v>373</v>
      </c>
      <c r="AU4604" s="281" t="s">
        <v>90</v>
      </c>
      <c r="AV4604" s="280" t="s">
        <v>90</v>
      </c>
      <c r="AW4604" s="280" t="s">
        <v>31</v>
      </c>
      <c r="AX4604" s="280" t="s">
        <v>84</v>
      </c>
      <c r="AY4604" s="281" t="s">
        <v>366</v>
      </c>
    </row>
    <row r="4605" spans="2:65" s="74" customFormat="1" ht="24.2" customHeight="1">
      <c r="B4605" s="73"/>
      <c r="C4605" s="260" t="s">
        <v>3698</v>
      </c>
      <c r="D4605" s="260" t="s">
        <v>368</v>
      </c>
      <c r="E4605" s="261" t="s">
        <v>3699</v>
      </c>
      <c r="F4605" s="262" t="s">
        <v>3700</v>
      </c>
      <c r="G4605" s="263" t="s">
        <v>3665</v>
      </c>
      <c r="H4605" s="264">
        <v>110</v>
      </c>
      <c r="I4605" s="26"/>
      <c r="J4605" s="266">
        <f>ROUND(I4605*H4605,2)</f>
        <v>0</v>
      </c>
      <c r="K4605" s="267"/>
      <c r="L4605" s="73"/>
      <c r="M4605" s="27" t="s">
        <v>1</v>
      </c>
      <c r="N4605" s="233" t="s">
        <v>43</v>
      </c>
      <c r="P4605" s="269">
        <f>O4605*H4605</f>
        <v>0</v>
      </c>
      <c r="Q4605" s="269">
        <v>4.0000000000000003E-5</v>
      </c>
      <c r="R4605" s="269">
        <f>Q4605*H4605</f>
        <v>4.4000000000000003E-3</v>
      </c>
      <c r="S4605" s="269">
        <v>5.0000000000000001E-3</v>
      </c>
      <c r="T4605" s="270">
        <f>S4605*H4605</f>
        <v>0.55000000000000004</v>
      </c>
      <c r="AR4605" s="271" t="s">
        <v>371</v>
      </c>
      <c r="AT4605" s="271" t="s">
        <v>368</v>
      </c>
      <c r="AU4605" s="271" t="s">
        <v>90</v>
      </c>
      <c r="AY4605" s="53" t="s">
        <v>366</v>
      </c>
      <c r="BE4605" s="179">
        <f>IF(N4605="základná",J4605,0)</f>
        <v>0</v>
      </c>
      <c r="BF4605" s="179">
        <f>IF(N4605="znížená",J4605,0)</f>
        <v>0</v>
      </c>
      <c r="BG4605" s="179">
        <f>IF(N4605="zákl. prenesená",J4605,0)</f>
        <v>0</v>
      </c>
      <c r="BH4605" s="179">
        <f>IF(N4605="zníž. prenesená",J4605,0)</f>
        <v>0</v>
      </c>
      <c r="BI4605" s="179">
        <f>IF(N4605="nulová",J4605,0)</f>
        <v>0</v>
      </c>
      <c r="BJ4605" s="53" t="s">
        <v>90</v>
      </c>
      <c r="BK4605" s="179">
        <f>ROUND(I4605*H4605,2)</f>
        <v>0</v>
      </c>
      <c r="BL4605" s="53" t="s">
        <v>371</v>
      </c>
      <c r="BM4605" s="271" t="s">
        <v>3701</v>
      </c>
    </row>
    <row r="4606" spans="2:65" s="273" customFormat="1">
      <c r="B4606" s="272"/>
      <c r="D4606" s="274" t="s">
        <v>373</v>
      </c>
      <c r="E4606" s="275" t="s">
        <v>1</v>
      </c>
      <c r="F4606" s="276" t="s">
        <v>412</v>
      </c>
      <c r="H4606" s="275" t="s">
        <v>1</v>
      </c>
      <c r="L4606" s="272"/>
      <c r="M4606" s="277"/>
      <c r="T4606" s="278"/>
      <c r="AT4606" s="275" t="s">
        <v>373</v>
      </c>
      <c r="AU4606" s="275" t="s">
        <v>90</v>
      </c>
      <c r="AV4606" s="273" t="s">
        <v>84</v>
      </c>
      <c r="AW4606" s="273" t="s">
        <v>31</v>
      </c>
      <c r="AX4606" s="273" t="s">
        <v>77</v>
      </c>
      <c r="AY4606" s="275" t="s">
        <v>366</v>
      </c>
    </row>
    <row r="4607" spans="2:65" s="273" customFormat="1">
      <c r="B4607" s="272"/>
      <c r="D4607" s="274" t="s">
        <v>373</v>
      </c>
      <c r="E4607" s="275" t="s">
        <v>1</v>
      </c>
      <c r="F4607" s="276" t="s">
        <v>2672</v>
      </c>
      <c r="H4607" s="275" t="s">
        <v>1</v>
      </c>
      <c r="L4607" s="272"/>
      <c r="M4607" s="277"/>
      <c r="T4607" s="278"/>
      <c r="AT4607" s="275" t="s">
        <v>373</v>
      </c>
      <c r="AU4607" s="275" t="s">
        <v>90</v>
      </c>
      <c r="AV4607" s="273" t="s">
        <v>84</v>
      </c>
      <c r="AW4607" s="273" t="s">
        <v>31</v>
      </c>
      <c r="AX4607" s="273" t="s">
        <v>77</v>
      </c>
      <c r="AY4607" s="275" t="s">
        <v>366</v>
      </c>
    </row>
    <row r="4608" spans="2:65" s="273" customFormat="1">
      <c r="B4608" s="272"/>
      <c r="D4608" s="274" t="s">
        <v>373</v>
      </c>
      <c r="E4608" s="275" t="s">
        <v>1</v>
      </c>
      <c r="F4608" s="276" t="s">
        <v>3590</v>
      </c>
      <c r="H4608" s="275" t="s">
        <v>1</v>
      </c>
      <c r="L4608" s="272"/>
      <c r="M4608" s="277"/>
      <c r="T4608" s="278"/>
      <c r="AT4608" s="275" t="s">
        <v>373</v>
      </c>
      <c r="AU4608" s="275" t="s">
        <v>90</v>
      </c>
      <c r="AV4608" s="273" t="s">
        <v>84</v>
      </c>
      <c r="AW4608" s="273" t="s">
        <v>31</v>
      </c>
      <c r="AX4608" s="273" t="s">
        <v>77</v>
      </c>
      <c r="AY4608" s="275" t="s">
        <v>366</v>
      </c>
    </row>
    <row r="4609" spans="2:65" s="280" customFormat="1">
      <c r="B4609" s="279"/>
      <c r="D4609" s="274" t="s">
        <v>373</v>
      </c>
      <c r="E4609" s="281" t="s">
        <v>1</v>
      </c>
      <c r="F4609" s="282" t="s">
        <v>1516</v>
      </c>
      <c r="H4609" s="283">
        <v>110</v>
      </c>
      <c r="L4609" s="279"/>
      <c r="M4609" s="284"/>
      <c r="T4609" s="285"/>
      <c r="AT4609" s="281" t="s">
        <v>373</v>
      </c>
      <c r="AU4609" s="281" t="s">
        <v>90</v>
      </c>
      <c r="AV4609" s="280" t="s">
        <v>90</v>
      </c>
      <c r="AW4609" s="280" t="s">
        <v>31</v>
      </c>
      <c r="AX4609" s="280" t="s">
        <v>84</v>
      </c>
      <c r="AY4609" s="281" t="s">
        <v>366</v>
      </c>
    </row>
    <row r="4610" spans="2:65" s="74" customFormat="1" ht="24.2" customHeight="1">
      <c r="B4610" s="73"/>
      <c r="C4610" s="260" t="s">
        <v>3702</v>
      </c>
      <c r="D4610" s="260" t="s">
        <v>368</v>
      </c>
      <c r="E4610" s="261" t="s">
        <v>3703</v>
      </c>
      <c r="F4610" s="262" t="s">
        <v>3704</v>
      </c>
      <c r="G4610" s="263" t="s">
        <v>3665</v>
      </c>
      <c r="H4610" s="264">
        <v>66</v>
      </c>
      <c r="I4610" s="26"/>
      <c r="J4610" s="266">
        <f>ROUND(I4610*H4610,2)</f>
        <v>0</v>
      </c>
      <c r="K4610" s="267"/>
      <c r="L4610" s="73"/>
      <c r="M4610" s="27" t="s">
        <v>1</v>
      </c>
      <c r="N4610" s="233" t="s">
        <v>43</v>
      </c>
      <c r="P4610" s="269">
        <f>O4610*H4610</f>
        <v>0</v>
      </c>
      <c r="Q4610" s="269">
        <v>4.0000000000000003E-5</v>
      </c>
      <c r="R4610" s="269">
        <f>Q4610*H4610</f>
        <v>2.6400000000000004E-3</v>
      </c>
      <c r="S4610" s="269">
        <v>5.0000000000000001E-3</v>
      </c>
      <c r="T4610" s="270">
        <f>S4610*H4610</f>
        <v>0.33</v>
      </c>
      <c r="AR4610" s="271" t="s">
        <v>371</v>
      </c>
      <c r="AT4610" s="271" t="s">
        <v>368</v>
      </c>
      <c r="AU4610" s="271" t="s">
        <v>90</v>
      </c>
      <c r="AY4610" s="53" t="s">
        <v>366</v>
      </c>
      <c r="BE4610" s="179">
        <f>IF(N4610="základná",J4610,0)</f>
        <v>0</v>
      </c>
      <c r="BF4610" s="179">
        <f>IF(N4610="znížená",J4610,0)</f>
        <v>0</v>
      </c>
      <c r="BG4610" s="179">
        <f>IF(N4610="zákl. prenesená",J4610,0)</f>
        <v>0</v>
      </c>
      <c r="BH4610" s="179">
        <f>IF(N4610="zníž. prenesená",J4610,0)</f>
        <v>0</v>
      </c>
      <c r="BI4610" s="179">
        <f>IF(N4610="nulová",J4610,0)</f>
        <v>0</v>
      </c>
      <c r="BJ4610" s="53" t="s">
        <v>90</v>
      </c>
      <c r="BK4610" s="179">
        <f>ROUND(I4610*H4610,2)</f>
        <v>0</v>
      </c>
      <c r="BL4610" s="53" t="s">
        <v>371</v>
      </c>
      <c r="BM4610" s="271" t="s">
        <v>3705</v>
      </c>
    </row>
    <row r="4611" spans="2:65" s="273" customFormat="1">
      <c r="B4611" s="272"/>
      <c r="D4611" s="274" t="s">
        <v>373</v>
      </c>
      <c r="E4611" s="275" t="s">
        <v>1</v>
      </c>
      <c r="F4611" s="276" t="s">
        <v>412</v>
      </c>
      <c r="H4611" s="275" t="s">
        <v>1</v>
      </c>
      <c r="L4611" s="272"/>
      <c r="M4611" s="277"/>
      <c r="T4611" s="278"/>
      <c r="AT4611" s="275" t="s">
        <v>373</v>
      </c>
      <c r="AU4611" s="275" t="s">
        <v>90</v>
      </c>
      <c r="AV4611" s="273" t="s">
        <v>84</v>
      </c>
      <c r="AW4611" s="273" t="s">
        <v>31</v>
      </c>
      <c r="AX4611" s="273" t="s">
        <v>77</v>
      </c>
      <c r="AY4611" s="275" t="s">
        <v>366</v>
      </c>
    </row>
    <row r="4612" spans="2:65" s="273" customFormat="1">
      <c r="B4612" s="272"/>
      <c r="D4612" s="274" t="s">
        <v>373</v>
      </c>
      <c r="E4612" s="275" t="s">
        <v>1</v>
      </c>
      <c r="F4612" s="276" t="s">
        <v>3706</v>
      </c>
      <c r="H4612" s="275" t="s">
        <v>1</v>
      </c>
      <c r="L4612" s="272"/>
      <c r="M4612" s="277"/>
      <c r="T4612" s="278"/>
      <c r="AT4612" s="275" t="s">
        <v>373</v>
      </c>
      <c r="AU4612" s="275" t="s">
        <v>90</v>
      </c>
      <c r="AV4612" s="273" t="s">
        <v>84</v>
      </c>
      <c r="AW4612" s="273" t="s">
        <v>31</v>
      </c>
      <c r="AX4612" s="273" t="s">
        <v>77</v>
      </c>
      <c r="AY4612" s="275" t="s">
        <v>366</v>
      </c>
    </row>
    <row r="4613" spans="2:65" s="280" customFormat="1">
      <c r="B4613" s="279"/>
      <c r="D4613" s="274" t="s">
        <v>373</v>
      </c>
      <c r="E4613" s="281" t="s">
        <v>1</v>
      </c>
      <c r="F4613" s="282" t="s">
        <v>3707</v>
      </c>
      <c r="H4613" s="283">
        <v>66</v>
      </c>
      <c r="L4613" s="279"/>
      <c r="M4613" s="284"/>
      <c r="T4613" s="285"/>
      <c r="AT4613" s="281" t="s">
        <v>373</v>
      </c>
      <c r="AU4613" s="281" t="s">
        <v>90</v>
      </c>
      <c r="AV4613" s="280" t="s">
        <v>90</v>
      </c>
      <c r="AW4613" s="280" t="s">
        <v>31</v>
      </c>
      <c r="AX4613" s="280" t="s">
        <v>84</v>
      </c>
      <c r="AY4613" s="281" t="s">
        <v>366</v>
      </c>
    </row>
    <row r="4614" spans="2:65" s="74" customFormat="1" ht="24.2" customHeight="1">
      <c r="B4614" s="73"/>
      <c r="C4614" s="260" t="s">
        <v>3708</v>
      </c>
      <c r="D4614" s="260" t="s">
        <v>368</v>
      </c>
      <c r="E4614" s="261" t="s">
        <v>3709</v>
      </c>
      <c r="F4614" s="262" t="s">
        <v>3710</v>
      </c>
      <c r="G4614" s="263" t="s">
        <v>3665</v>
      </c>
      <c r="H4614" s="264">
        <v>33</v>
      </c>
      <c r="I4614" s="26"/>
      <c r="J4614" s="266">
        <f>ROUND(I4614*H4614,2)</f>
        <v>0</v>
      </c>
      <c r="K4614" s="267"/>
      <c r="L4614" s="73"/>
      <c r="M4614" s="27" t="s">
        <v>1</v>
      </c>
      <c r="N4614" s="233" t="s">
        <v>43</v>
      </c>
      <c r="P4614" s="269">
        <f>O4614*H4614</f>
        <v>0</v>
      </c>
      <c r="Q4614" s="269">
        <v>4.0000000000000003E-5</v>
      </c>
      <c r="R4614" s="269">
        <f>Q4614*H4614</f>
        <v>1.3200000000000002E-3</v>
      </c>
      <c r="S4614" s="269">
        <v>5.0000000000000001E-3</v>
      </c>
      <c r="T4614" s="270">
        <f>S4614*H4614</f>
        <v>0.16500000000000001</v>
      </c>
      <c r="AR4614" s="271" t="s">
        <v>371</v>
      </c>
      <c r="AT4614" s="271" t="s">
        <v>368</v>
      </c>
      <c r="AU4614" s="271" t="s">
        <v>90</v>
      </c>
      <c r="AY4614" s="53" t="s">
        <v>366</v>
      </c>
      <c r="BE4614" s="179">
        <f>IF(N4614="základná",J4614,0)</f>
        <v>0</v>
      </c>
      <c r="BF4614" s="179">
        <f>IF(N4614="znížená",J4614,0)</f>
        <v>0</v>
      </c>
      <c r="BG4614" s="179">
        <f>IF(N4614="zákl. prenesená",J4614,0)</f>
        <v>0</v>
      </c>
      <c r="BH4614" s="179">
        <f>IF(N4614="zníž. prenesená",J4614,0)</f>
        <v>0</v>
      </c>
      <c r="BI4614" s="179">
        <f>IF(N4614="nulová",J4614,0)</f>
        <v>0</v>
      </c>
      <c r="BJ4614" s="53" t="s">
        <v>90</v>
      </c>
      <c r="BK4614" s="179">
        <f>ROUND(I4614*H4614,2)</f>
        <v>0</v>
      </c>
      <c r="BL4614" s="53" t="s">
        <v>371</v>
      </c>
      <c r="BM4614" s="271" t="s">
        <v>3711</v>
      </c>
    </row>
    <row r="4615" spans="2:65" s="273" customFormat="1">
      <c r="B4615" s="272"/>
      <c r="D4615" s="274" t="s">
        <v>373</v>
      </c>
      <c r="E4615" s="275" t="s">
        <v>1</v>
      </c>
      <c r="F4615" s="276" t="s">
        <v>412</v>
      </c>
      <c r="H4615" s="275" t="s">
        <v>1</v>
      </c>
      <c r="L4615" s="272"/>
      <c r="M4615" s="277"/>
      <c r="T4615" s="278"/>
      <c r="AT4615" s="275" t="s">
        <v>373</v>
      </c>
      <c r="AU4615" s="275" t="s">
        <v>90</v>
      </c>
      <c r="AV4615" s="273" t="s">
        <v>84</v>
      </c>
      <c r="AW4615" s="273" t="s">
        <v>31</v>
      </c>
      <c r="AX4615" s="273" t="s">
        <v>77</v>
      </c>
      <c r="AY4615" s="275" t="s">
        <v>366</v>
      </c>
    </row>
    <row r="4616" spans="2:65" s="273" customFormat="1">
      <c r="B4616" s="272"/>
      <c r="D4616" s="274" t="s">
        <v>373</v>
      </c>
      <c r="E4616" s="275" t="s">
        <v>1</v>
      </c>
      <c r="F4616" s="276" t="s">
        <v>3616</v>
      </c>
      <c r="H4616" s="275" t="s">
        <v>1</v>
      </c>
      <c r="L4616" s="272"/>
      <c r="M4616" s="277"/>
      <c r="T4616" s="278"/>
      <c r="AT4616" s="275" t="s">
        <v>373</v>
      </c>
      <c r="AU4616" s="275" t="s">
        <v>90</v>
      </c>
      <c r="AV4616" s="273" t="s">
        <v>84</v>
      </c>
      <c r="AW4616" s="273" t="s">
        <v>31</v>
      </c>
      <c r="AX4616" s="273" t="s">
        <v>77</v>
      </c>
      <c r="AY4616" s="275" t="s">
        <v>366</v>
      </c>
    </row>
    <row r="4617" spans="2:65" s="280" customFormat="1">
      <c r="B4617" s="279"/>
      <c r="D4617" s="274" t="s">
        <v>373</v>
      </c>
      <c r="E4617" s="281" t="s">
        <v>1</v>
      </c>
      <c r="F4617" s="282" t="s">
        <v>615</v>
      </c>
      <c r="H4617" s="283">
        <v>33</v>
      </c>
      <c r="L4617" s="279"/>
      <c r="M4617" s="284"/>
      <c r="T4617" s="285"/>
      <c r="AT4617" s="281" t="s">
        <v>373</v>
      </c>
      <c r="AU4617" s="281" t="s">
        <v>90</v>
      </c>
      <c r="AV4617" s="280" t="s">
        <v>90</v>
      </c>
      <c r="AW4617" s="280" t="s">
        <v>31</v>
      </c>
      <c r="AX4617" s="280" t="s">
        <v>84</v>
      </c>
      <c r="AY4617" s="281" t="s">
        <v>366</v>
      </c>
    </row>
    <row r="4618" spans="2:65" s="74" customFormat="1" ht="24.2" customHeight="1">
      <c r="B4618" s="73"/>
      <c r="C4618" s="260" t="s">
        <v>3712</v>
      </c>
      <c r="D4618" s="260" t="s">
        <v>368</v>
      </c>
      <c r="E4618" s="261" t="s">
        <v>3713</v>
      </c>
      <c r="F4618" s="262" t="s">
        <v>3714</v>
      </c>
      <c r="G4618" s="263" t="s">
        <v>3665</v>
      </c>
      <c r="H4618" s="264">
        <v>66</v>
      </c>
      <c r="I4618" s="26"/>
      <c r="J4618" s="266">
        <f>ROUND(I4618*H4618,2)</f>
        <v>0</v>
      </c>
      <c r="K4618" s="267"/>
      <c r="L4618" s="73"/>
      <c r="M4618" s="27" t="s">
        <v>1</v>
      </c>
      <c r="N4618" s="233" t="s">
        <v>43</v>
      </c>
      <c r="P4618" s="269">
        <f>O4618*H4618</f>
        <v>0</v>
      </c>
      <c r="Q4618" s="269">
        <v>4.0000000000000003E-5</v>
      </c>
      <c r="R4618" s="269">
        <f>Q4618*H4618</f>
        <v>2.6400000000000004E-3</v>
      </c>
      <c r="S4618" s="269">
        <v>5.0000000000000001E-3</v>
      </c>
      <c r="T4618" s="270">
        <f>S4618*H4618</f>
        <v>0.33</v>
      </c>
      <c r="AR4618" s="271" t="s">
        <v>371</v>
      </c>
      <c r="AT4618" s="271" t="s">
        <v>368</v>
      </c>
      <c r="AU4618" s="271" t="s">
        <v>90</v>
      </c>
      <c r="AY4618" s="53" t="s">
        <v>366</v>
      </c>
      <c r="BE4618" s="179">
        <f>IF(N4618="základná",J4618,0)</f>
        <v>0</v>
      </c>
      <c r="BF4618" s="179">
        <f>IF(N4618="znížená",J4618,0)</f>
        <v>0</v>
      </c>
      <c r="BG4618" s="179">
        <f>IF(N4618="zákl. prenesená",J4618,0)</f>
        <v>0</v>
      </c>
      <c r="BH4618" s="179">
        <f>IF(N4618="zníž. prenesená",J4618,0)</f>
        <v>0</v>
      </c>
      <c r="BI4618" s="179">
        <f>IF(N4618="nulová",J4618,0)</f>
        <v>0</v>
      </c>
      <c r="BJ4618" s="53" t="s">
        <v>90</v>
      </c>
      <c r="BK4618" s="179">
        <f>ROUND(I4618*H4618,2)</f>
        <v>0</v>
      </c>
      <c r="BL4618" s="53" t="s">
        <v>371</v>
      </c>
      <c r="BM4618" s="271" t="s">
        <v>3715</v>
      </c>
    </row>
    <row r="4619" spans="2:65" s="273" customFormat="1">
      <c r="B4619" s="272"/>
      <c r="D4619" s="274" t="s">
        <v>373</v>
      </c>
      <c r="E4619" s="275" t="s">
        <v>1</v>
      </c>
      <c r="F4619" s="276" t="s">
        <v>412</v>
      </c>
      <c r="H4619" s="275" t="s">
        <v>1</v>
      </c>
      <c r="L4619" s="272"/>
      <c r="M4619" s="277"/>
      <c r="T4619" s="278"/>
      <c r="AT4619" s="275" t="s">
        <v>373</v>
      </c>
      <c r="AU4619" s="275" t="s">
        <v>90</v>
      </c>
      <c r="AV4619" s="273" t="s">
        <v>84</v>
      </c>
      <c r="AW4619" s="273" t="s">
        <v>31</v>
      </c>
      <c r="AX4619" s="273" t="s">
        <v>77</v>
      </c>
      <c r="AY4619" s="275" t="s">
        <v>366</v>
      </c>
    </row>
    <row r="4620" spans="2:65" s="273" customFormat="1">
      <c r="B4620" s="272"/>
      <c r="D4620" s="274" t="s">
        <v>373</v>
      </c>
      <c r="E4620" s="275" t="s">
        <v>1</v>
      </c>
      <c r="F4620" s="276" t="s">
        <v>3716</v>
      </c>
      <c r="H4620" s="275" t="s">
        <v>1</v>
      </c>
      <c r="L4620" s="272"/>
      <c r="M4620" s="277"/>
      <c r="T4620" s="278"/>
      <c r="AT4620" s="275" t="s">
        <v>373</v>
      </c>
      <c r="AU4620" s="275" t="s">
        <v>90</v>
      </c>
      <c r="AV4620" s="273" t="s">
        <v>84</v>
      </c>
      <c r="AW4620" s="273" t="s">
        <v>31</v>
      </c>
      <c r="AX4620" s="273" t="s">
        <v>77</v>
      </c>
      <c r="AY4620" s="275" t="s">
        <v>366</v>
      </c>
    </row>
    <row r="4621" spans="2:65" s="280" customFormat="1">
      <c r="B4621" s="279"/>
      <c r="D4621" s="274" t="s">
        <v>373</v>
      </c>
      <c r="E4621" s="281" t="s">
        <v>1</v>
      </c>
      <c r="F4621" s="282" t="s">
        <v>3707</v>
      </c>
      <c r="H4621" s="283">
        <v>66</v>
      </c>
      <c r="L4621" s="279"/>
      <c r="M4621" s="284"/>
      <c r="T4621" s="285"/>
      <c r="AT4621" s="281" t="s">
        <v>373</v>
      </c>
      <c r="AU4621" s="281" t="s">
        <v>90</v>
      </c>
      <c r="AV4621" s="280" t="s">
        <v>90</v>
      </c>
      <c r="AW4621" s="280" t="s">
        <v>31</v>
      </c>
      <c r="AX4621" s="280" t="s">
        <v>84</v>
      </c>
      <c r="AY4621" s="281" t="s">
        <v>366</v>
      </c>
    </row>
    <row r="4622" spans="2:65" s="74" customFormat="1" ht="24.2" customHeight="1">
      <c r="B4622" s="73"/>
      <c r="C4622" s="260" t="s">
        <v>3717</v>
      </c>
      <c r="D4622" s="260" t="s">
        <v>368</v>
      </c>
      <c r="E4622" s="261" t="s">
        <v>3718</v>
      </c>
      <c r="F4622" s="262" t="s">
        <v>3719</v>
      </c>
      <c r="G4622" s="263" t="s">
        <v>402</v>
      </c>
      <c r="H4622" s="264">
        <v>1.042</v>
      </c>
      <c r="I4622" s="26"/>
      <c r="J4622" s="266">
        <f>ROUND(I4622*H4622,2)</f>
        <v>0</v>
      </c>
      <c r="K4622" s="267"/>
      <c r="L4622" s="73"/>
      <c r="M4622" s="27" t="s">
        <v>1</v>
      </c>
      <c r="N4622" s="233" t="s">
        <v>43</v>
      </c>
      <c r="P4622" s="269">
        <f>O4622*H4622</f>
        <v>0</v>
      </c>
      <c r="Q4622" s="269">
        <v>0</v>
      </c>
      <c r="R4622" s="269">
        <f>Q4622*H4622</f>
        <v>0</v>
      </c>
      <c r="S4622" s="269">
        <v>1.8</v>
      </c>
      <c r="T4622" s="270">
        <f>S4622*H4622</f>
        <v>1.8756000000000002</v>
      </c>
      <c r="AR4622" s="271" t="s">
        <v>371</v>
      </c>
      <c r="AT4622" s="271" t="s">
        <v>368</v>
      </c>
      <c r="AU4622" s="271" t="s">
        <v>90</v>
      </c>
      <c r="AY4622" s="53" t="s">
        <v>366</v>
      </c>
      <c r="BE4622" s="179">
        <f>IF(N4622="základná",J4622,0)</f>
        <v>0</v>
      </c>
      <c r="BF4622" s="179">
        <f>IF(N4622="znížená",J4622,0)</f>
        <v>0</v>
      </c>
      <c r="BG4622" s="179">
        <f>IF(N4622="zákl. prenesená",J4622,0)</f>
        <v>0</v>
      </c>
      <c r="BH4622" s="179">
        <f>IF(N4622="zníž. prenesená",J4622,0)</f>
        <v>0</v>
      </c>
      <c r="BI4622" s="179">
        <f>IF(N4622="nulová",J4622,0)</f>
        <v>0</v>
      </c>
      <c r="BJ4622" s="53" t="s">
        <v>90</v>
      </c>
      <c r="BK4622" s="179">
        <f>ROUND(I4622*H4622,2)</f>
        <v>0</v>
      </c>
      <c r="BL4622" s="53" t="s">
        <v>371</v>
      </c>
      <c r="BM4622" s="271" t="s">
        <v>3720</v>
      </c>
    </row>
    <row r="4623" spans="2:65" s="273" customFormat="1">
      <c r="B4623" s="272"/>
      <c r="D4623" s="274" t="s">
        <v>373</v>
      </c>
      <c r="E4623" s="275" t="s">
        <v>1</v>
      </c>
      <c r="F4623" s="276" t="s">
        <v>632</v>
      </c>
      <c r="H4623" s="275" t="s">
        <v>1</v>
      </c>
      <c r="L4623" s="272"/>
      <c r="M4623" s="277"/>
      <c r="T4623" s="278"/>
      <c r="AT4623" s="275" t="s">
        <v>373</v>
      </c>
      <c r="AU4623" s="275" t="s">
        <v>90</v>
      </c>
      <c r="AV4623" s="273" t="s">
        <v>84</v>
      </c>
      <c r="AW4623" s="273" t="s">
        <v>31</v>
      </c>
      <c r="AX4623" s="273" t="s">
        <v>77</v>
      </c>
      <c r="AY4623" s="275" t="s">
        <v>366</v>
      </c>
    </row>
    <row r="4624" spans="2:65" s="280" customFormat="1">
      <c r="B4624" s="279"/>
      <c r="D4624" s="274" t="s">
        <v>373</v>
      </c>
      <c r="E4624" s="281" t="s">
        <v>1</v>
      </c>
      <c r="F4624" s="282" t="s">
        <v>3721</v>
      </c>
      <c r="H4624" s="283">
        <v>9.8000000000000004E-2</v>
      </c>
      <c r="L4624" s="279"/>
      <c r="M4624" s="284"/>
      <c r="T4624" s="285"/>
      <c r="AT4624" s="281" t="s">
        <v>373</v>
      </c>
      <c r="AU4624" s="281" t="s">
        <v>90</v>
      </c>
      <c r="AV4624" s="280" t="s">
        <v>90</v>
      </c>
      <c r="AW4624" s="280" t="s">
        <v>31</v>
      </c>
      <c r="AX4624" s="280" t="s">
        <v>77</v>
      </c>
      <c r="AY4624" s="281" t="s">
        <v>366</v>
      </c>
    </row>
    <row r="4625" spans="2:65" s="280" customFormat="1">
      <c r="B4625" s="279"/>
      <c r="D4625" s="274" t="s">
        <v>373</v>
      </c>
      <c r="E4625" s="281" t="s">
        <v>1</v>
      </c>
      <c r="F4625" s="282" t="s">
        <v>3722</v>
      </c>
      <c r="H4625" s="283">
        <v>8.5999999999999993E-2</v>
      </c>
      <c r="L4625" s="279"/>
      <c r="M4625" s="284"/>
      <c r="T4625" s="285"/>
      <c r="AT4625" s="281" t="s">
        <v>373</v>
      </c>
      <c r="AU4625" s="281" t="s">
        <v>90</v>
      </c>
      <c r="AV4625" s="280" t="s">
        <v>90</v>
      </c>
      <c r="AW4625" s="280" t="s">
        <v>31</v>
      </c>
      <c r="AX4625" s="280" t="s">
        <v>77</v>
      </c>
      <c r="AY4625" s="281" t="s">
        <v>366</v>
      </c>
    </row>
    <row r="4626" spans="2:65" s="280" customFormat="1">
      <c r="B4626" s="279"/>
      <c r="D4626" s="274" t="s">
        <v>373</v>
      </c>
      <c r="E4626" s="281" t="s">
        <v>1</v>
      </c>
      <c r="F4626" s="282" t="s">
        <v>3723</v>
      </c>
      <c r="H4626" s="283">
        <v>9.9000000000000005E-2</v>
      </c>
      <c r="L4626" s="279"/>
      <c r="M4626" s="284"/>
      <c r="T4626" s="285"/>
      <c r="AT4626" s="281" t="s">
        <v>373</v>
      </c>
      <c r="AU4626" s="281" t="s">
        <v>90</v>
      </c>
      <c r="AV4626" s="280" t="s">
        <v>90</v>
      </c>
      <c r="AW4626" s="280" t="s">
        <v>31</v>
      </c>
      <c r="AX4626" s="280" t="s">
        <v>77</v>
      </c>
      <c r="AY4626" s="281" t="s">
        <v>366</v>
      </c>
    </row>
    <row r="4627" spans="2:65" s="280" customFormat="1">
      <c r="B4627" s="279"/>
      <c r="D4627" s="274" t="s">
        <v>373</v>
      </c>
      <c r="E4627" s="281" t="s">
        <v>1</v>
      </c>
      <c r="F4627" s="282" t="s">
        <v>3724</v>
      </c>
      <c r="H4627" s="283">
        <v>0.215</v>
      </c>
      <c r="L4627" s="279"/>
      <c r="M4627" s="284"/>
      <c r="T4627" s="285"/>
      <c r="AT4627" s="281" t="s">
        <v>373</v>
      </c>
      <c r="AU4627" s="281" t="s">
        <v>90</v>
      </c>
      <c r="AV4627" s="280" t="s">
        <v>90</v>
      </c>
      <c r="AW4627" s="280" t="s">
        <v>31</v>
      </c>
      <c r="AX4627" s="280" t="s">
        <v>77</v>
      </c>
      <c r="AY4627" s="281" t="s">
        <v>366</v>
      </c>
    </row>
    <row r="4628" spans="2:65" s="280" customFormat="1">
      <c r="B4628" s="279"/>
      <c r="D4628" s="274" t="s">
        <v>373</v>
      </c>
      <c r="E4628" s="281" t="s">
        <v>1</v>
      </c>
      <c r="F4628" s="282" t="s">
        <v>3725</v>
      </c>
      <c r="H4628" s="283">
        <v>0.115</v>
      </c>
      <c r="L4628" s="279"/>
      <c r="M4628" s="284"/>
      <c r="T4628" s="285"/>
      <c r="AT4628" s="281" t="s">
        <v>373</v>
      </c>
      <c r="AU4628" s="281" t="s">
        <v>90</v>
      </c>
      <c r="AV4628" s="280" t="s">
        <v>90</v>
      </c>
      <c r="AW4628" s="280" t="s">
        <v>31</v>
      </c>
      <c r="AX4628" s="280" t="s">
        <v>77</v>
      </c>
      <c r="AY4628" s="281" t="s">
        <v>366</v>
      </c>
    </row>
    <row r="4629" spans="2:65" s="273" customFormat="1">
      <c r="B4629" s="272"/>
      <c r="D4629" s="274" t="s">
        <v>373</v>
      </c>
      <c r="E4629" s="275" t="s">
        <v>1</v>
      </c>
      <c r="F4629" s="276" t="s">
        <v>634</v>
      </c>
      <c r="H4629" s="275" t="s">
        <v>1</v>
      </c>
      <c r="L4629" s="272"/>
      <c r="M4629" s="277"/>
      <c r="T4629" s="278"/>
      <c r="AT4629" s="275" t="s">
        <v>373</v>
      </c>
      <c r="AU4629" s="275" t="s">
        <v>90</v>
      </c>
      <c r="AV4629" s="273" t="s">
        <v>84</v>
      </c>
      <c r="AW4629" s="273" t="s">
        <v>31</v>
      </c>
      <c r="AX4629" s="273" t="s">
        <v>77</v>
      </c>
      <c r="AY4629" s="275" t="s">
        <v>366</v>
      </c>
    </row>
    <row r="4630" spans="2:65" s="280" customFormat="1">
      <c r="B4630" s="279"/>
      <c r="D4630" s="274" t="s">
        <v>373</v>
      </c>
      <c r="E4630" s="281" t="s">
        <v>1</v>
      </c>
      <c r="F4630" s="282" t="s">
        <v>3726</v>
      </c>
      <c r="H4630" s="283">
        <v>0.11799999999999999</v>
      </c>
      <c r="L4630" s="279"/>
      <c r="M4630" s="284"/>
      <c r="T4630" s="285"/>
      <c r="AT4630" s="281" t="s">
        <v>373</v>
      </c>
      <c r="AU4630" s="281" t="s">
        <v>90</v>
      </c>
      <c r="AV4630" s="280" t="s">
        <v>90</v>
      </c>
      <c r="AW4630" s="280" t="s">
        <v>31</v>
      </c>
      <c r="AX4630" s="280" t="s">
        <v>77</v>
      </c>
      <c r="AY4630" s="281" t="s">
        <v>366</v>
      </c>
    </row>
    <row r="4631" spans="2:65" s="280" customFormat="1">
      <c r="B4631" s="279"/>
      <c r="D4631" s="274" t="s">
        <v>373</v>
      </c>
      <c r="E4631" s="281" t="s">
        <v>1</v>
      </c>
      <c r="F4631" s="282" t="s">
        <v>3721</v>
      </c>
      <c r="H4631" s="283">
        <v>9.8000000000000004E-2</v>
      </c>
      <c r="L4631" s="279"/>
      <c r="M4631" s="284"/>
      <c r="T4631" s="285"/>
      <c r="AT4631" s="281" t="s">
        <v>373</v>
      </c>
      <c r="AU4631" s="281" t="s">
        <v>90</v>
      </c>
      <c r="AV4631" s="280" t="s">
        <v>90</v>
      </c>
      <c r="AW4631" s="280" t="s">
        <v>31</v>
      </c>
      <c r="AX4631" s="280" t="s">
        <v>77</v>
      </c>
      <c r="AY4631" s="281" t="s">
        <v>366</v>
      </c>
    </row>
    <row r="4632" spans="2:65" s="273" customFormat="1">
      <c r="B4632" s="272"/>
      <c r="D4632" s="274" t="s">
        <v>373</v>
      </c>
      <c r="E4632" s="275" t="s">
        <v>1</v>
      </c>
      <c r="F4632" s="276" t="s">
        <v>924</v>
      </c>
      <c r="H4632" s="275" t="s">
        <v>1</v>
      </c>
      <c r="L4632" s="272"/>
      <c r="M4632" s="277"/>
      <c r="T4632" s="278"/>
      <c r="AT4632" s="275" t="s">
        <v>373</v>
      </c>
      <c r="AU4632" s="275" t="s">
        <v>90</v>
      </c>
      <c r="AV4632" s="273" t="s">
        <v>84</v>
      </c>
      <c r="AW4632" s="273" t="s">
        <v>31</v>
      </c>
      <c r="AX4632" s="273" t="s">
        <v>77</v>
      </c>
      <c r="AY4632" s="275" t="s">
        <v>366</v>
      </c>
    </row>
    <row r="4633" spans="2:65" s="280" customFormat="1">
      <c r="B4633" s="279"/>
      <c r="D4633" s="274" t="s">
        <v>373</v>
      </c>
      <c r="E4633" s="281" t="s">
        <v>1</v>
      </c>
      <c r="F4633" s="282" t="s">
        <v>3721</v>
      </c>
      <c r="H4633" s="283">
        <v>9.8000000000000004E-2</v>
      </c>
      <c r="L4633" s="279"/>
      <c r="M4633" s="284"/>
      <c r="T4633" s="285"/>
      <c r="AT4633" s="281" t="s">
        <v>373</v>
      </c>
      <c r="AU4633" s="281" t="s">
        <v>90</v>
      </c>
      <c r="AV4633" s="280" t="s">
        <v>90</v>
      </c>
      <c r="AW4633" s="280" t="s">
        <v>31</v>
      </c>
      <c r="AX4633" s="280" t="s">
        <v>77</v>
      </c>
      <c r="AY4633" s="281" t="s">
        <v>366</v>
      </c>
    </row>
    <row r="4634" spans="2:65" s="280" customFormat="1">
      <c r="B4634" s="279"/>
      <c r="D4634" s="274" t="s">
        <v>373</v>
      </c>
      <c r="E4634" s="281" t="s">
        <v>1</v>
      </c>
      <c r="F4634" s="282" t="s">
        <v>3725</v>
      </c>
      <c r="H4634" s="283">
        <v>0.115</v>
      </c>
      <c r="L4634" s="279"/>
      <c r="M4634" s="284"/>
      <c r="T4634" s="285"/>
      <c r="AT4634" s="281" t="s">
        <v>373</v>
      </c>
      <c r="AU4634" s="281" t="s">
        <v>90</v>
      </c>
      <c r="AV4634" s="280" t="s">
        <v>90</v>
      </c>
      <c r="AW4634" s="280" t="s">
        <v>31</v>
      </c>
      <c r="AX4634" s="280" t="s">
        <v>77</v>
      </c>
      <c r="AY4634" s="281" t="s">
        <v>366</v>
      </c>
    </row>
    <row r="4635" spans="2:65" s="287" customFormat="1">
      <c r="B4635" s="286"/>
      <c r="D4635" s="274" t="s">
        <v>373</v>
      </c>
      <c r="E4635" s="288" t="s">
        <v>1</v>
      </c>
      <c r="F4635" s="289" t="s">
        <v>378</v>
      </c>
      <c r="H4635" s="290">
        <v>1.042</v>
      </c>
      <c r="L4635" s="286"/>
      <c r="M4635" s="291"/>
      <c r="T4635" s="292"/>
      <c r="AT4635" s="288" t="s">
        <v>373</v>
      </c>
      <c r="AU4635" s="288" t="s">
        <v>90</v>
      </c>
      <c r="AV4635" s="287" t="s">
        <v>371</v>
      </c>
      <c r="AW4635" s="287" t="s">
        <v>31</v>
      </c>
      <c r="AX4635" s="287" t="s">
        <v>84</v>
      </c>
      <c r="AY4635" s="288" t="s">
        <v>366</v>
      </c>
    </row>
    <row r="4636" spans="2:65" s="74" customFormat="1" ht="44.25" customHeight="1">
      <c r="B4636" s="73"/>
      <c r="C4636" s="260" t="s">
        <v>3727</v>
      </c>
      <c r="D4636" s="260" t="s">
        <v>368</v>
      </c>
      <c r="E4636" s="261" t="s">
        <v>3728</v>
      </c>
      <c r="F4636" s="262" t="s">
        <v>3729</v>
      </c>
      <c r="G4636" s="263" t="s">
        <v>265</v>
      </c>
      <c r="H4636" s="264">
        <v>12.254</v>
      </c>
      <c r="I4636" s="26"/>
      <c r="J4636" s="266">
        <f>ROUND(I4636*H4636,2)</f>
        <v>0</v>
      </c>
      <c r="K4636" s="267"/>
      <c r="L4636" s="73"/>
      <c r="M4636" s="27" t="s">
        <v>1</v>
      </c>
      <c r="N4636" s="233" t="s">
        <v>43</v>
      </c>
      <c r="P4636" s="269">
        <f>O4636*H4636</f>
        <v>0</v>
      </c>
      <c r="Q4636" s="269">
        <v>0</v>
      </c>
      <c r="R4636" s="269">
        <f>Q4636*H4636</f>
        <v>0</v>
      </c>
      <c r="S4636" s="269">
        <v>0.04</v>
      </c>
      <c r="T4636" s="270">
        <f>S4636*H4636</f>
        <v>0.49015999999999998</v>
      </c>
      <c r="AR4636" s="271" t="s">
        <v>371</v>
      </c>
      <c r="AT4636" s="271" t="s">
        <v>368</v>
      </c>
      <c r="AU4636" s="271" t="s">
        <v>90</v>
      </c>
      <c r="AY4636" s="53" t="s">
        <v>366</v>
      </c>
      <c r="BE4636" s="179">
        <f>IF(N4636="základná",J4636,0)</f>
        <v>0</v>
      </c>
      <c r="BF4636" s="179">
        <f>IF(N4636="znížená",J4636,0)</f>
        <v>0</v>
      </c>
      <c r="BG4636" s="179">
        <f>IF(N4636="zákl. prenesená",J4636,0)</f>
        <v>0</v>
      </c>
      <c r="BH4636" s="179">
        <f>IF(N4636="zníž. prenesená",J4636,0)</f>
        <v>0</v>
      </c>
      <c r="BI4636" s="179">
        <f>IF(N4636="nulová",J4636,0)</f>
        <v>0</v>
      </c>
      <c r="BJ4636" s="53" t="s">
        <v>90</v>
      </c>
      <c r="BK4636" s="179">
        <f>ROUND(I4636*H4636,2)</f>
        <v>0</v>
      </c>
      <c r="BL4636" s="53" t="s">
        <v>371</v>
      </c>
      <c r="BM4636" s="271" t="s">
        <v>3730</v>
      </c>
    </row>
    <row r="4637" spans="2:65" s="273" customFormat="1">
      <c r="B4637" s="272"/>
      <c r="D4637" s="274" t="s">
        <v>373</v>
      </c>
      <c r="E4637" s="275" t="s">
        <v>1</v>
      </c>
      <c r="F4637" s="276" t="s">
        <v>1446</v>
      </c>
      <c r="H4637" s="275" t="s">
        <v>1</v>
      </c>
      <c r="L4637" s="272"/>
      <c r="M4637" s="277"/>
      <c r="T4637" s="278"/>
      <c r="AT4637" s="275" t="s">
        <v>373</v>
      </c>
      <c r="AU4637" s="275" t="s">
        <v>90</v>
      </c>
      <c r="AV4637" s="273" t="s">
        <v>84</v>
      </c>
      <c r="AW4637" s="273" t="s">
        <v>31</v>
      </c>
      <c r="AX4637" s="273" t="s">
        <v>77</v>
      </c>
      <c r="AY4637" s="275" t="s">
        <v>366</v>
      </c>
    </row>
    <row r="4638" spans="2:65" s="280" customFormat="1">
      <c r="B4638" s="279"/>
      <c r="D4638" s="274" t="s">
        <v>373</v>
      </c>
      <c r="E4638" s="281" t="s">
        <v>1</v>
      </c>
      <c r="F4638" s="282" t="s">
        <v>3731</v>
      </c>
      <c r="H4638" s="283">
        <v>12.254</v>
      </c>
      <c r="L4638" s="279"/>
      <c r="M4638" s="284"/>
      <c r="T4638" s="285"/>
      <c r="AT4638" s="281" t="s">
        <v>373</v>
      </c>
      <c r="AU4638" s="281" t="s">
        <v>90</v>
      </c>
      <c r="AV4638" s="280" t="s">
        <v>90</v>
      </c>
      <c r="AW4638" s="280" t="s">
        <v>31</v>
      </c>
      <c r="AX4638" s="280" t="s">
        <v>84</v>
      </c>
      <c r="AY4638" s="281" t="s">
        <v>366</v>
      </c>
    </row>
    <row r="4639" spans="2:65" s="74" customFormat="1" ht="44.25" customHeight="1">
      <c r="B4639" s="73"/>
      <c r="C4639" s="260" t="s">
        <v>3732</v>
      </c>
      <c r="D4639" s="260" t="s">
        <v>368</v>
      </c>
      <c r="E4639" s="261" t="s">
        <v>3733</v>
      </c>
      <c r="F4639" s="262" t="s">
        <v>3734</v>
      </c>
      <c r="G4639" s="263" t="s">
        <v>265</v>
      </c>
      <c r="H4639" s="264">
        <v>129.84</v>
      </c>
      <c r="I4639" s="26"/>
      <c r="J4639" s="266">
        <f>ROUND(I4639*H4639,2)</f>
        <v>0</v>
      </c>
      <c r="K4639" s="267"/>
      <c r="L4639" s="73"/>
      <c r="M4639" s="27" t="s">
        <v>1</v>
      </c>
      <c r="N4639" s="233" t="s">
        <v>43</v>
      </c>
      <c r="P4639" s="269">
        <f>O4639*H4639</f>
        <v>0</v>
      </c>
      <c r="Q4639" s="269">
        <v>0</v>
      </c>
      <c r="R4639" s="269">
        <f>Q4639*H4639</f>
        <v>0</v>
      </c>
      <c r="S4639" s="269">
        <v>5.3999999999999999E-2</v>
      </c>
      <c r="T4639" s="270">
        <f>S4639*H4639</f>
        <v>7.0113599999999998</v>
      </c>
      <c r="AR4639" s="271" t="s">
        <v>371</v>
      </c>
      <c r="AT4639" s="271" t="s">
        <v>368</v>
      </c>
      <c r="AU4639" s="271" t="s">
        <v>90</v>
      </c>
      <c r="AY4639" s="53" t="s">
        <v>366</v>
      </c>
      <c r="BE4639" s="179">
        <f>IF(N4639="základná",J4639,0)</f>
        <v>0</v>
      </c>
      <c r="BF4639" s="179">
        <f>IF(N4639="znížená",J4639,0)</f>
        <v>0</v>
      </c>
      <c r="BG4639" s="179">
        <f>IF(N4639="zákl. prenesená",J4639,0)</f>
        <v>0</v>
      </c>
      <c r="BH4639" s="179">
        <f>IF(N4639="zníž. prenesená",J4639,0)</f>
        <v>0</v>
      </c>
      <c r="BI4639" s="179">
        <f>IF(N4639="nulová",J4639,0)</f>
        <v>0</v>
      </c>
      <c r="BJ4639" s="53" t="s">
        <v>90</v>
      </c>
      <c r="BK4639" s="179">
        <f>ROUND(I4639*H4639,2)</f>
        <v>0</v>
      </c>
      <c r="BL4639" s="53" t="s">
        <v>371</v>
      </c>
      <c r="BM4639" s="271" t="s">
        <v>3735</v>
      </c>
    </row>
    <row r="4640" spans="2:65" s="273" customFormat="1">
      <c r="B4640" s="272"/>
      <c r="D4640" s="274" t="s">
        <v>373</v>
      </c>
      <c r="E4640" s="275" t="s">
        <v>1</v>
      </c>
      <c r="F4640" s="276" t="s">
        <v>3736</v>
      </c>
      <c r="H4640" s="275" t="s">
        <v>1</v>
      </c>
      <c r="L4640" s="272"/>
      <c r="M4640" s="277"/>
      <c r="T4640" s="278"/>
      <c r="AT4640" s="275" t="s">
        <v>373</v>
      </c>
      <c r="AU4640" s="275" t="s">
        <v>90</v>
      </c>
      <c r="AV4640" s="273" t="s">
        <v>84</v>
      </c>
      <c r="AW4640" s="273" t="s">
        <v>31</v>
      </c>
      <c r="AX4640" s="273" t="s">
        <v>77</v>
      </c>
      <c r="AY4640" s="275" t="s">
        <v>366</v>
      </c>
    </row>
    <row r="4641" spans="2:65" s="273" customFormat="1">
      <c r="B4641" s="272"/>
      <c r="D4641" s="274" t="s">
        <v>373</v>
      </c>
      <c r="E4641" s="275" t="s">
        <v>1</v>
      </c>
      <c r="F4641" s="276" t="s">
        <v>632</v>
      </c>
      <c r="H4641" s="275" t="s">
        <v>1</v>
      </c>
      <c r="L4641" s="272"/>
      <c r="M4641" s="277"/>
      <c r="T4641" s="278"/>
      <c r="AT4641" s="275" t="s">
        <v>373</v>
      </c>
      <c r="AU4641" s="275" t="s">
        <v>90</v>
      </c>
      <c r="AV4641" s="273" t="s">
        <v>84</v>
      </c>
      <c r="AW4641" s="273" t="s">
        <v>31</v>
      </c>
      <c r="AX4641" s="273" t="s">
        <v>77</v>
      </c>
      <c r="AY4641" s="275" t="s">
        <v>366</v>
      </c>
    </row>
    <row r="4642" spans="2:65" s="280" customFormat="1">
      <c r="B4642" s="279"/>
      <c r="D4642" s="274" t="s">
        <v>373</v>
      </c>
      <c r="E4642" s="281" t="s">
        <v>1</v>
      </c>
      <c r="F4642" s="282" t="s">
        <v>3737</v>
      </c>
      <c r="H4642" s="283">
        <v>33.36</v>
      </c>
      <c r="L4642" s="279"/>
      <c r="M4642" s="284"/>
      <c r="T4642" s="285"/>
      <c r="AT4642" s="281" t="s">
        <v>373</v>
      </c>
      <c r="AU4642" s="281" t="s">
        <v>90</v>
      </c>
      <c r="AV4642" s="280" t="s">
        <v>90</v>
      </c>
      <c r="AW4642" s="280" t="s">
        <v>31</v>
      </c>
      <c r="AX4642" s="280" t="s">
        <v>77</v>
      </c>
      <c r="AY4642" s="281" t="s">
        <v>366</v>
      </c>
    </row>
    <row r="4643" spans="2:65" s="273" customFormat="1">
      <c r="B4643" s="272"/>
      <c r="D4643" s="274" t="s">
        <v>373</v>
      </c>
      <c r="E4643" s="275" t="s">
        <v>1</v>
      </c>
      <c r="F4643" s="276" t="s">
        <v>634</v>
      </c>
      <c r="H4643" s="275" t="s">
        <v>1</v>
      </c>
      <c r="L4643" s="272"/>
      <c r="M4643" s="277"/>
      <c r="T4643" s="278"/>
      <c r="AT4643" s="275" t="s">
        <v>373</v>
      </c>
      <c r="AU4643" s="275" t="s">
        <v>90</v>
      </c>
      <c r="AV4643" s="273" t="s">
        <v>84</v>
      </c>
      <c r="AW4643" s="273" t="s">
        <v>31</v>
      </c>
      <c r="AX4643" s="273" t="s">
        <v>77</v>
      </c>
      <c r="AY4643" s="275" t="s">
        <v>366</v>
      </c>
    </row>
    <row r="4644" spans="2:65" s="280" customFormat="1">
      <c r="B4644" s="279"/>
      <c r="D4644" s="274" t="s">
        <v>373</v>
      </c>
      <c r="E4644" s="281" t="s">
        <v>1</v>
      </c>
      <c r="F4644" s="282" t="s">
        <v>3738</v>
      </c>
      <c r="H4644" s="283">
        <v>53.76</v>
      </c>
      <c r="L4644" s="279"/>
      <c r="M4644" s="284"/>
      <c r="T4644" s="285"/>
      <c r="AT4644" s="281" t="s">
        <v>373</v>
      </c>
      <c r="AU4644" s="281" t="s">
        <v>90</v>
      </c>
      <c r="AV4644" s="280" t="s">
        <v>90</v>
      </c>
      <c r="AW4644" s="280" t="s">
        <v>31</v>
      </c>
      <c r="AX4644" s="280" t="s">
        <v>77</v>
      </c>
      <c r="AY4644" s="281" t="s">
        <v>366</v>
      </c>
    </row>
    <row r="4645" spans="2:65" s="273" customFormat="1">
      <c r="B4645" s="272"/>
      <c r="D4645" s="274" t="s">
        <v>373</v>
      </c>
      <c r="E4645" s="275" t="s">
        <v>1</v>
      </c>
      <c r="F4645" s="276" t="s">
        <v>924</v>
      </c>
      <c r="H4645" s="275" t="s">
        <v>1</v>
      </c>
      <c r="L4645" s="272"/>
      <c r="M4645" s="277"/>
      <c r="T4645" s="278"/>
      <c r="AT4645" s="275" t="s">
        <v>373</v>
      </c>
      <c r="AU4645" s="275" t="s">
        <v>90</v>
      </c>
      <c r="AV4645" s="273" t="s">
        <v>84</v>
      </c>
      <c r="AW4645" s="273" t="s">
        <v>31</v>
      </c>
      <c r="AX4645" s="273" t="s">
        <v>77</v>
      </c>
      <c r="AY4645" s="275" t="s">
        <v>366</v>
      </c>
    </row>
    <row r="4646" spans="2:65" s="280" customFormat="1">
      <c r="B4646" s="279"/>
      <c r="D4646" s="274" t="s">
        <v>373</v>
      </c>
      <c r="E4646" s="281" t="s">
        <v>1</v>
      </c>
      <c r="F4646" s="282" t="s">
        <v>3739</v>
      </c>
      <c r="H4646" s="283">
        <v>42.72</v>
      </c>
      <c r="L4646" s="279"/>
      <c r="M4646" s="284"/>
      <c r="T4646" s="285"/>
      <c r="AT4646" s="281" t="s">
        <v>373</v>
      </c>
      <c r="AU4646" s="281" t="s">
        <v>90</v>
      </c>
      <c r="AV4646" s="280" t="s">
        <v>90</v>
      </c>
      <c r="AW4646" s="280" t="s">
        <v>31</v>
      </c>
      <c r="AX4646" s="280" t="s">
        <v>77</v>
      </c>
      <c r="AY4646" s="281" t="s">
        <v>366</v>
      </c>
    </row>
    <row r="4647" spans="2:65" s="287" customFormat="1">
      <c r="B4647" s="286"/>
      <c r="D4647" s="274" t="s">
        <v>373</v>
      </c>
      <c r="E4647" s="288" t="s">
        <v>1</v>
      </c>
      <c r="F4647" s="289" t="s">
        <v>378</v>
      </c>
      <c r="H4647" s="290">
        <v>129.84</v>
      </c>
      <c r="L4647" s="286"/>
      <c r="M4647" s="291"/>
      <c r="T4647" s="292"/>
      <c r="AT4647" s="288" t="s">
        <v>373</v>
      </c>
      <c r="AU4647" s="288" t="s">
        <v>90</v>
      </c>
      <c r="AV4647" s="287" t="s">
        <v>371</v>
      </c>
      <c r="AW4647" s="287" t="s">
        <v>31</v>
      </c>
      <c r="AX4647" s="287" t="s">
        <v>84</v>
      </c>
      <c r="AY4647" s="288" t="s">
        <v>366</v>
      </c>
    </row>
    <row r="4648" spans="2:65" s="74" customFormat="1" ht="44.25" customHeight="1">
      <c r="B4648" s="73"/>
      <c r="C4648" s="260" t="s">
        <v>3740</v>
      </c>
      <c r="D4648" s="260" t="s">
        <v>368</v>
      </c>
      <c r="E4648" s="261" t="s">
        <v>3741</v>
      </c>
      <c r="F4648" s="262" t="s">
        <v>3742</v>
      </c>
      <c r="G4648" s="263" t="s">
        <v>265</v>
      </c>
      <c r="H4648" s="264">
        <v>477.86900000000003</v>
      </c>
      <c r="I4648" s="26"/>
      <c r="J4648" s="266">
        <f>ROUND(I4648*H4648,2)</f>
        <v>0</v>
      </c>
      <c r="K4648" s="267"/>
      <c r="L4648" s="73"/>
      <c r="M4648" s="27" t="s">
        <v>1</v>
      </c>
      <c r="N4648" s="233" t="s">
        <v>43</v>
      </c>
      <c r="P4648" s="269">
        <f>O4648*H4648</f>
        <v>0</v>
      </c>
      <c r="Q4648" s="269">
        <v>0</v>
      </c>
      <c r="R4648" s="269">
        <f>Q4648*H4648</f>
        <v>0</v>
      </c>
      <c r="S4648" s="269">
        <v>8.1000000000000003E-2</v>
      </c>
      <c r="T4648" s="270">
        <f>S4648*H4648</f>
        <v>38.707389000000006</v>
      </c>
      <c r="AR4648" s="271" t="s">
        <v>371</v>
      </c>
      <c r="AT4648" s="271" t="s">
        <v>368</v>
      </c>
      <c r="AU4648" s="271" t="s">
        <v>90</v>
      </c>
      <c r="AY4648" s="53" t="s">
        <v>366</v>
      </c>
      <c r="BE4648" s="179">
        <f>IF(N4648="základná",J4648,0)</f>
        <v>0</v>
      </c>
      <c r="BF4648" s="179">
        <f>IF(N4648="znížená",J4648,0)</f>
        <v>0</v>
      </c>
      <c r="BG4648" s="179">
        <f>IF(N4648="zákl. prenesená",J4648,0)</f>
        <v>0</v>
      </c>
      <c r="BH4648" s="179">
        <f>IF(N4648="zníž. prenesená",J4648,0)</f>
        <v>0</v>
      </c>
      <c r="BI4648" s="179">
        <f>IF(N4648="nulová",J4648,0)</f>
        <v>0</v>
      </c>
      <c r="BJ4648" s="53" t="s">
        <v>90</v>
      </c>
      <c r="BK4648" s="179">
        <f>ROUND(I4648*H4648,2)</f>
        <v>0</v>
      </c>
      <c r="BL4648" s="53" t="s">
        <v>371</v>
      </c>
      <c r="BM4648" s="271" t="s">
        <v>3743</v>
      </c>
    </row>
    <row r="4649" spans="2:65" s="273" customFormat="1">
      <c r="B4649" s="272"/>
      <c r="D4649" s="274" t="s">
        <v>373</v>
      </c>
      <c r="E4649" s="275" t="s">
        <v>1</v>
      </c>
      <c r="F4649" s="276" t="s">
        <v>1085</v>
      </c>
      <c r="H4649" s="275" t="s">
        <v>1</v>
      </c>
      <c r="L4649" s="272"/>
      <c r="M4649" s="277"/>
      <c r="T4649" s="278"/>
      <c r="AT4649" s="275" t="s">
        <v>373</v>
      </c>
      <c r="AU4649" s="275" t="s">
        <v>90</v>
      </c>
      <c r="AV4649" s="273" t="s">
        <v>84</v>
      </c>
      <c r="AW4649" s="273" t="s">
        <v>31</v>
      </c>
      <c r="AX4649" s="273" t="s">
        <v>77</v>
      </c>
      <c r="AY4649" s="275" t="s">
        <v>366</v>
      </c>
    </row>
    <row r="4650" spans="2:65" s="280" customFormat="1" ht="22.5">
      <c r="B4650" s="279"/>
      <c r="D4650" s="274" t="s">
        <v>373</v>
      </c>
      <c r="E4650" s="281" t="s">
        <v>1</v>
      </c>
      <c r="F4650" s="282" t="s">
        <v>2855</v>
      </c>
      <c r="H4650" s="283">
        <v>27.318999999999999</v>
      </c>
      <c r="L4650" s="279"/>
      <c r="M4650" s="284"/>
      <c r="T4650" s="285"/>
      <c r="AT4650" s="281" t="s">
        <v>373</v>
      </c>
      <c r="AU4650" s="281" t="s">
        <v>90</v>
      </c>
      <c r="AV4650" s="280" t="s">
        <v>90</v>
      </c>
      <c r="AW4650" s="280" t="s">
        <v>31</v>
      </c>
      <c r="AX4650" s="280" t="s">
        <v>77</v>
      </c>
      <c r="AY4650" s="281" t="s">
        <v>366</v>
      </c>
    </row>
    <row r="4651" spans="2:65" s="273" customFormat="1">
      <c r="B4651" s="272"/>
      <c r="D4651" s="274" t="s">
        <v>373</v>
      </c>
      <c r="E4651" s="275" t="s">
        <v>1</v>
      </c>
      <c r="F4651" s="276" t="s">
        <v>1088</v>
      </c>
      <c r="H4651" s="275" t="s">
        <v>1</v>
      </c>
      <c r="L4651" s="272"/>
      <c r="M4651" s="277"/>
      <c r="T4651" s="278"/>
      <c r="AT4651" s="275" t="s">
        <v>373</v>
      </c>
      <c r="AU4651" s="275" t="s">
        <v>90</v>
      </c>
      <c r="AV4651" s="273" t="s">
        <v>84</v>
      </c>
      <c r="AW4651" s="273" t="s">
        <v>31</v>
      </c>
      <c r="AX4651" s="273" t="s">
        <v>77</v>
      </c>
      <c r="AY4651" s="275" t="s">
        <v>366</v>
      </c>
    </row>
    <row r="4652" spans="2:65" s="280" customFormat="1">
      <c r="B4652" s="279"/>
      <c r="D4652" s="274" t="s">
        <v>373</v>
      </c>
      <c r="E4652" s="281" t="s">
        <v>1</v>
      </c>
      <c r="F4652" s="282" t="s">
        <v>2856</v>
      </c>
      <c r="H4652" s="283">
        <v>3.7010000000000001</v>
      </c>
      <c r="L4652" s="279"/>
      <c r="M4652" s="284"/>
      <c r="T4652" s="285"/>
      <c r="AT4652" s="281" t="s">
        <v>373</v>
      </c>
      <c r="AU4652" s="281" t="s">
        <v>90</v>
      </c>
      <c r="AV4652" s="280" t="s">
        <v>90</v>
      </c>
      <c r="AW4652" s="280" t="s">
        <v>31</v>
      </c>
      <c r="AX4652" s="280" t="s">
        <v>77</v>
      </c>
      <c r="AY4652" s="281" t="s">
        <v>366</v>
      </c>
    </row>
    <row r="4653" spans="2:65" s="294" customFormat="1">
      <c r="B4653" s="293"/>
      <c r="D4653" s="274" t="s">
        <v>373</v>
      </c>
      <c r="E4653" s="295" t="s">
        <v>1</v>
      </c>
      <c r="F4653" s="296" t="s">
        <v>397</v>
      </c>
      <c r="H4653" s="297">
        <v>31.02</v>
      </c>
      <c r="L4653" s="293"/>
      <c r="M4653" s="298"/>
      <c r="T4653" s="299"/>
      <c r="AT4653" s="295" t="s">
        <v>373</v>
      </c>
      <c r="AU4653" s="295" t="s">
        <v>90</v>
      </c>
      <c r="AV4653" s="294" t="s">
        <v>149</v>
      </c>
      <c r="AW4653" s="294" t="s">
        <v>31</v>
      </c>
      <c r="AX4653" s="294" t="s">
        <v>77</v>
      </c>
      <c r="AY4653" s="295" t="s">
        <v>366</v>
      </c>
    </row>
    <row r="4654" spans="2:65" s="273" customFormat="1">
      <c r="B4654" s="272"/>
      <c r="D4654" s="274" t="s">
        <v>373</v>
      </c>
      <c r="E4654" s="275" t="s">
        <v>1</v>
      </c>
      <c r="F4654" s="276" t="s">
        <v>1180</v>
      </c>
      <c r="H4654" s="275" t="s">
        <v>1</v>
      </c>
      <c r="L4654" s="272"/>
      <c r="M4654" s="277"/>
      <c r="T4654" s="278"/>
      <c r="AT4654" s="275" t="s">
        <v>373</v>
      </c>
      <c r="AU4654" s="275" t="s">
        <v>90</v>
      </c>
      <c r="AV4654" s="273" t="s">
        <v>84</v>
      </c>
      <c r="AW4654" s="273" t="s">
        <v>31</v>
      </c>
      <c r="AX4654" s="273" t="s">
        <v>77</v>
      </c>
      <c r="AY4654" s="275" t="s">
        <v>366</v>
      </c>
    </row>
    <row r="4655" spans="2:65" s="280" customFormat="1" ht="33.75">
      <c r="B4655" s="279"/>
      <c r="D4655" s="274" t="s">
        <v>373</v>
      </c>
      <c r="E4655" s="281" t="s">
        <v>1</v>
      </c>
      <c r="F4655" s="282" t="s">
        <v>2857</v>
      </c>
      <c r="H4655" s="283">
        <v>43.927999999999997</v>
      </c>
      <c r="L4655" s="279"/>
      <c r="M4655" s="284"/>
      <c r="T4655" s="285"/>
      <c r="AT4655" s="281" t="s">
        <v>373</v>
      </c>
      <c r="AU4655" s="281" t="s">
        <v>90</v>
      </c>
      <c r="AV4655" s="280" t="s">
        <v>90</v>
      </c>
      <c r="AW4655" s="280" t="s">
        <v>31</v>
      </c>
      <c r="AX4655" s="280" t="s">
        <v>77</v>
      </c>
      <c r="AY4655" s="281" t="s">
        <v>366</v>
      </c>
    </row>
    <row r="4656" spans="2:65" s="273" customFormat="1">
      <c r="B4656" s="272"/>
      <c r="D4656" s="274" t="s">
        <v>373</v>
      </c>
      <c r="E4656" s="275" t="s">
        <v>1</v>
      </c>
      <c r="F4656" s="276" t="s">
        <v>1186</v>
      </c>
      <c r="H4656" s="275" t="s">
        <v>1</v>
      </c>
      <c r="L4656" s="272"/>
      <c r="M4656" s="277"/>
      <c r="T4656" s="278"/>
      <c r="AT4656" s="275" t="s">
        <v>373</v>
      </c>
      <c r="AU4656" s="275" t="s">
        <v>90</v>
      </c>
      <c r="AV4656" s="273" t="s">
        <v>84</v>
      </c>
      <c r="AW4656" s="273" t="s">
        <v>31</v>
      </c>
      <c r="AX4656" s="273" t="s">
        <v>77</v>
      </c>
      <c r="AY4656" s="275" t="s">
        <v>366</v>
      </c>
    </row>
    <row r="4657" spans="2:51" s="280" customFormat="1" ht="33.75">
      <c r="B4657" s="279"/>
      <c r="D4657" s="274" t="s">
        <v>373</v>
      </c>
      <c r="E4657" s="281" t="s">
        <v>1</v>
      </c>
      <c r="F4657" s="282" t="s">
        <v>2858</v>
      </c>
      <c r="H4657" s="283">
        <v>43.691000000000003</v>
      </c>
      <c r="L4657" s="279"/>
      <c r="M4657" s="284"/>
      <c r="T4657" s="285"/>
      <c r="AT4657" s="281" t="s">
        <v>373</v>
      </c>
      <c r="AU4657" s="281" t="s">
        <v>90</v>
      </c>
      <c r="AV4657" s="280" t="s">
        <v>90</v>
      </c>
      <c r="AW4657" s="280" t="s">
        <v>31</v>
      </c>
      <c r="AX4657" s="280" t="s">
        <v>77</v>
      </c>
      <c r="AY4657" s="281" t="s">
        <v>366</v>
      </c>
    </row>
    <row r="4658" spans="2:51" s="273" customFormat="1">
      <c r="B4658" s="272"/>
      <c r="D4658" s="274" t="s">
        <v>373</v>
      </c>
      <c r="E4658" s="275" t="s">
        <v>1</v>
      </c>
      <c r="F4658" s="276" t="s">
        <v>1192</v>
      </c>
      <c r="H4658" s="275" t="s">
        <v>1</v>
      </c>
      <c r="L4658" s="272"/>
      <c r="M4658" s="277"/>
      <c r="T4658" s="278"/>
      <c r="AT4658" s="275" t="s">
        <v>373</v>
      </c>
      <c r="AU4658" s="275" t="s">
        <v>90</v>
      </c>
      <c r="AV4658" s="273" t="s">
        <v>84</v>
      </c>
      <c r="AW4658" s="273" t="s">
        <v>31</v>
      </c>
      <c r="AX4658" s="273" t="s">
        <v>77</v>
      </c>
      <c r="AY4658" s="275" t="s">
        <v>366</v>
      </c>
    </row>
    <row r="4659" spans="2:51" s="280" customFormat="1" ht="22.5">
      <c r="B4659" s="279"/>
      <c r="D4659" s="274" t="s">
        <v>373</v>
      </c>
      <c r="E4659" s="281" t="s">
        <v>1</v>
      </c>
      <c r="F4659" s="282" t="s">
        <v>2859</v>
      </c>
      <c r="H4659" s="283">
        <v>24.431000000000001</v>
      </c>
      <c r="L4659" s="279"/>
      <c r="M4659" s="284"/>
      <c r="T4659" s="285"/>
      <c r="AT4659" s="281" t="s">
        <v>373</v>
      </c>
      <c r="AU4659" s="281" t="s">
        <v>90</v>
      </c>
      <c r="AV4659" s="280" t="s">
        <v>90</v>
      </c>
      <c r="AW4659" s="280" t="s">
        <v>31</v>
      </c>
      <c r="AX4659" s="280" t="s">
        <v>77</v>
      </c>
      <c r="AY4659" s="281" t="s">
        <v>366</v>
      </c>
    </row>
    <row r="4660" spans="2:51" s="273" customFormat="1">
      <c r="B4660" s="272"/>
      <c r="D4660" s="274" t="s">
        <v>373</v>
      </c>
      <c r="E4660" s="275" t="s">
        <v>1</v>
      </c>
      <c r="F4660" s="276" t="s">
        <v>1197</v>
      </c>
      <c r="H4660" s="275" t="s">
        <v>1</v>
      </c>
      <c r="L4660" s="272"/>
      <c r="M4660" s="277"/>
      <c r="T4660" s="278"/>
      <c r="AT4660" s="275" t="s">
        <v>373</v>
      </c>
      <c r="AU4660" s="275" t="s">
        <v>90</v>
      </c>
      <c r="AV4660" s="273" t="s">
        <v>84</v>
      </c>
      <c r="AW4660" s="273" t="s">
        <v>31</v>
      </c>
      <c r="AX4660" s="273" t="s">
        <v>77</v>
      </c>
      <c r="AY4660" s="275" t="s">
        <v>366</v>
      </c>
    </row>
    <row r="4661" spans="2:51" s="280" customFormat="1">
      <c r="B4661" s="279"/>
      <c r="D4661" s="274" t="s">
        <v>373</v>
      </c>
      <c r="E4661" s="281" t="s">
        <v>1</v>
      </c>
      <c r="F4661" s="282" t="s">
        <v>2860</v>
      </c>
      <c r="H4661" s="283">
        <v>20.777000000000001</v>
      </c>
      <c r="L4661" s="279"/>
      <c r="M4661" s="284"/>
      <c r="T4661" s="285"/>
      <c r="AT4661" s="281" t="s">
        <v>373</v>
      </c>
      <c r="AU4661" s="281" t="s">
        <v>90</v>
      </c>
      <c r="AV4661" s="280" t="s">
        <v>90</v>
      </c>
      <c r="AW4661" s="280" t="s">
        <v>31</v>
      </c>
      <c r="AX4661" s="280" t="s">
        <v>77</v>
      </c>
      <c r="AY4661" s="281" t="s">
        <v>366</v>
      </c>
    </row>
    <row r="4662" spans="2:51" s="273" customFormat="1">
      <c r="B4662" s="272"/>
      <c r="D4662" s="274" t="s">
        <v>373</v>
      </c>
      <c r="E4662" s="275" t="s">
        <v>1</v>
      </c>
      <c r="F4662" s="276" t="s">
        <v>1202</v>
      </c>
      <c r="H4662" s="275" t="s">
        <v>1</v>
      </c>
      <c r="L4662" s="272"/>
      <c r="M4662" s="277"/>
      <c r="T4662" s="278"/>
      <c r="AT4662" s="275" t="s">
        <v>373</v>
      </c>
      <c r="AU4662" s="275" t="s">
        <v>90</v>
      </c>
      <c r="AV4662" s="273" t="s">
        <v>84</v>
      </c>
      <c r="AW4662" s="273" t="s">
        <v>31</v>
      </c>
      <c r="AX4662" s="273" t="s">
        <v>77</v>
      </c>
      <c r="AY4662" s="275" t="s">
        <v>366</v>
      </c>
    </row>
    <row r="4663" spans="2:51" s="280" customFormat="1" ht="22.5">
      <c r="B4663" s="279"/>
      <c r="D4663" s="274" t="s">
        <v>373</v>
      </c>
      <c r="E4663" s="281" t="s">
        <v>1</v>
      </c>
      <c r="F4663" s="282" t="s">
        <v>2861</v>
      </c>
      <c r="H4663" s="283">
        <v>60.252000000000002</v>
      </c>
      <c r="L4663" s="279"/>
      <c r="M4663" s="284"/>
      <c r="T4663" s="285"/>
      <c r="AT4663" s="281" t="s">
        <v>373</v>
      </c>
      <c r="AU4663" s="281" t="s">
        <v>90</v>
      </c>
      <c r="AV4663" s="280" t="s">
        <v>90</v>
      </c>
      <c r="AW4663" s="280" t="s">
        <v>31</v>
      </c>
      <c r="AX4663" s="280" t="s">
        <v>77</v>
      </c>
      <c r="AY4663" s="281" t="s">
        <v>366</v>
      </c>
    </row>
    <row r="4664" spans="2:51" s="273" customFormat="1">
      <c r="B4664" s="272"/>
      <c r="D4664" s="274" t="s">
        <v>373</v>
      </c>
      <c r="E4664" s="275" t="s">
        <v>1</v>
      </c>
      <c r="F4664" s="276" t="s">
        <v>1209</v>
      </c>
      <c r="H4664" s="275" t="s">
        <v>1</v>
      </c>
      <c r="L4664" s="272"/>
      <c r="M4664" s="277"/>
      <c r="T4664" s="278"/>
      <c r="AT4664" s="275" t="s">
        <v>373</v>
      </c>
      <c r="AU4664" s="275" t="s">
        <v>90</v>
      </c>
      <c r="AV4664" s="273" t="s">
        <v>84</v>
      </c>
      <c r="AW4664" s="273" t="s">
        <v>31</v>
      </c>
      <c r="AX4664" s="273" t="s">
        <v>77</v>
      </c>
      <c r="AY4664" s="275" t="s">
        <v>366</v>
      </c>
    </row>
    <row r="4665" spans="2:51" s="280" customFormat="1">
      <c r="B4665" s="279"/>
      <c r="D4665" s="274" t="s">
        <v>373</v>
      </c>
      <c r="E4665" s="281" t="s">
        <v>1</v>
      </c>
      <c r="F4665" s="282" t="s">
        <v>2862</v>
      </c>
      <c r="H4665" s="283">
        <v>2.1859999999999999</v>
      </c>
      <c r="L4665" s="279"/>
      <c r="M4665" s="284"/>
      <c r="T4665" s="285"/>
      <c r="AT4665" s="281" t="s">
        <v>373</v>
      </c>
      <c r="AU4665" s="281" t="s">
        <v>90</v>
      </c>
      <c r="AV4665" s="280" t="s">
        <v>90</v>
      </c>
      <c r="AW4665" s="280" t="s">
        <v>31</v>
      </c>
      <c r="AX4665" s="280" t="s">
        <v>77</v>
      </c>
      <c r="AY4665" s="281" t="s">
        <v>366</v>
      </c>
    </row>
    <row r="4666" spans="2:51" s="273" customFormat="1">
      <c r="B4666" s="272"/>
      <c r="D4666" s="274" t="s">
        <v>373</v>
      </c>
      <c r="E4666" s="275" t="s">
        <v>1</v>
      </c>
      <c r="F4666" s="276" t="s">
        <v>1212</v>
      </c>
      <c r="H4666" s="275" t="s">
        <v>1</v>
      </c>
      <c r="L4666" s="272"/>
      <c r="M4666" s="277"/>
      <c r="T4666" s="278"/>
      <c r="AT4666" s="275" t="s">
        <v>373</v>
      </c>
      <c r="AU4666" s="275" t="s">
        <v>90</v>
      </c>
      <c r="AV4666" s="273" t="s">
        <v>84</v>
      </c>
      <c r="AW4666" s="273" t="s">
        <v>31</v>
      </c>
      <c r="AX4666" s="273" t="s">
        <v>77</v>
      </c>
      <c r="AY4666" s="275" t="s">
        <v>366</v>
      </c>
    </row>
    <row r="4667" spans="2:51" s="280" customFormat="1">
      <c r="B4667" s="279"/>
      <c r="D4667" s="274" t="s">
        <v>373</v>
      </c>
      <c r="E4667" s="281" t="s">
        <v>1</v>
      </c>
      <c r="F4667" s="282" t="s">
        <v>2863</v>
      </c>
      <c r="H4667" s="283">
        <v>1.93</v>
      </c>
      <c r="L4667" s="279"/>
      <c r="M4667" s="284"/>
      <c r="T4667" s="285"/>
      <c r="AT4667" s="281" t="s">
        <v>373</v>
      </c>
      <c r="AU4667" s="281" t="s">
        <v>90</v>
      </c>
      <c r="AV4667" s="280" t="s">
        <v>90</v>
      </c>
      <c r="AW4667" s="280" t="s">
        <v>31</v>
      </c>
      <c r="AX4667" s="280" t="s">
        <v>77</v>
      </c>
      <c r="AY4667" s="281" t="s">
        <v>366</v>
      </c>
    </row>
    <row r="4668" spans="2:51" s="273" customFormat="1">
      <c r="B4668" s="272"/>
      <c r="D4668" s="274" t="s">
        <v>373</v>
      </c>
      <c r="E4668" s="275" t="s">
        <v>1</v>
      </c>
      <c r="F4668" s="276" t="s">
        <v>1215</v>
      </c>
      <c r="H4668" s="275" t="s">
        <v>1</v>
      </c>
      <c r="L4668" s="272"/>
      <c r="M4668" s="277"/>
      <c r="T4668" s="278"/>
      <c r="AT4668" s="275" t="s">
        <v>373</v>
      </c>
      <c r="AU4668" s="275" t="s">
        <v>90</v>
      </c>
      <c r="AV4668" s="273" t="s">
        <v>84</v>
      </c>
      <c r="AW4668" s="273" t="s">
        <v>31</v>
      </c>
      <c r="AX4668" s="273" t="s">
        <v>77</v>
      </c>
      <c r="AY4668" s="275" t="s">
        <v>366</v>
      </c>
    </row>
    <row r="4669" spans="2:51" s="280" customFormat="1">
      <c r="B4669" s="279"/>
      <c r="D4669" s="274" t="s">
        <v>373</v>
      </c>
      <c r="E4669" s="281" t="s">
        <v>1</v>
      </c>
      <c r="F4669" s="282" t="s">
        <v>2864</v>
      </c>
      <c r="H4669" s="283">
        <v>11.897</v>
      </c>
      <c r="L4669" s="279"/>
      <c r="M4669" s="284"/>
      <c r="T4669" s="285"/>
      <c r="AT4669" s="281" t="s">
        <v>373</v>
      </c>
      <c r="AU4669" s="281" t="s">
        <v>90</v>
      </c>
      <c r="AV4669" s="280" t="s">
        <v>90</v>
      </c>
      <c r="AW4669" s="280" t="s">
        <v>31</v>
      </c>
      <c r="AX4669" s="280" t="s">
        <v>77</v>
      </c>
      <c r="AY4669" s="281" t="s">
        <v>366</v>
      </c>
    </row>
    <row r="4670" spans="2:51" s="273" customFormat="1">
      <c r="B4670" s="272"/>
      <c r="D4670" s="274" t="s">
        <v>373</v>
      </c>
      <c r="E4670" s="275" t="s">
        <v>1</v>
      </c>
      <c r="F4670" s="276" t="s">
        <v>1221</v>
      </c>
      <c r="H4670" s="275" t="s">
        <v>1</v>
      </c>
      <c r="L4670" s="272"/>
      <c r="M4670" s="277"/>
      <c r="T4670" s="278"/>
      <c r="AT4670" s="275" t="s">
        <v>373</v>
      </c>
      <c r="AU4670" s="275" t="s">
        <v>90</v>
      </c>
      <c r="AV4670" s="273" t="s">
        <v>84</v>
      </c>
      <c r="AW4670" s="273" t="s">
        <v>31</v>
      </c>
      <c r="AX4670" s="273" t="s">
        <v>77</v>
      </c>
      <c r="AY4670" s="275" t="s">
        <v>366</v>
      </c>
    </row>
    <row r="4671" spans="2:51" s="280" customFormat="1">
      <c r="B4671" s="279"/>
      <c r="D4671" s="274" t="s">
        <v>373</v>
      </c>
      <c r="E4671" s="281" t="s">
        <v>1</v>
      </c>
      <c r="F4671" s="282" t="s">
        <v>2865</v>
      </c>
      <c r="H4671" s="283">
        <v>11.91</v>
      </c>
      <c r="L4671" s="279"/>
      <c r="M4671" s="284"/>
      <c r="T4671" s="285"/>
      <c r="AT4671" s="281" t="s">
        <v>373</v>
      </c>
      <c r="AU4671" s="281" t="s">
        <v>90</v>
      </c>
      <c r="AV4671" s="280" t="s">
        <v>90</v>
      </c>
      <c r="AW4671" s="280" t="s">
        <v>31</v>
      </c>
      <c r="AX4671" s="280" t="s">
        <v>77</v>
      </c>
      <c r="AY4671" s="281" t="s">
        <v>366</v>
      </c>
    </row>
    <row r="4672" spans="2:51" s="294" customFormat="1">
      <c r="B4672" s="293"/>
      <c r="D4672" s="274" t="s">
        <v>373</v>
      </c>
      <c r="E4672" s="295" t="s">
        <v>1</v>
      </c>
      <c r="F4672" s="296" t="s">
        <v>397</v>
      </c>
      <c r="H4672" s="297">
        <v>221.00200000000001</v>
      </c>
      <c r="L4672" s="293"/>
      <c r="M4672" s="298"/>
      <c r="T4672" s="299"/>
      <c r="AT4672" s="295" t="s">
        <v>373</v>
      </c>
      <c r="AU4672" s="295" t="s">
        <v>90</v>
      </c>
      <c r="AV4672" s="294" t="s">
        <v>149</v>
      </c>
      <c r="AW4672" s="294" t="s">
        <v>31</v>
      </c>
      <c r="AX4672" s="294" t="s">
        <v>77</v>
      </c>
      <c r="AY4672" s="295" t="s">
        <v>366</v>
      </c>
    </row>
    <row r="4673" spans="2:51" s="273" customFormat="1">
      <c r="B4673" s="272"/>
      <c r="D4673" s="274" t="s">
        <v>373</v>
      </c>
      <c r="E4673" s="275" t="s">
        <v>1</v>
      </c>
      <c r="F4673" s="276" t="s">
        <v>1381</v>
      </c>
      <c r="H4673" s="275" t="s">
        <v>1</v>
      </c>
      <c r="L4673" s="272"/>
      <c r="M4673" s="277"/>
      <c r="T4673" s="278"/>
      <c r="AT4673" s="275" t="s">
        <v>373</v>
      </c>
      <c r="AU4673" s="275" t="s">
        <v>90</v>
      </c>
      <c r="AV4673" s="273" t="s">
        <v>84</v>
      </c>
      <c r="AW4673" s="273" t="s">
        <v>31</v>
      </c>
      <c r="AX4673" s="273" t="s">
        <v>77</v>
      </c>
      <c r="AY4673" s="275" t="s">
        <v>366</v>
      </c>
    </row>
    <row r="4674" spans="2:51" s="280" customFormat="1" ht="22.5">
      <c r="B4674" s="279"/>
      <c r="D4674" s="274" t="s">
        <v>373</v>
      </c>
      <c r="E4674" s="281" t="s">
        <v>1</v>
      </c>
      <c r="F4674" s="282" t="s">
        <v>3744</v>
      </c>
      <c r="H4674" s="283">
        <v>49.792999999999999</v>
      </c>
      <c r="L4674" s="279"/>
      <c r="M4674" s="284"/>
      <c r="T4674" s="285"/>
      <c r="AT4674" s="281" t="s">
        <v>373</v>
      </c>
      <c r="AU4674" s="281" t="s">
        <v>90</v>
      </c>
      <c r="AV4674" s="280" t="s">
        <v>90</v>
      </c>
      <c r="AW4674" s="280" t="s">
        <v>31</v>
      </c>
      <c r="AX4674" s="280" t="s">
        <v>77</v>
      </c>
      <c r="AY4674" s="281" t="s">
        <v>366</v>
      </c>
    </row>
    <row r="4675" spans="2:51" s="273" customFormat="1">
      <c r="B4675" s="272"/>
      <c r="D4675" s="274" t="s">
        <v>373</v>
      </c>
      <c r="E4675" s="275" t="s">
        <v>1</v>
      </c>
      <c r="F4675" s="276" t="s">
        <v>1225</v>
      </c>
      <c r="H4675" s="275" t="s">
        <v>1</v>
      </c>
      <c r="L4675" s="272"/>
      <c r="M4675" s="277"/>
      <c r="T4675" s="278"/>
      <c r="AT4675" s="275" t="s">
        <v>373</v>
      </c>
      <c r="AU4675" s="275" t="s">
        <v>90</v>
      </c>
      <c r="AV4675" s="273" t="s">
        <v>84</v>
      </c>
      <c r="AW4675" s="273" t="s">
        <v>31</v>
      </c>
      <c r="AX4675" s="273" t="s">
        <v>77</v>
      </c>
      <c r="AY4675" s="275" t="s">
        <v>366</v>
      </c>
    </row>
    <row r="4676" spans="2:51" s="280" customFormat="1" ht="22.5">
      <c r="B4676" s="279"/>
      <c r="D4676" s="274" t="s">
        <v>373</v>
      </c>
      <c r="E4676" s="281" t="s">
        <v>1</v>
      </c>
      <c r="F4676" s="282" t="s">
        <v>3745</v>
      </c>
      <c r="H4676" s="283">
        <v>42.353000000000002</v>
      </c>
      <c r="L4676" s="279"/>
      <c r="M4676" s="284"/>
      <c r="T4676" s="285"/>
      <c r="AT4676" s="281" t="s">
        <v>373</v>
      </c>
      <c r="AU4676" s="281" t="s">
        <v>90</v>
      </c>
      <c r="AV4676" s="280" t="s">
        <v>90</v>
      </c>
      <c r="AW4676" s="280" t="s">
        <v>31</v>
      </c>
      <c r="AX4676" s="280" t="s">
        <v>77</v>
      </c>
      <c r="AY4676" s="281" t="s">
        <v>366</v>
      </c>
    </row>
    <row r="4677" spans="2:51" s="273" customFormat="1">
      <c r="B4677" s="272"/>
      <c r="D4677" s="274" t="s">
        <v>373</v>
      </c>
      <c r="E4677" s="275" t="s">
        <v>1</v>
      </c>
      <c r="F4677" s="276" t="s">
        <v>1230</v>
      </c>
      <c r="H4677" s="275" t="s">
        <v>1</v>
      </c>
      <c r="L4677" s="272"/>
      <c r="M4677" s="277"/>
      <c r="T4677" s="278"/>
      <c r="AT4677" s="275" t="s">
        <v>373</v>
      </c>
      <c r="AU4677" s="275" t="s">
        <v>90</v>
      </c>
      <c r="AV4677" s="273" t="s">
        <v>84</v>
      </c>
      <c r="AW4677" s="273" t="s">
        <v>31</v>
      </c>
      <c r="AX4677" s="273" t="s">
        <v>77</v>
      </c>
      <c r="AY4677" s="275" t="s">
        <v>366</v>
      </c>
    </row>
    <row r="4678" spans="2:51" s="280" customFormat="1" ht="22.5">
      <c r="B4678" s="279"/>
      <c r="D4678" s="274" t="s">
        <v>373</v>
      </c>
      <c r="E4678" s="281" t="s">
        <v>1</v>
      </c>
      <c r="F4678" s="282" t="s">
        <v>3746</v>
      </c>
      <c r="H4678" s="283">
        <v>48.774000000000001</v>
      </c>
      <c r="L4678" s="279"/>
      <c r="M4678" s="284"/>
      <c r="T4678" s="285"/>
      <c r="AT4678" s="281" t="s">
        <v>373</v>
      </c>
      <c r="AU4678" s="281" t="s">
        <v>90</v>
      </c>
      <c r="AV4678" s="280" t="s">
        <v>90</v>
      </c>
      <c r="AW4678" s="280" t="s">
        <v>31</v>
      </c>
      <c r="AX4678" s="280" t="s">
        <v>77</v>
      </c>
      <c r="AY4678" s="281" t="s">
        <v>366</v>
      </c>
    </row>
    <row r="4679" spans="2:51" s="273" customFormat="1">
      <c r="B4679" s="272"/>
      <c r="D4679" s="274" t="s">
        <v>373</v>
      </c>
      <c r="E4679" s="275" t="s">
        <v>1</v>
      </c>
      <c r="F4679" s="276" t="s">
        <v>1236</v>
      </c>
      <c r="H4679" s="275" t="s">
        <v>1</v>
      </c>
      <c r="L4679" s="272"/>
      <c r="M4679" s="277"/>
      <c r="T4679" s="278"/>
      <c r="AT4679" s="275" t="s">
        <v>373</v>
      </c>
      <c r="AU4679" s="275" t="s">
        <v>90</v>
      </c>
      <c r="AV4679" s="273" t="s">
        <v>84</v>
      </c>
      <c r="AW4679" s="273" t="s">
        <v>31</v>
      </c>
      <c r="AX4679" s="273" t="s">
        <v>77</v>
      </c>
      <c r="AY4679" s="275" t="s">
        <v>366</v>
      </c>
    </row>
    <row r="4680" spans="2:51" s="280" customFormat="1" ht="22.5">
      <c r="B4680" s="279"/>
      <c r="D4680" s="274" t="s">
        <v>373</v>
      </c>
      <c r="E4680" s="281" t="s">
        <v>1</v>
      </c>
      <c r="F4680" s="282" t="s">
        <v>3747</v>
      </c>
      <c r="H4680" s="283">
        <v>54.637</v>
      </c>
      <c r="L4680" s="279"/>
      <c r="M4680" s="284"/>
      <c r="T4680" s="285"/>
      <c r="AT4680" s="281" t="s">
        <v>373</v>
      </c>
      <c r="AU4680" s="281" t="s">
        <v>90</v>
      </c>
      <c r="AV4680" s="280" t="s">
        <v>90</v>
      </c>
      <c r="AW4680" s="280" t="s">
        <v>31</v>
      </c>
      <c r="AX4680" s="280" t="s">
        <v>77</v>
      </c>
      <c r="AY4680" s="281" t="s">
        <v>366</v>
      </c>
    </row>
    <row r="4681" spans="2:51" s="273" customFormat="1">
      <c r="B4681" s="272"/>
      <c r="D4681" s="274" t="s">
        <v>373</v>
      </c>
      <c r="E4681" s="275" t="s">
        <v>1</v>
      </c>
      <c r="F4681" s="276" t="s">
        <v>2686</v>
      </c>
      <c r="H4681" s="275" t="s">
        <v>1</v>
      </c>
      <c r="L4681" s="272"/>
      <c r="M4681" s="277"/>
      <c r="T4681" s="278"/>
      <c r="AT4681" s="275" t="s">
        <v>373</v>
      </c>
      <c r="AU4681" s="275" t="s">
        <v>90</v>
      </c>
      <c r="AV4681" s="273" t="s">
        <v>84</v>
      </c>
      <c r="AW4681" s="273" t="s">
        <v>31</v>
      </c>
      <c r="AX4681" s="273" t="s">
        <v>77</v>
      </c>
      <c r="AY4681" s="275" t="s">
        <v>366</v>
      </c>
    </row>
    <row r="4682" spans="2:51" s="280" customFormat="1">
      <c r="B4682" s="279"/>
      <c r="D4682" s="274" t="s">
        <v>373</v>
      </c>
      <c r="E4682" s="281" t="s">
        <v>1</v>
      </c>
      <c r="F4682" s="282" t="s">
        <v>3748</v>
      </c>
      <c r="H4682" s="283">
        <v>9.3979999999999997</v>
      </c>
      <c r="L4682" s="279"/>
      <c r="M4682" s="284"/>
      <c r="T4682" s="285"/>
      <c r="AT4682" s="281" t="s">
        <v>373</v>
      </c>
      <c r="AU4682" s="281" t="s">
        <v>90</v>
      </c>
      <c r="AV4682" s="280" t="s">
        <v>90</v>
      </c>
      <c r="AW4682" s="280" t="s">
        <v>31</v>
      </c>
      <c r="AX4682" s="280" t="s">
        <v>77</v>
      </c>
      <c r="AY4682" s="281" t="s">
        <v>366</v>
      </c>
    </row>
    <row r="4683" spans="2:51" s="273" customFormat="1">
      <c r="B4683" s="272"/>
      <c r="D4683" s="274" t="s">
        <v>373</v>
      </c>
      <c r="E4683" s="275" t="s">
        <v>1</v>
      </c>
      <c r="F4683" s="276" t="s">
        <v>1241</v>
      </c>
      <c r="H4683" s="275" t="s">
        <v>1</v>
      </c>
      <c r="L4683" s="272"/>
      <c r="M4683" s="277"/>
      <c r="T4683" s="278"/>
      <c r="AT4683" s="275" t="s">
        <v>373</v>
      </c>
      <c r="AU4683" s="275" t="s">
        <v>90</v>
      </c>
      <c r="AV4683" s="273" t="s">
        <v>84</v>
      </c>
      <c r="AW4683" s="273" t="s">
        <v>31</v>
      </c>
      <c r="AX4683" s="273" t="s">
        <v>77</v>
      </c>
      <c r="AY4683" s="275" t="s">
        <v>366</v>
      </c>
    </row>
    <row r="4684" spans="2:51" s="280" customFormat="1">
      <c r="B4684" s="279"/>
      <c r="D4684" s="274" t="s">
        <v>373</v>
      </c>
      <c r="E4684" s="281" t="s">
        <v>1</v>
      </c>
      <c r="F4684" s="282" t="s">
        <v>3749</v>
      </c>
      <c r="H4684" s="283">
        <v>1.98</v>
      </c>
      <c r="L4684" s="279"/>
      <c r="M4684" s="284"/>
      <c r="T4684" s="285"/>
      <c r="AT4684" s="281" t="s">
        <v>373</v>
      </c>
      <c r="AU4684" s="281" t="s">
        <v>90</v>
      </c>
      <c r="AV4684" s="280" t="s">
        <v>90</v>
      </c>
      <c r="AW4684" s="280" t="s">
        <v>31</v>
      </c>
      <c r="AX4684" s="280" t="s">
        <v>77</v>
      </c>
      <c r="AY4684" s="281" t="s">
        <v>366</v>
      </c>
    </row>
    <row r="4685" spans="2:51" s="273" customFormat="1">
      <c r="B4685" s="272"/>
      <c r="D4685" s="274" t="s">
        <v>373</v>
      </c>
      <c r="E4685" s="275" t="s">
        <v>1</v>
      </c>
      <c r="F4685" s="276" t="s">
        <v>1244</v>
      </c>
      <c r="H4685" s="275" t="s">
        <v>1</v>
      </c>
      <c r="L4685" s="272"/>
      <c r="M4685" s="277"/>
      <c r="T4685" s="278"/>
      <c r="AT4685" s="275" t="s">
        <v>373</v>
      </c>
      <c r="AU4685" s="275" t="s">
        <v>90</v>
      </c>
      <c r="AV4685" s="273" t="s">
        <v>84</v>
      </c>
      <c r="AW4685" s="273" t="s">
        <v>31</v>
      </c>
      <c r="AX4685" s="273" t="s">
        <v>77</v>
      </c>
      <c r="AY4685" s="275" t="s">
        <v>366</v>
      </c>
    </row>
    <row r="4686" spans="2:51" s="280" customFormat="1">
      <c r="B4686" s="279"/>
      <c r="D4686" s="274" t="s">
        <v>373</v>
      </c>
      <c r="E4686" s="281" t="s">
        <v>1</v>
      </c>
      <c r="F4686" s="282" t="s">
        <v>3750</v>
      </c>
      <c r="H4686" s="283">
        <v>4.452</v>
      </c>
      <c r="L4686" s="279"/>
      <c r="M4686" s="284"/>
      <c r="T4686" s="285"/>
      <c r="AT4686" s="281" t="s">
        <v>373</v>
      </c>
      <c r="AU4686" s="281" t="s">
        <v>90</v>
      </c>
      <c r="AV4686" s="280" t="s">
        <v>90</v>
      </c>
      <c r="AW4686" s="280" t="s">
        <v>31</v>
      </c>
      <c r="AX4686" s="280" t="s">
        <v>77</v>
      </c>
      <c r="AY4686" s="281" t="s">
        <v>366</v>
      </c>
    </row>
    <row r="4687" spans="2:51" s="273" customFormat="1">
      <c r="B4687" s="272"/>
      <c r="D4687" s="274" t="s">
        <v>373</v>
      </c>
      <c r="E4687" s="275" t="s">
        <v>1</v>
      </c>
      <c r="F4687" s="276" t="s">
        <v>1247</v>
      </c>
      <c r="H4687" s="275" t="s">
        <v>1</v>
      </c>
      <c r="L4687" s="272"/>
      <c r="M4687" s="277"/>
      <c r="T4687" s="278"/>
      <c r="AT4687" s="275" t="s">
        <v>373</v>
      </c>
      <c r="AU4687" s="275" t="s">
        <v>90</v>
      </c>
      <c r="AV4687" s="273" t="s">
        <v>84</v>
      </c>
      <c r="AW4687" s="273" t="s">
        <v>31</v>
      </c>
      <c r="AX4687" s="273" t="s">
        <v>77</v>
      </c>
      <c r="AY4687" s="275" t="s">
        <v>366</v>
      </c>
    </row>
    <row r="4688" spans="2:51" s="280" customFormat="1">
      <c r="B4688" s="279"/>
      <c r="D4688" s="274" t="s">
        <v>373</v>
      </c>
      <c r="E4688" s="281" t="s">
        <v>1</v>
      </c>
      <c r="F4688" s="282" t="s">
        <v>227</v>
      </c>
      <c r="H4688" s="283">
        <v>7.48</v>
      </c>
      <c r="L4688" s="279"/>
      <c r="M4688" s="284"/>
      <c r="T4688" s="285"/>
      <c r="AT4688" s="281" t="s">
        <v>373</v>
      </c>
      <c r="AU4688" s="281" t="s">
        <v>90</v>
      </c>
      <c r="AV4688" s="280" t="s">
        <v>90</v>
      </c>
      <c r="AW4688" s="280" t="s">
        <v>31</v>
      </c>
      <c r="AX4688" s="280" t="s">
        <v>77</v>
      </c>
      <c r="AY4688" s="281" t="s">
        <v>366</v>
      </c>
    </row>
    <row r="4689" spans="2:65" s="273" customFormat="1">
      <c r="B4689" s="272"/>
      <c r="D4689" s="274" t="s">
        <v>373</v>
      </c>
      <c r="E4689" s="275" t="s">
        <v>1</v>
      </c>
      <c r="F4689" s="276" t="s">
        <v>1250</v>
      </c>
      <c r="H4689" s="275" t="s">
        <v>1</v>
      </c>
      <c r="L4689" s="272"/>
      <c r="M4689" s="277"/>
      <c r="T4689" s="278"/>
      <c r="AT4689" s="275" t="s">
        <v>373</v>
      </c>
      <c r="AU4689" s="275" t="s">
        <v>90</v>
      </c>
      <c r="AV4689" s="273" t="s">
        <v>84</v>
      </c>
      <c r="AW4689" s="273" t="s">
        <v>31</v>
      </c>
      <c r="AX4689" s="273" t="s">
        <v>77</v>
      </c>
      <c r="AY4689" s="275" t="s">
        <v>366</v>
      </c>
    </row>
    <row r="4690" spans="2:65" s="280" customFormat="1">
      <c r="B4690" s="279"/>
      <c r="D4690" s="274" t="s">
        <v>373</v>
      </c>
      <c r="E4690" s="281" t="s">
        <v>1</v>
      </c>
      <c r="F4690" s="282" t="s">
        <v>3751</v>
      </c>
      <c r="H4690" s="283">
        <v>6.98</v>
      </c>
      <c r="L4690" s="279"/>
      <c r="M4690" s="284"/>
      <c r="T4690" s="285"/>
      <c r="AT4690" s="281" t="s">
        <v>373</v>
      </c>
      <c r="AU4690" s="281" t="s">
        <v>90</v>
      </c>
      <c r="AV4690" s="280" t="s">
        <v>90</v>
      </c>
      <c r="AW4690" s="280" t="s">
        <v>31</v>
      </c>
      <c r="AX4690" s="280" t="s">
        <v>77</v>
      </c>
      <c r="AY4690" s="281" t="s">
        <v>366</v>
      </c>
    </row>
    <row r="4691" spans="2:65" s="294" customFormat="1">
      <c r="B4691" s="293"/>
      <c r="D4691" s="274" t="s">
        <v>373</v>
      </c>
      <c r="E4691" s="295" t="s">
        <v>1</v>
      </c>
      <c r="F4691" s="296" t="s">
        <v>397</v>
      </c>
      <c r="H4691" s="297">
        <v>225.84700000000001</v>
      </c>
      <c r="L4691" s="293"/>
      <c r="M4691" s="298"/>
      <c r="T4691" s="299"/>
      <c r="AT4691" s="295" t="s">
        <v>373</v>
      </c>
      <c r="AU4691" s="295" t="s">
        <v>90</v>
      </c>
      <c r="AV4691" s="294" t="s">
        <v>149</v>
      </c>
      <c r="AW4691" s="294" t="s">
        <v>31</v>
      </c>
      <c r="AX4691" s="294" t="s">
        <v>77</v>
      </c>
      <c r="AY4691" s="295" t="s">
        <v>366</v>
      </c>
    </row>
    <row r="4692" spans="2:65" s="287" customFormat="1">
      <c r="B4692" s="286"/>
      <c r="D4692" s="274" t="s">
        <v>373</v>
      </c>
      <c r="E4692" s="288" t="s">
        <v>1</v>
      </c>
      <c r="F4692" s="289" t="s">
        <v>378</v>
      </c>
      <c r="H4692" s="290">
        <v>477.86900000000003</v>
      </c>
      <c r="L4692" s="286"/>
      <c r="M4692" s="291"/>
      <c r="T4692" s="292"/>
      <c r="AT4692" s="288" t="s">
        <v>373</v>
      </c>
      <c r="AU4692" s="288" t="s">
        <v>90</v>
      </c>
      <c r="AV4692" s="287" t="s">
        <v>371</v>
      </c>
      <c r="AW4692" s="287" t="s">
        <v>31</v>
      </c>
      <c r="AX4692" s="287" t="s">
        <v>84</v>
      </c>
      <c r="AY4692" s="288" t="s">
        <v>366</v>
      </c>
    </row>
    <row r="4693" spans="2:65" s="74" customFormat="1" ht="24.2" customHeight="1">
      <c r="B4693" s="73"/>
      <c r="C4693" s="260" t="s">
        <v>3752</v>
      </c>
      <c r="D4693" s="260" t="s">
        <v>368</v>
      </c>
      <c r="E4693" s="261" t="s">
        <v>3753</v>
      </c>
      <c r="F4693" s="262" t="s">
        <v>3754</v>
      </c>
      <c r="G4693" s="263" t="s">
        <v>265</v>
      </c>
      <c r="H4693" s="264">
        <v>24.5</v>
      </c>
      <c r="I4693" s="26"/>
      <c r="J4693" s="266">
        <f>ROUND(I4693*H4693,2)</f>
        <v>0</v>
      </c>
      <c r="K4693" s="267"/>
      <c r="L4693" s="73"/>
      <c r="M4693" s="27" t="s">
        <v>1</v>
      </c>
      <c r="N4693" s="233" t="s">
        <v>43</v>
      </c>
      <c r="P4693" s="269">
        <f>O4693*H4693</f>
        <v>0</v>
      </c>
      <c r="Q4693" s="269">
        <v>0</v>
      </c>
      <c r="R4693" s="269">
        <f>Q4693*H4693</f>
        <v>0</v>
      </c>
      <c r="S4693" s="269">
        <v>6.5000000000000002E-2</v>
      </c>
      <c r="T4693" s="270">
        <f>S4693*H4693</f>
        <v>1.5925</v>
      </c>
      <c r="AR4693" s="271" t="s">
        <v>371</v>
      </c>
      <c r="AT4693" s="271" t="s">
        <v>368</v>
      </c>
      <c r="AU4693" s="271" t="s">
        <v>90</v>
      </c>
      <c r="AY4693" s="53" t="s">
        <v>366</v>
      </c>
      <c r="BE4693" s="179">
        <f>IF(N4693="základná",J4693,0)</f>
        <v>0</v>
      </c>
      <c r="BF4693" s="179">
        <f>IF(N4693="znížená",J4693,0)</f>
        <v>0</v>
      </c>
      <c r="BG4693" s="179">
        <f>IF(N4693="zákl. prenesená",J4693,0)</f>
        <v>0</v>
      </c>
      <c r="BH4693" s="179">
        <f>IF(N4693="zníž. prenesená",J4693,0)</f>
        <v>0</v>
      </c>
      <c r="BI4693" s="179">
        <f>IF(N4693="nulová",J4693,0)</f>
        <v>0</v>
      </c>
      <c r="BJ4693" s="53" t="s">
        <v>90</v>
      </c>
      <c r="BK4693" s="179">
        <f>ROUND(I4693*H4693,2)</f>
        <v>0</v>
      </c>
      <c r="BL4693" s="53" t="s">
        <v>371</v>
      </c>
      <c r="BM4693" s="271" t="s">
        <v>3755</v>
      </c>
    </row>
    <row r="4694" spans="2:65" s="273" customFormat="1">
      <c r="B4694" s="272"/>
      <c r="D4694" s="274" t="s">
        <v>373</v>
      </c>
      <c r="E4694" s="275" t="s">
        <v>1</v>
      </c>
      <c r="F4694" s="276" t="s">
        <v>412</v>
      </c>
      <c r="H4694" s="275" t="s">
        <v>1</v>
      </c>
      <c r="L4694" s="272"/>
      <c r="M4694" s="277"/>
      <c r="T4694" s="278"/>
      <c r="AT4694" s="275" t="s">
        <v>373</v>
      </c>
      <c r="AU4694" s="275" t="s">
        <v>90</v>
      </c>
      <c r="AV4694" s="273" t="s">
        <v>84</v>
      </c>
      <c r="AW4694" s="273" t="s">
        <v>31</v>
      </c>
      <c r="AX4694" s="273" t="s">
        <v>77</v>
      </c>
      <c r="AY4694" s="275" t="s">
        <v>366</v>
      </c>
    </row>
    <row r="4695" spans="2:65" s="273" customFormat="1">
      <c r="B4695" s="272"/>
      <c r="D4695" s="274" t="s">
        <v>373</v>
      </c>
      <c r="E4695" s="275" t="s">
        <v>1</v>
      </c>
      <c r="F4695" s="276" t="s">
        <v>3756</v>
      </c>
      <c r="H4695" s="275" t="s">
        <v>1</v>
      </c>
      <c r="L4695" s="272"/>
      <c r="M4695" s="277"/>
      <c r="T4695" s="278"/>
      <c r="AT4695" s="275" t="s">
        <v>373</v>
      </c>
      <c r="AU4695" s="275" t="s">
        <v>90</v>
      </c>
      <c r="AV4695" s="273" t="s">
        <v>84</v>
      </c>
      <c r="AW4695" s="273" t="s">
        <v>31</v>
      </c>
      <c r="AX4695" s="273" t="s">
        <v>77</v>
      </c>
      <c r="AY4695" s="275" t="s">
        <v>366</v>
      </c>
    </row>
    <row r="4696" spans="2:65" s="280" customFormat="1">
      <c r="B4696" s="279"/>
      <c r="D4696" s="274" t="s">
        <v>373</v>
      </c>
      <c r="E4696" s="281" t="s">
        <v>1</v>
      </c>
      <c r="F4696" s="282" t="s">
        <v>3757</v>
      </c>
      <c r="H4696" s="283">
        <v>6</v>
      </c>
      <c r="L4696" s="279"/>
      <c r="M4696" s="284"/>
      <c r="T4696" s="285"/>
      <c r="AT4696" s="281" t="s">
        <v>373</v>
      </c>
      <c r="AU4696" s="281" t="s">
        <v>90</v>
      </c>
      <c r="AV4696" s="280" t="s">
        <v>90</v>
      </c>
      <c r="AW4696" s="280" t="s">
        <v>31</v>
      </c>
      <c r="AX4696" s="280" t="s">
        <v>77</v>
      </c>
      <c r="AY4696" s="281" t="s">
        <v>366</v>
      </c>
    </row>
    <row r="4697" spans="2:65" s="294" customFormat="1">
      <c r="B4697" s="293"/>
      <c r="D4697" s="274" t="s">
        <v>373</v>
      </c>
      <c r="E4697" s="295" t="s">
        <v>1</v>
      </c>
      <c r="F4697" s="296" t="s">
        <v>397</v>
      </c>
      <c r="H4697" s="297">
        <v>6</v>
      </c>
      <c r="L4697" s="293"/>
      <c r="M4697" s="298"/>
      <c r="T4697" s="299"/>
      <c r="AT4697" s="295" t="s">
        <v>373</v>
      </c>
      <c r="AU4697" s="295" t="s">
        <v>90</v>
      </c>
      <c r="AV4697" s="294" t="s">
        <v>149</v>
      </c>
      <c r="AW4697" s="294" t="s">
        <v>31</v>
      </c>
      <c r="AX4697" s="294" t="s">
        <v>77</v>
      </c>
      <c r="AY4697" s="295" t="s">
        <v>366</v>
      </c>
    </row>
    <row r="4698" spans="2:65" s="273" customFormat="1">
      <c r="B4698" s="272"/>
      <c r="D4698" s="274" t="s">
        <v>373</v>
      </c>
      <c r="E4698" s="275" t="s">
        <v>1</v>
      </c>
      <c r="F4698" s="276" t="s">
        <v>632</v>
      </c>
      <c r="H4698" s="275" t="s">
        <v>1</v>
      </c>
      <c r="L4698" s="272"/>
      <c r="M4698" s="277"/>
      <c r="T4698" s="278"/>
      <c r="AT4698" s="275" t="s">
        <v>373</v>
      </c>
      <c r="AU4698" s="275" t="s">
        <v>90</v>
      </c>
      <c r="AV4698" s="273" t="s">
        <v>84</v>
      </c>
      <c r="AW4698" s="273" t="s">
        <v>31</v>
      </c>
      <c r="AX4698" s="273" t="s">
        <v>77</v>
      </c>
      <c r="AY4698" s="275" t="s">
        <v>366</v>
      </c>
    </row>
    <row r="4699" spans="2:65" s="273" customFormat="1" ht="22.5">
      <c r="B4699" s="272"/>
      <c r="D4699" s="274" t="s">
        <v>373</v>
      </c>
      <c r="E4699" s="275" t="s">
        <v>1</v>
      </c>
      <c r="F4699" s="276" t="s">
        <v>3758</v>
      </c>
      <c r="H4699" s="275" t="s">
        <v>1</v>
      </c>
      <c r="L4699" s="272"/>
      <c r="M4699" s="277"/>
      <c r="T4699" s="278"/>
      <c r="AT4699" s="275" t="s">
        <v>373</v>
      </c>
      <c r="AU4699" s="275" t="s">
        <v>90</v>
      </c>
      <c r="AV4699" s="273" t="s">
        <v>84</v>
      </c>
      <c r="AW4699" s="273" t="s">
        <v>31</v>
      </c>
      <c r="AX4699" s="273" t="s">
        <v>77</v>
      </c>
      <c r="AY4699" s="275" t="s">
        <v>366</v>
      </c>
    </row>
    <row r="4700" spans="2:65" s="280" customFormat="1">
      <c r="B4700" s="279"/>
      <c r="D4700" s="274" t="s">
        <v>373</v>
      </c>
      <c r="E4700" s="281" t="s">
        <v>1</v>
      </c>
      <c r="F4700" s="282" t="s">
        <v>3759</v>
      </c>
      <c r="H4700" s="283">
        <v>5</v>
      </c>
      <c r="L4700" s="279"/>
      <c r="M4700" s="284"/>
      <c r="T4700" s="285"/>
      <c r="AT4700" s="281" t="s">
        <v>373</v>
      </c>
      <c r="AU4700" s="281" t="s">
        <v>90</v>
      </c>
      <c r="AV4700" s="280" t="s">
        <v>90</v>
      </c>
      <c r="AW4700" s="280" t="s">
        <v>31</v>
      </c>
      <c r="AX4700" s="280" t="s">
        <v>77</v>
      </c>
      <c r="AY4700" s="281" t="s">
        <v>366</v>
      </c>
    </row>
    <row r="4701" spans="2:65" s="273" customFormat="1">
      <c r="B4701" s="272"/>
      <c r="D4701" s="274" t="s">
        <v>373</v>
      </c>
      <c r="E4701" s="275" t="s">
        <v>1</v>
      </c>
      <c r="F4701" s="276" t="s">
        <v>3760</v>
      </c>
      <c r="H4701" s="275" t="s">
        <v>1</v>
      </c>
      <c r="L4701" s="272"/>
      <c r="M4701" s="277"/>
      <c r="T4701" s="278"/>
      <c r="AT4701" s="275" t="s">
        <v>373</v>
      </c>
      <c r="AU4701" s="275" t="s">
        <v>90</v>
      </c>
      <c r="AV4701" s="273" t="s">
        <v>84</v>
      </c>
      <c r="AW4701" s="273" t="s">
        <v>31</v>
      </c>
      <c r="AX4701" s="273" t="s">
        <v>77</v>
      </c>
      <c r="AY4701" s="275" t="s">
        <v>366</v>
      </c>
    </row>
    <row r="4702" spans="2:65" s="280" customFormat="1">
      <c r="B4702" s="279"/>
      <c r="D4702" s="274" t="s">
        <v>373</v>
      </c>
      <c r="E4702" s="281" t="s">
        <v>1</v>
      </c>
      <c r="F4702" s="282" t="s">
        <v>3761</v>
      </c>
      <c r="H4702" s="283">
        <v>3.5</v>
      </c>
      <c r="L4702" s="279"/>
      <c r="M4702" s="284"/>
      <c r="T4702" s="285"/>
      <c r="AT4702" s="281" t="s">
        <v>373</v>
      </c>
      <c r="AU4702" s="281" t="s">
        <v>90</v>
      </c>
      <c r="AV4702" s="280" t="s">
        <v>90</v>
      </c>
      <c r="AW4702" s="280" t="s">
        <v>31</v>
      </c>
      <c r="AX4702" s="280" t="s">
        <v>77</v>
      </c>
      <c r="AY4702" s="281" t="s">
        <v>366</v>
      </c>
    </row>
    <row r="4703" spans="2:65" s="294" customFormat="1">
      <c r="B4703" s="293"/>
      <c r="D4703" s="274" t="s">
        <v>373</v>
      </c>
      <c r="E4703" s="295" t="s">
        <v>1</v>
      </c>
      <c r="F4703" s="296" t="s">
        <v>397</v>
      </c>
      <c r="H4703" s="297">
        <v>8.5</v>
      </c>
      <c r="L4703" s="293"/>
      <c r="M4703" s="298"/>
      <c r="T4703" s="299"/>
      <c r="AT4703" s="295" t="s">
        <v>373</v>
      </c>
      <c r="AU4703" s="295" t="s">
        <v>90</v>
      </c>
      <c r="AV4703" s="294" t="s">
        <v>149</v>
      </c>
      <c r="AW4703" s="294" t="s">
        <v>31</v>
      </c>
      <c r="AX4703" s="294" t="s">
        <v>77</v>
      </c>
      <c r="AY4703" s="295" t="s">
        <v>366</v>
      </c>
    </row>
    <row r="4704" spans="2:65" s="273" customFormat="1">
      <c r="B4704" s="272"/>
      <c r="D4704" s="274" t="s">
        <v>373</v>
      </c>
      <c r="E4704" s="275" t="s">
        <v>1</v>
      </c>
      <c r="F4704" s="276" t="s">
        <v>634</v>
      </c>
      <c r="H4704" s="275" t="s">
        <v>1</v>
      </c>
      <c r="L4704" s="272"/>
      <c r="M4704" s="277"/>
      <c r="T4704" s="278"/>
      <c r="AT4704" s="275" t="s">
        <v>373</v>
      </c>
      <c r="AU4704" s="275" t="s">
        <v>90</v>
      </c>
      <c r="AV4704" s="273" t="s">
        <v>84</v>
      </c>
      <c r="AW4704" s="273" t="s">
        <v>31</v>
      </c>
      <c r="AX4704" s="273" t="s">
        <v>77</v>
      </c>
      <c r="AY4704" s="275" t="s">
        <v>366</v>
      </c>
    </row>
    <row r="4705" spans="2:65" s="273" customFormat="1" ht="22.5">
      <c r="B4705" s="272"/>
      <c r="D4705" s="274" t="s">
        <v>373</v>
      </c>
      <c r="E4705" s="275" t="s">
        <v>1</v>
      </c>
      <c r="F4705" s="276" t="s">
        <v>3762</v>
      </c>
      <c r="H4705" s="275" t="s">
        <v>1</v>
      </c>
      <c r="L4705" s="272"/>
      <c r="M4705" s="277"/>
      <c r="T4705" s="278"/>
      <c r="AT4705" s="275" t="s">
        <v>373</v>
      </c>
      <c r="AU4705" s="275" t="s">
        <v>90</v>
      </c>
      <c r="AV4705" s="273" t="s">
        <v>84</v>
      </c>
      <c r="AW4705" s="273" t="s">
        <v>31</v>
      </c>
      <c r="AX4705" s="273" t="s">
        <v>77</v>
      </c>
      <c r="AY4705" s="275" t="s">
        <v>366</v>
      </c>
    </row>
    <row r="4706" spans="2:65" s="280" customFormat="1">
      <c r="B4706" s="279"/>
      <c r="D4706" s="274" t="s">
        <v>373</v>
      </c>
      <c r="E4706" s="281" t="s">
        <v>1</v>
      </c>
      <c r="F4706" s="282" t="s">
        <v>3759</v>
      </c>
      <c r="H4706" s="283">
        <v>5</v>
      </c>
      <c r="L4706" s="279"/>
      <c r="M4706" s="284"/>
      <c r="T4706" s="285"/>
      <c r="AT4706" s="281" t="s">
        <v>373</v>
      </c>
      <c r="AU4706" s="281" t="s">
        <v>90</v>
      </c>
      <c r="AV4706" s="280" t="s">
        <v>90</v>
      </c>
      <c r="AW4706" s="280" t="s">
        <v>31</v>
      </c>
      <c r="AX4706" s="280" t="s">
        <v>77</v>
      </c>
      <c r="AY4706" s="281" t="s">
        <v>366</v>
      </c>
    </row>
    <row r="4707" spans="2:65" s="294" customFormat="1">
      <c r="B4707" s="293"/>
      <c r="D4707" s="274" t="s">
        <v>373</v>
      </c>
      <c r="E4707" s="295" t="s">
        <v>1</v>
      </c>
      <c r="F4707" s="296" t="s">
        <v>397</v>
      </c>
      <c r="H4707" s="297">
        <v>5</v>
      </c>
      <c r="L4707" s="293"/>
      <c r="M4707" s="298"/>
      <c r="T4707" s="299"/>
      <c r="AT4707" s="295" t="s">
        <v>373</v>
      </c>
      <c r="AU4707" s="295" t="s">
        <v>90</v>
      </c>
      <c r="AV4707" s="294" t="s">
        <v>149</v>
      </c>
      <c r="AW4707" s="294" t="s">
        <v>31</v>
      </c>
      <c r="AX4707" s="294" t="s">
        <v>77</v>
      </c>
      <c r="AY4707" s="295" t="s">
        <v>366</v>
      </c>
    </row>
    <row r="4708" spans="2:65" s="273" customFormat="1">
      <c r="B4708" s="272"/>
      <c r="D4708" s="274" t="s">
        <v>373</v>
      </c>
      <c r="E4708" s="275" t="s">
        <v>1</v>
      </c>
      <c r="F4708" s="276" t="s">
        <v>924</v>
      </c>
      <c r="H4708" s="275" t="s">
        <v>1</v>
      </c>
      <c r="L4708" s="272"/>
      <c r="M4708" s="277"/>
      <c r="T4708" s="278"/>
      <c r="AT4708" s="275" t="s">
        <v>373</v>
      </c>
      <c r="AU4708" s="275" t="s">
        <v>90</v>
      </c>
      <c r="AV4708" s="273" t="s">
        <v>84</v>
      </c>
      <c r="AW4708" s="273" t="s">
        <v>31</v>
      </c>
      <c r="AX4708" s="273" t="s">
        <v>77</v>
      </c>
      <c r="AY4708" s="275" t="s">
        <v>366</v>
      </c>
    </row>
    <row r="4709" spans="2:65" s="273" customFormat="1" ht="22.5">
      <c r="B4709" s="272"/>
      <c r="D4709" s="274" t="s">
        <v>373</v>
      </c>
      <c r="E4709" s="275" t="s">
        <v>1</v>
      </c>
      <c r="F4709" s="276" t="s">
        <v>3763</v>
      </c>
      <c r="H4709" s="275" t="s">
        <v>1</v>
      </c>
      <c r="L4709" s="272"/>
      <c r="M4709" s="277"/>
      <c r="T4709" s="278"/>
      <c r="AT4709" s="275" t="s">
        <v>373</v>
      </c>
      <c r="AU4709" s="275" t="s">
        <v>90</v>
      </c>
      <c r="AV4709" s="273" t="s">
        <v>84</v>
      </c>
      <c r="AW4709" s="273" t="s">
        <v>31</v>
      </c>
      <c r="AX4709" s="273" t="s">
        <v>77</v>
      </c>
      <c r="AY4709" s="275" t="s">
        <v>366</v>
      </c>
    </row>
    <row r="4710" spans="2:65" s="280" customFormat="1">
      <c r="B4710" s="279"/>
      <c r="D4710" s="274" t="s">
        <v>373</v>
      </c>
      <c r="E4710" s="281" t="s">
        <v>1</v>
      </c>
      <c r="F4710" s="282" t="s">
        <v>3759</v>
      </c>
      <c r="H4710" s="283">
        <v>5</v>
      </c>
      <c r="L4710" s="279"/>
      <c r="M4710" s="284"/>
      <c r="T4710" s="285"/>
      <c r="AT4710" s="281" t="s">
        <v>373</v>
      </c>
      <c r="AU4710" s="281" t="s">
        <v>90</v>
      </c>
      <c r="AV4710" s="280" t="s">
        <v>90</v>
      </c>
      <c r="AW4710" s="280" t="s">
        <v>31</v>
      </c>
      <c r="AX4710" s="280" t="s">
        <v>77</v>
      </c>
      <c r="AY4710" s="281" t="s">
        <v>366</v>
      </c>
    </row>
    <row r="4711" spans="2:65" s="294" customFormat="1">
      <c r="B4711" s="293"/>
      <c r="D4711" s="274" t="s">
        <v>373</v>
      </c>
      <c r="E4711" s="295" t="s">
        <v>1</v>
      </c>
      <c r="F4711" s="296" t="s">
        <v>397</v>
      </c>
      <c r="H4711" s="297">
        <v>5</v>
      </c>
      <c r="L4711" s="293"/>
      <c r="M4711" s="298"/>
      <c r="T4711" s="299"/>
      <c r="AT4711" s="295" t="s">
        <v>373</v>
      </c>
      <c r="AU4711" s="295" t="s">
        <v>90</v>
      </c>
      <c r="AV4711" s="294" t="s">
        <v>149</v>
      </c>
      <c r="AW4711" s="294" t="s">
        <v>31</v>
      </c>
      <c r="AX4711" s="294" t="s">
        <v>77</v>
      </c>
      <c r="AY4711" s="295" t="s">
        <v>366</v>
      </c>
    </row>
    <row r="4712" spans="2:65" s="287" customFormat="1">
      <c r="B4712" s="286"/>
      <c r="D4712" s="274" t="s">
        <v>373</v>
      </c>
      <c r="E4712" s="288" t="s">
        <v>1</v>
      </c>
      <c r="F4712" s="289" t="s">
        <v>378</v>
      </c>
      <c r="H4712" s="290">
        <v>24.5</v>
      </c>
      <c r="L4712" s="286"/>
      <c r="M4712" s="291"/>
      <c r="T4712" s="292"/>
      <c r="AT4712" s="288" t="s">
        <v>373</v>
      </c>
      <c r="AU4712" s="288" t="s">
        <v>90</v>
      </c>
      <c r="AV4712" s="287" t="s">
        <v>371</v>
      </c>
      <c r="AW4712" s="287" t="s">
        <v>31</v>
      </c>
      <c r="AX4712" s="287" t="s">
        <v>84</v>
      </c>
      <c r="AY4712" s="288" t="s">
        <v>366</v>
      </c>
    </row>
    <row r="4713" spans="2:65" s="74" customFormat="1" ht="24.2" customHeight="1">
      <c r="B4713" s="73"/>
      <c r="C4713" s="260" t="s">
        <v>3764</v>
      </c>
      <c r="D4713" s="260" t="s">
        <v>368</v>
      </c>
      <c r="E4713" s="261" t="s">
        <v>3765</v>
      </c>
      <c r="F4713" s="262" t="s">
        <v>3766</v>
      </c>
      <c r="G4713" s="263" t="s">
        <v>265</v>
      </c>
      <c r="H4713" s="264">
        <v>19.5</v>
      </c>
      <c r="I4713" s="26"/>
      <c r="J4713" s="266">
        <f>ROUND(I4713*H4713,2)</f>
        <v>0</v>
      </c>
      <c r="K4713" s="267"/>
      <c r="L4713" s="73"/>
      <c r="M4713" s="27" t="s">
        <v>1</v>
      </c>
      <c r="N4713" s="233" t="s">
        <v>43</v>
      </c>
      <c r="P4713" s="269">
        <f>O4713*H4713</f>
        <v>0</v>
      </c>
      <c r="Q4713" s="269">
        <v>0</v>
      </c>
      <c r="R4713" s="269">
        <f>Q4713*H4713</f>
        <v>0</v>
      </c>
      <c r="S4713" s="269">
        <v>9.7000000000000003E-2</v>
      </c>
      <c r="T4713" s="270">
        <f>S4713*H4713</f>
        <v>1.8915</v>
      </c>
      <c r="AR4713" s="271" t="s">
        <v>371</v>
      </c>
      <c r="AT4713" s="271" t="s">
        <v>368</v>
      </c>
      <c r="AU4713" s="271" t="s">
        <v>90</v>
      </c>
      <c r="AY4713" s="53" t="s">
        <v>366</v>
      </c>
      <c r="BE4713" s="179">
        <f>IF(N4713="základná",J4713,0)</f>
        <v>0</v>
      </c>
      <c r="BF4713" s="179">
        <f>IF(N4713="znížená",J4713,0)</f>
        <v>0</v>
      </c>
      <c r="BG4713" s="179">
        <f>IF(N4713="zákl. prenesená",J4713,0)</f>
        <v>0</v>
      </c>
      <c r="BH4713" s="179">
        <f>IF(N4713="zníž. prenesená",J4713,0)</f>
        <v>0</v>
      </c>
      <c r="BI4713" s="179">
        <f>IF(N4713="nulová",J4713,0)</f>
        <v>0</v>
      </c>
      <c r="BJ4713" s="53" t="s">
        <v>90</v>
      </c>
      <c r="BK4713" s="179">
        <f>ROUND(I4713*H4713,2)</f>
        <v>0</v>
      </c>
      <c r="BL4713" s="53" t="s">
        <v>371</v>
      </c>
      <c r="BM4713" s="271" t="s">
        <v>3767</v>
      </c>
    </row>
    <row r="4714" spans="2:65" s="273" customFormat="1">
      <c r="B4714" s="272"/>
      <c r="D4714" s="274" t="s">
        <v>373</v>
      </c>
      <c r="E4714" s="275" t="s">
        <v>1</v>
      </c>
      <c r="F4714" s="276" t="s">
        <v>412</v>
      </c>
      <c r="H4714" s="275" t="s">
        <v>1</v>
      </c>
      <c r="L4714" s="272"/>
      <c r="M4714" s="277"/>
      <c r="T4714" s="278"/>
      <c r="AT4714" s="275" t="s">
        <v>373</v>
      </c>
      <c r="AU4714" s="275" t="s">
        <v>90</v>
      </c>
      <c r="AV4714" s="273" t="s">
        <v>84</v>
      </c>
      <c r="AW4714" s="273" t="s">
        <v>31</v>
      </c>
      <c r="AX4714" s="273" t="s">
        <v>77</v>
      </c>
      <c r="AY4714" s="275" t="s">
        <v>366</v>
      </c>
    </row>
    <row r="4715" spans="2:65" s="273" customFormat="1">
      <c r="B4715" s="272"/>
      <c r="D4715" s="274" t="s">
        <v>373</v>
      </c>
      <c r="E4715" s="275" t="s">
        <v>1</v>
      </c>
      <c r="F4715" s="276" t="s">
        <v>3768</v>
      </c>
      <c r="H4715" s="275" t="s">
        <v>1</v>
      </c>
      <c r="L4715" s="272"/>
      <c r="M4715" s="277"/>
      <c r="T4715" s="278"/>
      <c r="AT4715" s="275" t="s">
        <v>373</v>
      </c>
      <c r="AU4715" s="275" t="s">
        <v>90</v>
      </c>
      <c r="AV4715" s="273" t="s">
        <v>84</v>
      </c>
      <c r="AW4715" s="273" t="s">
        <v>31</v>
      </c>
      <c r="AX4715" s="273" t="s">
        <v>77</v>
      </c>
      <c r="AY4715" s="275" t="s">
        <v>366</v>
      </c>
    </row>
    <row r="4716" spans="2:65" s="280" customFormat="1">
      <c r="B4716" s="279"/>
      <c r="D4716" s="274" t="s">
        <v>373</v>
      </c>
      <c r="E4716" s="281" t="s">
        <v>1</v>
      </c>
      <c r="F4716" s="282" t="s">
        <v>3769</v>
      </c>
      <c r="H4716" s="283">
        <v>2.5</v>
      </c>
      <c r="L4716" s="279"/>
      <c r="M4716" s="284"/>
      <c r="T4716" s="285"/>
      <c r="AT4716" s="281" t="s">
        <v>373</v>
      </c>
      <c r="AU4716" s="281" t="s">
        <v>90</v>
      </c>
      <c r="AV4716" s="280" t="s">
        <v>90</v>
      </c>
      <c r="AW4716" s="280" t="s">
        <v>31</v>
      </c>
      <c r="AX4716" s="280" t="s">
        <v>77</v>
      </c>
      <c r="AY4716" s="281" t="s">
        <v>366</v>
      </c>
    </row>
    <row r="4717" spans="2:65" s="273" customFormat="1" ht="22.5">
      <c r="B4717" s="272"/>
      <c r="D4717" s="274" t="s">
        <v>373</v>
      </c>
      <c r="E4717" s="275" t="s">
        <v>1</v>
      </c>
      <c r="F4717" s="276" t="s">
        <v>3770</v>
      </c>
      <c r="H4717" s="275" t="s">
        <v>1</v>
      </c>
      <c r="L4717" s="272"/>
      <c r="M4717" s="277"/>
      <c r="T4717" s="278"/>
      <c r="AT4717" s="275" t="s">
        <v>373</v>
      </c>
      <c r="AU4717" s="275" t="s">
        <v>90</v>
      </c>
      <c r="AV4717" s="273" t="s">
        <v>84</v>
      </c>
      <c r="AW4717" s="273" t="s">
        <v>31</v>
      </c>
      <c r="AX4717" s="273" t="s">
        <v>77</v>
      </c>
      <c r="AY4717" s="275" t="s">
        <v>366</v>
      </c>
    </row>
    <row r="4718" spans="2:65" s="280" customFormat="1">
      <c r="B4718" s="279"/>
      <c r="D4718" s="274" t="s">
        <v>373</v>
      </c>
      <c r="E4718" s="281" t="s">
        <v>1</v>
      </c>
      <c r="F4718" s="282" t="s">
        <v>3771</v>
      </c>
      <c r="H4718" s="283">
        <v>6</v>
      </c>
      <c r="L4718" s="279"/>
      <c r="M4718" s="284"/>
      <c r="T4718" s="285"/>
      <c r="AT4718" s="281" t="s">
        <v>373</v>
      </c>
      <c r="AU4718" s="281" t="s">
        <v>90</v>
      </c>
      <c r="AV4718" s="280" t="s">
        <v>90</v>
      </c>
      <c r="AW4718" s="280" t="s">
        <v>31</v>
      </c>
      <c r="AX4718" s="280" t="s">
        <v>77</v>
      </c>
      <c r="AY4718" s="281" t="s">
        <v>366</v>
      </c>
    </row>
    <row r="4719" spans="2:65" s="294" customFormat="1">
      <c r="B4719" s="293"/>
      <c r="D4719" s="274" t="s">
        <v>373</v>
      </c>
      <c r="E4719" s="295" t="s">
        <v>1</v>
      </c>
      <c r="F4719" s="296" t="s">
        <v>397</v>
      </c>
      <c r="H4719" s="297">
        <v>8.5</v>
      </c>
      <c r="L4719" s="293"/>
      <c r="M4719" s="298"/>
      <c r="T4719" s="299"/>
      <c r="AT4719" s="295" t="s">
        <v>373</v>
      </c>
      <c r="AU4719" s="295" t="s">
        <v>90</v>
      </c>
      <c r="AV4719" s="294" t="s">
        <v>149</v>
      </c>
      <c r="AW4719" s="294" t="s">
        <v>31</v>
      </c>
      <c r="AX4719" s="294" t="s">
        <v>77</v>
      </c>
      <c r="AY4719" s="295" t="s">
        <v>366</v>
      </c>
    </row>
    <row r="4720" spans="2:65" s="273" customFormat="1">
      <c r="B4720" s="272"/>
      <c r="D4720" s="274" t="s">
        <v>373</v>
      </c>
      <c r="E4720" s="275" t="s">
        <v>1</v>
      </c>
      <c r="F4720" s="276" t="s">
        <v>632</v>
      </c>
      <c r="H4720" s="275" t="s">
        <v>1</v>
      </c>
      <c r="L4720" s="272"/>
      <c r="M4720" s="277"/>
      <c r="T4720" s="278"/>
      <c r="AT4720" s="275" t="s">
        <v>373</v>
      </c>
      <c r="AU4720" s="275" t="s">
        <v>90</v>
      </c>
      <c r="AV4720" s="273" t="s">
        <v>84</v>
      </c>
      <c r="AW4720" s="273" t="s">
        <v>31</v>
      </c>
      <c r="AX4720" s="273" t="s">
        <v>77</v>
      </c>
      <c r="AY4720" s="275" t="s">
        <v>366</v>
      </c>
    </row>
    <row r="4721" spans="2:65" s="273" customFormat="1">
      <c r="B4721" s="272"/>
      <c r="D4721" s="274" t="s">
        <v>373</v>
      </c>
      <c r="E4721" s="275" t="s">
        <v>1</v>
      </c>
      <c r="F4721" s="276" t="s">
        <v>3772</v>
      </c>
      <c r="H4721" s="275" t="s">
        <v>1</v>
      </c>
      <c r="L4721" s="272"/>
      <c r="M4721" s="277"/>
      <c r="T4721" s="278"/>
      <c r="AT4721" s="275" t="s">
        <v>373</v>
      </c>
      <c r="AU4721" s="275" t="s">
        <v>90</v>
      </c>
      <c r="AV4721" s="273" t="s">
        <v>84</v>
      </c>
      <c r="AW4721" s="273" t="s">
        <v>31</v>
      </c>
      <c r="AX4721" s="273" t="s">
        <v>77</v>
      </c>
      <c r="AY4721" s="275" t="s">
        <v>366</v>
      </c>
    </row>
    <row r="4722" spans="2:65" s="280" customFormat="1">
      <c r="B4722" s="279"/>
      <c r="D4722" s="274" t="s">
        <v>373</v>
      </c>
      <c r="E4722" s="281" t="s">
        <v>1</v>
      </c>
      <c r="F4722" s="282" t="s">
        <v>3773</v>
      </c>
      <c r="H4722" s="283">
        <v>5</v>
      </c>
      <c r="L4722" s="279"/>
      <c r="M4722" s="284"/>
      <c r="T4722" s="285"/>
      <c r="AT4722" s="281" t="s">
        <v>373</v>
      </c>
      <c r="AU4722" s="281" t="s">
        <v>90</v>
      </c>
      <c r="AV4722" s="280" t="s">
        <v>90</v>
      </c>
      <c r="AW4722" s="280" t="s">
        <v>31</v>
      </c>
      <c r="AX4722" s="280" t="s">
        <v>77</v>
      </c>
      <c r="AY4722" s="281" t="s">
        <v>366</v>
      </c>
    </row>
    <row r="4723" spans="2:65" s="294" customFormat="1">
      <c r="B4723" s="293"/>
      <c r="D4723" s="274" t="s">
        <v>373</v>
      </c>
      <c r="E4723" s="295" t="s">
        <v>1</v>
      </c>
      <c r="F4723" s="296" t="s">
        <v>397</v>
      </c>
      <c r="H4723" s="297">
        <v>5</v>
      </c>
      <c r="L4723" s="293"/>
      <c r="M4723" s="298"/>
      <c r="T4723" s="299"/>
      <c r="AT4723" s="295" t="s">
        <v>373</v>
      </c>
      <c r="AU4723" s="295" t="s">
        <v>90</v>
      </c>
      <c r="AV4723" s="294" t="s">
        <v>149</v>
      </c>
      <c r="AW4723" s="294" t="s">
        <v>31</v>
      </c>
      <c r="AX4723" s="294" t="s">
        <v>77</v>
      </c>
      <c r="AY4723" s="295" t="s">
        <v>366</v>
      </c>
    </row>
    <row r="4724" spans="2:65" s="273" customFormat="1">
      <c r="B4724" s="272"/>
      <c r="D4724" s="274" t="s">
        <v>373</v>
      </c>
      <c r="E4724" s="275" t="s">
        <v>1</v>
      </c>
      <c r="F4724" s="276" t="s">
        <v>924</v>
      </c>
      <c r="H4724" s="275" t="s">
        <v>1</v>
      </c>
      <c r="L4724" s="272"/>
      <c r="M4724" s="277"/>
      <c r="T4724" s="278"/>
      <c r="AT4724" s="275" t="s">
        <v>373</v>
      </c>
      <c r="AU4724" s="275" t="s">
        <v>90</v>
      </c>
      <c r="AV4724" s="273" t="s">
        <v>84</v>
      </c>
      <c r="AW4724" s="273" t="s">
        <v>31</v>
      </c>
      <c r="AX4724" s="273" t="s">
        <v>77</v>
      </c>
      <c r="AY4724" s="275" t="s">
        <v>366</v>
      </c>
    </row>
    <row r="4725" spans="2:65" s="273" customFormat="1" ht="22.5">
      <c r="B4725" s="272"/>
      <c r="D4725" s="274" t="s">
        <v>373</v>
      </c>
      <c r="E4725" s="275" t="s">
        <v>1</v>
      </c>
      <c r="F4725" s="276" t="s">
        <v>3774</v>
      </c>
      <c r="H4725" s="275" t="s">
        <v>1</v>
      </c>
      <c r="L4725" s="272"/>
      <c r="M4725" s="277"/>
      <c r="T4725" s="278"/>
      <c r="AT4725" s="275" t="s">
        <v>373</v>
      </c>
      <c r="AU4725" s="275" t="s">
        <v>90</v>
      </c>
      <c r="AV4725" s="273" t="s">
        <v>84</v>
      </c>
      <c r="AW4725" s="273" t="s">
        <v>31</v>
      </c>
      <c r="AX4725" s="273" t="s">
        <v>77</v>
      </c>
      <c r="AY4725" s="275" t="s">
        <v>366</v>
      </c>
    </row>
    <row r="4726" spans="2:65" s="280" customFormat="1">
      <c r="B4726" s="279"/>
      <c r="D4726" s="274" t="s">
        <v>373</v>
      </c>
      <c r="E4726" s="281" t="s">
        <v>1</v>
      </c>
      <c r="F4726" s="282" t="s">
        <v>3771</v>
      </c>
      <c r="H4726" s="283">
        <v>6</v>
      </c>
      <c r="L4726" s="279"/>
      <c r="M4726" s="284"/>
      <c r="T4726" s="285"/>
      <c r="AT4726" s="281" t="s">
        <v>373</v>
      </c>
      <c r="AU4726" s="281" t="s">
        <v>90</v>
      </c>
      <c r="AV4726" s="280" t="s">
        <v>90</v>
      </c>
      <c r="AW4726" s="280" t="s">
        <v>31</v>
      </c>
      <c r="AX4726" s="280" t="s">
        <v>77</v>
      </c>
      <c r="AY4726" s="281" t="s">
        <v>366</v>
      </c>
    </row>
    <row r="4727" spans="2:65" s="294" customFormat="1">
      <c r="B4727" s="293"/>
      <c r="D4727" s="274" t="s">
        <v>373</v>
      </c>
      <c r="E4727" s="295" t="s">
        <v>1</v>
      </c>
      <c r="F4727" s="296" t="s">
        <v>397</v>
      </c>
      <c r="H4727" s="297">
        <v>6</v>
      </c>
      <c r="L4727" s="293"/>
      <c r="M4727" s="298"/>
      <c r="T4727" s="299"/>
      <c r="AT4727" s="295" t="s">
        <v>373</v>
      </c>
      <c r="AU4727" s="295" t="s">
        <v>90</v>
      </c>
      <c r="AV4727" s="294" t="s">
        <v>149</v>
      </c>
      <c r="AW4727" s="294" t="s">
        <v>31</v>
      </c>
      <c r="AX4727" s="294" t="s">
        <v>77</v>
      </c>
      <c r="AY4727" s="295" t="s">
        <v>366</v>
      </c>
    </row>
    <row r="4728" spans="2:65" s="287" customFormat="1">
      <c r="B4728" s="286"/>
      <c r="D4728" s="274" t="s">
        <v>373</v>
      </c>
      <c r="E4728" s="288" t="s">
        <v>1</v>
      </c>
      <c r="F4728" s="289" t="s">
        <v>378</v>
      </c>
      <c r="H4728" s="290">
        <v>19.5</v>
      </c>
      <c r="L4728" s="286"/>
      <c r="M4728" s="291"/>
      <c r="T4728" s="292"/>
      <c r="AT4728" s="288" t="s">
        <v>373</v>
      </c>
      <c r="AU4728" s="288" t="s">
        <v>90</v>
      </c>
      <c r="AV4728" s="287" t="s">
        <v>371</v>
      </c>
      <c r="AW4728" s="287" t="s">
        <v>31</v>
      </c>
      <c r="AX4728" s="287" t="s">
        <v>84</v>
      </c>
      <c r="AY4728" s="288" t="s">
        <v>366</v>
      </c>
    </row>
    <row r="4729" spans="2:65" s="74" customFormat="1" ht="24.2" customHeight="1">
      <c r="B4729" s="73"/>
      <c r="C4729" s="260" t="s">
        <v>3775</v>
      </c>
      <c r="D4729" s="260" t="s">
        <v>368</v>
      </c>
      <c r="E4729" s="261" t="s">
        <v>3776</v>
      </c>
      <c r="F4729" s="262" t="s">
        <v>3777</v>
      </c>
      <c r="G4729" s="263" t="s">
        <v>265</v>
      </c>
      <c r="H4729" s="264">
        <v>3.5</v>
      </c>
      <c r="I4729" s="26"/>
      <c r="J4729" s="266">
        <f>ROUND(I4729*H4729,2)</f>
        <v>0</v>
      </c>
      <c r="K4729" s="267"/>
      <c r="L4729" s="73"/>
      <c r="M4729" s="27" t="s">
        <v>1</v>
      </c>
      <c r="N4729" s="233" t="s">
        <v>43</v>
      </c>
      <c r="P4729" s="269">
        <f>O4729*H4729</f>
        <v>0</v>
      </c>
      <c r="Q4729" s="269">
        <v>0</v>
      </c>
      <c r="R4729" s="269">
        <f>Q4729*H4729</f>
        <v>0</v>
      </c>
      <c r="S4729" s="269">
        <v>0.129</v>
      </c>
      <c r="T4729" s="270">
        <f>S4729*H4729</f>
        <v>0.45150000000000001</v>
      </c>
      <c r="AR4729" s="271" t="s">
        <v>371</v>
      </c>
      <c r="AT4729" s="271" t="s">
        <v>368</v>
      </c>
      <c r="AU4729" s="271" t="s">
        <v>90</v>
      </c>
      <c r="AY4729" s="53" t="s">
        <v>366</v>
      </c>
      <c r="BE4729" s="179">
        <f>IF(N4729="základná",J4729,0)</f>
        <v>0</v>
      </c>
      <c r="BF4729" s="179">
        <f>IF(N4729="znížená",J4729,0)</f>
        <v>0</v>
      </c>
      <c r="BG4729" s="179">
        <f>IF(N4729="zákl. prenesená",J4729,0)</f>
        <v>0</v>
      </c>
      <c r="BH4729" s="179">
        <f>IF(N4729="zníž. prenesená",J4729,0)</f>
        <v>0</v>
      </c>
      <c r="BI4729" s="179">
        <f>IF(N4729="nulová",J4729,0)</f>
        <v>0</v>
      </c>
      <c r="BJ4729" s="53" t="s">
        <v>90</v>
      </c>
      <c r="BK4729" s="179">
        <f>ROUND(I4729*H4729,2)</f>
        <v>0</v>
      </c>
      <c r="BL4729" s="53" t="s">
        <v>371</v>
      </c>
      <c r="BM4729" s="271" t="s">
        <v>3778</v>
      </c>
    </row>
    <row r="4730" spans="2:65" s="273" customFormat="1">
      <c r="B4730" s="272"/>
      <c r="D4730" s="274" t="s">
        <v>373</v>
      </c>
      <c r="E4730" s="275" t="s">
        <v>1</v>
      </c>
      <c r="F4730" s="276" t="s">
        <v>412</v>
      </c>
      <c r="H4730" s="275" t="s">
        <v>1</v>
      </c>
      <c r="L4730" s="272"/>
      <c r="M4730" s="277"/>
      <c r="T4730" s="278"/>
      <c r="AT4730" s="275" t="s">
        <v>373</v>
      </c>
      <c r="AU4730" s="275" t="s">
        <v>90</v>
      </c>
      <c r="AV4730" s="273" t="s">
        <v>84</v>
      </c>
      <c r="AW4730" s="273" t="s">
        <v>31</v>
      </c>
      <c r="AX4730" s="273" t="s">
        <v>77</v>
      </c>
      <c r="AY4730" s="275" t="s">
        <v>366</v>
      </c>
    </row>
    <row r="4731" spans="2:65" s="273" customFormat="1">
      <c r="B4731" s="272"/>
      <c r="D4731" s="274" t="s">
        <v>373</v>
      </c>
      <c r="E4731" s="275" t="s">
        <v>1</v>
      </c>
      <c r="F4731" s="276" t="s">
        <v>3779</v>
      </c>
      <c r="H4731" s="275" t="s">
        <v>1</v>
      </c>
      <c r="L4731" s="272"/>
      <c r="M4731" s="277"/>
      <c r="T4731" s="278"/>
      <c r="AT4731" s="275" t="s">
        <v>373</v>
      </c>
      <c r="AU4731" s="275" t="s">
        <v>90</v>
      </c>
      <c r="AV4731" s="273" t="s">
        <v>84</v>
      </c>
      <c r="AW4731" s="273" t="s">
        <v>31</v>
      </c>
      <c r="AX4731" s="273" t="s">
        <v>77</v>
      </c>
      <c r="AY4731" s="275" t="s">
        <v>366</v>
      </c>
    </row>
    <row r="4732" spans="2:65" s="280" customFormat="1">
      <c r="B4732" s="279"/>
      <c r="D4732" s="274" t="s">
        <v>373</v>
      </c>
      <c r="E4732" s="281" t="s">
        <v>1</v>
      </c>
      <c r="F4732" s="282" t="s">
        <v>3761</v>
      </c>
      <c r="H4732" s="283">
        <v>3.5</v>
      </c>
      <c r="L4732" s="279"/>
      <c r="M4732" s="284"/>
      <c r="T4732" s="285"/>
      <c r="AT4732" s="281" t="s">
        <v>373</v>
      </c>
      <c r="AU4732" s="281" t="s">
        <v>90</v>
      </c>
      <c r="AV4732" s="280" t="s">
        <v>90</v>
      </c>
      <c r="AW4732" s="280" t="s">
        <v>31</v>
      </c>
      <c r="AX4732" s="280" t="s">
        <v>84</v>
      </c>
      <c r="AY4732" s="281" t="s">
        <v>366</v>
      </c>
    </row>
    <row r="4733" spans="2:65" s="74" customFormat="1" ht="16.5" customHeight="1">
      <c r="B4733" s="73"/>
      <c r="C4733" s="260" t="s">
        <v>3780</v>
      </c>
      <c r="D4733" s="260" t="s">
        <v>368</v>
      </c>
      <c r="E4733" s="261" t="s">
        <v>3781</v>
      </c>
      <c r="F4733" s="262" t="s">
        <v>3782</v>
      </c>
      <c r="G4733" s="263" t="s">
        <v>265</v>
      </c>
      <c r="H4733" s="264">
        <v>269.42</v>
      </c>
      <c r="I4733" s="26"/>
      <c r="J4733" s="266">
        <f>ROUND(I4733*H4733,2)</f>
        <v>0</v>
      </c>
      <c r="K4733" s="267"/>
      <c r="L4733" s="73"/>
      <c r="M4733" s="27" t="s">
        <v>1</v>
      </c>
      <c r="N4733" s="233" t="s">
        <v>43</v>
      </c>
      <c r="P4733" s="269">
        <f>O4733*H4733</f>
        <v>0</v>
      </c>
      <c r="Q4733" s="269">
        <v>2.3460000000000002E-2</v>
      </c>
      <c r="R4733" s="269">
        <f>Q4733*H4733</f>
        <v>6.3205932000000011</v>
      </c>
      <c r="S4733" s="269">
        <v>0</v>
      </c>
      <c r="T4733" s="270">
        <f>S4733*H4733</f>
        <v>0</v>
      </c>
      <c r="AR4733" s="271" t="s">
        <v>371</v>
      </c>
      <c r="AT4733" s="271" t="s">
        <v>368</v>
      </c>
      <c r="AU4733" s="271" t="s">
        <v>90</v>
      </c>
      <c r="AY4733" s="53" t="s">
        <v>366</v>
      </c>
      <c r="BE4733" s="179">
        <f>IF(N4733="základná",J4733,0)</f>
        <v>0</v>
      </c>
      <c r="BF4733" s="179">
        <f>IF(N4733="znížená",J4733,0)</f>
        <v>0</v>
      </c>
      <c r="BG4733" s="179">
        <f>IF(N4733="zákl. prenesená",J4733,0)</f>
        <v>0</v>
      </c>
      <c r="BH4733" s="179">
        <f>IF(N4733="zníž. prenesená",J4733,0)</f>
        <v>0</v>
      </c>
      <c r="BI4733" s="179">
        <f>IF(N4733="nulová",J4733,0)</f>
        <v>0</v>
      </c>
      <c r="BJ4733" s="53" t="s">
        <v>90</v>
      </c>
      <c r="BK4733" s="179">
        <f>ROUND(I4733*H4733,2)</f>
        <v>0</v>
      </c>
      <c r="BL4733" s="53" t="s">
        <v>371</v>
      </c>
      <c r="BM4733" s="271" t="s">
        <v>3783</v>
      </c>
    </row>
    <row r="4734" spans="2:65" s="273" customFormat="1">
      <c r="B4734" s="272"/>
      <c r="D4734" s="274" t="s">
        <v>373</v>
      </c>
      <c r="E4734" s="275" t="s">
        <v>1</v>
      </c>
      <c r="F4734" s="276" t="s">
        <v>3784</v>
      </c>
      <c r="H4734" s="275" t="s">
        <v>1</v>
      </c>
      <c r="L4734" s="272"/>
      <c r="M4734" s="277"/>
      <c r="T4734" s="278"/>
      <c r="AT4734" s="275" t="s">
        <v>373</v>
      </c>
      <c r="AU4734" s="275" t="s">
        <v>90</v>
      </c>
      <c r="AV4734" s="273" t="s">
        <v>84</v>
      </c>
      <c r="AW4734" s="273" t="s">
        <v>31</v>
      </c>
      <c r="AX4734" s="273" t="s">
        <v>77</v>
      </c>
      <c r="AY4734" s="275" t="s">
        <v>366</v>
      </c>
    </row>
    <row r="4735" spans="2:65" s="273" customFormat="1">
      <c r="B4735" s="272"/>
      <c r="D4735" s="274" t="s">
        <v>373</v>
      </c>
      <c r="E4735" s="275" t="s">
        <v>1</v>
      </c>
      <c r="F4735" s="276" t="s">
        <v>3785</v>
      </c>
      <c r="H4735" s="275" t="s">
        <v>1</v>
      </c>
      <c r="L4735" s="272"/>
      <c r="M4735" s="277"/>
      <c r="T4735" s="278"/>
      <c r="AT4735" s="275" t="s">
        <v>373</v>
      </c>
      <c r="AU4735" s="275" t="s">
        <v>90</v>
      </c>
      <c r="AV4735" s="273" t="s">
        <v>84</v>
      </c>
      <c r="AW4735" s="273" t="s">
        <v>31</v>
      </c>
      <c r="AX4735" s="273" t="s">
        <v>77</v>
      </c>
      <c r="AY4735" s="275" t="s">
        <v>366</v>
      </c>
    </row>
    <row r="4736" spans="2:65" s="280" customFormat="1">
      <c r="B4736" s="279"/>
      <c r="D4736" s="274" t="s">
        <v>373</v>
      </c>
      <c r="E4736" s="281" t="s">
        <v>1</v>
      </c>
      <c r="F4736" s="282" t="s">
        <v>3786</v>
      </c>
      <c r="H4736" s="283">
        <v>66.72</v>
      </c>
      <c r="L4736" s="279"/>
      <c r="M4736" s="284"/>
      <c r="T4736" s="285"/>
      <c r="AT4736" s="281" t="s">
        <v>373</v>
      </c>
      <c r="AU4736" s="281" t="s">
        <v>90</v>
      </c>
      <c r="AV4736" s="280" t="s">
        <v>90</v>
      </c>
      <c r="AW4736" s="280" t="s">
        <v>31</v>
      </c>
      <c r="AX4736" s="280" t="s">
        <v>77</v>
      </c>
      <c r="AY4736" s="281" t="s">
        <v>366</v>
      </c>
    </row>
    <row r="4737" spans="2:65" s="280" customFormat="1">
      <c r="B4737" s="279"/>
      <c r="D4737" s="274" t="s">
        <v>373</v>
      </c>
      <c r="E4737" s="281" t="s">
        <v>1</v>
      </c>
      <c r="F4737" s="282" t="s">
        <v>3787</v>
      </c>
      <c r="H4737" s="283">
        <v>59.67</v>
      </c>
      <c r="L4737" s="279"/>
      <c r="M4737" s="284"/>
      <c r="T4737" s="285"/>
      <c r="AT4737" s="281" t="s">
        <v>373</v>
      </c>
      <c r="AU4737" s="281" t="s">
        <v>90</v>
      </c>
      <c r="AV4737" s="280" t="s">
        <v>90</v>
      </c>
      <c r="AW4737" s="280" t="s">
        <v>31</v>
      </c>
      <c r="AX4737" s="280" t="s">
        <v>77</v>
      </c>
      <c r="AY4737" s="281" t="s">
        <v>366</v>
      </c>
    </row>
    <row r="4738" spans="2:65" s="280" customFormat="1">
      <c r="B4738" s="279"/>
      <c r="D4738" s="274" t="s">
        <v>373</v>
      </c>
      <c r="E4738" s="281" t="s">
        <v>1</v>
      </c>
      <c r="F4738" s="282" t="s">
        <v>3788</v>
      </c>
      <c r="H4738" s="283">
        <v>59.895000000000003</v>
      </c>
      <c r="L4738" s="279"/>
      <c r="M4738" s="284"/>
      <c r="T4738" s="285"/>
      <c r="AT4738" s="281" t="s">
        <v>373</v>
      </c>
      <c r="AU4738" s="281" t="s">
        <v>90</v>
      </c>
      <c r="AV4738" s="280" t="s">
        <v>90</v>
      </c>
      <c r="AW4738" s="280" t="s">
        <v>31</v>
      </c>
      <c r="AX4738" s="280" t="s">
        <v>77</v>
      </c>
      <c r="AY4738" s="281" t="s">
        <v>366</v>
      </c>
    </row>
    <row r="4739" spans="2:65" s="280" customFormat="1">
      <c r="B4739" s="279"/>
      <c r="D4739" s="274" t="s">
        <v>373</v>
      </c>
      <c r="E4739" s="281" t="s">
        <v>1</v>
      </c>
      <c r="F4739" s="282" t="s">
        <v>3789</v>
      </c>
      <c r="H4739" s="283">
        <v>27.16</v>
      </c>
      <c r="L4739" s="279"/>
      <c r="M4739" s="284"/>
      <c r="T4739" s="285"/>
      <c r="AT4739" s="281" t="s">
        <v>373</v>
      </c>
      <c r="AU4739" s="281" t="s">
        <v>90</v>
      </c>
      <c r="AV4739" s="280" t="s">
        <v>90</v>
      </c>
      <c r="AW4739" s="280" t="s">
        <v>31</v>
      </c>
      <c r="AX4739" s="280" t="s">
        <v>77</v>
      </c>
      <c r="AY4739" s="281" t="s">
        <v>366</v>
      </c>
    </row>
    <row r="4740" spans="2:65" s="294" customFormat="1">
      <c r="B4740" s="293"/>
      <c r="D4740" s="274" t="s">
        <v>373</v>
      </c>
      <c r="E4740" s="295" t="s">
        <v>1</v>
      </c>
      <c r="F4740" s="296" t="s">
        <v>397</v>
      </c>
      <c r="H4740" s="297">
        <v>213.44499999999999</v>
      </c>
      <c r="L4740" s="293"/>
      <c r="M4740" s="298"/>
      <c r="T4740" s="299"/>
      <c r="AT4740" s="295" t="s">
        <v>373</v>
      </c>
      <c r="AU4740" s="295" t="s">
        <v>90</v>
      </c>
      <c r="AV4740" s="294" t="s">
        <v>149</v>
      </c>
      <c r="AW4740" s="294" t="s">
        <v>31</v>
      </c>
      <c r="AX4740" s="294" t="s">
        <v>77</v>
      </c>
      <c r="AY4740" s="295" t="s">
        <v>366</v>
      </c>
    </row>
    <row r="4741" spans="2:65" s="273" customFormat="1">
      <c r="B4741" s="272"/>
      <c r="D4741" s="274" t="s">
        <v>373</v>
      </c>
      <c r="E4741" s="275" t="s">
        <v>1</v>
      </c>
      <c r="F4741" s="276" t="s">
        <v>1381</v>
      </c>
      <c r="H4741" s="275" t="s">
        <v>1</v>
      </c>
      <c r="L4741" s="272"/>
      <c r="M4741" s="277"/>
      <c r="T4741" s="278"/>
      <c r="AT4741" s="275" t="s">
        <v>373</v>
      </c>
      <c r="AU4741" s="275" t="s">
        <v>90</v>
      </c>
      <c r="AV4741" s="273" t="s">
        <v>84</v>
      </c>
      <c r="AW4741" s="273" t="s">
        <v>31</v>
      </c>
      <c r="AX4741" s="273" t="s">
        <v>77</v>
      </c>
      <c r="AY4741" s="275" t="s">
        <v>366</v>
      </c>
    </row>
    <row r="4742" spans="2:65" s="280" customFormat="1">
      <c r="B4742" s="279"/>
      <c r="D4742" s="274" t="s">
        <v>373</v>
      </c>
      <c r="E4742" s="281" t="s">
        <v>1</v>
      </c>
      <c r="F4742" s="282" t="s">
        <v>3790</v>
      </c>
      <c r="H4742" s="283">
        <v>43.284999999999997</v>
      </c>
      <c r="L4742" s="279"/>
      <c r="M4742" s="284"/>
      <c r="T4742" s="285"/>
      <c r="AT4742" s="281" t="s">
        <v>373</v>
      </c>
      <c r="AU4742" s="281" t="s">
        <v>90</v>
      </c>
      <c r="AV4742" s="280" t="s">
        <v>90</v>
      </c>
      <c r="AW4742" s="280" t="s">
        <v>31</v>
      </c>
      <c r="AX4742" s="280" t="s">
        <v>77</v>
      </c>
      <c r="AY4742" s="281" t="s">
        <v>366</v>
      </c>
    </row>
    <row r="4743" spans="2:65" s="280" customFormat="1">
      <c r="B4743" s="279"/>
      <c r="D4743" s="274" t="s">
        <v>373</v>
      </c>
      <c r="E4743" s="281" t="s">
        <v>1</v>
      </c>
      <c r="F4743" s="282" t="s">
        <v>3791</v>
      </c>
      <c r="H4743" s="283">
        <v>12.69</v>
      </c>
      <c r="L4743" s="279"/>
      <c r="M4743" s="284"/>
      <c r="T4743" s="285"/>
      <c r="AT4743" s="281" t="s">
        <v>373</v>
      </c>
      <c r="AU4743" s="281" t="s">
        <v>90</v>
      </c>
      <c r="AV4743" s="280" t="s">
        <v>90</v>
      </c>
      <c r="AW4743" s="280" t="s">
        <v>31</v>
      </c>
      <c r="AX4743" s="280" t="s">
        <v>77</v>
      </c>
      <c r="AY4743" s="281" t="s">
        <v>366</v>
      </c>
    </row>
    <row r="4744" spans="2:65" s="294" customFormat="1">
      <c r="B4744" s="293"/>
      <c r="D4744" s="274" t="s">
        <v>373</v>
      </c>
      <c r="E4744" s="295" t="s">
        <v>1</v>
      </c>
      <c r="F4744" s="296" t="s">
        <v>397</v>
      </c>
      <c r="H4744" s="297">
        <v>55.975000000000001</v>
      </c>
      <c r="L4744" s="293"/>
      <c r="M4744" s="298"/>
      <c r="T4744" s="299"/>
      <c r="AT4744" s="295" t="s">
        <v>373</v>
      </c>
      <c r="AU4744" s="295" t="s">
        <v>90</v>
      </c>
      <c r="AV4744" s="294" t="s">
        <v>149</v>
      </c>
      <c r="AW4744" s="294" t="s">
        <v>31</v>
      </c>
      <c r="AX4744" s="294" t="s">
        <v>77</v>
      </c>
      <c r="AY4744" s="295" t="s">
        <v>366</v>
      </c>
    </row>
    <row r="4745" spans="2:65" s="287" customFormat="1">
      <c r="B4745" s="286"/>
      <c r="D4745" s="274" t="s">
        <v>373</v>
      </c>
      <c r="E4745" s="288" t="s">
        <v>1</v>
      </c>
      <c r="F4745" s="289" t="s">
        <v>378</v>
      </c>
      <c r="H4745" s="290">
        <v>269.42</v>
      </c>
      <c r="L4745" s="286"/>
      <c r="M4745" s="291"/>
      <c r="T4745" s="292"/>
      <c r="AT4745" s="288" t="s">
        <v>373</v>
      </c>
      <c r="AU4745" s="288" t="s">
        <v>90</v>
      </c>
      <c r="AV4745" s="287" t="s">
        <v>371</v>
      </c>
      <c r="AW4745" s="287" t="s">
        <v>31</v>
      </c>
      <c r="AX4745" s="287" t="s">
        <v>84</v>
      </c>
      <c r="AY4745" s="288" t="s">
        <v>366</v>
      </c>
    </row>
    <row r="4746" spans="2:65" s="74" customFormat="1" ht="37.9" customHeight="1">
      <c r="B4746" s="73"/>
      <c r="C4746" s="260" t="s">
        <v>3792</v>
      </c>
      <c r="D4746" s="260" t="s">
        <v>368</v>
      </c>
      <c r="E4746" s="261" t="s">
        <v>3793</v>
      </c>
      <c r="F4746" s="262" t="s">
        <v>3794</v>
      </c>
      <c r="G4746" s="263" t="s">
        <v>249</v>
      </c>
      <c r="H4746" s="264">
        <v>434.49</v>
      </c>
      <c r="I4746" s="26"/>
      <c r="J4746" s="266">
        <f>ROUND(I4746*H4746,2)</f>
        <v>0</v>
      </c>
      <c r="K4746" s="267"/>
      <c r="L4746" s="73"/>
      <c r="M4746" s="27" t="s">
        <v>1</v>
      </c>
      <c r="N4746" s="233" t="s">
        <v>43</v>
      </c>
      <c r="P4746" s="269">
        <f>O4746*H4746</f>
        <v>0</v>
      </c>
      <c r="Q4746" s="269">
        <v>0</v>
      </c>
      <c r="R4746" s="269">
        <f>Q4746*H4746</f>
        <v>0</v>
      </c>
      <c r="S4746" s="269">
        <v>0.05</v>
      </c>
      <c r="T4746" s="270">
        <f>S4746*H4746</f>
        <v>21.724500000000003</v>
      </c>
      <c r="AR4746" s="271" t="s">
        <v>371</v>
      </c>
      <c r="AT4746" s="271" t="s">
        <v>368</v>
      </c>
      <c r="AU4746" s="271" t="s">
        <v>90</v>
      </c>
      <c r="AY4746" s="53" t="s">
        <v>366</v>
      </c>
      <c r="BE4746" s="179">
        <f>IF(N4746="základná",J4746,0)</f>
        <v>0</v>
      </c>
      <c r="BF4746" s="179">
        <f>IF(N4746="znížená",J4746,0)</f>
        <v>0</v>
      </c>
      <c r="BG4746" s="179">
        <f>IF(N4746="zákl. prenesená",J4746,0)</f>
        <v>0</v>
      </c>
      <c r="BH4746" s="179">
        <f>IF(N4746="zníž. prenesená",J4746,0)</f>
        <v>0</v>
      </c>
      <c r="BI4746" s="179">
        <f>IF(N4746="nulová",J4746,0)</f>
        <v>0</v>
      </c>
      <c r="BJ4746" s="53" t="s">
        <v>90</v>
      </c>
      <c r="BK4746" s="179">
        <f>ROUND(I4746*H4746,2)</f>
        <v>0</v>
      </c>
      <c r="BL4746" s="53" t="s">
        <v>371</v>
      </c>
      <c r="BM4746" s="271" t="s">
        <v>3795</v>
      </c>
    </row>
    <row r="4747" spans="2:65" s="280" customFormat="1">
      <c r="B4747" s="279"/>
      <c r="D4747" s="274" t="s">
        <v>373</v>
      </c>
      <c r="E4747" s="281" t="s">
        <v>1</v>
      </c>
      <c r="F4747" s="282" t="s">
        <v>165</v>
      </c>
      <c r="H4747" s="283">
        <v>434.49</v>
      </c>
      <c r="L4747" s="279"/>
      <c r="M4747" s="284"/>
      <c r="T4747" s="285"/>
      <c r="AT4747" s="281" t="s">
        <v>373</v>
      </c>
      <c r="AU4747" s="281" t="s">
        <v>90</v>
      </c>
      <c r="AV4747" s="280" t="s">
        <v>90</v>
      </c>
      <c r="AW4747" s="280" t="s">
        <v>31</v>
      </c>
      <c r="AX4747" s="280" t="s">
        <v>84</v>
      </c>
      <c r="AY4747" s="281" t="s">
        <v>366</v>
      </c>
    </row>
    <row r="4748" spans="2:65" s="74" customFormat="1" ht="37.9" customHeight="1">
      <c r="B4748" s="73"/>
      <c r="C4748" s="260" t="s">
        <v>3796</v>
      </c>
      <c r="D4748" s="260" t="s">
        <v>368</v>
      </c>
      <c r="E4748" s="261" t="s">
        <v>3797</v>
      </c>
      <c r="F4748" s="262" t="s">
        <v>3798</v>
      </c>
      <c r="G4748" s="263" t="s">
        <v>249</v>
      </c>
      <c r="H4748" s="264">
        <v>626.44000000000005</v>
      </c>
      <c r="I4748" s="26"/>
      <c r="J4748" s="266">
        <f>ROUND(I4748*H4748,2)</f>
        <v>0</v>
      </c>
      <c r="K4748" s="267"/>
      <c r="L4748" s="73"/>
      <c r="M4748" s="27" t="s">
        <v>1</v>
      </c>
      <c r="N4748" s="233" t="s">
        <v>43</v>
      </c>
      <c r="P4748" s="269">
        <f>O4748*H4748</f>
        <v>0</v>
      </c>
      <c r="Q4748" s="269">
        <v>0</v>
      </c>
      <c r="R4748" s="269">
        <f>Q4748*H4748</f>
        <v>0</v>
      </c>
      <c r="S4748" s="269">
        <v>0.05</v>
      </c>
      <c r="T4748" s="270">
        <f>S4748*H4748</f>
        <v>31.322000000000003</v>
      </c>
      <c r="AR4748" s="271" t="s">
        <v>371</v>
      </c>
      <c r="AT4748" s="271" t="s">
        <v>368</v>
      </c>
      <c r="AU4748" s="271" t="s">
        <v>90</v>
      </c>
      <c r="AY4748" s="53" t="s">
        <v>366</v>
      </c>
      <c r="BE4748" s="179">
        <f>IF(N4748="základná",J4748,0)</f>
        <v>0</v>
      </c>
      <c r="BF4748" s="179">
        <f>IF(N4748="znížená",J4748,0)</f>
        <v>0</v>
      </c>
      <c r="BG4748" s="179">
        <f>IF(N4748="zákl. prenesená",J4748,0)</f>
        <v>0</v>
      </c>
      <c r="BH4748" s="179">
        <f>IF(N4748="zníž. prenesená",J4748,0)</f>
        <v>0</v>
      </c>
      <c r="BI4748" s="179">
        <f>IF(N4748="nulová",J4748,0)</f>
        <v>0</v>
      </c>
      <c r="BJ4748" s="53" t="s">
        <v>90</v>
      </c>
      <c r="BK4748" s="179">
        <f>ROUND(I4748*H4748,2)</f>
        <v>0</v>
      </c>
      <c r="BL4748" s="53" t="s">
        <v>371</v>
      </c>
      <c r="BM4748" s="271" t="s">
        <v>3799</v>
      </c>
    </row>
    <row r="4749" spans="2:65" s="273" customFormat="1">
      <c r="B4749" s="272"/>
      <c r="D4749" s="274" t="s">
        <v>373</v>
      </c>
      <c r="E4749" s="275" t="s">
        <v>1</v>
      </c>
      <c r="F4749" s="276" t="s">
        <v>3800</v>
      </c>
      <c r="H4749" s="275" t="s">
        <v>1</v>
      </c>
      <c r="L4749" s="272"/>
      <c r="M4749" s="277"/>
      <c r="T4749" s="278"/>
      <c r="AT4749" s="275" t="s">
        <v>373</v>
      </c>
      <c r="AU4749" s="275" t="s">
        <v>90</v>
      </c>
      <c r="AV4749" s="273" t="s">
        <v>84</v>
      </c>
      <c r="AW4749" s="273" t="s">
        <v>31</v>
      </c>
      <c r="AX4749" s="273" t="s">
        <v>77</v>
      </c>
      <c r="AY4749" s="275" t="s">
        <v>366</v>
      </c>
    </row>
    <row r="4750" spans="2:65" s="280" customFormat="1">
      <c r="B4750" s="279"/>
      <c r="D4750" s="274" t="s">
        <v>373</v>
      </c>
      <c r="E4750" s="281" t="s">
        <v>1</v>
      </c>
      <c r="F4750" s="282" t="s">
        <v>3801</v>
      </c>
      <c r="H4750" s="283">
        <v>626.44000000000005</v>
      </c>
      <c r="L4750" s="279"/>
      <c r="M4750" s="284"/>
      <c r="T4750" s="285"/>
      <c r="AT4750" s="281" t="s">
        <v>373</v>
      </c>
      <c r="AU4750" s="281" t="s">
        <v>90</v>
      </c>
      <c r="AV4750" s="280" t="s">
        <v>90</v>
      </c>
      <c r="AW4750" s="280" t="s">
        <v>31</v>
      </c>
      <c r="AX4750" s="280" t="s">
        <v>77</v>
      </c>
      <c r="AY4750" s="281" t="s">
        <v>366</v>
      </c>
    </row>
    <row r="4751" spans="2:65" s="287" customFormat="1">
      <c r="B4751" s="286"/>
      <c r="D4751" s="274" t="s">
        <v>373</v>
      </c>
      <c r="E4751" s="288" t="s">
        <v>1</v>
      </c>
      <c r="F4751" s="289" t="s">
        <v>378</v>
      </c>
      <c r="H4751" s="290">
        <v>626.44000000000005</v>
      </c>
      <c r="L4751" s="286"/>
      <c r="M4751" s="291"/>
      <c r="T4751" s="292"/>
      <c r="AT4751" s="288" t="s">
        <v>373</v>
      </c>
      <c r="AU4751" s="288" t="s">
        <v>90</v>
      </c>
      <c r="AV4751" s="287" t="s">
        <v>371</v>
      </c>
      <c r="AW4751" s="287" t="s">
        <v>31</v>
      </c>
      <c r="AX4751" s="287" t="s">
        <v>84</v>
      </c>
      <c r="AY4751" s="288" t="s">
        <v>366</v>
      </c>
    </row>
    <row r="4752" spans="2:65" s="74" customFormat="1" ht="37.9" customHeight="1">
      <c r="B4752" s="73"/>
      <c r="C4752" s="260" t="s">
        <v>3802</v>
      </c>
      <c r="D4752" s="260" t="s">
        <v>368</v>
      </c>
      <c r="E4752" s="261" t="s">
        <v>3803</v>
      </c>
      <c r="F4752" s="262" t="s">
        <v>3804</v>
      </c>
      <c r="G4752" s="263" t="s">
        <v>249</v>
      </c>
      <c r="H4752" s="264">
        <v>29.28</v>
      </c>
      <c r="I4752" s="26"/>
      <c r="J4752" s="266">
        <f>ROUND(I4752*H4752,2)</f>
        <v>0</v>
      </c>
      <c r="K4752" s="267"/>
      <c r="L4752" s="73"/>
      <c r="M4752" s="27" t="s">
        <v>1</v>
      </c>
      <c r="N4752" s="233" t="s">
        <v>43</v>
      </c>
      <c r="P4752" s="269">
        <f>O4752*H4752</f>
        <v>0</v>
      </c>
      <c r="Q4752" s="269">
        <v>0</v>
      </c>
      <c r="R4752" s="269">
        <f>Q4752*H4752</f>
        <v>0</v>
      </c>
      <c r="S4752" s="269">
        <v>0</v>
      </c>
      <c r="T4752" s="270">
        <f>S4752*H4752</f>
        <v>0</v>
      </c>
      <c r="AR4752" s="271" t="s">
        <v>371</v>
      </c>
      <c r="AT4752" s="271" t="s">
        <v>368</v>
      </c>
      <c r="AU4752" s="271" t="s">
        <v>90</v>
      </c>
      <c r="AY4752" s="53" t="s">
        <v>366</v>
      </c>
      <c r="BE4752" s="179">
        <f>IF(N4752="základná",J4752,0)</f>
        <v>0</v>
      </c>
      <c r="BF4752" s="179">
        <f>IF(N4752="znížená",J4752,0)</f>
        <v>0</v>
      </c>
      <c r="BG4752" s="179">
        <f>IF(N4752="zákl. prenesená",J4752,0)</f>
        <v>0</v>
      </c>
      <c r="BH4752" s="179">
        <f>IF(N4752="zníž. prenesená",J4752,0)</f>
        <v>0</v>
      </c>
      <c r="BI4752" s="179">
        <f>IF(N4752="nulová",J4752,0)</f>
        <v>0</v>
      </c>
      <c r="BJ4752" s="53" t="s">
        <v>90</v>
      </c>
      <c r="BK4752" s="179">
        <f>ROUND(I4752*H4752,2)</f>
        <v>0</v>
      </c>
      <c r="BL4752" s="53" t="s">
        <v>371</v>
      </c>
      <c r="BM4752" s="271" t="s">
        <v>3805</v>
      </c>
    </row>
    <row r="4753" spans="2:65" s="273" customFormat="1">
      <c r="B4753" s="272"/>
      <c r="D4753" s="274" t="s">
        <v>373</v>
      </c>
      <c r="E4753" s="275" t="s">
        <v>1</v>
      </c>
      <c r="F4753" s="276" t="s">
        <v>1640</v>
      </c>
      <c r="H4753" s="275" t="s">
        <v>1</v>
      </c>
      <c r="L4753" s="272"/>
      <c r="M4753" s="277"/>
      <c r="T4753" s="278"/>
      <c r="AT4753" s="275" t="s">
        <v>373</v>
      </c>
      <c r="AU4753" s="275" t="s">
        <v>90</v>
      </c>
      <c r="AV4753" s="273" t="s">
        <v>84</v>
      </c>
      <c r="AW4753" s="273" t="s">
        <v>31</v>
      </c>
      <c r="AX4753" s="273" t="s">
        <v>77</v>
      </c>
      <c r="AY4753" s="275" t="s">
        <v>366</v>
      </c>
    </row>
    <row r="4754" spans="2:65" s="280" customFormat="1">
      <c r="B4754" s="279"/>
      <c r="D4754" s="274" t="s">
        <v>373</v>
      </c>
      <c r="E4754" s="281" t="s">
        <v>1</v>
      </c>
      <c r="F4754" s="282" t="s">
        <v>1641</v>
      </c>
      <c r="H4754" s="283">
        <v>29.28</v>
      </c>
      <c r="L4754" s="279"/>
      <c r="M4754" s="284"/>
      <c r="T4754" s="285"/>
      <c r="AT4754" s="281" t="s">
        <v>373</v>
      </c>
      <c r="AU4754" s="281" t="s">
        <v>90</v>
      </c>
      <c r="AV4754" s="280" t="s">
        <v>90</v>
      </c>
      <c r="AW4754" s="280" t="s">
        <v>31</v>
      </c>
      <c r="AX4754" s="280" t="s">
        <v>77</v>
      </c>
      <c r="AY4754" s="281" t="s">
        <v>366</v>
      </c>
    </row>
    <row r="4755" spans="2:65" s="287" customFormat="1">
      <c r="B4755" s="286"/>
      <c r="D4755" s="274" t="s">
        <v>373</v>
      </c>
      <c r="E4755" s="288" t="s">
        <v>1</v>
      </c>
      <c r="F4755" s="289" t="s">
        <v>378</v>
      </c>
      <c r="H4755" s="290">
        <v>29.28</v>
      </c>
      <c r="L4755" s="286"/>
      <c r="M4755" s="291"/>
      <c r="T4755" s="292"/>
      <c r="AT4755" s="288" t="s">
        <v>373</v>
      </c>
      <c r="AU4755" s="288" t="s">
        <v>90</v>
      </c>
      <c r="AV4755" s="287" t="s">
        <v>371</v>
      </c>
      <c r="AW4755" s="287" t="s">
        <v>31</v>
      </c>
      <c r="AX4755" s="287" t="s">
        <v>84</v>
      </c>
      <c r="AY4755" s="288" t="s">
        <v>366</v>
      </c>
    </row>
    <row r="4756" spans="2:65" s="74" customFormat="1" ht="24.2" customHeight="1">
      <c r="B4756" s="73"/>
      <c r="C4756" s="260" t="s">
        <v>3806</v>
      </c>
      <c r="D4756" s="260" t="s">
        <v>368</v>
      </c>
      <c r="E4756" s="261" t="s">
        <v>3807</v>
      </c>
      <c r="F4756" s="262" t="s">
        <v>3808</v>
      </c>
      <c r="G4756" s="263" t="s">
        <v>249</v>
      </c>
      <c r="H4756" s="264">
        <v>3011.402</v>
      </c>
      <c r="I4756" s="26"/>
      <c r="J4756" s="266">
        <f>ROUND(I4756*H4756,2)</f>
        <v>0</v>
      </c>
      <c r="K4756" s="267"/>
      <c r="L4756" s="73"/>
      <c r="M4756" s="27" t="s">
        <v>1</v>
      </c>
      <c r="N4756" s="233" t="s">
        <v>43</v>
      </c>
      <c r="P4756" s="269">
        <f>O4756*H4756</f>
        <v>0</v>
      </c>
      <c r="Q4756" s="269">
        <v>0</v>
      </c>
      <c r="R4756" s="269">
        <f>Q4756*H4756</f>
        <v>0</v>
      </c>
      <c r="S4756" s="269">
        <v>0.01</v>
      </c>
      <c r="T4756" s="270">
        <f>S4756*H4756</f>
        <v>30.11402</v>
      </c>
      <c r="AR4756" s="271" t="s">
        <v>371</v>
      </c>
      <c r="AT4756" s="271" t="s">
        <v>368</v>
      </c>
      <c r="AU4756" s="271" t="s">
        <v>90</v>
      </c>
      <c r="AY4756" s="53" t="s">
        <v>366</v>
      </c>
      <c r="BE4756" s="179">
        <f>IF(N4756="základná",J4756,0)</f>
        <v>0</v>
      </c>
      <c r="BF4756" s="179">
        <f>IF(N4756="znížená",J4756,0)</f>
        <v>0</v>
      </c>
      <c r="BG4756" s="179">
        <f>IF(N4756="zákl. prenesená",J4756,0)</f>
        <v>0</v>
      </c>
      <c r="BH4756" s="179">
        <f>IF(N4756="zníž. prenesená",J4756,0)</f>
        <v>0</v>
      </c>
      <c r="BI4756" s="179">
        <f>IF(N4756="nulová",J4756,0)</f>
        <v>0</v>
      </c>
      <c r="BJ4756" s="53" t="s">
        <v>90</v>
      </c>
      <c r="BK4756" s="179">
        <f>ROUND(I4756*H4756,2)</f>
        <v>0</v>
      </c>
      <c r="BL4756" s="53" t="s">
        <v>371</v>
      </c>
      <c r="BM4756" s="271" t="s">
        <v>3809</v>
      </c>
    </row>
    <row r="4757" spans="2:65" s="280" customFormat="1">
      <c r="B4757" s="279"/>
      <c r="D4757" s="274" t="s">
        <v>373</v>
      </c>
      <c r="E4757" s="281" t="s">
        <v>1</v>
      </c>
      <c r="F4757" s="282" t="s">
        <v>3810</v>
      </c>
      <c r="H4757" s="283">
        <v>3011.402</v>
      </c>
      <c r="L4757" s="279"/>
      <c r="M4757" s="284"/>
      <c r="T4757" s="285"/>
      <c r="AT4757" s="281" t="s">
        <v>373</v>
      </c>
      <c r="AU4757" s="281" t="s">
        <v>90</v>
      </c>
      <c r="AV4757" s="280" t="s">
        <v>90</v>
      </c>
      <c r="AW4757" s="280" t="s">
        <v>31</v>
      </c>
      <c r="AX4757" s="280" t="s">
        <v>77</v>
      </c>
      <c r="AY4757" s="281" t="s">
        <v>366</v>
      </c>
    </row>
    <row r="4758" spans="2:65" s="287" customFormat="1">
      <c r="B4758" s="286"/>
      <c r="D4758" s="274" t="s">
        <v>373</v>
      </c>
      <c r="E4758" s="288" t="s">
        <v>1</v>
      </c>
      <c r="F4758" s="289" t="s">
        <v>378</v>
      </c>
      <c r="H4758" s="290">
        <v>3011.402</v>
      </c>
      <c r="L4758" s="286"/>
      <c r="M4758" s="291"/>
      <c r="T4758" s="292"/>
      <c r="AT4758" s="288" t="s">
        <v>373</v>
      </c>
      <c r="AU4758" s="288" t="s">
        <v>90</v>
      </c>
      <c r="AV4758" s="287" t="s">
        <v>371</v>
      </c>
      <c r="AW4758" s="287" t="s">
        <v>31</v>
      </c>
      <c r="AX4758" s="287" t="s">
        <v>84</v>
      </c>
      <c r="AY4758" s="288" t="s">
        <v>366</v>
      </c>
    </row>
    <row r="4759" spans="2:65" s="74" customFormat="1" ht="44.25" customHeight="1">
      <c r="B4759" s="73"/>
      <c r="C4759" s="260" t="s">
        <v>3811</v>
      </c>
      <c r="D4759" s="260" t="s">
        <v>368</v>
      </c>
      <c r="E4759" s="261" t="s">
        <v>3812</v>
      </c>
      <c r="F4759" s="262" t="s">
        <v>3813</v>
      </c>
      <c r="G4759" s="263" t="s">
        <v>249</v>
      </c>
      <c r="H4759" s="264">
        <v>980.69299999999998</v>
      </c>
      <c r="I4759" s="26"/>
      <c r="J4759" s="266">
        <f>ROUND(I4759*H4759,2)</f>
        <v>0</v>
      </c>
      <c r="K4759" s="267"/>
      <c r="L4759" s="73"/>
      <c r="M4759" s="27" t="s">
        <v>1</v>
      </c>
      <c r="N4759" s="233" t="s">
        <v>43</v>
      </c>
      <c r="P4759" s="269">
        <f>O4759*H4759</f>
        <v>0</v>
      </c>
      <c r="Q4759" s="269">
        <v>0</v>
      </c>
      <c r="R4759" s="269">
        <f>Q4759*H4759</f>
        <v>0</v>
      </c>
      <c r="S4759" s="269">
        <v>4.5999999999999999E-2</v>
      </c>
      <c r="T4759" s="270">
        <f>S4759*H4759</f>
        <v>45.111877999999997</v>
      </c>
      <c r="AR4759" s="271" t="s">
        <v>371</v>
      </c>
      <c r="AT4759" s="271" t="s">
        <v>368</v>
      </c>
      <c r="AU4759" s="271" t="s">
        <v>90</v>
      </c>
      <c r="AY4759" s="53" t="s">
        <v>366</v>
      </c>
      <c r="BE4759" s="179">
        <f>IF(N4759="základná",J4759,0)</f>
        <v>0</v>
      </c>
      <c r="BF4759" s="179">
        <f>IF(N4759="znížená",J4759,0)</f>
        <v>0</v>
      </c>
      <c r="BG4759" s="179">
        <f>IF(N4759="zákl. prenesená",J4759,0)</f>
        <v>0</v>
      </c>
      <c r="BH4759" s="179">
        <f>IF(N4759="zníž. prenesená",J4759,0)</f>
        <v>0</v>
      </c>
      <c r="BI4759" s="179">
        <f>IF(N4759="nulová",J4759,0)</f>
        <v>0</v>
      </c>
      <c r="BJ4759" s="53" t="s">
        <v>90</v>
      </c>
      <c r="BK4759" s="179">
        <f>ROUND(I4759*H4759,2)</f>
        <v>0</v>
      </c>
      <c r="BL4759" s="53" t="s">
        <v>371</v>
      </c>
      <c r="BM4759" s="271" t="s">
        <v>3814</v>
      </c>
    </row>
    <row r="4760" spans="2:65" s="273" customFormat="1">
      <c r="B4760" s="272"/>
      <c r="D4760" s="274" t="s">
        <v>373</v>
      </c>
      <c r="E4760" s="275" t="s">
        <v>1</v>
      </c>
      <c r="F4760" s="276" t="s">
        <v>3815</v>
      </c>
      <c r="H4760" s="275" t="s">
        <v>1</v>
      </c>
      <c r="L4760" s="272"/>
      <c r="M4760" s="277"/>
      <c r="T4760" s="278"/>
      <c r="AT4760" s="275" t="s">
        <v>373</v>
      </c>
      <c r="AU4760" s="275" t="s">
        <v>90</v>
      </c>
      <c r="AV4760" s="273" t="s">
        <v>84</v>
      </c>
      <c r="AW4760" s="273" t="s">
        <v>31</v>
      </c>
      <c r="AX4760" s="273" t="s">
        <v>77</v>
      </c>
      <c r="AY4760" s="275" t="s">
        <v>366</v>
      </c>
    </row>
    <row r="4761" spans="2:65" s="273" customFormat="1">
      <c r="B4761" s="272"/>
      <c r="D4761" s="274" t="s">
        <v>373</v>
      </c>
      <c r="E4761" s="275" t="s">
        <v>1</v>
      </c>
      <c r="F4761" s="276" t="s">
        <v>1649</v>
      </c>
      <c r="H4761" s="275" t="s">
        <v>1</v>
      </c>
      <c r="L4761" s="272"/>
      <c r="M4761" s="277"/>
      <c r="T4761" s="278"/>
      <c r="AT4761" s="275" t="s">
        <v>373</v>
      </c>
      <c r="AU4761" s="275" t="s">
        <v>90</v>
      </c>
      <c r="AV4761" s="273" t="s">
        <v>84</v>
      </c>
      <c r="AW4761" s="273" t="s">
        <v>31</v>
      </c>
      <c r="AX4761" s="273" t="s">
        <v>77</v>
      </c>
      <c r="AY4761" s="275" t="s">
        <v>366</v>
      </c>
    </row>
    <row r="4762" spans="2:65" s="273" customFormat="1">
      <c r="B4762" s="272"/>
      <c r="D4762" s="274" t="s">
        <v>373</v>
      </c>
      <c r="E4762" s="275" t="s">
        <v>1</v>
      </c>
      <c r="F4762" s="276" t="s">
        <v>1899</v>
      </c>
      <c r="H4762" s="275" t="s">
        <v>1</v>
      </c>
      <c r="L4762" s="272"/>
      <c r="M4762" s="277"/>
      <c r="T4762" s="278"/>
      <c r="AT4762" s="275" t="s">
        <v>373</v>
      </c>
      <c r="AU4762" s="275" t="s">
        <v>90</v>
      </c>
      <c r="AV4762" s="273" t="s">
        <v>84</v>
      </c>
      <c r="AW4762" s="273" t="s">
        <v>31</v>
      </c>
      <c r="AX4762" s="273" t="s">
        <v>77</v>
      </c>
      <c r="AY4762" s="275" t="s">
        <v>366</v>
      </c>
    </row>
    <row r="4763" spans="2:65" s="280" customFormat="1">
      <c r="B4763" s="279"/>
      <c r="D4763" s="274" t="s">
        <v>373</v>
      </c>
      <c r="E4763" s="281" t="s">
        <v>1</v>
      </c>
      <c r="F4763" s="282" t="s">
        <v>2389</v>
      </c>
      <c r="H4763" s="283">
        <v>8.8130000000000006</v>
      </c>
      <c r="L4763" s="279"/>
      <c r="M4763" s="284"/>
      <c r="T4763" s="285"/>
      <c r="AT4763" s="281" t="s">
        <v>373</v>
      </c>
      <c r="AU4763" s="281" t="s">
        <v>90</v>
      </c>
      <c r="AV4763" s="280" t="s">
        <v>90</v>
      </c>
      <c r="AW4763" s="280" t="s">
        <v>31</v>
      </c>
      <c r="AX4763" s="280" t="s">
        <v>77</v>
      </c>
      <c r="AY4763" s="281" t="s">
        <v>366</v>
      </c>
    </row>
    <row r="4764" spans="2:65" s="280" customFormat="1">
      <c r="B4764" s="279"/>
      <c r="D4764" s="274" t="s">
        <v>373</v>
      </c>
      <c r="E4764" s="281" t="s">
        <v>1</v>
      </c>
      <c r="F4764" s="282" t="s">
        <v>2051</v>
      </c>
      <c r="H4764" s="283">
        <v>-0.495</v>
      </c>
      <c r="L4764" s="279"/>
      <c r="M4764" s="284"/>
      <c r="T4764" s="285"/>
      <c r="AT4764" s="281" t="s">
        <v>373</v>
      </c>
      <c r="AU4764" s="281" t="s">
        <v>90</v>
      </c>
      <c r="AV4764" s="280" t="s">
        <v>90</v>
      </c>
      <c r="AW4764" s="280" t="s">
        <v>31</v>
      </c>
      <c r="AX4764" s="280" t="s">
        <v>77</v>
      </c>
      <c r="AY4764" s="281" t="s">
        <v>366</v>
      </c>
    </row>
    <row r="4765" spans="2:65" s="280" customFormat="1">
      <c r="B4765" s="279"/>
      <c r="D4765" s="274" t="s">
        <v>373</v>
      </c>
      <c r="E4765" s="281" t="s">
        <v>1</v>
      </c>
      <c r="F4765" s="282" t="s">
        <v>2390</v>
      </c>
      <c r="H4765" s="283">
        <v>0.97899999999999998</v>
      </c>
      <c r="L4765" s="279"/>
      <c r="M4765" s="284"/>
      <c r="T4765" s="285"/>
      <c r="AT4765" s="281" t="s">
        <v>373</v>
      </c>
      <c r="AU4765" s="281" t="s">
        <v>90</v>
      </c>
      <c r="AV4765" s="280" t="s">
        <v>90</v>
      </c>
      <c r="AW4765" s="280" t="s">
        <v>31</v>
      </c>
      <c r="AX4765" s="280" t="s">
        <v>77</v>
      </c>
      <c r="AY4765" s="281" t="s">
        <v>366</v>
      </c>
    </row>
    <row r="4766" spans="2:65" s="273" customFormat="1">
      <c r="B4766" s="272"/>
      <c r="D4766" s="274" t="s">
        <v>373</v>
      </c>
      <c r="E4766" s="275" t="s">
        <v>1</v>
      </c>
      <c r="F4766" s="276" t="s">
        <v>2394</v>
      </c>
      <c r="H4766" s="275" t="s">
        <v>1</v>
      </c>
      <c r="L4766" s="272"/>
      <c r="M4766" s="277"/>
      <c r="T4766" s="278"/>
      <c r="AT4766" s="275" t="s">
        <v>373</v>
      </c>
      <c r="AU4766" s="275" t="s">
        <v>90</v>
      </c>
      <c r="AV4766" s="273" t="s">
        <v>84</v>
      </c>
      <c r="AW4766" s="273" t="s">
        <v>31</v>
      </c>
      <c r="AX4766" s="273" t="s">
        <v>77</v>
      </c>
      <c r="AY4766" s="275" t="s">
        <v>366</v>
      </c>
    </row>
    <row r="4767" spans="2:65" s="280" customFormat="1">
      <c r="B4767" s="279"/>
      <c r="D4767" s="274" t="s">
        <v>373</v>
      </c>
      <c r="E4767" s="281" t="s">
        <v>1</v>
      </c>
      <c r="F4767" s="282" t="s">
        <v>2395</v>
      </c>
      <c r="H4767" s="283">
        <v>6.2320000000000002</v>
      </c>
      <c r="L4767" s="279"/>
      <c r="M4767" s="284"/>
      <c r="T4767" s="285"/>
      <c r="AT4767" s="281" t="s">
        <v>373</v>
      </c>
      <c r="AU4767" s="281" t="s">
        <v>90</v>
      </c>
      <c r="AV4767" s="280" t="s">
        <v>90</v>
      </c>
      <c r="AW4767" s="280" t="s">
        <v>31</v>
      </c>
      <c r="AX4767" s="280" t="s">
        <v>77</v>
      </c>
      <c r="AY4767" s="281" t="s">
        <v>366</v>
      </c>
    </row>
    <row r="4768" spans="2:65" s="280" customFormat="1">
      <c r="B4768" s="279"/>
      <c r="D4768" s="274" t="s">
        <v>373</v>
      </c>
      <c r="E4768" s="281" t="s">
        <v>1</v>
      </c>
      <c r="F4768" s="282" t="s">
        <v>2396</v>
      </c>
      <c r="H4768" s="283">
        <v>3.6139999999999999</v>
      </c>
      <c r="L4768" s="279"/>
      <c r="M4768" s="284"/>
      <c r="T4768" s="285"/>
      <c r="AT4768" s="281" t="s">
        <v>373</v>
      </c>
      <c r="AU4768" s="281" t="s">
        <v>90</v>
      </c>
      <c r="AV4768" s="280" t="s">
        <v>90</v>
      </c>
      <c r="AW4768" s="280" t="s">
        <v>31</v>
      </c>
      <c r="AX4768" s="280" t="s">
        <v>77</v>
      </c>
      <c r="AY4768" s="281" t="s">
        <v>366</v>
      </c>
    </row>
    <row r="4769" spans="2:51" s="273" customFormat="1">
      <c r="B4769" s="272"/>
      <c r="D4769" s="274" t="s">
        <v>373</v>
      </c>
      <c r="E4769" s="275" t="s">
        <v>1</v>
      </c>
      <c r="F4769" s="276" t="s">
        <v>2062</v>
      </c>
      <c r="H4769" s="275" t="s">
        <v>1</v>
      </c>
      <c r="L4769" s="272"/>
      <c r="M4769" s="277"/>
      <c r="T4769" s="278"/>
      <c r="AT4769" s="275" t="s">
        <v>373</v>
      </c>
      <c r="AU4769" s="275" t="s">
        <v>90</v>
      </c>
      <c r="AV4769" s="273" t="s">
        <v>84</v>
      </c>
      <c r="AW4769" s="273" t="s">
        <v>31</v>
      </c>
      <c r="AX4769" s="273" t="s">
        <v>77</v>
      </c>
      <c r="AY4769" s="275" t="s">
        <v>366</v>
      </c>
    </row>
    <row r="4770" spans="2:51" s="280" customFormat="1" ht="22.5">
      <c r="B4770" s="279"/>
      <c r="D4770" s="274" t="s">
        <v>373</v>
      </c>
      <c r="E4770" s="281" t="s">
        <v>1</v>
      </c>
      <c r="F4770" s="282" t="s">
        <v>2397</v>
      </c>
      <c r="H4770" s="283">
        <v>39.552999999999997</v>
      </c>
      <c r="L4770" s="279"/>
      <c r="M4770" s="284"/>
      <c r="T4770" s="285"/>
      <c r="AT4770" s="281" t="s">
        <v>373</v>
      </c>
      <c r="AU4770" s="281" t="s">
        <v>90</v>
      </c>
      <c r="AV4770" s="280" t="s">
        <v>90</v>
      </c>
      <c r="AW4770" s="280" t="s">
        <v>31</v>
      </c>
      <c r="AX4770" s="280" t="s">
        <v>77</v>
      </c>
      <c r="AY4770" s="281" t="s">
        <v>366</v>
      </c>
    </row>
    <row r="4771" spans="2:51" s="280" customFormat="1">
      <c r="B4771" s="279"/>
      <c r="D4771" s="274" t="s">
        <v>373</v>
      </c>
      <c r="E4771" s="281" t="s">
        <v>1</v>
      </c>
      <c r="F4771" s="282" t="s">
        <v>2398</v>
      </c>
      <c r="H4771" s="283">
        <v>-3.3650000000000002</v>
      </c>
      <c r="L4771" s="279"/>
      <c r="M4771" s="284"/>
      <c r="T4771" s="285"/>
      <c r="AT4771" s="281" t="s">
        <v>373</v>
      </c>
      <c r="AU4771" s="281" t="s">
        <v>90</v>
      </c>
      <c r="AV4771" s="280" t="s">
        <v>90</v>
      </c>
      <c r="AW4771" s="280" t="s">
        <v>31</v>
      </c>
      <c r="AX4771" s="280" t="s">
        <v>77</v>
      </c>
      <c r="AY4771" s="281" t="s">
        <v>366</v>
      </c>
    </row>
    <row r="4772" spans="2:51" s="280" customFormat="1">
      <c r="B4772" s="279"/>
      <c r="D4772" s="274" t="s">
        <v>373</v>
      </c>
      <c r="E4772" s="281" t="s">
        <v>1</v>
      </c>
      <c r="F4772" s="282" t="s">
        <v>2399</v>
      </c>
      <c r="H4772" s="283">
        <v>5.0149999999999997</v>
      </c>
      <c r="L4772" s="279"/>
      <c r="M4772" s="284"/>
      <c r="T4772" s="285"/>
      <c r="AT4772" s="281" t="s">
        <v>373</v>
      </c>
      <c r="AU4772" s="281" t="s">
        <v>90</v>
      </c>
      <c r="AV4772" s="280" t="s">
        <v>90</v>
      </c>
      <c r="AW4772" s="280" t="s">
        <v>31</v>
      </c>
      <c r="AX4772" s="280" t="s">
        <v>77</v>
      </c>
      <c r="AY4772" s="281" t="s">
        <v>366</v>
      </c>
    </row>
    <row r="4773" spans="2:51" s="273" customFormat="1">
      <c r="B4773" s="272"/>
      <c r="D4773" s="274" t="s">
        <v>373</v>
      </c>
      <c r="E4773" s="275" t="s">
        <v>1</v>
      </c>
      <c r="F4773" s="276" t="s">
        <v>1676</v>
      </c>
      <c r="H4773" s="275" t="s">
        <v>1</v>
      </c>
      <c r="L4773" s="272"/>
      <c r="M4773" s="277"/>
      <c r="T4773" s="278"/>
      <c r="AT4773" s="275" t="s">
        <v>373</v>
      </c>
      <c r="AU4773" s="275" t="s">
        <v>90</v>
      </c>
      <c r="AV4773" s="273" t="s">
        <v>84</v>
      </c>
      <c r="AW4773" s="273" t="s">
        <v>31</v>
      </c>
      <c r="AX4773" s="273" t="s">
        <v>77</v>
      </c>
      <c r="AY4773" s="275" t="s">
        <v>366</v>
      </c>
    </row>
    <row r="4774" spans="2:51" s="280" customFormat="1">
      <c r="B4774" s="279"/>
      <c r="D4774" s="274" t="s">
        <v>373</v>
      </c>
      <c r="E4774" s="281" t="s">
        <v>1</v>
      </c>
      <c r="F4774" s="282" t="s">
        <v>3816</v>
      </c>
      <c r="H4774" s="283">
        <v>39.604999999999997</v>
      </c>
      <c r="L4774" s="279"/>
      <c r="M4774" s="284"/>
      <c r="T4774" s="285"/>
      <c r="AT4774" s="281" t="s">
        <v>373</v>
      </c>
      <c r="AU4774" s="281" t="s">
        <v>90</v>
      </c>
      <c r="AV4774" s="280" t="s">
        <v>90</v>
      </c>
      <c r="AW4774" s="280" t="s">
        <v>31</v>
      </c>
      <c r="AX4774" s="280" t="s">
        <v>77</v>
      </c>
      <c r="AY4774" s="281" t="s">
        <v>366</v>
      </c>
    </row>
    <row r="4775" spans="2:51" s="280" customFormat="1">
      <c r="B4775" s="279"/>
      <c r="D4775" s="274" t="s">
        <v>373</v>
      </c>
      <c r="E4775" s="281" t="s">
        <v>1</v>
      </c>
      <c r="F4775" s="282" t="s">
        <v>1678</v>
      </c>
      <c r="H4775" s="283">
        <v>-0.89</v>
      </c>
      <c r="L4775" s="279"/>
      <c r="M4775" s="284"/>
      <c r="T4775" s="285"/>
      <c r="AT4775" s="281" t="s">
        <v>373</v>
      </c>
      <c r="AU4775" s="281" t="s">
        <v>90</v>
      </c>
      <c r="AV4775" s="280" t="s">
        <v>90</v>
      </c>
      <c r="AW4775" s="280" t="s">
        <v>31</v>
      </c>
      <c r="AX4775" s="280" t="s">
        <v>77</v>
      </c>
      <c r="AY4775" s="281" t="s">
        <v>366</v>
      </c>
    </row>
    <row r="4776" spans="2:51" s="280" customFormat="1">
      <c r="B4776" s="279"/>
      <c r="D4776" s="274" t="s">
        <v>373</v>
      </c>
      <c r="E4776" s="281" t="s">
        <v>1</v>
      </c>
      <c r="F4776" s="282" t="s">
        <v>1679</v>
      </c>
      <c r="H4776" s="283">
        <v>3.1280000000000001</v>
      </c>
      <c r="L4776" s="279"/>
      <c r="M4776" s="284"/>
      <c r="T4776" s="285"/>
      <c r="AT4776" s="281" t="s">
        <v>373</v>
      </c>
      <c r="AU4776" s="281" t="s">
        <v>90</v>
      </c>
      <c r="AV4776" s="280" t="s">
        <v>90</v>
      </c>
      <c r="AW4776" s="280" t="s">
        <v>31</v>
      </c>
      <c r="AX4776" s="280" t="s">
        <v>77</v>
      </c>
      <c r="AY4776" s="281" t="s">
        <v>366</v>
      </c>
    </row>
    <row r="4777" spans="2:51" s="273" customFormat="1">
      <c r="B4777" s="272"/>
      <c r="D4777" s="274" t="s">
        <v>373</v>
      </c>
      <c r="E4777" s="275" t="s">
        <v>1</v>
      </c>
      <c r="F4777" s="276" t="s">
        <v>2067</v>
      </c>
      <c r="H4777" s="275" t="s">
        <v>1</v>
      </c>
      <c r="L4777" s="272"/>
      <c r="M4777" s="277"/>
      <c r="T4777" s="278"/>
      <c r="AT4777" s="275" t="s">
        <v>373</v>
      </c>
      <c r="AU4777" s="275" t="s">
        <v>90</v>
      </c>
      <c r="AV4777" s="273" t="s">
        <v>84</v>
      </c>
      <c r="AW4777" s="273" t="s">
        <v>31</v>
      </c>
      <c r="AX4777" s="273" t="s">
        <v>77</v>
      </c>
      <c r="AY4777" s="275" t="s">
        <v>366</v>
      </c>
    </row>
    <row r="4778" spans="2:51" s="280" customFormat="1">
      <c r="B4778" s="279"/>
      <c r="D4778" s="274" t="s">
        <v>373</v>
      </c>
      <c r="E4778" s="281" t="s">
        <v>1</v>
      </c>
      <c r="F4778" s="282" t="s">
        <v>2404</v>
      </c>
      <c r="H4778" s="283">
        <v>21.835000000000001</v>
      </c>
      <c r="L4778" s="279"/>
      <c r="M4778" s="284"/>
      <c r="T4778" s="285"/>
      <c r="AT4778" s="281" t="s">
        <v>373</v>
      </c>
      <c r="AU4778" s="281" t="s">
        <v>90</v>
      </c>
      <c r="AV4778" s="280" t="s">
        <v>90</v>
      </c>
      <c r="AW4778" s="280" t="s">
        <v>31</v>
      </c>
      <c r="AX4778" s="280" t="s">
        <v>77</v>
      </c>
      <c r="AY4778" s="281" t="s">
        <v>366</v>
      </c>
    </row>
    <row r="4779" spans="2:51" s="280" customFormat="1">
      <c r="B4779" s="279"/>
      <c r="D4779" s="274" t="s">
        <v>373</v>
      </c>
      <c r="E4779" s="281" t="s">
        <v>1</v>
      </c>
      <c r="F4779" s="282" t="s">
        <v>2405</v>
      </c>
      <c r="H4779" s="283">
        <v>-1.5029999999999999</v>
      </c>
      <c r="L4779" s="279"/>
      <c r="M4779" s="284"/>
      <c r="T4779" s="285"/>
      <c r="AT4779" s="281" t="s">
        <v>373</v>
      </c>
      <c r="AU4779" s="281" t="s">
        <v>90</v>
      </c>
      <c r="AV4779" s="280" t="s">
        <v>90</v>
      </c>
      <c r="AW4779" s="280" t="s">
        <v>31</v>
      </c>
      <c r="AX4779" s="280" t="s">
        <v>77</v>
      </c>
      <c r="AY4779" s="281" t="s">
        <v>366</v>
      </c>
    </row>
    <row r="4780" spans="2:51" s="280" customFormat="1">
      <c r="B4780" s="279"/>
      <c r="D4780" s="274" t="s">
        <v>373</v>
      </c>
      <c r="E4780" s="281" t="s">
        <v>1</v>
      </c>
      <c r="F4780" s="282" t="s">
        <v>2406</v>
      </c>
      <c r="H4780" s="283">
        <v>2.0009999999999999</v>
      </c>
      <c r="L4780" s="279"/>
      <c r="M4780" s="284"/>
      <c r="T4780" s="285"/>
      <c r="AT4780" s="281" t="s">
        <v>373</v>
      </c>
      <c r="AU4780" s="281" t="s">
        <v>90</v>
      </c>
      <c r="AV4780" s="280" t="s">
        <v>90</v>
      </c>
      <c r="AW4780" s="280" t="s">
        <v>31</v>
      </c>
      <c r="AX4780" s="280" t="s">
        <v>77</v>
      </c>
      <c r="AY4780" s="281" t="s">
        <v>366</v>
      </c>
    </row>
    <row r="4781" spans="2:51" s="273" customFormat="1">
      <c r="B4781" s="272"/>
      <c r="D4781" s="274" t="s">
        <v>373</v>
      </c>
      <c r="E4781" s="275" t="s">
        <v>1</v>
      </c>
      <c r="F4781" s="276" t="s">
        <v>1680</v>
      </c>
      <c r="H4781" s="275" t="s">
        <v>1</v>
      </c>
      <c r="L4781" s="272"/>
      <c r="M4781" s="277"/>
      <c r="T4781" s="278"/>
      <c r="AT4781" s="275" t="s">
        <v>373</v>
      </c>
      <c r="AU4781" s="275" t="s">
        <v>90</v>
      </c>
      <c r="AV4781" s="273" t="s">
        <v>84</v>
      </c>
      <c r="AW4781" s="273" t="s">
        <v>31</v>
      </c>
      <c r="AX4781" s="273" t="s">
        <v>77</v>
      </c>
      <c r="AY4781" s="275" t="s">
        <v>366</v>
      </c>
    </row>
    <row r="4782" spans="2:51" s="280" customFormat="1">
      <c r="B4782" s="279"/>
      <c r="D4782" s="274" t="s">
        <v>373</v>
      </c>
      <c r="E4782" s="281" t="s">
        <v>1</v>
      </c>
      <c r="F4782" s="282" t="s">
        <v>3817</v>
      </c>
      <c r="H4782" s="283">
        <v>12.859</v>
      </c>
      <c r="L4782" s="279"/>
      <c r="M4782" s="284"/>
      <c r="T4782" s="285"/>
      <c r="AT4782" s="281" t="s">
        <v>373</v>
      </c>
      <c r="AU4782" s="281" t="s">
        <v>90</v>
      </c>
      <c r="AV4782" s="280" t="s">
        <v>90</v>
      </c>
      <c r="AW4782" s="280" t="s">
        <v>31</v>
      </c>
      <c r="AX4782" s="280" t="s">
        <v>77</v>
      </c>
      <c r="AY4782" s="281" t="s">
        <v>366</v>
      </c>
    </row>
    <row r="4783" spans="2:51" s="280" customFormat="1">
      <c r="B4783" s="279"/>
      <c r="D4783" s="274" t="s">
        <v>373</v>
      </c>
      <c r="E4783" s="281" t="s">
        <v>1</v>
      </c>
      <c r="F4783" s="282" t="s">
        <v>3818</v>
      </c>
      <c r="H4783" s="283">
        <v>-1.2</v>
      </c>
      <c r="L4783" s="279"/>
      <c r="M4783" s="284"/>
      <c r="T4783" s="285"/>
      <c r="AT4783" s="281" t="s">
        <v>373</v>
      </c>
      <c r="AU4783" s="281" t="s">
        <v>90</v>
      </c>
      <c r="AV4783" s="280" t="s">
        <v>90</v>
      </c>
      <c r="AW4783" s="280" t="s">
        <v>31</v>
      </c>
      <c r="AX4783" s="280" t="s">
        <v>77</v>
      </c>
      <c r="AY4783" s="281" t="s">
        <v>366</v>
      </c>
    </row>
    <row r="4784" spans="2:51" s="273" customFormat="1">
      <c r="B4784" s="272"/>
      <c r="D4784" s="274" t="s">
        <v>373</v>
      </c>
      <c r="E4784" s="275" t="s">
        <v>1</v>
      </c>
      <c r="F4784" s="276" t="s">
        <v>1690</v>
      </c>
      <c r="H4784" s="275" t="s">
        <v>1</v>
      </c>
      <c r="L4784" s="272"/>
      <c r="M4784" s="277"/>
      <c r="T4784" s="278"/>
      <c r="AT4784" s="275" t="s">
        <v>373</v>
      </c>
      <c r="AU4784" s="275" t="s">
        <v>90</v>
      </c>
      <c r="AV4784" s="273" t="s">
        <v>84</v>
      </c>
      <c r="AW4784" s="273" t="s">
        <v>31</v>
      </c>
      <c r="AX4784" s="273" t="s">
        <v>77</v>
      </c>
      <c r="AY4784" s="275" t="s">
        <v>366</v>
      </c>
    </row>
    <row r="4785" spans="2:51" s="280" customFormat="1">
      <c r="B4785" s="279"/>
      <c r="D4785" s="274" t="s">
        <v>373</v>
      </c>
      <c r="E4785" s="281" t="s">
        <v>1</v>
      </c>
      <c r="F4785" s="282" t="s">
        <v>3819</v>
      </c>
      <c r="H4785" s="283">
        <v>28.422000000000001</v>
      </c>
      <c r="L4785" s="279"/>
      <c r="M4785" s="284"/>
      <c r="T4785" s="285"/>
      <c r="AT4785" s="281" t="s">
        <v>373</v>
      </c>
      <c r="AU4785" s="281" t="s">
        <v>90</v>
      </c>
      <c r="AV4785" s="280" t="s">
        <v>90</v>
      </c>
      <c r="AW4785" s="280" t="s">
        <v>31</v>
      </c>
      <c r="AX4785" s="280" t="s">
        <v>77</v>
      </c>
      <c r="AY4785" s="281" t="s">
        <v>366</v>
      </c>
    </row>
    <row r="4786" spans="2:51" s="280" customFormat="1">
      <c r="B4786" s="279"/>
      <c r="D4786" s="274" t="s">
        <v>373</v>
      </c>
      <c r="E4786" s="281" t="s">
        <v>1</v>
      </c>
      <c r="F4786" s="282" t="s">
        <v>3820</v>
      </c>
      <c r="H4786" s="283">
        <v>-3.6179999999999999</v>
      </c>
      <c r="L4786" s="279"/>
      <c r="M4786" s="284"/>
      <c r="T4786" s="285"/>
      <c r="AT4786" s="281" t="s">
        <v>373</v>
      </c>
      <c r="AU4786" s="281" t="s">
        <v>90</v>
      </c>
      <c r="AV4786" s="280" t="s">
        <v>90</v>
      </c>
      <c r="AW4786" s="280" t="s">
        <v>31</v>
      </c>
      <c r="AX4786" s="280" t="s">
        <v>77</v>
      </c>
      <c r="AY4786" s="281" t="s">
        <v>366</v>
      </c>
    </row>
    <row r="4787" spans="2:51" s="280" customFormat="1">
      <c r="B4787" s="279"/>
      <c r="D4787" s="274" t="s">
        <v>373</v>
      </c>
      <c r="E4787" s="281" t="s">
        <v>1</v>
      </c>
      <c r="F4787" s="282" t="s">
        <v>1693</v>
      </c>
      <c r="H4787" s="283">
        <v>1.2</v>
      </c>
      <c r="L4787" s="279"/>
      <c r="M4787" s="284"/>
      <c r="T4787" s="285"/>
      <c r="AT4787" s="281" t="s">
        <v>373</v>
      </c>
      <c r="AU4787" s="281" t="s">
        <v>90</v>
      </c>
      <c r="AV4787" s="280" t="s">
        <v>90</v>
      </c>
      <c r="AW4787" s="280" t="s">
        <v>31</v>
      </c>
      <c r="AX4787" s="280" t="s">
        <v>77</v>
      </c>
      <c r="AY4787" s="281" t="s">
        <v>366</v>
      </c>
    </row>
    <row r="4788" spans="2:51" s="273" customFormat="1">
      <c r="B4788" s="272"/>
      <c r="D4788" s="274" t="s">
        <v>373</v>
      </c>
      <c r="E4788" s="275" t="s">
        <v>1</v>
      </c>
      <c r="F4788" s="276" t="s">
        <v>1694</v>
      </c>
      <c r="H4788" s="275" t="s">
        <v>1</v>
      </c>
      <c r="L4788" s="272"/>
      <c r="M4788" s="277"/>
      <c r="T4788" s="278"/>
      <c r="AT4788" s="275" t="s">
        <v>373</v>
      </c>
      <c r="AU4788" s="275" t="s">
        <v>90</v>
      </c>
      <c r="AV4788" s="273" t="s">
        <v>84</v>
      </c>
      <c r="AW4788" s="273" t="s">
        <v>31</v>
      </c>
      <c r="AX4788" s="273" t="s">
        <v>77</v>
      </c>
      <c r="AY4788" s="275" t="s">
        <v>366</v>
      </c>
    </row>
    <row r="4789" spans="2:51" s="280" customFormat="1">
      <c r="B4789" s="279"/>
      <c r="D4789" s="274" t="s">
        <v>373</v>
      </c>
      <c r="E4789" s="281" t="s">
        <v>1</v>
      </c>
      <c r="F4789" s="282" t="s">
        <v>3821</v>
      </c>
      <c r="H4789" s="283">
        <v>11.135999999999999</v>
      </c>
      <c r="L4789" s="279"/>
      <c r="M4789" s="284"/>
      <c r="T4789" s="285"/>
      <c r="AT4789" s="281" t="s">
        <v>373</v>
      </c>
      <c r="AU4789" s="281" t="s">
        <v>90</v>
      </c>
      <c r="AV4789" s="280" t="s">
        <v>90</v>
      </c>
      <c r="AW4789" s="280" t="s">
        <v>31</v>
      </c>
      <c r="AX4789" s="280" t="s">
        <v>77</v>
      </c>
      <c r="AY4789" s="281" t="s">
        <v>366</v>
      </c>
    </row>
    <row r="4790" spans="2:51" s="280" customFormat="1">
      <c r="B4790" s="279"/>
      <c r="D4790" s="274" t="s">
        <v>373</v>
      </c>
      <c r="E4790" s="281" t="s">
        <v>1</v>
      </c>
      <c r="F4790" s="282" t="s">
        <v>2042</v>
      </c>
      <c r="H4790" s="283">
        <v>-2.58</v>
      </c>
      <c r="L4790" s="279"/>
      <c r="M4790" s="284"/>
      <c r="T4790" s="285"/>
      <c r="AT4790" s="281" t="s">
        <v>373</v>
      </c>
      <c r="AU4790" s="281" t="s">
        <v>90</v>
      </c>
      <c r="AV4790" s="280" t="s">
        <v>90</v>
      </c>
      <c r="AW4790" s="280" t="s">
        <v>31</v>
      </c>
      <c r="AX4790" s="280" t="s">
        <v>77</v>
      </c>
      <c r="AY4790" s="281" t="s">
        <v>366</v>
      </c>
    </row>
    <row r="4791" spans="2:51" s="273" customFormat="1">
      <c r="B4791" s="272"/>
      <c r="D4791" s="274" t="s">
        <v>373</v>
      </c>
      <c r="E4791" s="275" t="s">
        <v>1</v>
      </c>
      <c r="F4791" s="276" t="s">
        <v>1650</v>
      </c>
      <c r="H4791" s="275" t="s">
        <v>1</v>
      </c>
      <c r="L4791" s="272"/>
      <c r="M4791" s="277"/>
      <c r="T4791" s="278"/>
      <c r="AT4791" s="275" t="s">
        <v>373</v>
      </c>
      <c r="AU4791" s="275" t="s">
        <v>90</v>
      </c>
      <c r="AV4791" s="273" t="s">
        <v>84</v>
      </c>
      <c r="AW4791" s="273" t="s">
        <v>31</v>
      </c>
      <c r="AX4791" s="273" t="s">
        <v>77</v>
      </c>
      <c r="AY4791" s="275" t="s">
        <v>366</v>
      </c>
    </row>
    <row r="4792" spans="2:51" s="280" customFormat="1">
      <c r="B4792" s="279"/>
      <c r="D4792" s="274" t="s">
        <v>373</v>
      </c>
      <c r="E4792" s="281" t="s">
        <v>1</v>
      </c>
      <c r="F4792" s="282" t="s">
        <v>1698</v>
      </c>
      <c r="H4792" s="283">
        <v>2.9729999999999999</v>
      </c>
      <c r="L4792" s="279"/>
      <c r="M4792" s="284"/>
      <c r="T4792" s="285"/>
      <c r="AT4792" s="281" t="s">
        <v>373</v>
      </c>
      <c r="AU4792" s="281" t="s">
        <v>90</v>
      </c>
      <c r="AV4792" s="280" t="s">
        <v>90</v>
      </c>
      <c r="AW4792" s="280" t="s">
        <v>31</v>
      </c>
      <c r="AX4792" s="280" t="s">
        <v>77</v>
      </c>
      <c r="AY4792" s="281" t="s">
        <v>366</v>
      </c>
    </row>
    <row r="4793" spans="2:51" s="273" customFormat="1">
      <c r="B4793" s="272"/>
      <c r="D4793" s="274" t="s">
        <v>373</v>
      </c>
      <c r="E4793" s="275" t="s">
        <v>1</v>
      </c>
      <c r="F4793" s="276" t="s">
        <v>1699</v>
      </c>
      <c r="H4793" s="275" t="s">
        <v>1</v>
      </c>
      <c r="L4793" s="272"/>
      <c r="M4793" s="277"/>
      <c r="T4793" s="278"/>
      <c r="AT4793" s="275" t="s">
        <v>373</v>
      </c>
      <c r="AU4793" s="275" t="s">
        <v>90</v>
      </c>
      <c r="AV4793" s="273" t="s">
        <v>84</v>
      </c>
      <c r="AW4793" s="273" t="s">
        <v>31</v>
      </c>
      <c r="AX4793" s="273" t="s">
        <v>77</v>
      </c>
      <c r="AY4793" s="275" t="s">
        <v>366</v>
      </c>
    </row>
    <row r="4794" spans="2:51" s="280" customFormat="1">
      <c r="B4794" s="279"/>
      <c r="D4794" s="274" t="s">
        <v>373</v>
      </c>
      <c r="E4794" s="281" t="s">
        <v>1</v>
      </c>
      <c r="F4794" s="282" t="s">
        <v>3822</v>
      </c>
      <c r="H4794" s="283">
        <v>10.083</v>
      </c>
      <c r="L4794" s="279"/>
      <c r="M4794" s="284"/>
      <c r="T4794" s="285"/>
      <c r="AT4794" s="281" t="s">
        <v>373</v>
      </c>
      <c r="AU4794" s="281" t="s">
        <v>90</v>
      </c>
      <c r="AV4794" s="280" t="s">
        <v>90</v>
      </c>
      <c r="AW4794" s="280" t="s">
        <v>31</v>
      </c>
      <c r="AX4794" s="280" t="s">
        <v>77</v>
      </c>
      <c r="AY4794" s="281" t="s">
        <v>366</v>
      </c>
    </row>
    <row r="4795" spans="2:51" s="273" customFormat="1">
      <c r="B4795" s="272"/>
      <c r="D4795" s="274" t="s">
        <v>373</v>
      </c>
      <c r="E4795" s="275" t="s">
        <v>1</v>
      </c>
      <c r="F4795" s="276" t="s">
        <v>3823</v>
      </c>
      <c r="H4795" s="275" t="s">
        <v>1</v>
      </c>
      <c r="L4795" s="272"/>
      <c r="M4795" s="277"/>
      <c r="T4795" s="278"/>
      <c r="AT4795" s="275" t="s">
        <v>373</v>
      </c>
      <c r="AU4795" s="275" t="s">
        <v>90</v>
      </c>
      <c r="AV4795" s="273" t="s">
        <v>84</v>
      </c>
      <c r="AW4795" s="273" t="s">
        <v>31</v>
      </c>
      <c r="AX4795" s="273" t="s">
        <v>77</v>
      </c>
      <c r="AY4795" s="275" t="s">
        <v>366</v>
      </c>
    </row>
    <row r="4796" spans="2:51" s="280" customFormat="1">
      <c r="B4796" s="279"/>
      <c r="D4796" s="274" t="s">
        <v>373</v>
      </c>
      <c r="E4796" s="281" t="s">
        <v>1</v>
      </c>
      <c r="F4796" s="282" t="s">
        <v>2414</v>
      </c>
      <c r="H4796" s="283">
        <v>13.997</v>
      </c>
      <c r="L4796" s="279"/>
      <c r="M4796" s="284"/>
      <c r="T4796" s="285"/>
      <c r="AT4796" s="281" t="s">
        <v>373</v>
      </c>
      <c r="AU4796" s="281" t="s">
        <v>90</v>
      </c>
      <c r="AV4796" s="280" t="s">
        <v>90</v>
      </c>
      <c r="AW4796" s="280" t="s">
        <v>31</v>
      </c>
      <c r="AX4796" s="280" t="s">
        <v>77</v>
      </c>
      <c r="AY4796" s="281" t="s">
        <v>366</v>
      </c>
    </row>
    <row r="4797" spans="2:51" s="280" customFormat="1">
      <c r="B4797" s="279"/>
      <c r="D4797" s="274" t="s">
        <v>373</v>
      </c>
      <c r="E4797" s="281" t="s">
        <v>1</v>
      </c>
      <c r="F4797" s="282" t="s">
        <v>2042</v>
      </c>
      <c r="H4797" s="283">
        <v>-2.58</v>
      </c>
      <c r="L4797" s="279"/>
      <c r="M4797" s="284"/>
      <c r="T4797" s="285"/>
      <c r="AT4797" s="281" t="s">
        <v>373</v>
      </c>
      <c r="AU4797" s="281" t="s">
        <v>90</v>
      </c>
      <c r="AV4797" s="280" t="s">
        <v>90</v>
      </c>
      <c r="AW4797" s="280" t="s">
        <v>31</v>
      </c>
      <c r="AX4797" s="280" t="s">
        <v>77</v>
      </c>
      <c r="AY4797" s="281" t="s">
        <v>366</v>
      </c>
    </row>
    <row r="4798" spans="2:51" s="273" customFormat="1">
      <c r="B4798" s="272"/>
      <c r="D4798" s="274" t="s">
        <v>373</v>
      </c>
      <c r="E4798" s="275" t="s">
        <v>1</v>
      </c>
      <c r="F4798" s="276" t="s">
        <v>1710</v>
      </c>
      <c r="H4798" s="275" t="s">
        <v>1</v>
      </c>
      <c r="L4798" s="272"/>
      <c r="M4798" s="277"/>
      <c r="T4798" s="278"/>
      <c r="AT4798" s="275" t="s">
        <v>373</v>
      </c>
      <c r="AU4798" s="275" t="s">
        <v>90</v>
      </c>
      <c r="AV4798" s="273" t="s">
        <v>84</v>
      </c>
      <c r="AW4798" s="273" t="s">
        <v>31</v>
      </c>
      <c r="AX4798" s="273" t="s">
        <v>77</v>
      </c>
      <c r="AY4798" s="275" t="s">
        <v>366</v>
      </c>
    </row>
    <row r="4799" spans="2:51" s="280" customFormat="1">
      <c r="B4799" s="279"/>
      <c r="D4799" s="274" t="s">
        <v>373</v>
      </c>
      <c r="E4799" s="281" t="s">
        <v>1</v>
      </c>
      <c r="F4799" s="282" t="s">
        <v>3824</v>
      </c>
      <c r="H4799" s="283">
        <v>6.5620000000000003</v>
      </c>
      <c r="L4799" s="279"/>
      <c r="M4799" s="284"/>
      <c r="T4799" s="285"/>
      <c r="AT4799" s="281" t="s">
        <v>373</v>
      </c>
      <c r="AU4799" s="281" t="s">
        <v>90</v>
      </c>
      <c r="AV4799" s="280" t="s">
        <v>90</v>
      </c>
      <c r="AW4799" s="280" t="s">
        <v>31</v>
      </c>
      <c r="AX4799" s="280" t="s">
        <v>77</v>
      </c>
      <c r="AY4799" s="281" t="s">
        <v>366</v>
      </c>
    </row>
    <row r="4800" spans="2:51" s="280" customFormat="1">
      <c r="B4800" s="279"/>
      <c r="D4800" s="274" t="s">
        <v>373</v>
      </c>
      <c r="E4800" s="281" t="s">
        <v>1</v>
      </c>
      <c r="F4800" s="282" t="s">
        <v>1716</v>
      </c>
      <c r="H4800" s="283">
        <v>-1.9350000000000001</v>
      </c>
      <c r="L4800" s="279"/>
      <c r="M4800" s="284"/>
      <c r="T4800" s="285"/>
      <c r="AT4800" s="281" t="s">
        <v>373</v>
      </c>
      <c r="AU4800" s="281" t="s">
        <v>90</v>
      </c>
      <c r="AV4800" s="280" t="s">
        <v>90</v>
      </c>
      <c r="AW4800" s="280" t="s">
        <v>31</v>
      </c>
      <c r="AX4800" s="280" t="s">
        <v>77</v>
      </c>
      <c r="AY4800" s="281" t="s">
        <v>366</v>
      </c>
    </row>
    <row r="4801" spans="2:51" s="273" customFormat="1">
      <c r="B4801" s="272"/>
      <c r="D4801" s="274" t="s">
        <v>373</v>
      </c>
      <c r="E4801" s="275" t="s">
        <v>1</v>
      </c>
      <c r="F4801" s="276" t="s">
        <v>2417</v>
      </c>
      <c r="H4801" s="275" t="s">
        <v>1</v>
      </c>
      <c r="L4801" s="272"/>
      <c r="M4801" s="277"/>
      <c r="T4801" s="278"/>
      <c r="AT4801" s="275" t="s">
        <v>373</v>
      </c>
      <c r="AU4801" s="275" t="s">
        <v>90</v>
      </c>
      <c r="AV4801" s="273" t="s">
        <v>84</v>
      </c>
      <c r="AW4801" s="273" t="s">
        <v>31</v>
      </c>
      <c r="AX4801" s="273" t="s">
        <v>77</v>
      </c>
      <c r="AY4801" s="275" t="s">
        <v>366</v>
      </c>
    </row>
    <row r="4802" spans="2:51" s="280" customFormat="1">
      <c r="B4802" s="279"/>
      <c r="D4802" s="274" t="s">
        <v>373</v>
      </c>
      <c r="E4802" s="281" t="s">
        <v>1</v>
      </c>
      <c r="F4802" s="282" t="s">
        <v>3825</v>
      </c>
      <c r="H4802" s="283">
        <v>24.515000000000001</v>
      </c>
      <c r="L4802" s="279"/>
      <c r="M4802" s="284"/>
      <c r="T4802" s="285"/>
      <c r="AT4802" s="281" t="s">
        <v>373</v>
      </c>
      <c r="AU4802" s="281" t="s">
        <v>90</v>
      </c>
      <c r="AV4802" s="280" t="s">
        <v>90</v>
      </c>
      <c r="AW4802" s="280" t="s">
        <v>31</v>
      </c>
      <c r="AX4802" s="280" t="s">
        <v>77</v>
      </c>
      <c r="AY4802" s="281" t="s">
        <v>366</v>
      </c>
    </row>
    <row r="4803" spans="2:51" s="280" customFormat="1">
      <c r="B4803" s="279"/>
      <c r="D4803" s="274" t="s">
        <v>373</v>
      </c>
      <c r="E4803" s="281" t="s">
        <v>1</v>
      </c>
      <c r="F4803" s="282" t="s">
        <v>3826</v>
      </c>
      <c r="H4803" s="283">
        <v>1.3180000000000001</v>
      </c>
      <c r="L4803" s="279"/>
      <c r="M4803" s="284"/>
      <c r="T4803" s="285"/>
      <c r="AT4803" s="281" t="s">
        <v>373</v>
      </c>
      <c r="AU4803" s="281" t="s">
        <v>90</v>
      </c>
      <c r="AV4803" s="280" t="s">
        <v>90</v>
      </c>
      <c r="AW4803" s="280" t="s">
        <v>31</v>
      </c>
      <c r="AX4803" s="280" t="s">
        <v>77</v>
      </c>
      <c r="AY4803" s="281" t="s">
        <v>366</v>
      </c>
    </row>
    <row r="4804" spans="2:51" s="273" customFormat="1">
      <c r="B4804" s="272"/>
      <c r="D4804" s="274" t="s">
        <v>373</v>
      </c>
      <c r="E4804" s="275" t="s">
        <v>1</v>
      </c>
      <c r="F4804" s="276" t="s">
        <v>1723</v>
      </c>
      <c r="H4804" s="275" t="s">
        <v>1</v>
      </c>
      <c r="L4804" s="272"/>
      <c r="M4804" s="277"/>
      <c r="T4804" s="278"/>
      <c r="AT4804" s="275" t="s">
        <v>373</v>
      </c>
      <c r="AU4804" s="275" t="s">
        <v>90</v>
      </c>
      <c r="AV4804" s="273" t="s">
        <v>84</v>
      </c>
      <c r="AW4804" s="273" t="s">
        <v>31</v>
      </c>
      <c r="AX4804" s="273" t="s">
        <v>77</v>
      </c>
      <c r="AY4804" s="275" t="s">
        <v>366</v>
      </c>
    </row>
    <row r="4805" spans="2:51" s="280" customFormat="1">
      <c r="B4805" s="279"/>
      <c r="D4805" s="274" t="s">
        <v>373</v>
      </c>
      <c r="E4805" s="281" t="s">
        <v>1</v>
      </c>
      <c r="F4805" s="282" t="s">
        <v>3827</v>
      </c>
      <c r="H4805" s="283">
        <v>13.28</v>
      </c>
      <c r="L4805" s="279"/>
      <c r="M4805" s="284"/>
      <c r="T4805" s="285"/>
      <c r="AT4805" s="281" t="s">
        <v>373</v>
      </c>
      <c r="AU4805" s="281" t="s">
        <v>90</v>
      </c>
      <c r="AV4805" s="280" t="s">
        <v>90</v>
      </c>
      <c r="AW4805" s="280" t="s">
        <v>31</v>
      </c>
      <c r="AX4805" s="280" t="s">
        <v>77</v>
      </c>
      <c r="AY4805" s="281" t="s">
        <v>366</v>
      </c>
    </row>
    <row r="4806" spans="2:51" s="280" customFormat="1">
      <c r="B4806" s="279"/>
      <c r="D4806" s="274" t="s">
        <v>373</v>
      </c>
      <c r="E4806" s="281" t="s">
        <v>1</v>
      </c>
      <c r="F4806" s="282" t="s">
        <v>3828</v>
      </c>
      <c r="H4806" s="283">
        <v>-4.8680000000000003</v>
      </c>
      <c r="L4806" s="279"/>
      <c r="M4806" s="284"/>
      <c r="T4806" s="285"/>
      <c r="AT4806" s="281" t="s">
        <v>373</v>
      </c>
      <c r="AU4806" s="281" t="s">
        <v>90</v>
      </c>
      <c r="AV4806" s="280" t="s">
        <v>90</v>
      </c>
      <c r="AW4806" s="280" t="s">
        <v>31</v>
      </c>
      <c r="AX4806" s="280" t="s">
        <v>77</v>
      </c>
      <c r="AY4806" s="281" t="s">
        <v>366</v>
      </c>
    </row>
    <row r="4807" spans="2:51" s="280" customFormat="1">
      <c r="B4807" s="279"/>
      <c r="D4807" s="274" t="s">
        <v>373</v>
      </c>
      <c r="E4807" s="281" t="s">
        <v>1</v>
      </c>
      <c r="F4807" s="282" t="s">
        <v>3829</v>
      </c>
      <c r="H4807" s="283">
        <v>1.2709999999999999</v>
      </c>
      <c r="L4807" s="279"/>
      <c r="M4807" s="284"/>
      <c r="T4807" s="285"/>
      <c r="AT4807" s="281" t="s">
        <v>373</v>
      </c>
      <c r="AU4807" s="281" t="s">
        <v>90</v>
      </c>
      <c r="AV4807" s="280" t="s">
        <v>90</v>
      </c>
      <c r="AW4807" s="280" t="s">
        <v>31</v>
      </c>
      <c r="AX4807" s="280" t="s">
        <v>77</v>
      </c>
      <c r="AY4807" s="281" t="s">
        <v>366</v>
      </c>
    </row>
    <row r="4808" spans="2:51" s="273" customFormat="1">
      <c r="B4808" s="272"/>
      <c r="D4808" s="274" t="s">
        <v>373</v>
      </c>
      <c r="E4808" s="275" t="s">
        <v>1</v>
      </c>
      <c r="F4808" s="276" t="s">
        <v>1965</v>
      </c>
      <c r="H4808" s="275" t="s">
        <v>1</v>
      </c>
      <c r="L4808" s="272"/>
      <c r="M4808" s="277"/>
      <c r="T4808" s="278"/>
      <c r="AT4808" s="275" t="s">
        <v>373</v>
      </c>
      <c r="AU4808" s="275" t="s">
        <v>90</v>
      </c>
      <c r="AV4808" s="273" t="s">
        <v>84</v>
      </c>
      <c r="AW4808" s="273" t="s">
        <v>31</v>
      </c>
      <c r="AX4808" s="273" t="s">
        <v>77</v>
      </c>
      <c r="AY4808" s="275" t="s">
        <v>366</v>
      </c>
    </row>
    <row r="4809" spans="2:51" s="280" customFormat="1">
      <c r="B4809" s="279"/>
      <c r="D4809" s="274" t="s">
        <v>373</v>
      </c>
      <c r="E4809" s="281" t="s">
        <v>1</v>
      </c>
      <c r="F4809" s="282" t="s">
        <v>2420</v>
      </c>
      <c r="H4809" s="283">
        <v>36.173999999999999</v>
      </c>
      <c r="L4809" s="279"/>
      <c r="M4809" s="284"/>
      <c r="T4809" s="285"/>
      <c r="AT4809" s="281" t="s">
        <v>373</v>
      </c>
      <c r="AU4809" s="281" t="s">
        <v>90</v>
      </c>
      <c r="AV4809" s="280" t="s">
        <v>90</v>
      </c>
      <c r="AW4809" s="280" t="s">
        <v>31</v>
      </c>
      <c r="AX4809" s="280" t="s">
        <v>77</v>
      </c>
      <c r="AY4809" s="281" t="s">
        <v>366</v>
      </c>
    </row>
    <row r="4810" spans="2:51" s="280" customFormat="1">
      <c r="B4810" s="279"/>
      <c r="D4810" s="274" t="s">
        <v>373</v>
      </c>
      <c r="E4810" s="281" t="s">
        <v>1</v>
      </c>
      <c r="F4810" s="282" t="s">
        <v>2421</v>
      </c>
      <c r="H4810" s="283">
        <v>-14.406000000000001</v>
      </c>
      <c r="L4810" s="279"/>
      <c r="M4810" s="284"/>
      <c r="T4810" s="285"/>
      <c r="AT4810" s="281" t="s">
        <v>373</v>
      </c>
      <c r="AU4810" s="281" t="s">
        <v>90</v>
      </c>
      <c r="AV4810" s="280" t="s">
        <v>90</v>
      </c>
      <c r="AW4810" s="280" t="s">
        <v>31</v>
      </c>
      <c r="AX4810" s="280" t="s">
        <v>77</v>
      </c>
      <c r="AY4810" s="281" t="s">
        <v>366</v>
      </c>
    </row>
    <row r="4811" spans="2:51" s="280" customFormat="1">
      <c r="B4811" s="279"/>
      <c r="D4811" s="274" t="s">
        <v>373</v>
      </c>
      <c r="E4811" s="281" t="s">
        <v>1</v>
      </c>
      <c r="F4811" s="282" t="s">
        <v>2422</v>
      </c>
      <c r="H4811" s="283">
        <v>1.5429999999999999</v>
      </c>
      <c r="L4811" s="279"/>
      <c r="M4811" s="284"/>
      <c r="T4811" s="285"/>
      <c r="AT4811" s="281" t="s">
        <v>373</v>
      </c>
      <c r="AU4811" s="281" t="s">
        <v>90</v>
      </c>
      <c r="AV4811" s="280" t="s">
        <v>90</v>
      </c>
      <c r="AW4811" s="280" t="s">
        <v>31</v>
      </c>
      <c r="AX4811" s="280" t="s">
        <v>77</v>
      </c>
      <c r="AY4811" s="281" t="s">
        <v>366</v>
      </c>
    </row>
    <row r="4812" spans="2:51" s="294" customFormat="1">
      <c r="B4812" s="293"/>
      <c r="D4812" s="274" t="s">
        <v>373</v>
      </c>
      <c r="E4812" s="295" t="s">
        <v>1</v>
      </c>
      <c r="F4812" s="296" t="s">
        <v>397</v>
      </c>
      <c r="H4812" s="297">
        <v>258.66800000000001</v>
      </c>
      <c r="L4812" s="293"/>
      <c r="M4812" s="298"/>
      <c r="T4812" s="299"/>
      <c r="AT4812" s="295" t="s">
        <v>373</v>
      </c>
      <c r="AU4812" s="295" t="s">
        <v>90</v>
      </c>
      <c r="AV4812" s="294" t="s">
        <v>149</v>
      </c>
      <c r="AW4812" s="294" t="s">
        <v>31</v>
      </c>
      <c r="AX4812" s="294" t="s">
        <v>77</v>
      </c>
      <c r="AY4812" s="295" t="s">
        <v>366</v>
      </c>
    </row>
    <row r="4813" spans="2:51" s="273" customFormat="1">
      <c r="B4813" s="272"/>
      <c r="D4813" s="274" t="s">
        <v>373</v>
      </c>
      <c r="E4813" s="275" t="s">
        <v>1</v>
      </c>
      <c r="F4813" s="276" t="s">
        <v>1728</v>
      </c>
      <c r="H4813" s="275" t="s">
        <v>1</v>
      </c>
      <c r="L4813" s="272"/>
      <c r="M4813" s="277"/>
      <c r="T4813" s="278"/>
      <c r="AT4813" s="275" t="s">
        <v>373</v>
      </c>
      <c r="AU4813" s="275" t="s">
        <v>90</v>
      </c>
      <c r="AV4813" s="273" t="s">
        <v>84</v>
      </c>
      <c r="AW4813" s="273" t="s">
        <v>31</v>
      </c>
      <c r="AX4813" s="273" t="s">
        <v>77</v>
      </c>
      <c r="AY4813" s="275" t="s">
        <v>366</v>
      </c>
    </row>
    <row r="4814" spans="2:51" s="273" customFormat="1">
      <c r="B4814" s="272"/>
      <c r="D4814" s="274" t="s">
        <v>373</v>
      </c>
      <c r="E4814" s="275" t="s">
        <v>1</v>
      </c>
      <c r="F4814" s="276" t="s">
        <v>1649</v>
      </c>
      <c r="H4814" s="275" t="s">
        <v>1</v>
      </c>
      <c r="L4814" s="272"/>
      <c r="M4814" s="277"/>
      <c r="T4814" s="278"/>
      <c r="AT4814" s="275" t="s">
        <v>373</v>
      </c>
      <c r="AU4814" s="275" t="s">
        <v>90</v>
      </c>
      <c r="AV4814" s="273" t="s">
        <v>84</v>
      </c>
      <c r="AW4814" s="273" t="s">
        <v>31</v>
      </c>
      <c r="AX4814" s="273" t="s">
        <v>77</v>
      </c>
      <c r="AY4814" s="275" t="s">
        <v>366</v>
      </c>
    </row>
    <row r="4815" spans="2:51" s="273" customFormat="1">
      <c r="B4815" s="272"/>
      <c r="D4815" s="274" t="s">
        <v>373</v>
      </c>
      <c r="E4815" s="275" t="s">
        <v>1</v>
      </c>
      <c r="F4815" s="276" t="s">
        <v>1654</v>
      </c>
      <c r="H4815" s="275" t="s">
        <v>1</v>
      </c>
      <c r="L4815" s="272"/>
      <c r="M4815" s="277"/>
      <c r="T4815" s="278"/>
      <c r="AT4815" s="275" t="s">
        <v>373</v>
      </c>
      <c r="AU4815" s="275" t="s">
        <v>90</v>
      </c>
      <c r="AV4815" s="273" t="s">
        <v>84</v>
      </c>
      <c r="AW4815" s="273" t="s">
        <v>31</v>
      </c>
      <c r="AX4815" s="273" t="s">
        <v>77</v>
      </c>
      <c r="AY4815" s="275" t="s">
        <v>366</v>
      </c>
    </row>
    <row r="4816" spans="2:51" s="280" customFormat="1">
      <c r="B4816" s="279"/>
      <c r="D4816" s="274" t="s">
        <v>373</v>
      </c>
      <c r="E4816" s="281" t="s">
        <v>1</v>
      </c>
      <c r="F4816" s="282" t="s">
        <v>3830</v>
      </c>
      <c r="H4816" s="283">
        <v>13.917</v>
      </c>
      <c r="L4816" s="279"/>
      <c r="M4816" s="284"/>
      <c r="T4816" s="285"/>
      <c r="AT4816" s="281" t="s">
        <v>373</v>
      </c>
      <c r="AU4816" s="281" t="s">
        <v>90</v>
      </c>
      <c r="AV4816" s="280" t="s">
        <v>90</v>
      </c>
      <c r="AW4816" s="280" t="s">
        <v>31</v>
      </c>
      <c r="AX4816" s="280" t="s">
        <v>77</v>
      </c>
      <c r="AY4816" s="281" t="s">
        <v>366</v>
      </c>
    </row>
    <row r="4817" spans="2:51" s="280" customFormat="1">
      <c r="B4817" s="279"/>
      <c r="D4817" s="274" t="s">
        <v>373</v>
      </c>
      <c r="E4817" s="281" t="s">
        <v>1</v>
      </c>
      <c r="F4817" s="282" t="s">
        <v>1656</v>
      </c>
      <c r="H4817" s="283">
        <v>24.419</v>
      </c>
      <c r="L4817" s="279"/>
      <c r="M4817" s="284"/>
      <c r="T4817" s="285"/>
      <c r="AT4817" s="281" t="s">
        <v>373</v>
      </c>
      <c r="AU4817" s="281" t="s">
        <v>90</v>
      </c>
      <c r="AV4817" s="280" t="s">
        <v>90</v>
      </c>
      <c r="AW4817" s="280" t="s">
        <v>31</v>
      </c>
      <c r="AX4817" s="280" t="s">
        <v>77</v>
      </c>
      <c r="AY4817" s="281" t="s">
        <v>366</v>
      </c>
    </row>
    <row r="4818" spans="2:51" s="280" customFormat="1">
      <c r="B4818" s="279"/>
      <c r="D4818" s="274" t="s">
        <v>373</v>
      </c>
      <c r="E4818" s="281" t="s">
        <v>1</v>
      </c>
      <c r="F4818" s="282" t="s">
        <v>2042</v>
      </c>
      <c r="H4818" s="283">
        <v>-2.58</v>
      </c>
      <c r="L4818" s="279"/>
      <c r="M4818" s="284"/>
      <c r="T4818" s="285"/>
      <c r="AT4818" s="281" t="s">
        <v>373</v>
      </c>
      <c r="AU4818" s="281" t="s">
        <v>90</v>
      </c>
      <c r="AV4818" s="280" t="s">
        <v>90</v>
      </c>
      <c r="AW4818" s="280" t="s">
        <v>31</v>
      </c>
      <c r="AX4818" s="280" t="s">
        <v>77</v>
      </c>
      <c r="AY4818" s="281" t="s">
        <v>366</v>
      </c>
    </row>
    <row r="4819" spans="2:51" s="280" customFormat="1">
      <c r="B4819" s="279"/>
      <c r="D4819" s="274" t="s">
        <v>373</v>
      </c>
      <c r="E4819" s="281" t="s">
        <v>1</v>
      </c>
      <c r="F4819" s="282" t="s">
        <v>2372</v>
      </c>
      <c r="H4819" s="283">
        <v>3.9049999999999998</v>
      </c>
      <c r="L4819" s="279"/>
      <c r="M4819" s="284"/>
      <c r="T4819" s="285"/>
      <c r="AT4819" s="281" t="s">
        <v>373</v>
      </c>
      <c r="AU4819" s="281" t="s">
        <v>90</v>
      </c>
      <c r="AV4819" s="280" t="s">
        <v>90</v>
      </c>
      <c r="AW4819" s="280" t="s">
        <v>31</v>
      </c>
      <c r="AX4819" s="280" t="s">
        <v>77</v>
      </c>
      <c r="AY4819" s="281" t="s">
        <v>366</v>
      </c>
    </row>
    <row r="4820" spans="2:51" s="273" customFormat="1">
      <c r="B4820" s="272"/>
      <c r="D4820" s="274" t="s">
        <v>373</v>
      </c>
      <c r="E4820" s="275" t="s">
        <v>1</v>
      </c>
      <c r="F4820" s="276" t="s">
        <v>1657</v>
      </c>
      <c r="H4820" s="275" t="s">
        <v>1</v>
      </c>
      <c r="L4820" s="272"/>
      <c r="M4820" s="277"/>
      <c r="T4820" s="278"/>
      <c r="AT4820" s="275" t="s">
        <v>373</v>
      </c>
      <c r="AU4820" s="275" t="s">
        <v>90</v>
      </c>
      <c r="AV4820" s="273" t="s">
        <v>84</v>
      </c>
      <c r="AW4820" s="273" t="s">
        <v>31</v>
      </c>
      <c r="AX4820" s="273" t="s">
        <v>77</v>
      </c>
      <c r="AY4820" s="275" t="s">
        <v>366</v>
      </c>
    </row>
    <row r="4821" spans="2:51" s="280" customFormat="1">
      <c r="B4821" s="279"/>
      <c r="D4821" s="274" t="s">
        <v>373</v>
      </c>
      <c r="E4821" s="281" t="s">
        <v>1</v>
      </c>
      <c r="F4821" s="282" t="s">
        <v>3831</v>
      </c>
      <c r="H4821" s="283">
        <v>147.49</v>
      </c>
      <c r="L4821" s="279"/>
      <c r="M4821" s="284"/>
      <c r="T4821" s="285"/>
      <c r="AT4821" s="281" t="s">
        <v>373</v>
      </c>
      <c r="AU4821" s="281" t="s">
        <v>90</v>
      </c>
      <c r="AV4821" s="280" t="s">
        <v>90</v>
      </c>
      <c r="AW4821" s="280" t="s">
        <v>31</v>
      </c>
      <c r="AX4821" s="280" t="s">
        <v>77</v>
      </c>
      <c r="AY4821" s="281" t="s">
        <v>366</v>
      </c>
    </row>
    <row r="4822" spans="2:51" s="280" customFormat="1" ht="22.5">
      <c r="B4822" s="279"/>
      <c r="D4822" s="274" t="s">
        <v>373</v>
      </c>
      <c r="E4822" s="281" t="s">
        <v>1</v>
      </c>
      <c r="F4822" s="282" t="s">
        <v>3832</v>
      </c>
      <c r="H4822" s="283">
        <v>-43.347999999999999</v>
      </c>
      <c r="L4822" s="279"/>
      <c r="M4822" s="284"/>
      <c r="T4822" s="285"/>
      <c r="AT4822" s="281" t="s">
        <v>373</v>
      </c>
      <c r="AU4822" s="281" t="s">
        <v>90</v>
      </c>
      <c r="AV4822" s="280" t="s">
        <v>90</v>
      </c>
      <c r="AW4822" s="280" t="s">
        <v>31</v>
      </c>
      <c r="AX4822" s="280" t="s">
        <v>77</v>
      </c>
      <c r="AY4822" s="281" t="s">
        <v>366</v>
      </c>
    </row>
    <row r="4823" spans="2:51" s="280" customFormat="1" ht="22.5">
      <c r="B4823" s="279"/>
      <c r="D4823" s="274" t="s">
        <v>373</v>
      </c>
      <c r="E4823" s="281" t="s">
        <v>1</v>
      </c>
      <c r="F4823" s="282" t="s">
        <v>3833</v>
      </c>
      <c r="H4823" s="283">
        <v>34.652999999999999</v>
      </c>
      <c r="L4823" s="279"/>
      <c r="M4823" s="284"/>
      <c r="T4823" s="285"/>
      <c r="AT4823" s="281" t="s">
        <v>373</v>
      </c>
      <c r="AU4823" s="281" t="s">
        <v>90</v>
      </c>
      <c r="AV4823" s="280" t="s">
        <v>90</v>
      </c>
      <c r="AW4823" s="280" t="s">
        <v>31</v>
      </c>
      <c r="AX4823" s="280" t="s">
        <v>77</v>
      </c>
      <c r="AY4823" s="281" t="s">
        <v>366</v>
      </c>
    </row>
    <row r="4824" spans="2:51" s="280" customFormat="1">
      <c r="B4824" s="279"/>
      <c r="D4824" s="274" t="s">
        <v>373</v>
      </c>
      <c r="E4824" s="281" t="s">
        <v>1</v>
      </c>
      <c r="F4824" s="282" t="s">
        <v>2376</v>
      </c>
      <c r="H4824" s="283">
        <v>17.655999999999999</v>
      </c>
      <c r="L4824" s="279"/>
      <c r="M4824" s="284"/>
      <c r="T4824" s="285"/>
      <c r="AT4824" s="281" t="s">
        <v>373</v>
      </c>
      <c r="AU4824" s="281" t="s">
        <v>90</v>
      </c>
      <c r="AV4824" s="280" t="s">
        <v>90</v>
      </c>
      <c r="AW4824" s="280" t="s">
        <v>31</v>
      </c>
      <c r="AX4824" s="280" t="s">
        <v>77</v>
      </c>
      <c r="AY4824" s="281" t="s">
        <v>366</v>
      </c>
    </row>
    <row r="4825" spans="2:51" s="280" customFormat="1">
      <c r="B4825" s="279"/>
      <c r="D4825" s="274" t="s">
        <v>373</v>
      </c>
      <c r="E4825" s="281" t="s">
        <v>1</v>
      </c>
      <c r="F4825" s="282" t="s">
        <v>3834</v>
      </c>
      <c r="H4825" s="283">
        <v>90.701999999999998</v>
      </c>
      <c r="L4825" s="279"/>
      <c r="M4825" s="284"/>
      <c r="T4825" s="285"/>
      <c r="AT4825" s="281" t="s">
        <v>373</v>
      </c>
      <c r="AU4825" s="281" t="s">
        <v>90</v>
      </c>
      <c r="AV4825" s="280" t="s">
        <v>90</v>
      </c>
      <c r="AW4825" s="280" t="s">
        <v>31</v>
      </c>
      <c r="AX4825" s="280" t="s">
        <v>77</v>
      </c>
      <c r="AY4825" s="281" t="s">
        <v>366</v>
      </c>
    </row>
    <row r="4826" spans="2:51" s="280" customFormat="1">
      <c r="B4826" s="279"/>
      <c r="D4826" s="274" t="s">
        <v>373</v>
      </c>
      <c r="E4826" s="281" t="s">
        <v>1</v>
      </c>
      <c r="F4826" s="282" t="s">
        <v>2378</v>
      </c>
      <c r="H4826" s="283">
        <v>-15.663</v>
      </c>
      <c r="L4826" s="279"/>
      <c r="M4826" s="284"/>
      <c r="T4826" s="285"/>
      <c r="AT4826" s="281" t="s">
        <v>373</v>
      </c>
      <c r="AU4826" s="281" t="s">
        <v>90</v>
      </c>
      <c r="AV4826" s="280" t="s">
        <v>90</v>
      </c>
      <c r="AW4826" s="280" t="s">
        <v>31</v>
      </c>
      <c r="AX4826" s="280" t="s">
        <v>77</v>
      </c>
      <c r="AY4826" s="281" t="s">
        <v>366</v>
      </c>
    </row>
    <row r="4827" spans="2:51" s="273" customFormat="1">
      <c r="B4827" s="272"/>
      <c r="D4827" s="274" t="s">
        <v>373</v>
      </c>
      <c r="E4827" s="275" t="s">
        <v>1</v>
      </c>
      <c r="F4827" s="276" t="s">
        <v>1662</v>
      </c>
      <c r="H4827" s="275" t="s">
        <v>1</v>
      </c>
      <c r="L4827" s="272"/>
      <c r="M4827" s="277"/>
      <c r="T4827" s="278"/>
      <c r="AT4827" s="275" t="s">
        <v>373</v>
      </c>
      <c r="AU4827" s="275" t="s">
        <v>90</v>
      </c>
      <c r="AV4827" s="273" t="s">
        <v>84</v>
      </c>
      <c r="AW4827" s="273" t="s">
        <v>31</v>
      </c>
      <c r="AX4827" s="273" t="s">
        <v>77</v>
      </c>
      <c r="AY4827" s="275" t="s">
        <v>366</v>
      </c>
    </row>
    <row r="4828" spans="2:51" s="280" customFormat="1">
      <c r="B4828" s="279"/>
      <c r="D4828" s="274" t="s">
        <v>373</v>
      </c>
      <c r="E4828" s="281" t="s">
        <v>1</v>
      </c>
      <c r="F4828" s="282" t="s">
        <v>3835</v>
      </c>
      <c r="H4828" s="283">
        <v>88.754000000000005</v>
      </c>
      <c r="L4828" s="279"/>
      <c r="M4828" s="284"/>
      <c r="T4828" s="285"/>
      <c r="AT4828" s="281" t="s">
        <v>373</v>
      </c>
      <c r="AU4828" s="281" t="s">
        <v>90</v>
      </c>
      <c r="AV4828" s="280" t="s">
        <v>90</v>
      </c>
      <c r="AW4828" s="280" t="s">
        <v>31</v>
      </c>
      <c r="AX4828" s="280" t="s">
        <v>77</v>
      </c>
      <c r="AY4828" s="281" t="s">
        <v>366</v>
      </c>
    </row>
    <row r="4829" spans="2:51" s="280" customFormat="1" ht="22.5">
      <c r="B4829" s="279"/>
      <c r="D4829" s="274" t="s">
        <v>373</v>
      </c>
      <c r="E4829" s="281" t="s">
        <v>1</v>
      </c>
      <c r="F4829" s="282" t="s">
        <v>3836</v>
      </c>
      <c r="H4829" s="283">
        <v>-15.654</v>
      </c>
      <c r="L4829" s="279"/>
      <c r="M4829" s="284"/>
      <c r="T4829" s="285"/>
      <c r="AT4829" s="281" t="s">
        <v>373</v>
      </c>
      <c r="AU4829" s="281" t="s">
        <v>90</v>
      </c>
      <c r="AV4829" s="280" t="s">
        <v>90</v>
      </c>
      <c r="AW4829" s="280" t="s">
        <v>31</v>
      </c>
      <c r="AX4829" s="280" t="s">
        <v>77</v>
      </c>
      <c r="AY4829" s="281" t="s">
        <v>366</v>
      </c>
    </row>
    <row r="4830" spans="2:51" s="280" customFormat="1">
      <c r="B4830" s="279"/>
      <c r="D4830" s="274" t="s">
        <v>373</v>
      </c>
      <c r="E4830" s="281" t="s">
        <v>1</v>
      </c>
      <c r="F4830" s="282" t="s">
        <v>1665</v>
      </c>
      <c r="H4830" s="283">
        <v>3.8969999999999998</v>
      </c>
      <c r="L4830" s="279"/>
      <c r="M4830" s="284"/>
      <c r="T4830" s="285"/>
      <c r="AT4830" s="281" t="s">
        <v>373</v>
      </c>
      <c r="AU4830" s="281" t="s">
        <v>90</v>
      </c>
      <c r="AV4830" s="280" t="s">
        <v>90</v>
      </c>
      <c r="AW4830" s="280" t="s">
        <v>31</v>
      </c>
      <c r="AX4830" s="280" t="s">
        <v>77</v>
      </c>
      <c r="AY4830" s="281" t="s">
        <v>366</v>
      </c>
    </row>
    <row r="4831" spans="2:51" s="280" customFormat="1">
      <c r="B4831" s="279"/>
      <c r="D4831" s="274" t="s">
        <v>373</v>
      </c>
      <c r="E4831" s="281" t="s">
        <v>1</v>
      </c>
      <c r="F4831" s="282" t="s">
        <v>1666</v>
      </c>
      <c r="H4831" s="283">
        <v>3.875</v>
      </c>
      <c r="L4831" s="279"/>
      <c r="M4831" s="284"/>
      <c r="T4831" s="285"/>
      <c r="AT4831" s="281" t="s">
        <v>373</v>
      </c>
      <c r="AU4831" s="281" t="s">
        <v>90</v>
      </c>
      <c r="AV4831" s="280" t="s">
        <v>90</v>
      </c>
      <c r="AW4831" s="280" t="s">
        <v>31</v>
      </c>
      <c r="AX4831" s="280" t="s">
        <v>77</v>
      </c>
      <c r="AY4831" s="281" t="s">
        <v>366</v>
      </c>
    </row>
    <row r="4832" spans="2:51" s="280" customFormat="1">
      <c r="B4832" s="279"/>
      <c r="D4832" s="274" t="s">
        <v>373</v>
      </c>
      <c r="E4832" s="281" t="s">
        <v>1</v>
      </c>
      <c r="F4832" s="282" t="s">
        <v>1667</v>
      </c>
      <c r="H4832" s="283">
        <v>3.173</v>
      </c>
      <c r="L4832" s="279"/>
      <c r="M4832" s="284"/>
      <c r="T4832" s="285"/>
      <c r="AT4832" s="281" t="s">
        <v>373</v>
      </c>
      <c r="AU4832" s="281" t="s">
        <v>90</v>
      </c>
      <c r="AV4832" s="280" t="s">
        <v>90</v>
      </c>
      <c r="AW4832" s="280" t="s">
        <v>31</v>
      </c>
      <c r="AX4832" s="280" t="s">
        <v>77</v>
      </c>
      <c r="AY4832" s="281" t="s">
        <v>366</v>
      </c>
    </row>
    <row r="4833" spans="2:51" s="280" customFormat="1">
      <c r="B4833" s="279"/>
      <c r="D4833" s="274" t="s">
        <v>373</v>
      </c>
      <c r="E4833" s="281" t="s">
        <v>1</v>
      </c>
      <c r="F4833" s="282" t="s">
        <v>2381</v>
      </c>
      <c r="H4833" s="283">
        <v>3.8250000000000002</v>
      </c>
      <c r="L4833" s="279"/>
      <c r="M4833" s="284"/>
      <c r="T4833" s="285"/>
      <c r="AT4833" s="281" t="s">
        <v>373</v>
      </c>
      <c r="AU4833" s="281" t="s">
        <v>90</v>
      </c>
      <c r="AV4833" s="280" t="s">
        <v>90</v>
      </c>
      <c r="AW4833" s="280" t="s">
        <v>31</v>
      </c>
      <c r="AX4833" s="280" t="s">
        <v>77</v>
      </c>
      <c r="AY4833" s="281" t="s">
        <v>366</v>
      </c>
    </row>
    <row r="4834" spans="2:51" s="273" customFormat="1">
      <c r="B4834" s="272"/>
      <c r="D4834" s="274" t="s">
        <v>373</v>
      </c>
      <c r="E4834" s="275" t="s">
        <v>1</v>
      </c>
      <c r="F4834" s="276" t="s">
        <v>1892</v>
      </c>
      <c r="H4834" s="275" t="s">
        <v>1</v>
      </c>
      <c r="L4834" s="272"/>
      <c r="M4834" s="277"/>
      <c r="T4834" s="278"/>
      <c r="AT4834" s="275" t="s">
        <v>373</v>
      </c>
      <c r="AU4834" s="275" t="s">
        <v>90</v>
      </c>
      <c r="AV4834" s="273" t="s">
        <v>84</v>
      </c>
      <c r="AW4834" s="273" t="s">
        <v>31</v>
      </c>
      <c r="AX4834" s="273" t="s">
        <v>77</v>
      </c>
      <c r="AY4834" s="275" t="s">
        <v>366</v>
      </c>
    </row>
    <row r="4835" spans="2:51" s="280" customFormat="1">
      <c r="B4835" s="279"/>
      <c r="D4835" s="274" t="s">
        <v>373</v>
      </c>
      <c r="E4835" s="281" t="s">
        <v>1</v>
      </c>
      <c r="F4835" s="282" t="s">
        <v>2382</v>
      </c>
      <c r="H4835" s="283">
        <v>2.9279999999999999</v>
      </c>
      <c r="L4835" s="279"/>
      <c r="M4835" s="284"/>
      <c r="T4835" s="285"/>
      <c r="AT4835" s="281" t="s">
        <v>373</v>
      </c>
      <c r="AU4835" s="281" t="s">
        <v>90</v>
      </c>
      <c r="AV4835" s="280" t="s">
        <v>90</v>
      </c>
      <c r="AW4835" s="280" t="s">
        <v>31</v>
      </c>
      <c r="AX4835" s="280" t="s">
        <v>77</v>
      </c>
      <c r="AY4835" s="281" t="s">
        <v>366</v>
      </c>
    </row>
    <row r="4836" spans="2:51" s="273" customFormat="1">
      <c r="B4836" s="272"/>
      <c r="D4836" s="274" t="s">
        <v>373</v>
      </c>
      <c r="E4836" s="275" t="s">
        <v>1</v>
      </c>
      <c r="F4836" s="276" t="s">
        <v>1896</v>
      </c>
      <c r="H4836" s="275" t="s">
        <v>1</v>
      </c>
      <c r="L4836" s="272"/>
      <c r="M4836" s="277"/>
      <c r="T4836" s="278"/>
      <c r="AT4836" s="275" t="s">
        <v>373</v>
      </c>
      <c r="AU4836" s="275" t="s">
        <v>90</v>
      </c>
      <c r="AV4836" s="273" t="s">
        <v>84</v>
      </c>
      <c r="AW4836" s="273" t="s">
        <v>31</v>
      </c>
      <c r="AX4836" s="273" t="s">
        <v>77</v>
      </c>
      <c r="AY4836" s="275" t="s">
        <v>366</v>
      </c>
    </row>
    <row r="4837" spans="2:51" s="280" customFormat="1">
      <c r="B4837" s="279"/>
      <c r="D4837" s="274" t="s">
        <v>373</v>
      </c>
      <c r="E4837" s="281" t="s">
        <v>1</v>
      </c>
      <c r="F4837" s="282" t="s">
        <v>2383</v>
      </c>
      <c r="H4837" s="283">
        <v>2.3490000000000002</v>
      </c>
      <c r="L4837" s="279"/>
      <c r="M4837" s="284"/>
      <c r="T4837" s="285"/>
      <c r="AT4837" s="281" t="s">
        <v>373</v>
      </c>
      <c r="AU4837" s="281" t="s">
        <v>90</v>
      </c>
      <c r="AV4837" s="280" t="s">
        <v>90</v>
      </c>
      <c r="AW4837" s="280" t="s">
        <v>31</v>
      </c>
      <c r="AX4837" s="280" t="s">
        <v>77</v>
      </c>
      <c r="AY4837" s="281" t="s">
        <v>366</v>
      </c>
    </row>
    <row r="4838" spans="2:51" s="273" customFormat="1">
      <c r="B4838" s="272"/>
      <c r="D4838" s="274" t="s">
        <v>373</v>
      </c>
      <c r="E4838" s="275" t="s">
        <v>1</v>
      </c>
      <c r="F4838" s="276" t="s">
        <v>2054</v>
      </c>
      <c r="H4838" s="275" t="s">
        <v>1</v>
      </c>
      <c r="L4838" s="272"/>
      <c r="M4838" s="277"/>
      <c r="T4838" s="278"/>
      <c r="AT4838" s="275" t="s">
        <v>373</v>
      </c>
      <c r="AU4838" s="275" t="s">
        <v>90</v>
      </c>
      <c r="AV4838" s="273" t="s">
        <v>84</v>
      </c>
      <c r="AW4838" s="273" t="s">
        <v>31</v>
      </c>
      <c r="AX4838" s="273" t="s">
        <v>77</v>
      </c>
      <c r="AY4838" s="275" t="s">
        <v>366</v>
      </c>
    </row>
    <row r="4839" spans="2:51" s="280" customFormat="1">
      <c r="B4839" s="279"/>
      <c r="D4839" s="274" t="s">
        <v>373</v>
      </c>
      <c r="E4839" s="281" t="s">
        <v>1</v>
      </c>
      <c r="F4839" s="282" t="s">
        <v>2384</v>
      </c>
      <c r="H4839" s="283">
        <v>12.563000000000001</v>
      </c>
      <c r="L4839" s="279"/>
      <c r="M4839" s="284"/>
      <c r="T4839" s="285"/>
      <c r="AT4839" s="281" t="s">
        <v>373</v>
      </c>
      <c r="AU4839" s="281" t="s">
        <v>90</v>
      </c>
      <c r="AV4839" s="280" t="s">
        <v>90</v>
      </c>
      <c r="AW4839" s="280" t="s">
        <v>31</v>
      </c>
      <c r="AX4839" s="280" t="s">
        <v>77</v>
      </c>
      <c r="AY4839" s="281" t="s">
        <v>366</v>
      </c>
    </row>
    <row r="4840" spans="2:51" s="280" customFormat="1">
      <c r="B4840" s="279"/>
      <c r="D4840" s="274" t="s">
        <v>373</v>
      </c>
      <c r="E4840" s="281" t="s">
        <v>1</v>
      </c>
      <c r="F4840" s="282" t="s">
        <v>2385</v>
      </c>
      <c r="H4840" s="283">
        <v>-5.0830000000000002</v>
      </c>
      <c r="L4840" s="279"/>
      <c r="M4840" s="284"/>
      <c r="T4840" s="285"/>
      <c r="AT4840" s="281" t="s">
        <v>373</v>
      </c>
      <c r="AU4840" s="281" t="s">
        <v>90</v>
      </c>
      <c r="AV4840" s="280" t="s">
        <v>90</v>
      </c>
      <c r="AW4840" s="280" t="s">
        <v>31</v>
      </c>
      <c r="AX4840" s="280" t="s">
        <v>77</v>
      </c>
      <c r="AY4840" s="281" t="s">
        <v>366</v>
      </c>
    </row>
    <row r="4841" spans="2:51" s="280" customFormat="1">
      <c r="B4841" s="279"/>
      <c r="D4841" s="274" t="s">
        <v>373</v>
      </c>
      <c r="E4841" s="281" t="s">
        <v>1</v>
      </c>
      <c r="F4841" s="282" t="s">
        <v>2386</v>
      </c>
      <c r="H4841" s="283">
        <v>2.76</v>
      </c>
      <c r="L4841" s="279"/>
      <c r="M4841" s="284"/>
      <c r="T4841" s="285"/>
      <c r="AT4841" s="281" t="s">
        <v>373</v>
      </c>
      <c r="AU4841" s="281" t="s">
        <v>90</v>
      </c>
      <c r="AV4841" s="280" t="s">
        <v>90</v>
      </c>
      <c r="AW4841" s="280" t="s">
        <v>31</v>
      </c>
      <c r="AX4841" s="280" t="s">
        <v>77</v>
      </c>
      <c r="AY4841" s="281" t="s">
        <v>366</v>
      </c>
    </row>
    <row r="4842" spans="2:51" s="273" customFormat="1">
      <c r="B4842" s="272"/>
      <c r="D4842" s="274" t="s">
        <v>373</v>
      </c>
      <c r="E4842" s="275" t="s">
        <v>1</v>
      </c>
      <c r="F4842" s="276" t="s">
        <v>1668</v>
      </c>
      <c r="H4842" s="275" t="s">
        <v>1</v>
      </c>
      <c r="L4842" s="272"/>
      <c r="M4842" s="277"/>
      <c r="T4842" s="278"/>
      <c r="AT4842" s="275" t="s">
        <v>373</v>
      </c>
      <c r="AU4842" s="275" t="s">
        <v>90</v>
      </c>
      <c r="AV4842" s="273" t="s">
        <v>84</v>
      </c>
      <c r="AW4842" s="273" t="s">
        <v>31</v>
      </c>
      <c r="AX4842" s="273" t="s">
        <v>77</v>
      </c>
      <c r="AY4842" s="275" t="s">
        <v>366</v>
      </c>
    </row>
    <row r="4843" spans="2:51" s="280" customFormat="1">
      <c r="B4843" s="279"/>
      <c r="D4843" s="274" t="s">
        <v>373</v>
      </c>
      <c r="E4843" s="281" t="s">
        <v>1</v>
      </c>
      <c r="F4843" s="282" t="s">
        <v>3837</v>
      </c>
      <c r="H4843" s="283">
        <v>22.408000000000001</v>
      </c>
      <c r="L4843" s="279"/>
      <c r="M4843" s="284"/>
      <c r="T4843" s="285"/>
      <c r="AT4843" s="281" t="s">
        <v>373</v>
      </c>
      <c r="AU4843" s="281" t="s">
        <v>90</v>
      </c>
      <c r="AV4843" s="280" t="s">
        <v>90</v>
      </c>
      <c r="AW4843" s="280" t="s">
        <v>31</v>
      </c>
      <c r="AX4843" s="280" t="s">
        <v>77</v>
      </c>
      <c r="AY4843" s="281" t="s">
        <v>366</v>
      </c>
    </row>
    <row r="4844" spans="2:51" s="280" customFormat="1">
      <c r="B4844" s="279"/>
      <c r="D4844" s="274" t="s">
        <v>373</v>
      </c>
      <c r="E4844" s="281" t="s">
        <v>1</v>
      </c>
      <c r="F4844" s="282" t="s">
        <v>2388</v>
      </c>
      <c r="H4844" s="283">
        <v>-4.9790000000000001</v>
      </c>
      <c r="L4844" s="279"/>
      <c r="M4844" s="284"/>
      <c r="T4844" s="285"/>
      <c r="AT4844" s="281" t="s">
        <v>373</v>
      </c>
      <c r="AU4844" s="281" t="s">
        <v>90</v>
      </c>
      <c r="AV4844" s="280" t="s">
        <v>90</v>
      </c>
      <c r="AW4844" s="280" t="s">
        <v>31</v>
      </c>
      <c r="AX4844" s="280" t="s">
        <v>77</v>
      </c>
      <c r="AY4844" s="281" t="s">
        <v>366</v>
      </c>
    </row>
    <row r="4845" spans="2:51" s="273" customFormat="1">
      <c r="B4845" s="272"/>
      <c r="D4845" s="274" t="s">
        <v>373</v>
      </c>
      <c r="E4845" s="275" t="s">
        <v>1</v>
      </c>
      <c r="F4845" s="276" t="s">
        <v>1670</v>
      </c>
      <c r="H4845" s="275" t="s">
        <v>1</v>
      </c>
      <c r="L4845" s="272"/>
      <c r="M4845" s="277"/>
      <c r="T4845" s="278"/>
      <c r="AT4845" s="275" t="s">
        <v>373</v>
      </c>
      <c r="AU4845" s="275" t="s">
        <v>90</v>
      </c>
      <c r="AV4845" s="273" t="s">
        <v>84</v>
      </c>
      <c r="AW4845" s="273" t="s">
        <v>31</v>
      </c>
      <c r="AX4845" s="273" t="s">
        <v>77</v>
      </c>
      <c r="AY4845" s="275" t="s">
        <v>366</v>
      </c>
    </row>
    <row r="4846" spans="2:51" s="280" customFormat="1">
      <c r="B4846" s="279"/>
      <c r="D4846" s="274" t="s">
        <v>373</v>
      </c>
      <c r="E4846" s="281" t="s">
        <v>1</v>
      </c>
      <c r="F4846" s="282" t="s">
        <v>3838</v>
      </c>
      <c r="H4846" s="283">
        <v>19.015000000000001</v>
      </c>
      <c r="L4846" s="279"/>
      <c r="M4846" s="284"/>
      <c r="T4846" s="285"/>
      <c r="AT4846" s="281" t="s">
        <v>373</v>
      </c>
      <c r="AU4846" s="281" t="s">
        <v>90</v>
      </c>
      <c r="AV4846" s="280" t="s">
        <v>90</v>
      </c>
      <c r="AW4846" s="280" t="s">
        <v>31</v>
      </c>
      <c r="AX4846" s="280" t="s">
        <v>77</v>
      </c>
      <c r="AY4846" s="281" t="s">
        <v>366</v>
      </c>
    </row>
    <row r="4847" spans="2:51" s="280" customFormat="1">
      <c r="B4847" s="279"/>
      <c r="D4847" s="274" t="s">
        <v>373</v>
      </c>
      <c r="E4847" s="281" t="s">
        <v>1</v>
      </c>
      <c r="F4847" s="282" t="s">
        <v>3839</v>
      </c>
      <c r="H4847" s="283">
        <v>-6.4710000000000001</v>
      </c>
      <c r="L4847" s="279"/>
      <c r="M4847" s="284"/>
      <c r="T4847" s="285"/>
      <c r="AT4847" s="281" t="s">
        <v>373</v>
      </c>
      <c r="AU4847" s="281" t="s">
        <v>90</v>
      </c>
      <c r="AV4847" s="280" t="s">
        <v>90</v>
      </c>
      <c r="AW4847" s="280" t="s">
        <v>31</v>
      </c>
      <c r="AX4847" s="280" t="s">
        <v>77</v>
      </c>
      <c r="AY4847" s="281" t="s">
        <v>366</v>
      </c>
    </row>
    <row r="4848" spans="2:51" s="280" customFormat="1">
      <c r="B4848" s="279"/>
      <c r="D4848" s="274" t="s">
        <v>373</v>
      </c>
      <c r="E4848" s="281" t="s">
        <v>1</v>
      </c>
      <c r="F4848" s="282" t="s">
        <v>3840</v>
      </c>
      <c r="H4848" s="283">
        <v>3.03</v>
      </c>
      <c r="L4848" s="279"/>
      <c r="M4848" s="284"/>
      <c r="T4848" s="285"/>
      <c r="AT4848" s="281" t="s">
        <v>373</v>
      </c>
      <c r="AU4848" s="281" t="s">
        <v>90</v>
      </c>
      <c r="AV4848" s="280" t="s">
        <v>90</v>
      </c>
      <c r="AW4848" s="280" t="s">
        <v>31</v>
      </c>
      <c r="AX4848" s="280" t="s">
        <v>77</v>
      </c>
      <c r="AY4848" s="281" t="s">
        <v>366</v>
      </c>
    </row>
    <row r="4849" spans="2:51" s="273" customFormat="1">
      <c r="B4849" s="272"/>
      <c r="D4849" s="274" t="s">
        <v>373</v>
      </c>
      <c r="E4849" s="275" t="s">
        <v>1</v>
      </c>
      <c r="F4849" s="276" t="s">
        <v>1674</v>
      </c>
      <c r="H4849" s="275" t="s">
        <v>1</v>
      </c>
      <c r="L4849" s="272"/>
      <c r="M4849" s="277"/>
      <c r="T4849" s="278"/>
      <c r="AT4849" s="275" t="s">
        <v>373</v>
      </c>
      <c r="AU4849" s="275" t="s">
        <v>90</v>
      </c>
      <c r="AV4849" s="273" t="s">
        <v>84</v>
      </c>
      <c r="AW4849" s="273" t="s">
        <v>31</v>
      </c>
      <c r="AX4849" s="273" t="s">
        <v>77</v>
      </c>
      <c r="AY4849" s="275" t="s">
        <v>366</v>
      </c>
    </row>
    <row r="4850" spans="2:51" s="280" customFormat="1" ht="22.5">
      <c r="B4850" s="279"/>
      <c r="D4850" s="274" t="s">
        <v>373</v>
      </c>
      <c r="E4850" s="281" t="s">
        <v>1</v>
      </c>
      <c r="F4850" s="282" t="s">
        <v>3841</v>
      </c>
      <c r="H4850" s="283">
        <v>20.536999999999999</v>
      </c>
      <c r="L4850" s="279"/>
      <c r="M4850" s="284"/>
      <c r="T4850" s="285"/>
      <c r="AT4850" s="281" t="s">
        <v>373</v>
      </c>
      <c r="AU4850" s="281" t="s">
        <v>90</v>
      </c>
      <c r="AV4850" s="280" t="s">
        <v>90</v>
      </c>
      <c r="AW4850" s="280" t="s">
        <v>31</v>
      </c>
      <c r="AX4850" s="280" t="s">
        <v>77</v>
      </c>
      <c r="AY4850" s="281" t="s">
        <v>366</v>
      </c>
    </row>
    <row r="4851" spans="2:51" s="280" customFormat="1">
      <c r="B4851" s="279"/>
      <c r="D4851" s="274" t="s">
        <v>373</v>
      </c>
      <c r="E4851" s="281" t="s">
        <v>1</v>
      </c>
      <c r="F4851" s="282" t="s">
        <v>2401</v>
      </c>
      <c r="H4851" s="283">
        <v>-7.57</v>
      </c>
      <c r="L4851" s="279"/>
      <c r="M4851" s="284"/>
      <c r="T4851" s="285"/>
      <c r="AT4851" s="281" t="s">
        <v>373</v>
      </c>
      <c r="AU4851" s="281" t="s">
        <v>90</v>
      </c>
      <c r="AV4851" s="280" t="s">
        <v>90</v>
      </c>
      <c r="AW4851" s="280" t="s">
        <v>31</v>
      </c>
      <c r="AX4851" s="280" t="s">
        <v>77</v>
      </c>
      <c r="AY4851" s="281" t="s">
        <v>366</v>
      </c>
    </row>
    <row r="4852" spans="2:51" s="280" customFormat="1">
      <c r="B4852" s="279"/>
      <c r="D4852" s="274" t="s">
        <v>373</v>
      </c>
      <c r="E4852" s="281" t="s">
        <v>1</v>
      </c>
      <c r="F4852" s="282" t="s">
        <v>2402</v>
      </c>
      <c r="H4852" s="283">
        <v>7.8760000000000003</v>
      </c>
      <c r="L4852" s="279"/>
      <c r="M4852" s="284"/>
      <c r="T4852" s="285"/>
      <c r="AT4852" s="281" t="s">
        <v>373</v>
      </c>
      <c r="AU4852" s="281" t="s">
        <v>90</v>
      </c>
      <c r="AV4852" s="280" t="s">
        <v>90</v>
      </c>
      <c r="AW4852" s="280" t="s">
        <v>31</v>
      </c>
      <c r="AX4852" s="280" t="s">
        <v>77</v>
      </c>
      <c r="AY4852" s="281" t="s">
        <v>366</v>
      </c>
    </row>
    <row r="4853" spans="2:51" s="273" customFormat="1">
      <c r="B4853" s="272"/>
      <c r="D4853" s="274" t="s">
        <v>373</v>
      </c>
      <c r="E4853" s="275" t="s">
        <v>1</v>
      </c>
      <c r="F4853" s="276" t="s">
        <v>1682</v>
      </c>
      <c r="H4853" s="275" t="s">
        <v>1</v>
      </c>
      <c r="L4853" s="272"/>
      <c r="M4853" s="277"/>
      <c r="T4853" s="278"/>
      <c r="AT4853" s="275" t="s">
        <v>373</v>
      </c>
      <c r="AU4853" s="275" t="s">
        <v>90</v>
      </c>
      <c r="AV4853" s="273" t="s">
        <v>84</v>
      </c>
      <c r="AW4853" s="273" t="s">
        <v>31</v>
      </c>
      <c r="AX4853" s="273" t="s">
        <v>77</v>
      </c>
      <c r="AY4853" s="275" t="s">
        <v>366</v>
      </c>
    </row>
    <row r="4854" spans="2:51" s="280" customFormat="1">
      <c r="B4854" s="279"/>
      <c r="D4854" s="274" t="s">
        <v>373</v>
      </c>
      <c r="E4854" s="281" t="s">
        <v>1</v>
      </c>
      <c r="F4854" s="282" t="s">
        <v>3842</v>
      </c>
      <c r="H4854" s="283">
        <v>104.651</v>
      </c>
      <c r="L4854" s="279"/>
      <c r="M4854" s="284"/>
      <c r="T4854" s="285"/>
      <c r="AT4854" s="281" t="s">
        <v>373</v>
      </c>
      <c r="AU4854" s="281" t="s">
        <v>90</v>
      </c>
      <c r="AV4854" s="280" t="s">
        <v>90</v>
      </c>
      <c r="AW4854" s="280" t="s">
        <v>31</v>
      </c>
      <c r="AX4854" s="280" t="s">
        <v>77</v>
      </c>
      <c r="AY4854" s="281" t="s">
        <v>366</v>
      </c>
    </row>
    <row r="4855" spans="2:51" s="280" customFormat="1">
      <c r="B4855" s="279"/>
      <c r="D4855" s="274" t="s">
        <v>373</v>
      </c>
      <c r="E4855" s="281" t="s">
        <v>1</v>
      </c>
      <c r="F4855" s="282" t="s">
        <v>3843</v>
      </c>
      <c r="H4855" s="283">
        <v>-9.9109999999999996</v>
      </c>
      <c r="L4855" s="279"/>
      <c r="M4855" s="284"/>
      <c r="T4855" s="285"/>
      <c r="AT4855" s="281" t="s">
        <v>373</v>
      </c>
      <c r="AU4855" s="281" t="s">
        <v>90</v>
      </c>
      <c r="AV4855" s="280" t="s">
        <v>90</v>
      </c>
      <c r="AW4855" s="280" t="s">
        <v>31</v>
      </c>
      <c r="AX4855" s="280" t="s">
        <v>77</v>
      </c>
      <c r="AY4855" s="281" t="s">
        <v>366</v>
      </c>
    </row>
    <row r="4856" spans="2:51" s="280" customFormat="1" ht="22.5">
      <c r="B4856" s="279"/>
      <c r="D4856" s="274" t="s">
        <v>373</v>
      </c>
      <c r="E4856" s="281" t="s">
        <v>1</v>
      </c>
      <c r="F4856" s="282" t="s">
        <v>3844</v>
      </c>
      <c r="H4856" s="283">
        <v>15.259</v>
      </c>
      <c r="L4856" s="279"/>
      <c r="M4856" s="284"/>
      <c r="T4856" s="285"/>
      <c r="AT4856" s="281" t="s">
        <v>373</v>
      </c>
      <c r="AU4856" s="281" t="s">
        <v>90</v>
      </c>
      <c r="AV4856" s="280" t="s">
        <v>90</v>
      </c>
      <c r="AW4856" s="280" t="s">
        <v>31</v>
      </c>
      <c r="AX4856" s="280" t="s">
        <v>77</v>
      </c>
      <c r="AY4856" s="281" t="s">
        <v>366</v>
      </c>
    </row>
    <row r="4857" spans="2:51" s="273" customFormat="1">
      <c r="B4857" s="272"/>
      <c r="D4857" s="274" t="s">
        <v>373</v>
      </c>
      <c r="E4857" s="275" t="s">
        <v>1</v>
      </c>
      <c r="F4857" s="276" t="s">
        <v>1686</v>
      </c>
      <c r="H4857" s="275" t="s">
        <v>1</v>
      </c>
      <c r="L4857" s="272"/>
      <c r="M4857" s="277"/>
      <c r="T4857" s="278"/>
      <c r="AT4857" s="275" t="s">
        <v>373</v>
      </c>
      <c r="AU4857" s="275" t="s">
        <v>90</v>
      </c>
      <c r="AV4857" s="273" t="s">
        <v>84</v>
      </c>
      <c r="AW4857" s="273" t="s">
        <v>31</v>
      </c>
      <c r="AX4857" s="273" t="s">
        <v>77</v>
      </c>
      <c r="AY4857" s="275" t="s">
        <v>366</v>
      </c>
    </row>
    <row r="4858" spans="2:51" s="280" customFormat="1">
      <c r="B4858" s="279"/>
      <c r="D4858" s="274" t="s">
        <v>373</v>
      </c>
      <c r="E4858" s="281" t="s">
        <v>1</v>
      </c>
      <c r="F4858" s="282" t="s">
        <v>3845</v>
      </c>
      <c r="H4858" s="283">
        <v>23.702000000000002</v>
      </c>
      <c r="L4858" s="279"/>
      <c r="M4858" s="284"/>
      <c r="T4858" s="285"/>
      <c r="AT4858" s="281" t="s">
        <v>373</v>
      </c>
      <c r="AU4858" s="281" t="s">
        <v>90</v>
      </c>
      <c r="AV4858" s="280" t="s">
        <v>90</v>
      </c>
      <c r="AW4858" s="280" t="s">
        <v>31</v>
      </c>
      <c r="AX4858" s="280" t="s">
        <v>77</v>
      </c>
      <c r="AY4858" s="281" t="s">
        <v>366</v>
      </c>
    </row>
    <row r="4859" spans="2:51" s="280" customFormat="1">
      <c r="B4859" s="279"/>
      <c r="D4859" s="274" t="s">
        <v>373</v>
      </c>
      <c r="E4859" s="281" t="s">
        <v>1</v>
      </c>
      <c r="F4859" s="282" t="s">
        <v>3846</v>
      </c>
      <c r="H4859" s="283">
        <v>-3.508</v>
      </c>
      <c r="L4859" s="279"/>
      <c r="M4859" s="284"/>
      <c r="T4859" s="285"/>
      <c r="AT4859" s="281" t="s">
        <v>373</v>
      </c>
      <c r="AU4859" s="281" t="s">
        <v>90</v>
      </c>
      <c r="AV4859" s="280" t="s">
        <v>90</v>
      </c>
      <c r="AW4859" s="280" t="s">
        <v>31</v>
      </c>
      <c r="AX4859" s="280" t="s">
        <v>77</v>
      </c>
      <c r="AY4859" s="281" t="s">
        <v>366</v>
      </c>
    </row>
    <row r="4860" spans="2:51" s="280" customFormat="1">
      <c r="B4860" s="279"/>
      <c r="D4860" s="274" t="s">
        <v>373</v>
      </c>
      <c r="E4860" s="281" t="s">
        <v>1</v>
      </c>
      <c r="F4860" s="282" t="s">
        <v>1689</v>
      </c>
      <c r="H4860" s="283">
        <v>2.7749999999999999</v>
      </c>
      <c r="L4860" s="279"/>
      <c r="M4860" s="284"/>
      <c r="T4860" s="285"/>
      <c r="AT4860" s="281" t="s">
        <v>373</v>
      </c>
      <c r="AU4860" s="281" t="s">
        <v>90</v>
      </c>
      <c r="AV4860" s="280" t="s">
        <v>90</v>
      </c>
      <c r="AW4860" s="280" t="s">
        <v>31</v>
      </c>
      <c r="AX4860" s="280" t="s">
        <v>77</v>
      </c>
      <c r="AY4860" s="281" t="s">
        <v>366</v>
      </c>
    </row>
    <row r="4861" spans="2:51" s="273" customFormat="1">
      <c r="B4861" s="272"/>
      <c r="D4861" s="274" t="s">
        <v>373</v>
      </c>
      <c r="E4861" s="275" t="s">
        <v>1</v>
      </c>
      <c r="F4861" s="276" t="s">
        <v>1694</v>
      </c>
      <c r="H4861" s="275" t="s">
        <v>1</v>
      </c>
      <c r="L4861" s="272"/>
      <c r="M4861" s="277"/>
      <c r="T4861" s="278"/>
      <c r="AT4861" s="275" t="s">
        <v>373</v>
      </c>
      <c r="AU4861" s="275" t="s">
        <v>90</v>
      </c>
      <c r="AV4861" s="273" t="s">
        <v>84</v>
      </c>
      <c r="AW4861" s="273" t="s">
        <v>31</v>
      </c>
      <c r="AX4861" s="273" t="s">
        <v>77</v>
      </c>
      <c r="AY4861" s="275" t="s">
        <v>366</v>
      </c>
    </row>
    <row r="4862" spans="2:51" s="280" customFormat="1">
      <c r="B4862" s="279"/>
      <c r="D4862" s="274" t="s">
        <v>373</v>
      </c>
      <c r="E4862" s="281" t="s">
        <v>1</v>
      </c>
      <c r="F4862" s="282" t="s">
        <v>3847</v>
      </c>
      <c r="H4862" s="283">
        <v>16.201000000000001</v>
      </c>
      <c r="L4862" s="279"/>
      <c r="M4862" s="284"/>
      <c r="T4862" s="285"/>
      <c r="AT4862" s="281" t="s">
        <v>373</v>
      </c>
      <c r="AU4862" s="281" t="s">
        <v>90</v>
      </c>
      <c r="AV4862" s="280" t="s">
        <v>90</v>
      </c>
      <c r="AW4862" s="280" t="s">
        <v>31</v>
      </c>
      <c r="AX4862" s="280" t="s">
        <v>77</v>
      </c>
      <c r="AY4862" s="281" t="s">
        <v>366</v>
      </c>
    </row>
    <row r="4863" spans="2:51" s="280" customFormat="1">
      <c r="B4863" s="279"/>
      <c r="D4863" s="274" t="s">
        <v>373</v>
      </c>
      <c r="E4863" s="281" t="s">
        <v>1</v>
      </c>
      <c r="F4863" s="282" t="s">
        <v>1696</v>
      </c>
      <c r="H4863" s="283">
        <v>-3.4980000000000002</v>
      </c>
      <c r="L4863" s="279"/>
      <c r="M4863" s="284"/>
      <c r="T4863" s="285"/>
      <c r="AT4863" s="281" t="s">
        <v>373</v>
      </c>
      <c r="AU4863" s="281" t="s">
        <v>90</v>
      </c>
      <c r="AV4863" s="280" t="s">
        <v>90</v>
      </c>
      <c r="AW4863" s="280" t="s">
        <v>31</v>
      </c>
      <c r="AX4863" s="280" t="s">
        <v>77</v>
      </c>
      <c r="AY4863" s="281" t="s">
        <v>366</v>
      </c>
    </row>
    <row r="4864" spans="2:51" s="273" customFormat="1">
      <c r="B4864" s="272"/>
      <c r="D4864" s="274" t="s">
        <v>373</v>
      </c>
      <c r="E4864" s="275" t="s">
        <v>1</v>
      </c>
      <c r="F4864" s="276" t="s">
        <v>1701</v>
      </c>
      <c r="H4864" s="275" t="s">
        <v>1</v>
      </c>
      <c r="L4864" s="272"/>
      <c r="M4864" s="277"/>
      <c r="T4864" s="278"/>
      <c r="AT4864" s="275" t="s">
        <v>373</v>
      </c>
      <c r="AU4864" s="275" t="s">
        <v>90</v>
      </c>
      <c r="AV4864" s="273" t="s">
        <v>84</v>
      </c>
      <c r="AW4864" s="273" t="s">
        <v>31</v>
      </c>
      <c r="AX4864" s="273" t="s">
        <v>77</v>
      </c>
      <c r="AY4864" s="275" t="s">
        <v>366</v>
      </c>
    </row>
    <row r="4865" spans="2:51" s="280" customFormat="1">
      <c r="B4865" s="279"/>
      <c r="D4865" s="274" t="s">
        <v>373</v>
      </c>
      <c r="E4865" s="281" t="s">
        <v>1</v>
      </c>
      <c r="F4865" s="282" t="s">
        <v>1702</v>
      </c>
      <c r="H4865" s="283">
        <v>35.566000000000003</v>
      </c>
      <c r="L4865" s="279"/>
      <c r="M4865" s="284"/>
      <c r="T4865" s="285"/>
      <c r="AT4865" s="281" t="s">
        <v>373</v>
      </c>
      <c r="AU4865" s="281" t="s">
        <v>90</v>
      </c>
      <c r="AV4865" s="280" t="s">
        <v>90</v>
      </c>
      <c r="AW4865" s="280" t="s">
        <v>31</v>
      </c>
      <c r="AX4865" s="280" t="s">
        <v>77</v>
      </c>
      <c r="AY4865" s="281" t="s">
        <v>366</v>
      </c>
    </row>
    <row r="4866" spans="2:51" s="280" customFormat="1">
      <c r="B4866" s="279"/>
      <c r="D4866" s="274" t="s">
        <v>373</v>
      </c>
      <c r="E4866" s="281" t="s">
        <v>1</v>
      </c>
      <c r="F4866" s="282" t="s">
        <v>1703</v>
      </c>
      <c r="H4866" s="283">
        <v>19.088999999999999</v>
      </c>
      <c r="L4866" s="279"/>
      <c r="M4866" s="284"/>
      <c r="T4866" s="285"/>
      <c r="AT4866" s="281" t="s">
        <v>373</v>
      </c>
      <c r="AU4866" s="281" t="s">
        <v>90</v>
      </c>
      <c r="AV4866" s="280" t="s">
        <v>90</v>
      </c>
      <c r="AW4866" s="280" t="s">
        <v>31</v>
      </c>
      <c r="AX4866" s="280" t="s">
        <v>77</v>
      </c>
      <c r="AY4866" s="281" t="s">
        <v>366</v>
      </c>
    </row>
    <row r="4867" spans="2:51" s="273" customFormat="1">
      <c r="B4867" s="272"/>
      <c r="D4867" s="274" t="s">
        <v>373</v>
      </c>
      <c r="E4867" s="275" t="s">
        <v>1</v>
      </c>
      <c r="F4867" s="276" t="s">
        <v>1704</v>
      </c>
      <c r="H4867" s="275" t="s">
        <v>1</v>
      </c>
      <c r="L4867" s="272"/>
      <c r="M4867" s="277"/>
      <c r="T4867" s="278"/>
      <c r="AT4867" s="275" t="s">
        <v>373</v>
      </c>
      <c r="AU4867" s="275" t="s">
        <v>90</v>
      </c>
      <c r="AV4867" s="273" t="s">
        <v>84</v>
      </c>
      <c r="AW4867" s="273" t="s">
        <v>31</v>
      </c>
      <c r="AX4867" s="273" t="s">
        <v>77</v>
      </c>
      <c r="AY4867" s="275" t="s">
        <v>366</v>
      </c>
    </row>
    <row r="4868" spans="2:51" s="280" customFormat="1">
      <c r="B4868" s="279"/>
      <c r="D4868" s="274" t="s">
        <v>373</v>
      </c>
      <c r="E4868" s="281" t="s">
        <v>1</v>
      </c>
      <c r="F4868" s="282" t="s">
        <v>1705</v>
      </c>
      <c r="H4868" s="283">
        <v>20.456</v>
      </c>
      <c r="L4868" s="279"/>
      <c r="M4868" s="284"/>
      <c r="T4868" s="285"/>
      <c r="AT4868" s="281" t="s">
        <v>373</v>
      </c>
      <c r="AU4868" s="281" t="s">
        <v>90</v>
      </c>
      <c r="AV4868" s="280" t="s">
        <v>90</v>
      </c>
      <c r="AW4868" s="280" t="s">
        <v>31</v>
      </c>
      <c r="AX4868" s="280" t="s">
        <v>77</v>
      </c>
      <c r="AY4868" s="281" t="s">
        <v>366</v>
      </c>
    </row>
    <row r="4869" spans="2:51" s="280" customFormat="1">
      <c r="B4869" s="279"/>
      <c r="D4869" s="274" t="s">
        <v>373</v>
      </c>
      <c r="E4869" s="281" t="s">
        <v>1</v>
      </c>
      <c r="F4869" s="282" t="s">
        <v>1706</v>
      </c>
      <c r="H4869" s="283">
        <v>-2.15</v>
      </c>
      <c r="L4869" s="279"/>
      <c r="M4869" s="284"/>
      <c r="T4869" s="285"/>
      <c r="AT4869" s="281" t="s">
        <v>373</v>
      </c>
      <c r="AU4869" s="281" t="s">
        <v>90</v>
      </c>
      <c r="AV4869" s="280" t="s">
        <v>90</v>
      </c>
      <c r="AW4869" s="280" t="s">
        <v>31</v>
      </c>
      <c r="AX4869" s="280" t="s">
        <v>77</v>
      </c>
      <c r="AY4869" s="281" t="s">
        <v>366</v>
      </c>
    </row>
    <row r="4870" spans="2:51" s="280" customFormat="1" ht="22.5">
      <c r="B4870" s="279"/>
      <c r="D4870" s="274" t="s">
        <v>373</v>
      </c>
      <c r="E4870" s="281" t="s">
        <v>1</v>
      </c>
      <c r="F4870" s="282" t="s">
        <v>1707</v>
      </c>
      <c r="H4870" s="283">
        <v>8.6910000000000007</v>
      </c>
      <c r="L4870" s="279"/>
      <c r="M4870" s="284"/>
      <c r="T4870" s="285"/>
      <c r="AT4870" s="281" t="s">
        <v>373</v>
      </c>
      <c r="AU4870" s="281" t="s">
        <v>90</v>
      </c>
      <c r="AV4870" s="280" t="s">
        <v>90</v>
      </c>
      <c r="AW4870" s="280" t="s">
        <v>31</v>
      </c>
      <c r="AX4870" s="280" t="s">
        <v>77</v>
      </c>
      <c r="AY4870" s="281" t="s">
        <v>366</v>
      </c>
    </row>
    <row r="4871" spans="2:51" s="273" customFormat="1">
      <c r="B4871" s="272"/>
      <c r="D4871" s="274" t="s">
        <v>373</v>
      </c>
      <c r="E4871" s="275" t="s">
        <v>1</v>
      </c>
      <c r="F4871" s="276" t="s">
        <v>1708</v>
      </c>
      <c r="H4871" s="275" t="s">
        <v>1</v>
      </c>
      <c r="L4871" s="272"/>
      <c r="M4871" s="277"/>
      <c r="T4871" s="278"/>
      <c r="AT4871" s="275" t="s">
        <v>373</v>
      </c>
      <c r="AU4871" s="275" t="s">
        <v>90</v>
      </c>
      <c r="AV4871" s="273" t="s">
        <v>84</v>
      </c>
      <c r="AW4871" s="273" t="s">
        <v>31</v>
      </c>
      <c r="AX4871" s="273" t="s">
        <v>77</v>
      </c>
      <c r="AY4871" s="275" t="s">
        <v>366</v>
      </c>
    </row>
    <row r="4872" spans="2:51" s="280" customFormat="1">
      <c r="B4872" s="279"/>
      <c r="D4872" s="274" t="s">
        <v>373</v>
      </c>
      <c r="E4872" s="281" t="s">
        <v>1</v>
      </c>
      <c r="F4872" s="282" t="s">
        <v>1709</v>
      </c>
      <c r="H4872" s="283">
        <v>10.992000000000001</v>
      </c>
      <c r="L4872" s="279"/>
      <c r="M4872" s="284"/>
      <c r="T4872" s="285"/>
      <c r="AT4872" s="281" t="s">
        <v>373</v>
      </c>
      <c r="AU4872" s="281" t="s">
        <v>90</v>
      </c>
      <c r="AV4872" s="280" t="s">
        <v>90</v>
      </c>
      <c r="AW4872" s="280" t="s">
        <v>31</v>
      </c>
      <c r="AX4872" s="280" t="s">
        <v>77</v>
      </c>
      <c r="AY4872" s="281" t="s">
        <v>366</v>
      </c>
    </row>
    <row r="4873" spans="2:51" s="280" customFormat="1">
      <c r="B4873" s="279"/>
      <c r="D4873" s="274" t="s">
        <v>373</v>
      </c>
      <c r="E4873" s="281" t="s">
        <v>1</v>
      </c>
      <c r="F4873" s="282" t="s">
        <v>1706</v>
      </c>
      <c r="H4873" s="283">
        <v>-2.15</v>
      </c>
      <c r="L4873" s="279"/>
      <c r="M4873" s="284"/>
      <c r="T4873" s="285"/>
      <c r="AT4873" s="281" t="s">
        <v>373</v>
      </c>
      <c r="AU4873" s="281" t="s">
        <v>90</v>
      </c>
      <c r="AV4873" s="280" t="s">
        <v>90</v>
      </c>
      <c r="AW4873" s="280" t="s">
        <v>31</v>
      </c>
      <c r="AX4873" s="280" t="s">
        <v>77</v>
      </c>
      <c r="AY4873" s="281" t="s">
        <v>366</v>
      </c>
    </row>
    <row r="4874" spans="2:51" s="273" customFormat="1">
      <c r="B4874" s="272"/>
      <c r="D4874" s="274" t="s">
        <v>373</v>
      </c>
      <c r="E4874" s="275" t="s">
        <v>1</v>
      </c>
      <c r="F4874" s="276" t="s">
        <v>1710</v>
      </c>
      <c r="H4874" s="275" t="s">
        <v>1</v>
      </c>
      <c r="L4874" s="272"/>
      <c r="M4874" s="277"/>
      <c r="T4874" s="278"/>
      <c r="AT4874" s="275" t="s">
        <v>373</v>
      </c>
      <c r="AU4874" s="275" t="s">
        <v>90</v>
      </c>
      <c r="AV4874" s="273" t="s">
        <v>84</v>
      </c>
      <c r="AW4874" s="273" t="s">
        <v>31</v>
      </c>
      <c r="AX4874" s="273" t="s">
        <v>77</v>
      </c>
      <c r="AY4874" s="275" t="s">
        <v>366</v>
      </c>
    </row>
    <row r="4875" spans="2:51" s="280" customFormat="1">
      <c r="B4875" s="279"/>
      <c r="D4875" s="274" t="s">
        <v>373</v>
      </c>
      <c r="E4875" s="281" t="s">
        <v>1</v>
      </c>
      <c r="F4875" s="282" t="s">
        <v>3848</v>
      </c>
      <c r="H4875" s="283">
        <v>23.486999999999998</v>
      </c>
      <c r="L4875" s="279"/>
      <c r="M4875" s="284"/>
      <c r="T4875" s="285"/>
      <c r="AT4875" s="281" t="s">
        <v>373</v>
      </c>
      <c r="AU4875" s="281" t="s">
        <v>90</v>
      </c>
      <c r="AV4875" s="280" t="s">
        <v>90</v>
      </c>
      <c r="AW4875" s="280" t="s">
        <v>31</v>
      </c>
      <c r="AX4875" s="280" t="s">
        <v>77</v>
      </c>
      <c r="AY4875" s="281" t="s">
        <v>366</v>
      </c>
    </row>
    <row r="4876" spans="2:51" s="280" customFormat="1">
      <c r="B4876" s="279"/>
      <c r="D4876" s="274" t="s">
        <v>373</v>
      </c>
      <c r="E4876" s="281" t="s">
        <v>1</v>
      </c>
      <c r="F4876" s="282" t="s">
        <v>2416</v>
      </c>
      <c r="H4876" s="283">
        <v>-3.87</v>
      </c>
      <c r="L4876" s="279"/>
      <c r="M4876" s="284"/>
      <c r="T4876" s="285"/>
      <c r="AT4876" s="281" t="s">
        <v>373</v>
      </c>
      <c r="AU4876" s="281" t="s">
        <v>90</v>
      </c>
      <c r="AV4876" s="280" t="s">
        <v>90</v>
      </c>
      <c r="AW4876" s="280" t="s">
        <v>31</v>
      </c>
      <c r="AX4876" s="280" t="s">
        <v>77</v>
      </c>
      <c r="AY4876" s="281" t="s">
        <v>366</v>
      </c>
    </row>
    <row r="4877" spans="2:51" s="273" customFormat="1">
      <c r="B4877" s="272"/>
      <c r="D4877" s="274" t="s">
        <v>373</v>
      </c>
      <c r="E4877" s="275" t="s">
        <v>1</v>
      </c>
      <c r="F4877" s="276" t="s">
        <v>1712</v>
      </c>
      <c r="H4877" s="275" t="s">
        <v>1</v>
      </c>
      <c r="L4877" s="272"/>
      <c r="M4877" s="277"/>
      <c r="T4877" s="278"/>
      <c r="AT4877" s="275" t="s">
        <v>373</v>
      </c>
      <c r="AU4877" s="275" t="s">
        <v>90</v>
      </c>
      <c r="AV4877" s="273" t="s">
        <v>84</v>
      </c>
      <c r="AW4877" s="273" t="s">
        <v>31</v>
      </c>
      <c r="AX4877" s="273" t="s">
        <v>77</v>
      </c>
      <c r="AY4877" s="275" t="s">
        <v>366</v>
      </c>
    </row>
    <row r="4878" spans="2:51" s="280" customFormat="1" ht="22.5">
      <c r="B4878" s="279"/>
      <c r="D4878" s="274" t="s">
        <v>373</v>
      </c>
      <c r="E4878" s="281" t="s">
        <v>1</v>
      </c>
      <c r="F4878" s="282" t="s">
        <v>3849</v>
      </c>
      <c r="H4878" s="283">
        <v>41.732999999999997</v>
      </c>
      <c r="L4878" s="279"/>
      <c r="M4878" s="284"/>
      <c r="T4878" s="285"/>
      <c r="AT4878" s="281" t="s">
        <v>373</v>
      </c>
      <c r="AU4878" s="281" t="s">
        <v>90</v>
      </c>
      <c r="AV4878" s="280" t="s">
        <v>90</v>
      </c>
      <c r="AW4878" s="280" t="s">
        <v>31</v>
      </c>
      <c r="AX4878" s="280" t="s">
        <v>77</v>
      </c>
      <c r="AY4878" s="281" t="s">
        <v>366</v>
      </c>
    </row>
    <row r="4879" spans="2:51" s="280" customFormat="1">
      <c r="B4879" s="279"/>
      <c r="D4879" s="274" t="s">
        <v>373</v>
      </c>
      <c r="E4879" s="281" t="s">
        <v>1</v>
      </c>
      <c r="F4879" s="282" t="s">
        <v>1716</v>
      </c>
      <c r="H4879" s="283">
        <v>-1.9350000000000001</v>
      </c>
      <c r="L4879" s="279"/>
      <c r="M4879" s="284"/>
      <c r="T4879" s="285"/>
      <c r="AT4879" s="281" t="s">
        <v>373</v>
      </c>
      <c r="AU4879" s="281" t="s">
        <v>90</v>
      </c>
      <c r="AV4879" s="280" t="s">
        <v>90</v>
      </c>
      <c r="AW4879" s="280" t="s">
        <v>31</v>
      </c>
      <c r="AX4879" s="280" t="s">
        <v>77</v>
      </c>
      <c r="AY4879" s="281" t="s">
        <v>366</v>
      </c>
    </row>
    <row r="4880" spans="2:51" s="273" customFormat="1">
      <c r="B4880" s="272"/>
      <c r="D4880" s="274" t="s">
        <v>373</v>
      </c>
      <c r="E4880" s="275" t="s">
        <v>1</v>
      </c>
      <c r="F4880" s="276" t="s">
        <v>1714</v>
      </c>
      <c r="H4880" s="275" t="s">
        <v>1</v>
      </c>
      <c r="L4880" s="272"/>
      <c r="M4880" s="277"/>
      <c r="T4880" s="278"/>
      <c r="AT4880" s="275" t="s">
        <v>373</v>
      </c>
      <c r="AU4880" s="275" t="s">
        <v>90</v>
      </c>
      <c r="AV4880" s="273" t="s">
        <v>84</v>
      </c>
      <c r="AW4880" s="273" t="s">
        <v>31</v>
      </c>
      <c r="AX4880" s="273" t="s">
        <v>77</v>
      </c>
      <c r="AY4880" s="275" t="s">
        <v>366</v>
      </c>
    </row>
    <row r="4881" spans="2:51" s="280" customFormat="1">
      <c r="B4881" s="279"/>
      <c r="D4881" s="274" t="s">
        <v>373</v>
      </c>
      <c r="E4881" s="281" t="s">
        <v>1</v>
      </c>
      <c r="F4881" s="282" t="s">
        <v>1715</v>
      </c>
      <c r="H4881" s="283">
        <v>21.885999999999999</v>
      </c>
      <c r="L4881" s="279"/>
      <c r="M4881" s="284"/>
      <c r="T4881" s="285"/>
      <c r="AT4881" s="281" t="s">
        <v>373</v>
      </c>
      <c r="AU4881" s="281" t="s">
        <v>90</v>
      </c>
      <c r="AV4881" s="280" t="s">
        <v>90</v>
      </c>
      <c r="AW4881" s="280" t="s">
        <v>31</v>
      </c>
      <c r="AX4881" s="280" t="s">
        <v>77</v>
      </c>
      <c r="AY4881" s="281" t="s">
        <v>366</v>
      </c>
    </row>
    <row r="4882" spans="2:51" s="280" customFormat="1">
      <c r="B4882" s="279"/>
      <c r="D4882" s="274" t="s">
        <v>373</v>
      </c>
      <c r="E4882" s="281" t="s">
        <v>1</v>
      </c>
      <c r="F4882" s="282" t="s">
        <v>1716</v>
      </c>
      <c r="H4882" s="283">
        <v>-1.9350000000000001</v>
      </c>
      <c r="L4882" s="279"/>
      <c r="M4882" s="284"/>
      <c r="T4882" s="285"/>
      <c r="AT4882" s="281" t="s">
        <v>373</v>
      </c>
      <c r="AU4882" s="281" t="s">
        <v>90</v>
      </c>
      <c r="AV4882" s="280" t="s">
        <v>90</v>
      </c>
      <c r="AW4882" s="280" t="s">
        <v>31</v>
      </c>
      <c r="AX4882" s="280" t="s">
        <v>77</v>
      </c>
      <c r="AY4882" s="281" t="s">
        <v>366</v>
      </c>
    </row>
    <row r="4883" spans="2:51" s="280" customFormat="1">
      <c r="B4883" s="279"/>
      <c r="D4883" s="274" t="s">
        <v>373</v>
      </c>
      <c r="E4883" s="281" t="s">
        <v>1</v>
      </c>
      <c r="F4883" s="282" t="s">
        <v>1717</v>
      </c>
      <c r="H4883" s="283">
        <v>1.992</v>
      </c>
      <c r="L4883" s="279"/>
      <c r="M4883" s="284"/>
      <c r="T4883" s="285"/>
      <c r="AT4883" s="281" t="s">
        <v>373</v>
      </c>
      <c r="AU4883" s="281" t="s">
        <v>90</v>
      </c>
      <c r="AV4883" s="280" t="s">
        <v>90</v>
      </c>
      <c r="AW4883" s="280" t="s">
        <v>31</v>
      </c>
      <c r="AX4883" s="280" t="s">
        <v>77</v>
      </c>
      <c r="AY4883" s="281" t="s">
        <v>366</v>
      </c>
    </row>
    <row r="4884" spans="2:51" s="273" customFormat="1">
      <c r="B4884" s="272"/>
      <c r="D4884" s="274" t="s">
        <v>373</v>
      </c>
      <c r="E4884" s="275" t="s">
        <v>1</v>
      </c>
      <c r="F4884" s="276" t="s">
        <v>1718</v>
      </c>
      <c r="H4884" s="275" t="s">
        <v>1</v>
      </c>
      <c r="L4884" s="272"/>
      <c r="M4884" s="277"/>
      <c r="T4884" s="278"/>
      <c r="AT4884" s="275" t="s">
        <v>373</v>
      </c>
      <c r="AU4884" s="275" t="s">
        <v>90</v>
      </c>
      <c r="AV4884" s="273" t="s">
        <v>84</v>
      </c>
      <c r="AW4884" s="273" t="s">
        <v>31</v>
      </c>
      <c r="AX4884" s="273" t="s">
        <v>77</v>
      </c>
      <c r="AY4884" s="275" t="s">
        <v>366</v>
      </c>
    </row>
    <row r="4885" spans="2:51" s="280" customFormat="1">
      <c r="B4885" s="279"/>
      <c r="D4885" s="274" t="s">
        <v>373</v>
      </c>
      <c r="E4885" s="281" t="s">
        <v>1</v>
      </c>
      <c r="F4885" s="282" t="s">
        <v>3850</v>
      </c>
      <c r="H4885" s="283">
        <v>44.438000000000002</v>
      </c>
      <c r="L4885" s="279"/>
      <c r="M4885" s="284"/>
      <c r="T4885" s="285"/>
      <c r="AT4885" s="281" t="s">
        <v>373</v>
      </c>
      <c r="AU4885" s="281" t="s">
        <v>90</v>
      </c>
      <c r="AV4885" s="280" t="s">
        <v>90</v>
      </c>
      <c r="AW4885" s="280" t="s">
        <v>31</v>
      </c>
      <c r="AX4885" s="280" t="s">
        <v>77</v>
      </c>
      <c r="AY4885" s="281" t="s">
        <v>366</v>
      </c>
    </row>
    <row r="4886" spans="2:51" s="280" customFormat="1">
      <c r="B4886" s="279"/>
      <c r="D4886" s="274" t="s">
        <v>373</v>
      </c>
      <c r="E4886" s="281" t="s">
        <v>1</v>
      </c>
      <c r="F4886" s="282" t="s">
        <v>2424</v>
      </c>
      <c r="H4886" s="283">
        <v>-6.0069999999999997</v>
      </c>
      <c r="L4886" s="279"/>
      <c r="M4886" s="284"/>
      <c r="T4886" s="285"/>
      <c r="AT4886" s="281" t="s">
        <v>373</v>
      </c>
      <c r="AU4886" s="281" t="s">
        <v>90</v>
      </c>
      <c r="AV4886" s="280" t="s">
        <v>90</v>
      </c>
      <c r="AW4886" s="280" t="s">
        <v>31</v>
      </c>
      <c r="AX4886" s="280" t="s">
        <v>77</v>
      </c>
      <c r="AY4886" s="281" t="s">
        <v>366</v>
      </c>
    </row>
    <row r="4887" spans="2:51" s="280" customFormat="1">
      <c r="B4887" s="279"/>
      <c r="D4887" s="274" t="s">
        <v>373</v>
      </c>
      <c r="E4887" s="281" t="s">
        <v>1</v>
      </c>
      <c r="F4887" s="282" t="s">
        <v>3851</v>
      </c>
      <c r="H4887" s="283">
        <v>3.532</v>
      </c>
      <c r="L4887" s="279"/>
      <c r="M4887" s="284"/>
      <c r="T4887" s="285"/>
      <c r="AT4887" s="281" t="s">
        <v>373</v>
      </c>
      <c r="AU4887" s="281" t="s">
        <v>90</v>
      </c>
      <c r="AV4887" s="280" t="s">
        <v>90</v>
      </c>
      <c r="AW4887" s="280" t="s">
        <v>31</v>
      </c>
      <c r="AX4887" s="280" t="s">
        <v>77</v>
      </c>
      <c r="AY4887" s="281" t="s">
        <v>366</v>
      </c>
    </row>
    <row r="4888" spans="2:51" s="273" customFormat="1">
      <c r="B4888" s="272"/>
      <c r="D4888" s="274" t="s">
        <v>373</v>
      </c>
      <c r="E4888" s="275" t="s">
        <v>1</v>
      </c>
      <c r="F4888" s="276" t="s">
        <v>1720</v>
      </c>
      <c r="H4888" s="275" t="s">
        <v>1</v>
      </c>
      <c r="L4888" s="272"/>
      <c r="M4888" s="277"/>
      <c r="T4888" s="278"/>
      <c r="AT4888" s="275" t="s">
        <v>373</v>
      </c>
      <c r="AU4888" s="275" t="s">
        <v>90</v>
      </c>
      <c r="AV4888" s="273" t="s">
        <v>84</v>
      </c>
      <c r="AW4888" s="273" t="s">
        <v>31</v>
      </c>
      <c r="AX4888" s="273" t="s">
        <v>77</v>
      </c>
      <c r="AY4888" s="275" t="s">
        <v>366</v>
      </c>
    </row>
    <row r="4889" spans="2:51" s="280" customFormat="1">
      <c r="B4889" s="279"/>
      <c r="D4889" s="274" t="s">
        <v>373</v>
      </c>
      <c r="E4889" s="281" t="s">
        <v>1</v>
      </c>
      <c r="F4889" s="282" t="s">
        <v>1721</v>
      </c>
      <c r="H4889" s="283">
        <v>7.3520000000000003</v>
      </c>
      <c r="L4889" s="279"/>
      <c r="M4889" s="284"/>
      <c r="T4889" s="285"/>
      <c r="AT4889" s="281" t="s">
        <v>373</v>
      </c>
      <c r="AU4889" s="281" t="s">
        <v>90</v>
      </c>
      <c r="AV4889" s="280" t="s">
        <v>90</v>
      </c>
      <c r="AW4889" s="280" t="s">
        <v>31</v>
      </c>
      <c r="AX4889" s="280" t="s">
        <v>77</v>
      </c>
      <c r="AY4889" s="281" t="s">
        <v>366</v>
      </c>
    </row>
    <row r="4890" spans="2:51" s="280" customFormat="1">
      <c r="B4890" s="279"/>
      <c r="D4890" s="274" t="s">
        <v>373</v>
      </c>
      <c r="E4890" s="281" t="s">
        <v>1</v>
      </c>
      <c r="F4890" s="282" t="s">
        <v>1722</v>
      </c>
      <c r="H4890" s="283">
        <v>5.6719999999999997</v>
      </c>
      <c r="L4890" s="279"/>
      <c r="M4890" s="284"/>
      <c r="T4890" s="285"/>
      <c r="AT4890" s="281" t="s">
        <v>373</v>
      </c>
      <c r="AU4890" s="281" t="s">
        <v>90</v>
      </c>
      <c r="AV4890" s="280" t="s">
        <v>90</v>
      </c>
      <c r="AW4890" s="280" t="s">
        <v>31</v>
      </c>
      <c r="AX4890" s="280" t="s">
        <v>77</v>
      </c>
      <c r="AY4890" s="281" t="s">
        <v>366</v>
      </c>
    </row>
    <row r="4891" spans="2:51" s="294" customFormat="1">
      <c r="B4891" s="293"/>
      <c r="D4891" s="274" t="s">
        <v>373</v>
      </c>
      <c r="E4891" s="295" t="s">
        <v>1</v>
      </c>
      <c r="F4891" s="296" t="s">
        <v>397</v>
      </c>
      <c r="H4891" s="297">
        <v>800.89400000000001</v>
      </c>
      <c r="L4891" s="293"/>
      <c r="M4891" s="298"/>
      <c r="T4891" s="299"/>
      <c r="AT4891" s="295" t="s">
        <v>373</v>
      </c>
      <c r="AU4891" s="295" t="s">
        <v>90</v>
      </c>
      <c r="AV4891" s="294" t="s">
        <v>149</v>
      </c>
      <c r="AW4891" s="294" t="s">
        <v>31</v>
      </c>
      <c r="AX4891" s="294" t="s">
        <v>77</v>
      </c>
      <c r="AY4891" s="295" t="s">
        <v>366</v>
      </c>
    </row>
    <row r="4892" spans="2:51" s="273" customFormat="1">
      <c r="B4892" s="272"/>
      <c r="D4892" s="274" t="s">
        <v>373</v>
      </c>
      <c r="E4892" s="275" t="s">
        <v>1</v>
      </c>
      <c r="F4892" s="276" t="s">
        <v>3852</v>
      </c>
      <c r="H4892" s="275" t="s">
        <v>1</v>
      </c>
      <c r="L4892" s="272"/>
      <c r="M4892" s="277"/>
      <c r="T4892" s="278"/>
      <c r="AT4892" s="275" t="s">
        <v>373</v>
      </c>
      <c r="AU4892" s="275" t="s">
        <v>90</v>
      </c>
      <c r="AV4892" s="273" t="s">
        <v>84</v>
      </c>
      <c r="AW4892" s="273" t="s">
        <v>31</v>
      </c>
      <c r="AX4892" s="273" t="s">
        <v>77</v>
      </c>
      <c r="AY4892" s="275" t="s">
        <v>366</v>
      </c>
    </row>
    <row r="4893" spans="2:51" s="280" customFormat="1">
      <c r="B4893" s="279"/>
      <c r="D4893" s="274" t="s">
        <v>373</v>
      </c>
      <c r="E4893" s="281" t="s">
        <v>1</v>
      </c>
      <c r="F4893" s="282" t="s">
        <v>3853</v>
      </c>
      <c r="H4893" s="283">
        <v>-202.10499999999999</v>
      </c>
      <c r="L4893" s="279"/>
      <c r="M4893" s="284"/>
      <c r="T4893" s="285"/>
      <c r="AT4893" s="281" t="s">
        <v>373</v>
      </c>
      <c r="AU4893" s="281" t="s">
        <v>90</v>
      </c>
      <c r="AV4893" s="280" t="s">
        <v>90</v>
      </c>
      <c r="AW4893" s="280" t="s">
        <v>31</v>
      </c>
      <c r="AX4893" s="280" t="s">
        <v>77</v>
      </c>
      <c r="AY4893" s="281" t="s">
        <v>366</v>
      </c>
    </row>
    <row r="4894" spans="2:51" s="294" customFormat="1">
      <c r="B4894" s="293"/>
      <c r="D4894" s="274" t="s">
        <v>373</v>
      </c>
      <c r="E4894" s="295" t="s">
        <v>1</v>
      </c>
      <c r="F4894" s="296" t="s">
        <v>397</v>
      </c>
      <c r="H4894" s="297">
        <v>-202.10499999999999</v>
      </c>
      <c r="L4894" s="293"/>
      <c r="M4894" s="298"/>
      <c r="T4894" s="299"/>
      <c r="AT4894" s="295" t="s">
        <v>373</v>
      </c>
      <c r="AU4894" s="295" t="s">
        <v>90</v>
      </c>
      <c r="AV4894" s="294" t="s">
        <v>149</v>
      </c>
      <c r="AW4894" s="294" t="s">
        <v>31</v>
      </c>
      <c r="AX4894" s="294" t="s">
        <v>77</v>
      </c>
      <c r="AY4894" s="295" t="s">
        <v>366</v>
      </c>
    </row>
    <row r="4895" spans="2:51" s="273" customFormat="1">
      <c r="B4895" s="272"/>
      <c r="D4895" s="274" t="s">
        <v>373</v>
      </c>
      <c r="E4895" s="275" t="s">
        <v>1</v>
      </c>
      <c r="F4895" s="276" t="s">
        <v>1593</v>
      </c>
      <c r="H4895" s="275" t="s">
        <v>1</v>
      </c>
      <c r="L4895" s="272"/>
      <c r="M4895" s="277"/>
      <c r="T4895" s="278"/>
      <c r="AT4895" s="275" t="s">
        <v>373</v>
      </c>
      <c r="AU4895" s="275" t="s">
        <v>90</v>
      </c>
      <c r="AV4895" s="273" t="s">
        <v>84</v>
      </c>
      <c r="AW4895" s="273" t="s">
        <v>31</v>
      </c>
      <c r="AX4895" s="273" t="s">
        <v>77</v>
      </c>
      <c r="AY4895" s="275" t="s">
        <v>366</v>
      </c>
    </row>
    <row r="4896" spans="2:51" s="273" customFormat="1">
      <c r="B4896" s="272"/>
      <c r="D4896" s="274" t="s">
        <v>373</v>
      </c>
      <c r="E4896" s="275" t="s">
        <v>1</v>
      </c>
      <c r="F4896" s="276" t="s">
        <v>1977</v>
      </c>
      <c r="H4896" s="275" t="s">
        <v>1</v>
      </c>
      <c r="L4896" s="272"/>
      <c r="M4896" s="277"/>
      <c r="T4896" s="278"/>
      <c r="AT4896" s="275" t="s">
        <v>373</v>
      </c>
      <c r="AU4896" s="275" t="s">
        <v>90</v>
      </c>
      <c r="AV4896" s="273" t="s">
        <v>84</v>
      </c>
      <c r="AW4896" s="273" t="s">
        <v>31</v>
      </c>
      <c r="AX4896" s="273" t="s">
        <v>77</v>
      </c>
      <c r="AY4896" s="275" t="s">
        <v>366</v>
      </c>
    </row>
    <row r="4897" spans="2:51" s="280" customFormat="1">
      <c r="B4897" s="279"/>
      <c r="D4897" s="274" t="s">
        <v>373</v>
      </c>
      <c r="E4897" s="281" t="s">
        <v>1</v>
      </c>
      <c r="F4897" s="282" t="s">
        <v>3854</v>
      </c>
      <c r="H4897" s="283">
        <v>16.745999999999999</v>
      </c>
      <c r="L4897" s="279"/>
      <c r="M4897" s="284"/>
      <c r="T4897" s="285"/>
      <c r="AT4897" s="281" t="s">
        <v>373</v>
      </c>
      <c r="AU4897" s="281" t="s">
        <v>90</v>
      </c>
      <c r="AV4897" s="280" t="s">
        <v>90</v>
      </c>
      <c r="AW4897" s="280" t="s">
        <v>31</v>
      </c>
      <c r="AX4897" s="280" t="s">
        <v>77</v>
      </c>
      <c r="AY4897" s="281" t="s">
        <v>366</v>
      </c>
    </row>
    <row r="4898" spans="2:51" s="280" customFormat="1">
      <c r="B4898" s="279"/>
      <c r="D4898" s="274" t="s">
        <v>373</v>
      </c>
      <c r="E4898" s="281" t="s">
        <v>1</v>
      </c>
      <c r="F4898" s="282" t="s">
        <v>3855</v>
      </c>
      <c r="H4898" s="283">
        <v>-6.1929999999999996</v>
      </c>
      <c r="L4898" s="279"/>
      <c r="M4898" s="284"/>
      <c r="T4898" s="285"/>
      <c r="AT4898" s="281" t="s">
        <v>373</v>
      </c>
      <c r="AU4898" s="281" t="s">
        <v>90</v>
      </c>
      <c r="AV4898" s="280" t="s">
        <v>90</v>
      </c>
      <c r="AW4898" s="280" t="s">
        <v>31</v>
      </c>
      <c r="AX4898" s="280" t="s">
        <v>77</v>
      </c>
      <c r="AY4898" s="281" t="s">
        <v>366</v>
      </c>
    </row>
    <row r="4899" spans="2:51" s="280" customFormat="1">
      <c r="B4899" s="279"/>
      <c r="D4899" s="274" t="s">
        <v>373</v>
      </c>
      <c r="E4899" s="281" t="s">
        <v>1</v>
      </c>
      <c r="F4899" s="282" t="s">
        <v>3856</v>
      </c>
      <c r="H4899" s="283">
        <v>4.2629999999999999</v>
      </c>
      <c r="L4899" s="279"/>
      <c r="M4899" s="284"/>
      <c r="T4899" s="285"/>
      <c r="AT4899" s="281" t="s">
        <v>373</v>
      </c>
      <c r="AU4899" s="281" t="s">
        <v>90</v>
      </c>
      <c r="AV4899" s="280" t="s">
        <v>90</v>
      </c>
      <c r="AW4899" s="280" t="s">
        <v>31</v>
      </c>
      <c r="AX4899" s="280" t="s">
        <v>77</v>
      </c>
      <c r="AY4899" s="281" t="s">
        <v>366</v>
      </c>
    </row>
    <row r="4900" spans="2:51" s="273" customFormat="1">
      <c r="B4900" s="272"/>
      <c r="D4900" s="274" t="s">
        <v>373</v>
      </c>
      <c r="E4900" s="275" t="s">
        <v>1</v>
      </c>
      <c r="F4900" s="276" t="s">
        <v>1809</v>
      </c>
      <c r="H4900" s="275" t="s">
        <v>1</v>
      </c>
      <c r="L4900" s="272"/>
      <c r="M4900" s="277"/>
      <c r="T4900" s="278"/>
      <c r="AT4900" s="275" t="s">
        <v>373</v>
      </c>
      <c r="AU4900" s="275" t="s">
        <v>90</v>
      </c>
      <c r="AV4900" s="273" t="s">
        <v>84</v>
      </c>
      <c r="AW4900" s="273" t="s">
        <v>31</v>
      </c>
      <c r="AX4900" s="273" t="s">
        <v>77</v>
      </c>
      <c r="AY4900" s="275" t="s">
        <v>366</v>
      </c>
    </row>
    <row r="4901" spans="2:51" s="280" customFormat="1">
      <c r="B4901" s="279"/>
      <c r="D4901" s="274" t="s">
        <v>373</v>
      </c>
      <c r="E4901" s="281" t="s">
        <v>1</v>
      </c>
      <c r="F4901" s="282" t="s">
        <v>3857</v>
      </c>
      <c r="H4901" s="283">
        <v>24.466999999999999</v>
      </c>
      <c r="L4901" s="279"/>
      <c r="M4901" s="284"/>
      <c r="T4901" s="285"/>
      <c r="AT4901" s="281" t="s">
        <v>373</v>
      </c>
      <c r="AU4901" s="281" t="s">
        <v>90</v>
      </c>
      <c r="AV4901" s="280" t="s">
        <v>90</v>
      </c>
      <c r="AW4901" s="280" t="s">
        <v>31</v>
      </c>
      <c r="AX4901" s="280" t="s">
        <v>77</v>
      </c>
      <c r="AY4901" s="281" t="s">
        <v>366</v>
      </c>
    </row>
    <row r="4902" spans="2:51" s="280" customFormat="1">
      <c r="B4902" s="279"/>
      <c r="D4902" s="274" t="s">
        <v>373</v>
      </c>
      <c r="E4902" s="281" t="s">
        <v>1</v>
      </c>
      <c r="F4902" s="282" t="s">
        <v>3858</v>
      </c>
      <c r="H4902" s="283">
        <v>-6.8559999999999999</v>
      </c>
      <c r="L4902" s="279"/>
      <c r="M4902" s="284"/>
      <c r="T4902" s="285"/>
      <c r="AT4902" s="281" t="s">
        <v>373</v>
      </c>
      <c r="AU4902" s="281" t="s">
        <v>90</v>
      </c>
      <c r="AV4902" s="280" t="s">
        <v>90</v>
      </c>
      <c r="AW4902" s="280" t="s">
        <v>31</v>
      </c>
      <c r="AX4902" s="280" t="s">
        <v>77</v>
      </c>
      <c r="AY4902" s="281" t="s">
        <v>366</v>
      </c>
    </row>
    <row r="4903" spans="2:51" s="280" customFormat="1">
      <c r="B4903" s="279"/>
      <c r="D4903" s="274" t="s">
        <v>373</v>
      </c>
      <c r="E4903" s="281" t="s">
        <v>1</v>
      </c>
      <c r="F4903" s="282" t="s">
        <v>3859</v>
      </c>
      <c r="H4903" s="283">
        <v>3.4359999999999999</v>
      </c>
      <c r="L4903" s="279"/>
      <c r="M4903" s="284"/>
      <c r="T4903" s="285"/>
      <c r="AT4903" s="281" t="s">
        <v>373</v>
      </c>
      <c r="AU4903" s="281" t="s">
        <v>90</v>
      </c>
      <c r="AV4903" s="280" t="s">
        <v>90</v>
      </c>
      <c r="AW4903" s="280" t="s">
        <v>31</v>
      </c>
      <c r="AX4903" s="280" t="s">
        <v>77</v>
      </c>
      <c r="AY4903" s="281" t="s">
        <v>366</v>
      </c>
    </row>
    <row r="4904" spans="2:51" s="273" customFormat="1">
      <c r="B4904" s="272"/>
      <c r="D4904" s="274" t="s">
        <v>373</v>
      </c>
      <c r="E4904" s="275" t="s">
        <v>1</v>
      </c>
      <c r="F4904" s="276" t="s">
        <v>1594</v>
      </c>
      <c r="H4904" s="275" t="s">
        <v>1</v>
      </c>
      <c r="L4904" s="272"/>
      <c r="M4904" s="277"/>
      <c r="T4904" s="278"/>
      <c r="AT4904" s="275" t="s">
        <v>373</v>
      </c>
      <c r="AU4904" s="275" t="s">
        <v>90</v>
      </c>
      <c r="AV4904" s="273" t="s">
        <v>84</v>
      </c>
      <c r="AW4904" s="273" t="s">
        <v>31</v>
      </c>
      <c r="AX4904" s="273" t="s">
        <v>77</v>
      </c>
      <c r="AY4904" s="275" t="s">
        <v>366</v>
      </c>
    </row>
    <row r="4905" spans="2:51" s="280" customFormat="1">
      <c r="B4905" s="279"/>
      <c r="D4905" s="274" t="s">
        <v>373</v>
      </c>
      <c r="E4905" s="281" t="s">
        <v>1</v>
      </c>
      <c r="F4905" s="282" t="s">
        <v>3860</v>
      </c>
      <c r="H4905" s="283">
        <v>14.868</v>
      </c>
      <c r="L4905" s="279"/>
      <c r="M4905" s="284"/>
      <c r="T4905" s="285"/>
      <c r="AT4905" s="281" t="s">
        <v>373</v>
      </c>
      <c r="AU4905" s="281" t="s">
        <v>90</v>
      </c>
      <c r="AV4905" s="280" t="s">
        <v>90</v>
      </c>
      <c r="AW4905" s="280" t="s">
        <v>31</v>
      </c>
      <c r="AX4905" s="280" t="s">
        <v>77</v>
      </c>
      <c r="AY4905" s="281" t="s">
        <v>366</v>
      </c>
    </row>
    <row r="4906" spans="2:51" s="280" customFormat="1">
      <c r="B4906" s="279"/>
      <c r="D4906" s="274" t="s">
        <v>373</v>
      </c>
      <c r="E4906" s="281" t="s">
        <v>1</v>
      </c>
      <c r="F4906" s="282" t="s">
        <v>3861</v>
      </c>
      <c r="H4906" s="283">
        <v>-6.173</v>
      </c>
      <c r="L4906" s="279"/>
      <c r="M4906" s="284"/>
      <c r="T4906" s="285"/>
      <c r="AT4906" s="281" t="s">
        <v>373</v>
      </c>
      <c r="AU4906" s="281" t="s">
        <v>90</v>
      </c>
      <c r="AV4906" s="280" t="s">
        <v>90</v>
      </c>
      <c r="AW4906" s="280" t="s">
        <v>31</v>
      </c>
      <c r="AX4906" s="280" t="s">
        <v>77</v>
      </c>
      <c r="AY4906" s="281" t="s">
        <v>366</v>
      </c>
    </row>
    <row r="4907" spans="2:51" s="280" customFormat="1">
      <c r="B4907" s="279"/>
      <c r="D4907" s="274" t="s">
        <v>373</v>
      </c>
      <c r="E4907" s="281" t="s">
        <v>1</v>
      </c>
      <c r="F4907" s="282" t="s">
        <v>3862</v>
      </c>
      <c r="H4907" s="283">
        <v>3.14</v>
      </c>
      <c r="L4907" s="279"/>
      <c r="M4907" s="284"/>
      <c r="T4907" s="285"/>
      <c r="AT4907" s="281" t="s">
        <v>373</v>
      </c>
      <c r="AU4907" s="281" t="s">
        <v>90</v>
      </c>
      <c r="AV4907" s="280" t="s">
        <v>90</v>
      </c>
      <c r="AW4907" s="280" t="s">
        <v>31</v>
      </c>
      <c r="AX4907" s="280" t="s">
        <v>77</v>
      </c>
      <c r="AY4907" s="281" t="s">
        <v>366</v>
      </c>
    </row>
    <row r="4908" spans="2:51" s="280" customFormat="1">
      <c r="B4908" s="279"/>
      <c r="D4908" s="274" t="s">
        <v>373</v>
      </c>
      <c r="E4908" s="281" t="s">
        <v>1</v>
      </c>
      <c r="F4908" s="282" t="s">
        <v>1868</v>
      </c>
      <c r="H4908" s="283">
        <v>-8.1519999999999992</v>
      </c>
      <c r="L4908" s="279"/>
      <c r="M4908" s="284"/>
      <c r="T4908" s="285"/>
      <c r="AT4908" s="281" t="s">
        <v>373</v>
      </c>
      <c r="AU4908" s="281" t="s">
        <v>90</v>
      </c>
      <c r="AV4908" s="280" t="s">
        <v>90</v>
      </c>
      <c r="AW4908" s="280" t="s">
        <v>31</v>
      </c>
      <c r="AX4908" s="280" t="s">
        <v>77</v>
      </c>
      <c r="AY4908" s="281" t="s">
        <v>366</v>
      </c>
    </row>
    <row r="4909" spans="2:51" s="280" customFormat="1">
      <c r="B4909" s="279"/>
      <c r="D4909" s="274" t="s">
        <v>373</v>
      </c>
      <c r="E4909" s="281" t="s">
        <v>1</v>
      </c>
      <c r="F4909" s="282" t="s">
        <v>1869</v>
      </c>
      <c r="H4909" s="283">
        <v>3.1349999999999998</v>
      </c>
      <c r="L4909" s="279"/>
      <c r="M4909" s="284"/>
      <c r="T4909" s="285"/>
      <c r="AT4909" s="281" t="s">
        <v>373</v>
      </c>
      <c r="AU4909" s="281" t="s">
        <v>90</v>
      </c>
      <c r="AV4909" s="280" t="s">
        <v>90</v>
      </c>
      <c r="AW4909" s="280" t="s">
        <v>31</v>
      </c>
      <c r="AX4909" s="280" t="s">
        <v>77</v>
      </c>
      <c r="AY4909" s="281" t="s">
        <v>366</v>
      </c>
    </row>
    <row r="4910" spans="2:51" s="280" customFormat="1">
      <c r="B4910" s="279"/>
      <c r="D4910" s="274" t="s">
        <v>373</v>
      </c>
      <c r="E4910" s="281" t="s">
        <v>1</v>
      </c>
      <c r="F4910" s="282" t="s">
        <v>1870</v>
      </c>
      <c r="H4910" s="283">
        <v>-2.056</v>
      </c>
      <c r="L4910" s="279"/>
      <c r="M4910" s="284"/>
      <c r="T4910" s="285"/>
      <c r="AT4910" s="281" t="s">
        <v>373</v>
      </c>
      <c r="AU4910" s="281" t="s">
        <v>90</v>
      </c>
      <c r="AV4910" s="280" t="s">
        <v>90</v>
      </c>
      <c r="AW4910" s="280" t="s">
        <v>31</v>
      </c>
      <c r="AX4910" s="280" t="s">
        <v>77</v>
      </c>
      <c r="AY4910" s="281" t="s">
        <v>366</v>
      </c>
    </row>
    <row r="4911" spans="2:51" s="273" customFormat="1">
      <c r="B4911" s="272"/>
      <c r="D4911" s="274" t="s">
        <v>373</v>
      </c>
      <c r="E4911" s="275" t="s">
        <v>1</v>
      </c>
      <c r="F4911" s="276" t="s">
        <v>1981</v>
      </c>
      <c r="H4911" s="275" t="s">
        <v>1</v>
      </c>
      <c r="L4911" s="272"/>
      <c r="M4911" s="277"/>
      <c r="T4911" s="278"/>
      <c r="AT4911" s="275" t="s">
        <v>373</v>
      </c>
      <c r="AU4911" s="275" t="s">
        <v>90</v>
      </c>
      <c r="AV4911" s="273" t="s">
        <v>84</v>
      </c>
      <c r="AW4911" s="273" t="s">
        <v>31</v>
      </c>
      <c r="AX4911" s="273" t="s">
        <v>77</v>
      </c>
      <c r="AY4911" s="275" t="s">
        <v>366</v>
      </c>
    </row>
    <row r="4912" spans="2:51" s="280" customFormat="1">
      <c r="B4912" s="279"/>
      <c r="D4912" s="274" t="s">
        <v>373</v>
      </c>
      <c r="E4912" s="281" t="s">
        <v>1</v>
      </c>
      <c r="F4912" s="282" t="s">
        <v>3863</v>
      </c>
      <c r="H4912" s="283">
        <v>15.09</v>
      </c>
      <c r="L4912" s="279"/>
      <c r="M4912" s="284"/>
      <c r="T4912" s="285"/>
      <c r="AT4912" s="281" t="s">
        <v>373</v>
      </c>
      <c r="AU4912" s="281" t="s">
        <v>90</v>
      </c>
      <c r="AV4912" s="280" t="s">
        <v>90</v>
      </c>
      <c r="AW4912" s="280" t="s">
        <v>31</v>
      </c>
      <c r="AX4912" s="280" t="s">
        <v>77</v>
      </c>
      <c r="AY4912" s="281" t="s">
        <v>366</v>
      </c>
    </row>
    <row r="4913" spans="2:51" s="280" customFormat="1">
      <c r="B4913" s="279"/>
      <c r="D4913" s="274" t="s">
        <v>373</v>
      </c>
      <c r="E4913" s="281" t="s">
        <v>1</v>
      </c>
      <c r="F4913" s="282" t="s">
        <v>3864</v>
      </c>
      <c r="H4913" s="283">
        <v>-6.1710000000000003</v>
      </c>
      <c r="L4913" s="279"/>
      <c r="M4913" s="284"/>
      <c r="T4913" s="285"/>
      <c r="AT4913" s="281" t="s">
        <v>373</v>
      </c>
      <c r="AU4913" s="281" t="s">
        <v>90</v>
      </c>
      <c r="AV4913" s="280" t="s">
        <v>90</v>
      </c>
      <c r="AW4913" s="280" t="s">
        <v>31</v>
      </c>
      <c r="AX4913" s="280" t="s">
        <v>77</v>
      </c>
      <c r="AY4913" s="281" t="s">
        <v>366</v>
      </c>
    </row>
    <row r="4914" spans="2:51" s="280" customFormat="1">
      <c r="B4914" s="279"/>
      <c r="D4914" s="274" t="s">
        <v>373</v>
      </c>
      <c r="E4914" s="281" t="s">
        <v>1</v>
      </c>
      <c r="F4914" s="282" t="s">
        <v>3865</v>
      </c>
      <c r="H4914" s="283">
        <v>3.14</v>
      </c>
      <c r="L4914" s="279"/>
      <c r="M4914" s="284"/>
      <c r="T4914" s="285"/>
      <c r="AT4914" s="281" t="s">
        <v>373</v>
      </c>
      <c r="AU4914" s="281" t="s">
        <v>90</v>
      </c>
      <c r="AV4914" s="280" t="s">
        <v>90</v>
      </c>
      <c r="AW4914" s="280" t="s">
        <v>31</v>
      </c>
      <c r="AX4914" s="280" t="s">
        <v>77</v>
      </c>
      <c r="AY4914" s="281" t="s">
        <v>366</v>
      </c>
    </row>
    <row r="4915" spans="2:51" s="273" customFormat="1">
      <c r="B4915" s="272"/>
      <c r="D4915" s="274" t="s">
        <v>373</v>
      </c>
      <c r="E4915" s="275" t="s">
        <v>1</v>
      </c>
      <c r="F4915" s="276" t="s">
        <v>2307</v>
      </c>
      <c r="H4915" s="275" t="s">
        <v>1</v>
      </c>
      <c r="L4915" s="272"/>
      <c r="M4915" s="277"/>
      <c r="T4915" s="278"/>
      <c r="AT4915" s="275" t="s">
        <v>373</v>
      </c>
      <c r="AU4915" s="275" t="s">
        <v>90</v>
      </c>
      <c r="AV4915" s="273" t="s">
        <v>84</v>
      </c>
      <c r="AW4915" s="273" t="s">
        <v>31</v>
      </c>
      <c r="AX4915" s="273" t="s">
        <v>77</v>
      </c>
      <c r="AY4915" s="275" t="s">
        <v>366</v>
      </c>
    </row>
    <row r="4916" spans="2:51" s="280" customFormat="1">
      <c r="B4916" s="279"/>
      <c r="D4916" s="274" t="s">
        <v>373</v>
      </c>
      <c r="E4916" s="281" t="s">
        <v>1</v>
      </c>
      <c r="F4916" s="282" t="s">
        <v>3866</v>
      </c>
      <c r="H4916" s="283">
        <v>14.074999999999999</v>
      </c>
      <c r="L4916" s="279"/>
      <c r="M4916" s="284"/>
      <c r="T4916" s="285"/>
      <c r="AT4916" s="281" t="s">
        <v>373</v>
      </c>
      <c r="AU4916" s="281" t="s">
        <v>90</v>
      </c>
      <c r="AV4916" s="280" t="s">
        <v>90</v>
      </c>
      <c r="AW4916" s="280" t="s">
        <v>31</v>
      </c>
      <c r="AX4916" s="280" t="s">
        <v>77</v>
      </c>
      <c r="AY4916" s="281" t="s">
        <v>366</v>
      </c>
    </row>
    <row r="4917" spans="2:51" s="280" customFormat="1">
      <c r="B4917" s="279"/>
      <c r="D4917" s="274" t="s">
        <v>373</v>
      </c>
      <c r="E4917" s="281" t="s">
        <v>1</v>
      </c>
      <c r="F4917" s="282" t="s">
        <v>1873</v>
      </c>
      <c r="H4917" s="283">
        <v>-7.0330000000000004</v>
      </c>
      <c r="L4917" s="279"/>
      <c r="M4917" s="284"/>
      <c r="T4917" s="285"/>
      <c r="AT4917" s="281" t="s">
        <v>373</v>
      </c>
      <c r="AU4917" s="281" t="s">
        <v>90</v>
      </c>
      <c r="AV4917" s="280" t="s">
        <v>90</v>
      </c>
      <c r="AW4917" s="280" t="s">
        <v>31</v>
      </c>
      <c r="AX4917" s="280" t="s">
        <v>77</v>
      </c>
      <c r="AY4917" s="281" t="s">
        <v>366</v>
      </c>
    </row>
    <row r="4918" spans="2:51" s="280" customFormat="1">
      <c r="B4918" s="279"/>
      <c r="D4918" s="274" t="s">
        <v>373</v>
      </c>
      <c r="E4918" s="281" t="s">
        <v>1</v>
      </c>
      <c r="F4918" s="282" t="s">
        <v>3867</v>
      </c>
      <c r="H4918" s="283">
        <v>1.96</v>
      </c>
      <c r="L4918" s="279"/>
      <c r="M4918" s="284"/>
      <c r="T4918" s="285"/>
      <c r="AT4918" s="281" t="s">
        <v>373</v>
      </c>
      <c r="AU4918" s="281" t="s">
        <v>90</v>
      </c>
      <c r="AV4918" s="280" t="s">
        <v>90</v>
      </c>
      <c r="AW4918" s="280" t="s">
        <v>31</v>
      </c>
      <c r="AX4918" s="280" t="s">
        <v>77</v>
      </c>
      <c r="AY4918" s="281" t="s">
        <v>366</v>
      </c>
    </row>
    <row r="4919" spans="2:51" s="273" customFormat="1">
      <c r="B4919" s="272"/>
      <c r="D4919" s="274" t="s">
        <v>373</v>
      </c>
      <c r="E4919" s="275" t="s">
        <v>1</v>
      </c>
      <c r="F4919" s="276" t="s">
        <v>3868</v>
      </c>
      <c r="H4919" s="275" t="s">
        <v>1</v>
      </c>
      <c r="L4919" s="272"/>
      <c r="M4919" s="277"/>
      <c r="T4919" s="278"/>
      <c r="AT4919" s="275" t="s">
        <v>373</v>
      </c>
      <c r="AU4919" s="275" t="s">
        <v>90</v>
      </c>
      <c r="AV4919" s="273" t="s">
        <v>84</v>
      </c>
      <c r="AW4919" s="273" t="s">
        <v>31</v>
      </c>
      <c r="AX4919" s="273" t="s">
        <v>77</v>
      </c>
      <c r="AY4919" s="275" t="s">
        <v>366</v>
      </c>
    </row>
    <row r="4920" spans="2:51" s="280" customFormat="1">
      <c r="B4920" s="279"/>
      <c r="D4920" s="274" t="s">
        <v>373</v>
      </c>
      <c r="E4920" s="281" t="s">
        <v>1</v>
      </c>
      <c r="F4920" s="282" t="s">
        <v>3869</v>
      </c>
      <c r="H4920" s="283">
        <v>11.125999999999999</v>
      </c>
      <c r="L4920" s="279"/>
      <c r="M4920" s="284"/>
      <c r="T4920" s="285"/>
      <c r="AT4920" s="281" t="s">
        <v>373</v>
      </c>
      <c r="AU4920" s="281" t="s">
        <v>90</v>
      </c>
      <c r="AV4920" s="280" t="s">
        <v>90</v>
      </c>
      <c r="AW4920" s="280" t="s">
        <v>31</v>
      </c>
      <c r="AX4920" s="280" t="s">
        <v>77</v>
      </c>
      <c r="AY4920" s="281" t="s">
        <v>366</v>
      </c>
    </row>
    <row r="4921" spans="2:51" s="280" customFormat="1">
      <c r="B4921" s="279"/>
      <c r="D4921" s="274" t="s">
        <v>373</v>
      </c>
      <c r="E4921" s="281" t="s">
        <v>1</v>
      </c>
      <c r="F4921" s="282" t="s">
        <v>1877</v>
      </c>
      <c r="H4921" s="283">
        <v>-3.0870000000000002</v>
      </c>
      <c r="L4921" s="279"/>
      <c r="M4921" s="284"/>
      <c r="T4921" s="285"/>
      <c r="AT4921" s="281" t="s">
        <v>373</v>
      </c>
      <c r="AU4921" s="281" t="s">
        <v>90</v>
      </c>
      <c r="AV4921" s="280" t="s">
        <v>90</v>
      </c>
      <c r="AW4921" s="280" t="s">
        <v>31</v>
      </c>
      <c r="AX4921" s="280" t="s">
        <v>77</v>
      </c>
      <c r="AY4921" s="281" t="s">
        <v>366</v>
      </c>
    </row>
    <row r="4922" spans="2:51" s="280" customFormat="1">
      <c r="B4922" s="279"/>
      <c r="D4922" s="274" t="s">
        <v>373</v>
      </c>
      <c r="E4922" s="281" t="s">
        <v>1</v>
      </c>
      <c r="F4922" s="282" t="s">
        <v>3870</v>
      </c>
      <c r="H4922" s="283">
        <v>1.57</v>
      </c>
      <c r="L4922" s="279"/>
      <c r="M4922" s="284"/>
      <c r="T4922" s="285"/>
      <c r="AT4922" s="281" t="s">
        <v>373</v>
      </c>
      <c r="AU4922" s="281" t="s">
        <v>90</v>
      </c>
      <c r="AV4922" s="280" t="s">
        <v>90</v>
      </c>
      <c r="AW4922" s="280" t="s">
        <v>31</v>
      </c>
      <c r="AX4922" s="280" t="s">
        <v>77</v>
      </c>
      <c r="AY4922" s="281" t="s">
        <v>366</v>
      </c>
    </row>
    <row r="4923" spans="2:51" s="273" customFormat="1">
      <c r="B4923" s="272"/>
      <c r="D4923" s="274" t="s">
        <v>373</v>
      </c>
      <c r="E4923" s="275" t="s">
        <v>1</v>
      </c>
      <c r="F4923" s="276" t="s">
        <v>3871</v>
      </c>
      <c r="H4923" s="275" t="s">
        <v>1</v>
      </c>
      <c r="L4923" s="272"/>
      <c r="M4923" s="277"/>
      <c r="T4923" s="278"/>
      <c r="AT4923" s="275" t="s">
        <v>373</v>
      </c>
      <c r="AU4923" s="275" t="s">
        <v>90</v>
      </c>
      <c r="AV4923" s="273" t="s">
        <v>84</v>
      </c>
      <c r="AW4923" s="273" t="s">
        <v>31</v>
      </c>
      <c r="AX4923" s="273" t="s">
        <v>77</v>
      </c>
      <c r="AY4923" s="275" t="s">
        <v>366</v>
      </c>
    </row>
    <row r="4924" spans="2:51" s="280" customFormat="1">
      <c r="B4924" s="279"/>
      <c r="D4924" s="274" t="s">
        <v>373</v>
      </c>
      <c r="E4924" s="281" t="s">
        <v>1</v>
      </c>
      <c r="F4924" s="282" t="s">
        <v>3872</v>
      </c>
      <c r="H4924" s="283">
        <v>15.76</v>
      </c>
      <c r="L4924" s="279"/>
      <c r="M4924" s="284"/>
      <c r="T4924" s="285"/>
      <c r="AT4924" s="281" t="s">
        <v>373</v>
      </c>
      <c r="AU4924" s="281" t="s">
        <v>90</v>
      </c>
      <c r="AV4924" s="280" t="s">
        <v>90</v>
      </c>
      <c r="AW4924" s="280" t="s">
        <v>31</v>
      </c>
      <c r="AX4924" s="280" t="s">
        <v>77</v>
      </c>
      <c r="AY4924" s="281" t="s">
        <v>366</v>
      </c>
    </row>
    <row r="4925" spans="2:51" s="280" customFormat="1">
      <c r="B4925" s="279"/>
      <c r="D4925" s="274" t="s">
        <v>373</v>
      </c>
      <c r="E4925" s="281" t="s">
        <v>1</v>
      </c>
      <c r="F4925" s="282" t="s">
        <v>3861</v>
      </c>
      <c r="H4925" s="283">
        <v>-6.173</v>
      </c>
      <c r="L4925" s="279"/>
      <c r="M4925" s="284"/>
      <c r="T4925" s="285"/>
      <c r="AT4925" s="281" t="s">
        <v>373</v>
      </c>
      <c r="AU4925" s="281" t="s">
        <v>90</v>
      </c>
      <c r="AV4925" s="280" t="s">
        <v>90</v>
      </c>
      <c r="AW4925" s="280" t="s">
        <v>31</v>
      </c>
      <c r="AX4925" s="280" t="s">
        <v>77</v>
      </c>
      <c r="AY4925" s="281" t="s">
        <v>366</v>
      </c>
    </row>
    <row r="4926" spans="2:51" s="280" customFormat="1">
      <c r="B4926" s="279"/>
      <c r="D4926" s="274" t="s">
        <v>373</v>
      </c>
      <c r="E4926" s="281" t="s">
        <v>1</v>
      </c>
      <c r="F4926" s="282" t="s">
        <v>3862</v>
      </c>
      <c r="H4926" s="283">
        <v>3.14</v>
      </c>
      <c r="L4926" s="279"/>
      <c r="M4926" s="284"/>
      <c r="T4926" s="285"/>
      <c r="AT4926" s="281" t="s">
        <v>373</v>
      </c>
      <c r="AU4926" s="281" t="s">
        <v>90</v>
      </c>
      <c r="AV4926" s="280" t="s">
        <v>90</v>
      </c>
      <c r="AW4926" s="280" t="s">
        <v>31</v>
      </c>
      <c r="AX4926" s="280" t="s">
        <v>77</v>
      </c>
      <c r="AY4926" s="281" t="s">
        <v>366</v>
      </c>
    </row>
    <row r="4927" spans="2:51" s="294" customFormat="1">
      <c r="B4927" s="293"/>
      <c r="D4927" s="274" t="s">
        <v>373</v>
      </c>
      <c r="E4927" s="295" t="s">
        <v>1</v>
      </c>
      <c r="F4927" s="296" t="s">
        <v>397</v>
      </c>
      <c r="H4927" s="297">
        <v>84.022000000000006</v>
      </c>
      <c r="L4927" s="293"/>
      <c r="M4927" s="298"/>
      <c r="T4927" s="299"/>
      <c r="AT4927" s="295" t="s">
        <v>373</v>
      </c>
      <c r="AU4927" s="295" t="s">
        <v>90</v>
      </c>
      <c r="AV4927" s="294" t="s">
        <v>149</v>
      </c>
      <c r="AW4927" s="294" t="s">
        <v>31</v>
      </c>
      <c r="AX4927" s="294" t="s">
        <v>77</v>
      </c>
      <c r="AY4927" s="295" t="s">
        <v>366</v>
      </c>
    </row>
    <row r="4928" spans="2:51" s="273" customFormat="1">
      <c r="B4928" s="272"/>
      <c r="D4928" s="274" t="s">
        <v>373</v>
      </c>
      <c r="E4928" s="275" t="s">
        <v>1</v>
      </c>
      <c r="F4928" s="276" t="s">
        <v>1597</v>
      </c>
      <c r="H4928" s="275" t="s">
        <v>1</v>
      </c>
      <c r="L4928" s="272"/>
      <c r="M4928" s="277"/>
      <c r="T4928" s="278"/>
      <c r="AT4928" s="275" t="s">
        <v>373</v>
      </c>
      <c r="AU4928" s="275" t="s">
        <v>90</v>
      </c>
      <c r="AV4928" s="273" t="s">
        <v>84</v>
      </c>
      <c r="AW4928" s="273" t="s">
        <v>31</v>
      </c>
      <c r="AX4928" s="273" t="s">
        <v>77</v>
      </c>
      <c r="AY4928" s="275" t="s">
        <v>366</v>
      </c>
    </row>
    <row r="4929" spans="2:51" s="273" customFormat="1">
      <c r="B4929" s="272"/>
      <c r="D4929" s="274" t="s">
        <v>373</v>
      </c>
      <c r="E4929" s="275" t="s">
        <v>1</v>
      </c>
      <c r="F4929" s="276" t="s">
        <v>1822</v>
      </c>
      <c r="H4929" s="275" t="s">
        <v>1</v>
      </c>
      <c r="L4929" s="272"/>
      <c r="M4929" s="277"/>
      <c r="T4929" s="278"/>
      <c r="AT4929" s="275" t="s">
        <v>373</v>
      </c>
      <c r="AU4929" s="275" t="s">
        <v>90</v>
      </c>
      <c r="AV4929" s="273" t="s">
        <v>84</v>
      </c>
      <c r="AW4929" s="273" t="s">
        <v>31</v>
      </c>
      <c r="AX4929" s="273" t="s">
        <v>77</v>
      </c>
      <c r="AY4929" s="275" t="s">
        <v>366</v>
      </c>
    </row>
    <row r="4930" spans="2:51" s="280" customFormat="1">
      <c r="B4930" s="279"/>
      <c r="D4930" s="274" t="s">
        <v>373</v>
      </c>
      <c r="E4930" s="281" t="s">
        <v>1</v>
      </c>
      <c r="F4930" s="282" t="s">
        <v>3873</v>
      </c>
      <c r="H4930" s="283">
        <v>7.7350000000000003</v>
      </c>
      <c r="L4930" s="279"/>
      <c r="M4930" s="284"/>
      <c r="T4930" s="285"/>
      <c r="AT4930" s="281" t="s">
        <v>373</v>
      </c>
      <c r="AU4930" s="281" t="s">
        <v>90</v>
      </c>
      <c r="AV4930" s="280" t="s">
        <v>90</v>
      </c>
      <c r="AW4930" s="280" t="s">
        <v>31</v>
      </c>
      <c r="AX4930" s="280" t="s">
        <v>77</v>
      </c>
      <c r="AY4930" s="281" t="s">
        <v>366</v>
      </c>
    </row>
    <row r="4931" spans="2:51" s="280" customFormat="1">
      <c r="B4931" s="279"/>
      <c r="D4931" s="274" t="s">
        <v>373</v>
      </c>
      <c r="E4931" s="281" t="s">
        <v>1</v>
      </c>
      <c r="F4931" s="282" t="s">
        <v>1863</v>
      </c>
      <c r="H4931" s="283">
        <v>-3.3530000000000002</v>
      </c>
      <c r="L4931" s="279"/>
      <c r="M4931" s="284"/>
      <c r="T4931" s="285"/>
      <c r="AT4931" s="281" t="s">
        <v>373</v>
      </c>
      <c r="AU4931" s="281" t="s">
        <v>90</v>
      </c>
      <c r="AV4931" s="280" t="s">
        <v>90</v>
      </c>
      <c r="AW4931" s="280" t="s">
        <v>31</v>
      </c>
      <c r="AX4931" s="280" t="s">
        <v>77</v>
      </c>
      <c r="AY4931" s="281" t="s">
        <v>366</v>
      </c>
    </row>
    <row r="4932" spans="2:51" s="280" customFormat="1">
      <c r="B4932" s="279"/>
      <c r="D4932" s="274" t="s">
        <v>373</v>
      </c>
      <c r="E4932" s="281" t="s">
        <v>1</v>
      </c>
      <c r="F4932" s="282" t="s">
        <v>3874</v>
      </c>
      <c r="H4932" s="283">
        <v>0.39300000000000002</v>
      </c>
      <c r="L4932" s="279"/>
      <c r="M4932" s="284"/>
      <c r="T4932" s="285"/>
      <c r="AT4932" s="281" t="s">
        <v>373</v>
      </c>
      <c r="AU4932" s="281" t="s">
        <v>90</v>
      </c>
      <c r="AV4932" s="280" t="s">
        <v>90</v>
      </c>
      <c r="AW4932" s="280" t="s">
        <v>31</v>
      </c>
      <c r="AX4932" s="280" t="s">
        <v>77</v>
      </c>
      <c r="AY4932" s="281" t="s">
        <v>366</v>
      </c>
    </row>
    <row r="4933" spans="2:51" s="280" customFormat="1">
      <c r="B4933" s="279"/>
      <c r="D4933" s="274" t="s">
        <v>373</v>
      </c>
      <c r="E4933" s="281" t="s">
        <v>1</v>
      </c>
      <c r="F4933" s="282" t="s">
        <v>3875</v>
      </c>
      <c r="H4933" s="283">
        <v>-28.253</v>
      </c>
      <c r="L4933" s="279"/>
      <c r="M4933" s="284"/>
      <c r="T4933" s="285"/>
      <c r="AT4933" s="281" t="s">
        <v>373</v>
      </c>
      <c r="AU4933" s="281" t="s">
        <v>90</v>
      </c>
      <c r="AV4933" s="280" t="s">
        <v>90</v>
      </c>
      <c r="AW4933" s="280" t="s">
        <v>31</v>
      </c>
      <c r="AX4933" s="280" t="s">
        <v>77</v>
      </c>
      <c r="AY4933" s="281" t="s">
        <v>366</v>
      </c>
    </row>
    <row r="4934" spans="2:51" s="280" customFormat="1">
      <c r="B4934" s="279"/>
      <c r="D4934" s="274" t="s">
        <v>373</v>
      </c>
      <c r="E4934" s="281" t="s">
        <v>1</v>
      </c>
      <c r="F4934" s="282" t="s">
        <v>3876</v>
      </c>
      <c r="H4934" s="283">
        <v>1.8080000000000001</v>
      </c>
      <c r="L4934" s="279"/>
      <c r="M4934" s="284"/>
      <c r="T4934" s="285"/>
      <c r="AT4934" s="281" t="s">
        <v>373</v>
      </c>
      <c r="AU4934" s="281" t="s">
        <v>90</v>
      </c>
      <c r="AV4934" s="280" t="s">
        <v>90</v>
      </c>
      <c r="AW4934" s="280" t="s">
        <v>31</v>
      </c>
      <c r="AX4934" s="280" t="s">
        <v>77</v>
      </c>
      <c r="AY4934" s="281" t="s">
        <v>366</v>
      </c>
    </row>
    <row r="4935" spans="2:51" s="280" customFormat="1">
      <c r="B4935" s="279"/>
      <c r="D4935" s="274" t="s">
        <v>373</v>
      </c>
      <c r="E4935" s="281" t="s">
        <v>1</v>
      </c>
      <c r="F4935" s="282" t="s">
        <v>3877</v>
      </c>
      <c r="H4935" s="283">
        <v>-0.47199999999999998</v>
      </c>
      <c r="L4935" s="279"/>
      <c r="M4935" s="284"/>
      <c r="T4935" s="285"/>
      <c r="AT4935" s="281" t="s">
        <v>373</v>
      </c>
      <c r="AU4935" s="281" t="s">
        <v>90</v>
      </c>
      <c r="AV4935" s="280" t="s">
        <v>90</v>
      </c>
      <c r="AW4935" s="280" t="s">
        <v>31</v>
      </c>
      <c r="AX4935" s="280" t="s">
        <v>77</v>
      </c>
      <c r="AY4935" s="281" t="s">
        <v>366</v>
      </c>
    </row>
    <row r="4936" spans="2:51" s="273" customFormat="1">
      <c r="B4936" s="272"/>
      <c r="D4936" s="274" t="s">
        <v>373</v>
      </c>
      <c r="E4936" s="275" t="s">
        <v>1</v>
      </c>
      <c r="F4936" s="276" t="s">
        <v>1824</v>
      </c>
      <c r="H4936" s="275" t="s">
        <v>1</v>
      </c>
      <c r="L4936" s="272"/>
      <c r="M4936" s="277"/>
      <c r="T4936" s="278"/>
      <c r="AT4936" s="275" t="s">
        <v>373</v>
      </c>
      <c r="AU4936" s="275" t="s">
        <v>90</v>
      </c>
      <c r="AV4936" s="273" t="s">
        <v>84</v>
      </c>
      <c r="AW4936" s="273" t="s">
        <v>31</v>
      </c>
      <c r="AX4936" s="273" t="s">
        <v>77</v>
      </c>
      <c r="AY4936" s="275" t="s">
        <v>366</v>
      </c>
    </row>
    <row r="4937" spans="2:51" s="280" customFormat="1">
      <c r="B4937" s="279"/>
      <c r="D4937" s="274" t="s">
        <v>373</v>
      </c>
      <c r="E4937" s="281" t="s">
        <v>1</v>
      </c>
      <c r="F4937" s="282" t="s">
        <v>3878</v>
      </c>
      <c r="H4937" s="283">
        <v>9.1739999999999995</v>
      </c>
      <c r="L4937" s="279"/>
      <c r="M4937" s="284"/>
      <c r="T4937" s="285"/>
      <c r="AT4937" s="281" t="s">
        <v>373</v>
      </c>
      <c r="AU4937" s="281" t="s">
        <v>90</v>
      </c>
      <c r="AV4937" s="280" t="s">
        <v>90</v>
      </c>
      <c r="AW4937" s="280" t="s">
        <v>31</v>
      </c>
      <c r="AX4937" s="280" t="s">
        <v>77</v>
      </c>
      <c r="AY4937" s="281" t="s">
        <v>366</v>
      </c>
    </row>
    <row r="4938" spans="2:51" s="280" customFormat="1">
      <c r="B4938" s="279"/>
      <c r="D4938" s="274" t="s">
        <v>373</v>
      </c>
      <c r="E4938" s="281" t="s">
        <v>1</v>
      </c>
      <c r="F4938" s="282" t="s">
        <v>1863</v>
      </c>
      <c r="H4938" s="283">
        <v>-3.3530000000000002</v>
      </c>
      <c r="L4938" s="279"/>
      <c r="M4938" s="284"/>
      <c r="T4938" s="285"/>
      <c r="AT4938" s="281" t="s">
        <v>373</v>
      </c>
      <c r="AU4938" s="281" t="s">
        <v>90</v>
      </c>
      <c r="AV4938" s="280" t="s">
        <v>90</v>
      </c>
      <c r="AW4938" s="280" t="s">
        <v>31</v>
      </c>
      <c r="AX4938" s="280" t="s">
        <v>77</v>
      </c>
      <c r="AY4938" s="281" t="s">
        <v>366</v>
      </c>
    </row>
    <row r="4939" spans="2:51" s="280" customFormat="1">
      <c r="B4939" s="279"/>
      <c r="D4939" s="274" t="s">
        <v>373</v>
      </c>
      <c r="E4939" s="281" t="s">
        <v>1</v>
      </c>
      <c r="F4939" s="282" t="s">
        <v>3874</v>
      </c>
      <c r="H4939" s="283">
        <v>0.39300000000000002</v>
      </c>
      <c r="L4939" s="279"/>
      <c r="M4939" s="284"/>
      <c r="T4939" s="285"/>
      <c r="AT4939" s="281" t="s">
        <v>373</v>
      </c>
      <c r="AU4939" s="281" t="s">
        <v>90</v>
      </c>
      <c r="AV4939" s="280" t="s">
        <v>90</v>
      </c>
      <c r="AW4939" s="280" t="s">
        <v>31</v>
      </c>
      <c r="AX4939" s="280" t="s">
        <v>77</v>
      </c>
      <c r="AY4939" s="281" t="s">
        <v>366</v>
      </c>
    </row>
    <row r="4940" spans="2:51" s="280" customFormat="1">
      <c r="B4940" s="279"/>
      <c r="D4940" s="274" t="s">
        <v>373</v>
      </c>
      <c r="E4940" s="281" t="s">
        <v>1</v>
      </c>
      <c r="F4940" s="282" t="s">
        <v>3879</v>
      </c>
      <c r="H4940" s="283">
        <v>-9.24</v>
      </c>
      <c r="L4940" s="279"/>
      <c r="M4940" s="284"/>
      <c r="T4940" s="285"/>
      <c r="AT4940" s="281" t="s">
        <v>373</v>
      </c>
      <c r="AU4940" s="281" t="s">
        <v>90</v>
      </c>
      <c r="AV4940" s="280" t="s">
        <v>90</v>
      </c>
      <c r="AW4940" s="280" t="s">
        <v>31</v>
      </c>
      <c r="AX4940" s="280" t="s">
        <v>77</v>
      </c>
      <c r="AY4940" s="281" t="s">
        <v>366</v>
      </c>
    </row>
    <row r="4941" spans="2:51" s="280" customFormat="1">
      <c r="B4941" s="279"/>
      <c r="D4941" s="274" t="s">
        <v>373</v>
      </c>
      <c r="E4941" s="281" t="s">
        <v>1</v>
      </c>
      <c r="F4941" s="282" t="s">
        <v>3876</v>
      </c>
      <c r="H4941" s="283">
        <v>1.8080000000000001</v>
      </c>
      <c r="L4941" s="279"/>
      <c r="M4941" s="284"/>
      <c r="T4941" s="285"/>
      <c r="AT4941" s="281" t="s">
        <v>373</v>
      </c>
      <c r="AU4941" s="281" t="s">
        <v>90</v>
      </c>
      <c r="AV4941" s="280" t="s">
        <v>90</v>
      </c>
      <c r="AW4941" s="280" t="s">
        <v>31</v>
      </c>
      <c r="AX4941" s="280" t="s">
        <v>77</v>
      </c>
      <c r="AY4941" s="281" t="s">
        <v>366</v>
      </c>
    </row>
    <row r="4942" spans="2:51" s="280" customFormat="1">
      <c r="B4942" s="279"/>
      <c r="D4942" s="274" t="s">
        <v>373</v>
      </c>
      <c r="E4942" s="281" t="s">
        <v>1</v>
      </c>
      <c r="F4942" s="282" t="s">
        <v>3880</v>
      </c>
      <c r="H4942" s="283">
        <v>-0.36</v>
      </c>
      <c r="L4942" s="279"/>
      <c r="M4942" s="284"/>
      <c r="T4942" s="285"/>
      <c r="AT4942" s="281" t="s">
        <v>373</v>
      </c>
      <c r="AU4942" s="281" t="s">
        <v>90</v>
      </c>
      <c r="AV4942" s="280" t="s">
        <v>90</v>
      </c>
      <c r="AW4942" s="280" t="s">
        <v>31</v>
      </c>
      <c r="AX4942" s="280" t="s">
        <v>77</v>
      </c>
      <c r="AY4942" s="281" t="s">
        <v>366</v>
      </c>
    </row>
    <row r="4943" spans="2:51" s="273" customFormat="1">
      <c r="B4943" s="272"/>
      <c r="D4943" s="274" t="s">
        <v>373</v>
      </c>
      <c r="E4943" s="275" t="s">
        <v>1</v>
      </c>
      <c r="F4943" s="276" t="s">
        <v>1598</v>
      </c>
      <c r="H4943" s="275" t="s">
        <v>1</v>
      </c>
      <c r="L4943" s="272"/>
      <c r="M4943" s="277"/>
      <c r="T4943" s="278"/>
      <c r="AT4943" s="275" t="s">
        <v>373</v>
      </c>
      <c r="AU4943" s="275" t="s">
        <v>90</v>
      </c>
      <c r="AV4943" s="273" t="s">
        <v>84</v>
      </c>
      <c r="AW4943" s="273" t="s">
        <v>31</v>
      </c>
      <c r="AX4943" s="273" t="s">
        <v>77</v>
      </c>
      <c r="AY4943" s="275" t="s">
        <v>366</v>
      </c>
    </row>
    <row r="4944" spans="2:51" s="280" customFormat="1">
      <c r="B4944" s="279"/>
      <c r="D4944" s="274" t="s">
        <v>373</v>
      </c>
      <c r="E4944" s="281" t="s">
        <v>1</v>
      </c>
      <c r="F4944" s="282" t="s">
        <v>3881</v>
      </c>
      <c r="H4944" s="283">
        <v>17.734999999999999</v>
      </c>
      <c r="L4944" s="279"/>
      <c r="M4944" s="284"/>
      <c r="T4944" s="285"/>
      <c r="AT4944" s="281" t="s">
        <v>373</v>
      </c>
      <c r="AU4944" s="281" t="s">
        <v>90</v>
      </c>
      <c r="AV4944" s="280" t="s">
        <v>90</v>
      </c>
      <c r="AW4944" s="280" t="s">
        <v>31</v>
      </c>
      <c r="AX4944" s="280" t="s">
        <v>77</v>
      </c>
      <c r="AY4944" s="281" t="s">
        <v>366</v>
      </c>
    </row>
    <row r="4945" spans="2:51" s="280" customFormat="1">
      <c r="B4945" s="279"/>
      <c r="D4945" s="274" t="s">
        <v>373</v>
      </c>
      <c r="E4945" s="281" t="s">
        <v>1</v>
      </c>
      <c r="F4945" s="282" t="s">
        <v>1851</v>
      </c>
      <c r="H4945" s="283">
        <v>-6.7060000000000004</v>
      </c>
      <c r="L4945" s="279"/>
      <c r="M4945" s="284"/>
      <c r="T4945" s="285"/>
      <c r="AT4945" s="281" t="s">
        <v>373</v>
      </c>
      <c r="AU4945" s="281" t="s">
        <v>90</v>
      </c>
      <c r="AV4945" s="280" t="s">
        <v>90</v>
      </c>
      <c r="AW4945" s="280" t="s">
        <v>31</v>
      </c>
      <c r="AX4945" s="280" t="s">
        <v>77</v>
      </c>
      <c r="AY4945" s="281" t="s">
        <v>366</v>
      </c>
    </row>
    <row r="4946" spans="2:51" s="280" customFormat="1">
      <c r="B4946" s="279"/>
      <c r="D4946" s="274" t="s">
        <v>373</v>
      </c>
      <c r="E4946" s="281" t="s">
        <v>1</v>
      </c>
      <c r="F4946" s="282" t="s">
        <v>3882</v>
      </c>
      <c r="H4946" s="283">
        <v>0.78600000000000003</v>
      </c>
      <c r="L4946" s="279"/>
      <c r="M4946" s="284"/>
      <c r="T4946" s="285"/>
      <c r="AT4946" s="281" t="s">
        <v>373</v>
      </c>
      <c r="AU4946" s="281" t="s">
        <v>90</v>
      </c>
      <c r="AV4946" s="280" t="s">
        <v>90</v>
      </c>
      <c r="AW4946" s="280" t="s">
        <v>31</v>
      </c>
      <c r="AX4946" s="280" t="s">
        <v>77</v>
      </c>
      <c r="AY4946" s="281" t="s">
        <v>366</v>
      </c>
    </row>
    <row r="4947" spans="2:51" s="273" customFormat="1">
      <c r="B4947" s="272"/>
      <c r="D4947" s="274" t="s">
        <v>373</v>
      </c>
      <c r="E4947" s="275" t="s">
        <v>1</v>
      </c>
      <c r="F4947" s="276" t="s">
        <v>2227</v>
      </c>
      <c r="H4947" s="275" t="s">
        <v>1</v>
      </c>
      <c r="L4947" s="272"/>
      <c r="M4947" s="277"/>
      <c r="T4947" s="278"/>
      <c r="AT4947" s="275" t="s">
        <v>373</v>
      </c>
      <c r="AU4947" s="275" t="s">
        <v>90</v>
      </c>
      <c r="AV4947" s="273" t="s">
        <v>84</v>
      </c>
      <c r="AW4947" s="273" t="s">
        <v>31</v>
      </c>
      <c r="AX4947" s="273" t="s">
        <v>77</v>
      </c>
      <c r="AY4947" s="275" t="s">
        <v>366</v>
      </c>
    </row>
    <row r="4948" spans="2:51" s="280" customFormat="1">
      <c r="B4948" s="279"/>
      <c r="D4948" s="274" t="s">
        <v>373</v>
      </c>
      <c r="E4948" s="281" t="s">
        <v>1</v>
      </c>
      <c r="F4948" s="282" t="s">
        <v>3883</v>
      </c>
      <c r="H4948" s="283">
        <v>17.763999999999999</v>
      </c>
      <c r="L4948" s="279"/>
      <c r="M4948" s="284"/>
      <c r="T4948" s="285"/>
      <c r="AT4948" s="281" t="s">
        <v>373</v>
      </c>
      <c r="AU4948" s="281" t="s">
        <v>90</v>
      </c>
      <c r="AV4948" s="280" t="s">
        <v>90</v>
      </c>
      <c r="AW4948" s="280" t="s">
        <v>31</v>
      </c>
      <c r="AX4948" s="280" t="s">
        <v>77</v>
      </c>
      <c r="AY4948" s="281" t="s">
        <v>366</v>
      </c>
    </row>
    <row r="4949" spans="2:51" s="280" customFormat="1">
      <c r="B4949" s="279"/>
      <c r="D4949" s="274" t="s">
        <v>373</v>
      </c>
      <c r="E4949" s="281" t="s">
        <v>1</v>
      </c>
      <c r="F4949" s="282" t="s">
        <v>1858</v>
      </c>
      <c r="H4949" s="283">
        <v>-6.5789999999999997</v>
      </c>
      <c r="L4949" s="279"/>
      <c r="M4949" s="284"/>
      <c r="T4949" s="285"/>
      <c r="AT4949" s="281" t="s">
        <v>373</v>
      </c>
      <c r="AU4949" s="281" t="s">
        <v>90</v>
      </c>
      <c r="AV4949" s="280" t="s">
        <v>90</v>
      </c>
      <c r="AW4949" s="280" t="s">
        <v>31</v>
      </c>
      <c r="AX4949" s="280" t="s">
        <v>77</v>
      </c>
      <c r="AY4949" s="281" t="s">
        <v>366</v>
      </c>
    </row>
    <row r="4950" spans="2:51" s="280" customFormat="1">
      <c r="B4950" s="279"/>
      <c r="D4950" s="274" t="s">
        <v>373</v>
      </c>
      <c r="E4950" s="281" t="s">
        <v>1</v>
      </c>
      <c r="F4950" s="282" t="s">
        <v>3884</v>
      </c>
      <c r="H4950" s="283">
        <v>0.78400000000000003</v>
      </c>
      <c r="L4950" s="279"/>
      <c r="M4950" s="284"/>
      <c r="T4950" s="285"/>
      <c r="AT4950" s="281" t="s">
        <v>373</v>
      </c>
      <c r="AU4950" s="281" t="s">
        <v>90</v>
      </c>
      <c r="AV4950" s="280" t="s">
        <v>90</v>
      </c>
      <c r="AW4950" s="280" t="s">
        <v>31</v>
      </c>
      <c r="AX4950" s="280" t="s">
        <v>77</v>
      </c>
      <c r="AY4950" s="281" t="s">
        <v>366</v>
      </c>
    </row>
    <row r="4951" spans="2:51" s="273" customFormat="1">
      <c r="B4951" s="272"/>
      <c r="D4951" s="274" t="s">
        <v>373</v>
      </c>
      <c r="E4951" s="275" t="s">
        <v>1</v>
      </c>
      <c r="F4951" s="276" t="s">
        <v>2005</v>
      </c>
      <c r="H4951" s="275" t="s">
        <v>1</v>
      </c>
      <c r="L4951" s="272"/>
      <c r="M4951" s="277"/>
      <c r="T4951" s="278"/>
      <c r="AT4951" s="275" t="s">
        <v>373</v>
      </c>
      <c r="AU4951" s="275" t="s">
        <v>90</v>
      </c>
      <c r="AV4951" s="273" t="s">
        <v>84</v>
      </c>
      <c r="AW4951" s="273" t="s">
        <v>31</v>
      </c>
      <c r="AX4951" s="273" t="s">
        <v>77</v>
      </c>
      <c r="AY4951" s="275" t="s">
        <v>366</v>
      </c>
    </row>
    <row r="4952" spans="2:51" s="280" customFormat="1">
      <c r="B4952" s="279"/>
      <c r="D4952" s="274" t="s">
        <v>373</v>
      </c>
      <c r="E4952" s="281" t="s">
        <v>1</v>
      </c>
      <c r="F4952" s="282" t="s">
        <v>3885</v>
      </c>
      <c r="H4952" s="283">
        <v>17.338999999999999</v>
      </c>
      <c r="L4952" s="279"/>
      <c r="M4952" s="284"/>
      <c r="T4952" s="285"/>
      <c r="AT4952" s="281" t="s">
        <v>373</v>
      </c>
      <c r="AU4952" s="281" t="s">
        <v>90</v>
      </c>
      <c r="AV4952" s="280" t="s">
        <v>90</v>
      </c>
      <c r="AW4952" s="280" t="s">
        <v>31</v>
      </c>
      <c r="AX4952" s="280" t="s">
        <v>77</v>
      </c>
      <c r="AY4952" s="281" t="s">
        <v>366</v>
      </c>
    </row>
    <row r="4953" spans="2:51" s="280" customFormat="1">
      <c r="B4953" s="279"/>
      <c r="D4953" s="274" t="s">
        <v>373</v>
      </c>
      <c r="E4953" s="281" t="s">
        <v>1</v>
      </c>
      <c r="F4953" s="282" t="s">
        <v>3886</v>
      </c>
      <c r="H4953" s="283">
        <v>-6.5789999999999997</v>
      </c>
      <c r="L4953" s="279"/>
      <c r="M4953" s="284"/>
      <c r="T4953" s="285"/>
      <c r="AT4953" s="281" t="s">
        <v>373</v>
      </c>
      <c r="AU4953" s="281" t="s">
        <v>90</v>
      </c>
      <c r="AV4953" s="280" t="s">
        <v>90</v>
      </c>
      <c r="AW4953" s="280" t="s">
        <v>31</v>
      </c>
      <c r="AX4953" s="280" t="s">
        <v>77</v>
      </c>
      <c r="AY4953" s="281" t="s">
        <v>366</v>
      </c>
    </row>
    <row r="4954" spans="2:51" s="280" customFormat="1">
      <c r="B4954" s="279"/>
      <c r="D4954" s="274" t="s">
        <v>373</v>
      </c>
      <c r="E4954" s="281" t="s">
        <v>1</v>
      </c>
      <c r="F4954" s="282" t="s">
        <v>3887</v>
      </c>
      <c r="H4954" s="283">
        <v>0.78400000000000003</v>
      </c>
      <c r="L4954" s="279"/>
      <c r="M4954" s="284"/>
      <c r="T4954" s="285"/>
      <c r="AT4954" s="281" t="s">
        <v>373</v>
      </c>
      <c r="AU4954" s="281" t="s">
        <v>90</v>
      </c>
      <c r="AV4954" s="280" t="s">
        <v>90</v>
      </c>
      <c r="AW4954" s="280" t="s">
        <v>31</v>
      </c>
      <c r="AX4954" s="280" t="s">
        <v>77</v>
      </c>
      <c r="AY4954" s="281" t="s">
        <v>366</v>
      </c>
    </row>
    <row r="4955" spans="2:51" s="273" customFormat="1">
      <c r="B4955" s="272"/>
      <c r="D4955" s="274" t="s">
        <v>373</v>
      </c>
      <c r="E4955" s="275" t="s">
        <v>1</v>
      </c>
      <c r="F4955" s="276" t="s">
        <v>2319</v>
      </c>
      <c r="H4955" s="275" t="s">
        <v>1</v>
      </c>
      <c r="L4955" s="272"/>
      <c r="M4955" s="277"/>
      <c r="T4955" s="278"/>
      <c r="AT4955" s="275" t="s">
        <v>373</v>
      </c>
      <c r="AU4955" s="275" t="s">
        <v>90</v>
      </c>
      <c r="AV4955" s="273" t="s">
        <v>84</v>
      </c>
      <c r="AW4955" s="273" t="s">
        <v>31</v>
      </c>
      <c r="AX4955" s="273" t="s">
        <v>77</v>
      </c>
      <c r="AY4955" s="275" t="s">
        <v>366</v>
      </c>
    </row>
    <row r="4956" spans="2:51" s="280" customFormat="1">
      <c r="B4956" s="279"/>
      <c r="D4956" s="274" t="s">
        <v>373</v>
      </c>
      <c r="E4956" s="281" t="s">
        <v>1</v>
      </c>
      <c r="F4956" s="282" t="s">
        <v>3888</v>
      </c>
      <c r="H4956" s="283">
        <v>8.6739999999999995</v>
      </c>
      <c r="L4956" s="279"/>
      <c r="M4956" s="284"/>
      <c r="T4956" s="285"/>
      <c r="AT4956" s="281" t="s">
        <v>373</v>
      </c>
      <c r="AU4956" s="281" t="s">
        <v>90</v>
      </c>
      <c r="AV4956" s="280" t="s">
        <v>90</v>
      </c>
      <c r="AW4956" s="280" t="s">
        <v>31</v>
      </c>
      <c r="AX4956" s="280" t="s">
        <v>77</v>
      </c>
      <c r="AY4956" s="281" t="s">
        <v>366</v>
      </c>
    </row>
    <row r="4957" spans="2:51" s="280" customFormat="1">
      <c r="B4957" s="279"/>
      <c r="D4957" s="274" t="s">
        <v>373</v>
      </c>
      <c r="E4957" s="281" t="s">
        <v>1</v>
      </c>
      <c r="F4957" s="282" t="s">
        <v>1863</v>
      </c>
      <c r="H4957" s="283">
        <v>-3.3530000000000002</v>
      </c>
      <c r="L4957" s="279"/>
      <c r="M4957" s="284"/>
      <c r="T4957" s="285"/>
      <c r="AT4957" s="281" t="s">
        <v>373</v>
      </c>
      <c r="AU4957" s="281" t="s">
        <v>90</v>
      </c>
      <c r="AV4957" s="280" t="s">
        <v>90</v>
      </c>
      <c r="AW4957" s="280" t="s">
        <v>31</v>
      </c>
      <c r="AX4957" s="280" t="s">
        <v>77</v>
      </c>
      <c r="AY4957" s="281" t="s">
        <v>366</v>
      </c>
    </row>
    <row r="4958" spans="2:51" s="280" customFormat="1">
      <c r="B4958" s="279"/>
      <c r="D4958" s="274" t="s">
        <v>373</v>
      </c>
      <c r="E4958" s="281" t="s">
        <v>1</v>
      </c>
      <c r="F4958" s="282" t="s">
        <v>3874</v>
      </c>
      <c r="H4958" s="283">
        <v>0.39300000000000002</v>
      </c>
      <c r="L4958" s="279"/>
      <c r="M4958" s="284"/>
      <c r="T4958" s="285"/>
      <c r="AT4958" s="281" t="s">
        <v>373</v>
      </c>
      <c r="AU4958" s="281" t="s">
        <v>90</v>
      </c>
      <c r="AV4958" s="280" t="s">
        <v>90</v>
      </c>
      <c r="AW4958" s="280" t="s">
        <v>31</v>
      </c>
      <c r="AX4958" s="280" t="s">
        <v>77</v>
      </c>
      <c r="AY4958" s="281" t="s">
        <v>366</v>
      </c>
    </row>
    <row r="4959" spans="2:51" s="294" customFormat="1">
      <c r="B4959" s="293"/>
      <c r="D4959" s="274" t="s">
        <v>373</v>
      </c>
      <c r="E4959" s="295" t="s">
        <v>1</v>
      </c>
      <c r="F4959" s="296" t="s">
        <v>397</v>
      </c>
      <c r="H4959" s="297">
        <v>17.321999999999999</v>
      </c>
      <c r="L4959" s="293"/>
      <c r="M4959" s="298"/>
      <c r="T4959" s="299"/>
      <c r="AT4959" s="295" t="s">
        <v>373</v>
      </c>
      <c r="AU4959" s="295" t="s">
        <v>90</v>
      </c>
      <c r="AV4959" s="294" t="s">
        <v>149</v>
      </c>
      <c r="AW4959" s="294" t="s">
        <v>31</v>
      </c>
      <c r="AX4959" s="294" t="s">
        <v>77</v>
      </c>
      <c r="AY4959" s="295" t="s">
        <v>366</v>
      </c>
    </row>
    <row r="4960" spans="2:51" s="273" customFormat="1">
      <c r="B4960" s="272"/>
      <c r="D4960" s="274" t="s">
        <v>373</v>
      </c>
      <c r="E4960" s="275" t="s">
        <v>1</v>
      </c>
      <c r="F4960" s="276" t="s">
        <v>1830</v>
      </c>
      <c r="H4960" s="275" t="s">
        <v>1</v>
      </c>
      <c r="L4960" s="272"/>
      <c r="M4960" s="277"/>
      <c r="T4960" s="278"/>
      <c r="AT4960" s="275" t="s">
        <v>373</v>
      </c>
      <c r="AU4960" s="275" t="s">
        <v>90</v>
      </c>
      <c r="AV4960" s="273" t="s">
        <v>84</v>
      </c>
      <c r="AW4960" s="273" t="s">
        <v>31</v>
      </c>
      <c r="AX4960" s="273" t="s">
        <v>77</v>
      </c>
      <c r="AY4960" s="275" t="s">
        <v>366</v>
      </c>
    </row>
    <row r="4961" spans="2:51" s="280" customFormat="1">
      <c r="B4961" s="279"/>
      <c r="D4961" s="274" t="s">
        <v>373</v>
      </c>
      <c r="E4961" s="281" t="s">
        <v>1</v>
      </c>
      <c r="F4961" s="282" t="s">
        <v>3889</v>
      </c>
      <c r="H4961" s="283">
        <v>8.0030000000000001</v>
      </c>
      <c r="L4961" s="279"/>
      <c r="M4961" s="284"/>
      <c r="T4961" s="285"/>
      <c r="AT4961" s="281" t="s">
        <v>373</v>
      </c>
      <c r="AU4961" s="281" t="s">
        <v>90</v>
      </c>
      <c r="AV4961" s="280" t="s">
        <v>90</v>
      </c>
      <c r="AW4961" s="280" t="s">
        <v>31</v>
      </c>
      <c r="AX4961" s="280" t="s">
        <v>77</v>
      </c>
      <c r="AY4961" s="281" t="s">
        <v>366</v>
      </c>
    </row>
    <row r="4962" spans="2:51" s="280" customFormat="1">
      <c r="B4962" s="279"/>
      <c r="D4962" s="274" t="s">
        <v>373</v>
      </c>
      <c r="E4962" s="281" t="s">
        <v>1</v>
      </c>
      <c r="F4962" s="282" t="s">
        <v>1837</v>
      </c>
      <c r="H4962" s="283">
        <v>-2.8250000000000002</v>
      </c>
      <c r="L4962" s="279"/>
      <c r="M4962" s="284"/>
      <c r="T4962" s="285"/>
      <c r="AT4962" s="281" t="s">
        <v>373</v>
      </c>
      <c r="AU4962" s="281" t="s">
        <v>90</v>
      </c>
      <c r="AV4962" s="280" t="s">
        <v>90</v>
      </c>
      <c r="AW4962" s="280" t="s">
        <v>31</v>
      </c>
      <c r="AX4962" s="280" t="s">
        <v>77</v>
      </c>
      <c r="AY4962" s="281" t="s">
        <v>366</v>
      </c>
    </row>
    <row r="4963" spans="2:51" s="280" customFormat="1">
      <c r="B4963" s="279"/>
      <c r="D4963" s="274" t="s">
        <v>373</v>
      </c>
      <c r="E4963" s="281" t="s">
        <v>1</v>
      </c>
      <c r="F4963" s="282" t="s">
        <v>3890</v>
      </c>
      <c r="H4963" s="283">
        <v>0.35599999999999998</v>
      </c>
      <c r="L4963" s="279"/>
      <c r="M4963" s="284"/>
      <c r="T4963" s="285"/>
      <c r="AT4963" s="281" t="s">
        <v>373</v>
      </c>
      <c r="AU4963" s="281" t="s">
        <v>90</v>
      </c>
      <c r="AV4963" s="280" t="s">
        <v>90</v>
      </c>
      <c r="AW4963" s="280" t="s">
        <v>31</v>
      </c>
      <c r="AX4963" s="280" t="s">
        <v>77</v>
      </c>
      <c r="AY4963" s="281" t="s">
        <v>366</v>
      </c>
    </row>
    <row r="4964" spans="2:51" s="280" customFormat="1">
      <c r="B4964" s="279"/>
      <c r="D4964" s="274" t="s">
        <v>373</v>
      </c>
      <c r="E4964" s="281" t="s">
        <v>1</v>
      </c>
      <c r="F4964" s="282" t="s">
        <v>3891</v>
      </c>
      <c r="H4964" s="283">
        <v>-21.327999999999999</v>
      </c>
      <c r="L4964" s="279"/>
      <c r="M4964" s="284"/>
      <c r="T4964" s="285"/>
      <c r="AT4964" s="281" t="s">
        <v>373</v>
      </c>
      <c r="AU4964" s="281" t="s">
        <v>90</v>
      </c>
      <c r="AV4964" s="280" t="s">
        <v>90</v>
      </c>
      <c r="AW4964" s="280" t="s">
        <v>31</v>
      </c>
      <c r="AX4964" s="280" t="s">
        <v>77</v>
      </c>
      <c r="AY4964" s="281" t="s">
        <v>366</v>
      </c>
    </row>
    <row r="4965" spans="2:51" s="280" customFormat="1">
      <c r="B4965" s="279"/>
      <c r="D4965" s="274" t="s">
        <v>373</v>
      </c>
      <c r="E4965" s="281" t="s">
        <v>1</v>
      </c>
      <c r="F4965" s="282" t="s">
        <v>3892</v>
      </c>
      <c r="H4965" s="283">
        <v>1.788</v>
      </c>
      <c r="L4965" s="279"/>
      <c r="M4965" s="284"/>
      <c r="T4965" s="285"/>
      <c r="AT4965" s="281" t="s">
        <v>373</v>
      </c>
      <c r="AU4965" s="281" t="s">
        <v>90</v>
      </c>
      <c r="AV4965" s="280" t="s">
        <v>90</v>
      </c>
      <c r="AW4965" s="280" t="s">
        <v>31</v>
      </c>
      <c r="AX4965" s="280" t="s">
        <v>77</v>
      </c>
      <c r="AY4965" s="281" t="s">
        <v>366</v>
      </c>
    </row>
    <row r="4966" spans="2:51" s="280" customFormat="1">
      <c r="B4966" s="279"/>
      <c r="D4966" s="274" t="s">
        <v>373</v>
      </c>
      <c r="E4966" s="281" t="s">
        <v>1</v>
      </c>
      <c r="F4966" s="282" t="s">
        <v>3893</v>
      </c>
      <c r="H4966" s="283">
        <v>-0.315</v>
      </c>
      <c r="L4966" s="279"/>
      <c r="M4966" s="284"/>
      <c r="T4966" s="285"/>
      <c r="AT4966" s="281" t="s">
        <v>373</v>
      </c>
      <c r="AU4966" s="281" t="s">
        <v>90</v>
      </c>
      <c r="AV4966" s="280" t="s">
        <v>90</v>
      </c>
      <c r="AW4966" s="280" t="s">
        <v>31</v>
      </c>
      <c r="AX4966" s="280" t="s">
        <v>77</v>
      </c>
      <c r="AY4966" s="281" t="s">
        <v>366</v>
      </c>
    </row>
    <row r="4967" spans="2:51" s="273" customFormat="1">
      <c r="B4967" s="272"/>
      <c r="D4967" s="274" t="s">
        <v>373</v>
      </c>
      <c r="E4967" s="275" t="s">
        <v>1</v>
      </c>
      <c r="F4967" s="276" t="s">
        <v>1832</v>
      </c>
      <c r="H4967" s="275" t="s">
        <v>1</v>
      </c>
      <c r="L4967" s="272"/>
      <c r="M4967" s="277"/>
      <c r="T4967" s="278"/>
      <c r="AT4967" s="275" t="s">
        <v>373</v>
      </c>
      <c r="AU4967" s="275" t="s">
        <v>90</v>
      </c>
      <c r="AV4967" s="273" t="s">
        <v>84</v>
      </c>
      <c r="AW4967" s="273" t="s">
        <v>31</v>
      </c>
      <c r="AX4967" s="273" t="s">
        <v>77</v>
      </c>
      <c r="AY4967" s="275" t="s">
        <v>366</v>
      </c>
    </row>
    <row r="4968" spans="2:51" s="280" customFormat="1">
      <c r="B4968" s="279"/>
      <c r="D4968" s="274" t="s">
        <v>373</v>
      </c>
      <c r="E4968" s="281" t="s">
        <v>1</v>
      </c>
      <c r="F4968" s="282" t="s">
        <v>3894</v>
      </c>
      <c r="H4968" s="283">
        <v>13.119</v>
      </c>
      <c r="L4968" s="279"/>
      <c r="M4968" s="284"/>
      <c r="T4968" s="285"/>
      <c r="AT4968" s="281" t="s">
        <v>373</v>
      </c>
      <c r="AU4968" s="281" t="s">
        <v>90</v>
      </c>
      <c r="AV4968" s="280" t="s">
        <v>90</v>
      </c>
      <c r="AW4968" s="280" t="s">
        <v>31</v>
      </c>
      <c r="AX4968" s="280" t="s">
        <v>77</v>
      </c>
      <c r="AY4968" s="281" t="s">
        <v>366</v>
      </c>
    </row>
    <row r="4969" spans="2:51" s="280" customFormat="1">
      <c r="B4969" s="279"/>
      <c r="D4969" s="274" t="s">
        <v>373</v>
      </c>
      <c r="E4969" s="281" t="s">
        <v>1</v>
      </c>
      <c r="F4969" s="282" t="s">
        <v>1840</v>
      </c>
      <c r="H4969" s="283">
        <v>-5.74</v>
      </c>
      <c r="L4969" s="279"/>
      <c r="M4969" s="284"/>
      <c r="T4969" s="285"/>
      <c r="AT4969" s="281" t="s">
        <v>373</v>
      </c>
      <c r="AU4969" s="281" t="s">
        <v>90</v>
      </c>
      <c r="AV4969" s="280" t="s">
        <v>90</v>
      </c>
      <c r="AW4969" s="280" t="s">
        <v>31</v>
      </c>
      <c r="AX4969" s="280" t="s">
        <v>77</v>
      </c>
      <c r="AY4969" s="281" t="s">
        <v>366</v>
      </c>
    </row>
    <row r="4970" spans="2:51" s="280" customFormat="1">
      <c r="B4970" s="279"/>
      <c r="D4970" s="274" t="s">
        <v>373</v>
      </c>
      <c r="E4970" s="281" t="s">
        <v>1</v>
      </c>
      <c r="F4970" s="282" t="s">
        <v>3895</v>
      </c>
      <c r="H4970" s="283">
        <v>0.71299999999999997</v>
      </c>
      <c r="L4970" s="279"/>
      <c r="M4970" s="284"/>
      <c r="T4970" s="285"/>
      <c r="AT4970" s="281" t="s">
        <v>373</v>
      </c>
      <c r="AU4970" s="281" t="s">
        <v>90</v>
      </c>
      <c r="AV4970" s="280" t="s">
        <v>90</v>
      </c>
      <c r="AW4970" s="280" t="s">
        <v>31</v>
      </c>
      <c r="AX4970" s="280" t="s">
        <v>77</v>
      </c>
      <c r="AY4970" s="281" t="s">
        <v>366</v>
      </c>
    </row>
    <row r="4971" spans="2:51" s="273" customFormat="1">
      <c r="B4971" s="272"/>
      <c r="D4971" s="274" t="s">
        <v>373</v>
      </c>
      <c r="E4971" s="275" t="s">
        <v>1</v>
      </c>
      <c r="F4971" s="276" t="s">
        <v>1601</v>
      </c>
      <c r="H4971" s="275" t="s">
        <v>1</v>
      </c>
      <c r="L4971" s="272"/>
      <c r="M4971" s="277"/>
      <c r="T4971" s="278"/>
      <c r="AT4971" s="275" t="s">
        <v>373</v>
      </c>
      <c r="AU4971" s="275" t="s">
        <v>90</v>
      </c>
      <c r="AV4971" s="273" t="s">
        <v>84</v>
      </c>
      <c r="AW4971" s="273" t="s">
        <v>31</v>
      </c>
      <c r="AX4971" s="273" t="s">
        <v>77</v>
      </c>
      <c r="AY4971" s="275" t="s">
        <v>366</v>
      </c>
    </row>
    <row r="4972" spans="2:51" s="280" customFormat="1">
      <c r="B4972" s="279"/>
      <c r="D4972" s="274" t="s">
        <v>373</v>
      </c>
      <c r="E4972" s="281" t="s">
        <v>1</v>
      </c>
      <c r="F4972" s="282" t="s">
        <v>3896</v>
      </c>
      <c r="H4972" s="283">
        <v>15.356</v>
      </c>
      <c r="L4972" s="279"/>
      <c r="M4972" s="284"/>
      <c r="T4972" s="285"/>
      <c r="AT4972" s="281" t="s">
        <v>373</v>
      </c>
      <c r="AU4972" s="281" t="s">
        <v>90</v>
      </c>
      <c r="AV4972" s="280" t="s">
        <v>90</v>
      </c>
      <c r="AW4972" s="280" t="s">
        <v>31</v>
      </c>
      <c r="AX4972" s="280" t="s">
        <v>77</v>
      </c>
      <c r="AY4972" s="281" t="s">
        <v>366</v>
      </c>
    </row>
    <row r="4973" spans="2:51" s="280" customFormat="1">
      <c r="B4973" s="279"/>
      <c r="D4973" s="274" t="s">
        <v>373</v>
      </c>
      <c r="E4973" s="281" t="s">
        <v>1</v>
      </c>
      <c r="F4973" s="282" t="s">
        <v>3897</v>
      </c>
      <c r="H4973" s="283">
        <v>-6.6669999999999998</v>
      </c>
      <c r="L4973" s="279"/>
      <c r="M4973" s="284"/>
      <c r="T4973" s="285"/>
      <c r="AT4973" s="281" t="s">
        <v>373</v>
      </c>
      <c r="AU4973" s="281" t="s">
        <v>90</v>
      </c>
      <c r="AV4973" s="280" t="s">
        <v>90</v>
      </c>
      <c r="AW4973" s="280" t="s">
        <v>31</v>
      </c>
      <c r="AX4973" s="280" t="s">
        <v>77</v>
      </c>
      <c r="AY4973" s="281" t="s">
        <v>366</v>
      </c>
    </row>
    <row r="4974" spans="2:51" s="280" customFormat="1">
      <c r="B4974" s="279"/>
      <c r="D4974" s="274" t="s">
        <v>373</v>
      </c>
      <c r="E4974" s="281" t="s">
        <v>1</v>
      </c>
      <c r="F4974" s="282" t="s">
        <v>3898</v>
      </c>
      <c r="H4974" s="283">
        <v>0.73399999999999999</v>
      </c>
      <c r="L4974" s="279"/>
      <c r="M4974" s="284"/>
      <c r="T4974" s="285"/>
      <c r="AT4974" s="281" t="s">
        <v>373</v>
      </c>
      <c r="AU4974" s="281" t="s">
        <v>90</v>
      </c>
      <c r="AV4974" s="280" t="s">
        <v>90</v>
      </c>
      <c r="AW4974" s="280" t="s">
        <v>31</v>
      </c>
      <c r="AX4974" s="280" t="s">
        <v>77</v>
      </c>
      <c r="AY4974" s="281" t="s">
        <v>366</v>
      </c>
    </row>
    <row r="4975" spans="2:51" s="273" customFormat="1">
      <c r="B4975" s="272"/>
      <c r="D4975" s="274" t="s">
        <v>373</v>
      </c>
      <c r="E4975" s="275" t="s">
        <v>1</v>
      </c>
      <c r="F4975" s="276" t="s">
        <v>2286</v>
      </c>
      <c r="H4975" s="275" t="s">
        <v>1</v>
      </c>
      <c r="L4975" s="272"/>
      <c r="M4975" s="277"/>
      <c r="T4975" s="278"/>
      <c r="AT4975" s="275" t="s">
        <v>373</v>
      </c>
      <c r="AU4975" s="275" t="s">
        <v>90</v>
      </c>
      <c r="AV4975" s="273" t="s">
        <v>84</v>
      </c>
      <c r="AW4975" s="273" t="s">
        <v>31</v>
      </c>
      <c r="AX4975" s="273" t="s">
        <v>77</v>
      </c>
      <c r="AY4975" s="275" t="s">
        <v>366</v>
      </c>
    </row>
    <row r="4976" spans="2:51" s="280" customFormat="1">
      <c r="B4976" s="279"/>
      <c r="D4976" s="274" t="s">
        <v>373</v>
      </c>
      <c r="E4976" s="281" t="s">
        <v>1</v>
      </c>
      <c r="F4976" s="282" t="s">
        <v>3899</v>
      </c>
      <c r="H4976" s="283">
        <v>7.61</v>
      </c>
      <c r="L4976" s="279"/>
      <c r="M4976" s="284"/>
      <c r="T4976" s="285"/>
      <c r="AT4976" s="281" t="s">
        <v>373</v>
      </c>
      <c r="AU4976" s="281" t="s">
        <v>90</v>
      </c>
      <c r="AV4976" s="280" t="s">
        <v>90</v>
      </c>
      <c r="AW4976" s="280" t="s">
        <v>31</v>
      </c>
      <c r="AX4976" s="280" t="s">
        <v>77</v>
      </c>
      <c r="AY4976" s="281" t="s">
        <v>366</v>
      </c>
    </row>
    <row r="4977" spans="2:65" s="280" customFormat="1">
      <c r="B4977" s="279"/>
      <c r="D4977" s="274" t="s">
        <v>373</v>
      </c>
      <c r="E4977" s="281" t="s">
        <v>1</v>
      </c>
      <c r="F4977" s="282" t="s">
        <v>3900</v>
      </c>
      <c r="H4977" s="283">
        <v>-2.87</v>
      </c>
      <c r="L4977" s="279"/>
      <c r="M4977" s="284"/>
      <c r="T4977" s="285"/>
      <c r="AT4977" s="281" t="s">
        <v>373</v>
      </c>
      <c r="AU4977" s="281" t="s">
        <v>90</v>
      </c>
      <c r="AV4977" s="280" t="s">
        <v>90</v>
      </c>
      <c r="AW4977" s="280" t="s">
        <v>31</v>
      </c>
      <c r="AX4977" s="280" t="s">
        <v>77</v>
      </c>
      <c r="AY4977" s="281" t="s">
        <v>366</v>
      </c>
    </row>
    <row r="4978" spans="2:65" s="280" customFormat="1">
      <c r="B4978" s="279"/>
      <c r="D4978" s="274" t="s">
        <v>373</v>
      </c>
      <c r="E4978" s="281" t="s">
        <v>1</v>
      </c>
      <c r="F4978" s="282" t="s">
        <v>3901</v>
      </c>
      <c r="H4978" s="283">
        <v>0.35699999999999998</v>
      </c>
      <c r="L4978" s="279"/>
      <c r="M4978" s="284"/>
      <c r="T4978" s="285"/>
      <c r="AT4978" s="281" t="s">
        <v>373</v>
      </c>
      <c r="AU4978" s="281" t="s">
        <v>90</v>
      </c>
      <c r="AV4978" s="280" t="s">
        <v>90</v>
      </c>
      <c r="AW4978" s="280" t="s">
        <v>31</v>
      </c>
      <c r="AX4978" s="280" t="s">
        <v>77</v>
      </c>
      <c r="AY4978" s="281" t="s">
        <v>366</v>
      </c>
    </row>
    <row r="4979" spans="2:65" s="273" customFormat="1">
      <c r="B4979" s="272"/>
      <c r="D4979" s="274" t="s">
        <v>373</v>
      </c>
      <c r="E4979" s="275" t="s">
        <v>1</v>
      </c>
      <c r="F4979" s="276" t="s">
        <v>2018</v>
      </c>
      <c r="H4979" s="275" t="s">
        <v>1</v>
      </c>
      <c r="L4979" s="272"/>
      <c r="M4979" s="277"/>
      <c r="T4979" s="278"/>
      <c r="AT4979" s="275" t="s">
        <v>373</v>
      </c>
      <c r="AU4979" s="275" t="s">
        <v>90</v>
      </c>
      <c r="AV4979" s="273" t="s">
        <v>84</v>
      </c>
      <c r="AW4979" s="273" t="s">
        <v>31</v>
      </c>
      <c r="AX4979" s="273" t="s">
        <v>77</v>
      </c>
      <c r="AY4979" s="275" t="s">
        <v>366</v>
      </c>
    </row>
    <row r="4980" spans="2:65" s="280" customFormat="1">
      <c r="B4980" s="279"/>
      <c r="D4980" s="274" t="s">
        <v>373</v>
      </c>
      <c r="E4980" s="281" t="s">
        <v>1</v>
      </c>
      <c r="F4980" s="282" t="s">
        <v>3902</v>
      </c>
      <c r="H4980" s="283">
        <v>12.962</v>
      </c>
      <c r="L4980" s="279"/>
      <c r="M4980" s="284"/>
      <c r="T4980" s="285"/>
      <c r="AT4980" s="281" t="s">
        <v>373</v>
      </c>
      <c r="AU4980" s="281" t="s">
        <v>90</v>
      </c>
      <c r="AV4980" s="280" t="s">
        <v>90</v>
      </c>
      <c r="AW4980" s="280" t="s">
        <v>31</v>
      </c>
      <c r="AX4980" s="280" t="s">
        <v>77</v>
      </c>
      <c r="AY4980" s="281" t="s">
        <v>366</v>
      </c>
    </row>
    <row r="4981" spans="2:65" s="280" customFormat="1">
      <c r="B4981" s="279"/>
      <c r="D4981" s="274" t="s">
        <v>373</v>
      </c>
      <c r="E4981" s="281" t="s">
        <v>1</v>
      </c>
      <c r="F4981" s="282" t="s">
        <v>1840</v>
      </c>
      <c r="H4981" s="283">
        <v>-5.74</v>
      </c>
      <c r="L4981" s="279"/>
      <c r="M4981" s="284"/>
      <c r="T4981" s="285"/>
      <c r="AT4981" s="281" t="s">
        <v>373</v>
      </c>
      <c r="AU4981" s="281" t="s">
        <v>90</v>
      </c>
      <c r="AV4981" s="280" t="s">
        <v>90</v>
      </c>
      <c r="AW4981" s="280" t="s">
        <v>31</v>
      </c>
      <c r="AX4981" s="280" t="s">
        <v>77</v>
      </c>
      <c r="AY4981" s="281" t="s">
        <v>366</v>
      </c>
    </row>
    <row r="4982" spans="2:65" s="280" customFormat="1">
      <c r="B4982" s="279"/>
      <c r="D4982" s="274" t="s">
        <v>373</v>
      </c>
      <c r="E4982" s="281" t="s">
        <v>1</v>
      </c>
      <c r="F4982" s="282" t="s">
        <v>3895</v>
      </c>
      <c r="H4982" s="283">
        <v>0.71299999999999997</v>
      </c>
      <c r="L4982" s="279"/>
      <c r="M4982" s="284"/>
      <c r="T4982" s="285"/>
      <c r="AT4982" s="281" t="s">
        <v>373</v>
      </c>
      <c r="AU4982" s="281" t="s">
        <v>90</v>
      </c>
      <c r="AV4982" s="280" t="s">
        <v>90</v>
      </c>
      <c r="AW4982" s="280" t="s">
        <v>31</v>
      </c>
      <c r="AX4982" s="280" t="s">
        <v>77</v>
      </c>
      <c r="AY4982" s="281" t="s">
        <v>366</v>
      </c>
    </row>
    <row r="4983" spans="2:65" s="273" customFormat="1">
      <c r="B4983" s="272"/>
      <c r="D4983" s="274" t="s">
        <v>373</v>
      </c>
      <c r="E4983" s="275" t="s">
        <v>1</v>
      </c>
      <c r="F4983" s="276" t="s">
        <v>2331</v>
      </c>
      <c r="H4983" s="275" t="s">
        <v>1</v>
      </c>
      <c r="L4983" s="272"/>
      <c r="M4983" s="277"/>
      <c r="T4983" s="278"/>
      <c r="AT4983" s="275" t="s">
        <v>373</v>
      </c>
      <c r="AU4983" s="275" t="s">
        <v>90</v>
      </c>
      <c r="AV4983" s="273" t="s">
        <v>84</v>
      </c>
      <c r="AW4983" s="273" t="s">
        <v>31</v>
      </c>
      <c r="AX4983" s="273" t="s">
        <v>77</v>
      </c>
      <c r="AY4983" s="275" t="s">
        <v>366</v>
      </c>
    </row>
    <row r="4984" spans="2:65" s="280" customFormat="1">
      <c r="B4984" s="279"/>
      <c r="D4984" s="274" t="s">
        <v>373</v>
      </c>
      <c r="E4984" s="281" t="s">
        <v>1</v>
      </c>
      <c r="F4984" s="282" t="s">
        <v>3903</v>
      </c>
      <c r="H4984" s="283">
        <v>8.0850000000000009</v>
      </c>
      <c r="L4984" s="279"/>
      <c r="M4984" s="284"/>
      <c r="T4984" s="285"/>
      <c r="AT4984" s="281" t="s">
        <v>373</v>
      </c>
      <c r="AU4984" s="281" t="s">
        <v>90</v>
      </c>
      <c r="AV4984" s="280" t="s">
        <v>90</v>
      </c>
      <c r="AW4984" s="280" t="s">
        <v>31</v>
      </c>
      <c r="AX4984" s="280" t="s">
        <v>77</v>
      </c>
      <c r="AY4984" s="281" t="s">
        <v>366</v>
      </c>
    </row>
    <row r="4985" spans="2:65" s="280" customFormat="1">
      <c r="B4985" s="279"/>
      <c r="D4985" s="274" t="s">
        <v>373</v>
      </c>
      <c r="E4985" s="281" t="s">
        <v>1</v>
      </c>
      <c r="F4985" s="282" t="s">
        <v>3904</v>
      </c>
      <c r="H4985" s="283">
        <v>-2.7730000000000001</v>
      </c>
      <c r="L4985" s="279"/>
      <c r="M4985" s="284"/>
      <c r="T4985" s="285"/>
      <c r="AT4985" s="281" t="s">
        <v>373</v>
      </c>
      <c r="AU4985" s="281" t="s">
        <v>90</v>
      </c>
      <c r="AV4985" s="280" t="s">
        <v>90</v>
      </c>
      <c r="AW4985" s="280" t="s">
        <v>31</v>
      </c>
      <c r="AX4985" s="280" t="s">
        <v>77</v>
      </c>
      <c r="AY4985" s="281" t="s">
        <v>366</v>
      </c>
    </row>
    <row r="4986" spans="2:65" s="280" customFormat="1">
      <c r="B4986" s="279"/>
      <c r="D4986" s="274" t="s">
        <v>373</v>
      </c>
      <c r="E4986" s="281" t="s">
        <v>1</v>
      </c>
      <c r="F4986" s="282" t="s">
        <v>3905</v>
      </c>
      <c r="H4986" s="283">
        <v>0.35399999999999998</v>
      </c>
      <c r="L4986" s="279"/>
      <c r="M4986" s="284"/>
      <c r="T4986" s="285"/>
      <c r="AT4986" s="281" t="s">
        <v>373</v>
      </c>
      <c r="AU4986" s="281" t="s">
        <v>90</v>
      </c>
      <c r="AV4986" s="280" t="s">
        <v>90</v>
      </c>
      <c r="AW4986" s="280" t="s">
        <v>31</v>
      </c>
      <c r="AX4986" s="280" t="s">
        <v>77</v>
      </c>
      <c r="AY4986" s="281" t="s">
        <v>366</v>
      </c>
    </row>
    <row r="4987" spans="2:65" s="294" customFormat="1">
      <c r="B4987" s="293"/>
      <c r="D4987" s="274" t="s">
        <v>373</v>
      </c>
      <c r="E4987" s="295" t="s">
        <v>1</v>
      </c>
      <c r="F4987" s="296" t="s">
        <v>397</v>
      </c>
      <c r="H4987" s="297">
        <v>21.891999999999999</v>
      </c>
      <c r="L4987" s="293"/>
      <c r="M4987" s="298"/>
      <c r="T4987" s="299"/>
      <c r="AT4987" s="295" t="s">
        <v>373</v>
      </c>
      <c r="AU4987" s="295" t="s">
        <v>90</v>
      </c>
      <c r="AV4987" s="294" t="s">
        <v>149</v>
      </c>
      <c r="AW4987" s="294" t="s">
        <v>31</v>
      </c>
      <c r="AX4987" s="294" t="s">
        <v>77</v>
      </c>
      <c r="AY4987" s="295" t="s">
        <v>366</v>
      </c>
    </row>
    <row r="4988" spans="2:65" s="287" customFormat="1">
      <c r="B4988" s="286"/>
      <c r="D4988" s="274" t="s">
        <v>373</v>
      </c>
      <c r="E4988" s="288" t="s">
        <v>1</v>
      </c>
      <c r="F4988" s="289" t="s">
        <v>378</v>
      </c>
      <c r="H4988" s="290">
        <v>980.69299999999998</v>
      </c>
      <c r="L4988" s="286"/>
      <c r="M4988" s="291"/>
      <c r="T4988" s="292"/>
      <c r="AT4988" s="288" t="s">
        <v>373</v>
      </c>
      <c r="AU4988" s="288" t="s">
        <v>90</v>
      </c>
      <c r="AV4988" s="287" t="s">
        <v>371</v>
      </c>
      <c r="AW4988" s="287" t="s">
        <v>31</v>
      </c>
      <c r="AX4988" s="287" t="s">
        <v>84</v>
      </c>
      <c r="AY4988" s="288" t="s">
        <v>366</v>
      </c>
    </row>
    <row r="4989" spans="2:65" s="74" customFormat="1" ht="37.9" customHeight="1">
      <c r="B4989" s="73"/>
      <c r="C4989" s="260" t="s">
        <v>3906</v>
      </c>
      <c r="D4989" s="260" t="s">
        <v>368</v>
      </c>
      <c r="E4989" s="261" t="s">
        <v>3907</v>
      </c>
      <c r="F4989" s="262" t="s">
        <v>3908</v>
      </c>
      <c r="G4989" s="263" t="s">
        <v>249</v>
      </c>
      <c r="H4989" s="264">
        <v>171.02600000000001</v>
      </c>
      <c r="I4989" s="26"/>
      <c r="J4989" s="266">
        <f>ROUND(I4989*H4989,2)</f>
        <v>0</v>
      </c>
      <c r="K4989" s="267"/>
      <c r="L4989" s="73"/>
      <c r="M4989" s="27" t="s">
        <v>1</v>
      </c>
      <c r="N4989" s="233" t="s">
        <v>43</v>
      </c>
      <c r="P4989" s="269">
        <f>O4989*H4989</f>
        <v>0</v>
      </c>
      <c r="Q4989" s="269">
        <v>0</v>
      </c>
      <c r="R4989" s="269">
        <f>Q4989*H4989</f>
        <v>0</v>
      </c>
      <c r="S4989" s="269">
        <v>5.8999999999999997E-2</v>
      </c>
      <c r="T4989" s="270">
        <f>S4989*H4989</f>
        <v>10.090534</v>
      </c>
      <c r="AR4989" s="271" t="s">
        <v>371</v>
      </c>
      <c r="AT4989" s="271" t="s">
        <v>368</v>
      </c>
      <c r="AU4989" s="271" t="s">
        <v>90</v>
      </c>
      <c r="AY4989" s="53" t="s">
        <v>366</v>
      </c>
      <c r="BE4989" s="179">
        <f>IF(N4989="základná",J4989,0)</f>
        <v>0</v>
      </c>
      <c r="BF4989" s="179">
        <f>IF(N4989="znížená",J4989,0)</f>
        <v>0</v>
      </c>
      <c r="BG4989" s="179">
        <f>IF(N4989="zákl. prenesená",J4989,0)</f>
        <v>0</v>
      </c>
      <c r="BH4989" s="179">
        <f>IF(N4989="zníž. prenesená",J4989,0)</f>
        <v>0</v>
      </c>
      <c r="BI4989" s="179">
        <f>IF(N4989="nulová",J4989,0)</f>
        <v>0</v>
      </c>
      <c r="BJ4989" s="53" t="s">
        <v>90</v>
      </c>
      <c r="BK4989" s="179">
        <f>ROUND(I4989*H4989,2)</f>
        <v>0</v>
      </c>
      <c r="BL4989" s="53" t="s">
        <v>371</v>
      </c>
      <c r="BM4989" s="271" t="s">
        <v>3909</v>
      </c>
    </row>
    <row r="4990" spans="2:65" s="273" customFormat="1">
      <c r="B4990" s="272"/>
      <c r="D4990" s="274" t="s">
        <v>373</v>
      </c>
      <c r="E4990" s="275" t="s">
        <v>1</v>
      </c>
      <c r="F4990" s="276" t="s">
        <v>3910</v>
      </c>
      <c r="H4990" s="275" t="s">
        <v>1</v>
      </c>
      <c r="L4990" s="272"/>
      <c r="M4990" s="277"/>
      <c r="T4990" s="278"/>
      <c r="AT4990" s="275" t="s">
        <v>373</v>
      </c>
      <c r="AU4990" s="275" t="s">
        <v>90</v>
      </c>
      <c r="AV4990" s="273" t="s">
        <v>84</v>
      </c>
      <c r="AW4990" s="273" t="s">
        <v>31</v>
      </c>
      <c r="AX4990" s="273" t="s">
        <v>77</v>
      </c>
      <c r="AY4990" s="275" t="s">
        <v>366</v>
      </c>
    </row>
    <row r="4991" spans="2:65" s="273" customFormat="1">
      <c r="B4991" s="272"/>
      <c r="D4991" s="274" t="s">
        <v>373</v>
      </c>
      <c r="E4991" s="275" t="s">
        <v>1</v>
      </c>
      <c r="F4991" s="276" t="s">
        <v>1625</v>
      </c>
      <c r="H4991" s="275" t="s">
        <v>1</v>
      </c>
      <c r="L4991" s="272"/>
      <c r="M4991" s="277"/>
      <c r="T4991" s="278"/>
      <c r="AT4991" s="275" t="s">
        <v>373</v>
      </c>
      <c r="AU4991" s="275" t="s">
        <v>90</v>
      </c>
      <c r="AV4991" s="273" t="s">
        <v>84</v>
      </c>
      <c r="AW4991" s="273" t="s">
        <v>31</v>
      </c>
      <c r="AX4991" s="273" t="s">
        <v>77</v>
      </c>
      <c r="AY4991" s="275" t="s">
        <v>366</v>
      </c>
    </row>
    <row r="4992" spans="2:65" s="280" customFormat="1">
      <c r="B4992" s="279"/>
      <c r="D4992" s="274" t="s">
        <v>373</v>
      </c>
      <c r="E4992" s="281" t="s">
        <v>1</v>
      </c>
      <c r="F4992" s="282" t="s">
        <v>3911</v>
      </c>
      <c r="H4992" s="283">
        <v>54.06</v>
      </c>
      <c r="L4992" s="279"/>
      <c r="M4992" s="284"/>
      <c r="T4992" s="285"/>
      <c r="AT4992" s="281" t="s">
        <v>373</v>
      </c>
      <c r="AU4992" s="281" t="s">
        <v>90</v>
      </c>
      <c r="AV4992" s="280" t="s">
        <v>90</v>
      </c>
      <c r="AW4992" s="280" t="s">
        <v>31</v>
      </c>
      <c r="AX4992" s="280" t="s">
        <v>77</v>
      </c>
      <c r="AY4992" s="281" t="s">
        <v>366</v>
      </c>
    </row>
    <row r="4993" spans="2:51" s="280" customFormat="1">
      <c r="B4993" s="279"/>
      <c r="D4993" s="274" t="s">
        <v>373</v>
      </c>
      <c r="E4993" s="281" t="s">
        <v>1</v>
      </c>
      <c r="F4993" s="282" t="s">
        <v>1627</v>
      </c>
      <c r="H4993" s="283">
        <v>-6.2149999999999999</v>
      </c>
      <c r="L4993" s="279"/>
      <c r="M4993" s="284"/>
      <c r="T4993" s="285"/>
      <c r="AT4993" s="281" t="s">
        <v>373</v>
      </c>
      <c r="AU4993" s="281" t="s">
        <v>90</v>
      </c>
      <c r="AV4993" s="280" t="s">
        <v>90</v>
      </c>
      <c r="AW4993" s="280" t="s">
        <v>31</v>
      </c>
      <c r="AX4993" s="280" t="s">
        <v>77</v>
      </c>
      <c r="AY4993" s="281" t="s">
        <v>366</v>
      </c>
    </row>
    <row r="4994" spans="2:51" s="280" customFormat="1" ht="22.5">
      <c r="B4994" s="279"/>
      <c r="D4994" s="274" t="s">
        <v>373</v>
      </c>
      <c r="E4994" s="281" t="s">
        <v>1</v>
      </c>
      <c r="F4994" s="282" t="s">
        <v>1628</v>
      </c>
      <c r="H4994" s="283">
        <v>2.5419999999999998</v>
      </c>
      <c r="L4994" s="279"/>
      <c r="M4994" s="284"/>
      <c r="T4994" s="285"/>
      <c r="AT4994" s="281" t="s">
        <v>373</v>
      </c>
      <c r="AU4994" s="281" t="s">
        <v>90</v>
      </c>
      <c r="AV4994" s="280" t="s">
        <v>90</v>
      </c>
      <c r="AW4994" s="280" t="s">
        <v>31</v>
      </c>
      <c r="AX4994" s="280" t="s">
        <v>77</v>
      </c>
      <c r="AY4994" s="281" t="s">
        <v>366</v>
      </c>
    </row>
    <row r="4995" spans="2:51" s="273" customFormat="1">
      <c r="B4995" s="272"/>
      <c r="D4995" s="274" t="s">
        <v>373</v>
      </c>
      <c r="E4995" s="275" t="s">
        <v>1</v>
      </c>
      <c r="F4995" s="276" t="s">
        <v>1629</v>
      </c>
      <c r="H4995" s="275" t="s">
        <v>1</v>
      </c>
      <c r="L4995" s="272"/>
      <c r="M4995" s="277"/>
      <c r="T4995" s="278"/>
      <c r="AT4995" s="275" t="s">
        <v>373</v>
      </c>
      <c r="AU4995" s="275" t="s">
        <v>90</v>
      </c>
      <c r="AV4995" s="273" t="s">
        <v>84</v>
      </c>
      <c r="AW4995" s="273" t="s">
        <v>31</v>
      </c>
      <c r="AX4995" s="273" t="s">
        <v>77</v>
      </c>
      <c r="AY4995" s="275" t="s">
        <v>366</v>
      </c>
    </row>
    <row r="4996" spans="2:51" s="280" customFormat="1">
      <c r="B4996" s="279"/>
      <c r="D4996" s="274" t="s">
        <v>373</v>
      </c>
      <c r="E4996" s="281" t="s">
        <v>1</v>
      </c>
      <c r="F4996" s="282" t="s">
        <v>1630</v>
      </c>
      <c r="H4996" s="283">
        <v>63.713000000000001</v>
      </c>
      <c r="L4996" s="279"/>
      <c r="M4996" s="284"/>
      <c r="T4996" s="285"/>
      <c r="AT4996" s="281" t="s">
        <v>373</v>
      </c>
      <c r="AU4996" s="281" t="s">
        <v>90</v>
      </c>
      <c r="AV4996" s="280" t="s">
        <v>90</v>
      </c>
      <c r="AW4996" s="280" t="s">
        <v>31</v>
      </c>
      <c r="AX4996" s="280" t="s">
        <v>77</v>
      </c>
      <c r="AY4996" s="281" t="s">
        <v>366</v>
      </c>
    </row>
    <row r="4997" spans="2:51" s="280" customFormat="1">
      <c r="B4997" s="279"/>
      <c r="D4997" s="274" t="s">
        <v>373</v>
      </c>
      <c r="E4997" s="281" t="s">
        <v>1</v>
      </c>
      <c r="F4997" s="282" t="s">
        <v>1631</v>
      </c>
      <c r="H4997" s="283">
        <v>-7.1529999999999996</v>
      </c>
      <c r="L4997" s="279"/>
      <c r="M4997" s="284"/>
      <c r="T4997" s="285"/>
      <c r="AT4997" s="281" t="s">
        <v>373</v>
      </c>
      <c r="AU4997" s="281" t="s">
        <v>90</v>
      </c>
      <c r="AV4997" s="280" t="s">
        <v>90</v>
      </c>
      <c r="AW4997" s="280" t="s">
        <v>31</v>
      </c>
      <c r="AX4997" s="280" t="s">
        <v>77</v>
      </c>
      <c r="AY4997" s="281" t="s">
        <v>366</v>
      </c>
    </row>
    <row r="4998" spans="2:51" s="280" customFormat="1">
      <c r="B4998" s="279"/>
      <c r="D4998" s="274" t="s">
        <v>373</v>
      </c>
      <c r="E4998" s="281" t="s">
        <v>1</v>
      </c>
      <c r="F4998" s="282" t="s">
        <v>1632</v>
      </c>
      <c r="H4998" s="283">
        <v>3.7869999999999999</v>
      </c>
      <c r="L4998" s="279"/>
      <c r="M4998" s="284"/>
      <c r="T4998" s="285"/>
      <c r="AT4998" s="281" t="s">
        <v>373</v>
      </c>
      <c r="AU4998" s="281" t="s">
        <v>90</v>
      </c>
      <c r="AV4998" s="280" t="s">
        <v>90</v>
      </c>
      <c r="AW4998" s="280" t="s">
        <v>31</v>
      </c>
      <c r="AX4998" s="280" t="s">
        <v>77</v>
      </c>
      <c r="AY4998" s="281" t="s">
        <v>366</v>
      </c>
    </row>
    <row r="4999" spans="2:51" s="273" customFormat="1">
      <c r="B4999" s="272"/>
      <c r="D4999" s="274" t="s">
        <v>373</v>
      </c>
      <c r="E4999" s="275" t="s">
        <v>1</v>
      </c>
      <c r="F4999" s="276" t="s">
        <v>1633</v>
      </c>
      <c r="H4999" s="275" t="s">
        <v>1</v>
      </c>
      <c r="L4999" s="272"/>
      <c r="M4999" s="277"/>
      <c r="T4999" s="278"/>
      <c r="AT4999" s="275" t="s">
        <v>373</v>
      </c>
      <c r="AU4999" s="275" t="s">
        <v>90</v>
      </c>
      <c r="AV4999" s="273" t="s">
        <v>84</v>
      </c>
      <c r="AW4999" s="273" t="s">
        <v>31</v>
      </c>
      <c r="AX4999" s="273" t="s">
        <v>77</v>
      </c>
      <c r="AY4999" s="275" t="s">
        <v>366</v>
      </c>
    </row>
    <row r="5000" spans="2:51" s="280" customFormat="1">
      <c r="B5000" s="279"/>
      <c r="D5000" s="274" t="s">
        <v>373</v>
      </c>
      <c r="E5000" s="281" t="s">
        <v>1</v>
      </c>
      <c r="F5000" s="282" t="s">
        <v>1634</v>
      </c>
      <c r="H5000" s="283">
        <v>16.97</v>
      </c>
      <c r="L5000" s="279"/>
      <c r="M5000" s="284"/>
      <c r="T5000" s="285"/>
      <c r="AT5000" s="281" t="s">
        <v>373</v>
      </c>
      <c r="AU5000" s="281" t="s">
        <v>90</v>
      </c>
      <c r="AV5000" s="280" t="s">
        <v>90</v>
      </c>
      <c r="AW5000" s="280" t="s">
        <v>31</v>
      </c>
      <c r="AX5000" s="280" t="s">
        <v>77</v>
      </c>
      <c r="AY5000" s="281" t="s">
        <v>366</v>
      </c>
    </row>
    <row r="5001" spans="2:51" s="280" customFormat="1">
      <c r="B5001" s="279"/>
      <c r="D5001" s="274" t="s">
        <v>373</v>
      </c>
      <c r="E5001" s="281" t="s">
        <v>1</v>
      </c>
      <c r="F5001" s="282" t="s">
        <v>1635</v>
      </c>
      <c r="H5001" s="283">
        <v>9.34</v>
      </c>
      <c r="L5001" s="279"/>
      <c r="M5001" s="284"/>
      <c r="T5001" s="285"/>
      <c r="AT5001" s="281" t="s">
        <v>373</v>
      </c>
      <c r="AU5001" s="281" t="s">
        <v>90</v>
      </c>
      <c r="AV5001" s="280" t="s">
        <v>90</v>
      </c>
      <c r="AW5001" s="280" t="s">
        <v>31</v>
      </c>
      <c r="AX5001" s="280" t="s">
        <v>77</v>
      </c>
      <c r="AY5001" s="281" t="s">
        <v>366</v>
      </c>
    </row>
    <row r="5002" spans="2:51" s="280" customFormat="1">
      <c r="B5002" s="279"/>
      <c r="D5002" s="274" t="s">
        <v>373</v>
      </c>
      <c r="E5002" s="281" t="s">
        <v>1</v>
      </c>
      <c r="F5002" s="282" t="s">
        <v>1636</v>
      </c>
      <c r="H5002" s="283">
        <v>16.655999999999999</v>
      </c>
      <c r="L5002" s="279"/>
      <c r="M5002" s="284"/>
      <c r="T5002" s="285"/>
      <c r="AT5002" s="281" t="s">
        <v>373</v>
      </c>
      <c r="AU5002" s="281" t="s">
        <v>90</v>
      </c>
      <c r="AV5002" s="280" t="s">
        <v>90</v>
      </c>
      <c r="AW5002" s="280" t="s">
        <v>31</v>
      </c>
      <c r="AX5002" s="280" t="s">
        <v>77</v>
      </c>
      <c r="AY5002" s="281" t="s">
        <v>366</v>
      </c>
    </row>
    <row r="5003" spans="2:51" s="280" customFormat="1">
      <c r="B5003" s="279"/>
      <c r="D5003" s="274" t="s">
        <v>373</v>
      </c>
      <c r="E5003" s="281" t="s">
        <v>1</v>
      </c>
      <c r="F5003" s="282" t="s">
        <v>1637</v>
      </c>
      <c r="H5003" s="283">
        <v>4</v>
      </c>
      <c r="L5003" s="279"/>
      <c r="M5003" s="284"/>
      <c r="T5003" s="285"/>
      <c r="AT5003" s="281" t="s">
        <v>373</v>
      </c>
      <c r="AU5003" s="281" t="s">
        <v>90</v>
      </c>
      <c r="AV5003" s="280" t="s">
        <v>90</v>
      </c>
      <c r="AW5003" s="280" t="s">
        <v>31</v>
      </c>
      <c r="AX5003" s="280" t="s">
        <v>77</v>
      </c>
      <c r="AY5003" s="281" t="s">
        <v>366</v>
      </c>
    </row>
    <row r="5004" spans="2:51" s="280" customFormat="1">
      <c r="B5004" s="279"/>
      <c r="D5004" s="274" t="s">
        <v>373</v>
      </c>
      <c r="E5004" s="281" t="s">
        <v>1</v>
      </c>
      <c r="F5004" s="282" t="s">
        <v>1638</v>
      </c>
      <c r="H5004" s="283">
        <v>-2.3380000000000001</v>
      </c>
      <c r="L5004" s="279"/>
      <c r="M5004" s="284"/>
      <c r="T5004" s="285"/>
      <c r="AT5004" s="281" t="s">
        <v>373</v>
      </c>
      <c r="AU5004" s="281" t="s">
        <v>90</v>
      </c>
      <c r="AV5004" s="280" t="s">
        <v>90</v>
      </c>
      <c r="AW5004" s="280" t="s">
        <v>31</v>
      </c>
      <c r="AX5004" s="280" t="s">
        <v>77</v>
      </c>
      <c r="AY5004" s="281" t="s">
        <v>366</v>
      </c>
    </row>
    <row r="5005" spans="2:51" s="280" customFormat="1">
      <c r="B5005" s="279"/>
      <c r="D5005" s="274" t="s">
        <v>373</v>
      </c>
      <c r="E5005" s="281" t="s">
        <v>1</v>
      </c>
      <c r="F5005" s="282" t="s">
        <v>1639</v>
      </c>
      <c r="H5005" s="283">
        <v>-1.9419999999999999</v>
      </c>
      <c r="L5005" s="279"/>
      <c r="M5005" s="284"/>
      <c r="T5005" s="285"/>
      <c r="AT5005" s="281" t="s">
        <v>373</v>
      </c>
      <c r="AU5005" s="281" t="s">
        <v>90</v>
      </c>
      <c r="AV5005" s="280" t="s">
        <v>90</v>
      </c>
      <c r="AW5005" s="280" t="s">
        <v>31</v>
      </c>
      <c r="AX5005" s="280" t="s">
        <v>77</v>
      </c>
      <c r="AY5005" s="281" t="s">
        <v>366</v>
      </c>
    </row>
    <row r="5006" spans="2:51" s="273" customFormat="1">
      <c r="B5006" s="272"/>
      <c r="D5006" s="274" t="s">
        <v>373</v>
      </c>
      <c r="E5006" s="275" t="s">
        <v>1</v>
      </c>
      <c r="F5006" s="276" t="s">
        <v>1642</v>
      </c>
      <c r="H5006" s="275" t="s">
        <v>1</v>
      </c>
      <c r="L5006" s="272"/>
      <c r="M5006" s="277"/>
      <c r="T5006" s="278"/>
      <c r="AT5006" s="275" t="s">
        <v>373</v>
      </c>
      <c r="AU5006" s="275" t="s">
        <v>90</v>
      </c>
      <c r="AV5006" s="273" t="s">
        <v>84</v>
      </c>
      <c r="AW5006" s="273" t="s">
        <v>31</v>
      </c>
      <c r="AX5006" s="273" t="s">
        <v>77</v>
      </c>
      <c r="AY5006" s="275" t="s">
        <v>366</v>
      </c>
    </row>
    <row r="5007" spans="2:51" s="280" customFormat="1">
      <c r="B5007" s="279"/>
      <c r="D5007" s="274" t="s">
        <v>373</v>
      </c>
      <c r="E5007" s="281" t="s">
        <v>1</v>
      </c>
      <c r="F5007" s="282" t="s">
        <v>1643</v>
      </c>
      <c r="H5007" s="283">
        <v>10.711</v>
      </c>
      <c r="L5007" s="279"/>
      <c r="M5007" s="284"/>
      <c r="T5007" s="285"/>
      <c r="AT5007" s="281" t="s">
        <v>373</v>
      </c>
      <c r="AU5007" s="281" t="s">
        <v>90</v>
      </c>
      <c r="AV5007" s="280" t="s">
        <v>90</v>
      </c>
      <c r="AW5007" s="280" t="s">
        <v>31</v>
      </c>
      <c r="AX5007" s="280" t="s">
        <v>77</v>
      </c>
      <c r="AY5007" s="281" t="s">
        <v>366</v>
      </c>
    </row>
    <row r="5008" spans="2:51" s="280" customFormat="1">
      <c r="B5008" s="279"/>
      <c r="D5008" s="274" t="s">
        <v>373</v>
      </c>
      <c r="E5008" s="281" t="s">
        <v>1</v>
      </c>
      <c r="F5008" s="282" t="s">
        <v>293</v>
      </c>
      <c r="H5008" s="283">
        <v>6.8949999999999996</v>
      </c>
      <c r="L5008" s="279"/>
      <c r="M5008" s="284"/>
      <c r="T5008" s="285"/>
      <c r="AT5008" s="281" t="s">
        <v>373</v>
      </c>
      <c r="AU5008" s="281" t="s">
        <v>90</v>
      </c>
      <c r="AV5008" s="280" t="s">
        <v>90</v>
      </c>
      <c r="AW5008" s="280" t="s">
        <v>31</v>
      </c>
      <c r="AX5008" s="280" t="s">
        <v>77</v>
      </c>
      <c r="AY5008" s="281" t="s">
        <v>366</v>
      </c>
    </row>
    <row r="5009" spans="2:65" s="287" customFormat="1">
      <c r="B5009" s="286"/>
      <c r="D5009" s="274" t="s">
        <v>373</v>
      </c>
      <c r="E5009" s="288" t="s">
        <v>1</v>
      </c>
      <c r="F5009" s="289" t="s">
        <v>378</v>
      </c>
      <c r="H5009" s="290">
        <v>171.02600000000001</v>
      </c>
      <c r="L5009" s="286"/>
      <c r="M5009" s="291"/>
      <c r="T5009" s="292"/>
      <c r="AT5009" s="288" t="s">
        <v>373</v>
      </c>
      <c r="AU5009" s="288" t="s">
        <v>90</v>
      </c>
      <c r="AV5009" s="287" t="s">
        <v>371</v>
      </c>
      <c r="AW5009" s="287" t="s">
        <v>31</v>
      </c>
      <c r="AX5009" s="287" t="s">
        <v>84</v>
      </c>
      <c r="AY5009" s="288" t="s">
        <v>366</v>
      </c>
    </row>
    <row r="5010" spans="2:65" s="74" customFormat="1" ht="37.9" customHeight="1">
      <c r="B5010" s="73"/>
      <c r="C5010" s="260" t="s">
        <v>3912</v>
      </c>
      <c r="D5010" s="260" t="s">
        <v>368</v>
      </c>
      <c r="E5010" s="261" t="s">
        <v>3913</v>
      </c>
      <c r="F5010" s="262" t="s">
        <v>3914</v>
      </c>
      <c r="G5010" s="263" t="s">
        <v>249</v>
      </c>
      <c r="H5010" s="264">
        <v>430.95299999999997</v>
      </c>
      <c r="I5010" s="26"/>
      <c r="J5010" s="266">
        <f>ROUND(I5010*H5010,2)</f>
        <v>0</v>
      </c>
      <c r="K5010" s="267"/>
      <c r="L5010" s="73"/>
      <c r="M5010" s="27" t="s">
        <v>1</v>
      </c>
      <c r="N5010" s="233" t="s">
        <v>43</v>
      </c>
      <c r="P5010" s="269">
        <f>O5010*H5010</f>
        <v>0</v>
      </c>
      <c r="Q5010" s="269">
        <v>0</v>
      </c>
      <c r="R5010" s="269">
        <f>Q5010*H5010</f>
        <v>0</v>
      </c>
      <c r="S5010" s="269">
        <v>5.8999999999999997E-2</v>
      </c>
      <c r="T5010" s="270">
        <f>S5010*H5010</f>
        <v>25.426226999999997</v>
      </c>
      <c r="AR5010" s="271" t="s">
        <v>371</v>
      </c>
      <c r="AT5010" s="271" t="s">
        <v>368</v>
      </c>
      <c r="AU5010" s="271" t="s">
        <v>90</v>
      </c>
      <c r="AY5010" s="53" t="s">
        <v>366</v>
      </c>
      <c r="BE5010" s="179">
        <f>IF(N5010="základná",J5010,0)</f>
        <v>0</v>
      </c>
      <c r="BF5010" s="179">
        <f>IF(N5010="znížená",J5010,0)</f>
        <v>0</v>
      </c>
      <c r="BG5010" s="179">
        <f>IF(N5010="zákl. prenesená",J5010,0)</f>
        <v>0</v>
      </c>
      <c r="BH5010" s="179">
        <f>IF(N5010="zníž. prenesená",J5010,0)</f>
        <v>0</v>
      </c>
      <c r="BI5010" s="179">
        <f>IF(N5010="nulová",J5010,0)</f>
        <v>0</v>
      </c>
      <c r="BJ5010" s="53" t="s">
        <v>90</v>
      </c>
      <c r="BK5010" s="179">
        <f>ROUND(I5010*H5010,2)</f>
        <v>0</v>
      </c>
      <c r="BL5010" s="53" t="s">
        <v>371</v>
      </c>
      <c r="BM5010" s="271" t="s">
        <v>3915</v>
      </c>
    </row>
    <row r="5011" spans="2:65" s="273" customFormat="1">
      <c r="B5011" s="272"/>
      <c r="D5011" s="274" t="s">
        <v>373</v>
      </c>
      <c r="E5011" s="275" t="s">
        <v>1</v>
      </c>
      <c r="F5011" s="276" t="s">
        <v>3916</v>
      </c>
      <c r="H5011" s="275" t="s">
        <v>1</v>
      </c>
      <c r="L5011" s="272"/>
      <c r="M5011" s="277"/>
      <c r="T5011" s="278"/>
      <c r="AT5011" s="275" t="s">
        <v>373</v>
      </c>
      <c r="AU5011" s="275" t="s">
        <v>90</v>
      </c>
      <c r="AV5011" s="273" t="s">
        <v>84</v>
      </c>
      <c r="AW5011" s="273" t="s">
        <v>31</v>
      </c>
      <c r="AX5011" s="273" t="s">
        <v>77</v>
      </c>
      <c r="AY5011" s="275" t="s">
        <v>366</v>
      </c>
    </row>
    <row r="5012" spans="2:65" s="280" customFormat="1">
      <c r="B5012" s="279"/>
      <c r="D5012" s="274" t="s">
        <v>373</v>
      </c>
      <c r="E5012" s="281" t="s">
        <v>1</v>
      </c>
      <c r="F5012" s="282" t="s">
        <v>3917</v>
      </c>
      <c r="H5012" s="283">
        <v>23.393999999999998</v>
      </c>
      <c r="L5012" s="279"/>
      <c r="M5012" s="284"/>
      <c r="T5012" s="285"/>
      <c r="AT5012" s="281" t="s">
        <v>373</v>
      </c>
      <c r="AU5012" s="281" t="s">
        <v>90</v>
      </c>
      <c r="AV5012" s="280" t="s">
        <v>90</v>
      </c>
      <c r="AW5012" s="280" t="s">
        <v>31</v>
      </c>
      <c r="AX5012" s="280" t="s">
        <v>77</v>
      </c>
      <c r="AY5012" s="281" t="s">
        <v>366</v>
      </c>
    </row>
    <row r="5013" spans="2:65" s="280" customFormat="1" ht="33.75">
      <c r="B5013" s="279"/>
      <c r="D5013" s="274" t="s">
        <v>373</v>
      </c>
      <c r="E5013" s="281" t="s">
        <v>1</v>
      </c>
      <c r="F5013" s="282" t="s">
        <v>3918</v>
      </c>
      <c r="H5013" s="283">
        <v>36.417999999999999</v>
      </c>
      <c r="L5013" s="279"/>
      <c r="M5013" s="284"/>
      <c r="T5013" s="285"/>
      <c r="AT5013" s="281" t="s">
        <v>373</v>
      </c>
      <c r="AU5013" s="281" t="s">
        <v>90</v>
      </c>
      <c r="AV5013" s="280" t="s">
        <v>90</v>
      </c>
      <c r="AW5013" s="280" t="s">
        <v>31</v>
      </c>
      <c r="AX5013" s="280" t="s">
        <v>77</v>
      </c>
      <c r="AY5013" s="281" t="s">
        <v>366</v>
      </c>
    </row>
    <row r="5014" spans="2:65" s="280" customFormat="1" ht="22.5">
      <c r="B5014" s="279"/>
      <c r="D5014" s="274" t="s">
        <v>373</v>
      </c>
      <c r="E5014" s="281" t="s">
        <v>1</v>
      </c>
      <c r="F5014" s="282" t="s">
        <v>3919</v>
      </c>
      <c r="H5014" s="283">
        <v>24.497</v>
      </c>
      <c r="L5014" s="279"/>
      <c r="M5014" s="284"/>
      <c r="T5014" s="285"/>
      <c r="AT5014" s="281" t="s">
        <v>373</v>
      </c>
      <c r="AU5014" s="281" t="s">
        <v>90</v>
      </c>
      <c r="AV5014" s="280" t="s">
        <v>90</v>
      </c>
      <c r="AW5014" s="280" t="s">
        <v>31</v>
      </c>
      <c r="AX5014" s="280" t="s">
        <v>77</v>
      </c>
      <c r="AY5014" s="281" t="s">
        <v>366</v>
      </c>
    </row>
    <row r="5015" spans="2:65" s="273" customFormat="1">
      <c r="B5015" s="272"/>
      <c r="D5015" s="274" t="s">
        <v>373</v>
      </c>
      <c r="E5015" s="275" t="s">
        <v>1</v>
      </c>
      <c r="F5015" s="276" t="s">
        <v>3920</v>
      </c>
      <c r="H5015" s="275" t="s">
        <v>1</v>
      </c>
      <c r="L5015" s="272"/>
      <c r="M5015" s="277"/>
      <c r="T5015" s="278"/>
      <c r="AT5015" s="275" t="s">
        <v>373</v>
      </c>
      <c r="AU5015" s="275" t="s">
        <v>90</v>
      </c>
      <c r="AV5015" s="273" t="s">
        <v>84</v>
      </c>
      <c r="AW5015" s="273" t="s">
        <v>31</v>
      </c>
      <c r="AX5015" s="273" t="s">
        <v>77</v>
      </c>
      <c r="AY5015" s="275" t="s">
        <v>366</v>
      </c>
    </row>
    <row r="5016" spans="2:65" s="280" customFormat="1">
      <c r="B5016" s="279"/>
      <c r="D5016" s="274" t="s">
        <v>373</v>
      </c>
      <c r="E5016" s="281" t="s">
        <v>1</v>
      </c>
      <c r="F5016" s="282" t="s">
        <v>3921</v>
      </c>
      <c r="H5016" s="283">
        <v>27.721</v>
      </c>
      <c r="L5016" s="279"/>
      <c r="M5016" s="284"/>
      <c r="T5016" s="285"/>
      <c r="AT5016" s="281" t="s">
        <v>373</v>
      </c>
      <c r="AU5016" s="281" t="s">
        <v>90</v>
      </c>
      <c r="AV5016" s="280" t="s">
        <v>90</v>
      </c>
      <c r="AW5016" s="280" t="s">
        <v>31</v>
      </c>
      <c r="AX5016" s="280" t="s">
        <v>77</v>
      </c>
      <c r="AY5016" s="281" t="s">
        <v>366</v>
      </c>
    </row>
    <row r="5017" spans="2:65" s="280" customFormat="1" ht="22.5">
      <c r="B5017" s="279"/>
      <c r="D5017" s="274" t="s">
        <v>373</v>
      </c>
      <c r="E5017" s="281" t="s">
        <v>1</v>
      </c>
      <c r="F5017" s="282" t="s">
        <v>3922</v>
      </c>
      <c r="H5017" s="283">
        <v>56.08</v>
      </c>
      <c r="L5017" s="279"/>
      <c r="M5017" s="284"/>
      <c r="T5017" s="285"/>
      <c r="AT5017" s="281" t="s">
        <v>373</v>
      </c>
      <c r="AU5017" s="281" t="s">
        <v>90</v>
      </c>
      <c r="AV5017" s="280" t="s">
        <v>90</v>
      </c>
      <c r="AW5017" s="280" t="s">
        <v>31</v>
      </c>
      <c r="AX5017" s="280" t="s">
        <v>77</v>
      </c>
      <c r="AY5017" s="281" t="s">
        <v>366</v>
      </c>
    </row>
    <row r="5018" spans="2:65" s="280" customFormat="1" ht="22.5">
      <c r="B5018" s="279"/>
      <c r="D5018" s="274" t="s">
        <v>373</v>
      </c>
      <c r="E5018" s="281" t="s">
        <v>1</v>
      </c>
      <c r="F5018" s="282" t="s">
        <v>3923</v>
      </c>
      <c r="H5018" s="283">
        <v>40.466000000000001</v>
      </c>
      <c r="L5018" s="279"/>
      <c r="M5018" s="284"/>
      <c r="T5018" s="285"/>
      <c r="AT5018" s="281" t="s">
        <v>373</v>
      </c>
      <c r="AU5018" s="281" t="s">
        <v>90</v>
      </c>
      <c r="AV5018" s="280" t="s">
        <v>90</v>
      </c>
      <c r="AW5018" s="280" t="s">
        <v>31</v>
      </c>
      <c r="AX5018" s="280" t="s">
        <v>77</v>
      </c>
      <c r="AY5018" s="281" t="s">
        <v>366</v>
      </c>
    </row>
    <row r="5019" spans="2:65" s="273" customFormat="1">
      <c r="B5019" s="272"/>
      <c r="D5019" s="274" t="s">
        <v>373</v>
      </c>
      <c r="E5019" s="275" t="s">
        <v>1</v>
      </c>
      <c r="F5019" s="276" t="s">
        <v>3924</v>
      </c>
      <c r="H5019" s="275" t="s">
        <v>1</v>
      </c>
      <c r="L5019" s="272"/>
      <c r="M5019" s="277"/>
      <c r="T5019" s="278"/>
      <c r="AT5019" s="275" t="s">
        <v>373</v>
      </c>
      <c r="AU5019" s="275" t="s">
        <v>90</v>
      </c>
      <c r="AV5019" s="273" t="s">
        <v>84</v>
      </c>
      <c r="AW5019" s="273" t="s">
        <v>31</v>
      </c>
      <c r="AX5019" s="273" t="s">
        <v>77</v>
      </c>
      <c r="AY5019" s="275" t="s">
        <v>366</v>
      </c>
    </row>
    <row r="5020" spans="2:65" s="280" customFormat="1">
      <c r="B5020" s="279"/>
      <c r="D5020" s="274" t="s">
        <v>373</v>
      </c>
      <c r="E5020" s="281" t="s">
        <v>1</v>
      </c>
      <c r="F5020" s="282" t="s">
        <v>3925</v>
      </c>
      <c r="H5020" s="283">
        <v>12.374000000000001</v>
      </c>
      <c r="L5020" s="279"/>
      <c r="M5020" s="284"/>
      <c r="T5020" s="285"/>
      <c r="AT5020" s="281" t="s">
        <v>373</v>
      </c>
      <c r="AU5020" s="281" t="s">
        <v>90</v>
      </c>
      <c r="AV5020" s="280" t="s">
        <v>90</v>
      </c>
      <c r="AW5020" s="280" t="s">
        <v>31</v>
      </c>
      <c r="AX5020" s="280" t="s">
        <v>77</v>
      </c>
      <c r="AY5020" s="281" t="s">
        <v>366</v>
      </c>
    </row>
    <row r="5021" spans="2:65" s="280" customFormat="1" ht="22.5">
      <c r="B5021" s="279"/>
      <c r="D5021" s="274" t="s">
        <v>373</v>
      </c>
      <c r="E5021" s="281" t="s">
        <v>1</v>
      </c>
      <c r="F5021" s="282" t="s">
        <v>3926</v>
      </c>
      <c r="H5021" s="283">
        <v>14.16</v>
      </c>
      <c r="L5021" s="279"/>
      <c r="M5021" s="284"/>
      <c r="T5021" s="285"/>
      <c r="AT5021" s="281" t="s">
        <v>373</v>
      </c>
      <c r="AU5021" s="281" t="s">
        <v>90</v>
      </c>
      <c r="AV5021" s="280" t="s">
        <v>90</v>
      </c>
      <c r="AW5021" s="280" t="s">
        <v>31</v>
      </c>
      <c r="AX5021" s="280" t="s">
        <v>77</v>
      </c>
      <c r="AY5021" s="281" t="s">
        <v>366</v>
      </c>
    </row>
    <row r="5022" spans="2:65" s="280" customFormat="1">
      <c r="B5022" s="279"/>
      <c r="D5022" s="274" t="s">
        <v>373</v>
      </c>
      <c r="E5022" s="281" t="s">
        <v>1</v>
      </c>
      <c r="F5022" s="282" t="s">
        <v>3927</v>
      </c>
      <c r="H5022" s="283">
        <v>16.262</v>
      </c>
      <c r="L5022" s="279"/>
      <c r="M5022" s="284"/>
      <c r="T5022" s="285"/>
      <c r="AT5022" s="281" t="s">
        <v>373</v>
      </c>
      <c r="AU5022" s="281" t="s">
        <v>90</v>
      </c>
      <c r="AV5022" s="280" t="s">
        <v>90</v>
      </c>
      <c r="AW5022" s="280" t="s">
        <v>31</v>
      </c>
      <c r="AX5022" s="280" t="s">
        <v>77</v>
      </c>
      <c r="AY5022" s="281" t="s">
        <v>366</v>
      </c>
    </row>
    <row r="5023" spans="2:65" s="280" customFormat="1" ht="22.5">
      <c r="B5023" s="279"/>
      <c r="D5023" s="274" t="s">
        <v>373</v>
      </c>
      <c r="E5023" s="281" t="s">
        <v>1</v>
      </c>
      <c r="F5023" s="282" t="s">
        <v>3928</v>
      </c>
      <c r="H5023" s="283">
        <v>15.537000000000001</v>
      </c>
      <c r="L5023" s="279"/>
      <c r="M5023" s="284"/>
      <c r="T5023" s="285"/>
      <c r="AT5023" s="281" t="s">
        <v>373</v>
      </c>
      <c r="AU5023" s="281" t="s">
        <v>90</v>
      </c>
      <c r="AV5023" s="280" t="s">
        <v>90</v>
      </c>
      <c r="AW5023" s="280" t="s">
        <v>31</v>
      </c>
      <c r="AX5023" s="280" t="s">
        <v>77</v>
      </c>
      <c r="AY5023" s="281" t="s">
        <v>366</v>
      </c>
    </row>
    <row r="5024" spans="2:65" s="280" customFormat="1">
      <c r="B5024" s="279"/>
      <c r="D5024" s="274" t="s">
        <v>373</v>
      </c>
      <c r="E5024" s="281" t="s">
        <v>1</v>
      </c>
      <c r="F5024" s="282" t="s">
        <v>3929</v>
      </c>
      <c r="H5024" s="283">
        <v>4.45</v>
      </c>
      <c r="L5024" s="279"/>
      <c r="M5024" s="284"/>
      <c r="T5024" s="285"/>
      <c r="AT5024" s="281" t="s">
        <v>373</v>
      </c>
      <c r="AU5024" s="281" t="s">
        <v>90</v>
      </c>
      <c r="AV5024" s="280" t="s">
        <v>90</v>
      </c>
      <c r="AW5024" s="280" t="s">
        <v>31</v>
      </c>
      <c r="AX5024" s="280" t="s">
        <v>77</v>
      </c>
      <c r="AY5024" s="281" t="s">
        <v>366</v>
      </c>
    </row>
    <row r="5025" spans="2:51" s="273" customFormat="1">
      <c r="B5025" s="272"/>
      <c r="D5025" s="274" t="s">
        <v>373</v>
      </c>
      <c r="E5025" s="275" t="s">
        <v>1</v>
      </c>
      <c r="F5025" s="276" t="s">
        <v>3930</v>
      </c>
      <c r="H5025" s="275" t="s">
        <v>1</v>
      </c>
      <c r="L5025" s="272"/>
      <c r="M5025" s="277"/>
      <c r="T5025" s="278"/>
      <c r="AT5025" s="275" t="s">
        <v>373</v>
      </c>
      <c r="AU5025" s="275" t="s">
        <v>90</v>
      </c>
      <c r="AV5025" s="273" t="s">
        <v>84</v>
      </c>
      <c r="AW5025" s="273" t="s">
        <v>31</v>
      </c>
      <c r="AX5025" s="273" t="s">
        <v>77</v>
      </c>
      <c r="AY5025" s="275" t="s">
        <v>366</v>
      </c>
    </row>
    <row r="5026" spans="2:51" s="280" customFormat="1">
      <c r="B5026" s="279"/>
      <c r="D5026" s="274" t="s">
        <v>373</v>
      </c>
      <c r="E5026" s="281" t="s">
        <v>1</v>
      </c>
      <c r="F5026" s="282" t="s">
        <v>3925</v>
      </c>
      <c r="H5026" s="283">
        <v>12.374000000000001</v>
      </c>
      <c r="L5026" s="279"/>
      <c r="M5026" s="284"/>
      <c r="T5026" s="285"/>
      <c r="AT5026" s="281" t="s">
        <v>373</v>
      </c>
      <c r="AU5026" s="281" t="s">
        <v>90</v>
      </c>
      <c r="AV5026" s="280" t="s">
        <v>90</v>
      </c>
      <c r="AW5026" s="280" t="s">
        <v>31</v>
      </c>
      <c r="AX5026" s="280" t="s">
        <v>77</v>
      </c>
      <c r="AY5026" s="281" t="s">
        <v>366</v>
      </c>
    </row>
    <row r="5027" spans="2:51" s="280" customFormat="1">
      <c r="B5027" s="279"/>
      <c r="D5027" s="274" t="s">
        <v>373</v>
      </c>
      <c r="E5027" s="281" t="s">
        <v>1</v>
      </c>
      <c r="F5027" s="282" t="s">
        <v>3931</v>
      </c>
      <c r="H5027" s="283">
        <v>39.610999999999997</v>
      </c>
      <c r="L5027" s="279"/>
      <c r="M5027" s="284"/>
      <c r="T5027" s="285"/>
      <c r="AT5027" s="281" t="s">
        <v>373</v>
      </c>
      <c r="AU5027" s="281" t="s">
        <v>90</v>
      </c>
      <c r="AV5027" s="280" t="s">
        <v>90</v>
      </c>
      <c r="AW5027" s="280" t="s">
        <v>31</v>
      </c>
      <c r="AX5027" s="280" t="s">
        <v>77</v>
      </c>
      <c r="AY5027" s="281" t="s">
        <v>366</v>
      </c>
    </row>
    <row r="5028" spans="2:51" s="280" customFormat="1">
      <c r="B5028" s="279"/>
      <c r="D5028" s="274" t="s">
        <v>373</v>
      </c>
      <c r="E5028" s="281" t="s">
        <v>1</v>
      </c>
      <c r="F5028" s="282" t="s">
        <v>3932</v>
      </c>
      <c r="H5028" s="283">
        <v>15.93</v>
      </c>
      <c r="L5028" s="279"/>
      <c r="M5028" s="284"/>
      <c r="T5028" s="285"/>
      <c r="AT5028" s="281" t="s">
        <v>373</v>
      </c>
      <c r="AU5028" s="281" t="s">
        <v>90</v>
      </c>
      <c r="AV5028" s="280" t="s">
        <v>90</v>
      </c>
      <c r="AW5028" s="280" t="s">
        <v>31</v>
      </c>
      <c r="AX5028" s="280" t="s">
        <v>77</v>
      </c>
      <c r="AY5028" s="281" t="s">
        <v>366</v>
      </c>
    </row>
    <row r="5029" spans="2:51" s="280" customFormat="1" ht="22.5">
      <c r="B5029" s="279"/>
      <c r="D5029" s="274" t="s">
        <v>373</v>
      </c>
      <c r="E5029" s="281" t="s">
        <v>1</v>
      </c>
      <c r="F5029" s="282" t="s">
        <v>3933</v>
      </c>
      <c r="H5029" s="283">
        <v>32.167000000000002</v>
      </c>
      <c r="L5029" s="279"/>
      <c r="M5029" s="284"/>
      <c r="T5029" s="285"/>
      <c r="AT5029" s="281" t="s">
        <v>373</v>
      </c>
      <c r="AU5029" s="281" t="s">
        <v>90</v>
      </c>
      <c r="AV5029" s="280" t="s">
        <v>90</v>
      </c>
      <c r="AW5029" s="280" t="s">
        <v>31</v>
      </c>
      <c r="AX5029" s="280" t="s">
        <v>77</v>
      </c>
      <c r="AY5029" s="281" t="s">
        <v>366</v>
      </c>
    </row>
    <row r="5030" spans="2:51" s="280" customFormat="1">
      <c r="B5030" s="279"/>
      <c r="D5030" s="274" t="s">
        <v>373</v>
      </c>
      <c r="E5030" s="281" t="s">
        <v>1</v>
      </c>
      <c r="F5030" s="282" t="s">
        <v>3934</v>
      </c>
      <c r="H5030" s="283">
        <v>4.66</v>
      </c>
      <c r="L5030" s="279"/>
      <c r="M5030" s="284"/>
      <c r="T5030" s="285"/>
      <c r="AT5030" s="281" t="s">
        <v>373</v>
      </c>
      <c r="AU5030" s="281" t="s">
        <v>90</v>
      </c>
      <c r="AV5030" s="280" t="s">
        <v>90</v>
      </c>
      <c r="AW5030" s="280" t="s">
        <v>31</v>
      </c>
      <c r="AX5030" s="280" t="s">
        <v>77</v>
      </c>
      <c r="AY5030" s="281" t="s">
        <v>366</v>
      </c>
    </row>
    <row r="5031" spans="2:51" s="273" customFormat="1">
      <c r="B5031" s="272"/>
      <c r="D5031" s="274" t="s">
        <v>373</v>
      </c>
      <c r="E5031" s="275" t="s">
        <v>1</v>
      </c>
      <c r="F5031" s="276" t="s">
        <v>3935</v>
      </c>
      <c r="H5031" s="275" t="s">
        <v>1</v>
      </c>
      <c r="L5031" s="272"/>
      <c r="M5031" s="277"/>
      <c r="T5031" s="278"/>
      <c r="AT5031" s="275" t="s">
        <v>373</v>
      </c>
      <c r="AU5031" s="275" t="s">
        <v>90</v>
      </c>
      <c r="AV5031" s="273" t="s">
        <v>84</v>
      </c>
      <c r="AW5031" s="273" t="s">
        <v>31</v>
      </c>
      <c r="AX5031" s="273" t="s">
        <v>77</v>
      </c>
      <c r="AY5031" s="275" t="s">
        <v>366</v>
      </c>
    </row>
    <row r="5032" spans="2:51" s="280" customFormat="1">
      <c r="B5032" s="279"/>
      <c r="D5032" s="274" t="s">
        <v>373</v>
      </c>
      <c r="E5032" s="281" t="s">
        <v>1</v>
      </c>
      <c r="F5032" s="282" t="s">
        <v>3936</v>
      </c>
      <c r="H5032" s="283">
        <v>43.149000000000001</v>
      </c>
      <c r="L5032" s="279"/>
      <c r="M5032" s="284"/>
      <c r="T5032" s="285"/>
      <c r="AT5032" s="281" t="s">
        <v>373</v>
      </c>
      <c r="AU5032" s="281" t="s">
        <v>90</v>
      </c>
      <c r="AV5032" s="280" t="s">
        <v>90</v>
      </c>
      <c r="AW5032" s="280" t="s">
        <v>31</v>
      </c>
      <c r="AX5032" s="280" t="s">
        <v>77</v>
      </c>
      <c r="AY5032" s="281" t="s">
        <v>366</v>
      </c>
    </row>
    <row r="5033" spans="2:51" s="280" customFormat="1">
      <c r="B5033" s="279"/>
      <c r="D5033" s="274" t="s">
        <v>373</v>
      </c>
      <c r="E5033" s="281" t="s">
        <v>1</v>
      </c>
      <c r="F5033" s="282" t="s">
        <v>3937</v>
      </c>
      <c r="H5033" s="283">
        <v>-1.1870000000000001</v>
      </c>
      <c r="L5033" s="279"/>
      <c r="M5033" s="284"/>
      <c r="T5033" s="285"/>
      <c r="AT5033" s="281" t="s">
        <v>373</v>
      </c>
      <c r="AU5033" s="281" t="s">
        <v>90</v>
      </c>
      <c r="AV5033" s="280" t="s">
        <v>90</v>
      </c>
      <c r="AW5033" s="280" t="s">
        <v>31</v>
      </c>
      <c r="AX5033" s="280" t="s">
        <v>77</v>
      </c>
      <c r="AY5033" s="281" t="s">
        <v>366</v>
      </c>
    </row>
    <row r="5034" spans="2:51" s="280" customFormat="1">
      <c r="B5034" s="279"/>
      <c r="D5034" s="274" t="s">
        <v>373</v>
      </c>
      <c r="E5034" s="281" t="s">
        <v>1</v>
      </c>
      <c r="F5034" s="282" t="s">
        <v>3938</v>
      </c>
      <c r="H5034" s="283">
        <v>-6.2370000000000001</v>
      </c>
      <c r="L5034" s="279"/>
      <c r="M5034" s="284"/>
      <c r="T5034" s="285"/>
      <c r="AT5034" s="281" t="s">
        <v>373</v>
      </c>
      <c r="AU5034" s="281" t="s">
        <v>90</v>
      </c>
      <c r="AV5034" s="280" t="s">
        <v>90</v>
      </c>
      <c r="AW5034" s="280" t="s">
        <v>31</v>
      </c>
      <c r="AX5034" s="280" t="s">
        <v>77</v>
      </c>
      <c r="AY5034" s="281" t="s">
        <v>366</v>
      </c>
    </row>
    <row r="5035" spans="2:51" s="280" customFormat="1">
      <c r="B5035" s="279"/>
      <c r="D5035" s="274" t="s">
        <v>373</v>
      </c>
      <c r="E5035" s="281" t="s">
        <v>1</v>
      </c>
      <c r="F5035" s="282" t="s">
        <v>3939</v>
      </c>
      <c r="H5035" s="283">
        <v>-1.282</v>
      </c>
      <c r="L5035" s="279"/>
      <c r="M5035" s="284"/>
      <c r="T5035" s="285"/>
      <c r="AT5035" s="281" t="s">
        <v>373</v>
      </c>
      <c r="AU5035" s="281" t="s">
        <v>90</v>
      </c>
      <c r="AV5035" s="280" t="s">
        <v>90</v>
      </c>
      <c r="AW5035" s="280" t="s">
        <v>31</v>
      </c>
      <c r="AX5035" s="280" t="s">
        <v>77</v>
      </c>
      <c r="AY5035" s="281" t="s">
        <v>366</v>
      </c>
    </row>
    <row r="5036" spans="2:51" s="280" customFormat="1">
      <c r="B5036" s="279"/>
      <c r="D5036" s="274" t="s">
        <v>373</v>
      </c>
      <c r="E5036" s="281" t="s">
        <v>1</v>
      </c>
      <c r="F5036" s="282" t="s">
        <v>3940</v>
      </c>
      <c r="H5036" s="283">
        <v>-7.1159999999999997</v>
      </c>
      <c r="L5036" s="279"/>
      <c r="M5036" s="284"/>
      <c r="T5036" s="285"/>
      <c r="AT5036" s="281" t="s">
        <v>373</v>
      </c>
      <c r="AU5036" s="281" t="s">
        <v>90</v>
      </c>
      <c r="AV5036" s="280" t="s">
        <v>90</v>
      </c>
      <c r="AW5036" s="280" t="s">
        <v>31</v>
      </c>
      <c r="AX5036" s="280" t="s">
        <v>77</v>
      </c>
      <c r="AY5036" s="281" t="s">
        <v>366</v>
      </c>
    </row>
    <row r="5037" spans="2:51" s="280" customFormat="1">
      <c r="B5037" s="279"/>
      <c r="D5037" s="274" t="s">
        <v>373</v>
      </c>
      <c r="E5037" s="281" t="s">
        <v>1</v>
      </c>
      <c r="F5037" s="282" t="s">
        <v>3941</v>
      </c>
      <c r="H5037" s="283">
        <v>-0.28399999999999997</v>
      </c>
      <c r="L5037" s="279"/>
      <c r="M5037" s="284"/>
      <c r="T5037" s="285"/>
      <c r="AT5037" s="281" t="s">
        <v>373</v>
      </c>
      <c r="AU5037" s="281" t="s">
        <v>90</v>
      </c>
      <c r="AV5037" s="280" t="s">
        <v>90</v>
      </c>
      <c r="AW5037" s="280" t="s">
        <v>31</v>
      </c>
      <c r="AX5037" s="280" t="s">
        <v>77</v>
      </c>
      <c r="AY5037" s="281" t="s">
        <v>366</v>
      </c>
    </row>
    <row r="5038" spans="2:51" s="273" customFormat="1">
      <c r="B5038" s="272"/>
      <c r="D5038" s="274" t="s">
        <v>373</v>
      </c>
      <c r="E5038" s="275" t="s">
        <v>1</v>
      </c>
      <c r="F5038" s="276" t="s">
        <v>3942</v>
      </c>
      <c r="H5038" s="275" t="s">
        <v>1</v>
      </c>
      <c r="L5038" s="272"/>
      <c r="M5038" s="277"/>
      <c r="T5038" s="278"/>
      <c r="AT5038" s="275" t="s">
        <v>373</v>
      </c>
      <c r="AU5038" s="275" t="s">
        <v>90</v>
      </c>
      <c r="AV5038" s="273" t="s">
        <v>84</v>
      </c>
      <c r="AW5038" s="273" t="s">
        <v>31</v>
      </c>
      <c r="AX5038" s="273" t="s">
        <v>77</v>
      </c>
      <c r="AY5038" s="275" t="s">
        <v>366</v>
      </c>
    </row>
    <row r="5039" spans="2:51" s="280" customFormat="1">
      <c r="B5039" s="279"/>
      <c r="D5039" s="274" t="s">
        <v>373</v>
      </c>
      <c r="E5039" s="281" t="s">
        <v>1</v>
      </c>
      <c r="F5039" s="282" t="s">
        <v>3943</v>
      </c>
      <c r="H5039" s="283">
        <v>39.106000000000002</v>
      </c>
      <c r="L5039" s="279"/>
      <c r="M5039" s="284"/>
      <c r="T5039" s="285"/>
      <c r="AT5039" s="281" t="s">
        <v>373</v>
      </c>
      <c r="AU5039" s="281" t="s">
        <v>90</v>
      </c>
      <c r="AV5039" s="280" t="s">
        <v>90</v>
      </c>
      <c r="AW5039" s="280" t="s">
        <v>31</v>
      </c>
      <c r="AX5039" s="280" t="s">
        <v>77</v>
      </c>
      <c r="AY5039" s="281" t="s">
        <v>366</v>
      </c>
    </row>
    <row r="5040" spans="2:51" s="280" customFormat="1">
      <c r="B5040" s="279"/>
      <c r="D5040" s="274" t="s">
        <v>373</v>
      </c>
      <c r="E5040" s="281" t="s">
        <v>1</v>
      </c>
      <c r="F5040" s="282" t="s">
        <v>3944</v>
      </c>
      <c r="H5040" s="283">
        <v>-4.3289999999999997</v>
      </c>
      <c r="L5040" s="279"/>
      <c r="M5040" s="284"/>
      <c r="T5040" s="285"/>
      <c r="AT5040" s="281" t="s">
        <v>373</v>
      </c>
      <c r="AU5040" s="281" t="s">
        <v>90</v>
      </c>
      <c r="AV5040" s="280" t="s">
        <v>90</v>
      </c>
      <c r="AW5040" s="280" t="s">
        <v>31</v>
      </c>
      <c r="AX5040" s="280" t="s">
        <v>77</v>
      </c>
      <c r="AY5040" s="281" t="s">
        <v>366</v>
      </c>
    </row>
    <row r="5041" spans="2:65" s="280" customFormat="1">
      <c r="B5041" s="279"/>
      <c r="D5041" s="274" t="s">
        <v>373</v>
      </c>
      <c r="E5041" s="281" t="s">
        <v>1</v>
      </c>
      <c r="F5041" s="282" t="s">
        <v>3945</v>
      </c>
      <c r="H5041" s="283">
        <v>-6.968</v>
      </c>
      <c r="L5041" s="279"/>
      <c r="M5041" s="284"/>
      <c r="T5041" s="285"/>
      <c r="AT5041" s="281" t="s">
        <v>373</v>
      </c>
      <c r="AU5041" s="281" t="s">
        <v>90</v>
      </c>
      <c r="AV5041" s="280" t="s">
        <v>90</v>
      </c>
      <c r="AW5041" s="280" t="s">
        <v>31</v>
      </c>
      <c r="AX5041" s="280" t="s">
        <v>77</v>
      </c>
      <c r="AY5041" s="281" t="s">
        <v>366</v>
      </c>
    </row>
    <row r="5042" spans="2:65" s="287" customFormat="1">
      <c r="B5042" s="286"/>
      <c r="D5042" s="274" t="s">
        <v>373</v>
      </c>
      <c r="E5042" s="288" t="s">
        <v>285</v>
      </c>
      <c r="F5042" s="289" t="s">
        <v>378</v>
      </c>
      <c r="H5042" s="290">
        <v>430.95299999999997</v>
      </c>
      <c r="L5042" s="286"/>
      <c r="M5042" s="291"/>
      <c r="T5042" s="292"/>
      <c r="AT5042" s="288" t="s">
        <v>373</v>
      </c>
      <c r="AU5042" s="288" t="s">
        <v>90</v>
      </c>
      <c r="AV5042" s="287" t="s">
        <v>371</v>
      </c>
      <c r="AW5042" s="287" t="s">
        <v>31</v>
      </c>
      <c r="AX5042" s="287" t="s">
        <v>84</v>
      </c>
      <c r="AY5042" s="288" t="s">
        <v>366</v>
      </c>
    </row>
    <row r="5043" spans="2:65" s="74" customFormat="1" ht="44.25" customHeight="1">
      <c r="B5043" s="73"/>
      <c r="C5043" s="260" t="s">
        <v>3946</v>
      </c>
      <c r="D5043" s="260" t="s">
        <v>368</v>
      </c>
      <c r="E5043" s="261" t="s">
        <v>3947</v>
      </c>
      <c r="F5043" s="262" t="s">
        <v>3948</v>
      </c>
      <c r="G5043" s="263" t="s">
        <v>249</v>
      </c>
      <c r="H5043" s="264">
        <v>924.03300000000002</v>
      </c>
      <c r="I5043" s="26"/>
      <c r="J5043" s="266">
        <f>ROUND(I5043*H5043,2)</f>
        <v>0</v>
      </c>
      <c r="K5043" s="267"/>
      <c r="L5043" s="73"/>
      <c r="M5043" s="27" t="s">
        <v>1</v>
      </c>
      <c r="N5043" s="233" t="s">
        <v>43</v>
      </c>
      <c r="P5043" s="269">
        <f>O5043*H5043</f>
        <v>0</v>
      </c>
      <c r="Q5043" s="269">
        <v>0</v>
      </c>
      <c r="R5043" s="269">
        <f>Q5043*H5043</f>
        <v>0</v>
      </c>
      <c r="S5043" s="269">
        <v>5.8999999999999997E-2</v>
      </c>
      <c r="T5043" s="270">
        <f>S5043*H5043</f>
        <v>54.517946999999999</v>
      </c>
      <c r="AR5043" s="271" t="s">
        <v>371</v>
      </c>
      <c r="AT5043" s="271" t="s">
        <v>368</v>
      </c>
      <c r="AU5043" s="271" t="s">
        <v>90</v>
      </c>
      <c r="AY5043" s="53" t="s">
        <v>366</v>
      </c>
      <c r="BE5043" s="179">
        <f>IF(N5043="základná",J5043,0)</f>
        <v>0</v>
      </c>
      <c r="BF5043" s="179">
        <f>IF(N5043="znížená",J5043,0)</f>
        <v>0</v>
      </c>
      <c r="BG5043" s="179">
        <f>IF(N5043="zákl. prenesená",J5043,0)</f>
        <v>0</v>
      </c>
      <c r="BH5043" s="179">
        <f>IF(N5043="zníž. prenesená",J5043,0)</f>
        <v>0</v>
      </c>
      <c r="BI5043" s="179">
        <f>IF(N5043="nulová",J5043,0)</f>
        <v>0</v>
      </c>
      <c r="BJ5043" s="53" t="s">
        <v>90</v>
      </c>
      <c r="BK5043" s="179">
        <f>ROUND(I5043*H5043,2)</f>
        <v>0</v>
      </c>
      <c r="BL5043" s="53" t="s">
        <v>371</v>
      </c>
      <c r="BM5043" s="271" t="s">
        <v>3949</v>
      </c>
    </row>
    <row r="5044" spans="2:65" s="273" customFormat="1">
      <c r="B5044" s="272"/>
      <c r="D5044" s="274" t="s">
        <v>373</v>
      </c>
      <c r="E5044" s="275" t="s">
        <v>1</v>
      </c>
      <c r="F5044" s="276" t="s">
        <v>3916</v>
      </c>
      <c r="H5044" s="275" t="s">
        <v>1</v>
      </c>
      <c r="L5044" s="272"/>
      <c r="M5044" s="277"/>
      <c r="T5044" s="278"/>
      <c r="AT5044" s="275" t="s">
        <v>373</v>
      </c>
      <c r="AU5044" s="275" t="s">
        <v>90</v>
      </c>
      <c r="AV5044" s="273" t="s">
        <v>84</v>
      </c>
      <c r="AW5044" s="273" t="s">
        <v>31</v>
      </c>
      <c r="AX5044" s="273" t="s">
        <v>77</v>
      </c>
      <c r="AY5044" s="275" t="s">
        <v>366</v>
      </c>
    </row>
    <row r="5045" spans="2:65" s="280" customFormat="1">
      <c r="B5045" s="279"/>
      <c r="D5045" s="274" t="s">
        <v>373</v>
      </c>
      <c r="E5045" s="281" t="s">
        <v>1</v>
      </c>
      <c r="F5045" s="282" t="s">
        <v>3950</v>
      </c>
      <c r="H5045" s="283">
        <v>406.52499999999998</v>
      </c>
      <c r="L5045" s="279"/>
      <c r="M5045" s="284"/>
      <c r="T5045" s="285"/>
      <c r="AT5045" s="281" t="s">
        <v>373</v>
      </c>
      <c r="AU5045" s="281" t="s">
        <v>90</v>
      </c>
      <c r="AV5045" s="280" t="s">
        <v>90</v>
      </c>
      <c r="AW5045" s="280" t="s">
        <v>31</v>
      </c>
      <c r="AX5045" s="280" t="s">
        <v>77</v>
      </c>
      <c r="AY5045" s="281" t="s">
        <v>366</v>
      </c>
    </row>
    <row r="5046" spans="2:65" s="280" customFormat="1">
      <c r="B5046" s="279"/>
      <c r="D5046" s="274" t="s">
        <v>373</v>
      </c>
      <c r="E5046" s="281" t="s">
        <v>1</v>
      </c>
      <c r="F5046" s="282" t="s">
        <v>3951</v>
      </c>
      <c r="H5046" s="283">
        <v>-23.361000000000001</v>
      </c>
      <c r="L5046" s="279"/>
      <c r="M5046" s="284"/>
      <c r="T5046" s="285"/>
      <c r="AT5046" s="281" t="s">
        <v>373</v>
      </c>
      <c r="AU5046" s="281" t="s">
        <v>90</v>
      </c>
      <c r="AV5046" s="280" t="s">
        <v>90</v>
      </c>
      <c r="AW5046" s="280" t="s">
        <v>31</v>
      </c>
      <c r="AX5046" s="280" t="s">
        <v>77</v>
      </c>
      <c r="AY5046" s="281" t="s">
        <v>366</v>
      </c>
    </row>
    <row r="5047" spans="2:65" s="280" customFormat="1">
      <c r="B5047" s="279"/>
      <c r="D5047" s="274" t="s">
        <v>373</v>
      </c>
      <c r="E5047" s="281" t="s">
        <v>1</v>
      </c>
      <c r="F5047" s="282" t="s">
        <v>3952</v>
      </c>
      <c r="H5047" s="283">
        <v>-25.178000000000001</v>
      </c>
      <c r="L5047" s="279"/>
      <c r="M5047" s="284"/>
      <c r="T5047" s="285"/>
      <c r="AT5047" s="281" t="s">
        <v>373</v>
      </c>
      <c r="AU5047" s="281" t="s">
        <v>90</v>
      </c>
      <c r="AV5047" s="280" t="s">
        <v>90</v>
      </c>
      <c r="AW5047" s="280" t="s">
        <v>31</v>
      </c>
      <c r="AX5047" s="280" t="s">
        <v>77</v>
      </c>
      <c r="AY5047" s="281" t="s">
        <v>366</v>
      </c>
    </row>
    <row r="5048" spans="2:65" s="280" customFormat="1">
      <c r="B5048" s="279"/>
      <c r="D5048" s="274" t="s">
        <v>373</v>
      </c>
      <c r="E5048" s="281" t="s">
        <v>1</v>
      </c>
      <c r="F5048" s="282" t="s">
        <v>3953</v>
      </c>
      <c r="H5048" s="283">
        <v>-18.21</v>
      </c>
      <c r="L5048" s="279"/>
      <c r="M5048" s="284"/>
      <c r="T5048" s="285"/>
      <c r="AT5048" s="281" t="s">
        <v>373</v>
      </c>
      <c r="AU5048" s="281" t="s">
        <v>90</v>
      </c>
      <c r="AV5048" s="280" t="s">
        <v>90</v>
      </c>
      <c r="AW5048" s="280" t="s">
        <v>31</v>
      </c>
      <c r="AX5048" s="280" t="s">
        <v>77</v>
      </c>
      <c r="AY5048" s="281" t="s">
        <v>366</v>
      </c>
    </row>
    <row r="5049" spans="2:65" s="280" customFormat="1">
      <c r="B5049" s="279"/>
      <c r="D5049" s="274" t="s">
        <v>373</v>
      </c>
      <c r="E5049" s="281" t="s">
        <v>1</v>
      </c>
      <c r="F5049" s="282" t="s">
        <v>3954</v>
      </c>
      <c r="H5049" s="283">
        <v>-1.639</v>
      </c>
      <c r="L5049" s="279"/>
      <c r="M5049" s="284"/>
      <c r="T5049" s="285"/>
      <c r="AT5049" s="281" t="s">
        <v>373</v>
      </c>
      <c r="AU5049" s="281" t="s">
        <v>90</v>
      </c>
      <c r="AV5049" s="280" t="s">
        <v>90</v>
      </c>
      <c r="AW5049" s="280" t="s">
        <v>31</v>
      </c>
      <c r="AX5049" s="280" t="s">
        <v>77</v>
      </c>
      <c r="AY5049" s="281" t="s">
        <v>366</v>
      </c>
    </row>
    <row r="5050" spans="2:65" s="273" customFormat="1">
      <c r="B5050" s="272"/>
      <c r="D5050" s="274" t="s">
        <v>373</v>
      </c>
      <c r="E5050" s="275" t="s">
        <v>1</v>
      </c>
      <c r="F5050" s="276" t="s">
        <v>3955</v>
      </c>
      <c r="H5050" s="275" t="s">
        <v>1</v>
      </c>
      <c r="L5050" s="272"/>
      <c r="M5050" s="277"/>
      <c r="T5050" s="278"/>
      <c r="AT5050" s="275" t="s">
        <v>373</v>
      </c>
      <c r="AU5050" s="275" t="s">
        <v>90</v>
      </c>
      <c r="AV5050" s="273" t="s">
        <v>84</v>
      </c>
      <c r="AW5050" s="273" t="s">
        <v>31</v>
      </c>
      <c r="AX5050" s="273" t="s">
        <v>77</v>
      </c>
      <c r="AY5050" s="275" t="s">
        <v>366</v>
      </c>
    </row>
    <row r="5051" spans="2:65" s="280" customFormat="1">
      <c r="B5051" s="279"/>
      <c r="D5051" s="274" t="s">
        <v>373</v>
      </c>
      <c r="E5051" s="281" t="s">
        <v>1</v>
      </c>
      <c r="F5051" s="282" t="s">
        <v>3956</v>
      </c>
      <c r="H5051" s="283">
        <v>7.8849999999999998</v>
      </c>
      <c r="L5051" s="279"/>
      <c r="M5051" s="284"/>
      <c r="T5051" s="285"/>
      <c r="AT5051" s="281" t="s">
        <v>373</v>
      </c>
      <c r="AU5051" s="281" t="s">
        <v>90</v>
      </c>
      <c r="AV5051" s="280" t="s">
        <v>90</v>
      </c>
      <c r="AW5051" s="280" t="s">
        <v>31</v>
      </c>
      <c r="AX5051" s="280" t="s">
        <v>77</v>
      </c>
      <c r="AY5051" s="281" t="s">
        <v>366</v>
      </c>
    </row>
    <row r="5052" spans="2:65" s="280" customFormat="1">
      <c r="B5052" s="279"/>
      <c r="D5052" s="274" t="s">
        <v>373</v>
      </c>
      <c r="E5052" s="281" t="s">
        <v>1</v>
      </c>
      <c r="F5052" s="282" t="s">
        <v>3957</v>
      </c>
      <c r="H5052" s="283">
        <v>9.2200000000000006</v>
      </c>
      <c r="L5052" s="279"/>
      <c r="M5052" s="284"/>
      <c r="T5052" s="285"/>
      <c r="AT5052" s="281" t="s">
        <v>373</v>
      </c>
      <c r="AU5052" s="281" t="s">
        <v>90</v>
      </c>
      <c r="AV5052" s="280" t="s">
        <v>90</v>
      </c>
      <c r="AW5052" s="280" t="s">
        <v>31</v>
      </c>
      <c r="AX5052" s="280" t="s">
        <v>77</v>
      </c>
      <c r="AY5052" s="281" t="s">
        <v>366</v>
      </c>
    </row>
    <row r="5053" spans="2:65" s="280" customFormat="1">
      <c r="B5053" s="279"/>
      <c r="D5053" s="274" t="s">
        <v>373</v>
      </c>
      <c r="E5053" s="281" t="s">
        <v>1</v>
      </c>
      <c r="F5053" s="282" t="s">
        <v>3958</v>
      </c>
      <c r="H5053" s="283">
        <v>6.4969999999999999</v>
      </c>
      <c r="L5053" s="279"/>
      <c r="M5053" s="284"/>
      <c r="T5053" s="285"/>
      <c r="AT5053" s="281" t="s">
        <v>373</v>
      </c>
      <c r="AU5053" s="281" t="s">
        <v>90</v>
      </c>
      <c r="AV5053" s="280" t="s">
        <v>90</v>
      </c>
      <c r="AW5053" s="280" t="s">
        <v>31</v>
      </c>
      <c r="AX5053" s="280" t="s">
        <v>77</v>
      </c>
      <c r="AY5053" s="281" t="s">
        <v>366</v>
      </c>
    </row>
    <row r="5054" spans="2:65" s="280" customFormat="1">
      <c r="B5054" s="279"/>
      <c r="D5054" s="274" t="s">
        <v>373</v>
      </c>
      <c r="E5054" s="281" t="s">
        <v>1</v>
      </c>
      <c r="F5054" s="282" t="s">
        <v>3959</v>
      </c>
      <c r="H5054" s="283">
        <v>0.751</v>
      </c>
      <c r="L5054" s="279"/>
      <c r="M5054" s="284"/>
      <c r="T5054" s="285"/>
      <c r="AT5054" s="281" t="s">
        <v>373</v>
      </c>
      <c r="AU5054" s="281" t="s">
        <v>90</v>
      </c>
      <c r="AV5054" s="280" t="s">
        <v>90</v>
      </c>
      <c r="AW5054" s="280" t="s">
        <v>31</v>
      </c>
      <c r="AX5054" s="280" t="s">
        <v>77</v>
      </c>
      <c r="AY5054" s="281" t="s">
        <v>366</v>
      </c>
    </row>
    <row r="5055" spans="2:65" s="273" customFormat="1">
      <c r="B5055" s="272"/>
      <c r="D5055" s="274" t="s">
        <v>373</v>
      </c>
      <c r="E5055" s="275" t="s">
        <v>1</v>
      </c>
      <c r="F5055" s="276" t="s">
        <v>3920</v>
      </c>
      <c r="H5055" s="275" t="s">
        <v>1</v>
      </c>
      <c r="L5055" s="272"/>
      <c r="M5055" s="277"/>
      <c r="T5055" s="278"/>
      <c r="AT5055" s="275" t="s">
        <v>373</v>
      </c>
      <c r="AU5055" s="275" t="s">
        <v>90</v>
      </c>
      <c r="AV5055" s="273" t="s">
        <v>84</v>
      </c>
      <c r="AW5055" s="273" t="s">
        <v>31</v>
      </c>
      <c r="AX5055" s="273" t="s">
        <v>77</v>
      </c>
      <c r="AY5055" s="275" t="s">
        <v>366</v>
      </c>
    </row>
    <row r="5056" spans="2:65" s="280" customFormat="1">
      <c r="B5056" s="279"/>
      <c r="D5056" s="274" t="s">
        <v>373</v>
      </c>
      <c r="E5056" s="281" t="s">
        <v>1</v>
      </c>
      <c r="F5056" s="282" t="s">
        <v>3960</v>
      </c>
      <c r="H5056" s="283">
        <v>475.23399999999998</v>
      </c>
      <c r="L5056" s="279"/>
      <c r="M5056" s="284"/>
      <c r="T5056" s="285"/>
      <c r="AT5056" s="281" t="s">
        <v>373</v>
      </c>
      <c r="AU5056" s="281" t="s">
        <v>90</v>
      </c>
      <c r="AV5056" s="280" t="s">
        <v>90</v>
      </c>
      <c r="AW5056" s="280" t="s">
        <v>31</v>
      </c>
      <c r="AX5056" s="280" t="s">
        <v>77</v>
      </c>
      <c r="AY5056" s="281" t="s">
        <v>366</v>
      </c>
    </row>
    <row r="5057" spans="2:51" s="280" customFormat="1">
      <c r="B5057" s="279"/>
      <c r="D5057" s="274" t="s">
        <v>373</v>
      </c>
      <c r="E5057" s="281" t="s">
        <v>1</v>
      </c>
      <c r="F5057" s="282" t="s">
        <v>3961</v>
      </c>
      <c r="H5057" s="283">
        <v>-28.222000000000001</v>
      </c>
      <c r="L5057" s="279"/>
      <c r="M5057" s="284"/>
      <c r="T5057" s="285"/>
      <c r="AT5057" s="281" t="s">
        <v>373</v>
      </c>
      <c r="AU5057" s="281" t="s">
        <v>90</v>
      </c>
      <c r="AV5057" s="280" t="s">
        <v>90</v>
      </c>
      <c r="AW5057" s="280" t="s">
        <v>31</v>
      </c>
      <c r="AX5057" s="280" t="s">
        <v>77</v>
      </c>
      <c r="AY5057" s="281" t="s">
        <v>366</v>
      </c>
    </row>
    <row r="5058" spans="2:51" s="280" customFormat="1">
      <c r="B5058" s="279"/>
      <c r="D5058" s="274" t="s">
        <v>373</v>
      </c>
      <c r="E5058" s="281" t="s">
        <v>1</v>
      </c>
      <c r="F5058" s="282" t="s">
        <v>3962</v>
      </c>
      <c r="H5058" s="283">
        <v>-28.318000000000001</v>
      </c>
      <c r="L5058" s="279"/>
      <c r="M5058" s="284"/>
      <c r="T5058" s="285"/>
      <c r="AT5058" s="281" t="s">
        <v>373</v>
      </c>
      <c r="AU5058" s="281" t="s">
        <v>90</v>
      </c>
      <c r="AV5058" s="280" t="s">
        <v>90</v>
      </c>
      <c r="AW5058" s="280" t="s">
        <v>31</v>
      </c>
      <c r="AX5058" s="280" t="s">
        <v>77</v>
      </c>
      <c r="AY5058" s="281" t="s">
        <v>366</v>
      </c>
    </row>
    <row r="5059" spans="2:51" s="280" customFormat="1">
      <c r="B5059" s="279"/>
      <c r="D5059" s="274" t="s">
        <v>373</v>
      </c>
      <c r="E5059" s="281" t="s">
        <v>1</v>
      </c>
      <c r="F5059" s="282" t="s">
        <v>3963</v>
      </c>
      <c r="H5059" s="283">
        <v>-20.494</v>
      </c>
      <c r="L5059" s="279"/>
      <c r="M5059" s="284"/>
      <c r="T5059" s="285"/>
      <c r="AT5059" s="281" t="s">
        <v>373</v>
      </c>
      <c r="AU5059" s="281" t="s">
        <v>90</v>
      </c>
      <c r="AV5059" s="280" t="s">
        <v>90</v>
      </c>
      <c r="AW5059" s="280" t="s">
        <v>31</v>
      </c>
      <c r="AX5059" s="280" t="s">
        <v>77</v>
      </c>
      <c r="AY5059" s="281" t="s">
        <v>366</v>
      </c>
    </row>
    <row r="5060" spans="2:51" s="280" customFormat="1">
      <c r="B5060" s="279"/>
      <c r="D5060" s="274" t="s">
        <v>373</v>
      </c>
      <c r="E5060" s="281" t="s">
        <v>1</v>
      </c>
      <c r="F5060" s="282" t="s">
        <v>3954</v>
      </c>
      <c r="H5060" s="283">
        <v>-1.639</v>
      </c>
      <c r="L5060" s="279"/>
      <c r="M5060" s="284"/>
      <c r="T5060" s="285"/>
      <c r="AT5060" s="281" t="s">
        <v>373</v>
      </c>
      <c r="AU5060" s="281" t="s">
        <v>90</v>
      </c>
      <c r="AV5060" s="280" t="s">
        <v>90</v>
      </c>
      <c r="AW5060" s="280" t="s">
        <v>31</v>
      </c>
      <c r="AX5060" s="280" t="s">
        <v>77</v>
      </c>
      <c r="AY5060" s="281" t="s">
        <v>366</v>
      </c>
    </row>
    <row r="5061" spans="2:51" s="280" customFormat="1">
      <c r="B5061" s="279"/>
      <c r="D5061" s="274" t="s">
        <v>373</v>
      </c>
      <c r="E5061" s="281" t="s">
        <v>1</v>
      </c>
      <c r="F5061" s="282" t="s">
        <v>3964</v>
      </c>
      <c r="H5061" s="283">
        <v>12.525</v>
      </c>
      <c r="L5061" s="279"/>
      <c r="M5061" s="284"/>
      <c r="T5061" s="285"/>
      <c r="AT5061" s="281" t="s">
        <v>373</v>
      </c>
      <c r="AU5061" s="281" t="s">
        <v>90</v>
      </c>
      <c r="AV5061" s="280" t="s">
        <v>90</v>
      </c>
      <c r="AW5061" s="280" t="s">
        <v>31</v>
      </c>
      <c r="AX5061" s="280" t="s">
        <v>77</v>
      </c>
      <c r="AY5061" s="281" t="s">
        <v>366</v>
      </c>
    </row>
    <row r="5062" spans="2:51" s="280" customFormat="1">
      <c r="B5062" s="279"/>
      <c r="D5062" s="274" t="s">
        <v>373</v>
      </c>
      <c r="E5062" s="281" t="s">
        <v>1</v>
      </c>
      <c r="F5062" s="282" t="s">
        <v>3965</v>
      </c>
      <c r="H5062" s="283">
        <v>10.554</v>
      </c>
      <c r="L5062" s="279"/>
      <c r="M5062" s="284"/>
      <c r="T5062" s="285"/>
      <c r="AT5062" s="281" t="s">
        <v>373</v>
      </c>
      <c r="AU5062" s="281" t="s">
        <v>90</v>
      </c>
      <c r="AV5062" s="280" t="s">
        <v>90</v>
      </c>
      <c r="AW5062" s="280" t="s">
        <v>31</v>
      </c>
      <c r="AX5062" s="280" t="s">
        <v>77</v>
      </c>
      <c r="AY5062" s="281" t="s">
        <v>366</v>
      </c>
    </row>
    <row r="5063" spans="2:51" s="280" customFormat="1">
      <c r="B5063" s="279"/>
      <c r="D5063" s="274" t="s">
        <v>373</v>
      </c>
      <c r="E5063" s="281" t="s">
        <v>1</v>
      </c>
      <c r="F5063" s="282" t="s">
        <v>3966</v>
      </c>
      <c r="H5063" s="283">
        <v>6.9649999999999999</v>
      </c>
      <c r="L5063" s="279"/>
      <c r="M5063" s="284"/>
      <c r="T5063" s="285"/>
      <c r="AT5063" s="281" t="s">
        <v>373</v>
      </c>
      <c r="AU5063" s="281" t="s">
        <v>90</v>
      </c>
      <c r="AV5063" s="280" t="s">
        <v>90</v>
      </c>
      <c r="AW5063" s="280" t="s">
        <v>31</v>
      </c>
      <c r="AX5063" s="280" t="s">
        <v>77</v>
      </c>
      <c r="AY5063" s="281" t="s">
        <v>366</v>
      </c>
    </row>
    <row r="5064" spans="2:51" s="280" customFormat="1">
      <c r="B5064" s="279"/>
      <c r="D5064" s="274" t="s">
        <v>373</v>
      </c>
      <c r="E5064" s="281" t="s">
        <v>1</v>
      </c>
      <c r="F5064" s="282" t="s">
        <v>3967</v>
      </c>
      <c r="H5064" s="283">
        <v>0.70699999999999996</v>
      </c>
      <c r="L5064" s="279"/>
      <c r="M5064" s="284"/>
      <c r="T5064" s="285"/>
      <c r="AT5064" s="281" t="s">
        <v>373</v>
      </c>
      <c r="AU5064" s="281" t="s">
        <v>90</v>
      </c>
      <c r="AV5064" s="280" t="s">
        <v>90</v>
      </c>
      <c r="AW5064" s="280" t="s">
        <v>31</v>
      </c>
      <c r="AX5064" s="280" t="s">
        <v>77</v>
      </c>
      <c r="AY5064" s="281" t="s">
        <v>366</v>
      </c>
    </row>
    <row r="5065" spans="2:51" s="273" customFormat="1">
      <c r="B5065" s="272"/>
      <c r="D5065" s="274" t="s">
        <v>373</v>
      </c>
      <c r="E5065" s="275" t="s">
        <v>1</v>
      </c>
      <c r="F5065" s="276" t="s">
        <v>3924</v>
      </c>
      <c r="H5065" s="275" t="s">
        <v>1</v>
      </c>
      <c r="L5065" s="272"/>
      <c r="M5065" s="277"/>
      <c r="T5065" s="278"/>
      <c r="AT5065" s="275" t="s">
        <v>373</v>
      </c>
      <c r="AU5065" s="275" t="s">
        <v>90</v>
      </c>
      <c r="AV5065" s="273" t="s">
        <v>84</v>
      </c>
      <c r="AW5065" s="273" t="s">
        <v>31</v>
      </c>
      <c r="AX5065" s="273" t="s">
        <v>77</v>
      </c>
      <c r="AY5065" s="275" t="s">
        <v>366</v>
      </c>
    </row>
    <row r="5066" spans="2:51" s="280" customFormat="1">
      <c r="B5066" s="279"/>
      <c r="D5066" s="274" t="s">
        <v>373</v>
      </c>
      <c r="E5066" s="281" t="s">
        <v>1</v>
      </c>
      <c r="F5066" s="282" t="s">
        <v>3968</v>
      </c>
      <c r="H5066" s="283">
        <v>262.8</v>
      </c>
      <c r="L5066" s="279"/>
      <c r="M5066" s="284"/>
      <c r="T5066" s="285"/>
      <c r="AT5066" s="281" t="s">
        <v>373</v>
      </c>
      <c r="AU5066" s="281" t="s">
        <v>90</v>
      </c>
      <c r="AV5066" s="280" t="s">
        <v>90</v>
      </c>
      <c r="AW5066" s="280" t="s">
        <v>31</v>
      </c>
      <c r="AX5066" s="280" t="s">
        <v>77</v>
      </c>
      <c r="AY5066" s="281" t="s">
        <v>366</v>
      </c>
    </row>
    <row r="5067" spans="2:51" s="280" customFormat="1">
      <c r="B5067" s="279"/>
      <c r="D5067" s="274" t="s">
        <v>373</v>
      </c>
      <c r="E5067" s="281" t="s">
        <v>1</v>
      </c>
      <c r="F5067" s="282" t="s">
        <v>3969</v>
      </c>
      <c r="H5067" s="283">
        <v>-25.038</v>
      </c>
      <c r="L5067" s="279"/>
      <c r="M5067" s="284"/>
      <c r="T5067" s="285"/>
      <c r="AT5067" s="281" t="s">
        <v>373</v>
      </c>
      <c r="AU5067" s="281" t="s">
        <v>90</v>
      </c>
      <c r="AV5067" s="280" t="s">
        <v>90</v>
      </c>
      <c r="AW5067" s="280" t="s">
        <v>31</v>
      </c>
      <c r="AX5067" s="280" t="s">
        <v>77</v>
      </c>
      <c r="AY5067" s="281" t="s">
        <v>366</v>
      </c>
    </row>
    <row r="5068" spans="2:51" s="280" customFormat="1">
      <c r="B5068" s="279"/>
      <c r="D5068" s="274" t="s">
        <v>373</v>
      </c>
      <c r="E5068" s="281" t="s">
        <v>1</v>
      </c>
      <c r="F5068" s="282" t="s">
        <v>3970</v>
      </c>
      <c r="H5068" s="283">
        <v>-26.667000000000002</v>
      </c>
      <c r="L5068" s="279"/>
      <c r="M5068" s="284"/>
      <c r="T5068" s="285"/>
      <c r="AT5068" s="281" t="s">
        <v>373</v>
      </c>
      <c r="AU5068" s="281" t="s">
        <v>90</v>
      </c>
      <c r="AV5068" s="280" t="s">
        <v>90</v>
      </c>
      <c r="AW5068" s="280" t="s">
        <v>31</v>
      </c>
      <c r="AX5068" s="280" t="s">
        <v>77</v>
      </c>
      <c r="AY5068" s="281" t="s">
        <v>366</v>
      </c>
    </row>
    <row r="5069" spans="2:51" s="280" customFormat="1">
      <c r="B5069" s="279"/>
      <c r="D5069" s="274" t="s">
        <v>373</v>
      </c>
      <c r="E5069" s="281" t="s">
        <v>1</v>
      </c>
      <c r="F5069" s="282" t="s">
        <v>3971</v>
      </c>
      <c r="H5069" s="283">
        <v>-21.364999999999998</v>
      </c>
      <c r="L5069" s="279"/>
      <c r="M5069" s="284"/>
      <c r="T5069" s="285"/>
      <c r="AT5069" s="281" t="s">
        <v>373</v>
      </c>
      <c r="AU5069" s="281" t="s">
        <v>90</v>
      </c>
      <c r="AV5069" s="280" t="s">
        <v>90</v>
      </c>
      <c r="AW5069" s="280" t="s">
        <v>31</v>
      </c>
      <c r="AX5069" s="280" t="s">
        <v>77</v>
      </c>
      <c r="AY5069" s="281" t="s">
        <v>366</v>
      </c>
    </row>
    <row r="5070" spans="2:51" s="280" customFormat="1">
      <c r="B5070" s="279"/>
      <c r="D5070" s="274" t="s">
        <v>373</v>
      </c>
      <c r="E5070" s="281" t="s">
        <v>1</v>
      </c>
      <c r="F5070" s="282" t="s">
        <v>3972</v>
      </c>
      <c r="H5070" s="283">
        <v>10.255000000000001</v>
      </c>
      <c r="L5070" s="279"/>
      <c r="M5070" s="284"/>
      <c r="T5070" s="285"/>
      <c r="AT5070" s="281" t="s">
        <v>373</v>
      </c>
      <c r="AU5070" s="281" t="s">
        <v>90</v>
      </c>
      <c r="AV5070" s="280" t="s">
        <v>90</v>
      </c>
      <c r="AW5070" s="280" t="s">
        <v>31</v>
      </c>
      <c r="AX5070" s="280" t="s">
        <v>77</v>
      </c>
      <c r="AY5070" s="281" t="s">
        <v>366</v>
      </c>
    </row>
    <row r="5071" spans="2:51" s="280" customFormat="1" ht="22.5">
      <c r="B5071" s="279"/>
      <c r="D5071" s="274" t="s">
        <v>373</v>
      </c>
      <c r="E5071" s="281" t="s">
        <v>1</v>
      </c>
      <c r="F5071" s="282" t="s">
        <v>3973</v>
      </c>
      <c r="H5071" s="283">
        <v>10.56</v>
      </c>
      <c r="L5071" s="279"/>
      <c r="M5071" s="284"/>
      <c r="T5071" s="285"/>
      <c r="AT5071" s="281" t="s">
        <v>373</v>
      </c>
      <c r="AU5071" s="281" t="s">
        <v>90</v>
      </c>
      <c r="AV5071" s="280" t="s">
        <v>90</v>
      </c>
      <c r="AW5071" s="280" t="s">
        <v>31</v>
      </c>
      <c r="AX5071" s="280" t="s">
        <v>77</v>
      </c>
      <c r="AY5071" s="281" t="s">
        <v>366</v>
      </c>
    </row>
    <row r="5072" spans="2:51" s="280" customFormat="1">
      <c r="B5072" s="279"/>
      <c r="D5072" s="274" t="s">
        <v>373</v>
      </c>
      <c r="E5072" s="281" t="s">
        <v>1</v>
      </c>
      <c r="F5072" s="282" t="s">
        <v>3974</v>
      </c>
      <c r="H5072" s="283">
        <v>9.9770000000000003</v>
      </c>
      <c r="L5072" s="279"/>
      <c r="M5072" s="284"/>
      <c r="T5072" s="285"/>
      <c r="AT5072" s="281" t="s">
        <v>373</v>
      </c>
      <c r="AU5072" s="281" t="s">
        <v>90</v>
      </c>
      <c r="AV5072" s="280" t="s">
        <v>90</v>
      </c>
      <c r="AW5072" s="280" t="s">
        <v>31</v>
      </c>
      <c r="AX5072" s="280" t="s">
        <v>77</v>
      </c>
      <c r="AY5072" s="281" t="s">
        <v>366</v>
      </c>
    </row>
    <row r="5073" spans="2:51" s="273" customFormat="1">
      <c r="B5073" s="272"/>
      <c r="D5073" s="274" t="s">
        <v>373</v>
      </c>
      <c r="E5073" s="275" t="s">
        <v>1</v>
      </c>
      <c r="F5073" s="276" t="s">
        <v>3930</v>
      </c>
      <c r="H5073" s="275" t="s">
        <v>1</v>
      </c>
      <c r="L5073" s="272"/>
      <c r="M5073" s="277"/>
      <c r="T5073" s="278"/>
      <c r="AT5073" s="275" t="s">
        <v>373</v>
      </c>
      <c r="AU5073" s="275" t="s">
        <v>90</v>
      </c>
      <c r="AV5073" s="273" t="s">
        <v>84</v>
      </c>
      <c r="AW5073" s="273" t="s">
        <v>31</v>
      </c>
      <c r="AX5073" s="273" t="s">
        <v>77</v>
      </c>
      <c r="AY5073" s="275" t="s">
        <v>366</v>
      </c>
    </row>
    <row r="5074" spans="2:51" s="280" customFormat="1">
      <c r="B5074" s="279"/>
      <c r="D5074" s="274" t="s">
        <v>373</v>
      </c>
      <c r="E5074" s="281" t="s">
        <v>1</v>
      </c>
      <c r="F5074" s="282" t="s">
        <v>3968</v>
      </c>
      <c r="H5074" s="283">
        <v>262.8</v>
      </c>
      <c r="L5074" s="279"/>
      <c r="M5074" s="284"/>
      <c r="T5074" s="285"/>
      <c r="AT5074" s="281" t="s">
        <v>373</v>
      </c>
      <c r="AU5074" s="281" t="s">
        <v>90</v>
      </c>
      <c r="AV5074" s="280" t="s">
        <v>90</v>
      </c>
      <c r="AW5074" s="280" t="s">
        <v>31</v>
      </c>
      <c r="AX5074" s="280" t="s">
        <v>77</v>
      </c>
      <c r="AY5074" s="281" t="s">
        <v>366</v>
      </c>
    </row>
    <row r="5075" spans="2:51" s="280" customFormat="1">
      <c r="B5075" s="279"/>
      <c r="D5075" s="274" t="s">
        <v>373</v>
      </c>
      <c r="E5075" s="281" t="s">
        <v>1</v>
      </c>
      <c r="F5075" s="282" t="s">
        <v>3975</v>
      </c>
      <c r="H5075" s="283">
        <v>-25.872</v>
      </c>
      <c r="L5075" s="279"/>
      <c r="M5075" s="284"/>
      <c r="T5075" s="285"/>
      <c r="AT5075" s="281" t="s">
        <v>373</v>
      </c>
      <c r="AU5075" s="281" t="s">
        <v>90</v>
      </c>
      <c r="AV5075" s="280" t="s">
        <v>90</v>
      </c>
      <c r="AW5075" s="280" t="s">
        <v>31</v>
      </c>
      <c r="AX5075" s="280" t="s">
        <v>77</v>
      </c>
      <c r="AY5075" s="281" t="s">
        <v>366</v>
      </c>
    </row>
    <row r="5076" spans="2:51" s="280" customFormat="1">
      <c r="B5076" s="279"/>
      <c r="D5076" s="274" t="s">
        <v>373</v>
      </c>
      <c r="E5076" s="281" t="s">
        <v>1</v>
      </c>
      <c r="F5076" s="282" t="s">
        <v>3976</v>
      </c>
      <c r="H5076" s="283">
        <v>-27.521999999999998</v>
      </c>
      <c r="L5076" s="279"/>
      <c r="M5076" s="284"/>
      <c r="T5076" s="285"/>
      <c r="AT5076" s="281" t="s">
        <v>373</v>
      </c>
      <c r="AU5076" s="281" t="s">
        <v>90</v>
      </c>
      <c r="AV5076" s="280" t="s">
        <v>90</v>
      </c>
      <c r="AW5076" s="280" t="s">
        <v>31</v>
      </c>
      <c r="AX5076" s="280" t="s">
        <v>77</v>
      </c>
      <c r="AY5076" s="281" t="s">
        <v>366</v>
      </c>
    </row>
    <row r="5077" spans="2:51" s="280" customFormat="1">
      <c r="B5077" s="279"/>
      <c r="D5077" s="274" t="s">
        <v>373</v>
      </c>
      <c r="E5077" s="281" t="s">
        <v>1</v>
      </c>
      <c r="F5077" s="282" t="s">
        <v>3977</v>
      </c>
      <c r="H5077" s="283">
        <v>-24.277999999999999</v>
      </c>
      <c r="L5077" s="279"/>
      <c r="M5077" s="284"/>
      <c r="T5077" s="285"/>
      <c r="AT5077" s="281" t="s">
        <v>373</v>
      </c>
      <c r="AU5077" s="281" t="s">
        <v>90</v>
      </c>
      <c r="AV5077" s="280" t="s">
        <v>90</v>
      </c>
      <c r="AW5077" s="280" t="s">
        <v>31</v>
      </c>
      <c r="AX5077" s="280" t="s">
        <v>77</v>
      </c>
      <c r="AY5077" s="281" t="s">
        <v>366</v>
      </c>
    </row>
    <row r="5078" spans="2:51" s="280" customFormat="1">
      <c r="B5078" s="279"/>
      <c r="D5078" s="274" t="s">
        <v>373</v>
      </c>
      <c r="E5078" s="281" t="s">
        <v>1</v>
      </c>
      <c r="F5078" s="282" t="s">
        <v>3978</v>
      </c>
      <c r="H5078" s="283">
        <v>10.321</v>
      </c>
      <c r="L5078" s="279"/>
      <c r="M5078" s="284"/>
      <c r="T5078" s="285"/>
      <c r="AT5078" s="281" t="s">
        <v>373</v>
      </c>
      <c r="AU5078" s="281" t="s">
        <v>90</v>
      </c>
      <c r="AV5078" s="280" t="s">
        <v>90</v>
      </c>
      <c r="AW5078" s="280" t="s">
        <v>31</v>
      </c>
      <c r="AX5078" s="280" t="s">
        <v>77</v>
      </c>
      <c r="AY5078" s="281" t="s">
        <v>366</v>
      </c>
    </row>
    <row r="5079" spans="2:51" s="280" customFormat="1">
      <c r="B5079" s="279"/>
      <c r="D5079" s="274" t="s">
        <v>373</v>
      </c>
      <c r="E5079" s="281" t="s">
        <v>1</v>
      </c>
      <c r="F5079" s="282" t="s">
        <v>3979</v>
      </c>
      <c r="H5079" s="283">
        <v>11.311</v>
      </c>
      <c r="L5079" s="279"/>
      <c r="M5079" s="284"/>
      <c r="T5079" s="285"/>
      <c r="AT5079" s="281" t="s">
        <v>373</v>
      </c>
      <c r="AU5079" s="281" t="s">
        <v>90</v>
      </c>
      <c r="AV5079" s="280" t="s">
        <v>90</v>
      </c>
      <c r="AW5079" s="280" t="s">
        <v>31</v>
      </c>
      <c r="AX5079" s="280" t="s">
        <v>77</v>
      </c>
      <c r="AY5079" s="281" t="s">
        <v>366</v>
      </c>
    </row>
    <row r="5080" spans="2:51" s="280" customFormat="1">
      <c r="B5080" s="279"/>
      <c r="D5080" s="274" t="s">
        <v>373</v>
      </c>
      <c r="E5080" s="281" t="s">
        <v>1</v>
      </c>
      <c r="F5080" s="282" t="s">
        <v>3980</v>
      </c>
      <c r="H5080" s="283">
        <v>11.115</v>
      </c>
      <c r="L5080" s="279"/>
      <c r="M5080" s="284"/>
      <c r="T5080" s="285"/>
      <c r="AT5080" s="281" t="s">
        <v>373</v>
      </c>
      <c r="AU5080" s="281" t="s">
        <v>90</v>
      </c>
      <c r="AV5080" s="280" t="s">
        <v>90</v>
      </c>
      <c r="AW5080" s="280" t="s">
        <v>31</v>
      </c>
      <c r="AX5080" s="280" t="s">
        <v>77</v>
      </c>
      <c r="AY5080" s="281" t="s">
        <v>366</v>
      </c>
    </row>
    <row r="5081" spans="2:51" s="273" customFormat="1">
      <c r="B5081" s="272"/>
      <c r="D5081" s="274" t="s">
        <v>373</v>
      </c>
      <c r="E5081" s="275" t="s">
        <v>1</v>
      </c>
      <c r="F5081" s="276" t="s">
        <v>3935</v>
      </c>
      <c r="H5081" s="275" t="s">
        <v>1</v>
      </c>
      <c r="L5081" s="272"/>
      <c r="M5081" s="277"/>
      <c r="T5081" s="278"/>
      <c r="AT5081" s="275" t="s">
        <v>373</v>
      </c>
      <c r="AU5081" s="275" t="s">
        <v>90</v>
      </c>
      <c r="AV5081" s="273" t="s">
        <v>84</v>
      </c>
      <c r="AW5081" s="273" t="s">
        <v>31</v>
      </c>
      <c r="AX5081" s="273" t="s">
        <v>77</v>
      </c>
      <c r="AY5081" s="275" t="s">
        <v>366</v>
      </c>
    </row>
    <row r="5082" spans="2:51" s="280" customFormat="1">
      <c r="B5082" s="279"/>
      <c r="D5082" s="274" t="s">
        <v>373</v>
      </c>
      <c r="E5082" s="281" t="s">
        <v>1</v>
      </c>
      <c r="F5082" s="282" t="s">
        <v>3981</v>
      </c>
      <c r="H5082" s="283">
        <v>74.447999999999993</v>
      </c>
      <c r="L5082" s="279"/>
      <c r="M5082" s="284"/>
      <c r="T5082" s="285"/>
      <c r="AT5082" s="281" t="s">
        <v>373</v>
      </c>
      <c r="AU5082" s="281" t="s">
        <v>90</v>
      </c>
      <c r="AV5082" s="280" t="s">
        <v>90</v>
      </c>
      <c r="AW5082" s="280" t="s">
        <v>31</v>
      </c>
      <c r="AX5082" s="280" t="s">
        <v>77</v>
      </c>
      <c r="AY5082" s="281" t="s">
        <v>366</v>
      </c>
    </row>
    <row r="5083" spans="2:51" s="280" customFormat="1">
      <c r="B5083" s="279"/>
      <c r="D5083" s="274" t="s">
        <v>373</v>
      </c>
      <c r="E5083" s="281" t="s">
        <v>1</v>
      </c>
      <c r="F5083" s="282" t="s">
        <v>3982</v>
      </c>
      <c r="H5083" s="283">
        <v>-4.923</v>
      </c>
      <c r="L5083" s="279"/>
      <c r="M5083" s="284"/>
      <c r="T5083" s="285"/>
      <c r="AT5083" s="281" t="s">
        <v>373</v>
      </c>
      <c r="AU5083" s="281" t="s">
        <v>90</v>
      </c>
      <c r="AV5083" s="280" t="s">
        <v>90</v>
      </c>
      <c r="AW5083" s="280" t="s">
        <v>31</v>
      </c>
      <c r="AX5083" s="280" t="s">
        <v>77</v>
      </c>
      <c r="AY5083" s="281" t="s">
        <v>366</v>
      </c>
    </row>
    <row r="5084" spans="2:51" s="280" customFormat="1">
      <c r="B5084" s="279"/>
      <c r="D5084" s="274" t="s">
        <v>373</v>
      </c>
      <c r="E5084" s="281" t="s">
        <v>1</v>
      </c>
      <c r="F5084" s="282" t="s">
        <v>3983</v>
      </c>
      <c r="H5084" s="283">
        <v>-5.4320000000000004</v>
      </c>
      <c r="L5084" s="279"/>
      <c r="M5084" s="284"/>
      <c r="T5084" s="285"/>
      <c r="AT5084" s="281" t="s">
        <v>373</v>
      </c>
      <c r="AU5084" s="281" t="s">
        <v>90</v>
      </c>
      <c r="AV5084" s="280" t="s">
        <v>90</v>
      </c>
      <c r="AW5084" s="280" t="s">
        <v>31</v>
      </c>
      <c r="AX5084" s="280" t="s">
        <v>77</v>
      </c>
      <c r="AY5084" s="281" t="s">
        <v>366</v>
      </c>
    </row>
    <row r="5085" spans="2:51" s="280" customFormat="1">
      <c r="B5085" s="279"/>
      <c r="D5085" s="274" t="s">
        <v>373</v>
      </c>
      <c r="E5085" s="281" t="s">
        <v>1</v>
      </c>
      <c r="F5085" s="282" t="s">
        <v>3984</v>
      </c>
      <c r="H5085" s="283">
        <v>-4.569</v>
      </c>
      <c r="L5085" s="279"/>
      <c r="M5085" s="284"/>
      <c r="T5085" s="285"/>
      <c r="AT5085" s="281" t="s">
        <v>373</v>
      </c>
      <c r="AU5085" s="281" t="s">
        <v>90</v>
      </c>
      <c r="AV5085" s="280" t="s">
        <v>90</v>
      </c>
      <c r="AW5085" s="280" t="s">
        <v>31</v>
      </c>
      <c r="AX5085" s="280" t="s">
        <v>77</v>
      </c>
      <c r="AY5085" s="281" t="s">
        <v>366</v>
      </c>
    </row>
    <row r="5086" spans="2:51" s="280" customFormat="1">
      <c r="B5086" s="279"/>
      <c r="D5086" s="274" t="s">
        <v>373</v>
      </c>
      <c r="E5086" s="281" t="s">
        <v>1</v>
      </c>
      <c r="F5086" s="282" t="s">
        <v>3985</v>
      </c>
      <c r="H5086" s="283">
        <v>1.76</v>
      </c>
      <c r="L5086" s="279"/>
      <c r="M5086" s="284"/>
      <c r="T5086" s="285"/>
      <c r="AT5086" s="281" t="s">
        <v>373</v>
      </c>
      <c r="AU5086" s="281" t="s">
        <v>90</v>
      </c>
      <c r="AV5086" s="280" t="s">
        <v>90</v>
      </c>
      <c r="AW5086" s="280" t="s">
        <v>31</v>
      </c>
      <c r="AX5086" s="280" t="s">
        <v>77</v>
      </c>
      <c r="AY5086" s="281" t="s">
        <v>366</v>
      </c>
    </row>
    <row r="5087" spans="2:51" s="280" customFormat="1">
      <c r="B5087" s="279"/>
      <c r="D5087" s="274" t="s">
        <v>373</v>
      </c>
      <c r="E5087" s="281" t="s">
        <v>1</v>
      </c>
      <c r="F5087" s="282" t="s">
        <v>3986</v>
      </c>
      <c r="H5087" s="283">
        <v>1.4930000000000001</v>
      </c>
      <c r="L5087" s="279"/>
      <c r="M5087" s="284"/>
      <c r="T5087" s="285"/>
      <c r="AT5087" s="281" t="s">
        <v>373</v>
      </c>
      <c r="AU5087" s="281" t="s">
        <v>90</v>
      </c>
      <c r="AV5087" s="280" t="s">
        <v>90</v>
      </c>
      <c r="AW5087" s="280" t="s">
        <v>31</v>
      </c>
      <c r="AX5087" s="280" t="s">
        <v>77</v>
      </c>
      <c r="AY5087" s="281" t="s">
        <v>366</v>
      </c>
    </row>
    <row r="5088" spans="2:51" s="280" customFormat="1">
      <c r="B5088" s="279"/>
      <c r="D5088" s="274" t="s">
        <v>373</v>
      </c>
      <c r="E5088" s="281" t="s">
        <v>1</v>
      </c>
      <c r="F5088" s="282" t="s">
        <v>3987</v>
      </c>
      <c r="H5088" s="283">
        <v>1.611</v>
      </c>
      <c r="L5088" s="279"/>
      <c r="M5088" s="284"/>
      <c r="T5088" s="285"/>
      <c r="AT5088" s="281" t="s">
        <v>373</v>
      </c>
      <c r="AU5088" s="281" t="s">
        <v>90</v>
      </c>
      <c r="AV5088" s="280" t="s">
        <v>90</v>
      </c>
      <c r="AW5088" s="280" t="s">
        <v>31</v>
      </c>
      <c r="AX5088" s="280" t="s">
        <v>77</v>
      </c>
      <c r="AY5088" s="281" t="s">
        <v>366</v>
      </c>
    </row>
    <row r="5089" spans="2:65" s="273" customFormat="1">
      <c r="B5089" s="272"/>
      <c r="D5089" s="274" t="s">
        <v>373</v>
      </c>
      <c r="E5089" s="275" t="s">
        <v>1</v>
      </c>
      <c r="F5089" s="276" t="s">
        <v>3942</v>
      </c>
      <c r="H5089" s="275" t="s">
        <v>1</v>
      </c>
      <c r="L5089" s="272"/>
      <c r="M5089" s="277"/>
      <c r="T5089" s="278"/>
      <c r="AT5089" s="275" t="s">
        <v>373</v>
      </c>
      <c r="AU5089" s="275" t="s">
        <v>90</v>
      </c>
      <c r="AV5089" s="273" t="s">
        <v>84</v>
      </c>
      <c r="AW5089" s="273" t="s">
        <v>31</v>
      </c>
      <c r="AX5089" s="273" t="s">
        <v>77</v>
      </c>
      <c r="AY5089" s="275" t="s">
        <v>366</v>
      </c>
    </row>
    <row r="5090" spans="2:65" s="280" customFormat="1">
      <c r="B5090" s="279"/>
      <c r="D5090" s="274" t="s">
        <v>373</v>
      </c>
      <c r="E5090" s="281" t="s">
        <v>1</v>
      </c>
      <c r="F5090" s="282" t="s">
        <v>3988</v>
      </c>
      <c r="H5090" s="283">
        <v>62.399000000000001</v>
      </c>
      <c r="L5090" s="279"/>
      <c r="M5090" s="284"/>
      <c r="T5090" s="285"/>
      <c r="AT5090" s="281" t="s">
        <v>373</v>
      </c>
      <c r="AU5090" s="281" t="s">
        <v>90</v>
      </c>
      <c r="AV5090" s="280" t="s">
        <v>90</v>
      </c>
      <c r="AW5090" s="280" t="s">
        <v>31</v>
      </c>
      <c r="AX5090" s="280" t="s">
        <v>77</v>
      </c>
      <c r="AY5090" s="281" t="s">
        <v>366</v>
      </c>
    </row>
    <row r="5091" spans="2:65" s="294" customFormat="1">
      <c r="B5091" s="293"/>
      <c r="D5091" s="274" t="s">
        <v>373</v>
      </c>
      <c r="E5091" s="295" t="s">
        <v>1</v>
      </c>
      <c r="F5091" s="296" t="s">
        <v>397</v>
      </c>
      <c r="H5091" s="297">
        <v>1354.9860000000001</v>
      </c>
      <c r="L5091" s="293"/>
      <c r="M5091" s="298"/>
      <c r="T5091" s="299"/>
      <c r="AT5091" s="295" t="s">
        <v>373</v>
      </c>
      <c r="AU5091" s="295" t="s">
        <v>90</v>
      </c>
      <c r="AV5091" s="294" t="s">
        <v>149</v>
      </c>
      <c r="AW5091" s="294" t="s">
        <v>31</v>
      </c>
      <c r="AX5091" s="294" t="s">
        <v>77</v>
      </c>
      <c r="AY5091" s="295" t="s">
        <v>366</v>
      </c>
    </row>
    <row r="5092" spans="2:65" s="280" customFormat="1">
      <c r="B5092" s="279"/>
      <c r="D5092" s="274" t="s">
        <v>373</v>
      </c>
      <c r="E5092" s="281" t="s">
        <v>1</v>
      </c>
      <c r="F5092" s="282" t="s">
        <v>3989</v>
      </c>
      <c r="H5092" s="283">
        <v>-430.95299999999997</v>
      </c>
      <c r="L5092" s="279"/>
      <c r="M5092" s="284"/>
      <c r="T5092" s="285"/>
      <c r="AT5092" s="281" t="s">
        <v>373</v>
      </c>
      <c r="AU5092" s="281" t="s">
        <v>90</v>
      </c>
      <c r="AV5092" s="280" t="s">
        <v>90</v>
      </c>
      <c r="AW5092" s="280" t="s">
        <v>31</v>
      </c>
      <c r="AX5092" s="280" t="s">
        <v>77</v>
      </c>
      <c r="AY5092" s="281" t="s">
        <v>366</v>
      </c>
    </row>
    <row r="5093" spans="2:65" s="287" customFormat="1">
      <c r="B5093" s="286"/>
      <c r="D5093" s="274" t="s">
        <v>373</v>
      </c>
      <c r="E5093" s="288" t="s">
        <v>283</v>
      </c>
      <c r="F5093" s="289" t="s">
        <v>378</v>
      </c>
      <c r="H5093" s="290">
        <v>924.03300000000002</v>
      </c>
      <c r="L5093" s="286"/>
      <c r="M5093" s="291"/>
      <c r="T5093" s="292"/>
      <c r="AT5093" s="288" t="s">
        <v>373</v>
      </c>
      <c r="AU5093" s="288" t="s">
        <v>90</v>
      </c>
      <c r="AV5093" s="287" t="s">
        <v>371</v>
      </c>
      <c r="AW5093" s="287" t="s">
        <v>31</v>
      </c>
      <c r="AX5093" s="287" t="s">
        <v>84</v>
      </c>
      <c r="AY5093" s="288" t="s">
        <v>366</v>
      </c>
    </row>
    <row r="5094" spans="2:65" s="74" customFormat="1" ht="44.25" customHeight="1">
      <c r="B5094" s="73"/>
      <c r="C5094" s="260" t="s">
        <v>3990</v>
      </c>
      <c r="D5094" s="260" t="s">
        <v>368</v>
      </c>
      <c r="E5094" s="261" t="s">
        <v>3991</v>
      </c>
      <c r="F5094" s="262" t="s">
        <v>3992</v>
      </c>
      <c r="G5094" s="263" t="s">
        <v>249</v>
      </c>
      <c r="H5094" s="264">
        <v>220.95099999999999</v>
      </c>
      <c r="I5094" s="26"/>
      <c r="J5094" s="266">
        <f>ROUND(I5094*H5094,2)</f>
        <v>0</v>
      </c>
      <c r="K5094" s="267"/>
      <c r="L5094" s="73"/>
      <c r="M5094" s="27" t="s">
        <v>1</v>
      </c>
      <c r="N5094" s="233" t="s">
        <v>43</v>
      </c>
      <c r="P5094" s="269">
        <f>O5094*H5094</f>
        <v>0</v>
      </c>
      <c r="Q5094" s="269">
        <v>0</v>
      </c>
      <c r="R5094" s="269">
        <f>Q5094*H5094</f>
        <v>0</v>
      </c>
      <c r="S5094" s="269">
        <v>5.8999999999999997E-2</v>
      </c>
      <c r="T5094" s="270">
        <f>S5094*H5094</f>
        <v>13.036109</v>
      </c>
      <c r="AR5094" s="271" t="s">
        <v>371</v>
      </c>
      <c r="AT5094" s="271" t="s">
        <v>368</v>
      </c>
      <c r="AU5094" s="271" t="s">
        <v>90</v>
      </c>
      <c r="AY5094" s="53" t="s">
        <v>366</v>
      </c>
      <c r="BE5094" s="179">
        <f>IF(N5094="základná",J5094,0)</f>
        <v>0</v>
      </c>
      <c r="BF5094" s="179">
        <f>IF(N5094="znížená",J5094,0)</f>
        <v>0</v>
      </c>
      <c r="BG5094" s="179">
        <f>IF(N5094="zákl. prenesená",J5094,0)</f>
        <v>0</v>
      </c>
      <c r="BH5094" s="179">
        <f>IF(N5094="zníž. prenesená",J5094,0)</f>
        <v>0</v>
      </c>
      <c r="BI5094" s="179">
        <f>IF(N5094="nulová",J5094,0)</f>
        <v>0</v>
      </c>
      <c r="BJ5094" s="53" t="s">
        <v>90</v>
      </c>
      <c r="BK5094" s="179">
        <f>ROUND(I5094*H5094,2)</f>
        <v>0</v>
      </c>
      <c r="BL5094" s="53" t="s">
        <v>371</v>
      </c>
      <c r="BM5094" s="271" t="s">
        <v>3993</v>
      </c>
    </row>
    <row r="5095" spans="2:65" s="280" customFormat="1">
      <c r="B5095" s="279"/>
      <c r="D5095" s="274" t="s">
        <v>373</v>
      </c>
      <c r="E5095" s="281" t="s">
        <v>1</v>
      </c>
      <c r="F5095" s="282" t="s">
        <v>2351</v>
      </c>
      <c r="H5095" s="283">
        <v>220.95099999999999</v>
      </c>
      <c r="L5095" s="279"/>
      <c r="M5095" s="284"/>
      <c r="T5095" s="285"/>
      <c r="AT5095" s="281" t="s">
        <v>373</v>
      </c>
      <c r="AU5095" s="281" t="s">
        <v>90</v>
      </c>
      <c r="AV5095" s="280" t="s">
        <v>90</v>
      </c>
      <c r="AW5095" s="280" t="s">
        <v>31</v>
      </c>
      <c r="AX5095" s="280" t="s">
        <v>77</v>
      </c>
      <c r="AY5095" s="281" t="s">
        <v>366</v>
      </c>
    </row>
    <row r="5096" spans="2:65" s="287" customFormat="1">
      <c r="B5096" s="286"/>
      <c r="D5096" s="274" t="s">
        <v>373</v>
      </c>
      <c r="E5096" s="288" t="s">
        <v>1</v>
      </c>
      <c r="F5096" s="289" t="s">
        <v>378</v>
      </c>
      <c r="H5096" s="290">
        <v>220.95099999999999</v>
      </c>
      <c r="L5096" s="286"/>
      <c r="M5096" s="291"/>
      <c r="T5096" s="292"/>
      <c r="AT5096" s="288" t="s">
        <v>373</v>
      </c>
      <c r="AU5096" s="288" t="s">
        <v>90</v>
      </c>
      <c r="AV5096" s="287" t="s">
        <v>371</v>
      </c>
      <c r="AW5096" s="287" t="s">
        <v>31</v>
      </c>
      <c r="AX5096" s="287" t="s">
        <v>84</v>
      </c>
      <c r="AY5096" s="288" t="s">
        <v>366</v>
      </c>
    </row>
    <row r="5097" spans="2:65" s="74" customFormat="1" ht="24.2" customHeight="1">
      <c r="B5097" s="73"/>
      <c r="C5097" s="260" t="s">
        <v>3994</v>
      </c>
      <c r="D5097" s="260" t="s">
        <v>368</v>
      </c>
      <c r="E5097" s="261" t="s">
        <v>3995</v>
      </c>
      <c r="F5097" s="262" t="s">
        <v>3996</v>
      </c>
      <c r="G5097" s="263" t="s">
        <v>630</v>
      </c>
      <c r="H5097" s="264">
        <v>1</v>
      </c>
      <c r="I5097" s="26"/>
      <c r="J5097" s="266">
        <f>ROUND(I5097*H5097,2)</f>
        <v>0</v>
      </c>
      <c r="K5097" s="267"/>
      <c r="L5097" s="73"/>
      <c r="M5097" s="27" t="s">
        <v>1</v>
      </c>
      <c r="N5097" s="233" t="s">
        <v>43</v>
      </c>
      <c r="P5097" s="269">
        <f>O5097*H5097</f>
        <v>0</v>
      </c>
      <c r="Q5097" s="269">
        <v>0</v>
      </c>
      <c r="R5097" s="269">
        <f>Q5097*H5097</f>
        <v>0</v>
      </c>
      <c r="S5097" s="269">
        <v>0</v>
      </c>
      <c r="T5097" s="270">
        <f>S5097*H5097</f>
        <v>0</v>
      </c>
      <c r="AR5097" s="271" t="s">
        <v>371</v>
      </c>
      <c r="AT5097" s="271" t="s">
        <v>368</v>
      </c>
      <c r="AU5097" s="271" t="s">
        <v>90</v>
      </c>
      <c r="AY5097" s="53" t="s">
        <v>366</v>
      </c>
      <c r="BE5097" s="179">
        <f>IF(N5097="základná",J5097,0)</f>
        <v>0</v>
      </c>
      <c r="BF5097" s="179">
        <f>IF(N5097="znížená",J5097,0)</f>
        <v>0</v>
      </c>
      <c r="BG5097" s="179">
        <f>IF(N5097="zákl. prenesená",J5097,0)</f>
        <v>0</v>
      </c>
      <c r="BH5097" s="179">
        <f>IF(N5097="zníž. prenesená",J5097,0)</f>
        <v>0</v>
      </c>
      <c r="BI5097" s="179">
        <f>IF(N5097="nulová",J5097,0)</f>
        <v>0</v>
      </c>
      <c r="BJ5097" s="53" t="s">
        <v>90</v>
      </c>
      <c r="BK5097" s="179">
        <f>ROUND(I5097*H5097,2)</f>
        <v>0</v>
      </c>
      <c r="BL5097" s="53" t="s">
        <v>371</v>
      </c>
      <c r="BM5097" s="271" t="s">
        <v>3997</v>
      </c>
    </row>
    <row r="5098" spans="2:65" s="74" customFormat="1" ht="37.9" customHeight="1">
      <c r="B5098" s="73"/>
      <c r="C5098" s="260" t="s">
        <v>3998</v>
      </c>
      <c r="D5098" s="260" t="s">
        <v>368</v>
      </c>
      <c r="E5098" s="261" t="s">
        <v>3999</v>
      </c>
      <c r="F5098" s="262" t="s">
        <v>4000</v>
      </c>
      <c r="G5098" s="263" t="s">
        <v>4001</v>
      </c>
      <c r="H5098" s="264">
        <v>420</v>
      </c>
      <c r="I5098" s="26"/>
      <c r="J5098" s="266">
        <f>ROUND(I5098*H5098,2)</f>
        <v>0</v>
      </c>
      <c r="K5098" s="267"/>
      <c r="L5098" s="73"/>
      <c r="M5098" s="27" t="s">
        <v>1</v>
      </c>
      <c r="N5098" s="233" t="s">
        <v>43</v>
      </c>
      <c r="P5098" s="269">
        <f>O5098*H5098</f>
        <v>0</v>
      </c>
      <c r="Q5098" s="269">
        <v>0</v>
      </c>
      <c r="R5098" s="269">
        <f>Q5098*H5098</f>
        <v>0</v>
      </c>
      <c r="S5098" s="269">
        <v>0.14499999999999999</v>
      </c>
      <c r="T5098" s="270">
        <f>S5098*H5098</f>
        <v>60.9</v>
      </c>
      <c r="AR5098" s="271" t="s">
        <v>371</v>
      </c>
      <c r="AT5098" s="271" t="s">
        <v>368</v>
      </c>
      <c r="AU5098" s="271" t="s">
        <v>90</v>
      </c>
      <c r="AY5098" s="53" t="s">
        <v>366</v>
      </c>
      <c r="BE5098" s="179">
        <f>IF(N5098="základná",J5098,0)</f>
        <v>0</v>
      </c>
      <c r="BF5098" s="179">
        <f>IF(N5098="znížená",J5098,0)</f>
        <v>0</v>
      </c>
      <c r="BG5098" s="179">
        <f>IF(N5098="zákl. prenesená",J5098,0)</f>
        <v>0</v>
      </c>
      <c r="BH5098" s="179">
        <f>IF(N5098="zníž. prenesená",J5098,0)</f>
        <v>0</v>
      </c>
      <c r="BI5098" s="179">
        <f>IF(N5098="nulová",J5098,0)</f>
        <v>0</v>
      </c>
      <c r="BJ5098" s="53" t="s">
        <v>90</v>
      </c>
      <c r="BK5098" s="179">
        <f>ROUND(I5098*H5098,2)</f>
        <v>0</v>
      </c>
      <c r="BL5098" s="53" t="s">
        <v>371</v>
      </c>
      <c r="BM5098" s="271" t="s">
        <v>4002</v>
      </c>
    </row>
    <row r="5099" spans="2:65" s="280" customFormat="1">
      <c r="B5099" s="279"/>
      <c r="D5099" s="274" t="s">
        <v>373</v>
      </c>
      <c r="E5099" s="281" t="s">
        <v>1</v>
      </c>
      <c r="F5099" s="282" t="s">
        <v>4003</v>
      </c>
      <c r="H5099" s="283">
        <v>420</v>
      </c>
      <c r="L5099" s="279"/>
      <c r="M5099" s="284"/>
      <c r="T5099" s="285"/>
      <c r="AT5099" s="281" t="s">
        <v>373</v>
      </c>
      <c r="AU5099" s="281" t="s">
        <v>90</v>
      </c>
      <c r="AV5099" s="280" t="s">
        <v>90</v>
      </c>
      <c r="AW5099" s="280" t="s">
        <v>31</v>
      </c>
      <c r="AX5099" s="280" t="s">
        <v>84</v>
      </c>
      <c r="AY5099" s="281" t="s">
        <v>366</v>
      </c>
    </row>
    <row r="5100" spans="2:65" s="273" customFormat="1" ht="22.5">
      <c r="B5100" s="272"/>
      <c r="D5100" s="274" t="s">
        <v>373</v>
      </c>
      <c r="E5100" s="275" t="s">
        <v>1</v>
      </c>
      <c r="F5100" s="276" t="s">
        <v>4004</v>
      </c>
      <c r="H5100" s="275" t="s">
        <v>1</v>
      </c>
      <c r="L5100" s="272"/>
      <c r="M5100" s="277"/>
      <c r="T5100" s="278"/>
      <c r="AT5100" s="275" t="s">
        <v>373</v>
      </c>
      <c r="AU5100" s="275" t="s">
        <v>90</v>
      </c>
      <c r="AV5100" s="273" t="s">
        <v>84</v>
      </c>
      <c r="AW5100" s="273" t="s">
        <v>31</v>
      </c>
      <c r="AX5100" s="273" t="s">
        <v>77</v>
      </c>
      <c r="AY5100" s="275" t="s">
        <v>366</v>
      </c>
    </row>
    <row r="5101" spans="2:65" s="74" customFormat="1" ht="66.75" customHeight="1">
      <c r="B5101" s="73"/>
      <c r="C5101" s="260" t="s">
        <v>4005</v>
      </c>
      <c r="D5101" s="260" t="s">
        <v>368</v>
      </c>
      <c r="E5101" s="261" t="s">
        <v>4006</v>
      </c>
      <c r="F5101" s="262" t="s">
        <v>4007</v>
      </c>
      <c r="G5101" s="263" t="s">
        <v>4001</v>
      </c>
      <c r="H5101" s="264">
        <v>460</v>
      </c>
      <c r="I5101" s="26"/>
      <c r="J5101" s="266">
        <f>ROUND(I5101*H5101,2)</f>
        <v>0</v>
      </c>
      <c r="K5101" s="267"/>
      <c r="L5101" s="73"/>
      <c r="M5101" s="27" t="s">
        <v>1</v>
      </c>
      <c r="N5101" s="233" t="s">
        <v>43</v>
      </c>
      <c r="P5101" s="269">
        <f>O5101*H5101</f>
        <v>0</v>
      </c>
      <c r="Q5101" s="269">
        <v>0</v>
      </c>
      <c r="R5101" s="269">
        <f>Q5101*H5101</f>
        <v>0</v>
      </c>
      <c r="S5101" s="269">
        <v>0</v>
      </c>
      <c r="T5101" s="270">
        <f>S5101*H5101</f>
        <v>0</v>
      </c>
      <c r="AR5101" s="271" t="s">
        <v>371</v>
      </c>
      <c r="AT5101" s="271" t="s">
        <v>368</v>
      </c>
      <c r="AU5101" s="271" t="s">
        <v>90</v>
      </c>
      <c r="AY5101" s="53" t="s">
        <v>366</v>
      </c>
      <c r="BE5101" s="179">
        <f>IF(N5101="základná",J5101,0)</f>
        <v>0</v>
      </c>
      <c r="BF5101" s="179">
        <f>IF(N5101="znížená",J5101,0)</f>
        <v>0</v>
      </c>
      <c r="BG5101" s="179">
        <f>IF(N5101="zákl. prenesená",J5101,0)</f>
        <v>0</v>
      </c>
      <c r="BH5101" s="179">
        <f>IF(N5101="zníž. prenesená",J5101,0)</f>
        <v>0</v>
      </c>
      <c r="BI5101" s="179">
        <f>IF(N5101="nulová",J5101,0)</f>
        <v>0</v>
      </c>
      <c r="BJ5101" s="53" t="s">
        <v>90</v>
      </c>
      <c r="BK5101" s="179">
        <f>ROUND(I5101*H5101,2)</f>
        <v>0</v>
      </c>
      <c r="BL5101" s="53" t="s">
        <v>371</v>
      </c>
      <c r="BM5101" s="271" t="s">
        <v>4008</v>
      </c>
    </row>
    <row r="5102" spans="2:65" s="74" customFormat="1" ht="37.9" customHeight="1">
      <c r="B5102" s="73"/>
      <c r="C5102" s="260" t="s">
        <v>4009</v>
      </c>
      <c r="D5102" s="260" t="s">
        <v>368</v>
      </c>
      <c r="E5102" s="261" t="s">
        <v>4010</v>
      </c>
      <c r="F5102" s="262" t="s">
        <v>4011</v>
      </c>
      <c r="G5102" s="263" t="s">
        <v>249</v>
      </c>
      <c r="H5102" s="264">
        <v>581.774</v>
      </c>
      <c r="I5102" s="26"/>
      <c r="J5102" s="266">
        <f>ROUND(I5102*H5102,2)</f>
        <v>0</v>
      </c>
      <c r="K5102" s="267"/>
      <c r="L5102" s="73"/>
      <c r="M5102" s="27" t="s">
        <v>1</v>
      </c>
      <c r="N5102" s="233" t="s">
        <v>43</v>
      </c>
      <c r="P5102" s="269">
        <f>O5102*H5102</f>
        <v>0</v>
      </c>
      <c r="Q5102" s="269">
        <v>0</v>
      </c>
      <c r="R5102" s="269">
        <f>Q5102*H5102</f>
        <v>0</v>
      </c>
      <c r="S5102" s="269">
        <v>6.8000000000000005E-2</v>
      </c>
      <c r="T5102" s="270">
        <f>S5102*H5102</f>
        <v>39.560632000000005</v>
      </c>
      <c r="AR5102" s="271" t="s">
        <v>371</v>
      </c>
      <c r="AT5102" s="271" t="s">
        <v>368</v>
      </c>
      <c r="AU5102" s="271" t="s">
        <v>90</v>
      </c>
      <c r="AY5102" s="53" t="s">
        <v>366</v>
      </c>
      <c r="BE5102" s="179">
        <f>IF(N5102="základná",J5102,0)</f>
        <v>0</v>
      </c>
      <c r="BF5102" s="179">
        <f>IF(N5102="znížená",J5102,0)</f>
        <v>0</v>
      </c>
      <c r="BG5102" s="179">
        <f>IF(N5102="zákl. prenesená",J5102,0)</f>
        <v>0</v>
      </c>
      <c r="BH5102" s="179">
        <f>IF(N5102="zníž. prenesená",J5102,0)</f>
        <v>0</v>
      </c>
      <c r="BI5102" s="179">
        <f>IF(N5102="nulová",J5102,0)</f>
        <v>0</v>
      </c>
      <c r="BJ5102" s="53" t="s">
        <v>90</v>
      </c>
      <c r="BK5102" s="179">
        <f>ROUND(I5102*H5102,2)</f>
        <v>0</v>
      </c>
      <c r="BL5102" s="53" t="s">
        <v>371</v>
      </c>
      <c r="BM5102" s="271" t="s">
        <v>4012</v>
      </c>
    </row>
    <row r="5103" spans="2:65" s="273" customFormat="1">
      <c r="B5103" s="272"/>
      <c r="D5103" s="274" t="s">
        <v>373</v>
      </c>
      <c r="E5103" s="275" t="s">
        <v>1</v>
      </c>
      <c r="F5103" s="276" t="s">
        <v>1649</v>
      </c>
      <c r="H5103" s="275" t="s">
        <v>1</v>
      </c>
      <c r="L5103" s="272"/>
      <c r="M5103" s="277"/>
      <c r="T5103" s="278"/>
      <c r="AT5103" s="275" t="s">
        <v>373</v>
      </c>
      <c r="AU5103" s="275" t="s">
        <v>90</v>
      </c>
      <c r="AV5103" s="273" t="s">
        <v>84</v>
      </c>
      <c r="AW5103" s="273" t="s">
        <v>31</v>
      </c>
      <c r="AX5103" s="273" t="s">
        <v>77</v>
      </c>
      <c r="AY5103" s="275" t="s">
        <v>366</v>
      </c>
    </row>
    <row r="5104" spans="2:65" s="273" customFormat="1">
      <c r="B5104" s="272"/>
      <c r="D5104" s="274" t="s">
        <v>373</v>
      </c>
      <c r="E5104" s="275" t="s">
        <v>1</v>
      </c>
      <c r="F5104" s="276" t="s">
        <v>2062</v>
      </c>
      <c r="H5104" s="275" t="s">
        <v>1</v>
      </c>
      <c r="L5104" s="272"/>
      <c r="M5104" s="277"/>
      <c r="T5104" s="278"/>
      <c r="AT5104" s="275" t="s">
        <v>373</v>
      </c>
      <c r="AU5104" s="275" t="s">
        <v>90</v>
      </c>
      <c r="AV5104" s="273" t="s">
        <v>84</v>
      </c>
      <c r="AW5104" s="273" t="s">
        <v>31</v>
      </c>
      <c r="AX5104" s="273" t="s">
        <v>77</v>
      </c>
      <c r="AY5104" s="275" t="s">
        <v>366</v>
      </c>
    </row>
    <row r="5105" spans="2:51" s="280" customFormat="1">
      <c r="B5105" s="279"/>
      <c r="D5105" s="274" t="s">
        <v>373</v>
      </c>
      <c r="E5105" s="281" t="s">
        <v>1</v>
      </c>
      <c r="F5105" s="282" t="s">
        <v>4013</v>
      </c>
      <c r="H5105" s="283">
        <v>18.36</v>
      </c>
      <c r="L5105" s="279"/>
      <c r="M5105" s="284"/>
      <c r="T5105" s="285"/>
      <c r="AT5105" s="281" t="s">
        <v>373</v>
      </c>
      <c r="AU5105" s="281" t="s">
        <v>90</v>
      </c>
      <c r="AV5105" s="280" t="s">
        <v>90</v>
      </c>
      <c r="AW5105" s="280" t="s">
        <v>31</v>
      </c>
      <c r="AX5105" s="280" t="s">
        <v>77</v>
      </c>
      <c r="AY5105" s="281" t="s">
        <v>366</v>
      </c>
    </row>
    <row r="5106" spans="2:51" s="280" customFormat="1">
      <c r="B5106" s="279"/>
      <c r="D5106" s="274" t="s">
        <v>373</v>
      </c>
      <c r="E5106" s="281" t="s">
        <v>1</v>
      </c>
      <c r="F5106" s="282" t="s">
        <v>4014</v>
      </c>
      <c r="H5106" s="283">
        <v>-5.633</v>
      </c>
      <c r="L5106" s="279"/>
      <c r="M5106" s="284"/>
      <c r="T5106" s="285"/>
      <c r="AT5106" s="281" t="s">
        <v>373</v>
      </c>
      <c r="AU5106" s="281" t="s">
        <v>90</v>
      </c>
      <c r="AV5106" s="280" t="s">
        <v>90</v>
      </c>
      <c r="AW5106" s="280" t="s">
        <v>31</v>
      </c>
      <c r="AX5106" s="280" t="s">
        <v>77</v>
      </c>
      <c r="AY5106" s="281" t="s">
        <v>366</v>
      </c>
    </row>
    <row r="5107" spans="2:51" s="273" customFormat="1">
      <c r="B5107" s="272"/>
      <c r="D5107" s="274" t="s">
        <v>373</v>
      </c>
      <c r="E5107" s="275" t="s">
        <v>1</v>
      </c>
      <c r="F5107" s="276" t="s">
        <v>1674</v>
      </c>
      <c r="H5107" s="275" t="s">
        <v>1</v>
      </c>
      <c r="L5107" s="272"/>
      <c r="M5107" s="277"/>
      <c r="T5107" s="278"/>
      <c r="AT5107" s="275" t="s">
        <v>373</v>
      </c>
      <c r="AU5107" s="275" t="s">
        <v>90</v>
      </c>
      <c r="AV5107" s="273" t="s">
        <v>84</v>
      </c>
      <c r="AW5107" s="273" t="s">
        <v>31</v>
      </c>
      <c r="AX5107" s="273" t="s">
        <v>77</v>
      </c>
      <c r="AY5107" s="275" t="s">
        <v>366</v>
      </c>
    </row>
    <row r="5108" spans="2:51" s="280" customFormat="1">
      <c r="B5108" s="279"/>
      <c r="D5108" s="274" t="s">
        <v>373</v>
      </c>
      <c r="E5108" s="281" t="s">
        <v>1</v>
      </c>
      <c r="F5108" s="282" t="s">
        <v>4015</v>
      </c>
      <c r="H5108" s="283">
        <v>52.494</v>
      </c>
      <c r="L5108" s="279"/>
      <c r="M5108" s="284"/>
      <c r="T5108" s="285"/>
      <c r="AT5108" s="281" t="s">
        <v>373</v>
      </c>
      <c r="AU5108" s="281" t="s">
        <v>90</v>
      </c>
      <c r="AV5108" s="280" t="s">
        <v>90</v>
      </c>
      <c r="AW5108" s="280" t="s">
        <v>31</v>
      </c>
      <c r="AX5108" s="280" t="s">
        <v>77</v>
      </c>
      <c r="AY5108" s="281" t="s">
        <v>366</v>
      </c>
    </row>
    <row r="5109" spans="2:51" s="280" customFormat="1">
      <c r="B5109" s="279"/>
      <c r="D5109" s="274" t="s">
        <v>373</v>
      </c>
      <c r="E5109" s="281" t="s">
        <v>1</v>
      </c>
      <c r="F5109" s="282" t="s">
        <v>4016</v>
      </c>
      <c r="H5109" s="283">
        <v>-11.379</v>
      </c>
      <c r="L5109" s="279"/>
      <c r="M5109" s="284"/>
      <c r="T5109" s="285"/>
      <c r="AT5109" s="281" t="s">
        <v>373</v>
      </c>
      <c r="AU5109" s="281" t="s">
        <v>90</v>
      </c>
      <c r="AV5109" s="280" t="s">
        <v>90</v>
      </c>
      <c r="AW5109" s="280" t="s">
        <v>31</v>
      </c>
      <c r="AX5109" s="280" t="s">
        <v>77</v>
      </c>
      <c r="AY5109" s="281" t="s">
        <v>366</v>
      </c>
    </row>
    <row r="5110" spans="2:51" s="280" customFormat="1" ht="22.5">
      <c r="B5110" s="279"/>
      <c r="D5110" s="274" t="s">
        <v>373</v>
      </c>
      <c r="E5110" s="281" t="s">
        <v>1</v>
      </c>
      <c r="F5110" s="282" t="s">
        <v>4017</v>
      </c>
      <c r="H5110" s="283">
        <v>19.260000000000002</v>
      </c>
      <c r="L5110" s="279"/>
      <c r="M5110" s="284"/>
      <c r="T5110" s="285"/>
      <c r="AT5110" s="281" t="s">
        <v>373</v>
      </c>
      <c r="AU5110" s="281" t="s">
        <v>90</v>
      </c>
      <c r="AV5110" s="280" t="s">
        <v>90</v>
      </c>
      <c r="AW5110" s="280" t="s">
        <v>31</v>
      </c>
      <c r="AX5110" s="280" t="s">
        <v>77</v>
      </c>
      <c r="AY5110" s="281" t="s">
        <v>366</v>
      </c>
    </row>
    <row r="5111" spans="2:51" s="273" customFormat="1">
      <c r="B5111" s="272"/>
      <c r="D5111" s="274" t="s">
        <v>373</v>
      </c>
      <c r="E5111" s="275" t="s">
        <v>1</v>
      </c>
      <c r="F5111" s="276" t="s">
        <v>1682</v>
      </c>
      <c r="H5111" s="275" t="s">
        <v>1</v>
      </c>
      <c r="L5111" s="272"/>
      <c r="M5111" s="277"/>
      <c r="T5111" s="278"/>
      <c r="AT5111" s="275" t="s">
        <v>373</v>
      </c>
      <c r="AU5111" s="275" t="s">
        <v>90</v>
      </c>
      <c r="AV5111" s="273" t="s">
        <v>84</v>
      </c>
      <c r="AW5111" s="273" t="s">
        <v>31</v>
      </c>
      <c r="AX5111" s="273" t="s">
        <v>77</v>
      </c>
      <c r="AY5111" s="275" t="s">
        <v>366</v>
      </c>
    </row>
    <row r="5112" spans="2:51" s="280" customFormat="1">
      <c r="B5112" s="279"/>
      <c r="D5112" s="274" t="s">
        <v>373</v>
      </c>
      <c r="E5112" s="281" t="s">
        <v>1</v>
      </c>
      <c r="F5112" s="282" t="s">
        <v>4018</v>
      </c>
      <c r="H5112" s="283">
        <v>35.493000000000002</v>
      </c>
      <c r="L5112" s="279"/>
      <c r="M5112" s="284"/>
      <c r="T5112" s="285"/>
      <c r="AT5112" s="281" t="s">
        <v>373</v>
      </c>
      <c r="AU5112" s="281" t="s">
        <v>90</v>
      </c>
      <c r="AV5112" s="280" t="s">
        <v>90</v>
      </c>
      <c r="AW5112" s="280" t="s">
        <v>31</v>
      </c>
      <c r="AX5112" s="280" t="s">
        <v>77</v>
      </c>
      <c r="AY5112" s="281" t="s">
        <v>366</v>
      </c>
    </row>
    <row r="5113" spans="2:51" s="280" customFormat="1">
      <c r="B5113" s="279"/>
      <c r="D5113" s="274" t="s">
        <v>373</v>
      </c>
      <c r="E5113" s="281" t="s">
        <v>1</v>
      </c>
      <c r="F5113" s="282" t="s">
        <v>4019</v>
      </c>
      <c r="H5113" s="283">
        <v>-1.61</v>
      </c>
      <c r="L5113" s="279"/>
      <c r="M5113" s="284"/>
      <c r="T5113" s="285"/>
      <c r="AT5113" s="281" t="s">
        <v>373</v>
      </c>
      <c r="AU5113" s="281" t="s">
        <v>90</v>
      </c>
      <c r="AV5113" s="280" t="s">
        <v>90</v>
      </c>
      <c r="AW5113" s="280" t="s">
        <v>31</v>
      </c>
      <c r="AX5113" s="280" t="s">
        <v>77</v>
      </c>
      <c r="AY5113" s="281" t="s">
        <v>366</v>
      </c>
    </row>
    <row r="5114" spans="2:51" s="280" customFormat="1">
      <c r="B5114" s="279"/>
      <c r="D5114" s="274" t="s">
        <v>373</v>
      </c>
      <c r="E5114" s="281" t="s">
        <v>1</v>
      </c>
      <c r="F5114" s="282" t="s">
        <v>4020</v>
      </c>
      <c r="H5114" s="283">
        <v>2.4940000000000002</v>
      </c>
      <c r="L5114" s="279"/>
      <c r="M5114" s="284"/>
      <c r="T5114" s="285"/>
      <c r="AT5114" s="281" t="s">
        <v>373</v>
      </c>
      <c r="AU5114" s="281" t="s">
        <v>90</v>
      </c>
      <c r="AV5114" s="280" t="s">
        <v>90</v>
      </c>
      <c r="AW5114" s="280" t="s">
        <v>31</v>
      </c>
      <c r="AX5114" s="280" t="s">
        <v>77</v>
      </c>
      <c r="AY5114" s="281" t="s">
        <v>366</v>
      </c>
    </row>
    <row r="5115" spans="2:51" s="273" customFormat="1">
      <c r="B5115" s="272"/>
      <c r="D5115" s="274" t="s">
        <v>373</v>
      </c>
      <c r="E5115" s="275" t="s">
        <v>1</v>
      </c>
      <c r="F5115" s="276" t="s">
        <v>1686</v>
      </c>
      <c r="H5115" s="275" t="s">
        <v>1</v>
      </c>
      <c r="L5115" s="272"/>
      <c r="M5115" s="277"/>
      <c r="T5115" s="278"/>
      <c r="AT5115" s="275" t="s">
        <v>373</v>
      </c>
      <c r="AU5115" s="275" t="s">
        <v>90</v>
      </c>
      <c r="AV5115" s="273" t="s">
        <v>84</v>
      </c>
      <c r="AW5115" s="273" t="s">
        <v>31</v>
      </c>
      <c r="AX5115" s="273" t="s">
        <v>77</v>
      </c>
      <c r="AY5115" s="275" t="s">
        <v>366</v>
      </c>
    </row>
    <row r="5116" spans="2:51" s="280" customFormat="1">
      <c r="B5116" s="279"/>
      <c r="D5116" s="274" t="s">
        <v>373</v>
      </c>
      <c r="E5116" s="281" t="s">
        <v>1</v>
      </c>
      <c r="F5116" s="282" t="s">
        <v>4021</v>
      </c>
      <c r="H5116" s="283">
        <v>21.588000000000001</v>
      </c>
      <c r="L5116" s="279"/>
      <c r="M5116" s="284"/>
      <c r="T5116" s="285"/>
      <c r="AT5116" s="281" t="s">
        <v>373</v>
      </c>
      <c r="AU5116" s="281" t="s">
        <v>90</v>
      </c>
      <c r="AV5116" s="280" t="s">
        <v>90</v>
      </c>
      <c r="AW5116" s="280" t="s">
        <v>31</v>
      </c>
      <c r="AX5116" s="280" t="s">
        <v>77</v>
      </c>
      <c r="AY5116" s="281" t="s">
        <v>366</v>
      </c>
    </row>
    <row r="5117" spans="2:51" s="280" customFormat="1">
      <c r="B5117" s="279"/>
      <c r="D5117" s="274" t="s">
        <v>373</v>
      </c>
      <c r="E5117" s="281" t="s">
        <v>1</v>
      </c>
      <c r="F5117" s="282" t="s">
        <v>4022</v>
      </c>
      <c r="H5117" s="283">
        <v>-2.0249999999999999</v>
      </c>
      <c r="L5117" s="279"/>
      <c r="M5117" s="284"/>
      <c r="T5117" s="285"/>
      <c r="AT5117" s="281" t="s">
        <v>373</v>
      </c>
      <c r="AU5117" s="281" t="s">
        <v>90</v>
      </c>
      <c r="AV5117" s="280" t="s">
        <v>90</v>
      </c>
      <c r="AW5117" s="280" t="s">
        <v>31</v>
      </c>
      <c r="AX5117" s="280" t="s">
        <v>77</v>
      </c>
      <c r="AY5117" s="281" t="s">
        <v>366</v>
      </c>
    </row>
    <row r="5118" spans="2:51" s="294" customFormat="1">
      <c r="B5118" s="293"/>
      <c r="D5118" s="274" t="s">
        <v>373</v>
      </c>
      <c r="E5118" s="295" t="s">
        <v>239</v>
      </c>
      <c r="F5118" s="296" t="s">
        <v>397</v>
      </c>
      <c r="H5118" s="297">
        <v>129.042</v>
      </c>
      <c r="L5118" s="293"/>
      <c r="M5118" s="298"/>
      <c r="T5118" s="299"/>
      <c r="AT5118" s="295" t="s">
        <v>373</v>
      </c>
      <c r="AU5118" s="295" t="s">
        <v>90</v>
      </c>
      <c r="AV5118" s="294" t="s">
        <v>149</v>
      </c>
      <c r="AW5118" s="294" t="s">
        <v>31</v>
      </c>
      <c r="AX5118" s="294" t="s">
        <v>77</v>
      </c>
      <c r="AY5118" s="295" t="s">
        <v>366</v>
      </c>
    </row>
    <row r="5119" spans="2:51" s="273" customFormat="1">
      <c r="B5119" s="272"/>
      <c r="D5119" s="274" t="s">
        <v>373</v>
      </c>
      <c r="E5119" s="275" t="s">
        <v>1</v>
      </c>
      <c r="F5119" s="276" t="s">
        <v>1593</v>
      </c>
      <c r="H5119" s="275" t="s">
        <v>1</v>
      </c>
      <c r="L5119" s="272"/>
      <c r="M5119" s="277"/>
      <c r="T5119" s="278"/>
      <c r="AT5119" s="275" t="s">
        <v>373</v>
      </c>
      <c r="AU5119" s="275" t="s">
        <v>90</v>
      </c>
      <c r="AV5119" s="273" t="s">
        <v>84</v>
      </c>
      <c r="AW5119" s="273" t="s">
        <v>31</v>
      </c>
      <c r="AX5119" s="273" t="s">
        <v>77</v>
      </c>
      <c r="AY5119" s="275" t="s">
        <v>366</v>
      </c>
    </row>
    <row r="5120" spans="2:51" s="273" customFormat="1">
      <c r="B5120" s="272"/>
      <c r="D5120" s="274" t="s">
        <v>373</v>
      </c>
      <c r="E5120" s="275" t="s">
        <v>1</v>
      </c>
      <c r="F5120" s="276" t="s">
        <v>1755</v>
      </c>
      <c r="H5120" s="275" t="s">
        <v>1</v>
      </c>
      <c r="L5120" s="272"/>
      <c r="M5120" s="277"/>
      <c r="T5120" s="278"/>
      <c r="AT5120" s="275" t="s">
        <v>373</v>
      </c>
      <c r="AU5120" s="275" t="s">
        <v>90</v>
      </c>
      <c r="AV5120" s="273" t="s">
        <v>84</v>
      </c>
      <c r="AW5120" s="273" t="s">
        <v>31</v>
      </c>
      <c r="AX5120" s="273" t="s">
        <v>77</v>
      </c>
      <c r="AY5120" s="275" t="s">
        <v>366</v>
      </c>
    </row>
    <row r="5121" spans="2:51" s="280" customFormat="1">
      <c r="B5121" s="279"/>
      <c r="D5121" s="274" t="s">
        <v>373</v>
      </c>
      <c r="E5121" s="281" t="s">
        <v>1</v>
      </c>
      <c r="F5121" s="282" t="s">
        <v>4023</v>
      </c>
      <c r="H5121" s="283">
        <v>19.61</v>
      </c>
      <c r="L5121" s="279"/>
      <c r="M5121" s="284"/>
      <c r="T5121" s="285"/>
      <c r="AT5121" s="281" t="s">
        <v>373</v>
      </c>
      <c r="AU5121" s="281" t="s">
        <v>90</v>
      </c>
      <c r="AV5121" s="280" t="s">
        <v>90</v>
      </c>
      <c r="AW5121" s="280" t="s">
        <v>31</v>
      </c>
      <c r="AX5121" s="280" t="s">
        <v>77</v>
      </c>
      <c r="AY5121" s="281" t="s">
        <v>366</v>
      </c>
    </row>
    <row r="5122" spans="2:51" s="280" customFormat="1">
      <c r="B5122" s="279"/>
      <c r="D5122" s="274" t="s">
        <v>373</v>
      </c>
      <c r="E5122" s="281" t="s">
        <v>1</v>
      </c>
      <c r="F5122" s="282" t="s">
        <v>4024</v>
      </c>
      <c r="H5122" s="283">
        <v>-2.1560000000000001</v>
      </c>
      <c r="L5122" s="279"/>
      <c r="M5122" s="284"/>
      <c r="T5122" s="285"/>
      <c r="AT5122" s="281" t="s">
        <v>373</v>
      </c>
      <c r="AU5122" s="281" t="s">
        <v>90</v>
      </c>
      <c r="AV5122" s="280" t="s">
        <v>90</v>
      </c>
      <c r="AW5122" s="280" t="s">
        <v>31</v>
      </c>
      <c r="AX5122" s="280" t="s">
        <v>77</v>
      </c>
      <c r="AY5122" s="281" t="s">
        <v>366</v>
      </c>
    </row>
    <row r="5123" spans="2:51" s="273" customFormat="1">
      <c r="B5123" s="272"/>
      <c r="D5123" s="274" t="s">
        <v>373</v>
      </c>
      <c r="E5123" s="275" t="s">
        <v>1</v>
      </c>
      <c r="F5123" s="276" t="s">
        <v>1757</v>
      </c>
      <c r="H5123" s="275" t="s">
        <v>1</v>
      </c>
      <c r="L5123" s="272"/>
      <c r="M5123" s="277"/>
      <c r="T5123" s="278"/>
      <c r="AT5123" s="275" t="s">
        <v>373</v>
      </c>
      <c r="AU5123" s="275" t="s">
        <v>90</v>
      </c>
      <c r="AV5123" s="273" t="s">
        <v>84</v>
      </c>
      <c r="AW5123" s="273" t="s">
        <v>31</v>
      </c>
      <c r="AX5123" s="273" t="s">
        <v>77</v>
      </c>
      <c r="AY5123" s="275" t="s">
        <v>366</v>
      </c>
    </row>
    <row r="5124" spans="2:51" s="280" customFormat="1">
      <c r="B5124" s="279"/>
      <c r="D5124" s="274" t="s">
        <v>373</v>
      </c>
      <c r="E5124" s="281" t="s">
        <v>1</v>
      </c>
      <c r="F5124" s="282" t="s">
        <v>4025</v>
      </c>
      <c r="H5124" s="283">
        <v>2.855</v>
      </c>
      <c r="L5124" s="279"/>
      <c r="M5124" s="284"/>
      <c r="T5124" s="285"/>
      <c r="AT5124" s="281" t="s">
        <v>373</v>
      </c>
      <c r="AU5124" s="281" t="s">
        <v>90</v>
      </c>
      <c r="AV5124" s="280" t="s">
        <v>90</v>
      </c>
      <c r="AW5124" s="280" t="s">
        <v>31</v>
      </c>
      <c r="AX5124" s="280" t="s">
        <v>77</v>
      </c>
      <c r="AY5124" s="281" t="s">
        <v>366</v>
      </c>
    </row>
    <row r="5125" spans="2:51" s="273" customFormat="1">
      <c r="B5125" s="272"/>
      <c r="D5125" s="274" t="s">
        <v>373</v>
      </c>
      <c r="E5125" s="275" t="s">
        <v>1</v>
      </c>
      <c r="F5125" s="276" t="s">
        <v>2311</v>
      </c>
      <c r="H5125" s="275" t="s">
        <v>1</v>
      </c>
      <c r="L5125" s="272"/>
      <c r="M5125" s="277"/>
      <c r="T5125" s="278"/>
      <c r="AT5125" s="275" t="s">
        <v>373</v>
      </c>
      <c r="AU5125" s="275" t="s">
        <v>90</v>
      </c>
      <c r="AV5125" s="273" t="s">
        <v>84</v>
      </c>
      <c r="AW5125" s="273" t="s">
        <v>31</v>
      </c>
      <c r="AX5125" s="273" t="s">
        <v>77</v>
      </c>
      <c r="AY5125" s="275" t="s">
        <v>366</v>
      </c>
    </row>
    <row r="5126" spans="2:51" s="280" customFormat="1">
      <c r="B5126" s="279"/>
      <c r="D5126" s="274" t="s">
        <v>373</v>
      </c>
      <c r="E5126" s="281" t="s">
        <v>1</v>
      </c>
      <c r="F5126" s="282" t="s">
        <v>4026</v>
      </c>
      <c r="H5126" s="283">
        <v>2.2770000000000001</v>
      </c>
      <c r="L5126" s="279"/>
      <c r="M5126" s="284"/>
      <c r="T5126" s="285"/>
      <c r="AT5126" s="281" t="s">
        <v>373</v>
      </c>
      <c r="AU5126" s="281" t="s">
        <v>90</v>
      </c>
      <c r="AV5126" s="280" t="s">
        <v>90</v>
      </c>
      <c r="AW5126" s="280" t="s">
        <v>31</v>
      </c>
      <c r="AX5126" s="280" t="s">
        <v>77</v>
      </c>
      <c r="AY5126" s="281" t="s">
        <v>366</v>
      </c>
    </row>
    <row r="5127" spans="2:51" s="280" customFormat="1">
      <c r="B5127" s="279"/>
      <c r="D5127" s="274" t="s">
        <v>373</v>
      </c>
      <c r="E5127" s="281" t="s">
        <v>1</v>
      </c>
      <c r="F5127" s="282" t="s">
        <v>4027</v>
      </c>
      <c r="H5127" s="283">
        <v>-0.41799999999999998</v>
      </c>
      <c r="L5127" s="279"/>
      <c r="M5127" s="284"/>
      <c r="T5127" s="285"/>
      <c r="AT5127" s="281" t="s">
        <v>373</v>
      </c>
      <c r="AU5127" s="281" t="s">
        <v>90</v>
      </c>
      <c r="AV5127" s="280" t="s">
        <v>90</v>
      </c>
      <c r="AW5127" s="280" t="s">
        <v>31</v>
      </c>
      <c r="AX5127" s="280" t="s">
        <v>77</v>
      </c>
      <c r="AY5127" s="281" t="s">
        <v>366</v>
      </c>
    </row>
    <row r="5128" spans="2:51" s="280" customFormat="1">
      <c r="B5128" s="279"/>
      <c r="D5128" s="274" t="s">
        <v>373</v>
      </c>
      <c r="E5128" s="281" t="s">
        <v>1</v>
      </c>
      <c r="F5128" s="282" t="s">
        <v>4028</v>
      </c>
      <c r="H5128" s="283">
        <v>0.125</v>
      </c>
      <c r="L5128" s="279"/>
      <c r="M5128" s="284"/>
      <c r="T5128" s="285"/>
      <c r="AT5128" s="281" t="s">
        <v>373</v>
      </c>
      <c r="AU5128" s="281" t="s">
        <v>90</v>
      </c>
      <c r="AV5128" s="280" t="s">
        <v>90</v>
      </c>
      <c r="AW5128" s="280" t="s">
        <v>31</v>
      </c>
      <c r="AX5128" s="280" t="s">
        <v>77</v>
      </c>
      <c r="AY5128" s="281" t="s">
        <v>366</v>
      </c>
    </row>
    <row r="5129" spans="2:51" s="273" customFormat="1">
      <c r="B5129" s="272"/>
      <c r="D5129" s="274" t="s">
        <v>373</v>
      </c>
      <c r="E5129" s="275" t="s">
        <v>1</v>
      </c>
      <c r="F5129" s="276" t="s">
        <v>1748</v>
      </c>
      <c r="H5129" s="275" t="s">
        <v>1</v>
      </c>
      <c r="L5129" s="272"/>
      <c r="M5129" s="277"/>
      <c r="T5129" s="278"/>
      <c r="AT5129" s="275" t="s">
        <v>373</v>
      </c>
      <c r="AU5129" s="275" t="s">
        <v>90</v>
      </c>
      <c r="AV5129" s="273" t="s">
        <v>84</v>
      </c>
      <c r="AW5129" s="273" t="s">
        <v>31</v>
      </c>
      <c r="AX5129" s="273" t="s">
        <v>77</v>
      </c>
      <c r="AY5129" s="275" t="s">
        <v>366</v>
      </c>
    </row>
    <row r="5130" spans="2:51" s="280" customFormat="1">
      <c r="B5130" s="279"/>
      <c r="D5130" s="274" t="s">
        <v>373</v>
      </c>
      <c r="E5130" s="281" t="s">
        <v>1</v>
      </c>
      <c r="F5130" s="282" t="s">
        <v>4029</v>
      </c>
      <c r="H5130" s="283">
        <v>1.325</v>
      </c>
      <c r="L5130" s="279"/>
      <c r="M5130" s="284"/>
      <c r="T5130" s="285"/>
      <c r="AT5130" s="281" t="s">
        <v>373</v>
      </c>
      <c r="AU5130" s="281" t="s">
        <v>90</v>
      </c>
      <c r="AV5130" s="280" t="s">
        <v>90</v>
      </c>
      <c r="AW5130" s="280" t="s">
        <v>31</v>
      </c>
      <c r="AX5130" s="280" t="s">
        <v>77</v>
      </c>
      <c r="AY5130" s="281" t="s">
        <v>366</v>
      </c>
    </row>
    <row r="5131" spans="2:51" s="280" customFormat="1">
      <c r="B5131" s="279"/>
      <c r="D5131" s="274" t="s">
        <v>373</v>
      </c>
      <c r="E5131" s="281" t="s">
        <v>1</v>
      </c>
      <c r="F5131" s="282" t="s">
        <v>4030</v>
      </c>
      <c r="H5131" s="283">
        <v>-0.25800000000000001</v>
      </c>
      <c r="L5131" s="279"/>
      <c r="M5131" s="284"/>
      <c r="T5131" s="285"/>
      <c r="AT5131" s="281" t="s">
        <v>373</v>
      </c>
      <c r="AU5131" s="281" t="s">
        <v>90</v>
      </c>
      <c r="AV5131" s="280" t="s">
        <v>90</v>
      </c>
      <c r="AW5131" s="280" t="s">
        <v>31</v>
      </c>
      <c r="AX5131" s="280" t="s">
        <v>77</v>
      </c>
      <c r="AY5131" s="281" t="s">
        <v>366</v>
      </c>
    </row>
    <row r="5132" spans="2:51" s="280" customFormat="1">
      <c r="B5132" s="279"/>
      <c r="D5132" s="274" t="s">
        <v>373</v>
      </c>
      <c r="E5132" s="281" t="s">
        <v>1</v>
      </c>
      <c r="F5132" s="282" t="s">
        <v>4031</v>
      </c>
      <c r="H5132" s="283">
        <v>0.28199999999999997</v>
      </c>
      <c r="L5132" s="279"/>
      <c r="M5132" s="284"/>
      <c r="T5132" s="285"/>
      <c r="AT5132" s="281" t="s">
        <v>373</v>
      </c>
      <c r="AU5132" s="281" t="s">
        <v>90</v>
      </c>
      <c r="AV5132" s="280" t="s">
        <v>90</v>
      </c>
      <c r="AW5132" s="280" t="s">
        <v>31</v>
      </c>
      <c r="AX5132" s="280" t="s">
        <v>77</v>
      </c>
      <c r="AY5132" s="281" t="s">
        <v>366</v>
      </c>
    </row>
    <row r="5133" spans="2:51" s="273" customFormat="1">
      <c r="B5133" s="272"/>
      <c r="D5133" s="274" t="s">
        <v>373</v>
      </c>
      <c r="E5133" s="275" t="s">
        <v>1</v>
      </c>
      <c r="F5133" s="276" t="s">
        <v>2315</v>
      </c>
      <c r="H5133" s="275" t="s">
        <v>1</v>
      </c>
      <c r="L5133" s="272"/>
      <c r="M5133" s="277"/>
      <c r="T5133" s="278"/>
      <c r="AT5133" s="275" t="s">
        <v>373</v>
      </c>
      <c r="AU5133" s="275" t="s">
        <v>90</v>
      </c>
      <c r="AV5133" s="273" t="s">
        <v>84</v>
      </c>
      <c r="AW5133" s="273" t="s">
        <v>31</v>
      </c>
      <c r="AX5133" s="273" t="s">
        <v>77</v>
      </c>
      <c r="AY5133" s="275" t="s">
        <v>366</v>
      </c>
    </row>
    <row r="5134" spans="2:51" s="280" customFormat="1">
      <c r="B5134" s="279"/>
      <c r="D5134" s="274" t="s">
        <v>373</v>
      </c>
      <c r="E5134" s="281" t="s">
        <v>1</v>
      </c>
      <c r="F5134" s="282" t="s">
        <v>4032</v>
      </c>
      <c r="H5134" s="283">
        <v>1.4850000000000001</v>
      </c>
      <c r="L5134" s="279"/>
      <c r="M5134" s="284"/>
      <c r="T5134" s="285"/>
      <c r="AT5134" s="281" t="s">
        <v>373</v>
      </c>
      <c r="AU5134" s="281" t="s">
        <v>90</v>
      </c>
      <c r="AV5134" s="280" t="s">
        <v>90</v>
      </c>
      <c r="AW5134" s="280" t="s">
        <v>31</v>
      </c>
      <c r="AX5134" s="280" t="s">
        <v>77</v>
      </c>
      <c r="AY5134" s="281" t="s">
        <v>366</v>
      </c>
    </row>
    <row r="5135" spans="2:51" s="280" customFormat="1">
      <c r="B5135" s="279"/>
      <c r="D5135" s="274" t="s">
        <v>373</v>
      </c>
      <c r="E5135" s="281" t="s">
        <v>1</v>
      </c>
      <c r="F5135" s="282" t="s">
        <v>4033</v>
      </c>
      <c r="H5135" s="283">
        <v>-0.23799999999999999</v>
      </c>
      <c r="L5135" s="279"/>
      <c r="M5135" s="284"/>
      <c r="T5135" s="285"/>
      <c r="AT5135" s="281" t="s">
        <v>373</v>
      </c>
      <c r="AU5135" s="281" t="s">
        <v>90</v>
      </c>
      <c r="AV5135" s="280" t="s">
        <v>90</v>
      </c>
      <c r="AW5135" s="280" t="s">
        <v>31</v>
      </c>
      <c r="AX5135" s="280" t="s">
        <v>77</v>
      </c>
      <c r="AY5135" s="281" t="s">
        <v>366</v>
      </c>
    </row>
    <row r="5136" spans="2:51" s="280" customFormat="1">
      <c r="B5136" s="279"/>
      <c r="D5136" s="274" t="s">
        <v>373</v>
      </c>
      <c r="E5136" s="281" t="s">
        <v>1</v>
      </c>
      <c r="F5136" s="282" t="s">
        <v>4031</v>
      </c>
      <c r="H5136" s="283">
        <v>0.28199999999999997</v>
      </c>
      <c r="L5136" s="279"/>
      <c r="M5136" s="284"/>
      <c r="T5136" s="285"/>
      <c r="AT5136" s="281" t="s">
        <v>373</v>
      </c>
      <c r="AU5136" s="281" t="s">
        <v>90</v>
      </c>
      <c r="AV5136" s="280" t="s">
        <v>90</v>
      </c>
      <c r="AW5136" s="280" t="s">
        <v>31</v>
      </c>
      <c r="AX5136" s="280" t="s">
        <v>77</v>
      </c>
      <c r="AY5136" s="281" t="s">
        <v>366</v>
      </c>
    </row>
    <row r="5137" spans="2:51" s="273" customFormat="1">
      <c r="B5137" s="272"/>
      <c r="D5137" s="274" t="s">
        <v>373</v>
      </c>
      <c r="E5137" s="275" t="s">
        <v>1</v>
      </c>
      <c r="F5137" s="276" t="s">
        <v>4034</v>
      </c>
      <c r="H5137" s="275" t="s">
        <v>1</v>
      </c>
      <c r="L5137" s="272"/>
      <c r="M5137" s="277"/>
      <c r="T5137" s="278"/>
      <c r="AT5137" s="275" t="s">
        <v>373</v>
      </c>
      <c r="AU5137" s="275" t="s">
        <v>90</v>
      </c>
      <c r="AV5137" s="273" t="s">
        <v>84</v>
      </c>
      <c r="AW5137" s="273" t="s">
        <v>31</v>
      </c>
      <c r="AX5137" s="273" t="s">
        <v>77</v>
      </c>
      <c r="AY5137" s="275" t="s">
        <v>366</v>
      </c>
    </row>
    <row r="5138" spans="2:51" s="280" customFormat="1">
      <c r="B5138" s="279"/>
      <c r="D5138" s="274" t="s">
        <v>373</v>
      </c>
      <c r="E5138" s="281" t="s">
        <v>1</v>
      </c>
      <c r="F5138" s="282" t="s">
        <v>4035</v>
      </c>
      <c r="H5138" s="283">
        <v>3.64</v>
      </c>
      <c r="L5138" s="279"/>
      <c r="M5138" s="284"/>
      <c r="T5138" s="285"/>
      <c r="AT5138" s="281" t="s">
        <v>373</v>
      </c>
      <c r="AU5138" s="281" t="s">
        <v>90</v>
      </c>
      <c r="AV5138" s="280" t="s">
        <v>90</v>
      </c>
      <c r="AW5138" s="280" t="s">
        <v>31</v>
      </c>
      <c r="AX5138" s="280" t="s">
        <v>77</v>
      </c>
      <c r="AY5138" s="281" t="s">
        <v>366</v>
      </c>
    </row>
    <row r="5139" spans="2:51" s="280" customFormat="1">
      <c r="B5139" s="279"/>
      <c r="D5139" s="274" t="s">
        <v>373</v>
      </c>
      <c r="E5139" s="281" t="s">
        <v>1</v>
      </c>
      <c r="F5139" s="282" t="s">
        <v>4036</v>
      </c>
      <c r="H5139" s="283">
        <v>-0.223</v>
      </c>
      <c r="L5139" s="279"/>
      <c r="M5139" s="284"/>
      <c r="T5139" s="285"/>
      <c r="AT5139" s="281" t="s">
        <v>373</v>
      </c>
      <c r="AU5139" s="281" t="s">
        <v>90</v>
      </c>
      <c r="AV5139" s="280" t="s">
        <v>90</v>
      </c>
      <c r="AW5139" s="280" t="s">
        <v>31</v>
      </c>
      <c r="AX5139" s="280" t="s">
        <v>77</v>
      </c>
      <c r="AY5139" s="281" t="s">
        <v>366</v>
      </c>
    </row>
    <row r="5140" spans="2:51" s="280" customFormat="1">
      <c r="B5140" s="279"/>
      <c r="D5140" s="274" t="s">
        <v>373</v>
      </c>
      <c r="E5140" s="281" t="s">
        <v>1</v>
      </c>
      <c r="F5140" s="282" t="s">
        <v>4031</v>
      </c>
      <c r="H5140" s="283">
        <v>0.28199999999999997</v>
      </c>
      <c r="L5140" s="279"/>
      <c r="M5140" s="284"/>
      <c r="T5140" s="285"/>
      <c r="AT5140" s="281" t="s">
        <v>373</v>
      </c>
      <c r="AU5140" s="281" t="s">
        <v>90</v>
      </c>
      <c r="AV5140" s="280" t="s">
        <v>90</v>
      </c>
      <c r="AW5140" s="280" t="s">
        <v>31</v>
      </c>
      <c r="AX5140" s="280" t="s">
        <v>77</v>
      </c>
      <c r="AY5140" s="281" t="s">
        <v>366</v>
      </c>
    </row>
    <row r="5141" spans="2:51" s="273" customFormat="1">
      <c r="B5141" s="272"/>
      <c r="D5141" s="274" t="s">
        <v>373</v>
      </c>
      <c r="E5141" s="275" t="s">
        <v>1</v>
      </c>
      <c r="F5141" s="276" t="s">
        <v>4037</v>
      </c>
      <c r="H5141" s="275" t="s">
        <v>1</v>
      </c>
      <c r="L5141" s="272"/>
      <c r="M5141" s="277"/>
      <c r="T5141" s="278"/>
      <c r="AT5141" s="275" t="s">
        <v>373</v>
      </c>
      <c r="AU5141" s="275" t="s">
        <v>90</v>
      </c>
      <c r="AV5141" s="273" t="s">
        <v>84</v>
      </c>
      <c r="AW5141" s="273" t="s">
        <v>31</v>
      </c>
      <c r="AX5141" s="273" t="s">
        <v>77</v>
      </c>
      <c r="AY5141" s="275" t="s">
        <v>366</v>
      </c>
    </row>
    <row r="5142" spans="2:51" s="280" customFormat="1">
      <c r="B5142" s="279"/>
      <c r="D5142" s="274" t="s">
        <v>373</v>
      </c>
      <c r="E5142" s="281" t="s">
        <v>1</v>
      </c>
      <c r="F5142" s="282" t="s">
        <v>4038</v>
      </c>
      <c r="H5142" s="283">
        <v>8.2590000000000003</v>
      </c>
      <c r="L5142" s="279"/>
      <c r="M5142" s="284"/>
      <c r="T5142" s="285"/>
      <c r="AT5142" s="281" t="s">
        <v>373</v>
      </c>
      <c r="AU5142" s="281" t="s">
        <v>90</v>
      </c>
      <c r="AV5142" s="280" t="s">
        <v>90</v>
      </c>
      <c r="AW5142" s="280" t="s">
        <v>31</v>
      </c>
      <c r="AX5142" s="280" t="s">
        <v>77</v>
      </c>
      <c r="AY5142" s="281" t="s">
        <v>366</v>
      </c>
    </row>
    <row r="5143" spans="2:51" s="280" customFormat="1">
      <c r="B5143" s="279"/>
      <c r="D5143" s="274" t="s">
        <v>373</v>
      </c>
      <c r="E5143" s="281" t="s">
        <v>1</v>
      </c>
      <c r="F5143" s="282" t="s">
        <v>1877</v>
      </c>
      <c r="H5143" s="283">
        <v>-3.0870000000000002</v>
      </c>
      <c r="L5143" s="279"/>
      <c r="M5143" s="284"/>
      <c r="T5143" s="285"/>
      <c r="AT5143" s="281" t="s">
        <v>373</v>
      </c>
      <c r="AU5143" s="281" t="s">
        <v>90</v>
      </c>
      <c r="AV5143" s="280" t="s">
        <v>90</v>
      </c>
      <c r="AW5143" s="280" t="s">
        <v>31</v>
      </c>
      <c r="AX5143" s="280" t="s">
        <v>77</v>
      </c>
      <c r="AY5143" s="281" t="s">
        <v>366</v>
      </c>
    </row>
    <row r="5144" spans="2:51" s="280" customFormat="1">
      <c r="B5144" s="279"/>
      <c r="D5144" s="274" t="s">
        <v>373</v>
      </c>
      <c r="E5144" s="281" t="s">
        <v>1</v>
      </c>
      <c r="F5144" s="282" t="s">
        <v>4039</v>
      </c>
      <c r="H5144" s="283">
        <v>1.746</v>
      </c>
      <c r="L5144" s="279"/>
      <c r="M5144" s="284"/>
      <c r="T5144" s="285"/>
      <c r="AT5144" s="281" t="s">
        <v>373</v>
      </c>
      <c r="AU5144" s="281" t="s">
        <v>90</v>
      </c>
      <c r="AV5144" s="280" t="s">
        <v>90</v>
      </c>
      <c r="AW5144" s="280" t="s">
        <v>31</v>
      </c>
      <c r="AX5144" s="280" t="s">
        <v>77</v>
      </c>
      <c r="AY5144" s="281" t="s">
        <v>366</v>
      </c>
    </row>
    <row r="5145" spans="2:51" s="273" customFormat="1">
      <c r="B5145" s="272"/>
      <c r="D5145" s="274" t="s">
        <v>373</v>
      </c>
      <c r="E5145" s="275" t="s">
        <v>1</v>
      </c>
      <c r="F5145" s="276" t="s">
        <v>4040</v>
      </c>
      <c r="H5145" s="275" t="s">
        <v>1</v>
      </c>
      <c r="L5145" s="272"/>
      <c r="M5145" s="277"/>
      <c r="T5145" s="278"/>
      <c r="AT5145" s="275" t="s">
        <v>373</v>
      </c>
      <c r="AU5145" s="275" t="s">
        <v>90</v>
      </c>
      <c r="AV5145" s="273" t="s">
        <v>84</v>
      </c>
      <c r="AW5145" s="273" t="s">
        <v>31</v>
      </c>
      <c r="AX5145" s="273" t="s">
        <v>77</v>
      </c>
      <c r="AY5145" s="275" t="s">
        <v>366</v>
      </c>
    </row>
    <row r="5146" spans="2:51" s="280" customFormat="1">
      <c r="B5146" s="279"/>
      <c r="D5146" s="274" t="s">
        <v>373</v>
      </c>
      <c r="E5146" s="281" t="s">
        <v>1</v>
      </c>
      <c r="F5146" s="282" t="s">
        <v>4041</v>
      </c>
      <c r="H5146" s="283">
        <v>14.106</v>
      </c>
      <c r="L5146" s="279"/>
      <c r="M5146" s="284"/>
      <c r="T5146" s="285"/>
      <c r="AT5146" s="281" t="s">
        <v>373</v>
      </c>
      <c r="AU5146" s="281" t="s">
        <v>90</v>
      </c>
      <c r="AV5146" s="280" t="s">
        <v>90</v>
      </c>
      <c r="AW5146" s="280" t="s">
        <v>31</v>
      </c>
      <c r="AX5146" s="280" t="s">
        <v>77</v>
      </c>
      <c r="AY5146" s="281" t="s">
        <v>366</v>
      </c>
    </row>
    <row r="5147" spans="2:51" s="280" customFormat="1">
      <c r="B5147" s="279"/>
      <c r="D5147" s="274" t="s">
        <v>373</v>
      </c>
      <c r="E5147" s="281" t="s">
        <v>1</v>
      </c>
      <c r="F5147" s="282" t="s">
        <v>4042</v>
      </c>
      <c r="H5147" s="283">
        <v>-1.915</v>
      </c>
      <c r="L5147" s="279"/>
      <c r="M5147" s="284"/>
      <c r="T5147" s="285"/>
      <c r="AT5147" s="281" t="s">
        <v>373</v>
      </c>
      <c r="AU5147" s="281" t="s">
        <v>90</v>
      </c>
      <c r="AV5147" s="280" t="s">
        <v>90</v>
      </c>
      <c r="AW5147" s="280" t="s">
        <v>31</v>
      </c>
      <c r="AX5147" s="280" t="s">
        <v>77</v>
      </c>
      <c r="AY5147" s="281" t="s">
        <v>366</v>
      </c>
    </row>
    <row r="5148" spans="2:51" s="280" customFormat="1">
      <c r="B5148" s="279"/>
      <c r="D5148" s="274" t="s">
        <v>373</v>
      </c>
      <c r="E5148" s="281" t="s">
        <v>1</v>
      </c>
      <c r="F5148" s="282" t="s">
        <v>4043</v>
      </c>
      <c r="H5148" s="283">
        <v>0.873</v>
      </c>
      <c r="L5148" s="279"/>
      <c r="M5148" s="284"/>
      <c r="T5148" s="285"/>
      <c r="AT5148" s="281" t="s">
        <v>373</v>
      </c>
      <c r="AU5148" s="281" t="s">
        <v>90</v>
      </c>
      <c r="AV5148" s="280" t="s">
        <v>90</v>
      </c>
      <c r="AW5148" s="280" t="s">
        <v>31</v>
      </c>
      <c r="AX5148" s="280" t="s">
        <v>77</v>
      </c>
      <c r="AY5148" s="281" t="s">
        <v>366</v>
      </c>
    </row>
    <row r="5149" spans="2:51" s="273" customFormat="1">
      <c r="B5149" s="272"/>
      <c r="D5149" s="274" t="s">
        <v>373</v>
      </c>
      <c r="E5149" s="275" t="s">
        <v>1</v>
      </c>
      <c r="F5149" s="276" t="s">
        <v>1594</v>
      </c>
      <c r="H5149" s="275" t="s">
        <v>1</v>
      </c>
      <c r="L5149" s="272"/>
      <c r="M5149" s="277"/>
      <c r="T5149" s="278"/>
      <c r="AT5149" s="275" t="s">
        <v>373</v>
      </c>
      <c r="AU5149" s="275" t="s">
        <v>90</v>
      </c>
      <c r="AV5149" s="273" t="s">
        <v>84</v>
      </c>
      <c r="AW5149" s="273" t="s">
        <v>31</v>
      </c>
      <c r="AX5149" s="273" t="s">
        <v>77</v>
      </c>
      <c r="AY5149" s="275" t="s">
        <v>366</v>
      </c>
    </row>
    <row r="5150" spans="2:51" s="280" customFormat="1">
      <c r="B5150" s="279"/>
      <c r="D5150" s="274" t="s">
        <v>373</v>
      </c>
      <c r="E5150" s="281" t="s">
        <v>1</v>
      </c>
      <c r="F5150" s="282" t="s">
        <v>4044</v>
      </c>
      <c r="H5150" s="283">
        <v>8.0180000000000007</v>
      </c>
      <c r="L5150" s="279"/>
      <c r="M5150" s="284"/>
      <c r="T5150" s="285"/>
      <c r="AT5150" s="281" t="s">
        <v>373</v>
      </c>
      <c r="AU5150" s="281" t="s">
        <v>90</v>
      </c>
      <c r="AV5150" s="280" t="s">
        <v>90</v>
      </c>
      <c r="AW5150" s="280" t="s">
        <v>31</v>
      </c>
      <c r="AX5150" s="280" t="s">
        <v>77</v>
      </c>
      <c r="AY5150" s="281" t="s">
        <v>366</v>
      </c>
    </row>
    <row r="5151" spans="2:51" s="280" customFormat="1">
      <c r="B5151" s="279"/>
      <c r="D5151" s="274" t="s">
        <v>373</v>
      </c>
      <c r="E5151" s="281" t="s">
        <v>1</v>
      </c>
      <c r="F5151" s="282" t="s">
        <v>1818</v>
      </c>
      <c r="H5151" s="283">
        <v>-3.1349999999999998</v>
      </c>
      <c r="L5151" s="279"/>
      <c r="M5151" s="284"/>
      <c r="T5151" s="285"/>
      <c r="AT5151" s="281" t="s">
        <v>373</v>
      </c>
      <c r="AU5151" s="281" t="s">
        <v>90</v>
      </c>
      <c r="AV5151" s="280" t="s">
        <v>90</v>
      </c>
      <c r="AW5151" s="280" t="s">
        <v>31</v>
      </c>
      <c r="AX5151" s="280" t="s">
        <v>77</v>
      </c>
      <c r="AY5151" s="281" t="s">
        <v>366</v>
      </c>
    </row>
    <row r="5152" spans="2:51" s="280" customFormat="1">
      <c r="B5152" s="279"/>
      <c r="D5152" s="274" t="s">
        <v>373</v>
      </c>
      <c r="E5152" s="281" t="s">
        <v>1</v>
      </c>
      <c r="F5152" s="282" t="s">
        <v>4045</v>
      </c>
      <c r="H5152" s="283">
        <v>1.2490000000000001</v>
      </c>
      <c r="L5152" s="279"/>
      <c r="M5152" s="284"/>
      <c r="T5152" s="285"/>
      <c r="AT5152" s="281" t="s">
        <v>373</v>
      </c>
      <c r="AU5152" s="281" t="s">
        <v>90</v>
      </c>
      <c r="AV5152" s="280" t="s">
        <v>90</v>
      </c>
      <c r="AW5152" s="280" t="s">
        <v>31</v>
      </c>
      <c r="AX5152" s="280" t="s">
        <v>77</v>
      </c>
      <c r="AY5152" s="281" t="s">
        <v>366</v>
      </c>
    </row>
    <row r="5153" spans="2:51" s="294" customFormat="1">
      <c r="B5153" s="293"/>
      <c r="D5153" s="274" t="s">
        <v>373</v>
      </c>
      <c r="E5153" s="295" t="s">
        <v>1</v>
      </c>
      <c r="F5153" s="296" t="s">
        <v>397</v>
      </c>
      <c r="H5153" s="297">
        <v>54.984000000000002</v>
      </c>
      <c r="L5153" s="293"/>
      <c r="M5153" s="298"/>
      <c r="T5153" s="299"/>
      <c r="AT5153" s="295" t="s">
        <v>373</v>
      </c>
      <c r="AU5153" s="295" t="s">
        <v>90</v>
      </c>
      <c r="AV5153" s="294" t="s">
        <v>149</v>
      </c>
      <c r="AW5153" s="294" t="s">
        <v>31</v>
      </c>
      <c r="AX5153" s="294" t="s">
        <v>77</v>
      </c>
      <c r="AY5153" s="295" t="s">
        <v>366</v>
      </c>
    </row>
    <row r="5154" spans="2:51" s="273" customFormat="1">
      <c r="B5154" s="272"/>
      <c r="D5154" s="274" t="s">
        <v>373</v>
      </c>
      <c r="E5154" s="275" t="s">
        <v>1</v>
      </c>
      <c r="F5154" s="276" t="s">
        <v>1597</v>
      </c>
      <c r="H5154" s="275" t="s">
        <v>1</v>
      </c>
      <c r="L5154" s="272"/>
      <c r="M5154" s="277"/>
      <c r="T5154" s="278"/>
      <c r="AT5154" s="275" t="s">
        <v>373</v>
      </c>
      <c r="AU5154" s="275" t="s">
        <v>90</v>
      </c>
      <c r="AV5154" s="273" t="s">
        <v>84</v>
      </c>
      <c r="AW5154" s="273" t="s">
        <v>31</v>
      </c>
      <c r="AX5154" s="273" t="s">
        <v>77</v>
      </c>
      <c r="AY5154" s="275" t="s">
        <v>366</v>
      </c>
    </row>
    <row r="5155" spans="2:51" s="273" customFormat="1">
      <c r="B5155" s="272"/>
      <c r="D5155" s="274" t="s">
        <v>373</v>
      </c>
      <c r="E5155" s="275" t="s">
        <v>1</v>
      </c>
      <c r="F5155" s="276" t="s">
        <v>1775</v>
      </c>
      <c r="H5155" s="275" t="s">
        <v>1</v>
      </c>
      <c r="L5155" s="272"/>
      <c r="M5155" s="277"/>
      <c r="T5155" s="278"/>
      <c r="AT5155" s="275" t="s">
        <v>373</v>
      </c>
      <c r="AU5155" s="275" t="s">
        <v>90</v>
      </c>
      <c r="AV5155" s="273" t="s">
        <v>84</v>
      </c>
      <c r="AW5155" s="273" t="s">
        <v>31</v>
      </c>
      <c r="AX5155" s="273" t="s">
        <v>77</v>
      </c>
      <c r="AY5155" s="275" t="s">
        <v>366</v>
      </c>
    </row>
    <row r="5156" spans="2:51" s="280" customFormat="1">
      <c r="B5156" s="279"/>
      <c r="D5156" s="274" t="s">
        <v>373</v>
      </c>
      <c r="E5156" s="281" t="s">
        <v>1</v>
      </c>
      <c r="F5156" s="282" t="s">
        <v>4046</v>
      </c>
      <c r="H5156" s="283">
        <v>2.6070000000000002</v>
      </c>
      <c r="L5156" s="279"/>
      <c r="M5156" s="284"/>
      <c r="T5156" s="285"/>
      <c r="AT5156" s="281" t="s">
        <v>373</v>
      </c>
      <c r="AU5156" s="281" t="s">
        <v>90</v>
      </c>
      <c r="AV5156" s="280" t="s">
        <v>90</v>
      </c>
      <c r="AW5156" s="280" t="s">
        <v>31</v>
      </c>
      <c r="AX5156" s="280" t="s">
        <v>77</v>
      </c>
      <c r="AY5156" s="281" t="s">
        <v>366</v>
      </c>
    </row>
    <row r="5157" spans="2:51" s="280" customFormat="1">
      <c r="B5157" s="279"/>
      <c r="D5157" s="274" t="s">
        <v>373</v>
      </c>
      <c r="E5157" s="281" t="s">
        <v>1</v>
      </c>
      <c r="F5157" s="282" t="s">
        <v>4047</v>
      </c>
      <c r="H5157" s="283">
        <v>-0.115</v>
      </c>
      <c r="L5157" s="279"/>
      <c r="M5157" s="284"/>
      <c r="T5157" s="285"/>
      <c r="AT5157" s="281" t="s">
        <v>373</v>
      </c>
      <c r="AU5157" s="281" t="s">
        <v>90</v>
      </c>
      <c r="AV5157" s="280" t="s">
        <v>90</v>
      </c>
      <c r="AW5157" s="280" t="s">
        <v>31</v>
      </c>
      <c r="AX5157" s="280" t="s">
        <v>77</v>
      </c>
      <c r="AY5157" s="281" t="s">
        <v>366</v>
      </c>
    </row>
    <row r="5158" spans="2:51" s="273" customFormat="1">
      <c r="B5158" s="272"/>
      <c r="D5158" s="274" t="s">
        <v>373</v>
      </c>
      <c r="E5158" s="275" t="s">
        <v>1</v>
      </c>
      <c r="F5158" s="276" t="s">
        <v>1777</v>
      </c>
      <c r="H5158" s="275" t="s">
        <v>1</v>
      </c>
      <c r="L5158" s="272"/>
      <c r="M5158" s="277"/>
      <c r="T5158" s="278"/>
      <c r="AT5158" s="275" t="s">
        <v>373</v>
      </c>
      <c r="AU5158" s="275" t="s">
        <v>90</v>
      </c>
      <c r="AV5158" s="273" t="s">
        <v>84</v>
      </c>
      <c r="AW5158" s="273" t="s">
        <v>31</v>
      </c>
      <c r="AX5158" s="273" t="s">
        <v>77</v>
      </c>
      <c r="AY5158" s="275" t="s">
        <v>366</v>
      </c>
    </row>
    <row r="5159" spans="2:51" s="280" customFormat="1">
      <c r="B5159" s="279"/>
      <c r="D5159" s="274" t="s">
        <v>373</v>
      </c>
      <c r="E5159" s="281" t="s">
        <v>1</v>
      </c>
      <c r="F5159" s="282" t="s">
        <v>4048</v>
      </c>
      <c r="H5159" s="283">
        <v>5.5439999999999996</v>
      </c>
      <c r="L5159" s="279"/>
      <c r="M5159" s="284"/>
      <c r="T5159" s="285"/>
      <c r="AT5159" s="281" t="s">
        <v>373</v>
      </c>
      <c r="AU5159" s="281" t="s">
        <v>90</v>
      </c>
      <c r="AV5159" s="280" t="s">
        <v>90</v>
      </c>
      <c r="AW5159" s="280" t="s">
        <v>31</v>
      </c>
      <c r="AX5159" s="280" t="s">
        <v>77</v>
      </c>
      <c r="AY5159" s="281" t="s">
        <v>366</v>
      </c>
    </row>
    <row r="5160" spans="2:51" s="280" customFormat="1">
      <c r="B5160" s="279"/>
      <c r="D5160" s="274" t="s">
        <v>373</v>
      </c>
      <c r="E5160" s="281" t="s">
        <v>1</v>
      </c>
      <c r="F5160" s="282" t="s">
        <v>4049</v>
      </c>
      <c r="H5160" s="283">
        <v>-1.7490000000000001</v>
      </c>
      <c r="L5160" s="279"/>
      <c r="M5160" s="284"/>
      <c r="T5160" s="285"/>
      <c r="AT5160" s="281" t="s">
        <v>373</v>
      </c>
      <c r="AU5160" s="281" t="s">
        <v>90</v>
      </c>
      <c r="AV5160" s="280" t="s">
        <v>90</v>
      </c>
      <c r="AW5160" s="280" t="s">
        <v>31</v>
      </c>
      <c r="AX5160" s="280" t="s">
        <v>77</v>
      </c>
      <c r="AY5160" s="281" t="s">
        <v>366</v>
      </c>
    </row>
    <row r="5161" spans="2:51" s="273" customFormat="1">
      <c r="B5161" s="272"/>
      <c r="D5161" s="274" t="s">
        <v>373</v>
      </c>
      <c r="E5161" s="275" t="s">
        <v>1</v>
      </c>
      <c r="F5161" s="276" t="s">
        <v>1763</v>
      </c>
      <c r="H5161" s="275" t="s">
        <v>1</v>
      </c>
      <c r="L5161" s="272"/>
      <c r="M5161" s="277"/>
      <c r="T5161" s="278"/>
      <c r="AT5161" s="275" t="s">
        <v>373</v>
      </c>
      <c r="AU5161" s="275" t="s">
        <v>90</v>
      </c>
      <c r="AV5161" s="273" t="s">
        <v>84</v>
      </c>
      <c r="AW5161" s="273" t="s">
        <v>31</v>
      </c>
      <c r="AX5161" s="273" t="s">
        <v>77</v>
      </c>
      <c r="AY5161" s="275" t="s">
        <v>366</v>
      </c>
    </row>
    <row r="5162" spans="2:51" s="280" customFormat="1">
      <c r="B5162" s="279"/>
      <c r="D5162" s="274" t="s">
        <v>373</v>
      </c>
      <c r="E5162" s="281" t="s">
        <v>1</v>
      </c>
      <c r="F5162" s="282" t="s">
        <v>4050</v>
      </c>
      <c r="H5162" s="283">
        <v>2.31</v>
      </c>
      <c r="L5162" s="279"/>
      <c r="M5162" s="284"/>
      <c r="T5162" s="285"/>
      <c r="AT5162" s="281" t="s">
        <v>373</v>
      </c>
      <c r="AU5162" s="281" t="s">
        <v>90</v>
      </c>
      <c r="AV5162" s="280" t="s">
        <v>90</v>
      </c>
      <c r="AW5162" s="280" t="s">
        <v>31</v>
      </c>
      <c r="AX5162" s="280" t="s">
        <v>77</v>
      </c>
      <c r="AY5162" s="281" t="s">
        <v>366</v>
      </c>
    </row>
    <row r="5163" spans="2:51" s="280" customFormat="1">
      <c r="B5163" s="279"/>
      <c r="D5163" s="274" t="s">
        <v>373</v>
      </c>
      <c r="E5163" s="281" t="s">
        <v>1</v>
      </c>
      <c r="F5163" s="282" t="s">
        <v>4051</v>
      </c>
      <c r="H5163" s="283">
        <v>-0.29199999999999998</v>
      </c>
      <c r="L5163" s="279"/>
      <c r="M5163" s="284"/>
      <c r="T5163" s="285"/>
      <c r="AT5163" s="281" t="s">
        <v>373</v>
      </c>
      <c r="AU5163" s="281" t="s">
        <v>90</v>
      </c>
      <c r="AV5163" s="280" t="s">
        <v>90</v>
      </c>
      <c r="AW5163" s="280" t="s">
        <v>31</v>
      </c>
      <c r="AX5163" s="280" t="s">
        <v>77</v>
      </c>
      <c r="AY5163" s="281" t="s">
        <v>366</v>
      </c>
    </row>
    <row r="5164" spans="2:51" s="280" customFormat="1">
      <c r="B5164" s="279"/>
      <c r="D5164" s="274" t="s">
        <v>373</v>
      </c>
      <c r="E5164" s="281" t="s">
        <v>1</v>
      </c>
      <c r="F5164" s="282" t="s">
        <v>4052</v>
      </c>
      <c r="H5164" s="283">
        <v>0.125</v>
      </c>
      <c r="L5164" s="279"/>
      <c r="M5164" s="284"/>
      <c r="T5164" s="285"/>
      <c r="AT5164" s="281" t="s">
        <v>373</v>
      </c>
      <c r="AU5164" s="281" t="s">
        <v>90</v>
      </c>
      <c r="AV5164" s="280" t="s">
        <v>90</v>
      </c>
      <c r="AW5164" s="280" t="s">
        <v>31</v>
      </c>
      <c r="AX5164" s="280" t="s">
        <v>77</v>
      </c>
      <c r="AY5164" s="281" t="s">
        <v>366</v>
      </c>
    </row>
    <row r="5165" spans="2:51" s="273" customFormat="1">
      <c r="B5165" s="272"/>
      <c r="D5165" s="274" t="s">
        <v>373</v>
      </c>
      <c r="E5165" s="275" t="s">
        <v>1</v>
      </c>
      <c r="F5165" s="276" t="s">
        <v>1765</v>
      </c>
      <c r="H5165" s="275" t="s">
        <v>1</v>
      </c>
      <c r="L5165" s="272"/>
      <c r="M5165" s="277"/>
      <c r="T5165" s="278"/>
      <c r="AT5165" s="275" t="s">
        <v>373</v>
      </c>
      <c r="AU5165" s="275" t="s">
        <v>90</v>
      </c>
      <c r="AV5165" s="273" t="s">
        <v>84</v>
      </c>
      <c r="AW5165" s="273" t="s">
        <v>31</v>
      </c>
      <c r="AX5165" s="273" t="s">
        <v>77</v>
      </c>
      <c r="AY5165" s="275" t="s">
        <v>366</v>
      </c>
    </row>
    <row r="5166" spans="2:51" s="280" customFormat="1">
      <c r="B5166" s="279"/>
      <c r="D5166" s="274" t="s">
        <v>373</v>
      </c>
      <c r="E5166" s="281" t="s">
        <v>1</v>
      </c>
      <c r="F5166" s="282" t="s">
        <v>4053</v>
      </c>
      <c r="H5166" s="283">
        <v>0.22800000000000001</v>
      </c>
      <c r="L5166" s="279"/>
      <c r="M5166" s="284"/>
      <c r="T5166" s="285"/>
      <c r="AT5166" s="281" t="s">
        <v>373</v>
      </c>
      <c r="AU5166" s="281" t="s">
        <v>90</v>
      </c>
      <c r="AV5166" s="280" t="s">
        <v>90</v>
      </c>
      <c r="AW5166" s="280" t="s">
        <v>31</v>
      </c>
      <c r="AX5166" s="280" t="s">
        <v>77</v>
      </c>
      <c r="AY5166" s="281" t="s">
        <v>366</v>
      </c>
    </row>
    <row r="5167" spans="2:51" s="273" customFormat="1">
      <c r="B5167" s="272"/>
      <c r="D5167" s="274" t="s">
        <v>373</v>
      </c>
      <c r="E5167" s="275" t="s">
        <v>1</v>
      </c>
      <c r="F5167" s="276" t="s">
        <v>1766</v>
      </c>
      <c r="H5167" s="275" t="s">
        <v>1</v>
      </c>
      <c r="L5167" s="272"/>
      <c r="M5167" s="277"/>
      <c r="T5167" s="278"/>
      <c r="AT5167" s="275" t="s">
        <v>373</v>
      </c>
      <c r="AU5167" s="275" t="s">
        <v>90</v>
      </c>
      <c r="AV5167" s="273" t="s">
        <v>84</v>
      </c>
      <c r="AW5167" s="273" t="s">
        <v>31</v>
      </c>
      <c r="AX5167" s="273" t="s">
        <v>77</v>
      </c>
      <c r="AY5167" s="275" t="s">
        <v>366</v>
      </c>
    </row>
    <row r="5168" spans="2:51" s="280" customFormat="1">
      <c r="B5168" s="279"/>
      <c r="D5168" s="274" t="s">
        <v>373</v>
      </c>
      <c r="E5168" s="281" t="s">
        <v>1</v>
      </c>
      <c r="F5168" s="282" t="s">
        <v>4054</v>
      </c>
      <c r="H5168" s="283">
        <v>1.49</v>
      </c>
      <c r="L5168" s="279"/>
      <c r="M5168" s="284"/>
      <c r="T5168" s="285"/>
      <c r="AT5168" s="281" t="s">
        <v>373</v>
      </c>
      <c r="AU5168" s="281" t="s">
        <v>90</v>
      </c>
      <c r="AV5168" s="280" t="s">
        <v>90</v>
      </c>
      <c r="AW5168" s="280" t="s">
        <v>31</v>
      </c>
      <c r="AX5168" s="280" t="s">
        <v>77</v>
      </c>
      <c r="AY5168" s="281" t="s">
        <v>366</v>
      </c>
    </row>
    <row r="5169" spans="2:51" s="273" customFormat="1">
      <c r="B5169" s="272"/>
      <c r="D5169" s="274" t="s">
        <v>373</v>
      </c>
      <c r="E5169" s="275" t="s">
        <v>1</v>
      </c>
      <c r="F5169" s="276" t="s">
        <v>2323</v>
      </c>
      <c r="H5169" s="275" t="s">
        <v>1</v>
      </c>
      <c r="L5169" s="272"/>
      <c r="M5169" s="277"/>
      <c r="T5169" s="278"/>
      <c r="AT5169" s="275" t="s">
        <v>373</v>
      </c>
      <c r="AU5169" s="275" t="s">
        <v>90</v>
      </c>
      <c r="AV5169" s="273" t="s">
        <v>84</v>
      </c>
      <c r="AW5169" s="273" t="s">
        <v>31</v>
      </c>
      <c r="AX5169" s="273" t="s">
        <v>77</v>
      </c>
      <c r="AY5169" s="275" t="s">
        <v>366</v>
      </c>
    </row>
    <row r="5170" spans="2:51" s="280" customFormat="1">
      <c r="B5170" s="279"/>
      <c r="D5170" s="274" t="s">
        <v>373</v>
      </c>
      <c r="E5170" s="281" t="s">
        <v>1</v>
      </c>
      <c r="F5170" s="282" t="s">
        <v>4055</v>
      </c>
      <c r="H5170" s="283">
        <v>1.403</v>
      </c>
      <c r="L5170" s="279"/>
      <c r="M5170" s="284"/>
      <c r="T5170" s="285"/>
      <c r="AT5170" s="281" t="s">
        <v>373</v>
      </c>
      <c r="AU5170" s="281" t="s">
        <v>90</v>
      </c>
      <c r="AV5170" s="280" t="s">
        <v>90</v>
      </c>
      <c r="AW5170" s="280" t="s">
        <v>31</v>
      </c>
      <c r="AX5170" s="280" t="s">
        <v>77</v>
      </c>
      <c r="AY5170" s="281" t="s">
        <v>366</v>
      </c>
    </row>
    <row r="5171" spans="2:51" s="273" customFormat="1">
      <c r="B5171" s="272"/>
      <c r="D5171" s="274" t="s">
        <v>373</v>
      </c>
      <c r="E5171" s="275" t="s">
        <v>1</v>
      </c>
      <c r="F5171" s="276" t="s">
        <v>4056</v>
      </c>
      <c r="H5171" s="275" t="s">
        <v>1</v>
      </c>
      <c r="L5171" s="272"/>
      <c r="M5171" s="277"/>
      <c r="T5171" s="278"/>
      <c r="AT5171" s="275" t="s">
        <v>373</v>
      </c>
      <c r="AU5171" s="275" t="s">
        <v>90</v>
      </c>
      <c r="AV5171" s="273" t="s">
        <v>84</v>
      </c>
      <c r="AW5171" s="273" t="s">
        <v>31</v>
      </c>
      <c r="AX5171" s="273" t="s">
        <v>77</v>
      </c>
      <c r="AY5171" s="275" t="s">
        <v>366</v>
      </c>
    </row>
    <row r="5172" spans="2:51" s="280" customFormat="1">
      <c r="B5172" s="279"/>
      <c r="D5172" s="274" t="s">
        <v>373</v>
      </c>
      <c r="E5172" s="281" t="s">
        <v>1</v>
      </c>
      <c r="F5172" s="282" t="s">
        <v>4057</v>
      </c>
      <c r="H5172" s="283">
        <v>1.18</v>
      </c>
      <c r="L5172" s="279"/>
      <c r="M5172" s="284"/>
      <c r="T5172" s="285"/>
      <c r="AT5172" s="281" t="s">
        <v>373</v>
      </c>
      <c r="AU5172" s="281" t="s">
        <v>90</v>
      </c>
      <c r="AV5172" s="280" t="s">
        <v>90</v>
      </c>
      <c r="AW5172" s="280" t="s">
        <v>31</v>
      </c>
      <c r="AX5172" s="280" t="s">
        <v>77</v>
      </c>
      <c r="AY5172" s="281" t="s">
        <v>366</v>
      </c>
    </row>
    <row r="5173" spans="2:51" s="273" customFormat="1">
      <c r="B5173" s="272"/>
      <c r="D5173" s="274" t="s">
        <v>373</v>
      </c>
      <c r="E5173" s="275" t="s">
        <v>1</v>
      </c>
      <c r="F5173" s="276" t="s">
        <v>1824</v>
      </c>
      <c r="H5173" s="275" t="s">
        <v>1</v>
      </c>
      <c r="L5173" s="272"/>
      <c r="M5173" s="277"/>
      <c r="T5173" s="278"/>
      <c r="AT5173" s="275" t="s">
        <v>373</v>
      </c>
      <c r="AU5173" s="275" t="s">
        <v>90</v>
      </c>
      <c r="AV5173" s="273" t="s">
        <v>84</v>
      </c>
      <c r="AW5173" s="273" t="s">
        <v>31</v>
      </c>
      <c r="AX5173" s="273" t="s">
        <v>77</v>
      </c>
      <c r="AY5173" s="275" t="s">
        <v>366</v>
      </c>
    </row>
    <row r="5174" spans="2:51" s="280" customFormat="1">
      <c r="B5174" s="279"/>
      <c r="D5174" s="274" t="s">
        <v>373</v>
      </c>
      <c r="E5174" s="281" t="s">
        <v>1</v>
      </c>
      <c r="F5174" s="282" t="s">
        <v>4058</v>
      </c>
      <c r="H5174" s="283">
        <v>9.24</v>
      </c>
      <c r="L5174" s="279"/>
      <c r="M5174" s="284"/>
      <c r="T5174" s="285"/>
      <c r="AT5174" s="281" t="s">
        <v>373</v>
      </c>
      <c r="AU5174" s="281" t="s">
        <v>90</v>
      </c>
      <c r="AV5174" s="280" t="s">
        <v>90</v>
      </c>
      <c r="AW5174" s="280" t="s">
        <v>31</v>
      </c>
      <c r="AX5174" s="280" t="s">
        <v>77</v>
      </c>
      <c r="AY5174" s="281" t="s">
        <v>366</v>
      </c>
    </row>
    <row r="5175" spans="2:51" s="280" customFormat="1">
      <c r="B5175" s="279"/>
      <c r="D5175" s="274" t="s">
        <v>373</v>
      </c>
      <c r="E5175" s="281" t="s">
        <v>1</v>
      </c>
      <c r="F5175" s="282" t="s">
        <v>4059</v>
      </c>
      <c r="H5175" s="283">
        <v>-1.8080000000000001</v>
      </c>
      <c r="L5175" s="279"/>
      <c r="M5175" s="284"/>
      <c r="T5175" s="285"/>
      <c r="AT5175" s="281" t="s">
        <v>373</v>
      </c>
      <c r="AU5175" s="281" t="s">
        <v>90</v>
      </c>
      <c r="AV5175" s="280" t="s">
        <v>90</v>
      </c>
      <c r="AW5175" s="280" t="s">
        <v>31</v>
      </c>
      <c r="AX5175" s="280" t="s">
        <v>77</v>
      </c>
      <c r="AY5175" s="281" t="s">
        <v>366</v>
      </c>
    </row>
    <row r="5176" spans="2:51" s="280" customFormat="1">
      <c r="B5176" s="279"/>
      <c r="D5176" s="274" t="s">
        <v>373</v>
      </c>
      <c r="E5176" s="281" t="s">
        <v>1</v>
      </c>
      <c r="F5176" s="282" t="s">
        <v>4060</v>
      </c>
      <c r="H5176" s="283">
        <v>0.36</v>
      </c>
      <c r="L5176" s="279"/>
      <c r="M5176" s="284"/>
      <c r="T5176" s="285"/>
      <c r="AT5176" s="281" t="s">
        <v>373</v>
      </c>
      <c r="AU5176" s="281" t="s">
        <v>90</v>
      </c>
      <c r="AV5176" s="280" t="s">
        <v>90</v>
      </c>
      <c r="AW5176" s="280" t="s">
        <v>31</v>
      </c>
      <c r="AX5176" s="280" t="s">
        <v>77</v>
      </c>
      <c r="AY5176" s="281" t="s">
        <v>366</v>
      </c>
    </row>
    <row r="5177" spans="2:51" s="273" customFormat="1">
      <c r="B5177" s="272"/>
      <c r="D5177" s="274" t="s">
        <v>373</v>
      </c>
      <c r="E5177" s="275" t="s">
        <v>1</v>
      </c>
      <c r="F5177" s="276" t="s">
        <v>1822</v>
      </c>
      <c r="H5177" s="275" t="s">
        <v>1</v>
      </c>
      <c r="L5177" s="272"/>
      <c r="M5177" s="277"/>
      <c r="T5177" s="278"/>
      <c r="AT5177" s="275" t="s">
        <v>373</v>
      </c>
      <c r="AU5177" s="275" t="s">
        <v>90</v>
      </c>
      <c r="AV5177" s="273" t="s">
        <v>84</v>
      </c>
      <c r="AW5177" s="273" t="s">
        <v>31</v>
      </c>
      <c r="AX5177" s="273" t="s">
        <v>77</v>
      </c>
      <c r="AY5177" s="275" t="s">
        <v>366</v>
      </c>
    </row>
    <row r="5178" spans="2:51" s="280" customFormat="1">
      <c r="B5178" s="279"/>
      <c r="D5178" s="274" t="s">
        <v>373</v>
      </c>
      <c r="E5178" s="281" t="s">
        <v>1</v>
      </c>
      <c r="F5178" s="282" t="s">
        <v>4061</v>
      </c>
      <c r="H5178" s="283">
        <v>19.103999999999999</v>
      </c>
      <c r="L5178" s="279"/>
      <c r="M5178" s="284"/>
      <c r="T5178" s="285"/>
      <c r="AT5178" s="281" t="s">
        <v>373</v>
      </c>
      <c r="AU5178" s="281" t="s">
        <v>90</v>
      </c>
      <c r="AV5178" s="280" t="s">
        <v>90</v>
      </c>
      <c r="AW5178" s="280" t="s">
        <v>31</v>
      </c>
      <c r="AX5178" s="280" t="s">
        <v>77</v>
      </c>
      <c r="AY5178" s="281" t="s">
        <v>366</v>
      </c>
    </row>
    <row r="5179" spans="2:51" s="280" customFormat="1">
      <c r="B5179" s="279"/>
      <c r="D5179" s="274" t="s">
        <v>373</v>
      </c>
      <c r="E5179" s="281" t="s">
        <v>1</v>
      </c>
      <c r="F5179" s="282" t="s">
        <v>4059</v>
      </c>
      <c r="H5179" s="283">
        <v>-1.8080000000000001</v>
      </c>
      <c r="L5179" s="279"/>
      <c r="M5179" s="284"/>
      <c r="T5179" s="285"/>
      <c r="AT5179" s="281" t="s">
        <v>373</v>
      </c>
      <c r="AU5179" s="281" t="s">
        <v>90</v>
      </c>
      <c r="AV5179" s="280" t="s">
        <v>90</v>
      </c>
      <c r="AW5179" s="280" t="s">
        <v>31</v>
      </c>
      <c r="AX5179" s="280" t="s">
        <v>77</v>
      </c>
      <c r="AY5179" s="281" t="s">
        <v>366</v>
      </c>
    </row>
    <row r="5180" spans="2:51" s="280" customFormat="1">
      <c r="B5180" s="279"/>
      <c r="D5180" s="274" t="s">
        <v>373</v>
      </c>
      <c r="E5180" s="281" t="s">
        <v>1</v>
      </c>
      <c r="F5180" s="282" t="s">
        <v>4060</v>
      </c>
      <c r="H5180" s="283">
        <v>0.36</v>
      </c>
      <c r="L5180" s="279"/>
      <c r="M5180" s="284"/>
      <c r="T5180" s="285"/>
      <c r="AT5180" s="281" t="s">
        <v>373</v>
      </c>
      <c r="AU5180" s="281" t="s">
        <v>90</v>
      </c>
      <c r="AV5180" s="280" t="s">
        <v>90</v>
      </c>
      <c r="AW5180" s="280" t="s">
        <v>31</v>
      </c>
      <c r="AX5180" s="280" t="s">
        <v>77</v>
      </c>
      <c r="AY5180" s="281" t="s">
        <v>366</v>
      </c>
    </row>
    <row r="5181" spans="2:51" s="294" customFormat="1">
      <c r="B5181" s="293"/>
      <c r="D5181" s="274" t="s">
        <v>373</v>
      </c>
      <c r="E5181" s="295" t="s">
        <v>1</v>
      </c>
      <c r="F5181" s="296" t="s">
        <v>397</v>
      </c>
      <c r="H5181" s="297">
        <v>38.179000000000002</v>
      </c>
      <c r="L5181" s="293"/>
      <c r="M5181" s="298"/>
      <c r="T5181" s="299"/>
      <c r="AT5181" s="295" t="s">
        <v>373</v>
      </c>
      <c r="AU5181" s="295" t="s">
        <v>90</v>
      </c>
      <c r="AV5181" s="294" t="s">
        <v>149</v>
      </c>
      <c r="AW5181" s="294" t="s">
        <v>31</v>
      </c>
      <c r="AX5181" s="294" t="s">
        <v>77</v>
      </c>
      <c r="AY5181" s="295" t="s">
        <v>366</v>
      </c>
    </row>
    <row r="5182" spans="2:51" s="273" customFormat="1">
      <c r="B5182" s="272"/>
      <c r="D5182" s="274" t="s">
        <v>373</v>
      </c>
      <c r="E5182" s="275" t="s">
        <v>1</v>
      </c>
      <c r="F5182" s="276" t="s">
        <v>1600</v>
      </c>
      <c r="H5182" s="275" t="s">
        <v>1</v>
      </c>
      <c r="L5182" s="272"/>
      <c r="M5182" s="277"/>
      <c r="T5182" s="278"/>
      <c r="AT5182" s="275" t="s">
        <v>373</v>
      </c>
      <c r="AU5182" s="275" t="s">
        <v>90</v>
      </c>
      <c r="AV5182" s="273" t="s">
        <v>84</v>
      </c>
      <c r="AW5182" s="273" t="s">
        <v>31</v>
      </c>
      <c r="AX5182" s="273" t="s">
        <v>77</v>
      </c>
      <c r="AY5182" s="275" t="s">
        <v>366</v>
      </c>
    </row>
    <row r="5183" spans="2:51" s="273" customFormat="1">
      <c r="B5183" s="272"/>
      <c r="D5183" s="274" t="s">
        <v>373</v>
      </c>
      <c r="E5183" s="275" t="s">
        <v>1</v>
      </c>
      <c r="F5183" s="276" t="s">
        <v>1801</v>
      </c>
      <c r="H5183" s="275" t="s">
        <v>1</v>
      </c>
      <c r="L5183" s="272"/>
      <c r="M5183" s="277"/>
      <c r="T5183" s="278"/>
      <c r="AT5183" s="275" t="s">
        <v>373</v>
      </c>
      <c r="AU5183" s="275" t="s">
        <v>90</v>
      </c>
      <c r="AV5183" s="273" t="s">
        <v>84</v>
      </c>
      <c r="AW5183" s="273" t="s">
        <v>31</v>
      </c>
      <c r="AX5183" s="273" t="s">
        <v>77</v>
      </c>
      <c r="AY5183" s="275" t="s">
        <v>366</v>
      </c>
    </row>
    <row r="5184" spans="2:51" s="280" customFormat="1">
      <c r="B5184" s="279"/>
      <c r="D5184" s="274" t="s">
        <v>373</v>
      </c>
      <c r="E5184" s="281" t="s">
        <v>1</v>
      </c>
      <c r="F5184" s="282" t="s">
        <v>4062</v>
      </c>
      <c r="H5184" s="283">
        <v>2.5409999999999999</v>
      </c>
      <c r="L5184" s="279"/>
      <c r="M5184" s="284"/>
      <c r="T5184" s="285"/>
      <c r="AT5184" s="281" t="s">
        <v>373</v>
      </c>
      <c r="AU5184" s="281" t="s">
        <v>90</v>
      </c>
      <c r="AV5184" s="280" t="s">
        <v>90</v>
      </c>
      <c r="AW5184" s="280" t="s">
        <v>31</v>
      </c>
      <c r="AX5184" s="280" t="s">
        <v>77</v>
      </c>
      <c r="AY5184" s="281" t="s">
        <v>366</v>
      </c>
    </row>
    <row r="5185" spans="2:51" s="280" customFormat="1">
      <c r="B5185" s="279"/>
      <c r="D5185" s="274" t="s">
        <v>373</v>
      </c>
      <c r="E5185" s="281" t="s">
        <v>1</v>
      </c>
      <c r="F5185" s="282" t="s">
        <v>4063</v>
      </c>
      <c r="H5185" s="283">
        <v>-0.375</v>
      </c>
      <c r="L5185" s="279"/>
      <c r="M5185" s="284"/>
      <c r="T5185" s="285"/>
      <c r="AT5185" s="281" t="s">
        <v>373</v>
      </c>
      <c r="AU5185" s="281" t="s">
        <v>90</v>
      </c>
      <c r="AV5185" s="280" t="s">
        <v>90</v>
      </c>
      <c r="AW5185" s="280" t="s">
        <v>31</v>
      </c>
      <c r="AX5185" s="280" t="s">
        <v>77</v>
      </c>
      <c r="AY5185" s="281" t="s">
        <v>366</v>
      </c>
    </row>
    <row r="5186" spans="2:51" s="280" customFormat="1">
      <c r="B5186" s="279"/>
      <c r="D5186" s="274" t="s">
        <v>373</v>
      </c>
      <c r="E5186" s="281" t="s">
        <v>1</v>
      </c>
      <c r="F5186" s="282" t="s">
        <v>4064</v>
      </c>
      <c r="H5186" s="283">
        <v>0.34100000000000003</v>
      </c>
      <c r="L5186" s="279"/>
      <c r="M5186" s="284"/>
      <c r="T5186" s="285"/>
      <c r="AT5186" s="281" t="s">
        <v>373</v>
      </c>
      <c r="AU5186" s="281" t="s">
        <v>90</v>
      </c>
      <c r="AV5186" s="280" t="s">
        <v>90</v>
      </c>
      <c r="AW5186" s="280" t="s">
        <v>31</v>
      </c>
      <c r="AX5186" s="280" t="s">
        <v>77</v>
      </c>
      <c r="AY5186" s="281" t="s">
        <v>366</v>
      </c>
    </row>
    <row r="5187" spans="2:51" s="273" customFormat="1">
      <c r="B5187" s="272"/>
      <c r="D5187" s="274" t="s">
        <v>373</v>
      </c>
      <c r="E5187" s="275" t="s">
        <v>1</v>
      </c>
      <c r="F5187" s="276" t="s">
        <v>1803</v>
      </c>
      <c r="H5187" s="275" t="s">
        <v>1</v>
      </c>
      <c r="L5187" s="272"/>
      <c r="M5187" s="277"/>
      <c r="T5187" s="278"/>
      <c r="AT5187" s="275" t="s">
        <v>373</v>
      </c>
      <c r="AU5187" s="275" t="s">
        <v>90</v>
      </c>
      <c r="AV5187" s="273" t="s">
        <v>84</v>
      </c>
      <c r="AW5187" s="273" t="s">
        <v>31</v>
      </c>
      <c r="AX5187" s="273" t="s">
        <v>77</v>
      </c>
      <c r="AY5187" s="275" t="s">
        <v>366</v>
      </c>
    </row>
    <row r="5188" spans="2:51" s="280" customFormat="1">
      <c r="B5188" s="279"/>
      <c r="D5188" s="274" t="s">
        <v>373</v>
      </c>
      <c r="E5188" s="281" t="s">
        <v>1</v>
      </c>
      <c r="F5188" s="282" t="s">
        <v>4048</v>
      </c>
      <c r="H5188" s="283">
        <v>5.5439999999999996</v>
      </c>
      <c r="L5188" s="279"/>
      <c r="M5188" s="284"/>
      <c r="T5188" s="285"/>
      <c r="AT5188" s="281" t="s">
        <v>373</v>
      </c>
      <c r="AU5188" s="281" t="s">
        <v>90</v>
      </c>
      <c r="AV5188" s="280" t="s">
        <v>90</v>
      </c>
      <c r="AW5188" s="280" t="s">
        <v>31</v>
      </c>
      <c r="AX5188" s="280" t="s">
        <v>77</v>
      </c>
      <c r="AY5188" s="281" t="s">
        <v>366</v>
      </c>
    </row>
    <row r="5189" spans="2:51" s="280" customFormat="1">
      <c r="B5189" s="279"/>
      <c r="D5189" s="274" t="s">
        <v>373</v>
      </c>
      <c r="E5189" s="281" t="s">
        <v>1</v>
      </c>
      <c r="F5189" s="282" t="s">
        <v>4049</v>
      </c>
      <c r="H5189" s="283">
        <v>-1.7490000000000001</v>
      </c>
      <c r="L5189" s="279"/>
      <c r="M5189" s="284"/>
      <c r="T5189" s="285"/>
      <c r="AT5189" s="281" t="s">
        <v>373</v>
      </c>
      <c r="AU5189" s="281" t="s">
        <v>90</v>
      </c>
      <c r="AV5189" s="280" t="s">
        <v>90</v>
      </c>
      <c r="AW5189" s="280" t="s">
        <v>31</v>
      </c>
      <c r="AX5189" s="280" t="s">
        <v>77</v>
      </c>
      <c r="AY5189" s="281" t="s">
        <v>366</v>
      </c>
    </row>
    <row r="5190" spans="2:51" s="273" customFormat="1">
      <c r="B5190" s="272"/>
      <c r="D5190" s="274" t="s">
        <v>373</v>
      </c>
      <c r="E5190" s="275" t="s">
        <v>1</v>
      </c>
      <c r="F5190" s="276" t="s">
        <v>2277</v>
      </c>
      <c r="H5190" s="275" t="s">
        <v>1</v>
      </c>
      <c r="L5190" s="272"/>
      <c r="M5190" s="277"/>
      <c r="T5190" s="278"/>
      <c r="AT5190" s="275" t="s">
        <v>373</v>
      </c>
      <c r="AU5190" s="275" t="s">
        <v>90</v>
      </c>
      <c r="AV5190" s="273" t="s">
        <v>84</v>
      </c>
      <c r="AW5190" s="273" t="s">
        <v>31</v>
      </c>
      <c r="AX5190" s="273" t="s">
        <v>77</v>
      </c>
      <c r="AY5190" s="275" t="s">
        <v>366</v>
      </c>
    </row>
    <row r="5191" spans="2:51" s="280" customFormat="1">
      <c r="B5191" s="279"/>
      <c r="D5191" s="274" t="s">
        <v>373</v>
      </c>
      <c r="E5191" s="281" t="s">
        <v>1</v>
      </c>
      <c r="F5191" s="282" t="s">
        <v>4065</v>
      </c>
      <c r="H5191" s="283">
        <v>2.331</v>
      </c>
      <c r="L5191" s="279"/>
      <c r="M5191" s="284"/>
      <c r="T5191" s="285"/>
      <c r="AT5191" s="281" t="s">
        <v>373</v>
      </c>
      <c r="AU5191" s="281" t="s">
        <v>90</v>
      </c>
      <c r="AV5191" s="280" t="s">
        <v>90</v>
      </c>
      <c r="AW5191" s="280" t="s">
        <v>31</v>
      </c>
      <c r="AX5191" s="280" t="s">
        <v>77</v>
      </c>
      <c r="AY5191" s="281" t="s">
        <v>366</v>
      </c>
    </row>
    <row r="5192" spans="2:51" s="280" customFormat="1">
      <c r="B5192" s="279"/>
      <c r="D5192" s="274" t="s">
        <v>373</v>
      </c>
      <c r="E5192" s="281" t="s">
        <v>1</v>
      </c>
      <c r="F5192" s="282" t="s">
        <v>4066</v>
      </c>
      <c r="H5192" s="283">
        <v>-0.28000000000000003</v>
      </c>
      <c r="L5192" s="279"/>
      <c r="M5192" s="284"/>
      <c r="T5192" s="285"/>
      <c r="AT5192" s="281" t="s">
        <v>373</v>
      </c>
      <c r="AU5192" s="281" t="s">
        <v>90</v>
      </c>
      <c r="AV5192" s="280" t="s">
        <v>90</v>
      </c>
      <c r="AW5192" s="280" t="s">
        <v>31</v>
      </c>
      <c r="AX5192" s="280" t="s">
        <v>77</v>
      </c>
      <c r="AY5192" s="281" t="s">
        <v>366</v>
      </c>
    </row>
    <row r="5193" spans="2:51" s="280" customFormat="1">
      <c r="B5193" s="279"/>
      <c r="D5193" s="274" t="s">
        <v>373</v>
      </c>
      <c r="E5193" s="281" t="s">
        <v>1</v>
      </c>
      <c r="F5193" s="282" t="s">
        <v>4067</v>
      </c>
      <c r="H5193" s="283">
        <v>0.29399999999999998</v>
      </c>
      <c r="L5193" s="279"/>
      <c r="M5193" s="284"/>
      <c r="T5193" s="285"/>
      <c r="AT5193" s="281" t="s">
        <v>373</v>
      </c>
      <c r="AU5193" s="281" t="s">
        <v>90</v>
      </c>
      <c r="AV5193" s="280" t="s">
        <v>90</v>
      </c>
      <c r="AW5193" s="280" t="s">
        <v>31</v>
      </c>
      <c r="AX5193" s="280" t="s">
        <v>77</v>
      </c>
      <c r="AY5193" s="281" t="s">
        <v>366</v>
      </c>
    </row>
    <row r="5194" spans="2:51" s="273" customFormat="1">
      <c r="B5194" s="272"/>
      <c r="D5194" s="274" t="s">
        <v>373</v>
      </c>
      <c r="E5194" s="275" t="s">
        <v>1</v>
      </c>
      <c r="F5194" s="276" t="s">
        <v>1787</v>
      </c>
      <c r="H5194" s="275" t="s">
        <v>1</v>
      </c>
      <c r="L5194" s="272"/>
      <c r="M5194" s="277"/>
      <c r="T5194" s="278"/>
      <c r="AT5194" s="275" t="s">
        <v>373</v>
      </c>
      <c r="AU5194" s="275" t="s">
        <v>90</v>
      </c>
      <c r="AV5194" s="273" t="s">
        <v>84</v>
      </c>
      <c r="AW5194" s="273" t="s">
        <v>31</v>
      </c>
      <c r="AX5194" s="273" t="s">
        <v>77</v>
      </c>
      <c r="AY5194" s="275" t="s">
        <v>366</v>
      </c>
    </row>
    <row r="5195" spans="2:51" s="280" customFormat="1">
      <c r="B5195" s="279"/>
      <c r="D5195" s="274" t="s">
        <v>373</v>
      </c>
      <c r="E5195" s="281" t="s">
        <v>1</v>
      </c>
      <c r="F5195" s="282" t="s">
        <v>4068</v>
      </c>
      <c r="H5195" s="283">
        <v>1.1879999999999999</v>
      </c>
      <c r="L5195" s="279"/>
      <c r="M5195" s="284"/>
      <c r="T5195" s="285"/>
      <c r="AT5195" s="281" t="s">
        <v>373</v>
      </c>
      <c r="AU5195" s="281" t="s">
        <v>90</v>
      </c>
      <c r="AV5195" s="280" t="s">
        <v>90</v>
      </c>
      <c r="AW5195" s="280" t="s">
        <v>31</v>
      </c>
      <c r="AX5195" s="280" t="s">
        <v>77</v>
      </c>
      <c r="AY5195" s="281" t="s">
        <v>366</v>
      </c>
    </row>
    <row r="5196" spans="2:51" s="273" customFormat="1">
      <c r="B5196" s="272"/>
      <c r="D5196" s="274" t="s">
        <v>373</v>
      </c>
      <c r="E5196" s="275" t="s">
        <v>1</v>
      </c>
      <c r="F5196" s="276" t="s">
        <v>1789</v>
      </c>
      <c r="H5196" s="275" t="s">
        <v>1</v>
      </c>
      <c r="L5196" s="272"/>
      <c r="M5196" s="277"/>
      <c r="T5196" s="278"/>
      <c r="AT5196" s="275" t="s">
        <v>373</v>
      </c>
      <c r="AU5196" s="275" t="s">
        <v>90</v>
      </c>
      <c r="AV5196" s="273" t="s">
        <v>84</v>
      </c>
      <c r="AW5196" s="273" t="s">
        <v>31</v>
      </c>
      <c r="AX5196" s="273" t="s">
        <v>77</v>
      </c>
      <c r="AY5196" s="275" t="s">
        <v>366</v>
      </c>
    </row>
    <row r="5197" spans="2:51" s="280" customFormat="1">
      <c r="B5197" s="279"/>
      <c r="D5197" s="274" t="s">
        <v>373</v>
      </c>
      <c r="E5197" s="281" t="s">
        <v>1</v>
      </c>
      <c r="F5197" s="282" t="s">
        <v>4055</v>
      </c>
      <c r="H5197" s="283">
        <v>1.403</v>
      </c>
      <c r="L5197" s="279"/>
      <c r="M5197" s="284"/>
      <c r="T5197" s="285"/>
      <c r="AT5197" s="281" t="s">
        <v>373</v>
      </c>
      <c r="AU5197" s="281" t="s">
        <v>90</v>
      </c>
      <c r="AV5197" s="280" t="s">
        <v>90</v>
      </c>
      <c r="AW5197" s="280" t="s">
        <v>31</v>
      </c>
      <c r="AX5197" s="280" t="s">
        <v>77</v>
      </c>
      <c r="AY5197" s="281" t="s">
        <v>366</v>
      </c>
    </row>
    <row r="5198" spans="2:51" s="273" customFormat="1">
      <c r="B5198" s="272"/>
      <c r="D5198" s="274" t="s">
        <v>373</v>
      </c>
      <c r="E5198" s="275" t="s">
        <v>1</v>
      </c>
      <c r="F5198" s="276" t="s">
        <v>2327</v>
      </c>
      <c r="H5198" s="275" t="s">
        <v>1</v>
      </c>
      <c r="L5198" s="272"/>
      <c r="M5198" s="277"/>
      <c r="T5198" s="278"/>
      <c r="AT5198" s="275" t="s">
        <v>373</v>
      </c>
      <c r="AU5198" s="275" t="s">
        <v>90</v>
      </c>
      <c r="AV5198" s="273" t="s">
        <v>84</v>
      </c>
      <c r="AW5198" s="273" t="s">
        <v>31</v>
      </c>
      <c r="AX5198" s="273" t="s">
        <v>77</v>
      </c>
      <c r="AY5198" s="275" t="s">
        <v>366</v>
      </c>
    </row>
    <row r="5199" spans="2:51" s="280" customFormat="1">
      <c r="B5199" s="279"/>
      <c r="D5199" s="274" t="s">
        <v>373</v>
      </c>
      <c r="E5199" s="281" t="s">
        <v>1</v>
      </c>
      <c r="F5199" s="282" t="s">
        <v>4069</v>
      </c>
      <c r="H5199" s="283">
        <v>3.8969999999999998</v>
      </c>
      <c r="L5199" s="279"/>
      <c r="M5199" s="284"/>
      <c r="T5199" s="285"/>
      <c r="AT5199" s="281" t="s">
        <v>373</v>
      </c>
      <c r="AU5199" s="281" t="s">
        <v>90</v>
      </c>
      <c r="AV5199" s="280" t="s">
        <v>90</v>
      </c>
      <c r="AW5199" s="280" t="s">
        <v>31</v>
      </c>
      <c r="AX5199" s="280" t="s">
        <v>77</v>
      </c>
      <c r="AY5199" s="281" t="s">
        <v>366</v>
      </c>
    </row>
    <row r="5200" spans="2:51" s="273" customFormat="1">
      <c r="B5200" s="272"/>
      <c r="D5200" s="274" t="s">
        <v>373</v>
      </c>
      <c r="E5200" s="275" t="s">
        <v>1</v>
      </c>
      <c r="F5200" s="276" t="s">
        <v>1830</v>
      </c>
      <c r="H5200" s="275" t="s">
        <v>1</v>
      </c>
      <c r="L5200" s="272"/>
      <c r="M5200" s="277"/>
      <c r="T5200" s="278"/>
      <c r="AT5200" s="275" t="s">
        <v>373</v>
      </c>
      <c r="AU5200" s="275" t="s">
        <v>90</v>
      </c>
      <c r="AV5200" s="273" t="s">
        <v>84</v>
      </c>
      <c r="AW5200" s="273" t="s">
        <v>31</v>
      </c>
      <c r="AX5200" s="273" t="s">
        <v>77</v>
      </c>
      <c r="AY5200" s="275" t="s">
        <v>366</v>
      </c>
    </row>
    <row r="5201" spans="2:51" s="280" customFormat="1">
      <c r="B5201" s="279"/>
      <c r="D5201" s="274" t="s">
        <v>373</v>
      </c>
      <c r="E5201" s="281" t="s">
        <v>1</v>
      </c>
      <c r="F5201" s="282" t="s">
        <v>4070</v>
      </c>
      <c r="H5201" s="283">
        <v>21.327999999999999</v>
      </c>
      <c r="L5201" s="279"/>
      <c r="M5201" s="284"/>
      <c r="T5201" s="285"/>
      <c r="AT5201" s="281" t="s">
        <v>373</v>
      </c>
      <c r="AU5201" s="281" t="s">
        <v>90</v>
      </c>
      <c r="AV5201" s="280" t="s">
        <v>90</v>
      </c>
      <c r="AW5201" s="280" t="s">
        <v>31</v>
      </c>
      <c r="AX5201" s="280" t="s">
        <v>77</v>
      </c>
      <c r="AY5201" s="281" t="s">
        <v>366</v>
      </c>
    </row>
    <row r="5202" spans="2:51" s="280" customFormat="1">
      <c r="B5202" s="279"/>
      <c r="D5202" s="274" t="s">
        <v>373</v>
      </c>
      <c r="E5202" s="281" t="s">
        <v>1</v>
      </c>
      <c r="F5202" s="282" t="s">
        <v>4071</v>
      </c>
      <c r="H5202" s="283">
        <v>-1.788</v>
      </c>
      <c r="L5202" s="279"/>
      <c r="M5202" s="284"/>
      <c r="T5202" s="285"/>
      <c r="AT5202" s="281" t="s">
        <v>373</v>
      </c>
      <c r="AU5202" s="281" t="s">
        <v>90</v>
      </c>
      <c r="AV5202" s="280" t="s">
        <v>90</v>
      </c>
      <c r="AW5202" s="280" t="s">
        <v>31</v>
      </c>
      <c r="AX5202" s="280" t="s">
        <v>77</v>
      </c>
      <c r="AY5202" s="281" t="s">
        <v>366</v>
      </c>
    </row>
    <row r="5203" spans="2:51" s="280" customFormat="1">
      <c r="B5203" s="279"/>
      <c r="D5203" s="274" t="s">
        <v>373</v>
      </c>
      <c r="E5203" s="281" t="s">
        <v>1</v>
      </c>
      <c r="F5203" s="282" t="s">
        <v>4072</v>
      </c>
      <c r="H5203" s="283">
        <v>0.315</v>
      </c>
      <c r="L5203" s="279"/>
      <c r="M5203" s="284"/>
      <c r="T5203" s="285"/>
      <c r="AT5203" s="281" t="s">
        <v>373</v>
      </c>
      <c r="AU5203" s="281" t="s">
        <v>90</v>
      </c>
      <c r="AV5203" s="280" t="s">
        <v>90</v>
      </c>
      <c r="AW5203" s="280" t="s">
        <v>31</v>
      </c>
      <c r="AX5203" s="280" t="s">
        <v>77</v>
      </c>
      <c r="AY5203" s="281" t="s">
        <v>366</v>
      </c>
    </row>
    <row r="5204" spans="2:51" s="294" customFormat="1">
      <c r="B5204" s="293"/>
      <c r="D5204" s="274" t="s">
        <v>373</v>
      </c>
      <c r="E5204" s="295" t="s">
        <v>1</v>
      </c>
      <c r="F5204" s="296" t="s">
        <v>397</v>
      </c>
      <c r="H5204" s="297">
        <v>34.99</v>
      </c>
      <c r="L5204" s="293"/>
      <c r="M5204" s="298"/>
      <c r="T5204" s="299"/>
      <c r="AT5204" s="295" t="s">
        <v>373</v>
      </c>
      <c r="AU5204" s="295" t="s">
        <v>90</v>
      </c>
      <c r="AV5204" s="294" t="s">
        <v>149</v>
      </c>
      <c r="AW5204" s="294" t="s">
        <v>31</v>
      </c>
      <c r="AX5204" s="294" t="s">
        <v>77</v>
      </c>
      <c r="AY5204" s="295" t="s">
        <v>366</v>
      </c>
    </row>
    <row r="5205" spans="2:51" s="273" customFormat="1">
      <c r="B5205" s="272"/>
      <c r="D5205" s="274" t="s">
        <v>373</v>
      </c>
      <c r="E5205" s="275" t="s">
        <v>1</v>
      </c>
      <c r="F5205" s="276" t="s">
        <v>4073</v>
      </c>
      <c r="H5205" s="275" t="s">
        <v>1</v>
      </c>
      <c r="L5205" s="272"/>
      <c r="M5205" s="277"/>
      <c r="T5205" s="278"/>
      <c r="AT5205" s="275" t="s">
        <v>373</v>
      </c>
      <c r="AU5205" s="275" t="s">
        <v>90</v>
      </c>
      <c r="AV5205" s="273" t="s">
        <v>84</v>
      </c>
      <c r="AW5205" s="273" t="s">
        <v>31</v>
      </c>
      <c r="AX5205" s="273" t="s">
        <v>77</v>
      </c>
      <c r="AY5205" s="275" t="s">
        <v>366</v>
      </c>
    </row>
    <row r="5206" spans="2:51" s="273" customFormat="1">
      <c r="B5206" s="272"/>
      <c r="D5206" s="274" t="s">
        <v>373</v>
      </c>
      <c r="E5206" s="275" t="s">
        <v>1</v>
      </c>
      <c r="F5206" s="276" t="s">
        <v>1649</v>
      </c>
      <c r="H5206" s="275" t="s">
        <v>1</v>
      </c>
      <c r="L5206" s="272"/>
      <c r="M5206" s="277"/>
      <c r="T5206" s="278"/>
      <c r="AT5206" s="275" t="s">
        <v>373</v>
      </c>
      <c r="AU5206" s="275" t="s">
        <v>90</v>
      </c>
      <c r="AV5206" s="273" t="s">
        <v>84</v>
      </c>
      <c r="AW5206" s="273" t="s">
        <v>31</v>
      </c>
      <c r="AX5206" s="273" t="s">
        <v>77</v>
      </c>
      <c r="AY5206" s="275" t="s">
        <v>366</v>
      </c>
    </row>
    <row r="5207" spans="2:51" s="273" customFormat="1">
      <c r="B5207" s="272"/>
      <c r="D5207" s="274" t="s">
        <v>373</v>
      </c>
      <c r="E5207" s="275" t="s">
        <v>1</v>
      </c>
      <c r="F5207" s="276" t="s">
        <v>2062</v>
      </c>
      <c r="H5207" s="275" t="s">
        <v>1</v>
      </c>
      <c r="L5207" s="272"/>
      <c r="M5207" s="277"/>
      <c r="T5207" s="278"/>
      <c r="AT5207" s="275" t="s">
        <v>373</v>
      </c>
      <c r="AU5207" s="275" t="s">
        <v>90</v>
      </c>
      <c r="AV5207" s="273" t="s">
        <v>84</v>
      </c>
      <c r="AW5207" s="273" t="s">
        <v>31</v>
      </c>
      <c r="AX5207" s="273" t="s">
        <v>77</v>
      </c>
      <c r="AY5207" s="275" t="s">
        <v>366</v>
      </c>
    </row>
    <row r="5208" spans="2:51" s="280" customFormat="1">
      <c r="B5208" s="279"/>
      <c r="D5208" s="274" t="s">
        <v>373</v>
      </c>
      <c r="E5208" s="281" t="s">
        <v>1</v>
      </c>
      <c r="F5208" s="282" t="s">
        <v>4074</v>
      </c>
      <c r="H5208" s="283">
        <v>23.992999999999999</v>
      </c>
      <c r="L5208" s="279"/>
      <c r="M5208" s="284"/>
      <c r="T5208" s="285"/>
      <c r="AT5208" s="281" t="s">
        <v>373</v>
      </c>
      <c r="AU5208" s="281" t="s">
        <v>90</v>
      </c>
      <c r="AV5208" s="280" t="s">
        <v>90</v>
      </c>
      <c r="AW5208" s="280" t="s">
        <v>31</v>
      </c>
      <c r="AX5208" s="280" t="s">
        <v>77</v>
      </c>
      <c r="AY5208" s="281" t="s">
        <v>366</v>
      </c>
    </row>
    <row r="5209" spans="2:51" s="273" customFormat="1">
      <c r="B5209" s="272"/>
      <c r="D5209" s="274" t="s">
        <v>373</v>
      </c>
      <c r="E5209" s="275" t="s">
        <v>1</v>
      </c>
      <c r="F5209" s="276" t="s">
        <v>1674</v>
      </c>
      <c r="H5209" s="275" t="s">
        <v>1</v>
      </c>
      <c r="L5209" s="272"/>
      <c r="M5209" s="277"/>
      <c r="T5209" s="278"/>
      <c r="AT5209" s="275" t="s">
        <v>373</v>
      </c>
      <c r="AU5209" s="275" t="s">
        <v>90</v>
      </c>
      <c r="AV5209" s="273" t="s">
        <v>84</v>
      </c>
      <c r="AW5209" s="273" t="s">
        <v>31</v>
      </c>
      <c r="AX5209" s="273" t="s">
        <v>77</v>
      </c>
      <c r="AY5209" s="275" t="s">
        <v>366</v>
      </c>
    </row>
    <row r="5210" spans="2:51" s="280" customFormat="1">
      <c r="B5210" s="279"/>
      <c r="D5210" s="274" t="s">
        <v>373</v>
      </c>
      <c r="E5210" s="281" t="s">
        <v>1</v>
      </c>
      <c r="F5210" s="282" t="s">
        <v>4075</v>
      </c>
      <c r="H5210" s="283">
        <v>49.686</v>
      </c>
      <c r="L5210" s="279"/>
      <c r="M5210" s="284"/>
      <c r="T5210" s="285"/>
      <c r="AT5210" s="281" t="s">
        <v>373</v>
      </c>
      <c r="AU5210" s="281" t="s">
        <v>90</v>
      </c>
      <c r="AV5210" s="280" t="s">
        <v>90</v>
      </c>
      <c r="AW5210" s="280" t="s">
        <v>31</v>
      </c>
      <c r="AX5210" s="280" t="s">
        <v>77</v>
      </c>
      <c r="AY5210" s="281" t="s">
        <v>366</v>
      </c>
    </row>
    <row r="5211" spans="2:51" s="280" customFormat="1">
      <c r="B5211" s="279"/>
      <c r="D5211" s="274" t="s">
        <v>373</v>
      </c>
      <c r="E5211" s="281" t="s">
        <v>1</v>
      </c>
      <c r="F5211" s="282" t="s">
        <v>4076</v>
      </c>
      <c r="H5211" s="283">
        <v>-2.1389999999999998</v>
      </c>
      <c r="L5211" s="279"/>
      <c r="M5211" s="284"/>
      <c r="T5211" s="285"/>
      <c r="AT5211" s="281" t="s">
        <v>373</v>
      </c>
      <c r="AU5211" s="281" t="s">
        <v>90</v>
      </c>
      <c r="AV5211" s="280" t="s">
        <v>90</v>
      </c>
      <c r="AW5211" s="280" t="s">
        <v>31</v>
      </c>
      <c r="AX5211" s="280" t="s">
        <v>77</v>
      </c>
      <c r="AY5211" s="281" t="s">
        <v>366</v>
      </c>
    </row>
    <row r="5212" spans="2:51" s="273" customFormat="1">
      <c r="B5212" s="272"/>
      <c r="D5212" s="274" t="s">
        <v>373</v>
      </c>
      <c r="E5212" s="275" t="s">
        <v>1</v>
      </c>
      <c r="F5212" s="276" t="s">
        <v>1682</v>
      </c>
      <c r="H5212" s="275" t="s">
        <v>1</v>
      </c>
      <c r="L5212" s="272"/>
      <c r="M5212" s="277"/>
      <c r="T5212" s="278"/>
      <c r="AT5212" s="275" t="s">
        <v>373</v>
      </c>
      <c r="AU5212" s="275" t="s">
        <v>90</v>
      </c>
      <c r="AV5212" s="273" t="s">
        <v>84</v>
      </c>
      <c r="AW5212" s="273" t="s">
        <v>31</v>
      </c>
      <c r="AX5212" s="273" t="s">
        <v>77</v>
      </c>
      <c r="AY5212" s="275" t="s">
        <v>366</v>
      </c>
    </row>
    <row r="5213" spans="2:51" s="280" customFormat="1">
      <c r="B5213" s="279"/>
      <c r="D5213" s="274" t="s">
        <v>373</v>
      </c>
      <c r="E5213" s="281" t="s">
        <v>1</v>
      </c>
      <c r="F5213" s="282" t="s">
        <v>4077</v>
      </c>
      <c r="H5213" s="283">
        <v>2.464</v>
      </c>
      <c r="L5213" s="279"/>
      <c r="M5213" s="284"/>
      <c r="T5213" s="285"/>
      <c r="AT5213" s="281" t="s">
        <v>373</v>
      </c>
      <c r="AU5213" s="281" t="s">
        <v>90</v>
      </c>
      <c r="AV5213" s="280" t="s">
        <v>90</v>
      </c>
      <c r="AW5213" s="280" t="s">
        <v>31</v>
      </c>
      <c r="AX5213" s="280" t="s">
        <v>77</v>
      </c>
      <c r="AY5213" s="281" t="s">
        <v>366</v>
      </c>
    </row>
    <row r="5214" spans="2:51" s="273" customFormat="1">
      <c r="B5214" s="272"/>
      <c r="D5214" s="274" t="s">
        <v>373</v>
      </c>
      <c r="E5214" s="275" t="s">
        <v>1</v>
      </c>
      <c r="F5214" s="276" t="s">
        <v>1686</v>
      </c>
      <c r="H5214" s="275" t="s">
        <v>1</v>
      </c>
      <c r="L5214" s="272"/>
      <c r="M5214" s="277"/>
      <c r="T5214" s="278"/>
      <c r="AT5214" s="275" t="s">
        <v>373</v>
      </c>
      <c r="AU5214" s="275" t="s">
        <v>90</v>
      </c>
      <c r="AV5214" s="273" t="s">
        <v>84</v>
      </c>
      <c r="AW5214" s="273" t="s">
        <v>31</v>
      </c>
      <c r="AX5214" s="273" t="s">
        <v>77</v>
      </c>
      <c r="AY5214" s="275" t="s">
        <v>366</v>
      </c>
    </row>
    <row r="5215" spans="2:51" s="280" customFormat="1">
      <c r="B5215" s="279"/>
      <c r="D5215" s="274" t="s">
        <v>373</v>
      </c>
      <c r="E5215" s="281" t="s">
        <v>1</v>
      </c>
      <c r="F5215" s="282" t="s">
        <v>4078</v>
      </c>
      <c r="H5215" s="283">
        <v>5.9260000000000002</v>
      </c>
      <c r="L5215" s="279"/>
      <c r="M5215" s="284"/>
      <c r="T5215" s="285"/>
      <c r="AT5215" s="281" t="s">
        <v>373</v>
      </c>
      <c r="AU5215" s="281" t="s">
        <v>90</v>
      </c>
      <c r="AV5215" s="280" t="s">
        <v>90</v>
      </c>
      <c r="AW5215" s="280" t="s">
        <v>31</v>
      </c>
      <c r="AX5215" s="280" t="s">
        <v>77</v>
      </c>
      <c r="AY5215" s="281" t="s">
        <v>366</v>
      </c>
    </row>
    <row r="5216" spans="2:51" s="294" customFormat="1">
      <c r="B5216" s="293"/>
      <c r="D5216" s="274" t="s">
        <v>373</v>
      </c>
      <c r="E5216" s="295" t="s">
        <v>1</v>
      </c>
      <c r="F5216" s="296" t="s">
        <v>397</v>
      </c>
      <c r="H5216" s="297">
        <v>79.930000000000007</v>
      </c>
      <c r="L5216" s="293"/>
      <c r="M5216" s="298"/>
      <c r="T5216" s="299"/>
      <c r="AT5216" s="295" t="s">
        <v>373</v>
      </c>
      <c r="AU5216" s="295" t="s">
        <v>90</v>
      </c>
      <c r="AV5216" s="294" t="s">
        <v>149</v>
      </c>
      <c r="AW5216" s="294" t="s">
        <v>31</v>
      </c>
      <c r="AX5216" s="294" t="s">
        <v>77</v>
      </c>
      <c r="AY5216" s="295" t="s">
        <v>366</v>
      </c>
    </row>
    <row r="5217" spans="2:51" s="273" customFormat="1">
      <c r="B5217" s="272"/>
      <c r="D5217" s="274" t="s">
        <v>373</v>
      </c>
      <c r="E5217" s="275" t="s">
        <v>1</v>
      </c>
      <c r="F5217" s="276" t="s">
        <v>1593</v>
      </c>
      <c r="H5217" s="275" t="s">
        <v>1</v>
      </c>
      <c r="L5217" s="272"/>
      <c r="M5217" s="277"/>
      <c r="T5217" s="278"/>
      <c r="AT5217" s="275" t="s">
        <v>373</v>
      </c>
      <c r="AU5217" s="275" t="s">
        <v>90</v>
      </c>
      <c r="AV5217" s="273" t="s">
        <v>84</v>
      </c>
      <c r="AW5217" s="273" t="s">
        <v>31</v>
      </c>
      <c r="AX5217" s="273" t="s">
        <v>77</v>
      </c>
      <c r="AY5217" s="275" t="s">
        <v>366</v>
      </c>
    </row>
    <row r="5218" spans="2:51" s="273" customFormat="1">
      <c r="B5218" s="272"/>
      <c r="D5218" s="274" t="s">
        <v>373</v>
      </c>
      <c r="E5218" s="275" t="s">
        <v>1</v>
      </c>
      <c r="F5218" s="276" t="s">
        <v>1755</v>
      </c>
      <c r="H5218" s="275" t="s">
        <v>1</v>
      </c>
      <c r="L5218" s="272"/>
      <c r="M5218" s="277"/>
      <c r="T5218" s="278"/>
      <c r="AT5218" s="275" t="s">
        <v>373</v>
      </c>
      <c r="AU5218" s="275" t="s">
        <v>90</v>
      </c>
      <c r="AV5218" s="273" t="s">
        <v>84</v>
      </c>
      <c r="AW5218" s="273" t="s">
        <v>31</v>
      </c>
      <c r="AX5218" s="273" t="s">
        <v>77</v>
      </c>
      <c r="AY5218" s="275" t="s">
        <v>366</v>
      </c>
    </row>
    <row r="5219" spans="2:51" s="280" customFormat="1">
      <c r="B5219" s="279"/>
      <c r="D5219" s="274" t="s">
        <v>373</v>
      </c>
      <c r="E5219" s="281" t="s">
        <v>1</v>
      </c>
      <c r="F5219" s="282" t="s">
        <v>4079</v>
      </c>
      <c r="H5219" s="283">
        <v>9.0619999999999994</v>
      </c>
      <c r="L5219" s="279"/>
      <c r="M5219" s="284"/>
      <c r="T5219" s="285"/>
      <c r="AT5219" s="281" t="s">
        <v>373</v>
      </c>
      <c r="AU5219" s="281" t="s">
        <v>90</v>
      </c>
      <c r="AV5219" s="280" t="s">
        <v>90</v>
      </c>
      <c r="AW5219" s="280" t="s">
        <v>31</v>
      </c>
      <c r="AX5219" s="280" t="s">
        <v>77</v>
      </c>
      <c r="AY5219" s="281" t="s">
        <v>366</v>
      </c>
    </row>
    <row r="5220" spans="2:51" s="273" customFormat="1">
      <c r="B5220" s="272"/>
      <c r="D5220" s="274" t="s">
        <v>373</v>
      </c>
      <c r="E5220" s="275" t="s">
        <v>1</v>
      </c>
      <c r="F5220" s="276" t="s">
        <v>1757</v>
      </c>
      <c r="H5220" s="275" t="s">
        <v>1</v>
      </c>
      <c r="L5220" s="272"/>
      <c r="M5220" s="277"/>
      <c r="T5220" s="278"/>
      <c r="AT5220" s="275" t="s">
        <v>373</v>
      </c>
      <c r="AU5220" s="275" t="s">
        <v>90</v>
      </c>
      <c r="AV5220" s="273" t="s">
        <v>84</v>
      </c>
      <c r="AW5220" s="273" t="s">
        <v>31</v>
      </c>
      <c r="AX5220" s="273" t="s">
        <v>77</v>
      </c>
      <c r="AY5220" s="275" t="s">
        <v>366</v>
      </c>
    </row>
    <row r="5221" spans="2:51" s="280" customFormat="1">
      <c r="B5221" s="279"/>
      <c r="D5221" s="274" t="s">
        <v>373</v>
      </c>
      <c r="E5221" s="281" t="s">
        <v>1</v>
      </c>
      <c r="F5221" s="282" t="s">
        <v>4080</v>
      </c>
      <c r="H5221" s="283">
        <v>5.7450000000000001</v>
      </c>
      <c r="L5221" s="279"/>
      <c r="M5221" s="284"/>
      <c r="T5221" s="285"/>
      <c r="AT5221" s="281" t="s">
        <v>373</v>
      </c>
      <c r="AU5221" s="281" t="s">
        <v>90</v>
      </c>
      <c r="AV5221" s="280" t="s">
        <v>90</v>
      </c>
      <c r="AW5221" s="280" t="s">
        <v>31</v>
      </c>
      <c r="AX5221" s="280" t="s">
        <v>77</v>
      </c>
      <c r="AY5221" s="281" t="s">
        <v>366</v>
      </c>
    </row>
    <row r="5222" spans="2:51" s="273" customFormat="1">
      <c r="B5222" s="272"/>
      <c r="D5222" s="274" t="s">
        <v>373</v>
      </c>
      <c r="E5222" s="275" t="s">
        <v>1</v>
      </c>
      <c r="F5222" s="276" t="s">
        <v>1746</v>
      </c>
      <c r="H5222" s="275" t="s">
        <v>1</v>
      </c>
      <c r="L5222" s="272"/>
      <c r="M5222" s="277"/>
      <c r="T5222" s="278"/>
      <c r="AT5222" s="275" t="s">
        <v>373</v>
      </c>
      <c r="AU5222" s="275" t="s">
        <v>90</v>
      </c>
      <c r="AV5222" s="273" t="s">
        <v>84</v>
      </c>
      <c r="AW5222" s="273" t="s">
        <v>31</v>
      </c>
      <c r="AX5222" s="273" t="s">
        <v>77</v>
      </c>
      <c r="AY5222" s="275" t="s">
        <v>366</v>
      </c>
    </row>
    <row r="5223" spans="2:51" s="280" customFormat="1">
      <c r="B5223" s="279"/>
      <c r="D5223" s="274" t="s">
        <v>373</v>
      </c>
      <c r="E5223" s="281" t="s">
        <v>1</v>
      </c>
      <c r="F5223" s="282" t="s">
        <v>4081</v>
      </c>
      <c r="H5223" s="283">
        <v>3.907</v>
      </c>
      <c r="L5223" s="279"/>
      <c r="M5223" s="284"/>
      <c r="T5223" s="285"/>
      <c r="AT5223" s="281" t="s">
        <v>373</v>
      </c>
      <c r="AU5223" s="281" t="s">
        <v>90</v>
      </c>
      <c r="AV5223" s="280" t="s">
        <v>90</v>
      </c>
      <c r="AW5223" s="280" t="s">
        <v>31</v>
      </c>
      <c r="AX5223" s="280" t="s">
        <v>77</v>
      </c>
      <c r="AY5223" s="281" t="s">
        <v>366</v>
      </c>
    </row>
    <row r="5224" spans="2:51" s="273" customFormat="1">
      <c r="B5224" s="272"/>
      <c r="D5224" s="274" t="s">
        <v>373</v>
      </c>
      <c r="E5224" s="275" t="s">
        <v>1</v>
      </c>
      <c r="F5224" s="276" t="s">
        <v>2311</v>
      </c>
      <c r="H5224" s="275" t="s">
        <v>1</v>
      </c>
      <c r="L5224" s="272"/>
      <c r="M5224" s="277"/>
      <c r="T5224" s="278"/>
      <c r="AT5224" s="275" t="s">
        <v>373</v>
      </c>
      <c r="AU5224" s="275" t="s">
        <v>90</v>
      </c>
      <c r="AV5224" s="273" t="s">
        <v>84</v>
      </c>
      <c r="AW5224" s="273" t="s">
        <v>31</v>
      </c>
      <c r="AX5224" s="273" t="s">
        <v>77</v>
      </c>
      <c r="AY5224" s="275" t="s">
        <v>366</v>
      </c>
    </row>
    <row r="5225" spans="2:51" s="280" customFormat="1">
      <c r="B5225" s="279"/>
      <c r="D5225" s="274" t="s">
        <v>373</v>
      </c>
      <c r="E5225" s="281" t="s">
        <v>1</v>
      </c>
      <c r="F5225" s="282" t="s">
        <v>4082</v>
      </c>
      <c r="H5225" s="283">
        <v>7.4880000000000004</v>
      </c>
      <c r="L5225" s="279"/>
      <c r="M5225" s="284"/>
      <c r="T5225" s="285"/>
      <c r="AT5225" s="281" t="s">
        <v>373</v>
      </c>
      <c r="AU5225" s="281" t="s">
        <v>90</v>
      </c>
      <c r="AV5225" s="280" t="s">
        <v>90</v>
      </c>
      <c r="AW5225" s="280" t="s">
        <v>31</v>
      </c>
      <c r="AX5225" s="280" t="s">
        <v>77</v>
      </c>
      <c r="AY5225" s="281" t="s">
        <v>366</v>
      </c>
    </row>
    <row r="5226" spans="2:51" s="280" customFormat="1">
      <c r="B5226" s="279"/>
      <c r="D5226" s="274" t="s">
        <v>373</v>
      </c>
      <c r="E5226" s="281" t="s">
        <v>1</v>
      </c>
      <c r="F5226" s="282" t="s">
        <v>4083</v>
      </c>
      <c r="H5226" s="283">
        <v>-0.96</v>
      </c>
      <c r="L5226" s="279"/>
      <c r="M5226" s="284"/>
      <c r="T5226" s="285"/>
      <c r="AT5226" s="281" t="s">
        <v>373</v>
      </c>
      <c r="AU5226" s="281" t="s">
        <v>90</v>
      </c>
      <c r="AV5226" s="280" t="s">
        <v>90</v>
      </c>
      <c r="AW5226" s="280" t="s">
        <v>31</v>
      </c>
      <c r="AX5226" s="280" t="s">
        <v>77</v>
      </c>
      <c r="AY5226" s="281" t="s">
        <v>366</v>
      </c>
    </row>
    <row r="5227" spans="2:51" s="273" customFormat="1">
      <c r="B5227" s="272"/>
      <c r="D5227" s="274" t="s">
        <v>373</v>
      </c>
      <c r="E5227" s="275" t="s">
        <v>1</v>
      </c>
      <c r="F5227" s="276" t="s">
        <v>1748</v>
      </c>
      <c r="H5227" s="275" t="s">
        <v>1</v>
      </c>
      <c r="L5227" s="272"/>
      <c r="M5227" s="277"/>
      <c r="T5227" s="278"/>
      <c r="AT5227" s="275" t="s">
        <v>373</v>
      </c>
      <c r="AU5227" s="275" t="s">
        <v>90</v>
      </c>
      <c r="AV5227" s="273" t="s">
        <v>84</v>
      </c>
      <c r="AW5227" s="273" t="s">
        <v>31</v>
      </c>
      <c r="AX5227" s="273" t="s">
        <v>77</v>
      </c>
      <c r="AY5227" s="275" t="s">
        <v>366</v>
      </c>
    </row>
    <row r="5228" spans="2:51" s="280" customFormat="1">
      <c r="B5228" s="279"/>
      <c r="D5228" s="274" t="s">
        <v>373</v>
      </c>
      <c r="E5228" s="281" t="s">
        <v>1</v>
      </c>
      <c r="F5228" s="282" t="s">
        <v>4084</v>
      </c>
      <c r="H5228" s="283">
        <v>5.6230000000000002</v>
      </c>
      <c r="L5228" s="279"/>
      <c r="M5228" s="284"/>
      <c r="T5228" s="285"/>
      <c r="AT5228" s="281" t="s">
        <v>373</v>
      </c>
      <c r="AU5228" s="281" t="s">
        <v>90</v>
      </c>
      <c r="AV5228" s="280" t="s">
        <v>90</v>
      </c>
      <c r="AW5228" s="280" t="s">
        <v>31</v>
      </c>
      <c r="AX5228" s="280" t="s">
        <v>77</v>
      </c>
      <c r="AY5228" s="281" t="s">
        <v>366</v>
      </c>
    </row>
    <row r="5229" spans="2:51" s="273" customFormat="1">
      <c r="B5229" s="272"/>
      <c r="D5229" s="274" t="s">
        <v>373</v>
      </c>
      <c r="E5229" s="275" t="s">
        <v>1</v>
      </c>
      <c r="F5229" s="276" t="s">
        <v>2315</v>
      </c>
      <c r="H5229" s="275" t="s">
        <v>1</v>
      </c>
      <c r="L5229" s="272"/>
      <c r="M5229" s="277"/>
      <c r="T5229" s="278"/>
      <c r="AT5229" s="275" t="s">
        <v>373</v>
      </c>
      <c r="AU5229" s="275" t="s">
        <v>90</v>
      </c>
      <c r="AV5229" s="273" t="s">
        <v>84</v>
      </c>
      <c r="AW5229" s="273" t="s">
        <v>31</v>
      </c>
      <c r="AX5229" s="273" t="s">
        <v>77</v>
      </c>
      <c r="AY5229" s="275" t="s">
        <v>366</v>
      </c>
    </row>
    <row r="5230" spans="2:51" s="280" customFormat="1">
      <c r="B5230" s="279"/>
      <c r="D5230" s="274" t="s">
        <v>373</v>
      </c>
      <c r="E5230" s="281" t="s">
        <v>1</v>
      </c>
      <c r="F5230" s="282" t="s">
        <v>4085</v>
      </c>
      <c r="H5230" s="283">
        <v>2.742</v>
      </c>
      <c r="L5230" s="279"/>
      <c r="M5230" s="284"/>
      <c r="T5230" s="285"/>
      <c r="AT5230" s="281" t="s">
        <v>373</v>
      </c>
      <c r="AU5230" s="281" t="s">
        <v>90</v>
      </c>
      <c r="AV5230" s="280" t="s">
        <v>90</v>
      </c>
      <c r="AW5230" s="280" t="s">
        <v>31</v>
      </c>
      <c r="AX5230" s="280" t="s">
        <v>77</v>
      </c>
      <c r="AY5230" s="281" t="s">
        <v>366</v>
      </c>
    </row>
    <row r="5231" spans="2:51" s="273" customFormat="1">
      <c r="B5231" s="272"/>
      <c r="D5231" s="274" t="s">
        <v>373</v>
      </c>
      <c r="E5231" s="275" t="s">
        <v>1</v>
      </c>
      <c r="F5231" s="276" t="s">
        <v>4034</v>
      </c>
      <c r="H5231" s="275" t="s">
        <v>1</v>
      </c>
      <c r="L5231" s="272"/>
      <c r="M5231" s="277"/>
      <c r="T5231" s="278"/>
      <c r="AT5231" s="275" t="s">
        <v>373</v>
      </c>
      <c r="AU5231" s="275" t="s">
        <v>90</v>
      </c>
      <c r="AV5231" s="273" t="s">
        <v>84</v>
      </c>
      <c r="AW5231" s="273" t="s">
        <v>31</v>
      </c>
      <c r="AX5231" s="273" t="s">
        <v>77</v>
      </c>
      <c r="AY5231" s="275" t="s">
        <v>366</v>
      </c>
    </row>
    <row r="5232" spans="2:51" s="280" customFormat="1">
      <c r="B5232" s="279"/>
      <c r="D5232" s="274" t="s">
        <v>373</v>
      </c>
      <c r="E5232" s="281" t="s">
        <v>1</v>
      </c>
      <c r="F5232" s="282" t="s">
        <v>4086</v>
      </c>
      <c r="H5232" s="283">
        <v>3.472</v>
      </c>
      <c r="L5232" s="279"/>
      <c r="M5232" s="284"/>
      <c r="T5232" s="285"/>
      <c r="AT5232" s="281" t="s">
        <v>373</v>
      </c>
      <c r="AU5232" s="281" t="s">
        <v>90</v>
      </c>
      <c r="AV5232" s="280" t="s">
        <v>90</v>
      </c>
      <c r="AW5232" s="280" t="s">
        <v>31</v>
      </c>
      <c r="AX5232" s="280" t="s">
        <v>77</v>
      </c>
      <c r="AY5232" s="281" t="s">
        <v>366</v>
      </c>
    </row>
    <row r="5233" spans="2:51" s="273" customFormat="1">
      <c r="B5233" s="272"/>
      <c r="D5233" s="274" t="s">
        <v>373</v>
      </c>
      <c r="E5233" s="275" t="s">
        <v>1</v>
      </c>
      <c r="F5233" s="276" t="s">
        <v>1594</v>
      </c>
      <c r="H5233" s="275" t="s">
        <v>1</v>
      </c>
      <c r="L5233" s="272"/>
      <c r="M5233" s="277"/>
      <c r="T5233" s="278"/>
      <c r="AT5233" s="275" t="s">
        <v>373</v>
      </c>
      <c r="AU5233" s="275" t="s">
        <v>90</v>
      </c>
      <c r="AV5233" s="273" t="s">
        <v>84</v>
      </c>
      <c r="AW5233" s="273" t="s">
        <v>31</v>
      </c>
      <c r="AX5233" s="273" t="s">
        <v>77</v>
      </c>
      <c r="AY5233" s="275" t="s">
        <v>366</v>
      </c>
    </row>
    <row r="5234" spans="2:51" s="280" customFormat="1">
      <c r="B5234" s="279"/>
      <c r="D5234" s="274" t="s">
        <v>373</v>
      </c>
      <c r="E5234" s="281" t="s">
        <v>1</v>
      </c>
      <c r="F5234" s="282" t="s">
        <v>4087</v>
      </c>
      <c r="H5234" s="283">
        <v>32.619</v>
      </c>
      <c r="L5234" s="279"/>
      <c r="M5234" s="284"/>
      <c r="T5234" s="285"/>
      <c r="AT5234" s="281" t="s">
        <v>373</v>
      </c>
      <c r="AU5234" s="281" t="s">
        <v>90</v>
      </c>
      <c r="AV5234" s="280" t="s">
        <v>90</v>
      </c>
      <c r="AW5234" s="280" t="s">
        <v>31</v>
      </c>
      <c r="AX5234" s="280" t="s">
        <v>77</v>
      </c>
      <c r="AY5234" s="281" t="s">
        <v>366</v>
      </c>
    </row>
    <row r="5235" spans="2:51" s="280" customFormat="1">
      <c r="B5235" s="279"/>
      <c r="D5235" s="274" t="s">
        <v>373</v>
      </c>
      <c r="E5235" s="281" t="s">
        <v>1</v>
      </c>
      <c r="F5235" s="282" t="s">
        <v>4088</v>
      </c>
      <c r="H5235" s="283">
        <v>-1.7170000000000001</v>
      </c>
      <c r="L5235" s="279"/>
      <c r="M5235" s="284"/>
      <c r="T5235" s="285"/>
      <c r="AT5235" s="281" t="s">
        <v>373</v>
      </c>
      <c r="AU5235" s="281" t="s">
        <v>90</v>
      </c>
      <c r="AV5235" s="280" t="s">
        <v>90</v>
      </c>
      <c r="AW5235" s="280" t="s">
        <v>31</v>
      </c>
      <c r="AX5235" s="280" t="s">
        <v>77</v>
      </c>
      <c r="AY5235" s="281" t="s">
        <v>366</v>
      </c>
    </row>
    <row r="5236" spans="2:51" s="273" customFormat="1">
      <c r="B5236" s="272"/>
      <c r="D5236" s="274" t="s">
        <v>373</v>
      </c>
      <c r="E5236" s="275" t="s">
        <v>1</v>
      </c>
      <c r="F5236" s="276" t="s">
        <v>4089</v>
      </c>
      <c r="H5236" s="275" t="s">
        <v>1</v>
      </c>
      <c r="L5236" s="272"/>
      <c r="M5236" s="277"/>
      <c r="T5236" s="278"/>
      <c r="AT5236" s="275" t="s">
        <v>373</v>
      </c>
      <c r="AU5236" s="275" t="s">
        <v>90</v>
      </c>
      <c r="AV5236" s="273" t="s">
        <v>84</v>
      </c>
      <c r="AW5236" s="273" t="s">
        <v>31</v>
      </c>
      <c r="AX5236" s="273" t="s">
        <v>77</v>
      </c>
      <c r="AY5236" s="275" t="s">
        <v>366</v>
      </c>
    </row>
    <row r="5237" spans="2:51" s="280" customFormat="1">
      <c r="B5237" s="279"/>
      <c r="D5237" s="274" t="s">
        <v>373</v>
      </c>
      <c r="E5237" s="281" t="s">
        <v>1</v>
      </c>
      <c r="F5237" s="282" t="s">
        <v>4090</v>
      </c>
      <c r="H5237" s="283">
        <v>20.172000000000001</v>
      </c>
      <c r="L5237" s="279"/>
      <c r="M5237" s="284"/>
      <c r="T5237" s="285"/>
      <c r="AT5237" s="281" t="s">
        <v>373</v>
      </c>
      <c r="AU5237" s="281" t="s">
        <v>90</v>
      </c>
      <c r="AV5237" s="280" t="s">
        <v>90</v>
      </c>
      <c r="AW5237" s="280" t="s">
        <v>31</v>
      </c>
      <c r="AX5237" s="280" t="s">
        <v>77</v>
      </c>
      <c r="AY5237" s="281" t="s">
        <v>366</v>
      </c>
    </row>
    <row r="5238" spans="2:51" s="280" customFormat="1">
      <c r="B5238" s="279"/>
      <c r="D5238" s="274" t="s">
        <v>373</v>
      </c>
      <c r="E5238" s="281" t="s">
        <v>1</v>
      </c>
      <c r="F5238" s="282" t="s">
        <v>4091</v>
      </c>
      <c r="H5238" s="283">
        <v>-1.4139999999999999</v>
      </c>
      <c r="L5238" s="279"/>
      <c r="M5238" s="284"/>
      <c r="T5238" s="285"/>
      <c r="AT5238" s="281" t="s">
        <v>373</v>
      </c>
      <c r="AU5238" s="281" t="s">
        <v>90</v>
      </c>
      <c r="AV5238" s="280" t="s">
        <v>90</v>
      </c>
      <c r="AW5238" s="280" t="s">
        <v>31</v>
      </c>
      <c r="AX5238" s="280" t="s">
        <v>77</v>
      </c>
      <c r="AY5238" s="281" t="s">
        <v>366</v>
      </c>
    </row>
    <row r="5239" spans="2:51" s="273" customFormat="1">
      <c r="B5239" s="272"/>
      <c r="D5239" s="274" t="s">
        <v>373</v>
      </c>
      <c r="E5239" s="275" t="s">
        <v>1</v>
      </c>
      <c r="F5239" s="276" t="s">
        <v>4037</v>
      </c>
      <c r="H5239" s="275" t="s">
        <v>1</v>
      </c>
      <c r="L5239" s="272"/>
      <c r="M5239" s="277"/>
      <c r="T5239" s="278"/>
      <c r="AT5239" s="275" t="s">
        <v>373</v>
      </c>
      <c r="AU5239" s="275" t="s">
        <v>90</v>
      </c>
      <c r="AV5239" s="273" t="s">
        <v>84</v>
      </c>
      <c r="AW5239" s="273" t="s">
        <v>31</v>
      </c>
      <c r="AX5239" s="273" t="s">
        <v>77</v>
      </c>
      <c r="AY5239" s="275" t="s">
        <v>366</v>
      </c>
    </row>
    <row r="5240" spans="2:51" s="280" customFormat="1">
      <c r="B5240" s="279"/>
      <c r="D5240" s="274" t="s">
        <v>373</v>
      </c>
      <c r="E5240" s="281" t="s">
        <v>1</v>
      </c>
      <c r="F5240" s="282" t="s">
        <v>4092</v>
      </c>
      <c r="H5240" s="283">
        <v>12.909000000000001</v>
      </c>
      <c r="L5240" s="279"/>
      <c r="M5240" s="284"/>
      <c r="T5240" s="285"/>
      <c r="AT5240" s="281" t="s">
        <v>373</v>
      </c>
      <c r="AU5240" s="281" t="s">
        <v>90</v>
      </c>
      <c r="AV5240" s="280" t="s">
        <v>90</v>
      </c>
      <c r="AW5240" s="280" t="s">
        <v>31</v>
      </c>
      <c r="AX5240" s="280" t="s">
        <v>77</v>
      </c>
      <c r="AY5240" s="281" t="s">
        <v>366</v>
      </c>
    </row>
    <row r="5241" spans="2:51" s="280" customFormat="1">
      <c r="B5241" s="279"/>
      <c r="D5241" s="274" t="s">
        <v>373</v>
      </c>
      <c r="E5241" s="281" t="s">
        <v>1</v>
      </c>
      <c r="F5241" s="282" t="s">
        <v>4091</v>
      </c>
      <c r="H5241" s="283">
        <v>-1.4139999999999999</v>
      </c>
      <c r="L5241" s="279"/>
      <c r="M5241" s="284"/>
      <c r="T5241" s="285"/>
      <c r="AT5241" s="281" t="s">
        <v>373</v>
      </c>
      <c r="AU5241" s="281" t="s">
        <v>90</v>
      </c>
      <c r="AV5241" s="280" t="s">
        <v>90</v>
      </c>
      <c r="AW5241" s="280" t="s">
        <v>31</v>
      </c>
      <c r="AX5241" s="280" t="s">
        <v>77</v>
      </c>
      <c r="AY5241" s="281" t="s">
        <v>366</v>
      </c>
    </row>
    <row r="5242" spans="2:51" s="273" customFormat="1">
      <c r="B5242" s="272"/>
      <c r="D5242" s="274" t="s">
        <v>373</v>
      </c>
      <c r="E5242" s="275" t="s">
        <v>1</v>
      </c>
      <c r="F5242" s="276" t="s">
        <v>4040</v>
      </c>
      <c r="H5242" s="275" t="s">
        <v>1</v>
      </c>
      <c r="L5242" s="272"/>
      <c r="M5242" s="277"/>
      <c r="T5242" s="278"/>
      <c r="AT5242" s="275" t="s">
        <v>373</v>
      </c>
      <c r="AU5242" s="275" t="s">
        <v>90</v>
      </c>
      <c r="AV5242" s="273" t="s">
        <v>84</v>
      </c>
      <c r="AW5242" s="273" t="s">
        <v>31</v>
      </c>
      <c r="AX5242" s="273" t="s">
        <v>77</v>
      </c>
      <c r="AY5242" s="275" t="s">
        <v>366</v>
      </c>
    </row>
    <row r="5243" spans="2:51" s="280" customFormat="1">
      <c r="B5243" s="279"/>
      <c r="D5243" s="274" t="s">
        <v>373</v>
      </c>
      <c r="E5243" s="281" t="s">
        <v>1</v>
      </c>
      <c r="F5243" s="282" t="s">
        <v>4093</v>
      </c>
      <c r="H5243" s="283">
        <v>9.968</v>
      </c>
      <c r="L5243" s="279"/>
      <c r="M5243" s="284"/>
      <c r="T5243" s="285"/>
      <c r="AT5243" s="281" t="s">
        <v>373</v>
      </c>
      <c r="AU5243" s="281" t="s">
        <v>90</v>
      </c>
      <c r="AV5243" s="280" t="s">
        <v>90</v>
      </c>
      <c r="AW5243" s="280" t="s">
        <v>31</v>
      </c>
      <c r="AX5243" s="280" t="s">
        <v>77</v>
      </c>
      <c r="AY5243" s="281" t="s">
        <v>366</v>
      </c>
    </row>
    <row r="5244" spans="2:51" s="294" customFormat="1">
      <c r="B5244" s="293"/>
      <c r="D5244" s="274" t="s">
        <v>373</v>
      </c>
      <c r="E5244" s="295" t="s">
        <v>1</v>
      </c>
      <c r="F5244" s="296" t="s">
        <v>397</v>
      </c>
      <c r="H5244" s="297">
        <v>108.202</v>
      </c>
      <c r="L5244" s="293"/>
      <c r="M5244" s="298"/>
      <c r="T5244" s="299"/>
      <c r="AT5244" s="295" t="s">
        <v>373</v>
      </c>
      <c r="AU5244" s="295" t="s">
        <v>90</v>
      </c>
      <c r="AV5244" s="294" t="s">
        <v>149</v>
      </c>
      <c r="AW5244" s="294" t="s">
        <v>31</v>
      </c>
      <c r="AX5244" s="294" t="s">
        <v>77</v>
      </c>
      <c r="AY5244" s="295" t="s">
        <v>366</v>
      </c>
    </row>
    <row r="5245" spans="2:51" s="273" customFormat="1">
      <c r="B5245" s="272"/>
      <c r="D5245" s="274" t="s">
        <v>373</v>
      </c>
      <c r="E5245" s="275" t="s">
        <v>1</v>
      </c>
      <c r="F5245" s="276" t="s">
        <v>1597</v>
      </c>
      <c r="H5245" s="275" t="s">
        <v>1</v>
      </c>
      <c r="L5245" s="272"/>
      <c r="M5245" s="277"/>
      <c r="T5245" s="278"/>
      <c r="AT5245" s="275" t="s">
        <v>373</v>
      </c>
      <c r="AU5245" s="275" t="s">
        <v>90</v>
      </c>
      <c r="AV5245" s="273" t="s">
        <v>84</v>
      </c>
      <c r="AW5245" s="273" t="s">
        <v>31</v>
      </c>
      <c r="AX5245" s="273" t="s">
        <v>77</v>
      </c>
      <c r="AY5245" s="275" t="s">
        <v>366</v>
      </c>
    </row>
    <row r="5246" spans="2:51" s="273" customFormat="1">
      <c r="B5246" s="272"/>
      <c r="D5246" s="274" t="s">
        <v>373</v>
      </c>
      <c r="E5246" s="275" t="s">
        <v>1</v>
      </c>
      <c r="F5246" s="276" t="s">
        <v>1775</v>
      </c>
      <c r="H5246" s="275" t="s">
        <v>1</v>
      </c>
      <c r="L5246" s="272"/>
      <c r="M5246" s="277"/>
      <c r="T5246" s="278"/>
      <c r="AT5246" s="275" t="s">
        <v>373</v>
      </c>
      <c r="AU5246" s="275" t="s">
        <v>90</v>
      </c>
      <c r="AV5246" s="273" t="s">
        <v>84</v>
      </c>
      <c r="AW5246" s="273" t="s">
        <v>31</v>
      </c>
      <c r="AX5246" s="273" t="s">
        <v>77</v>
      </c>
      <c r="AY5246" s="275" t="s">
        <v>366</v>
      </c>
    </row>
    <row r="5247" spans="2:51" s="280" customFormat="1">
      <c r="B5247" s="279"/>
      <c r="D5247" s="274" t="s">
        <v>373</v>
      </c>
      <c r="E5247" s="281" t="s">
        <v>1</v>
      </c>
      <c r="F5247" s="282" t="s">
        <v>4094</v>
      </c>
      <c r="H5247" s="283">
        <v>9.6440000000000001</v>
      </c>
      <c r="L5247" s="279"/>
      <c r="M5247" s="284"/>
      <c r="T5247" s="285"/>
      <c r="AT5247" s="281" t="s">
        <v>373</v>
      </c>
      <c r="AU5247" s="281" t="s">
        <v>90</v>
      </c>
      <c r="AV5247" s="280" t="s">
        <v>90</v>
      </c>
      <c r="AW5247" s="280" t="s">
        <v>31</v>
      </c>
      <c r="AX5247" s="280" t="s">
        <v>77</v>
      </c>
      <c r="AY5247" s="281" t="s">
        <v>366</v>
      </c>
    </row>
    <row r="5248" spans="2:51" s="273" customFormat="1">
      <c r="B5248" s="272"/>
      <c r="D5248" s="274" t="s">
        <v>373</v>
      </c>
      <c r="E5248" s="275" t="s">
        <v>1</v>
      </c>
      <c r="F5248" s="276" t="s">
        <v>1777</v>
      </c>
      <c r="H5248" s="275" t="s">
        <v>1</v>
      </c>
      <c r="L5248" s="272"/>
      <c r="M5248" s="277"/>
      <c r="T5248" s="278"/>
      <c r="AT5248" s="275" t="s">
        <v>373</v>
      </c>
      <c r="AU5248" s="275" t="s">
        <v>90</v>
      </c>
      <c r="AV5248" s="273" t="s">
        <v>84</v>
      </c>
      <c r="AW5248" s="273" t="s">
        <v>31</v>
      </c>
      <c r="AX5248" s="273" t="s">
        <v>77</v>
      </c>
      <c r="AY5248" s="275" t="s">
        <v>366</v>
      </c>
    </row>
    <row r="5249" spans="2:51" s="280" customFormat="1">
      <c r="B5249" s="279"/>
      <c r="D5249" s="274" t="s">
        <v>373</v>
      </c>
      <c r="E5249" s="281" t="s">
        <v>1</v>
      </c>
      <c r="F5249" s="282" t="s">
        <v>4095</v>
      </c>
      <c r="H5249" s="283">
        <v>12.284000000000001</v>
      </c>
      <c r="L5249" s="279"/>
      <c r="M5249" s="284"/>
      <c r="T5249" s="285"/>
      <c r="AT5249" s="281" t="s">
        <v>373</v>
      </c>
      <c r="AU5249" s="281" t="s">
        <v>90</v>
      </c>
      <c r="AV5249" s="280" t="s">
        <v>90</v>
      </c>
      <c r="AW5249" s="280" t="s">
        <v>31</v>
      </c>
      <c r="AX5249" s="280" t="s">
        <v>77</v>
      </c>
      <c r="AY5249" s="281" t="s">
        <v>366</v>
      </c>
    </row>
    <row r="5250" spans="2:51" s="273" customFormat="1">
      <c r="B5250" s="272"/>
      <c r="D5250" s="274" t="s">
        <v>373</v>
      </c>
      <c r="E5250" s="275" t="s">
        <v>1</v>
      </c>
      <c r="F5250" s="276" t="s">
        <v>1763</v>
      </c>
      <c r="H5250" s="275" t="s">
        <v>1</v>
      </c>
      <c r="L5250" s="272"/>
      <c r="M5250" s="277"/>
      <c r="T5250" s="278"/>
      <c r="AT5250" s="275" t="s">
        <v>373</v>
      </c>
      <c r="AU5250" s="275" t="s">
        <v>90</v>
      </c>
      <c r="AV5250" s="273" t="s">
        <v>84</v>
      </c>
      <c r="AW5250" s="273" t="s">
        <v>31</v>
      </c>
      <c r="AX5250" s="273" t="s">
        <v>77</v>
      </c>
      <c r="AY5250" s="275" t="s">
        <v>366</v>
      </c>
    </row>
    <row r="5251" spans="2:51" s="280" customFormat="1">
      <c r="B5251" s="279"/>
      <c r="D5251" s="274" t="s">
        <v>373</v>
      </c>
      <c r="E5251" s="281" t="s">
        <v>1</v>
      </c>
      <c r="F5251" s="282" t="s">
        <v>4096</v>
      </c>
      <c r="H5251" s="283">
        <v>4.25</v>
      </c>
      <c r="L5251" s="279"/>
      <c r="M5251" s="284"/>
      <c r="T5251" s="285"/>
      <c r="AT5251" s="281" t="s">
        <v>373</v>
      </c>
      <c r="AU5251" s="281" t="s">
        <v>90</v>
      </c>
      <c r="AV5251" s="280" t="s">
        <v>90</v>
      </c>
      <c r="AW5251" s="280" t="s">
        <v>31</v>
      </c>
      <c r="AX5251" s="280" t="s">
        <v>77</v>
      </c>
      <c r="AY5251" s="281" t="s">
        <v>366</v>
      </c>
    </row>
    <row r="5252" spans="2:51" s="273" customFormat="1">
      <c r="B5252" s="272"/>
      <c r="D5252" s="274" t="s">
        <v>373</v>
      </c>
      <c r="E5252" s="275" t="s">
        <v>1</v>
      </c>
      <c r="F5252" s="276" t="s">
        <v>1765</v>
      </c>
      <c r="H5252" s="275" t="s">
        <v>1</v>
      </c>
      <c r="L5252" s="272"/>
      <c r="M5252" s="277"/>
      <c r="T5252" s="278"/>
      <c r="AT5252" s="275" t="s">
        <v>373</v>
      </c>
      <c r="AU5252" s="275" t="s">
        <v>90</v>
      </c>
      <c r="AV5252" s="273" t="s">
        <v>84</v>
      </c>
      <c r="AW5252" s="273" t="s">
        <v>31</v>
      </c>
      <c r="AX5252" s="273" t="s">
        <v>77</v>
      </c>
      <c r="AY5252" s="275" t="s">
        <v>366</v>
      </c>
    </row>
    <row r="5253" spans="2:51" s="280" customFormat="1">
      <c r="B5253" s="279"/>
      <c r="D5253" s="274" t="s">
        <v>373</v>
      </c>
      <c r="E5253" s="281" t="s">
        <v>1</v>
      </c>
      <c r="F5253" s="282" t="s">
        <v>4097</v>
      </c>
      <c r="H5253" s="283">
        <v>7.4560000000000004</v>
      </c>
      <c r="L5253" s="279"/>
      <c r="M5253" s="284"/>
      <c r="T5253" s="285"/>
      <c r="AT5253" s="281" t="s">
        <v>373</v>
      </c>
      <c r="AU5253" s="281" t="s">
        <v>90</v>
      </c>
      <c r="AV5253" s="280" t="s">
        <v>90</v>
      </c>
      <c r="AW5253" s="280" t="s">
        <v>31</v>
      </c>
      <c r="AX5253" s="280" t="s">
        <v>77</v>
      </c>
      <c r="AY5253" s="281" t="s">
        <v>366</v>
      </c>
    </row>
    <row r="5254" spans="2:51" s="273" customFormat="1">
      <c r="B5254" s="272"/>
      <c r="D5254" s="274" t="s">
        <v>373</v>
      </c>
      <c r="E5254" s="275" t="s">
        <v>1</v>
      </c>
      <c r="F5254" s="276" t="s">
        <v>1766</v>
      </c>
      <c r="H5254" s="275" t="s">
        <v>1</v>
      </c>
      <c r="L5254" s="272"/>
      <c r="M5254" s="277"/>
      <c r="T5254" s="278"/>
      <c r="AT5254" s="275" t="s">
        <v>373</v>
      </c>
      <c r="AU5254" s="275" t="s">
        <v>90</v>
      </c>
      <c r="AV5254" s="273" t="s">
        <v>84</v>
      </c>
      <c r="AW5254" s="273" t="s">
        <v>31</v>
      </c>
      <c r="AX5254" s="273" t="s">
        <v>77</v>
      </c>
      <c r="AY5254" s="275" t="s">
        <v>366</v>
      </c>
    </row>
    <row r="5255" spans="2:51" s="280" customFormat="1">
      <c r="B5255" s="279"/>
      <c r="D5255" s="274" t="s">
        <v>373</v>
      </c>
      <c r="E5255" s="281" t="s">
        <v>1</v>
      </c>
      <c r="F5255" s="282" t="s">
        <v>4098</v>
      </c>
      <c r="H5255" s="283">
        <v>6.5739999999999998</v>
      </c>
      <c r="L5255" s="279"/>
      <c r="M5255" s="284"/>
      <c r="T5255" s="285"/>
      <c r="AT5255" s="281" t="s">
        <v>373</v>
      </c>
      <c r="AU5255" s="281" t="s">
        <v>90</v>
      </c>
      <c r="AV5255" s="280" t="s">
        <v>90</v>
      </c>
      <c r="AW5255" s="280" t="s">
        <v>31</v>
      </c>
      <c r="AX5255" s="280" t="s">
        <v>77</v>
      </c>
      <c r="AY5255" s="281" t="s">
        <v>366</v>
      </c>
    </row>
    <row r="5256" spans="2:51" s="273" customFormat="1">
      <c r="B5256" s="272"/>
      <c r="D5256" s="274" t="s">
        <v>373</v>
      </c>
      <c r="E5256" s="275" t="s">
        <v>1</v>
      </c>
      <c r="F5256" s="276" t="s">
        <v>2323</v>
      </c>
      <c r="H5256" s="275" t="s">
        <v>1</v>
      </c>
      <c r="L5256" s="272"/>
      <c r="M5256" s="277"/>
      <c r="T5256" s="278"/>
      <c r="AT5256" s="275" t="s">
        <v>373</v>
      </c>
      <c r="AU5256" s="275" t="s">
        <v>90</v>
      </c>
      <c r="AV5256" s="273" t="s">
        <v>84</v>
      </c>
      <c r="AW5256" s="273" t="s">
        <v>31</v>
      </c>
      <c r="AX5256" s="273" t="s">
        <v>77</v>
      </c>
      <c r="AY5256" s="275" t="s">
        <v>366</v>
      </c>
    </row>
    <row r="5257" spans="2:51" s="280" customFormat="1">
      <c r="B5257" s="279"/>
      <c r="D5257" s="274" t="s">
        <v>373</v>
      </c>
      <c r="E5257" s="281" t="s">
        <v>1</v>
      </c>
      <c r="F5257" s="282" t="s">
        <v>4099</v>
      </c>
      <c r="H5257" s="283">
        <v>3.68</v>
      </c>
      <c r="L5257" s="279"/>
      <c r="M5257" s="284"/>
      <c r="T5257" s="285"/>
      <c r="AT5257" s="281" t="s">
        <v>373</v>
      </c>
      <c r="AU5257" s="281" t="s">
        <v>90</v>
      </c>
      <c r="AV5257" s="280" t="s">
        <v>90</v>
      </c>
      <c r="AW5257" s="280" t="s">
        <v>31</v>
      </c>
      <c r="AX5257" s="280" t="s">
        <v>77</v>
      </c>
      <c r="AY5257" s="281" t="s">
        <v>366</v>
      </c>
    </row>
    <row r="5258" spans="2:51" s="273" customFormat="1">
      <c r="B5258" s="272"/>
      <c r="D5258" s="274" t="s">
        <v>373</v>
      </c>
      <c r="E5258" s="275" t="s">
        <v>1</v>
      </c>
      <c r="F5258" s="276" t="s">
        <v>4056</v>
      </c>
      <c r="H5258" s="275" t="s">
        <v>1</v>
      </c>
      <c r="L5258" s="272"/>
      <c r="M5258" s="277"/>
      <c r="T5258" s="278"/>
      <c r="AT5258" s="275" t="s">
        <v>373</v>
      </c>
      <c r="AU5258" s="275" t="s">
        <v>90</v>
      </c>
      <c r="AV5258" s="273" t="s">
        <v>84</v>
      </c>
      <c r="AW5258" s="273" t="s">
        <v>31</v>
      </c>
      <c r="AX5258" s="273" t="s">
        <v>77</v>
      </c>
      <c r="AY5258" s="275" t="s">
        <v>366</v>
      </c>
    </row>
    <row r="5259" spans="2:51" s="280" customFormat="1">
      <c r="B5259" s="279"/>
      <c r="D5259" s="274" t="s">
        <v>373</v>
      </c>
      <c r="E5259" s="281" t="s">
        <v>1</v>
      </c>
      <c r="F5259" s="282" t="s">
        <v>4100</v>
      </c>
      <c r="H5259" s="283">
        <v>3.7309999999999999</v>
      </c>
      <c r="L5259" s="279"/>
      <c r="M5259" s="284"/>
      <c r="T5259" s="285"/>
      <c r="AT5259" s="281" t="s">
        <v>373</v>
      </c>
      <c r="AU5259" s="281" t="s">
        <v>90</v>
      </c>
      <c r="AV5259" s="280" t="s">
        <v>90</v>
      </c>
      <c r="AW5259" s="280" t="s">
        <v>31</v>
      </c>
      <c r="AX5259" s="280" t="s">
        <v>77</v>
      </c>
      <c r="AY5259" s="281" t="s">
        <v>366</v>
      </c>
    </row>
    <row r="5260" spans="2:51" s="273" customFormat="1">
      <c r="B5260" s="272"/>
      <c r="D5260" s="274" t="s">
        <v>373</v>
      </c>
      <c r="E5260" s="275" t="s">
        <v>1</v>
      </c>
      <c r="F5260" s="276" t="s">
        <v>1824</v>
      </c>
      <c r="H5260" s="275" t="s">
        <v>1</v>
      </c>
      <c r="L5260" s="272"/>
      <c r="M5260" s="277"/>
      <c r="T5260" s="278"/>
      <c r="AT5260" s="275" t="s">
        <v>373</v>
      </c>
      <c r="AU5260" s="275" t="s">
        <v>90</v>
      </c>
      <c r="AV5260" s="273" t="s">
        <v>84</v>
      </c>
      <c r="AW5260" s="273" t="s">
        <v>31</v>
      </c>
      <c r="AX5260" s="273" t="s">
        <v>77</v>
      </c>
      <c r="AY5260" s="275" t="s">
        <v>366</v>
      </c>
    </row>
    <row r="5261" spans="2:51" s="280" customFormat="1">
      <c r="B5261" s="279"/>
      <c r="D5261" s="274" t="s">
        <v>373</v>
      </c>
      <c r="E5261" s="281" t="s">
        <v>1</v>
      </c>
      <c r="F5261" s="282" t="s">
        <v>4101</v>
      </c>
      <c r="H5261" s="283">
        <v>21.411999999999999</v>
      </c>
      <c r="L5261" s="279"/>
      <c r="M5261" s="284"/>
      <c r="T5261" s="285"/>
      <c r="AT5261" s="281" t="s">
        <v>373</v>
      </c>
      <c r="AU5261" s="281" t="s">
        <v>90</v>
      </c>
      <c r="AV5261" s="280" t="s">
        <v>90</v>
      </c>
      <c r="AW5261" s="280" t="s">
        <v>31</v>
      </c>
      <c r="AX5261" s="280" t="s">
        <v>77</v>
      </c>
      <c r="AY5261" s="281" t="s">
        <v>366</v>
      </c>
    </row>
    <row r="5262" spans="2:51" s="273" customFormat="1">
      <c r="B5262" s="272"/>
      <c r="D5262" s="274" t="s">
        <v>373</v>
      </c>
      <c r="E5262" s="275" t="s">
        <v>1</v>
      </c>
      <c r="F5262" s="276" t="s">
        <v>1822</v>
      </c>
      <c r="H5262" s="275" t="s">
        <v>1</v>
      </c>
      <c r="L5262" s="272"/>
      <c r="M5262" s="277"/>
      <c r="T5262" s="278"/>
      <c r="AT5262" s="275" t="s">
        <v>373</v>
      </c>
      <c r="AU5262" s="275" t="s">
        <v>90</v>
      </c>
      <c r="AV5262" s="273" t="s">
        <v>84</v>
      </c>
      <c r="AW5262" s="273" t="s">
        <v>31</v>
      </c>
      <c r="AX5262" s="273" t="s">
        <v>77</v>
      </c>
      <c r="AY5262" s="275" t="s">
        <v>366</v>
      </c>
    </row>
    <row r="5263" spans="2:51" s="280" customFormat="1">
      <c r="B5263" s="279"/>
      <c r="D5263" s="274" t="s">
        <v>373</v>
      </c>
      <c r="E5263" s="281" t="s">
        <v>1</v>
      </c>
      <c r="F5263" s="282" t="s">
        <v>4102</v>
      </c>
      <c r="H5263" s="283">
        <v>11.84</v>
      </c>
      <c r="L5263" s="279"/>
      <c r="M5263" s="284"/>
      <c r="T5263" s="285"/>
      <c r="AT5263" s="281" t="s">
        <v>373</v>
      </c>
      <c r="AU5263" s="281" t="s">
        <v>90</v>
      </c>
      <c r="AV5263" s="280" t="s">
        <v>90</v>
      </c>
      <c r="AW5263" s="280" t="s">
        <v>31</v>
      </c>
      <c r="AX5263" s="280" t="s">
        <v>77</v>
      </c>
      <c r="AY5263" s="281" t="s">
        <v>366</v>
      </c>
    </row>
    <row r="5264" spans="2:51" s="294" customFormat="1">
      <c r="B5264" s="293"/>
      <c r="D5264" s="274" t="s">
        <v>373</v>
      </c>
      <c r="E5264" s="295" t="s">
        <v>1</v>
      </c>
      <c r="F5264" s="296" t="s">
        <v>397</v>
      </c>
      <c r="H5264" s="297">
        <v>80.870999999999995</v>
      </c>
      <c r="L5264" s="293"/>
      <c r="M5264" s="298"/>
      <c r="T5264" s="299"/>
      <c r="AT5264" s="295" t="s">
        <v>373</v>
      </c>
      <c r="AU5264" s="295" t="s">
        <v>90</v>
      </c>
      <c r="AV5264" s="294" t="s">
        <v>149</v>
      </c>
      <c r="AW5264" s="294" t="s">
        <v>31</v>
      </c>
      <c r="AX5264" s="294" t="s">
        <v>77</v>
      </c>
      <c r="AY5264" s="295" t="s">
        <v>366</v>
      </c>
    </row>
    <row r="5265" spans="2:51" s="273" customFormat="1">
      <c r="B5265" s="272"/>
      <c r="D5265" s="274" t="s">
        <v>373</v>
      </c>
      <c r="E5265" s="275" t="s">
        <v>1</v>
      </c>
      <c r="F5265" s="276" t="s">
        <v>1600</v>
      </c>
      <c r="H5265" s="275" t="s">
        <v>1</v>
      </c>
      <c r="L5265" s="272"/>
      <c r="M5265" s="277"/>
      <c r="T5265" s="278"/>
      <c r="AT5265" s="275" t="s">
        <v>373</v>
      </c>
      <c r="AU5265" s="275" t="s">
        <v>90</v>
      </c>
      <c r="AV5265" s="273" t="s">
        <v>84</v>
      </c>
      <c r="AW5265" s="273" t="s">
        <v>31</v>
      </c>
      <c r="AX5265" s="273" t="s">
        <v>77</v>
      </c>
      <c r="AY5265" s="275" t="s">
        <v>366</v>
      </c>
    </row>
    <row r="5266" spans="2:51" s="273" customFormat="1">
      <c r="B5266" s="272"/>
      <c r="D5266" s="274" t="s">
        <v>373</v>
      </c>
      <c r="E5266" s="275" t="s">
        <v>1</v>
      </c>
      <c r="F5266" s="276" t="s">
        <v>1801</v>
      </c>
      <c r="H5266" s="275" t="s">
        <v>1</v>
      </c>
      <c r="L5266" s="272"/>
      <c r="M5266" s="277"/>
      <c r="T5266" s="278"/>
      <c r="AT5266" s="275" t="s">
        <v>373</v>
      </c>
      <c r="AU5266" s="275" t="s">
        <v>90</v>
      </c>
      <c r="AV5266" s="273" t="s">
        <v>84</v>
      </c>
      <c r="AW5266" s="273" t="s">
        <v>31</v>
      </c>
      <c r="AX5266" s="273" t="s">
        <v>77</v>
      </c>
      <c r="AY5266" s="275" t="s">
        <v>366</v>
      </c>
    </row>
    <row r="5267" spans="2:51" s="280" customFormat="1">
      <c r="B5267" s="279"/>
      <c r="D5267" s="274" t="s">
        <v>373</v>
      </c>
      <c r="E5267" s="281" t="s">
        <v>1</v>
      </c>
      <c r="F5267" s="282" t="s">
        <v>4103</v>
      </c>
      <c r="H5267" s="283">
        <v>9.3290000000000006</v>
      </c>
      <c r="L5267" s="279"/>
      <c r="M5267" s="284"/>
      <c r="T5267" s="285"/>
      <c r="AT5267" s="281" t="s">
        <v>373</v>
      </c>
      <c r="AU5267" s="281" t="s">
        <v>90</v>
      </c>
      <c r="AV5267" s="280" t="s">
        <v>90</v>
      </c>
      <c r="AW5267" s="280" t="s">
        <v>31</v>
      </c>
      <c r="AX5267" s="280" t="s">
        <v>77</v>
      </c>
      <c r="AY5267" s="281" t="s">
        <v>366</v>
      </c>
    </row>
    <row r="5268" spans="2:51" s="273" customFormat="1">
      <c r="B5268" s="272"/>
      <c r="D5268" s="274" t="s">
        <v>373</v>
      </c>
      <c r="E5268" s="275" t="s">
        <v>1</v>
      </c>
      <c r="F5268" s="276" t="s">
        <v>1803</v>
      </c>
      <c r="H5268" s="275" t="s">
        <v>1</v>
      </c>
      <c r="L5268" s="272"/>
      <c r="M5268" s="277"/>
      <c r="T5268" s="278"/>
      <c r="AT5268" s="275" t="s">
        <v>373</v>
      </c>
      <c r="AU5268" s="275" t="s">
        <v>90</v>
      </c>
      <c r="AV5268" s="273" t="s">
        <v>84</v>
      </c>
      <c r="AW5268" s="273" t="s">
        <v>31</v>
      </c>
      <c r="AX5268" s="273" t="s">
        <v>77</v>
      </c>
      <c r="AY5268" s="275" t="s">
        <v>366</v>
      </c>
    </row>
    <row r="5269" spans="2:51" s="280" customFormat="1">
      <c r="B5269" s="279"/>
      <c r="D5269" s="274" t="s">
        <v>373</v>
      </c>
      <c r="E5269" s="281" t="s">
        <v>1</v>
      </c>
      <c r="F5269" s="282" t="s">
        <v>4104</v>
      </c>
      <c r="H5269" s="283">
        <v>8.6999999999999993</v>
      </c>
      <c r="L5269" s="279"/>
      <c r="M5269" s="284"/>
      <c r="T5269" s="285"/>
      <c r="AT5269" s="281" t="s">
        <v>373</v>
      </c>
      <c r="AU5269" s="281" t="s">
        <v>90</v>
      </c>
      <c r="AV5269" s="280" t="s">
        <v>90</v>
      </c>
      <c r="AW5269" s="280" t="s">
        <v>31</v>
      </c>
      <c r="AX5269" s="280" t="s">
        <v>77</v>
      </c>
      <c r="AY5269" s="281" t="s">
        <v>366</v>
      </c>
    </row>
    <row r="5270" spans="2:51" s="273" customFormat="1">
      <c r="B5270" s="272"/>
      <c r="D5270" s="274" t="s">
        <v>373</v>
      </c>
      <c r="E5270" s="275" t="s">
        <v>1</v>
      </c>
      <c r="F5270" s="276" t="s">
        <v>2277</v>
      </c>
      <c r="H5270" s="275" t="s">
        <v>1</v>
      </c>
      <c r="L5270" s="272"/>
      <c r="M5270" s="277"/>
      <c r="T5270" s="278"/>
      <c r="AT5270" s="275" t="s">
        <v>373</v>
      </c>
      <c r="AU5270" s="275" t="s">
        <v>90</v>
      </c>
      <c r="AV5270" s="273" t="s">
        <v>84</v>
      </c>
      <c r="AW5270" s="273" t="s">
        <v>31</v>
      </c>
      <c r="AX5270" s="273" t="s">
        <v>77</v>
      </c>
      <c r="AY5270" s="275" t="s">
        <v>366</v>
      </c>
    </row>
    <row r="5271" spans="2:51" s="280" customFormat="1">
      <c r="B5271" s="279"/>
      <c r="D5271" s="274" t="s">
        <v>373</v>
      </c>
      <c r="E5271" s="281" t="s">
        <v>1</v>
      </c>
      <c r="F5271" s="282" t="s">
        <v>4105</v>
      </c>
      <c r="H5271" s="283">
        <v>4.3559999999999999</v>
      </c>
      <c r="L5271" s="279"/>
      <c r="M5271" s="284"/>
      <c r="T5271" s="285"/>
      <c r="AT5271" s="281" t="s">
        <v>373</v>
      </c>
      <c r="AU5271" s="281" t="s">
        <v>90</v>
      </c>
      <c r="AV5271" s="280" t="s">
        <v>90</v>
      </c>
      <c r="AW5271" s="280" t="s">
        <v>31</v>
      </c>
      <c r="AX5271" s="280" t="s">
        <v>77</v>
      </c>
      <c r="AY5271" s="281" t="s">
        <v>366</v>
      </c>
    </row>
    <row r="5272" spans="2:51" s="273" customFormat="1">
      <c r="B5272" s="272"/>
      <c r="D5272" s="274" t="s">
        <v>373</v>
      </c>
      <c r="E5272" s="275" t="s">
        <v>1</v>
      </c>
      <c r="F5272" s="276" t="s">
        <v>1785</v>
      </c>
      <c r="H5272" s="275" t="s">
        <v>1</v>
      </c>
      <c r="L5272" s="272"/>
      <c r="M5272" s="277"/>
      <c r="T5272" s="278"/>
      <c r="AT5272" s="275" t="s">
        <v>373</v>
      </c>
      <c r="AU5272" s="275" t="s">
        <v>90</v>
      </c>
      <c r="AV5272" s="273" t="s">
        <v>84</v>
      </c>
      <c r="AW5272" s="273" t="s">
        <v>31</v>
      </c>
      <c r="AX5272" s="273" t="s">
        <v>77</v>
      </c>
      <c r="AY5272" s="275" t="s">
        <v>366</v>
      </c>
    </row>
    <row r="5273" spans="2:51" s="280" customFormat="1">
      <c r="B5273" s="279"/>
      <c r="D5273" s="274" t="s">
        <v>373</v>
      </c>
      <c r="E5273" s="281" t="s">
        <v>1</v>
      </c>
      <c r="F5273" s="282" t="s">
        <v>4106</v>
      </c>
      <c r="H5273" s="283">
        <v>7.5469999999999997</v>
      </c>
      <c r="L5273" s="279"/>
      <c r="M5273" s="284"/>
      <c r="T5273" s="285"/>
      <c r="AT5273" s="281" t="s">
        <v>373</v>
      </c>
      <c r="AU5273" s="281" t="s">
        <v>90</v>
      </c>
      <c r="AV5273" s="280" t="s">
        <v>90</v>
      </c>
      <c r="AW5273" s="280" t="s">
        <v>31</v>
      </c>
      <c r="AX5273" s="280" t="s">
        <v>77</v>
      </c>
      <c r="AY5273" s="281" t="s">
        <v>366</v>
      </c>
    </row>
    <row r="5274" spans="2:51" s="273" customFormat="1">
      <c r="B5274" s="272"/>
      <c r="D5274" s="274" t="s">
        <v>373</v>
      </c>
      <c r="E5274" s="275" t="s">
        <v>1</v>
      </c>
      <c r="F5274" s="276" t="s">
        <v>1787</v>
      </c>
      <c r="H5274" s="275" t="s">
        <v>1</v>
      </c>
      <c r="L5274" s="272"/>
      <c r="M5274" s="277"/>
      <c r="T5274" s="278"/>
      <c r="AT5274" s="275" t="s">
        <v>373</v>
      </c>
      <c r="AU5274" s="275" t="s">
        <v>90</v>
      </c>
      <c r="AV5274" s="273" t="s">
        <v>84</v>
      </c>
      <c r="AW5274" s="273" t="s">
        <v>31</v>
      </c>
      <c r="AX5274" s="273" t="s">
        <v>77</v>
      </c>
      <c r="AY5274" s="275" t="s">
        <v>366</v>
      </c>
    </row>
    <row r="5275" spans="2:51" s="280" customFormat="1">
      <c r="B5275" s="279"/>
      <c r="D5275" s="274" t="s">
        <v>373</v>
      </c>
      <c r="E5275" s="281" t="s">
        <v>1</v>
      </c>
      <c r="F5275" s="282" t="s">
        <v>4107</v>
      </c>
      <c r="H5275" s="283">
        <v>6.6630000000000003</v>
      </c>
      <c r="L5275" s="279"/>
      <c r="M5275" s="284"/>
      <c r="T5275" s="285"/>
      <c r="AT5275" s="281" t="s">
        <v>373</v>
      </c>
      <c r="AU5275" s="281" t="s">
        <v>90</v>
      </c>
      <c r="AV5275" s="280" t="s">
        <v>90</v>
      </c>
      <c r="AW5275" s="280" t="s">
        <v>31</v>
      </c>
      <c r="AX5275" s="280" t="s">
        <v>77</v>
      </c>
      <c r="AY5275" s="281" t="s">
        <v>366</v>
      </c>
    </row>
    <row r="5276" spans="2:51" s="273" customFormat="1">
      <c r="B5276" s="272"/>
      <c r="D5276" s="274" t="s">
        <v>373</v>
      </c>
      <c r="E5276" s="275" t="s">
        <v>1</v>
      </c>
      <c r="F5276" s="276" t="s">
        <v>1789</v>
      </c>
      <c r="H5276" s="275" t="s">
        <v>1</v>
      </c>
      <c r="L5276" s="272"/>
      <c r="M5276" s="277"/>
      <c r="T5276" s="278"/>
      <c r="AT5276" s="275" t="s">
        <v>373</v>
      </c>
      <c r="AU5276" s="275" t="s">
        <v>90</v>
      </c>
      <c r="AV5276" s="273" t="s">
        <v>84</v>
      </c>
      <c r="AW5276" s="273" t="s">
        <v>31</v>
      </c>
      <c r="AX5276" s="273" t="s">
        <v>77</v>
      </c>
      <c r="AY5276" s="275" t="s">
        <v>366</v>
      </c>
    </row>
    <row r="5277" spans="2:51" s="280" customFormat="1">
      <c r="B5277" s="279"/>
      <c r="D5277" s="274" t="s">
        <v>373</v>
      </c>
      <c r="E5277" s="281" t="s">
        <v>1</v>
      </c>
      <c r="F5277" s="282" t="s">
        <v>4108</v>
      </c>
      <c r="H5277" s="283">
        <v>3.2869999999999999</v>
      </c>
      <c r="L5277" s="279"/>
      <c r="M5277" s="284"/>
      <c r="T5277" s="285"/>
      <c r="AT5277" s="281" t="s">
        <v>373</v>
      </c>
      <c r="AU5277" s="281" t="s">
        <v>90</v>
      </c>
      <c r="AV5277" s="280" t="s">
        <v>90</v>
      </c>
      <c r="AW5277" s="280" t="s">
        <v>31</v>
      </c>
      <c r="AX5277" s="280" t="s">
        <v>77</v>
      </c>
      <c r="AY5277" s="281" t="s">
        <v>366</v>
      </c>
    </row>
    <row r="5278" spans="2:51" s="273" customFormat="1">
      <c r="B5278" s="272"/>
      <c r="D5278" s="274" t="s">
        <v>373</v>
      </c>
      <c r="E5278" s="275" t="s">
        <v>1</v>
      </c>
      <c r="F5278" s="276" t="s">
        <v>2327</v>
      </c>
      <c r="H5278" s="275" t="s">
        <v>1</v>
      </c>
      <c r="L5278" s="272"/>
      <c r="M5278" s="277"/>
      <c r="T5278" s="278"/>
      <c r="AT5278" s="275" t="s">
        <v>373</v>
      </c>
      <c r="AU5278" s="275" t="s">
        <v>90</v>
      </c>
      <c r="AV5278" s="273" t="s">
        <v>84</v>
      </c>
      <c r="AW5278" s="273" t="s">
        <v>31</v>
      </c>
      <c r="AX5278" s="273" t="s">
        <v>77</v>
      </c>
      <c r="AY5278" s="275" t="s">
        <v>366</v>
      </c>
    </row>
    <row r="5279" spans="2:51" s="280" customFormat="1">
      <c r="B5279" s="279"/>
      <c r="D5279" s="274" t="s">
        <v>373</v>
      </c>
      <c r="E5279" s="281" t="s">
        <v>1</v>
      </c>
      <c r="F5279" s="282" t="s">
        <v>4109</v>
      </c>
      <c r="H5279" s="283">
        <v>4.0389999999999997</v>
      </c>
      <c r="L5279" s="279"/>
      <c r="M5279" s="284"/>
      <c r="T5279" s="285"/>
      <c r="AT5279" s="281" t="s">
        <v>373</v>
      </c>
      <c r="AU5279" s="281" t="s">
        <v>90</v>
      </c>
      <c r="AV5279" s="280" t="s">
        <v>90</v>
      </c>
      <c r="AW5279" s="280" t="s">
        <v>31</v>
      </c>
      <c r="AX5279" s="280" t="s">
        <v>77</v>
      </c>
      <c r="AY5279" s="281" t="s">
        <v>366</v>
      </c>
    </row>
    <row r="5280" spans="2:51" s="273" customFormat="1">
      <c r="B5280" s="272"/>
      <c r="D5280" s="274" t="s">
        <v>373</v>
      </c>
      <c r="E5280" s="275" t="s">
        <v>1</v>
      </c>
      <c r="F5280" s="276" t="s">
        <v>1830</v>
      </c>
      <c r="H5280" s="275" t="s">
        <v>1</v>
      </c>
      <c r="L5280" s="272"/>
      <c r="M5280" s="277"/>
      <c r="T5280" s="278"/>
      <c r="AT5280" s="275" t="s">
        <v>373</v>
      </c>
      <c r="AU5280" s="275" t="s">
        <v>90</v>
      </c>
      <c r="AV5280" s="273" t="s">
        <v>84</v>
      </c>
      <c r="AW5280" s="273" t="s">
        <v>31</v>
      </c>
      <c r="AX5280" s="273" t="s">
        <v>77</v>
      </c>
      <c r="AY5280" s="275" t="s">
        <v>366</v>
      </c>
    </row>
    <row r="5281" spans="2:65" s="280" customFormat="1">
      <c r="B5281" s="279"/>
      <c r="D5281" s="274" t="s">
        <v>373</v>
      </c>
      <c r="E5281" s="281" t="s">
        <v>1</v>
      </c>
      <c r="F5281" s="282" t="s">
        <v>4110</v>
      </c>
      <c r="H5281" s="283">
        <v>11.654999999999999</v>
      </c>
      <c r="L5281" s="279"/>
      <c r="M5281" s="284"/>
      <c r="T5281" s="285"/>
      <c r="AT5281" s="281" t="s">
        <v>373</v>
      </c>
      <c r="AU5281" s="281" t="s">
        <v>90</v>
      </c>
      <c r="AV5281" s="280" t="s">
        <v>90</v>
      </c>
      <c r="AW5281" s="280" t="s">
        <v>31</v>
      </c>
      <c r="AX5281" s="280" t="s">
        <v>77</v>
      </c>
      <c r="AY5281" s="281" t="s">
        <v>366</v>
      </c>
    </row>
    <row r="5282" spans="2:65" s="294" customFormat="1">
      <c r="B5282" s="293"/>
      <c r="D5282" s="274" t="s">
        <v>373</v>
      </c>
      <c r="E5282" s="295" t="s">
        <v>1</v>
      </c>
      <c r="F5282" s="296" t="s">
        <v>397</v>
      </c>
      <c r="H5282" s="297">
        <v>55.576000000000001</v>
      </c>
      <c r="L5282" s="293"/>
      <c r="M5282" s="298"/>
      <c r="T5282" s="299"/>
      <c r="AT5282" s="295" t="s">
        <v>373</v>
      </c>
      <c r="AU5282" s="295" t="s">
        <v>90</v>
      </c>
      <c r="AV5282" s="294" t="s">
        <v>149</v>
      </c>
      <c r="AW5282" s="294" t="s">
        <v>31</v>
      </c>
      <c r="AX5282" s="294" t="s">
        <v>77</v>
      </c>
      <c r="AY5282" s="295" t="s">
        <v>366</v>
      </c>
    </row>
    <row r="5283" spans="2:65" s="287" customFormat="1">
      <c r="B5283" s="286"/>
      <c r="D5283" s="274" t="s">
        <v>373</v>
      </c>
      <c r="E5283" s="288" t="s">
        <v>1</v>
      </c>
      <c r="F5283" s="289" t="s">
        <v>378</v>
      </c>
      <c r="H5283" s="290">
        <v>581.774</v>
      </c>
      <c r="L5283" s="286"/>
      <c r="M5283" s="291"/>
      <c r="T5283" s="292"/>
      <c r="AT5283" s="288" t="s">
        <v>373</v>
      </c>
      <c r="AU5283" s="288" t="s">
        <v>90</v>
      </c>
      <c r="AV5283" s="287" t="s">
        <v>371</v>
      </c>
      <c r="AW5283" s="287" t="s">
        <v>31</v>
      </c>
      <c r="AX5283" s="287" t="s">
        <v>84</v>
      </c>
      <c r="AY5283" s="288" t="s">
        <v>366</v>
      </c>
    </row>
    <row r="5284" spans="2:65" s="74" customFormat="1" ht="37.9" customHeight="1">
      <c r="B5284" s="73"/>
      <c r="C5284" s="260" t="s">
        <v>4111</v>
      </c>
      <c r="D5284" s="260" t="s">
        <v>368</v>
      </c>
      <c r="E5284" s="261" t="s">
        <v>4112</v>
      </c>
      <c r="F5284" s="262" t="s">
        <v>4113</v>
      </c>
      <c r="G5284" s="263" t="s">
        <v>249</v>
      </c>
      <c r="H5284" s="264">
        <v>73.063000000000002</v>
      </c>
      <c r="I5284" s="26"/>
      <c r="J5284" s="266">
        <f>ROUND(I5284*H5284,2)</f>
        <v>0</v>
      </c>
      <c r="K5284" s="267"/>
      <c r="L5284" s="73"/>
      <c r="M5284" s="27" t="s">
        <v>1</v>
      </c>
      <c r="N5284" s="233" t="s">
        <v>43</v>
      </c>
      <c r="P5284" s="269">
        <f>O5284*H5284</f>
        <v>0</v>
      </c>
      <c r="Q5284" s="269">
        <v>0</v>
      </c>
      <c r="R5284" s="269">
        <f>Q5284*H5284</f>
        <v>0</v>
      </c>
      <c r="S5284" s="269">
        <v>8.8999999999999996E-2</v>
      </c>
      <c r="T5284" s="270">
        <f>S5284*H5284</f>
        <v>6.5026070000000002</v>
      </c>
      <c r="AR5284" s="271" t="s">
        <v>371</v>
      </c>
      <c r="AT5284" s="271" t="s">
        <v>368</v>
      </c>
      <c r="AU5284" s="271" t="s">
        <v>90</v>
      </c>
      <c r="AY5284" s="53" t="s">
        <v>366</v>
      </c>
      <c r="BE5284" s="179">
        <f>IF(N5284="základná",J5284,0)</f>
        <v>0</v>
      </c>
      <c r="BF5284" s="179">
        <f>IF(N5284="znížená",J5284,0)</f>
        <v>0</v>
      </c>
      <c r="BG5284" s="179">
        <f>IF(N5284="zákl. prenesená",J5284,0)</f>
        <v>0</v>
      </c>
      <c r="BH5284" s="179">
        <f>IF(N5284="zníž. prenesená",J5284,0)</f>
        <v>0</v>
      </c>
      <c r="BI5284" s="179">
        <f>IF(N5284="nulová",J5284,0)</f>
        <v>0</v>
      </c>
      <c r="BJ5284" s="53" t="s">
        <v>90</v>
      </c>
      <c r="BK5284" s="179">
        <f>ROUND(I5284*H5284,2)</f>
        <v>0</v>
      </c>
      <c r="BL5284" s="53" t="s">
        <v>371</v>
      </c>
      <c r="BM5284" s="271" t="s">
        <v>4114</v>
      </c>
    </row>
    <row r="5285" spans="2:65" s="273" customFormat="1">
      <c r="B5285" s="272"/>
      <c r="D5285" s="274" t="s">
        <v>373</v>
      </c>
      <c r="E5285" s="275" t="s">
        <v>1</v>
      </c>
      <c r="F5285" s="276" t="s">
        <v>4115</v>
      </c>
      <c r="H5285" s="275" t="s">
        <v>1</v>
      </c>
      <c r="L5285" s="272"/>
      <c r="M5285" s="277"/>
      <c r="T5285" s="278"/>
      <c r="AT5285" s="275" t="s">
        <v>373</v>
      </c>
      <c r="AU5285" s="275" t="s">
        <v>90</v>
      </c>
      <c r="AV5285" s="273" t="s">
        <v>84</v>
      </c>
      <c r="AW5285" s="273" t="s">
        <v>31</v>
      </c>
      <c r="AX5285" s="273" t="s">
        <v>77</v>
      </c>
      <c r="AY5285" s="275" t="s">
        <v>366</v>
      </c>
    </row>
    <row r="5286" spans="2:65" s="273" customFormat="1">
      <c r="B5286" s="272"/>
      <c r="D5286" s="274" t="s">
        <v>373</v>
      </c>
      <c r="E5286" s="275" t="s">
        <v>1</v>
      </c>
      <c r="F5286" s="276" t="s">
        <v>2394</v>
      </c>
      <c r="H5286" s="275" t="s">
        <v>1</v>
      </c>
      <c r="L5286" s="272"/>
      <c r="M5286" s="277"/>
      <c r="T5286" s="278"/>
      <c r="AT5286" s="275" t="s">
        <v>373</v>
      </c>
      <c r="AU5286" s="275" t="s">
        <v>90</v>
      </c>
      <c r="AV5286" s="273" t="s">
        <v>84</v>
      </c>
      <c r="AW5286" s="273" t="s">
        <v>31</v>
      </c>
      <c r="AX5286" s="273" t="s">
        <v>77</v>
      </c>
      <c r="AY5286" s="275" t="s">
        <v>366</v>
      </c>
    </row>
    <row r="5287" spans="2:65" s="280" customFormat="1">
      <c r="B5287" s="279"/>
      <c r="D5287" s="274" t="s">
        <v>373</v>
      </c>
      <c r="E5287" s="281" t="s">
        <v>1</v>
      </c>
      <c r="F5287" s="282" t="s">
        <v>4116</v>
      </c>
      <c r="H5287" s="283">
        <v>56.530999999999999</v>
      </c>
      <c r="L5287" s="279"/>
      <c r="M5287" s="284"/>
      <c r="T5287" s="285"/>
      <c r="AT5287" s="281" t="s">
        <v>373</v>
      </c>
      <c r="AU5287" s="281" t="s">
        <v>90</v>
      </c>
      <c r="AV5287" s="280" t="s">
        <v>90</v>
      </c>
      <c r="AW5287" s="280" t="s">
        <v>31</v>
      </c>
      <c r="AX5287" s="280" t="s">
        <v>77</v>
      </c>
      <c r="AY5287" s="281" t="s">
        <v>366</v>
      </c>
    </row>
    <row r="5288" spans="2:65" s="280" customFormat="1">
      <c r="B5288" s="279"/>
      <c r="D5288" s="274" t="s">
        <v>373</v>
      </c>
      <c r="E5288" s="281" t="s">
        <v>1</v>
      </c>
      <c r="F5288" s="282" t="s">
        <v>4117</v>
      </c>
      <c r="H5288" s="283">
        <v>-4.7169999999999996</v>
      </c>
      <c r="L5288" s="279"/>
      <c r="M5288" s="284"/>
      <c r="T5288" s="285"/>
      <c r="AT5288" s="281" t="s">
        <v>373</v>
      </c>
      <c r="AU5288" s="281" t="s">
        <v>90</v>
      </c>
      <c r="AV5288" s="280" t="s">
        <v>90</v>
      </c>
      <c r="AW5288" s="280" t="s">
        <v>31</v>
      </c>
      <c r="AX5288" s="280" t="s">
        <v>77</v>
      </c>
      <c r="AY5288" s="281" t="s">
        <v>366</v>
      </c>
    </row>
    <row r="5289" spans="2:65" s="280" customFormat="1">
      <c r="B5289" s="279"/>
      <c r="D5289" s="274" t="s">
        <v>373</v>
      </c>
      <c r="E5289" s="281" t="s">
        <v>1</v>
      </c>
      <c r="F5289" s="282" t="s">
        <v>4118</v>
      </c>
      <c r="H5289" s="283">
        <v>21.248999999999999</v>
      </c>
      <c r="L5289" s="279"/>
      <c r="M5289" s="284"/>
      <c r="T5289" s="285"/>
      <c r="AT5289" s="281" t="s">
        <v>373</v>
      </c>
      <c r="AU5289" s="281" t="s">
        <v>90</v>
      </c>
      <c r="AV5289" s="280" t="s">
        <v>90</v>
      </c>
      <c r="AW5289" s="280" t="s">
        <v>31</v>
      </c>
      <c r="AX5289" s="280" t="s">
        <v>77</v>
      </c>
      <c r="AY5289" s="281" t="s">
        <v>366</v>
      </c>
    </row>
    <row r="5290" spans="2:65" s="294" customFormat="1">
      <c r="B5290" s="293"/>
      <c r="D5290" s="274" t="s">
        <v>373</v>
      </c>
      <c r="E5290" s="295" t="s">
        <v>1</v>
      </c>
      <c r="F5290" s="296" t="s">
        <v>397</v>
      </c>
      <c r="H5290" s="297">
        <v>73.063000000000002</v>
      </c>
      <c r="L5290" s="293"/>
      <c r="M5290" s="298"/>
      <c r="T5290" s="299"/>
      <c r="AT5290" s="295" t="s">
        <v>373</v>
      </c>
      <c r="AU5290" s="295" t="s">
        <v>90</v>
      </c>
      <c r="AV5290" s="294" t="s">
        <v>149</v>
      </c>
      <c r="AW5290" s="294" t="s">
        <v>31</v>
      </c>
      <c r="AX5290" s="294" t="s">
        <v>77</v>
      </c>
      <c r="AY5290" s="295" t="s">
        <v>366</v>
      </c>
    </row>
    <row r="5291" spans="2:65" s="287" customFormat="1">
      <c r="B5291" s="286"/>
      <c r="D5291" s="274" t="s">
        <v>373</v>
      </c>
      <c r="E5291" s="288" t="s">
        <v>281</v>
      </c>
      <c r="F5291" s="289" t="s">
        <v>378</v>
      </c>
      <c r="H5291" s="290">
        <v>73.063000000000002</v>
      </c>
      <c r="L5291" s="286"/>
      <c r="M5291" s="291"/>
      <c r="T5291" s="292"/>
      <c r="AT5291" s="288" t="s">
        <v>373</v>
      </c>
      <c r="AU5291" s="288" t="s">
        <v>90</v>
      </c>
      <c r="AV5291" s="287" t="s">
        <v>371</v>
      </c>
      <c r="AW5291" s="287" t="s">
        <v>31</v>
      </c>
      <c r="AX5291" s="287" t="s">
        <v>84</v>
      </c>
      <c r="AY5291" s="288" t="s">
        <v>366</v>
      </c>
    </row>
    <row r="5292" spans="2:65" s="74" customFormat="1" ht="24.2" customHeight="1">
      <c r="B5292" s="73"/>
      <c r="C5292" s="260" t="s">
        <v>4119</v>
      </c>
      <c r="D5292" s="260" t="s">
        <v>368</v>
      </c>
      <c r="E5292" s="261" t="s">
        <v>4120</v>
      </c>
      <c r="F5292" s="262" t="s">
        <v>4121</v>
      </c>
      <c r="G5292" s="263" t="s">
        <v>249</v>
      </c>
      <c r="H5292" s="264">
        <v>355.947</v>
      </c>
      <c r="I5292" s="26"/>
      <c r="J5292" s="266">
        <f>ROUND(I5292*H5292,2)</f>
        <v>0</v>
      </c>
      <c r="K5292" s="267"/>
      <c r="L5292" s="73"/>
      <c r="M5292" s="27" t="s">
        <v>1</v>
      </c>
      <c r="N5292" s="233" t="s">
        <v>43</v>
      </c>
      <c r="P5292" s="269">
        <f>O5292*H5292</f>
        <v>0</v>
      </c>
      <c r="Q5292" s="269">
        <v>0</v>
      </c>
      <c r="R5292" s="269">
        <f>Q5292*H5292</f>
        <v>0</v>
      </c>
      <c r="S5292" s="269">
        <v>1.804E-2</v>
      </c>
      <c r="T5292" s="270">
        <f>S5292*H5292</f>
        <v>6.4212838799999998</v>
      </c>
      <c r="AR5292" s="271" t="s">
        <v>371</v>
      </c>
      <c r="AT5292" s="271" t="s">
        <v>368</v>
      </c>
      <c r="AU5292" s="271" t="s">
        <v>90</v>
      </c>
      <c r="AY5292" s="53" t="s">
        <v>366</v>
      </c>
      <c r="BE5292" s="179">
        <f>IF(N5292="základná",J5292,0)</f>
        <v>0</v>
      </c>
      <c r="BF5292" s="179">
        <f>IF(N5292="znížená",J5292,0)</f>
        <v>0</v>
      </c>
      <c r="BG5292" s="179">
        <f>IF(N5292="zákl. prenesená",J5292,0)</f>
        <v>0</v>
      </c>
      <c r="BH5292" s="179">
        <f>IF(N5292="zníž. prenesená",J5292,0)</f>
        <v>0</v>
      </c>
      <c r="BI5292" s="179">
        <f>IF(N5292="nulová",J5292,0)</f>
        <v>0</v>
      </c>
      <c r="BJ5292" s="53" t="s">
        <v>90</v>
      </c>
      <c r="BK5292" s="179">
        <f>ROUND(I5292*H5292,2)</f>
        <v>0</v>
      </c>
      <c r="BL5292" s="53" t="s">
        <v>371</v>
      </c>
      <c r="BM5292" s="271" t="s">
        <v>4122</v>
      </c>
    </row>
    <row r="5293" spans="2:65" s="273" customFormat="1">
      <c r="B5293" s="272"/>
      <c r="D5293" s="274" t="s">
        <v>373</v>
      </c>
      <c r="E5293" s="275" t="s">
        <v>1</v>
      </c>
      <c r="F5293" s="276" t="s">
        <v>2436</v>
      </c>
      <c r="H5293" s="275" t="s">
        <v>1</v>
      </c>
      <c r="L5293" s="272"/>
      <c r="M5293" s="277"/>
      <c r="T5293" s="278"/>
      <c r="AT5293" s="275" t="s">
        <v>373</v>
      </c>
      <c r="AU5293" s="275" t="s">
        <v>90</v>
      </c>
      <c r="AV5293" s="273" t="s">
        <v>84</v>
      </c>
      <c r="AW5293" s="273" t="s">
        <v>31</v>
      </c>
      <c r="AX5293" s="273" t="s">
        <v>77</v>
      </c>
      <c r="AY5293" s="275" t="s">
        <v>366</v>
      </c>
    </row>
    <row r="5294" spans="2:65" s="280" customFormat="1">
      <c r="B5294" s="279"/>
      <c r="D5294" s="274" t="s">
        <v>373</v>
      </c>
      <c r="E5294" s="281" t="s">
        <v>1</v>
      </c>
      <c r="F5294" s="282" t="s">
        <v>2437</v>
      </c>
      <c r="H5294" s="283">
        <v>254.68</v>
      </c>
      <c r="L5294" s="279"/>
      <c r="M5294" s="284"/>
      <c r="T5294" s="285"/>
      <c r="AT5294" s="281" t="s">
        <v>373</v>
      </c>
      <c r="AU5294" s="281" t="s">
        <v>90</v>
      </c>
      <c r="AV5294" s="280" t="s">
        <v>90</v>
      </c>
      <c r="AW5294" s="280" t="s">
        <v>31</v>
      </c>
      <c r="AX5294" s="280" t="s">
        <v>77</v>
      </c>
      <c r="AY5294" s="281" t="s">
        <v>366</v>
      </c>
    </row>
    <row r="5295" spans="2:65" s="280" customFormat="1">
      <c r="B5295" s="279"/>
      <c r="D5295" s="274" t="s">
        <v>373</v>
      </c>
      <c r="E5295" s="281" t="s">
        <v>1</v>
      </c>
      <c r="F5295" s="282" t="s">
        <v>4123</v>
      </c>
      <c r="H5295" s="283">
        <v>-3.4630000000000001</v>
      </c>
      <c r="L5295" s="279"/>
      <c r="M5295" s="284"/>
      <c r="T5295" s="285"/>
      <c r="AT5295" s="281" t="s">
        <v>373</v>
      </c>
      <c r="AU5295" s="281" t="s">
        <v>90</v>
      </c>
      <c r="AV5295" s="280" t="s">
        <v>90</v>
      </c>
      <c r="AW5295" s="280" t="s">
        <v>31</v>
      </c>
      <c r="AX5295" s="280" t="s">
        <v>77</v>
      </c>
      <c r="AY5295" s="281" t="s">
        <v>366</v>
      </c>
    </row>
    <row r="5296" spans="2:65" s="280" customFormat="1">
      <c r="B5296" s="279"/>
      <c r="D5296" s="274" t="s">
        <v>373</v>
      </c>
      <c r="E5296" s="281" t="s">
        <v>1</v>
      </c>
      <c r="F5296" s="282" t="s">
        <v>2440</v>
      </c>
      <c r="H5296" s="283">
        <v>-4.04</v>
      </c>
      <c r="L5296" s="279"/>
      <c r="M5296" s="284"/>
      <c r="T5296" s="285"/>
      <c r="AT5296" s="281" t="s">
        <v>373</v>
      </c>
      <c r="AU5296" s="281" t="s">
        <v>90</v>
      </c>
      <c r="AV5296" s="280" t="s">
        <v>90</v>
      </c>
      <c r="AW5296" s="280" t="s">
        <v>31</v>
      </c>
      <c r="AX5296" s="280" t="s">
        <v>77</v>
      </c>
      <c r="AY5296" s="281" t="s">
        <v>366</v>
      </c>
    </row>
    <row r="5297" spans="2:65" s="280" customFormat="1">
      <c r="B5297" s="279"/>
      <c r="D5297" s="274" t="s">
        <v>373</v>
      </c>
      <c r="E5297" s="281" t="s">
        <v>1</v>
      </c>
      <c r="F5297" s="282" t="s">
        <v>4124</v>
      </c>
      <c r="H5297" s="283">
        <v>-3.6360000000000001</v>
      </c>
      <c r="L5297" s="279"/>
      <c r="M5297" s="284"/>
      <c r="T5297" s="285"/>
      <c r="AT5297" s="281" t="s">
        <v>373</v>
      </c>
      <c r="AU5297" s="281" t="s">
        <v>90</v>
      </c>
      <c r="AV5297" s="280" t="s">
        <v>90</v>
      </c>
      <c r="AW5297" s="280" t="s">
        <v>31</v>
      </c>
      <c r="AX5297" s="280" t="s">
        <v>77</v>
      </c>
      <c r="AY5297" s="281" t="s">
        <v>366</v>
      </c>
    </row>
    <row r="5298" spans="2:65" s="280" customFormat="1">
      <c r="B5298" s="279"/>
      <c r="D5298" s="274" t="s">
        <v>373</v>
      </c>
      <c r="E5298" s="281" t="s">
        <v>1</v>
      </c>
      <c r="F5298" s="282" t="s">
        <v>2441</v>
      </c>
      <c r="H5298" s="283">
        <v>-7.6239999999999997</v>
      </c>
      <c r="L5298" s="279"/>
      <c r="M5298" s="284"/>
      <c r="T5298" s="285"/>
      <c r="AT5298" s="281" t="s">
        <v>373</v>
      </c>
      <c r="AU5298" s="281" t="s">
        <v>90</v>
      </c>
      <c r="AV5298" s="280" t="s">
        <v>90</v>
      </c>
      <c r="AW5298" s="280" t="s">
        <v>31</v>
      </c>
      <c r="AX5298" s="280" t="s">
        <v>77</v>
      </c>
      <c r="AY5298" s="281" t="s">
        <v>366</v>
      </c>
    </row>
    <row r="5299" spans="2:65" s="273" customFormat="1">
      <c r="B5299" s="272"/>
      <c r="D5299" s="274" t="s">
        <v>373</v>
      </c>
      <c r="E5299" s="275" t="s">
        <v>1</v>
      </c>
      <c r="F5299" s="276" t="s">
        <v>2445</v>
      </c>
      <c r="H5299" s="275" t="s">
        <v>1</v>
      </c>
      <c r="L5299" s="272"/>
      <c r="M5299" s="277"/>
      <c r="T5299" s="278"/>
      <c r="AT5299" s="275" t="s">
        <v>373</v>
      </c>
      <c r="AU5299" s="275" t="s">
        <v>90</v>
      </c>
      <c r="AV5299" s="273" t="s">
        <v>84</v>
      </c>
      <c r="AW5299" s="273" t="s">
        <v>31</v>
      </c>
      <c r="AX5299" s="273" t="s">
        <v>77</v>
      </c>
      <c r="AY5299" s="275" t="s">
        <v>366</v>
      </c>
    </row>
    <row r="5300" spans="2:65" s="280" customFormat="1">
      <c r="B5300" s="279"/>
      <c r="D5300" s="274" t="s">
        <v>373</v>
      </c>
      <c r="E5300" s="281" t="s">
        <v>1</v>
      </c>
      <c r="F5300" s="282" t="s">
        <v>2446</v>
      </c>
      <c r="H5300" s="283">
        <v>120.03</v>
      </c>
      <c r="L5300" s="279"/>
      <c r="M5300" s="284"/>
      <c r="T5300" s="285"/>
      <c r="AT5300" s="281" t="s">
        <v>373</v>
      </c>
      <c r="AU5300" s="281" t="s">
        <v>90</v>
      </c>
      <c r="AV5300" s="280" t="s">
        <v>90</v>
      </c>
      <c r="AW5300" s="280" t="s">
        <v>31</v>
      </c>
      <c r="AX5300" s="280" t="s">
        <v>77</v>
      </c>
      <c r="AY5300" s="281" t="s">
        <v>366</v>
      </c>
    </row>
    <row r="5301" spans="2:65" s="287" customFormat="1">
      <c r="B5301" s="286"/>
      <c r="D5301" s="274" t="s">
        <v>373</v>
      </c>
      <c r="E5301" s="288" t="s">
        <v>1</v>
      </c>
      <c r="F5301" s="289" t="s">
        <v>378</v>
      </c>
      <c r="H5301" s="290">
        <v>355.947</v>
      </c>
      <c r="L5301" s="286"/>
      <c r="M5301" s="291"/>
      <c r="T5301" s="292"/>
      <c r="AT5301" s="288" t="s">
        <v>373</v>
      </c>
      <c r="AU5301" s="288" t="s">
        <v>90</v>
      </c>
      <c r="AV5301" s="287" t="s">
        <v>371</v>
      </c>
      <c r="AW5301" s="287" t="s">
        <v>31</v>
      </c>
      <c r="AX5301" s="287" t="s">
        <v>84</v>
      </c>
      <c r="AY5301" s="288" t="s">
        <v>366</v>
      </c>
    </row>
    <row r="5302" spans="2:65" s="74" customFormat="1" ht="24.2" customHeight="1">
      <c r="B5302" s="73"/>
      <c r="C5302" s="260" t="s">
        <v>4125</v>
      </c>
      <c r="D5302" s="260" t="s">
        <v>368</v>
      </c>
      <c r="E5302" s="261" t="s">
        <v>4126</v>
      </c>
      <c r="F5302" s="262" t="s">
        <v>4127</v>
      </c>
      <c r="G5302" s="263" t="s">
        <v>249</v>
      </c>
      <c r="H5302" s="264">
        <v>355.947</v>
      </c>
      <c r="I5302" s="26"/>
      <c r="J5302" s="266">
        <f>ROUND(I5302*H5302,2)</f>
        <v>0</v>
      </c>
      <c r="K5302" s="267"/>
      <c r="L5302" s="73"/>
      <c r="M5302" s="27" t="s">
        <v>1</v>
      </c>
      <c r="N5302" s="233" t="s">
        <v>43</v>
      </c>
      <c r="P5302" s="269">
        <f>O5302*H5302</f>
        <v>0</v>
      </c>
      <c r="Q5302" s="269">
        <v>0</v>
      </c>
      <c r="R5302" s="269">
        <f>Q5302*H5302</f>
        <v>0</v>
      </c>
      <c r="S5302" s="269">
        <v>1.804E-2</v>
      </c>
      <c r="T5302" s="270">
        <f>S5302*H5302</f>
        <v>6.4212838799999998</v>
      </c>
      <c r="AR5302" s="271" t="s">
        <v>371</v>
      </c>
      <c r="AT5302" s="271" t="s">
        <v>368</v>
      </c>
      <c r="AU5302" s="271" t="s">
        <v>90</v>
      </c>
      <c r="AY5302" s="53" t="s">
        <v>366</v>
      </c>
      <c r="BE5302" s="179">
        <f>IF(N5302="základná",J5302,0)</f>
        <v>0</v>
      </c>
      <c r="BF5302" s="179">
        <f>IF(N5302="znížená",J5302,0)</f>
        <v>0</v>
      </c>
      <c r="BG5302" s="179">
        <f>IF(N5302="zákl. prenesená",J5302,0)</f>
        <v>0</v>
      </c>
      <c r="BH5302" s="179">
        <f>IF(N5302="zníž. prenesená",J5302,0)</f>
        <v>0</v>
      </c>
      <c r="BI5302" s="179">
        <f>IF(N5302="nulová",J5302,0)</f>
        <v>0</v>
      </c>
      <c r="BJ5302" s="53" t="s">
        <v>90</v>
      </c>
      <c r="BK5302" s="179">
        <f>ROUND(I5302*H5302,2)</f>
        <v>0</v>
      </c>
      <c r="BL5302" s="53" t="s">
        <v>371</v>
      </c>
      <c r="BM5302" s="271" t="s">
        <v>4128</v>
      </c>
    </row>
    <row r="5303" spans="2:65" s="273" customFormat="1">
      <c r="B5303" s="272"/>
      <c r="D5303" s="274" t="s">
        <v>373</v>
      </c>
      <c r="E5303" s="275" t="s">
        <v>1</v>
      </c>
      <c r="F5303" s="276" t="s">
        <v>4129</v>
      </c>
      <c r="H5303" s="275" t="s">
        <v>1</v>
      </c>
      <c r="L5303" s="272"/>
      <c r="M5303" s="277"/>
      <c r="T5303" s="278"/>
      <c r="AT5303" s="275" t="s">
        <v>373</v>
      </c>
      <c r="AU5303" s="275" t="s">
        <v>90</v>
      </c>
      <c r="AV5303" s="273" t="s">
        <v>84</v>
      </c>
      <c r="AW5303" s="273" t="s">
        <v>31</v>
      </c>
      <c r="AX5303" s="273" t="s">
        <v>77</v>
      </c>
      <c r="AY5303" s="275" t="s">
        <v>366</v>
      </c>
    </row>
    <row r="5304" spans="2:65" s="280" customFormat="1">
      <c r="B5304" s="279"/>
      <c r="D5304" s="274" t="s">
        <v>373</v>
      </c>
      <c r="E5304" s="281" t="s">
        <v>1</v>
      </c>
      <c r="F5304" s="282" t="s">
        <v>2437</v>
      </c>
      <c r="H5304" s="283">
        <v>254.68</v>
      </c>
      <c r="L5304" s="279"/>
      <c r="M5304" s="284"/>
      <c r="T5304" s="285"/>
      <c r="AT5304" s="281" t="s">
        <v>373</v>
      </c>
      <c r="AU5304" s="281" t="s">
        <v>90</v>
      </c>
      <c r="AV5304" s="280" t="s">
        <v>90</v>
      </c>
      <c r="AW5304" s="280" t="s">
        <v>31</v>
      </c>
      <c r="AX5304" s="280" t="s">
        <v>77</v>
      </c>
      <c r="AY5304" s="281" t="s">
        <v>366</v>
      </c>
    </row>
    <row r="5305" spans="2:65" s="280" customFormat="1">
      <c r="B5305" s="279"/>
      <c r="D5305" s="274" t="s">
        <v>373</v>
      </c>
      <c r="E5305" s="281" t="s">
        <v>1</v>
      </c>
      <c r="F5305" s="282" t="s">
        <v>4123</v>
      </c>
      <c r="H5305" s="283">
        <v>-3.4630000000000001</v>
      </c>
      <c r="L5305" s="279"/>
      <c r="M5305" s="284"/>
      <c r="T5305" s="285"/>
      <c r="AT5305" s="281" t="s">
        <v>373</v>
      </c>
      <c r="AU5305" s="281" t="s">
        <v>90</v>
      </c>
      <c r="AV5305" s="280" t="s">
        <v>90</v>
      </c>
      <c r="AW5305" s="280" t="s">
        <v>31</v>
      </c>
      <c r="AX5305" s="280" t="s">
        <v>77</v>
      </c>
      <c r="AY5305" s="281" t="s">
        <v>366</v>
      </c>
    </row>
    <row r="5306" spans="2:65" s="280" customFormat="1">
      <c r="B5306" s="279"/>
      <c r="D5306" s="274" t="s">
        <v>373</v>
      </c>
      <c r="E5306" s="281" t="s">
        <v>1</v>
      </c>
      <c r="F5306" s="282" t="s">
        <v>2440</v>
      </c>
      <c r="H5306" s="283">
        <v>-4.04</v>
      </c>
      <c r="L5306" s="279"/>
      <c r="M5306" s="284"/>
      <c r="T5306" s="285"/>
      <c r="AT5306" s="281" t="s">
        <v>373</v>
      </c>
      <c r="AU5306" s="281" t="s">
        <v>90</v>
      </c>
      <c r="AV5306" s="280" t="s">
        <v>90</v>
      </c>
      <c r="AW5306" s="280" t="s">
        <v>31</v>
      </c>
      <c r="AX5306" s="280" t="s">
        <v>77</v>
      </c>
      <c r="AY5306" s="281" t="s">
        <v>366</v>
      </c>
    </row>
    <row r="5307" spans="2:65" s="280" customFormat="1">
      <c r="B5307" s="279"/>
      <c r="D5307" s="274" t="s">
        <v>373</v>
      </c>
      <c r="E5307" s="281" t="s">
        <v>1</v>
      </c>
      <c r="F5307" s="282" t="s">
        <v>4124</v>
      </c>
      <c r="H5307" s="283">
        <v>-3.6360000000000001</v>
      </c>
      <c r="L5307" s="279"/>
      <c r="M5307" s="284"/>
      <c r="T5307" s="285"/>
      <c r="AT5307" s="281" t="s">
        <v>373</v>
      </c>
      <c r="AU5307" s="281" t="s">
        <v>90</v>
      </c>
      <c r="AV5307" s="280" t="s">
        <v>90</v>
      </c>
      <c r="AW5307" s="280" t="s">
        <v>31</v>
      </c>
      <c r="AX5307" s="280" t="s">
        <v>77</v>
      </c>
      <c r="AY5307" s="281" t="s">
        <v>366</v>
      </c>
    </row>
    <row r="5308" spans="2:65" s="280" customFormat="1">
      <c r="B5308" s="279"/>
      <c r="D5308" s="274" t="s">
        <v>373</v>
      </c>
      <c r="E5308" s="281" t="s">
        <v>1</v>
      </c>
      <c r="F5308" s="282" t="s">
        <v>2441</v>
      </c>
      <c r="H5308" s="283">
        <v>-7.6239999999999997</v>
      </c>
      <c r="L5308" s="279"/>
      <c r="M5308" s="284"/>
      <c r="T5308" s="285"/>
      <c r="AT5308" s="281" t="s">
        <v>373</v>
      </c>
      <c r="AU5308" s="281" t="s">
        <v>90</v>
      </c>
      <c r="AV5308" s="280" t="s">
        <v>90</v>
      </c>
      <c r="AW5308" s="280" t="s">
        <v>31</v>
      </c>
      <c r="AX5308" s="280" t="s">
        <v>77</v>
      </c>
      <c r="AY5308" s="281" t="s">
        <v>366</v>
      </c>
    </row>
    <row r="5309" spans="2:65" s="273" customFormat="1">
      <c r="B5309" s="272"/>
      <c r="D5309" s="274" t="s">
        <v>373</v>
      </c>
      <c r="E5309" s="275" t="s">
        <v>1</v>
      </c>
      <c r="F5309" s="276" t="s">
        <v>2445</v>
      </c>
      <c r="H5309" s="275" t="s">
        <v>1</v>
      </c>
      <c r="L5309" s="272"/>
      <c r="M5309" s="277"/>
      <c r="T5309" s="278"/>
      <c r="AT5309" s="275" t="s">
        <v>373</v>
      </c>
      <c r="AU5309" s="275" t="s">
        <v>90</v>
      </c>
      <c r="AV5309" s="273" t="s">
        <v>84</v>
      </c>
      <c r="AW5309" s="273" t="s">
        <v>31</v>
      </c>
      <c r="AX5309" s="273" t="s">
        <v>77</v>
      </c>
      <c r="AY5309" s="275" t="s">
        <v>366</v>
      </c>
    </row>
    <row r="5310" spans="2:65" s="280" customFormat="1">
      <c r="B5310" s="279"/>
      <c r="D5310" s="274" t="s">
        <v>373</v>
      </c>
      <c r="E5310" s="281" t="s">
        <v>1</v>
      </c>
      <c r="F5310" s="282" t="s">
        <v>2446</v>
      </c>
      <c r="H5310" s="283">
        <v>120.03</v>
      </c>
      <c r="L5310" s="279"/>
      <c r="M5310" s="284"/>
      <c r="T5310" s="285"/>
      <c r="AT5310" s="281" t="s">
        <v>373</v>
      </c>
      <c r="AU5310" s="281" t="s">
        <v>90</v>
      </c>
      <c r="AV5310" s="280" t="s">
        <v>90</v>
      </c>
      <c r="AW5310" s="280" t="s">
        <v>31</v>
      </c>
      <c r="AX5310" s="280" t="s">
        <v>77</v>
      </c>
      <c r="AY5310" s="281" t="s">
        <v>366</v>
      </c>
    </row>
    <row r="5311" spans="2:65" s="287" customFormat="1">
      <c r="B5311" s="286"/>
      <c r="D5311" s="274" t="s">
        <v>373</v>
      </c>
      <c r="E5311" s="288" t="s">
        <v>1</v>
      </c>
      <c r="F5311" s="289" t="s">
        <v>378</v>
      </c>
      <c r="H5311" s="290">
        <v>355.947</v>
      </c>
      <c r="L5311" s="286"/>
      <c r="M5311" s="291"/>
      <c r="T5311" s="292"/>
      <c r="AT5311" s="288" t="s">
        <v>373</v>
      </c>
      <c r="AU5311" s="288" t="s">
        <v>90</v>
      </c>
      <c r="AV5311" s="287" t="s">
        <v>371</v>
      </c>
      <c r="AW5311" s="287" t="s">
        <v>31</v>
      </c>
      <c r="AX5311" s="287" t="s">
        <v>84</v>
      </c>
      <c r="AY5311" s="288" t="s">
        <v>366</v>
      </c>
    </row>
    <row r="5312" spans="2:65" s="74" customFormat="1" ht="24.2" customHeight="1">
      <c r="B5312" s="73"/>
      <c r="C5312" s="260" t="s">
        <v>4130</v>
      </c>
      <c r="D5312" s="260" t="s">
        <v>368</v>
      </c>
      <c r="E5312" s="261" t="s">
        <v>4131</v>
      </c>
      <c r="F5312" s="262" t="s">
        <v>4132</v>
      </c>
      <c r="G5312" s="263" t="s">
        <v>487</v>
      </c>
      <c r="H5312" s="264">
        <v>3100.174</v>
      </c>
      <c r="I5312" s="26"/>
      <c r="J5312" s="266">
        <f>ROUND(I5312*H5312,2)</f>
        <v>0</v>
      </c>
      <c r="K5312" s="267"/>
      <c r="L5312" s="73"/>
      <c r="M5312" s="27" t="s">
        <v>1</v>
      </c>
      <c r="N5312" s="233" t="s">
        <v>43</v>
      </c>
      <c r="P5312" s="269">
        <f>O5312*H5312</f>
        <v>0</v>
      </c>
      <c r="Q5312" s="269">
        <v>0</v>
      </c>
      <c r="R5312" s="269">
        <f>Q5312*H5312</f>
        <v>0</v>
      </c>
      <c r="S5312" s="269">
        <v>0</v>
      </c>
      <c r="T5312" s="270">
        <f>S5312*H5312</f>
        <v>0</v>
      </c>
      <c r="AR5312" s="271" t="s">
        <v>371</v>
      </c>
      <c r="AT5312" s="271" t="s">
        <v>368</v>
      </c>
      <c r="AU5312" s="271" t="s">
        <v>90</v>
      </c>
      <c r="AY5312" s="53" t="s">
        <v>366</v>
      </c>
      <c r="BE5312" s="179">
        <f>IF(N5312="základná",J5312,0)</f>
        <v>0</v>
      </c>
      <c r="BF5312" s="179">
        <f>IF(N5312="znížená",J5312,0)</f>
        <v>0</v>
      </c>
      <c r="BG5312" s="179">
        <f>IF(N5312="zákl. prenesená",J5312,0)</f>
        <v>0</v>
      </c>
      <c r="BH5312" s="179">
        <f>IF(N5312="zníž. prenesená",J5312,0)</f>
        <v>0</v>
      </c>
      <c r="BI5312" s="179">
        <f>IF(N5312="nulová",J5312,0)</f>
        <v>0</v>
      </c>
      <c r="BJ5312" s="53" t="s">
        <v>90</v>
      </c>
      <c r="BK5312" s="179">
        <f>ROUND(I5312*H5312,2)</f>
        <v>0</v>
      </c>
      <c r="BL5312" s="53" t="s">
        <v>371</v>
      </c>
      <c r="BM5312" s="271" t="s">
        <v>4133</v>
      </c>
    </row>
    <row r="5313" spans="2:65" s="74" customFormat="1" ht="24.2" customHeight="1">
      <c r="B5313" s="73"/>
      <c r="C5313" s="260" t="s">
        <v>4134</v>
      </c>
      <c r="D5313" s="260" t="s">
        <v>368</v>
      </c>
      <c r="E5313" s="261" t="s">
        <v>4135</v>
      </c>
      <c r="F5313" s="262" t="s">
        <v>4136</v>
      </c>
      <c r="G5313" s="263" t="s">
        <v>487</v>
      </c>
      <c r="H5313" s="264">
        <v>6200.348</v>
      </c>
      <c r="I5313" s="26"/>
      <c r="J5313" s="266">
        <f>ROUND(I5313*H5313,2)</f>
        <v>0</v>
      </c>
      <c r="K5313" s="267"/>
      <c r="L5313" s="73"/>
      <c r="M5313" s="27" t="s">
        <v>1</v>
      </c>
      <c r="N5313" s="233" t="s">
        <v>43</v>
      </c>
      <c r="P5313" s="269">
        <f>O5313*H5313</f>
        <v>0</v>
      </c>
      <c r="Q5313" s="269">
        <v>0</v>
      </c>
      <c r="R5313" s="269">
        <f>Q5313*H5313</f>
        <v>0</v>
      </c>
      <c r="S5313" s="269">
        <v>0</v>
      </c>
      <c r="T5313" s="270">
        <f>S5313*H5313</f>
        <v>0</v>
      </c>
      <c r="AR5313" s="271" t="s">
        <v>371</v>
      </c>
      <c r="AT5313" s="271" t="s">
        <v>368</v>
      </c>
      <c r="AU5313" s="271" t="s">
        <v>90</v>
      </c>
      <c r="AY5313" s="53" t="s">
        <v>366</v>
      </c>
      <c r="BE5313" s="179">
        <f>IF(N5313="základná",J5313,0)</f>
        <v>0</v>
      </c>
      <c r="BF5313" s="179">
        <f>IF(N5313="znížená",J5313,0)</f>
        <v>0</v>
      </c>
      <c r="BG5313" s="179">
        <f>IF(N5313="zákl. prenesená",J5313,0)</f>
        <v>0</v>
      </c>
      <c r="BH5313" s="179">
        <f>IF(N5313="zníž. prenesená",J5313,0)</f>
        <v>0</v>
      </c>
      <c r="BI5313" s="179">
        <f>IF(N5313="nulová",J5313,0)</f>
        <v>0</v>
      </c>
      <c r="BJ5313" s="53" t="s">
        <v>90</v>
      </c>
      <c r="BK5313" s="179">
        <f>ROUND(I5313*H5313,2)</f>
        <v>0</v>
      </c>
      <c r="BL5313" s="53" t="s">
        <v>371</v>
      </c>
      <c r="BM5313" s="271" t="s">
        <v>4137</v>
      </c>
    </row>
    <row r="5314" spans="2:65" s="280" customFormat="1">
      <c r="B5314" s="279"/>
      <c r="D5314" s="274" t="s">
        <v>373</v>
      </c>
      <c r="F5314" s="282" t="s">
        <v>4138</v>
      </c>
      <c r="H5314" s="283">
        <v>6200.348</v>
      </c>
      <c r="L5314" s="279"/>
      <c r="M5314" s="284"/>
      <c r="T5314" s="285"/>
      <c r="AT5314" s="281" t="s">
        <v>373</v>
      </c>
      <c r="AU5314" s="281" t="s">
        <v>90</v>
      </c>
      <c r="AV5314" s="280" t="s">
        <v>90</v>
      </c>
      <c r="AW5314" s="280" t="s">
        <v>3</v>
      </c>
      <c r="AX5314" s="280" t="s">
        <v>84</v>
      </c>
      <c r="AY5314" s="281" t="s">
        <v>366</v>
      </c>
    </row>
    <row r="5315" spans="2:65" s="74" customFormat="1" ht="21.75" customHeight="1">
      <c r="B5315" s="73"/>
      <c r="C5315" s="260" t="s">
        <v>4139</v>
      </c>
      <c r="D5315" s="260" t="s">
        <v>368</v>
      </c>
      <c r="E5315" s="261" t="s">
        <v>4140</v>
      </c>
      <c r="F5315" s="262" t="s">
        <v>4141</v>
      </c>
      <c r="G5315" s="263" t="s">
        <v>487</v>
      </c>
      <c r="H5315" s="264">
        <v>3100.174</v>
      </c>
      <c r="I5315" s="26"/>
      <c r="J5315" s="266">
        <f>ROUND(I5315*H5315,2)</f>
        <v>0</v>
      </c>
      <c r="K5315" s="267"/>
      <c r="L5315" s="73"/>
      <c r="M5315" s="27" t="s">
        <v>1</v>
      </c>
      <c r="N5315" s="233" t="s">
        <v>43</v>
      </c>
      <c r="P5315" s="269">
        <f>O5315*H5315</f>
        <v>0</v>
      </c>
      <c r="Q5315" s="269">
        <v>0</v>
      </c>
      <c r="R5315" s="269">
        <f>Q5315*H5315</f>
        <v>0</v>
      </c>
      <c r="S5315" s="269">
        <v>0</v>
      </c>
      <c r="T5315" s="270">
        <f>S5315*H5315</f>
        <v>0</v>
      </c>
      <c r="AR5315" s="271" t="s">
        <v>371</v>
      </c>
      <c r="AT5315" s="271" t="s">
        <v>368</v>
      </c>
      <c r="AU5315" s="271" t="s">
        <v>90</v>
      </c>
      <c r="AY5315" s="53" t="s">
        <v>366</v>
      </c>
      <c r="BE5315" s="179">
        <f>IF(N5315="základná",J5315,0)</f>
        <v>0</v>
      </c>
      <c r="BF5315" s="179">
        <f>IF(N5315="znížená",J5315,0)</f>
        <v>0</v>
      </c>
      <c r="BG5315" s="179">
        <f>IF(N5315="zákl. prenesená",J5315,0)</f>
        <v>0</v>
      </c>
      <c r="BH5315" s="179">
        <f>IF(N5315="zníž. prenesená",J5315,0)</f>
        <v>0</v>
      </c>
      <c r="BI5315" s="179">
        <f>IF(N5315="nulová",J5315,0)</f>
        <v>0</v>
      </c>
      <c r="BJ5315" s="53" t="s">
        <v>90</v>
      </c>
      <c r="BK5315" s="179">
        <f>ROUND(I5315*H5315,2)</f>
        <v>0</v>
      </c>
      <c r="BL5315" s="53" t="s">
        <v>371</v>
      </c>
      <c r="BM5315" s="271" t="s">
        <v>4142</v>
      </c>
    </row>
    <row r="5316" spans="2:65" s="74" customFormat="1" ht="24.2" customHeight="1">
      <c r="B5316" s="73"/>
      <c r="C5316" s="260" t="s">
        <v>4143</v>
      </c>
      <c r="D5316" s="260" t="s">
        <v>368</v>
      </c>
      <c r="E5316" s="261" t="s">
        <v>4144</v>
      </c>
      <c r="F5316" s="262" t="s">
        <v>4145</v>
      </c>
      <c r="G5316" s="263" t="s">
        <v>487</v>
      </c>
      <c r="H5316" s="264">
        <v>607219.76</v>
      </c>
      <c r="I5316" s="26"/>
      <c r="J5316" s="266">
        <f>ROUND(I5316*H5316,2)</f>
        <v>0</v>
      </c>
      <c r="K5316" s="267"/>
      <c r="L5316" s="73"/>
      <c r="M5316" s="27" t="s">
        <v>1</v>
      </c>
      <c r="N5316" s="233" t="s">
        <v>43</v>
      </c>
      <c r="P5316" s="269">
        <f>O5316*H5316</f>
        <v>0</v>
      </c>
      <c r="Q5316" s="269">
        <v>0</v>
      </c>
      <c r="R5316" s="269">
        <f>Q5316*H5316</f>
        <v>0</v>
      </c>
      <c r="S5316" s="269">
        <v>0</v>
      </c>
      <c r="T5316" s="270">
        <f>S5316*H5316</f>
        <v>0</v>
      </c>
      <c r="AR5316" s="271" t="s">
        <v>371</v>
      </c>
      <c r="AT5316" s="271" t="s">
        <v>368</v>
      </c>
      <c r="AU5316" s="271" t="s">
        <v>90</v>
      </c>
      <c r="AY5316" s="53" t="s">
        <v>366</v>
      </c>
      <c r="BE5316" s="179">
        <f>IF(N5316="základná",J5316,0)</f>
        <v>0</v>
      </c>
      <c r="BF5316" s="179">
        <f>IF(N5316="znížená",J5316,0)</f>
        <v>0</v>
      </c>
      <c r="BG5316" s="179">
        <f>IF(N5316="zákl. prenesená",J5316,0)</f>
        <v>0</v>
      </c>
      <c r="BH5316" s="179">
        <f>IF(N5316="zníž. prenesená",J5316,0)</f>
        <v>0</v>
      </c>
      <c r="BI5316" s="179">
        <f>IF(N5316="nulová",J5316,0)</f>
        <v>0</v>
      </c>
      <c r="BJ5316" s="53" t="s">
        <v>90</v>
      </c>
      <c r="BK5316" s="179">
        <f>ROUND(I5316*H5316,2)</f>
        <v>0</v>
      </c>
      <c r="BL5316" s="53" t="s">
        <v>371</v>
      </c>
      <c r="BM5316" s="271" t="s">
        <v>4146</v>
      </c>
    </row>
    <row r="5317" spans="2:65" s="280" customFormat="1">
      <c r="B5317" s="279"/>
      <c r="D5317" s="274" t="s">
        <v>373</v>
      </c>
      <c r="E5317" s="281" t="s">
        <v>1</v>
      </c>
      <c r="F5317" s="282" t="s">
        <v>4147</v>
      </c>
      <c r="H5317" s="283">
        <v>43372.84</v>
      </c>
      <c r="L5317" s="279"/>
      <c r="M5317" s="284"/>
      <c r="T5317" s="285"/>
      <c r="AT5317" s="281" t="s">
        <v>373</v>
      </c>
      <c r="AU5317" s="281" t="s">
        <v>90</v>
      </c>
      <c r="AV5317" s="280" t="s">
        <v>90</v>
      </c>
      <c r="AW5317" s="280" t="s">
        <v>31</v>
      </c>
      <c r="AX5317" s="280" t="s">
        <v>84</v>
      </c>
      <c r="AY5317" s="281" t="s">
        <v>366</v>
      </c>
    </row>
    <row r="5318" spans="2:65" s="273" customFormat="1" ht="22.5">
      <c r="B5318" s="272"/>
      <c r="D5318" s="274" t="s">
        <v>373</v>
      </c>
      <c r="E5318" s="275" t="s">
        <v>1</v>
      </c>
      <c r="F5318" s="276" t="s">
        <v>4148</v>
      </c>
      <c r="H5318" s="275" t="s">
        <v>1</v>
      </c>
      <c r="L5318" s="272"/>
      <c r="M5318" s="277"/>
      <c r="T5318" s="278"/>
      <c r="AT5318" s="275" t="s">
        <v>373</v>
      </c>
      <c r="AU5318" s="275" t="s">
        <v>90</v>
      </c>
      <c r="AV5318" s="273" t="s">
        <v>84</v>
      </c>
      <c r="AW5318" s="273" t="s">
        <v>31</v>
      </c>
      <c r="AX5318" s="273" t="s">
        <v>77</v>
      </c>
      <c r="AY5318" s="275" t="s">
        <v>366</v>
      </c>
    </row>
    <row r="5319" spans="2:65" s="280" customFormat="1">
      <c r="B5319" s="279"/>
      <c r="D5319" s="274" t="s">
        <v>373</v>
      </c>
      <c r="F5319" s="282" t="s">
        <v>4149</v>
      </c>
      <c r="H5319" s="283">
        <v>607219.76</v>
      </c>
      <c r="L5319" s="279"/>
      <c r="M5319" s="284"/>
      <c r="T5319" s="285"/>
      <c r="AT5319" s="281" t="s">
        <v>373</v>
      </c>
      <c r="AU5319" s="281" t="s">
        <v>90</v>
      </c>
      <c r="AV5319" s="280" t="s">
        <v>90</v>
      </c>
      <c r="AW5319" s="280" t="s">
        <v>3</v>
      </c>
      <c r="AX5319" s="280" t="s">
        <v>84</v>
      </c>
      <c r="AY5319" s="281" t="s">
        <v>366</v>
      </c>
    </row>
    <row r="5320" spans="2:65" s="74" customFormat="1" ht="24.2" customHeight="1">
      <c r="B5320" s="73"/>
      <c r="C5320" s="260" t="s">
        <v>4150</v>
      </c>
      <c r="D5320" s="260" t="s">
        <v>368</v>
      </c>
      <c r="E5320" s="261" t="s">
        <v>4151</v>
      </c>
      <c r="F5320" s="262" t="s">
        <v>4152</v>
      </c>
      <c r="G5320" s="263" t="s">
        <v>487</v>
      </c>
      <c r="H5320" s="264">
        <v>3100.174</v>
      </c>
      <c r="I5320" s="26"/>
      <c r="J5320" s="266">
        <f>ROUND(I5320*H5320,2)</f>
        <v>0</v>
      </c>
      <c r="K5320" s="267"/>
      <c r="L5320" s="73"/>
      <c r="M5320" s="27" t="s">
        <v>1</v>
      </c>
      <c r="N5320" s="233" t="s">
        <v>43</v>
      </c>
      <c r="P5320" s="269">
        <f>O5320*H5320</f>
        <v>0</v>
      </c>
      <c r="Q5320" s="269">
        <v>0</v>
      </c>
      <c r="R5320" s="269">
        <f>Q5320*H5320</f>
        <v>0</v>
      </c>
      <c r="S5320" s="269">
        <v>0</v>
      </c>
      <c r="T5320" s="270">
        <f>S5320*H5320</f>
        <v>0</v>
      </c>
      <c r="AR5320" s="271" t="s">
        <v>371</v>
      </c>
      <c r="AT5320" s="271" t="s">
        <v>368</v>
      </c>
      <c r="AU5320" s="271" t="s">
        <v>90</v>
      </c>
      <c r="AY5320" s="53" t="s">
        <v>366</v>
      </c>
      <c r="BE5320" s="179">
        <f>IF(N5320="základná",J5320,0)</f>
        <v>0</v>
      </c>
      <c r="BF5320" s="179">
        <f>IF(N5320="znížená",J5320,0)</f>
        <v>0</v>
      </c>
      <c r="BG5320" s="179">
        <f>IF(N5320="zákl. prenesená",J5320,0)</f>
        <v>0</v>
      </c>
      <c r="BH5320" s="179">
        <f>IF(N5320="zníž. prenesená",J5320,0)</f>
        <v>0</v>
      </c>
      <c r="BI5320" s="179">
        <f>IF(N5320="nulová",J5320,0)</f>
        <v>0</v>
      </c>
      <c r="BJ5320" s="53" t="s">
        <v>90</v>
      </c>
      <c r="BK5320" s="179">
        <f>ROUND(I5320*H5320,2)</f>
        <v>0</v>
      </c>
      <c r="BL5320" s="53" t="s">
        <v>371</v>
      </c>
      <c r="BM5320" s="271" t="s">
        <v>4153</v>
      </c>
    </row>
    <row r="5321" spans="2:65" s="74" customFormat="1" ht="24.2" customHeight="1">
      <c r="B5321" s="73"/>
      <c r="C5321" s="260" t="s">
        <v>4154</v>
      </c>
      <c r="D5321" s="260" t="s">
        <v>368</v>
      </c>
      <c r="E5321" s="261" t="s">
        <v>4155</v>
      </c>
      <c r="F5321" s="262" t="s">
        <v>4156</v>
      </c>
      <c r="G5321" s="263" t="s">
        <v>487</v>
      </c>
      <c r="H5321" s="264">
        <v>9300.5220000000008</v>
      </c>
      <c r="I5321" s="26"/>
      <c r="J5321" s="266">
        <f>ROUND(I5321*H5321,2)</f>
        <v>0</v>
      </c>
      <c r="K5321" s="267"/>
      <c r="L5321" s="73"/>
      <c r="M5321" s="27" t="s">
        <v>1</v>
      </c>
      <c r="N5321" s="233" t="s">
        <v>43</v>
      </c>
      <c r="P5321" s="269">
        <f>O5321*H5321</f>
        <v>0</v>
      </c>
      <c r="Q5321" s="269">
        <v>0</v>
      </c>
      <c r="R5321" s="269">
        <f>Q5321*H5321</f>
        <v>0</v>
      </c>
      <c r="S5321" s="269">
        <v>0</v>
      </c>
      <c r="T5321" s="270">
        <f>S5321*H5321</f>
        <v>0</v>
      </c>
      <c r="AR5321" s="271" t="s">
        <v>371</v>
      </c>
      <c r="AT5321" s="271" t="s">
        <v>368</v>
      </c>
      <c r="AU5321" s="271" t="s">
        <v>90</v>
      </c>
      <c r="AY5321" s="53" t="s">
        <v>366</v>
      </c>
      <c r="BE5321" s="179">
        <f>IF(N5321="základná",J5321,0)</f>
        <v>0</v>
      </c>
      <c r="BF5321" s="179">
        <f>IF(N5321="znížená",J5321,0)</f>
        <v>0</v>
      </c>
      <c r="BG5321" s="179">
        <f>IF(N5321="zákl. prenesená",J5321,0)</f>
        <v>0</v>
      </c>
      <c r="BH5321" s="179">
        <f>IF(N5321="zníž. prenesená",J5321,0)</f>
        <v>0</v>
      </c>
      <c r="BI5321" s="179">
        <f>IF(N5321="nulová",J5321,0)</f>
        <v>0</v>
      </c>
      <c r="BJ5321" s="53" t="s">
        <v>90</v>
      </c>
      <c r="BK5321" s="179">
        <f>ROUND(I5321*H5321,2)</f>
        <v>0</v>
      </c>
      <c r="BL5321" s="53" t="s">
        <v>371</v>
      </c>
      <c r="BM5321" s="271" t="s">
        <v>4157</v>
      </c>
    </row>
    <row r="5322" spans="2:65" s="280" customFormat="1">
      <c r="B5322" s="279"/>
      <c r="D5322" s="274" t="s">
        <v>373</v>
      </c>
      <c r="F5322" s="282" t="s">
        <v>4158</v>
      </c>
      <c r="H5322" s="283">
        <v>9300.5220000000008</v>
      </c>
      <c r="L5322" s="279"/>
      <c r="M5322" s="284"/>
      <c r="T5322" s="285"/>
      <c r="AT5322" s="281" t="s">
        <v>373</v>
      </c>
      <c r="AU5322" s="281" t="s">
        <v>90</v>
      </c>
      <c r="AV5322" s="280" t="s">
        <v>90</v>
      </c>
      <c r="AW5322" s="280" t="s">
        <v>3</v>
      </c>
      <c r="AX5322" s="280" t="s">
        <v>84</v>
      </c>
      <c r="AY5322" s="281" t="s">
        <v>366</v>
      </c>
    </row>
    <row r="5323" spans="2:65" s="74" customFormat="1" ht="24.2" customHeight="1">
      <c r="B5323" s="73"/>
      <c r="C5323" s="260" t="s">
        <v>4159</v>
      </c>
      <c r="D5323" s="260" t="s">
        <v>368</v>
      </c>
      <c r="E5323" s="261" t="s">
        <v>4160</v>
      </c>
      <c r="F5323" s="262" t="s">
        <v>4161</v>
      </c>
      <c r="G5323" s="263" t="s">
        <v>487</v>
      </c>
      <c r="H5323" s="264">
        <v>2461.0259999999998</v>
      </c>
      <c r="I5323" s="26"/>
      <c r="J5323" s="266">
        <f>ROUND(I5323*H5323,2)</f>
        <v>0</v>
      </c>
      <c r="K5323" s="267"/>
      <c r="L5323" s="73"/>
      <c r="M5323" s="27" t="s">
        <v>1</v>
      </c>
      <c r="N5323" s="233" t="s">
        <v>43</v>
      </c>
      <c r="P5323" s="269">
        <f>O5323*H5323</f>
        <v>0</v>
      </c>
      <c r="Q5323" s="269">
        <v>0</v>
      </c>
      <c r="R5323" s="269">
        <f>Q5323*H5323</f>
        <v>0</v>
      </c>
      <c r="S5323" s="269">
        <v>0</v>
      </c>
      <c r="T5323" s="270">
        <f>S5323*H5323</f>
        <v>0</v>
      </c>
      <c r="AR5323" s="271" t="s">
        <v>371</v>
      </c>
      <c r="AT5323" s="271" t="s">
        <v>368</v>
      </c>
      <c r="AU5323" s="271" t="s">
        <v>90</v>
      </c>
      <c r="AY5323" s="53" t="s">
        <v>366</v>
      </c>
      <c r="BE5323" s="179">
        <f>IF(N5323="základná",J5323,0)</f>
        <v>0</v>
      </c>
      <c r="BF5323" s="179">
        <f>IF(N5323="znížená",J5323,0)</f>
        <v>0</v>
      </c>
      <c r="BG5323" s="179">
        <f>IF(N5323="zákl. prenesená",J5323,0)</f>
        <v>0</v>
      </c>
      <c r="BH5323" s="179">
        <f>IF(N5323="zníž. prenesená",J5323,0)</f>
        <v>0</v>
      </c>
      <c r="BI5323" s="179">
        <f>IF(N5323="nulová",J5323,0)</f>
        <v>0</v>
      </c>
      <c r="BJ5323" s="53" t="s">
        <v>90</v>
      </c>
      <c r="BK5323" s="179">
        <f>ROUND(I5323*H5323,2)</f>
        <v>0</v>
      </c>
      <c r="BL5323" s="53" t="s">
        <v>371</v>
      </c>
      <c r="BM5323" s="271" t="s">
        <v>4162</v>
      </c>
    </row>
    <row r="5324" spans="2:65" s="74" customFormat="1" ht="16.5" customHeight="1">
      <c r="B5324" s="73"/>
      <c r="C5324" s="260" t="s">
        <v>4163</v>
      </c>
      <c r="D5324" s="260" t="s">
        <v>368</v>
      </c>
      <c r="E5324" s="261" t="s">
        <v>4164</v>
      </c>
      <c r="F5324" s="262" t="s">
        <v>4165</v>
      </c>
      <c r="G5324" s="263" t="s">
        <v>487</v>
      </c>
      <c r="H5324" s="264">
        <v>490.53899999999999</v>
      </c>
      <c r="I5324" s="26"/>
      <c r="J5324" s="266">
        <f>ROUND(I5324*H5324,2)</f>
        <v>0</v>
      </c>
      <c r="K5324" s="267"/>
      <c r="L5324" s="73"/>
      <c r="M5324" s="27" t="s">
        <v>1</v>
      </c>
      <c r="N5324" s="233" t="s">
        <v>43</v>
      </c>
      <c r="P5324" s="269">
        <f>O5324*H5324</f>
        <v>0</v>
      </c>
      <c r="Q5324" s="269">
        <v>0</v>
      </c>
      <c r="R5324" s="269">
        <f>Q5324*H5324</f>
        <v>0</v>
      </c>
      <c r="S5324" s="269">
        <v>0</v>
      </c>
      <c r="T5324" s="270">
        <f>S5324*H5324</f>
        <v>0</v>
      </c>
      <c r="AR5324" s="271" t="s">
        <v>371</v>
      </c>
      <c r="AT5324" s="271" t="s">
        <v>368</v>
      </c>
      <c r="AU5324" s="271" t="s">
        <v>90</v>
      </c>
      <c r="AY5324" s="53" t="s">
        <v>366</v>
      </c>
      <c r="BE5324" s="179">
        <f>IF(N5324="základná",J5324,0)</f>
        <v>0</v>
      </c>
      <c r="BF5324" s="179">
        <f>IF(N5324="znížená",J5324,0)</f>
        <v>0</v>
      </c>
      <c r="BG5324" s="179">
        <f>IF(N5324="zákl. prenesená",J5324,0)</f>
        <v>0</v>
      </c>
      <c r="BH5324" s="179">
        <f>IF(N5324="zníž. prenesená",J5324,0)</f>
        <v>0</v>
      </c>
      <c r="BI5324" s="179">
        <f>IF(N5324="nulová",J5324,0)</f>
        <v>0</v>
      </c>
      <c r="BJ5324" s="53" t="s">
        <v>90</v>
      </c>
      <c r="BK5324" s="179">
        <f>ROUND(I5324*H5324,2)</f>
        <v>0</v>
      </c>
      <c r="BL5324" s="53" t="s">
        <v>371</v>
      </c>
      <c r="BM5324" s="271" t="s">
        <v>4166</v>
      </c>
    </row>
    <row r="5325" spans="2:65" s="74" customFormat="1" ht="24.2" customHeight="1">
      <c r="B5325" s="73"/>
      <c r="C5325" s="260" t="s">
        <v>4167</v>
      </c>
      <c r="D5325" s="260" t="s">
        <v>368</v>
      </c>
      <c r="E5325" s="261" t="s">
        <v>4168</v>
      </c>
      <c r="F5325" s="262" t="s">
        <v>4169</v>
      </c>
      <c r="G5325" s="263" t="s">
        <v>487</v>
      </c>
      <c r="H5325" s="264">
        <v>38.316000000000003</v>
      </c>
      <c r="I5325" s="26"/>
      <c r="J5325" s="266">
        <f>ROUND(I5325*H5325,2)</f>
        <v>0</v>
      </c>
      <c r="K5325" s="267"/>
      <c r="L5325" s="73"/>
      <c r="M5325" s="27" t="s">
        <v>1</v>
      </c>
      <c r="N5325" s="233" t="s">
        <v>43</v>
      </c>
      <c r="P5325" s="269">
        <f>O5325*H5325</f>
        <v>0</v>
      </c>
      <c r="Q5325" s="269">
        <v>0</v>
      </c>
      <c r="R5325" s="269">
        <f>Q5325*H5325</f>
        <v>0</v>
      </c>
      <c r="S5325" s="269">
        <v>0</v>
      </c>
      <c r="T5325" s="270">
        <f>S5325*H5325</f>
        <v>0</v>
      </c>
      <c r="AR5325" s="271" t="s">
        <v>371</v>
      </c>
      <c r="AT5325" s="271" t="s">
        <v>368</v>
      </c>
      <c r="AU5325" s="271" t="s">
        <v>90</v>
      </c>
      <c r="AY5325" s="53" t="s">
        <v>366</v>
      </c>
      <c r="BE5325" s="179">
        <f>IF(N5325="základná",J5325,0)</f>
        <v>0</v>
      </c>
      <c r="BF5325" s="179">
        <f>IF(N5325="znížená",J5325,0)</f>
        <v>0</v>
      </c>
      <c r="BG5325" s="179">
        <f>IF(N5325="zákl. prenesená",J5325,0)</f>
        <v>0</v>
      </c>
      <c r="BH5325" s="179">
        <f>IF(N5325="zníž. prenesená",J5325,0)</f>
        <v>0</v>
      </c>
      <c r="BI5325" s="179">
        <f>IF(N5325="nulová",J5325,0)</f>
        <v>0</v>
      </c>
      <c r="BJ5325" s="53" t="s">
        <v>90</v>
      </c>
      <c r="BK5325" s="179">
        <f>ROUND(I5325*H5325,2)</f>
        <v>0</v>
      </c>
      <c r="BL5325" s="53" t="s">
        <v>371</v>
      </c>
      <c r="BM5325" s="271" t="s">
        <v>4170</v>
      </c>
    </row>
    <row r="5326" spans="2:65" s="74" customFormat="1" ht="55.5" customHeight="1">
      <c r="B5326" s="73"/>
      <c r="C5326" s="260" t="s">
        <v>4171</v>
      </c>
      <c r="D5326" s="260" t="s">
        <v>368</v>
      </c>
      <c r="E5326" s="261" t="s">
        <v>4172</v>
      </c>
      <c r="F5326" s="262" t="s">
        <v>4173</v>
      </c>
      <c r="G5326" s="263" t="s">
        <v>487</v>
      </c>
      <c r="H5326" s="264">
        <v>110.29300000000001</v>
      </c>
      <c r="I5326" s="26"/>
      <c r="J5326" s="266">
        <f>ROUND(I5326*H5326,2)</f>
        <v>0</v>
      </c>
      <c r="K5326" s="267"/>
      <c r="L5326" s="73"/>
      <c r="M5326" s="27" t="s">
        <v>1</v>
      </c>
      <c r="N5326" s="233" t="s">
        <v>43</v>
      </c>
      <c r="P5326" s="269">
        <f>O5326*H5326</f>
        <v>0</v>
      </c>
      <c r="Q5326" s="269">
        <v>0</v>
      </c>
      <c r="R5326" s="269">
        <f>Q5326*H5326</f>
        <v>0</v>
      </c>
      <c r="S5326" s="269">
        <v>0</v>
      </c>
      <c r="T5326" s="270">
        <f>S5326*H5326</f>
        <v>0</v>
      </c>
      <c r="AR5326" s="271" t="s">
        <v>371</v>
      </c>
      <c r="AT5326" s="271" t="s">
        <v>368</v>
      </c>
      <c r="AU5326" s="271" t="s">
        <v>90</v>
      </c>
      <c r="AY5326" s="53" t="s">
        <v>366</v>
      </c>
      <c r="BE5326" s="179">
        <f>IF(N5326="základná",J5326,0)</f>
        <v>0</v>
      </c>
      <c r="BF5326" s="179">
        <f>IF(N5326="znížená",J5326,0)</f>
        <v>0</v>
      </c>
      <c r="BG5326" s="179">
        <f>IF(N5326="zákl. prenesená",J5326,0)</f>
        <v>0</v>
      </c>
      <c r="BH5326" s="179">
        <f>IF(N5326="zníž. prenesená",J5326,0)</f>
        <v>0</v>
      </c>
      <c r="BI5326" s="179">
        <f>IF(N5326="nulová",J5326,0)</f>
        <v>0</v>
      </c>
      <c r="BJ5326" s="53" t="s">
        <v>90</v>
      </c>
      <c r="BK5326" s="179">
        <f>ROUND(I5326*H5326,2)</f>
        <v>0</v>
      </c>
      <c r="BL5326" s="53" t="s">
        <v>371</v>
      </c>
      <c r="BM5326" s="271" t="s">
        <v>4174</v>
      </c>
    </row>
    <row r="5327" spans="2:65" s="280" customFormat="1">
      <c r="B5327" s="279"/>
      <c r="D5327" s="274" t="s">
        <v>373</v>
      </c>
      <c r="E5327" s="281" t="s">
        <v>1</v>
      </c>
      <c r="F5327" s="282" t="s">
        <v>4175</v>
      </c>
      <c r="H5327" s="283">
        <v>110.29300000000001</v>
      </c>
      <c r="L5327" s="279"/>
      <c r="M5327" s="284"/>
      <c r="T5327" s="285"/>
      <c r="AT5327" s="281" t="s">
        <v>373</v>
      </c>
      <c r="AU5327" s="281" t="s">
        <v>90</v>
      </c>
      <c r="AV5327" s="280" t="s">
        <v>90</v>
      </c>
      <c r="AW5327" s="280" t="s">
        <v>31</v>
      </c>
      <c r="AX5327" s="280" t="s">
        <v>84</v>
      </c>
      <c r="AY5327" s="281" t="s">
        <v>366</v>
      </c>
    </row>
    <row r="5328" spans="2:65" s="249" customFormat="1" ht="22.9" customHeight="1">
      <c r="B5328" s="248"/>
      <c r="D5328" s="250" t="s">
        <v>76</v>
      </c>
      <c r="E5328" s="258" t="s">
        <v>1462</v>
      </c>
      <c r="F5328" s="258" t="s">
        <v>4176</v>
      </c>
      <c r="J5328" s="259">
        <f>BK5328</f>
        <v>0</v>
      </c>
      <c r="L5328" s="248"/>
      <c r="M5328" s="253"/>
      <c r="P5328" s="254">
        <f>P5329</f>
        <v>0</v>
      </c>
      <c r="R5328" s="254">
        <f>R5329</f>
        <v>0</v>
      </c>
      <c r="T5328" s="255">
        <f>T5329</f>
        <v>0</v>
      </c>
      <c r="AR5328" s="250" t="s">
        <v>84</v>
      </c>
      <c r="AT5328" s="256" t="s">
        <v>76</v>
      </c>
      <c r="AU5328" s="256" t="s">
        <v>84</v>
      </c>
      <c r="AY5328" s="250" t="s">
        <v>366</v>
      </c>
      <c r="BK5328" s="257">
        <f>BK5329</f>
        <v>0</v>
      </c>
    </row>
    <row r="5329" spans="2:65" s="74" customFormat="1" ht="24.2" customHeight="1">
      <c r="B5329" s="73"/>
      <c r="C5329" s="260" t="s">
        <v>4177</v>
      </c>
      <c r="D5329" s="260" t="s">
        <v>368</v>
      </c>
      <c r="E5329" s="261" t="s">
        <v>4178</v>
      </c>
      <c r="F5329" s="262" t="s">
        <v>4179</v>
      </c>
      <c r="G5329" s="263" t="s">
        <v>487</v>
      </c>
      <c r="H5329" s="264">
        <v>2275.4810000000002</v>
      </c>
      <c r="I5329" s="26"/>
      <c r="J5329" s="266">
        <f>ROUND(I5329*H5329,2)</f>
        <v>0</v>
      </c>
      <c r="K5329" s="267"/>
      <c r="L5329" s="73"/>
      <c r="M5329" s="27" t="s">
        <v>1</v>
      </c>
      <c r="N5329" s="233" t="s">
        <v>43</v>
      </c>
      <c r="P5329" s="269">
        <f>O5329*H5329</f>
        <v>0</v>
      </c>
      <c r="Q5329" s="269">
        <v>0</v>
      </c>
      <c r="R5329" s="269">
        <f>Q5329*H5329</f>
        <v>0</v>
      </c>
      <c r="S5329" s="269">
        <v>0</v>
      </c>
      <c r="T5329" s="270">
        <f>S5329*H5329</f>
        <v>0</v>
      </c>
      <c r="AR5329" s="271" t="s">
        <v>371</v>
      </c>
      <c r="AT5329" s="271" t="s">
        <v>368</v>
      </c>
      <c r="AU5329" s="271" t="s">
        <v>90</v>
      </c>
      <c r="AY5329" s="53" t="s">
        <v>366</v>
      </c>
      <c r="BE5329" s="179">
        <f>IF(N5329="základná",J5329,0)</f>
        <v>0</v>
      </c>
      <c r="BF5329" s="179">
        <f>IF(N5329="znížená",J5329,0)</f>
        <v>0</v>
      </c>
      <c r="BG5329" s="179">
        <f>IF(N5329="zákl. prenesená",J5329,0)</f>
        <v>0</v>
      </c>
      <c r="BH5329" s="179">
        <f>IF(N5329="zníž. prenesená",J5329,0)</f>
        <v>0</v>
      </c>
      <c r="BI5329" s="179">
        <f>IF(N5329="nulová",J5329,0)</f>
        <v>0</v>
      </c>
      <c r="BJ5329" s="53" t="s">
        <v>90</v>
      </c>
      <c r="BK5329" s="179">
        <f>ROUND(I5329*H5329,2)</f>
        <v>0</v>
      </c>
      <c r="BL5329" s="53" t="s">
        <v>371</v>
      </c>
      <c r="BM5329" s="271" t="s">
        <v>4180</v>
      </c>
    </row>
    <row r="5330" spans="2:65" s="249" customFormat="1" ht="25.9" customHeight="1">
      <c r="B5330" s="248"/>
      <c r="D5330" s="250" t="s">
        <v>76</v>
      </c>
      <c r="E5330" s="251" t="s">
        <v>4181</v>
      </c>
      <c r="F5330" s="251" t="s">
        <v>4182</v>
      </c>
      <c r="J5330" s="252">
        <f>BK5330</f>
        <v>0</v>
      </c>
      <c r="L5330" s="248"/>
      <c r="M5330" s="253"/>
      <c r="P5330" s="254">
        <f>P5331+P5464+P5490+P5539+P5616+P5627+P5657+P5689+P6001+P6124+P6602+P6847+P6976+P7071+P7103+P7117+P7258+P7275</f>
        <v>0</v>
      </c>
      <c r="R5330" s="254">
        <f>R5331+R5464+R5490+R5539+R5616+R5627+R5657+R5689+R6001+R6124+R6602+R6847+R6976+R7071+R7103+R7117+R7258+R7275</f>
        <v>186.58645266816001</v>
      </c>
      <c r="T5330" s="255">
        <f>T5331+T5464+T5490+T5539+T5616+T5627+T5657+T5689+T6001+T6124+T6602+T6847+T6976+T7071+T7103+T7117+T7258+T7275</f>
        <v>76.151655180000006</v>
      </c>
      <c r="AR5330" s="250" t="s">
        <v>90</v>
      </c>
      <c r="AT5330" s="256" t="s">
        <v>76</v>
      </c>
      <c r="AU5330" s="256" t="s">
        <v>77</v>
      </c>
      <c r="AY5330" s="250" t="s">
        <v>366</v>
      </c>
      <c r="BK5330" s="257">
        <f>BK5331+BK5464+BK5490+BK5539+BK5616+BK5627+BK5657+BK5689+BK6001+BK6124+BK6602+BK6847+BK6976+BK7071+BK7103+BK7117+BK7258+BK7275</f>
        <v>0</v>
      </c>
    </row>
    <row r="5331" spans="2:65" s="249" customFormat="1" ht="22.9" customHeight="1">
      <c r="B5331" s="248"/>
      <c r="D5331" s="250" t="s">
        <v>76</v>
      </c>
      <c r="E5331" s="258" t="s">
        <v>4183</v>
      </c>
      <c r="F5331" s="258" t="s">
        <v>4184</v>
      </c>
      <c r="J5331" s="259">
        <f>BK5331</f>
        <v>0</v>
      </c>
      <c r="L5331" s="248"/>
      <c r="M5331" s="253"/>
      <c r="P5331" s="254">
        <f>SUM(P5332:P5463)</f>
        <v>0</v>
      </c>
      <c r="R5331" s="254">
        <f>SUM(R5332:R5463)</f>
        <v>4.9616173699999999</v>
      </c>
      <c r="T5331" s="255">
        <f>SUM(T5332:T5463)</f>
        <v>0</v>
      </c>
      <c r="AR5331" s="250" t="s">
        <v>90</v>
      </c>
      <c r="AT5331" s="256" t="s">
        <v>76</v>
      </c>
      <c r="AU5331" s="256" t="s">
        <v>84</v>
      </c>
      <c r="AY5331" s="250" t="s">
        <v>366</v>
      </c>
      <c r="BK5331" s="257">
        <f>SUM(BK5332:BK5463)</f>
        <v>0</v>
      </c>
    </row>
    <row r="5332" spans="2:65" s="74" customFormat="1" ht="24.2" customHeight="1">
      <c r="B5332" s="73"/>
      <c r="C5332" s="260" t="s">
        <v>4185</v>
      </c>
      <c r="D5332" s="260" t="s">
        <v>368</v>
      </c>
      <c r="E5332" s="261" t="s">
        <v>4186</v>
      </c>
      <c r="F5332" s="262" t="s">
        <v>4187</v>
      </c>
      <c r="G5332" s="263" t="s">
        <v>249</v>
      </c>
      <c r="H5332" s="264">
        <v>263.3</v>
      </c>
      <c r="I5332" s="26"/>
      <c r="J5332" s="266">
        <f>ROUND(I5332*H5332,2)</f>
        <v>0</v>
      </c>
      <c r="K5332" s="267"/>
      <c r="L5332" s="73"/>
      <c r="M5332" s="27" t="s">
        <v>1</v>
      </c>
      <c r="N5332" s="233" t="s">
        <v>43</v>
      </c>
      <c r="P5332" s="269">
        <f>O5332*H5332</f>
        <v>0</v>
      </c>
      <c r="Q5332" s="269">
        <v>0</v>
      </c>
      <c r="R5332" s="269">
        <f>Q5332*H5332</f>
        <v>0</v>
      </c>
      <c r="S5332" s="269">
        <v>0</v>
      </c>
      <c r="T5332" s="270">
        <f>S5332*H5332</f>
        <v>0</v>
      </c>
      <c r="AR5332" s="271" t="s">
        <v>495</v>
      </c>
      <c r="AT5332" s="271" t="s">
        <v>368</v>
      </c>
      <c r="AU5332" s="271" t="s">
        <v>90</v>
      </c>
      <c r="AY5332" s="53" t="s">
        <v>366</v>
      </c>
      <c r="BE5332" s="179">
        <f>IF(N5332="základná",J5332,0)</f>
        <v>0</v>
      </c>
      <c r="BF5332" s="179">
        <f>IF(N5332="znížená",J5332,0)</f>
        <v>0</v>
      </c>
      <c r="BG5332" s="179">
        <f>IF(N5332="zákl. prenesená",J5332,0)</f>
        <v>0</v>
      </c>
      <c r="BH5332" s="179">
        <f>IF(N5332="zníž. prenesená",J5332,0)</f>
        <v>0</v>
      </c>
      <c r="BI5332" s="179">
        <f>IF(N5332="nulová",J5332,0)</f>
        <v>0</v>
      </c>
      <c r="BJ5332" s="53" t="s">
        <v>90</v>
      </c>
      <c r="BK5332" s="179">
        <f>ROUND(I5332*H5332,2)</f>
        <v>0</v>
      </c>
      <c r="BL5332" s="53" t="s">
        <v>495</v>
      </c>
      <c r="BM5332" s="271" t="s">
        <v>4188</v>
      </c>
    </row>
    <row r="5333" spans="2:65" s="280" customFormat="1">
      <c r="B5333" s="279"/>
      <c r="D5333" s="274" t="s">
        <v>373</v>
      </c>
      <c r="E5333" s="281" t="s">
        <v>1</v>
      </c>
      <c r="F5333" s="282" t="s">
        <v>2808</v>
      </c>
      <c r="H5333" s="283">
        <v>263.3</v>
      </c>
      <c r="L5333" s="279"/>
      <c r="M5333" s="284"/>
      <c r="T5333" s="285"/>
      <c r="AT5333" s="281" t="s">
        <v>373</v>
      </c>
      <c r="AU5333" s="281" t="s">
        <v>90</v>
      </c>
      <c r="AV5333" s="280" t="s">
        <v>90</v>
      </c>
      <c r="AW5333" s="280" t="s">
        <v>31</v>
      </c>
      <c r="AX5333" s="280" t="s">
        <v>77</v>
      </c>
      <c r="AY5333" s="281" t="s">
        <v>366</v>
      </c>
    </row>
    <row r="5334" spans="2:65" s="287" customFormat="1">
      <c r="B5334" s="286"/>
      <c r="D5334" s="274" t="s">
        <v>373</v>
      </c>
      <c r="E5334" s="288" t="s">
        <v>1</v>
      </c>
      <c r="F5334" s="289" t="s">
        <v>378</v>
      </c>
      <c r="H5334" s="290">
        <v>263.3</v>
      </c>
      <c r="L5334" s="286"/>
      <c r="M5334" s="291"/>
      <c r="T5334" s="292"/>
      <c r="AT5334" s="288" t="s">
        <v>373</v>
      </c>
      <c r="AU5334" s="288" t="s">
        <v>90</v>
      </c>
      <c r="AV5334" s="287" t="s">
        <v>371</v>
      </c>
      <c r="AW5334" s="287" t="s">
        <v>31</v>
      </c>
      <c r="AX5334" s="287" t="s">
        <v>84</v>
      </c>
      <c r="AY5334" s="288" t="s">
        <v>366</v>
      </c>
    </row>
    <row r="5335" spans="2:65" s="74" customFormat="1" ht="44.25" customHeight="1">
      <c r="B5335" s="73"/>
      <c r="C5335" s="260" t="s">
        <v>4189</v>
      </c>
      <c r="D5335" s="260" t="s">
        <v>368</v>
      </c>
      <c r="E5335" s="261" t="s">
        <v>4190</v>
      </c>
      <c r="F5335" s="262" t="s">
        <v>4191</v>
      </c>
      <c r="G5335" s="263" t="s">
        <v>249</v>
      </c>
      <c r="H5335" s="264">
        <v>17.57</v>
      </c>
      <c r="I5335" s="26"/>
      <c r="J5335" s="266">
        <f>ROUND(I5335*H5335,2)</f>
        <v>0</v>
      </c>
      <c r="K5335" s="267"/>
      <c r="L5335" s="73"/>
      <c r="M5335" s="27" t="s">
        <v>1</v>
      </c>
      <c r="N5335" s="233" t="s">
        <v>43</v>
      </c>
      <c r="P5335" s="269">
        <f>O5335*H5335</f>
        <v>0</v>
      </c>
      <c r="Q5335" s="269">
        <v>1E-3</v>
      </c>
      <c r="R5335" s="269">
        <f>Q5335*H5335</f>
        <v>1.7570000000000002E-2</v>
      </c>
      <c r="S5335" s="269">
        <v>0</v>
      </c>
      <c r="T5335" s="270">
        <f>S5335*H5335</f>
        <v>0</v>
      </c>
      <c r="AR5335" s="271" t="s">
        <v>495</v>
      </c>
      <c r="AT5335" s="271" t="s">
        <v>368</v>
      </c>
      <c r="AU5335" s="271" t="s">
        <v>90</v>
      </c>
      <c r="AY5335" s="53" t="s">
        <v>366</v>
      </c>
      <c r="BE5335" s="179">
        <f>IF(N5335="základná",J5335,0)</f>
        <v>0</v>
      </c>
      <c r="BF5335" s="179">
        <f>IF(N5335="znížená",J5335,0)</f>
        <v>0</v>
      </c>
      <c r="BG5335" s="179">
        <f>IF(N5335="zákl. prenesená",J5335,0)</f>
        <v>0</v>
      </c>
      <c r="BH5335" s="179">
        <f>IF(N5335="zníž. prenesená",J5335,0)</f>
        <v>0</v>
      </c>
      <c r="BI5335" s="179">
        <f>IF(N5335="nulová",J5335,0)</f>
        <v>0</v>
      </c>
      <c r="BJ5335" s="53" t="s">
        <v>90</v>
      </c>
      <c r="BK5335" s="179">
        <f>ROUND(I5335*H5335,2)</f>
        <v>0</v>
      </c>
      <c r="BL5335" s="53" t="s">
        <v>495</v>
      </c>
      <c r="BM5335" s="271" t="s">
        <v>4192</v>
      </c>
    </row>
    <row r="5336" spans="2:65" s="273" customFormat="1">
      <c r="B5336" s="272"/>
      <c r="D5336" s="274" t="s">
        <v>373</v>
      </c>
      <c r="E5336" s="275" t="s">
        <v>1</v>
      </c>
      <c r="F5336" s="276" t="s">
        <v>412</v>
      </c>
      <c r="H5336" s="275" t="s">
        <v>1</v>
      </c>
      <c r="L5336" s="272"/>
      <c r="M5336" s="277"/>
      <c r="T5336" s="278"/>
      <c r="AT5336" s="275" t="s">
        <v>373</v>
      </c>
      <c r="AU5336" s="275" t="s">
        <v>90</v>
      </c>
      <c r="AV5336" s="273" t="s">
        <v>84</v>
      </c>
      <c r="AW5336" s="273" t="s">
        <v>31</v>
      </c>
      <c r="AX5336" s="273" t="s">
        <v>77</v>
      </c>
      <c r="AY5336" s="275" t="s">
        <v>366</v>
      </c>
    </row>
    <row r="5337" spans="2:65" s="280" customFormat="1">
      <c r="B5337" s="279"/>
      <c r="D5337" s="274" t="s">
        <v>373</v>
      </c>
      <c r="E5337" s="281" t="s">
        <v>1</v>
      </c>
      <c r="F5337" s="282" t="s">
        <v>228</v>
      </c>
      <c r="H5337" s="283">
        <v>17.57</v>
      </c>
      <c r="L5337" s="279"/>
      <c r="M5337" s="284"/>
      <c r="T5337" s="285"/>
      <c r="AT5337" s="281" t="s">
        <v>373</v>
      </c>
      <c r="AU5337" s="281" t="s">
        <v>90</v>
      </c>
      <c r="AV5337" s="280" t="s">
        <v>90</v>
      </c>
      <c r="AW5337" s="280" t="s">
        <v>31</v>
      </c>
      <c r="AX5337" s="280" t="s">
        <v>77</v>
      </c>
      <c r="AY5337" s="281" t="s">
        <v>366</v>
      </c>
    </row>
    <row r="5338" spans="2:65" s="294" customFormat="1">
      <c r="B5338" s="293"/>
      <c r="D5338" s="274" t="s">
        <v>373</v>
      </c>
      <c r="E5338" s="295" t="s">
        <v>1</v>
      </c>
      <c r="F5338" s="296" t="s">
        <v>397</v>
      </c>
      <c r="H5338" s="297">
        <v>17.57</v>
      </c>
      <c r="L5338" s="293"/>
      <c r="M5338" s="298"/>
      <c r="T5338" s="299"/>
      <c r="AT5338" s="295" t="s">
        <v>373</v>
      </c>
      <c r="AU5338" s="295" t="s">
        <v>90</v>
      </c>
      <c r="AV5338" s="294" t="s">
        <v>149</v>
      </c>
      <c r="AW5338" s="294" t="s">
        <v>31</v>
      </c>
      <c r="AX5338" s="294" t="s">
        <v>77</v>
      </c>
      <c r="AY5338" s="295" t="s">
        <v>366</v>
      </c>
    </row>
    <row r="5339" spans="2:65" s="287" customFormat="1">
      <c r="B5339" s="286"/>
      <c r="D5339" s="274" t="s">
        <v>373</v>
      </c>
      <c r="E5339" s="288" t="s">
        <v>1</v>
      </c>
      <c r="F5339" s="289" t="s">
        <v>378</v>
      </c>
      <c r="H5339" s="290">
        <v>17.57</v>
      </c>
      <c r="L5339" s="286"/>
      <c r="M5339" s="291"/>
      <c r="T5339" s="292"/>
      <c r="AT5339" s="288" t="s">
        <v>373</v>
      </c>
      <c r="AU5339" s="288" t="s">
        <v>90</v>
      </c>
      <c r="AV5339" s="287" t="s">
        <v>371</v>
      </c>
      <c r="AW5339" s="287" t="s">
        <v>31</v>
      </c>
      <c r="AX5339" s="287" t="s">
        <v>84</v>
      </c>
      <c r="AY5339" s="288" t="s">
        <v>366</v>
      </c>
    </row>
    <row r="5340" spans="2:65" s="74" customFormat="1" ht="37.9" customHeight="1">
      <c r="B5340" s="73"/>
      <c r="C5340" s="260" t="s">
        <v>4193</v>
      </c>
      <c r="D5340" s="260" t="s">
        <v>368</v>
      </c>
      <c r="E5340" s="261" t="s">
        <v>4194</v>
      </c>
      <c r="F5340" s="262" t="s">
        <v>4195</v>
      </c>
      <c r="G5340" s="263" t="s">
        <v>249</v>
      </c>
      <c r="H5340" s="264">
        <v>208.31800000000001</v>
      </c>
      <c r="I5340" s="26"/>
      <c r="J5340" s="266">
        <f>ROUND(I5340*H5340,2)</f>
        <v>0</v>
      </c>
      <c r="K5340" s="267"/>
      <c r="L5340" s="73"/>
      <c r="M5340" s="27" t="s">
        <v>1</v>
      </c>
      <c r="N5340" s="233" t="s">
        <v>43</v>
      </c>
      <c r="P5340" s="269">
        <f>O5340*H5340</f>
        <v>0</v>
      </c>
      <c r="Q5340" s="269">
        <v>0</v>
      </c>
      <c r="R5340" s="269">
        <f>Q5340*H5340</f>
        <v>0</v>
      </c>
      <c r="S5340" s="269">
        <v>0</v>
      </c>
      <c r="T5340" s="270">
        <f>S5340*H5340</f>
        <v>0</v>
      </c>
      <c r="AR5340" s="271" t="s">
        <v>495</v>
      </c>
      <c r="AT5340" s="271" t="s">
        <v>368</v>
      </c>
      <c r="AU5340" s="271" t="s">
        <v>90</v>
      </c>
      <c r="AY5340" s="53" t="s">
        <v>366</v>
      </c>
      <c r="BE5340" s="179">
        <f>IF(N5340="základná",J5340,0)</f>
        <v>0</v>
      </c>
      <c r="BF5340" s="179">
        <f>IF(N5340="znížená",J5340,0)</f>
        <v>0</v>
      </c>
      <c r="BG5340" s="179">
        <f>IF(N5340="zákl. prenesená",J5340,0)</f>
        <v>0</v>
      </c>
      <c r="BH5340" s="179">
        <f>IF(N5340="zníž. prenesená",J5340,0)</f>
        <v>0</v>
      </c>
      <c r="BI5340" s="179">
        <f>IF(N5340="nulová",J5340,0)</f>
        <v>0</v>
      </c>
      <c r="BJ5340" s="53" t="s">
        <v>90</v>
      </c>
      <c r="BK5340" s="179">
        <f>ROUND(I5340*H5340,2)</f>
        <v>0</v>
      </c>
      <c r="BL5340" s="53" t="s">
        <v>495</v>
      </c>
      <c r="BM5340" s="271" t="s">
        <v>4196</v>
      </c>
    </row>
    <row r="5341" spans="2:65" s="273" customFormat="1">
      <c r="B5341" s="272"/>
      <c r="D5341" s="274" t="s">
        <v>373</v>
      </c>
      <c r="E5341" s="275" t="s">
        <v>1</v>
      </c>
      <c r="F5341" s="276" t="s">
        <v>3910</v>
      </c>
      <c r="H5341" s="275" t="s">
        <v>1</v>
      </c>
      <c r="L5341" s="272"/>
      <c r="M5341" s="277"/>
      <c r="T5341" s="278"/>
      <c r="AT5341" s="275" t="s">
        <v>373</v>
      </c>
      <c r="AU5341" s="275" t="s">
        <v>90</v>
      </c>
      <c r="AV5341" s="273" t="s">
        <v>84</v>
      </c>
      <c r="AW5341" s="273" t="s">
        <v>31</v>
      </c>
      <c r="AX5341" s="273" t="s">
        <v>77</v>
      </c>
      <c r="AY5341" s="275" t="s">
        <v>366</v>
      </c>
    </row>
    <row r="5342" spans="2:65" s="273" customFormat="1">
      <c r="B5342" s="272"/>
      <c r="D5342" s="274" t="s">
        <v>373</v>
      </c>
      <c r="E5342" s="275" t="s">
        <v>1</v>
      </c>
      <c r="F5342" s="276" t="s">
        <v>1625</v>
      </c>
      <c r="H5342" s="275" t="s">
        <v>1</v>
      </c>
      <c r="L5342" s="272"/>
      <c r="M5342" s="277"/>
      <c r="T5342" s="278"/>
      <c r="AT5342" s="275" t="s">
        <v>373</v>
      </c>
      <c r="AU5342" s="275" t="s">
        <v>90</v>
      </c>
      <c r="AV5342" s="273" t="s">
        <v>84</v>
      </c>
      <c r="AW5342" s="273" t="s">
        <v>31</v>
      </c>
      <c r="AX5342" s="273" t="s">
        <v>77</v>
      </c>
      <c r="AY5342" s="275" t="s">
        <v>366</v>
      </c>
    </row>
    <row r="5343" spans="2:65" s="280" customFormat="1">
      <c r="B5343" s="279"/>
      <c r="D5343" s="274" t="s">
        <v>373</v>
      </c>
      <c r="E5343" s="281" t="s">
        <v>1</v>
      </c>
      <c r="F5343" s="282" t="s">
        <v>1626</v>
      </c>
      <c r="H5343" s="283">
        <v>51.253</v>
      </c>
      <c r="L5343" s="279"/>
      <c r="M5343" s="284"/>
      <c r="T5343" s="285"/>
      <c r="AT5343" s="281" t="s">
        <v>373</v>
      </c>
      <c r="AU5343" s="281" t="s">
        <v>90</v>
      </c>
      <c r="AV5343" s="280" t="s">
        <v>90</v>
      </c>
      <c r="AW5343" s="280" t="s">
        <v>31</v>
      </c>
      <c r="AX5343" s="280" t="s">
        <v>77</v>
      </c>
      <c r="AY5343" s="281" t="s">
        <v>366</v>
      </c>
    </row>
    <row r="5344" spans="2:65" s="280" customFormat="1">
      <c r="B5344" s="279"/>
      <c r="D5344" s="274" t="s">
        <v>373</v>
      </c>
      <c r="E5344" s="281" t="s">
        <v>1</v>
      </c>
      <c r="F5344" s="282" t="s">
        <v>1627</v>
      </c>
      <c r="H5344" s="283">
        <v>-6.2149999999999999</v>
      </c>
      <c r="L5344" s="279"/>
      <c r="M5344" s="284"/>
      <c r="T5344" s="285"/>
      <c r="AT5344" s="281" t="s">
        <v>373</v>
      </c>
      <c r="AU5344" s="281" t="s">
        <v>90</v>
      </c>
      <c r="AV5344" s="280" t="s">
        <v>90</v>
      </c>
      <c r="AW5344" s="280" t="s">
        <v>31</v>
      </c>
      <c r="AX5344" s="280" t="s">
        <v>77</v>
      </c>
      <c r="AY5344" s="281" t="s">
        <v>366</v>
      </c>
    </row>
    <row r="5345" spans="2:51" s="280" customFormat="1" ht="22.5">
      <c r="B5345" s="279"/>
      <c r="D5345" s="274" t="s">
        <v>373</v>
      </c>
      <c r="E5345" s="281" t="s">
        <v>1</v>
      </c>
      <c r="F5345" s="282" t="s">
        <v>1628</v>
      </c>
      <c r="H5345" s="283">
        <v>2.5419999999999998</v>
      </c>
      <c r="L5345" s="279"/>
      <c r="M5345" s="284"/>
      <c r="T5345" s="285"/>
      <c r="AT5345" s="281" t="s">
        <v>373</v>
      </c>
      <c r="AU5345" s="281" t="s">
        <v>90</v>
      </c>
      <c r="AV5345" s="280" t="s">
        <v>90</v>
      </c>
      <c r="AW5345" s="280" t="s">
        <v>31</v>
      </c>
      <c r="AX5345" s="280" t="s">
        <v>77</v>
      </c>
      <c r="AY5345" s="281" t="s">
        <v>366</v>
      </c>
    </row>
    <row r="5346" spans="2:51" s="273" customFormat="1">
      <c r="B5346" s="272"/>
      <c r="D5346" s="274" t="s">
        <v>373</v>
      </c>
      <c r="E5346" s="275" t="s">
        <v>1</v>
      </c>
      <c r="F5346" s="276" t="s">
        <v>1629</v>
      </c>
      <c r="H5346" s="275" t="s">
        <v>1</v>
      </c>
      <c r="L5346" s="272"/>
      <c r="M5346" s="277"/>
      <c r="T5346" s="278"/>
      <c r="AT5346" s="275" t="s">
        <v>373</v>
      </c>
      <c r="AU5346" s="275" t="s">
        <v>90</v>
      </c>
      <c r="AV5346" s="273" t="s">
        <v>84</v>
      </c>
      <c r="AW5346" s="273" t="s">
        <v>31</v>
      </c>
      <c r="AX5346" s="273" t="s">
        <v>77</v>
      </c>
      <c r="AY5346" s="275" t="s">
        <v>366</v>
      </c>
    </row>
    <row r="5347" spans="2:51" s="280" customFormat="1">
      <c r="B5347" s="279"/>
      <c r="D5347" s="274" t="s">
        <v>373</v>
      </c>
      <c r="E5347" s="281" t="s">
        <v>1</v>
      </c>
      <c r="F5347" s="282" t="s">
        <v>1630</v>
      </c>
      <c r="H5347" s="283">
        <v>63.713000000000001</v>
      </c>
      <c r="L5347" s="279"/>
      <c r="M5347" s="284"/>
      <c r="T5347" s="285"/>
      <c r="AT5347" s="281" t="s">
        <v>373</v>
      </c>
      <c r="AU5347" s="281" t="s">
        <v>90</v>
      </c>
      <c r="AV5347" s="280" t="s">
        <v>90</v>
      </c>
      <c r="AW5347" s="280" t="s">
        <v>31</v>
      </c>
      <c r="AX5347" s="280" t="s">
        <v>77</v>
      </c>
      <c r="AY5347" s="281" t="s">
        <v>366</v>
      </c>
    </row>
    <row r="5348" spans="2:51" s="280" customFormat="1">
      <c r="B5348" s="279"/>
      <c r="D5348" s="274" t="s">
        <v>373</v>
      </c>
      <c r="E5348" s="281" t="s">
        <v>1</v>
      </c>
      <c r="F5348" s="282" t="s">
        <v>1631</v>
      </c>
      <c r="H5348" s="283">
        <v>-7.1529999999999996</v>
      </c>
      <c r="L5348" s="279"/>
      <c r="M5348" s="284"/>
      <c r="T5348" s="285"/>
      <c r="AT5348" s="281" t="s">
        <v>373</v>
      </c>
      <c r="AU5348" s="281" t="s">
        <v>90</v>
      </c>
      <c r="AV5348" s="280" t="s">
        <v>90</v>
      </c>
      <c r="AW5348" s="280" t="s">
        <v>31</v>
      </c>
      <c r="AX5348" s="280" t="s">
        <v>77</v>
      </c>
      <c r="AY5348" s="281" t="s">
        <v>366</v>
      </c>
    </row>
    <row r="5349" spans="2:51" s="280" customFormat="1">
      <c r="B5349" s="279"/>
      <c r="D5349" s="274" t="s">
        <v>373</v>
      </c>
      <c r="E5349" s="281" t="s">
        <v>1</v>
      </c>
      <c r="F5349" s="282" t="s">
        <v>1632</v>
      </c>
      <c r="H5349" s="283">
        <v>3.7869999999999999</v>
      </c>
      <c r="L5349" s="279"/>
      <c r="M5349" s="284"/>
      <c r="T5349" s="285"/>
      <c r="AT5349" s="281" t="s">
        <v>373</v>
      </c>
      <c r="AU5349" s="281" t="s">
        <v>90</v>
      </c>
      <c r="AV5349" s="280" t="s">
        <v>90</v>
      </c>
      <c r="AW5349" s="280" t="s">
        <v>31</v>
      </c>
      <c r="AX5349" s="280" t="s">
        <v>77</v>
      </c>
      <c r="AY5349" s="281" t="s">
        <v>366</v>
      </c>
    </row>
    <row r="5350" spans="2:51" s="273" customFormat="1">
      <c r="B5350" s="272"/>
      <c r="D5350" s="274" t="s">
        <v>373</v>
      </c>
      <c r="E5350" s="275" t="s">
        <v>1</v>
      </c>
      <c r="F5350" s="276" t="s">
        <v>1633</v>
      </c>
      <c r="H5350" s="275" t="s">
        <v>1</v>
      </c>
      <c r="L5350" s="272"/>
      <c r="M5350" s="277"/>
      <c r="T5350" s="278"/>
      <c r="AT5350" s="275" t="s">
        <v>373</v>
      </c>
      <c r="AU5350" s="275" t="s">
        <v>90</v>
      </c>
      <c r="AV5350" s="273" t="s">
        <v>84</v>
      </c>
      <c r="AW5350" s="273" t="s">
        <v>31</v>
      </c>
      <c r="AX5350" s="273" t="s">
        <v>77</v>
      </c>
      <c r="AY5350" s="275" t="s">
        <v>366</v>
      </c>
    </row>
    <row r="5351" spans="2:51" s="280" customFormat="1">
      <c r="B5351" s="279"/>
      <c r="D5351" s="274" t="s">
        <v>373</v>
      </c>
      <c r="E5351" s="281" t="s">
        <v>1</v>
      </c>
      <c r="F5351" s="282" t="s">
        <v>1634</v>
      </c>
      <c r="H5351" s="283">
        <v>16.97</v>
      </c>
      <c r="L5351" s="279"/>
      <c r="M5351" s="284"/>
      <c r="T5351" s="285"/>
      <c r="AT5351" s="281" t="s">
        <v>373</v>
      </c>
      <c r="AU5351" s="281" t="s">
        <v>90</v>
      </c>
      <c r="AV5351" s="280" t="s">
        <v>90</v>
      </c>
      <c r="AW5351" s="280" t="s">
        <v>31</v>
      </c>
      <c r="AX5351" s="280" t="s">
        <v>77</v>
      </c>
      <c r="AY5351" s="281" t="s">
        <v>366</v>
      </c>
    </row>
    <row r="5352" spans="2:51" s="280" customFormat="1">
      <c r="B5352" s="279"/>
      <c r="D5352" s="274" t="s">
        <v>373</v>
      </c>
      <c r="E5352" s="281" t="s">
        <v>1</v>
      </c>
      <c r="F5352" s="282" t="s">
        <v>1635</v>
      </c>
      <c r="H5352" s="283">
        <v>9.34</v>
      </c>
      <c r="L5352" s="279"/>
      <c r="M5352" s="284"/>
      <c r="T5352" s="285"/>
      <c r="AT5352" s="281" t="s">
        <v>373</v>
      </c>
      <c r="AU5352" s="281" t="s">
        <v>90</v>
      </c>
      <c r="AV5352" s="280" t="s">
        <v>90</v>
      </c>
      <c r="AW5352" s="280" t="s">
        <v>31</v>
      </c>
      <c r="AX5352" s="280" t="s">
        <v>77</v>
      </c>
      <c r="AY5352" s="281" t="s">
        <v>366</v>
      </c>
    </row>
    <row r="5353" spans="2:51" s="280" customFormat="1">
      <c r="B5353" s="279"/>
      <c r="D5353" s="274" t="s">
        <v>373</v>
      </c>
      <c r="E5353" s="281" t="s">
        <v>1</v>
      </c>
      <c r="F5353" s="282" t="s">
        <v>1636</v>
      </c>
      <c r="H5353" s="283">
        <v>16.655999999999999</v>
      </c>
      <c r="L5353" s="279"/>
      <c r="M5353" s="284"/>
      <c r="T5353" s="285"/>
      <c r="AT5353" s="281" t="s">
        <v>373</v>
      </c>
      <c r="AU5353" s="281" t="s">
        <v>90</v>
      </c>
      <c r="AV5353" s="280" t="s">
        <v>90</v>
      </c>
      <c r="AW5353" s="280" t="s">
        <v>31</v>
      </c>
      <c r="AX5353" s="280" t="s">
        <v>77</v>
      </c>
      <c r="AY5353" s="281" t="s">
        <v>366</v>
      </c>
    </row>
    <row r="5354" spans="2:51" s="280" customFormat="1">
      <c r="B5354" s="279"/>
      <c r="D5354" s="274" t="s">
        <v>373</v>
      </c>
      <c r="E5354" s="281" t="s">
        <v>1</v>
      </c>
      <c r="F5354" s="282" t="s">
        <v>1637</v>
      </c>
      <c r="H5354" s="283">
        <v>4</v>
      </c>
      <c r="L5354" s="279"/>
      <c r="M5354" s="284"/>
      <c r="T5354" s="285"/>
      <c r="AT5354" s="281" t="s">
        <v>373</v>
      </c>
      <c r="AU5354" s="281" t="s">
        <v>90</v>
      </c>
      <c r="AV5354" s="280" t="s">
        <v>90</v>
      </c>
      <c r="AW5354" s="280" t="s">
        <v>31</v>
      </c>
      <c r="AX5354" s="280" t="s">
        <v>77</v>
      </c>
      <c r="AY5354" s="281" t="s">
        <v>366</v>
      </c>
    </row>
    <row r="5355" spans="2:51" s="280" customFormat="1">
      <c r="B5355" s="279"/>
      <c r="D5355" s="274" t="s">
        <v>373</v>
      </c>
      <c r="E5355" s="281" t="s">
        <v>1</v>
      </c>
      <c r="F5355" s="282" t="s">
        <v>1638</v>
      </c>
      <c r="H5355" s="283">
        <v>-2.3380000000000001</v>
      </c>
      <c r="L5355" s="279"/>
      <c r="M5355" s="284"/>
      <c r="T5355" s="285"/>
      <c r="AT5355" s="281" t="s">
        <v>373</v>
      </c>
      <c r="AU5355" s="281" t="s">
        <v>90</v>
      </c>
      <c r="AV5355" s="280" t="s">
        <v>90</v>
      </c>
      <c r="AW5355" s="280" t="s">
        <v>31</v>
      </c>
      <c r="AX5355" s="280" t="s">
        <v>77</v>
      </c>
      <c r="AY5355" s="281" t="s">
        <v>366</v>
      </c>
    </row>
    <row r="5356" spans="2:51" s="280" customFormat="1">
      <c r="B5356" s="279"/>
      <c r="D5356" s="274" t="s">
        <v>373</v>
      </c>
      <c r="E5356" s="281" t="s">
        <v>1</v>
      </c>
      <c r="F5356" s="282" t="s">
        <v>1639</v>
      </c>
      <c r="H5356" s="283">
        <v>-1.9419999999999999</v>
      </c>
      <c r="L5356" s="279"/>
      <c r="M5356" s="284"/>
      <c r="T5356" s="285"/>
      <c r="AT5356" s="281" t="s">
        <v>373</v>
      </c>
      <c r="AU5356" s="281" t="s">
        <v>90</v>
      </c>
      <c r="AV5356" s="280" t="s">
        <v>90</v>
      </c>
      <c r="AW5356" s="280" t="s">
        <v>31</v>
      </c>
      <c r="AX5356" s="280" t="s">
        <v>77</v>
      </c>
      <c r="AY5356" s="281" t="s">
        <v>366</v>
      </c>
    </row>
    <row r="5357" spans="2:51" s="273" customFormat="1">
      <c r="B5357" s="272"/>
      <c r="D5357" s="274" t="s">
        <v>373</v>
      </c>
      <c r="E5357" s="275" t="s">
        <v>1</v>
      </c>
      <c r="F5357" s="276" t="s">
        <v>1640</v>
      </c>
      <c r="H5357" s="275" t="s">
        <v>1</v>
      </c>
      <c r="L5357" s="272"/>
      <c r="M5357" s="277"/>
      <c r="T5357" s="278"/>
      <c r="AT5357" s="275" t="s">
        <v>373</v>
      </c>
      <c r="AU5357" s="275" t="s">
        <v>90</v>
      </c>
      <c r="AV5357" s="273" t="s">
        <v>84</v>
      </c>
      <c r="AW5357" s="273" t="s">
        <v>31</v>
      </c>
      <c r="AX5357" s="273" t="s">
        <v>77</v>
      </c>
      <c r="AY5357" s="275" t="s">
        <v>366</v>
      </c>
    </row>
    <row r="5358" spans="2:51" s="280" customFormat="1">
      <c r="B5358" s="279"/>
      <c r="D5358" s="274" t="s">
        <v>373</v>
      </c>
      <c r="E5358" s="281" t="s">
        <v>1</v>
      </c>
      <c r="F5358" s="282" t="s">
        <v>1641</v>
      </c>
      <c r="H5358" s="283">
        <v>29.28</v>
      </c>
      <c r="L5358" s="279"/>
      <c r="M5358" s="284"/>
      <c r="T5358" s="285"/>
      <c r="AT5358" s="281" t="s">
        <v>373</v>
      </c>
      <c r="AU5358" s="281" t="s">
        <v>90</v>
      </c>
      <c r="AV5358" s="280" t="s">
        <v>90</v>
      </c>
      <c r="AW5358" s="280" t="s">
        <v>31</v>
      </c>
      <c r="AX5358" s="280" t="s">
        <v>77</v>
      </c>
      <c r="AY5358" s="281" t="s">
        <v>366</v>
      </c>
    </row>
    <row r="5359" spans="2:51" s="294" customFormat="1">
      <c r="B5359" s="293"/>
      <c r="D5359" s="274" t="s">
        <v>373</v>
      </c>
      <c r="E5359" s="295" t="s">
        <v>1</v>
      </c>
      <c r="F5359" s="296" t="s">
        <v>397</v>
      </c>
      <c r="H5359" s="297">
        <v>179.893</v>
      </c>
      <c r="L5359" s="293"/>
      <c r="M5359" s="298"/>
      <c r="T5359" s="299"/>
      <c r="AT5359" s="295" t="s">
        <v>373</v>
      </c>
      <c r="AU5359" s="295" t="s">
        <v>90</v>
      </c>
      <c r="AV5359" s="294" t="s">
        <v>149</v>
      </c>
      <c r="AW5359" s="294" t="s">
        <v>31</v>
      </c>
      <c r="AX5359" s="294" t="s">
        <v>77</v>
      </c>
      <c r="AY5359" s="295" t="s">
        <v>366</v>
      </c>
    </row>
    <row r="5360" spans="2:51" s="273" customFormat="1">
      <c r="B5360" s="272"/>
      <c r="D5360" s="274" t="s">
        <v>373</v>
      </c>
      <c r="E5360" s="275" t="s">
        <v>1</v>
      </c>
      <c r="F5360" s="276" t="s">
        <v>1642</v>
      </c>
      <c r="H5360" s="275" t="s">
        <v>1</v>
      </c>
      <c r="L5360" s="272"/>
      <c r="M5360" s="277"/>
      <c r="T5360" s="278"/>
      <c r="AT5360" s="275" t="s">
        <v>373</v>
      </c>
      <c r="AU5360" s="275" t="s">
        <v>90</v>
      </c>
      <c r="AV5360" s="273" t="s">
        <v>84</v>
      </c>
      <c r="AW5360" s="273" t="s">
        <v>31</v>
      </c>
      <c r="AX5360" s="273" t="s">
        <v>77</v>
      </c>
      <c r="AY5360" s="275" t="s">
        <v>366</v>
      </c>
    </row>
    <row r="5361" spans="2:65" s="280" customFormat="1">
      <c r="B5361" s="279"/>
      <c r="D5361" s="274" t="s">
        <v>373</v>
      </c>
      <c r="E5361" s="281" t="s">
        <v>1</v>
      </c>
      <c r="F5361" s="282" t="s">
        <v>1643</v>
      </c>
      <c r="H5361" s="283">
        <v>10.711</v>
      </c>
      <c r="L5361" s="279"/>
      <c r="M5361" s="284"/>
      <c r="T5361" s="285"/>
      <c r="AT5361" s="281" t="s">
        <v>373</v>
      </c>
      <c r="AU5361" s="281" t="s">
        <v>90</v>
      </c>
      <c r="AV5361" s="280" t="s">
        <v>90</v>
      </c>
      <c r="AW5361" s="280" t="s">
        <v>31</v>
      </c>
      <c r="AX5361" s="280" t="s">
        <v>77</v>
      </c>
      <c r="AY5361" s="281" t="s">
        <v>366</v>
      </c>
    </row>
    <row r="5362" spans="2:65" s="280" customFormat="1">
      <c r="B5362" s="279"/>
      <c r="D5362" s="274" t="s">
        <v>373</v>
      </c>
      <c r="E5362" s="281" t="s">
        <v>1</v>
      </c>
      <c r="F5362" s="282" t="s">
        <v>293</v>
      </c>
      <c r="H5362" s="283">
        <v>6.8949999999999996</v>
      </c>
      <c r="L5362" s="279"/>
      <c r="M5362" s="284"/>
      <c r="T5362" s="285"/>
      <c r="AT5362" s="281" t="s">
        <v>373</v>
      </c>
      <c r="AU5362" s="281" t="s">
        <v>90</v>
      </c>
      <c r="AV5362" s="280" t="s">
        <v>90</v>
      </c>
      <c r="AW5362" s="280" t="s">
        <v>31</v>
      </c>
      <c r="AX5362" s="280" t="s">
        <v>77</v>
      </c>
      <c r="AY5362" s="281" t="s">
        <v>366</v>
      </c>
    </row>
    <row r="5363" spans="2:65" s="273" customFormat="1">
      <c r="B5363" s="272"/>
      <c r="D5363" s="274" t="s">
        <v>373</v>
      </c>
      <c r="E5363" s="275" t="s">
        <v>1</v>
      </c>
      <c r="F5363" s="276" t="s">
        <v>1644</v>
      </c>
      <c r="H5363" s="275" t="s">
        <v>1</v>
      </c>
      <c r="L5363" s="272"/>
      <c r="M5363" s="277"/>
      <c r="T5363" s="278"/>
      <c r="AT5363" s="275" t="s">
        <v>373</v>
      </c>
      <c r="AU5363" s="275" t="s">
        <v>90</v>
      </c>
      <c r="AV5363" s="273" t="s">
        <v>84</v>
      </c>
      <c r="AW5363" s="273" t="s">
        <v>31</v>
      </c>
      <c r="AX5363" s="273" t="s">
        <v>77</v>
      </c>
      <c r="AY5363" s="275" t="s">
        <v>366</v>
      </c>
    </row>
    <row r="5364" spans="2:65" s="280" customFormat="1">
      <c r="B5364" s="279"/>
      <c r="D5364" s="274" t="s">
        <v>373</v>
      </c>
      <c r="E5364" s="281" t="s">
        <v>1</v>
      </c>
      <c r="F5364" s="282" t="s">
        <v>1645</v>
      </c>
      <c r="H5364" s="283">
        <v>11.138</v>
      </c>
      <c r="L5364" s="279"/>
      <c r="M5364" s="284"/>
      <c r="T5364" s="285"/>
      <c r="AT5364" s="281" t="s">
        <v>373</v>
      </c>
      <c r="AU5364" s="281" t="s">
        <v>90</v>
      </c>
      <c r="AV5364" s="280" t="s">
        <v>90</v>
      </c>
      <c r="AW5364" s="280" t="s">
        <v>31</v>
      </c>
      <c r="AX5364" s="280" t="s">
        <v>77</v>
      </c>
      <c r="AY5364" s="281" t="s">
        <v>366</v>
      </c>
    </row>
    <row r="5365" spans="2:65" s="280" customFormat="1">
      <c r="B5365" s="279"/>
      <c r="D5365" s="274" t="s">
        <v>373</v>
      </c>
      <c r="E5365" s="281" t="s">
        <v>1</v>
      </c>
      <c r="F5365" s="282" t="s">
        <v>1646</v>
      </c>
      <c r="H5365" s="283">
        <v>-0.31900000000000001</v>
      </c>
      <c r="L5365" s="279"/>
      <c r="M5365" s="284"/>
      <c r="T5365" s="285"/>
      <c r="AT5365" s="281" t="s">
        <v>373</v>
      </c>
      <c r="AU5365" s="281" t="s">
        <v>90</v>
      </c>
      <c r="AV5365" s="280" t="s">
        <v>90</v>
      </c>
      <c r="AW5365" s="280" t="s">
        <v>31</v>
      </c>
      <c r="AX5365" s="280" t="s">
        <v>77</v>
      </c>
      <c r="AY5365" s="281" t="s">
        <v>366</v>
      </c>
    </row>
    <row r="5366" spans="2:65" s="287" customFormat="1">
      <c r="B5366" s="286"/>
      <c r="D5366" s="274" t="s">
        <v>373</v>
      </c>
      <c r="E5366" s="288" t="s">
        <v>1</v>
      </c>
      <c r="F5366" s="289" t="s">
        <v>378</v>
      </c>
      <c r="H5366" s="290">
        <v>208.31800000000001</v>
      </c>
      <c r="L5366" s="286"/>
      <c r="M5366" s="291"/>
      <c r="T5366" s="292"/>
      <c r="AT5366" s="288" t="s">
        <v>373</v>
      </c>
      <c r="AU5366" s="288" t="s">
        <v>90</v>
      </c>
      <c r="AV5366" s="287" t="s">
        <v>371</v>
      </c>
      <c r="AW5366" s="287" t="s">
        <v>31</v>
      </c>
      <c r="AX5366" s="287" t="s">
        <v>84</v>
      </c>
      <c r="AY5366" s="288" t="s">
        <v>366</v>
      </c>
    </row>
    <row r="5367" spans="2:65" s="74" customFormat="1" ht="24.2" customHeight="1">
      <c r="B5367" s="73"/>
      <c r="C5367" s="260" t="s">
        <v>4197</v>
      </c>
      <c r="D5367" s="260" t="s">
        <v>368</v>
      </c>
      <c r="E5367" s="261" t="s">
        <v>4198</v>
      </c>
      <c r="F5367" s="262" t="s">
        <v>4199</v>
      </c>
      <c r="G5367" s="263" t="s">
        <v>249</v>
      </c>
      <c r="H5367" s="264">
        <v>590.25900000000001</v>
      </c>
      <c r="I5367" s="26"/>
      <c r="J5367" s="266">
        <f>ROUND(I5367*H5367,2)</f>
        <v>0</v>
      </c>
      <c r="K5367" s="267"/>
      <c r="L5367" s="73"/>
      <c r="M5367" s="27" t="s">
        <v>1</v>
      </c>
      <c r="N5367" s="233" t="s">
        <v>43</v>
      </c>
      <c r="P5367" s="269">
        <f>O5367*H5367</f>
        <v>0</v>
      </c>
      <c r="Q5367" s="269">
        <v>0</v>
      </c>
      <c r="R5367" s="269">
        <f>Q5367*H5367</f>
        <v>0</v>
      </c>
      <c r="S5367" s="269">
        <v>0</v>
      </c>
      <c r="T5367" s="270">
        <f>S5367*H5367</f>
        <v>0</v>
      </c>
      <c r="AR5367" s="271" t="s">
        <v>495</v>
      </c>
      <c r="AT5367" s="271" t="s">
        <v>368</v>
      </c>
      <c r="AU5367" s="271" t="s">
        <v>90</v>
      </c>
      <c r="AY5367" s="53" t="s">
        <v>366</v>
      </c>
      <c r="BE5367" s="179">
        <f>IF(N5367="základná",J5367,0)</f>
        <v>0</v>
      </c>
      <c r="BF5367" s="179">
        <f>IF(N5367="znížená",J5367,0)</f>
        <v>0</v>
      </c>
      <c r="BG5367" s="179">
        <f>IF(N5367="zákl. prenesená",J5367,0)</f>
        <v>0</v>
      </c>
      <c r="BH5367" s="179">
        <f>IF(N5367="zníž. prenesená",J5367,0)</f>
        <v>0</v>
      </c>
      <c r="BI5367" s="179">
        <f>IF(N5367="nulová",J5367,0)</f>
        <v>0</v>
      </c>
      <c r="BJ5367" s="53" t="s">
        <v>90</v>
      </c>
      <c r="BK5367" s="179">
        <f>ROUND(I5367*H5367,2)</f>
        <v>0</v>
      </c>
      <c r="BL5367" s="53" t="s">
        <v>495</v>
      </c>
      <c r="BM5367" s="271" t="s">
        <v>4200</v>
      </c>
    </row>
    <row r="5368" spans="2:65" s="273" customFormat="1">
      <c r="B5368" s="272"/>
      <c r="D5368" s="274" t="s">
        <v>373</v>
      </c>
      <c r="E5368" s="275" t="s">
        <v>1</v>
      </c>
      <c r="F5368" s="276" t="s">
        <v>4201</v>
      </c>
      <c r="H5368" s="275" t="s">
        <v>1</v>
      </c>
      <c r="L5368" s="272"/>
      <c r="M5368" s="277"/>
      <c r="T5368" s="278"/>
      <c r="AT5368" s="275" t="s">
        <v>373</v>
      </c>
      <c r="AU5368" s="275" t="s">
        <v>90</v>
      </c>
      <c r="AV5368" s="273" t="s">
        <v>84</v>
      </c>
      <c r="AW5368" s="273" t="s">
        <v>31</v>
      </c>
      <c r="AX5368" s="273" t="s">
        <v>77</v>
      </c>
      <c r="AY5368" s="275" t="s">
        <v>366</v>
      </c>
    </row>
    <row r="5369" spans="2:65" s="280" customFormat="1">
      <c r="B5369" s="279"/>
      <c r="D5369" s="274" t="s">
        <v>373</v>
      </c>
      <c r="E5369" s="281" t="s">
        <v>1</v>
      </c>
      <c r="F5369" s="282" t="s">
        <v>4202</v>
      </c>
      <c r="H5369" s="283">
        <v>590.25900000000001</v>
      </c>
      <c r="L5369" s="279"/>
      <c r="M5369" s="284"/>
      <c r="T5369" s="285"/>
      <c r="AT5369" s="281" t="s">
        <v>373</v>
      </c>
      <c r="AU5369" s="281" t="s">
        <v>90</v>
      </c>
      <c r="AV5369" s="280" t="s">
        <v>90</v>
      </c>
      <c r="AW5369" s="280" t="s">
        <v>31</v>
      </c>
      <c r="AX5369" s="280" t="s">
        <v>77</v>
      </c>
      <c r="AY5369" s="281" t="s">
        <v>366</v>
      </c>
    </row>
    <row r="5370" spans="2:65" s="287" customFormat="1">
      <c r="B5370" s="286"/>
      <c r="D5370" s="274" t="s">
        <v>373</v>
      </c>
      <c r="E5370" s="288" t="s">
        <v>1</v>
      </c>
      <c r="F5370" s="289" t="s">
        <v>378</v>
      </c>
      <c r="H5370" s="290">
        <v>590.25900000000001</v>
      </c>
      <c r="L5370" s="286"/>
      <c r="M5370" s="291"/>
      <c r="T5370" s="292"/>
      <c r="AT5370" s="288" t="s">
        <v>373</v>
      </c>
      <c r="AU5370" s="288" t="s">
        <v>90</v>
      </c>
      <c r="AV5370" s="287" t="s">
        <v>371</v>
      </c>
      <c r="AW5370" s="287" t="s">
        <v>31</v>
      </c>
      <c r="AX5370" s="287" t="s">
        <v>84</v>
      </c>
      <c r="AY5370" s="288" t="s">
        <v>366</v>
      </c>
    </row>
    <row r="5371" spans="2:65" s="74" customFormat="1" ht="16.5" customHeight="1">
      <c r="B5371" s="73"/>
      <c r="C5371" s="300" t="s">
        <v>4203</v>
      </c>
      <c r="D5371" s="300" t="s">
        <v>621</v>
      </c>
      <c r="E5371" s="301" t="s">
        <v>622</v>
      </c>
      <c r="F5371" s="302" t="s">
        <v>623</v>
      </c>
      <c r="G5371" s="303" t="s">
        <v>249</v>
      </c>
      <c r="H5371" s="304">
        <v>678.798</v>
      </c>
      <c r="I5371" s="28"/>
      <c r="J5371" s="306">
        <f>ROUND(I5371*H5371,2)</f>
        <v>0</v>
      </c>
      <c r="K5371" s="307"/>
      <c r="L5371" s="308"/>
      <c r="M5371" s="29" t="s">
        <v>1</v>
      </c>
      <c r="N5371" s="310" t="s">
        <v>43</v>
      </c>
      <c r="P5371" s="269">
        <f>O5371*H5371</f>
        <v>0</v>
      </c>
      <c r="Q5371" s="269">
        <v>2.9999999999999997E-4</v>
      </c>
      <c r="R5371" s="269">
        <f>Q5371*H5371</f>
        <v>0.20363939999999997</v>
      </c>
      <c r="S5371" s="269">
        <v>0</v>
      </c>
      <c r="T5371" s="270">
        <f>S5371*H5371</f>
        <v>0</v>
      </c>
      <c r="AR5371" s="271" t="s">
        <v>608</v>
      </c>
      <c r="AT5371" s="271" t="s">
        <v>621</v>
      </c>
      <c r="AU5371" s="271" t="s">
        <v>90</v>
      </c>
      <c r="AY5371" s="53" t="s">
        <v>366</v>
      </c>
      <c r="BE5371" s="179">
        <f>IF(N5371="základná",J5371,0)</f>
        <v>0</v>
      </c>
      <c r="BF5371" s="179">
        <f>IF(N5371="znížená",J5371,0)</f>
        <v>0</v>
      </c>
      <c r="BG5371" s="179">
        <f>IF(N5371="zákl. prenesená",J5371,0)</f>
        <v>0</v>
      </c>
      <c r="BH5371" s="179">
        <f>IF(N5371="zníž. prenesená",J5371,0)</f>
        <v>0</v>
      </c>
      <c r="BI5371" s="179">
        <f>IF(N5371="nulová",J5371,0)</f>
        <v>0</v>
      </c>
      <c r="BJ5371" s="53" t="s">
        <v>90</v>
      </c>
      <c r="BK5371" s="179">
        <f>ROUND(I5371*H5371,2)</f>
        <v>0</v>
      </c>
      <c r="BL5371" s="53" t="s">
        <v>495</v>
      </c>
      <c r="BM5371" s="271" t="s">
        <v>4204</v>
      </c>
    </row>
    <row r="5372" spans="2:65" s="280" customFormat="1">
      <c r="B5372" s="279"/>
      <c r="D5372" s="274" t="s">
        <v>373</v>
      </c>
      <c r="E5372" s="281" t="s">
        <v>1</v>
      </c>
      <c r="F5372" s="282" t="s">
        <v>4205</v>
      </c>
      <c r="H5372" s="283">
        <v>678.798</v>
      </c>
      <c r="L5372" s="279"/>
      <c r="M5372" s="284"/>
      <c r="T5372" s="285"/>
      <c r="AT5372" s="281" t="s">
        <v>373</v>
      </c>
      <c r="AU5372" s="281" t="s">
        <v>90</v>
      </c>
      <c r="AV5372" s="280" t="s">
        <v>90</v>
      </c>
      <c r="AW5372" s="280" t="s">
        <v>31</v>
      </c>
      <c r="AX5372" s="280" t="s">
        <v>84</v>
      </c>
      <c r="AY5372" s="281" t="s">
        <v>366</v>
      </c>
    </row>
    <row r="5373" spans="2:65" s="74" customFormat="1" ht="24.2" customHeight="1">
      <c r="B5373" s="73"/>
      <c r="C5373" s="260" t="s">
        <v>4206</v>
      </c>
      <c r="D5373" s="260" t="s">
        <v>368</v>
      </c>
      <c r="E5373" s="261" t="s">
        <v>4207</v>
      </c>
      <c r="F5373" s="262" t="s">
        <v>4208</v>
      </c>
      <c r="G5373" s="263" t="s">
        <v>249</v>
      </c>
      <c r="H5373" s="264">
        <v>29.28</v>
      </c>
      <c r="I5373" s="26"/>
      <c r="J5373" s="266">
        <f>ROUND(I5373*H5373,2)</f>
        <v>0</v>
      </c>
      <c r="K5373" s="267"/>
      <c r="L5373" s="73"/>
      <c r="M5373" s="27" t="s">
        <v>1</v>
      </c>
      <c r="N5373" s="233" t="s">
        <v>43</v>
      </c>
      <c r="P5373" s="269">
        <f>O5373*H5373</f>
        <v>0</v>
      </c>
      <c r="Q5373" s="269">
        <v>6.9999999999999994E-5</v>
      </c>
      <c r="R5373" s="269">
        <f>Q5373*H5373</f>
        <v>2.0495999999999999E-3</v>
      </c>
      <c r="S5373" s="269">
        <v>0</v>
      </c>
      <c r="T5373" s="270">
        <f>S5373*H5373</f>
        <v>0</v>
      </c>
      <c r="AR5373" s="271" t="s">
        <v>495</v>
      </c>
      <c r="AT5373" s="271" t="s">
        <v>368</v>
      </c>
      <c r="AU5373" s="271" t="s">
        <v>90</v>
      </c>
      <c r="AY5373" s="53" t="s">
        <v>366</v>
      </c>
      <c r="BE5373" s="179">
        <f>IF(N5373="základná",J5373,0)</f>
        <v>0</v>
      </c>
      <c r="BF5373" s="179">
        <f>IF(N5373="znížená",J5373,0)</f>
        <v>0</v>
      </c>
      <c r="BG5373" s="179">
        <f>IF(N5373="zákl. prenesená",J5373,0)</f>
        <v>0</v>
      </c>
      <c r="BH5373" s="179">
        <f>IF(N5373="zníž. prenesená",J5373,0)</f>
        <v>0</v>
      </c>
      <c r="BI5373" s="179">
        <f>IF(N5373="nulová",J5373,0)</f>
        <v>0</v>
      </c>
      <c r="BJ5373" s="53" t="s">
        <v>90</v>
      </c>
      <c r="BK5373" s="179">
        <f>ROUND(I5373*H5373,2)</f>
        <v>0</v>
      </c>
      <c r="BL5373" s="53" t="s">
        <v>495</v>
      </c>
      <c r="BM5373" s="271" t="s">
        <v>4209</v>
      </c>
    </row>
    <row r="5374" spans="2:65" s="273" customFormat="1">
      <c r="B5374" s="272"/>
      <c r="D5374" s="274" t="s">
        <v>373</v>
      </c>
      <c r="E5374" s="275" t="s">
        <v>1</v>
      </c>
      <c r="F5374" s="276" t="s">
        <v>1640</v>
      </c>
      <c r="H5374" s="275" t="s">
        <v>1</v>
      </c>
      <c r="L5374" s="272"/>
      <c r="M5374" s="277"/>
      <c r="T5374" s="278"/>
      <c r="AT5374" s="275" t="s">
        <v>373</v>
      </c>
      <c r="AU5374" s="275" t="s">
        <v>90</v>
      </c>
      <c r="AV5374" s="273" t="s">
        <v>84</v>
      </c>
      <c r="AW5374" s="273" t="s">
        <v>31</v>
      </c>
      <c r="AX5374" s="273" t="s">
        <v>77</v>
      </c>
      <c r="AY5374" s="275" t="s">
        <v>366</v>
      </c>
    </row>
    <row r="5375" spans="2:65" s="280" customFormat="1">
      <c r="B5375" s="279"/>
      <c r="D5375" s="274" t="s">
        <v>373</v>
      </c>
      <c r="E5375" s="281" t="s">
        <v>1</v>
      </c>
      <c r="F5375" s="282" t="s">
        <v>1641</v>
      </c>
      <c r="H5375" s="283">
        <v>29.28</v>
      </c>
      <c r="L5375" s="279"/>
      <c r="M5375" s="284"/>
      <c r="T5375" s="285"/>
      <c r="AT5375" s="281" t="s">
        <v>373</v>
      </c>
      <c r="AU5375" s="281" t="s">
        <v>90</v>
      </c>
      <c r="AV5375" s="280" t="s">
        <v>90</v>
      </c>
      <c r="AW5375" s="280" t="s">
        <v>31</v>
      </c>
      <c r="AX5375" s="280" t="s">
        <v>77</v>
      </c>
      <c r="AY5375" s="281" t="s">
        <v>366</v>
      </c>
    </row>
    <row r="5376" spans="2:65" s="287" customFormat="1">
      <c r="B5376" s="286"/>
      <c r="D5376" s="274" t="s">
        <v>373</v>
      </c>
      <c r="E5376" s="288" t="s">
        <v>1</v>
      </c>
      <c r="F5376" s="289" t="s">
        <v>378</v>
      </c>
      <c r="H5376" s="290">
        <v>29.28</v>
      </c>
      <c r="L5376" s="286"/>
      <c r="M5376" s="291"/>
      <c r="T5376" s="292"/>
      <c r="AT5376" s="288" t="s">
        <v>373</v>
      </c>
      <c r="AU5376" s="288" t="s">
        <v>90</v>
      </c>
      <c r="AV5376" s="287" t="s">
        <v>371</v>
      </c>
      <c r="AW5376" s="287" t="s">
        <v>31</v>
      </c>
      <c r="AX5376" s="287" t="s">
        <v>84</v>
      </c>
      <c r="AY5376" s="288" t="s">
        <v>366</v>
      </c>
    </row>
    <row r="5377" spans="2:65" s="74" customFormat="1" ht="37.9" customHeight="1">
      <c r="B5377" s="73"/>
      <c r="C5377" s="300" t="s">
        <v>4210</v>
      </c>
      <c r="D5377" s="300" t="s">
        <v>621</v>
      </c>
      <c r="E5377" s="301" t="s">
        <v>4211</v>
      </c>
      <c r="F5377" s="302" t="s">
        <v>4212</v>
      </c>
      <c r="G5377" s="303" t="s">
        <v>249</v>
      </c>
      <c r="H5377" s="304">
        <v>33.671999999999997</v>
      </c>
      <c r="I5377" s="28"/>
      <c r="J5377" s="306">
        <f>ROUND(I5377*H5377,2)</f>
        <v>0</v>
      </c>
      <c r="K5377" s="307"/>
      <c r="L5377" s="308"/>
      <c r="M5377" s="29" t="s">
        <v>1</v>
      </c>
      <c r="N5377" s="310" t="s">
        <v>43</v>
      </c>
      <c r="P5377" s="269">
        <f>O5377*H5377</f>
        <v>0</v>
      </c>
      <c r="Q5377" s="269">
        <v>2E-3</v>
      </c>
      <c r="R5377" s="269">
        <f>Q5377*H5377</f>
        <v>6.7344000000000001E-2</v>
      </c>
      <c r="S5377" s="269">
        <v>0</v>
      </c>
      <c r="T5377" s="270">
        <f>S5377*H5377</f>
        <v>0</v>
      </c>
      <c r="AR5377" s="271" t="s">
        <v>608</v>
      </c>
      <c r="AT5377" s="271" t="s">
        <v>621</v>
      </c>
      <c r="AU5377" s="271" t="s">
        <v>90</v>
      </c>
      <c r="AY5377" s="53" t="s">
        <v>366</v>
      </c>
      <c r="BE5377" s="179">
        <f>IF(N5377="základná",J5377,0)</f>
        <v>0</v>
      </c>
      <c r="BF5377" s="179">
        <f>IF(N5377="znížená",J5377,0)</f>
        <v>0</v>
      </c>
      <c r="BG5377" s="179">
        <f>IF(N5377="zákl. prenesená",J5377,0)</f>
        <v>0</v>
      </c>
      <c r="BH5377" s="179">
        <f>IF(N5377="zníž. prenesená",J5377,0)</f>
        <v>0</v>
      </c>
      <c r="BI5377" s="179">
        <f>IF(N5377="nulová",J5377,0)</f>
        <v>0</v>
      </c>
      <c r="BJ5377" s="53" t="s">
        <v>90</v>
      </c>
      <c r="BK5377" s="179">
        <f>ROUND(I5377*H5377,2)</f>
        <v>0</v>
      </c>
      <c r="BL5377" s="53" t="s">
        <v>495</v>
      </c>
      <c r="BM5377" s="271" t="s">
        <v>4213</v>
      </c>
    </row>
    <row r="5378" spans="2:65" s="273" customFormat="1">
      <c r="B5378" s="272"/>
      <c r="D5378" s="274" t="s">
        <v>373</v>
      </c>
      <c r="E5378" s="275" t="s">
        <v>1</v>
      </c>
      <c r="F5378" s="276" t="s">
        <v>1640</v>
      </c>
      <c r="H5378" s="275" t="s">
        <v>1</v>
      </c>
      <c r="L5378" s="272"/>
      <c r="M5378" s="277"/>
      <c r="T5378" s="278"/>
      <c r="AT5378" s="275" t="s">
        <v>373</v>
      </c>
      <c r="AU5378" s="275" t="s">
        <v>90</v>
      </c>
      <c r="AV5378" s="273" t="s">
        <v>84</v>
      </c>
      <c r="AW5378" s="273" t="s">
        <v>31</v>
      </c>
      <c r="AX5378" s="273" t="s">
        <v>77</v>
      </c>
      <c r="AY5378" s="275" t="s">
        <v>366</v>
      </c>
    </row>
    <row r="5379" spans="2:65" s="280" customFormat="1">
      <c r="B5379" s="279"/>
      <c r="D5379" s="274" t="s">
        <v>373</v>
      </c>
      <c r="E5379" s="281" t="s">
        <v>1</v>
      </c>
      <c r="F5379" s="282" t="s">
        <v>4214</v>
      </c>
      <c r="H5379" s="283">
        <v>33.671999999999997</v>
      </c>
      <c r="L5379" s="279"/>
      <c r="M5379" s="284"/>
      <c r="T5379" s="285"/>
      <c r="AT5379" s="281" t="s">
        <v>373</v>
      </c>
      <c r="AU5379" s="281" t="s">
        <v>90</v>
      </c>
      <c r="AV5379" s="280" t="s">
        <v>90</v>
      </c>
      <c r="AW5379" s="280" t="s">
        <v>31</v>
      </c>
      <c r="AX5379" s="280" t="s">
        <v>77</v>
      </c>
      <c r="AY5379" s="281" t="s">
        <v>366</v>
      </c>
    </row>
    <row r="5380" spans="2:65" s="287" customFormat="1">
      <c r="B5380" s="286"/>
      <c r="D5380" s="274" t="s">
        <v>373</v>
      </c>
      <c r="E5380" s="288" t="s">
        <v>1</v>
      </c>
      <c r="F5380" s="289" t="s">
        <v>378</v>
      </c>
      <c r="H5380" s="290">
        <v>33.671999999999997</v>
      </c>
      <c r="L5380" s="286"/>
      <c r="M5380" s="291"/>
      <c r="T5380" s="292"/>
      <c r="AT5380" s="288" t="s">
        <v>373</v>
      </c>
      <c r="AU5380" s="288" t="s">
        <v>90</v>
      </c>
      <c r="AV5380" s="287" t="s">
        <v>371</v>
      </c>
      <c r="AW5380" s="287" t="s">
        <v>31</v>
      </c>
      <c r="AX5380" s="287" t="s">
        <v>84</v>
      </c>
      <c r="AY5380" s="288" t="s">
        <v>366</v>
      </c>
    </row>
    <row r="5381" spans="2:65" s="74" customFormat="1" ht="55.5" customHeight="1">
      <c r="B5381" s="73"/>
      <c r="C5381" s="260" t="s">
        <v>4215</v>
      </c>
      <c r="D5381" s="260" t="s">
        <v>368</v>
      </c>
      <c r="E5381" s="261" t="s">
        <v>4216</v>
      </c>
      <c r="F5381" s="262" t="s">
        <v>4217</v>
      </c>
      <c r="G5381" s="263" t="s">
        <v>249</v>
      </c>
      <c r="H5381" s="264">
        <v>1031.1289999999999</v>
      </c>
      <c r="I5381" s="26"/>
      <c r="J5381" s="266">
        <f>ROUND(I5381*H5381,2)</f>
        <v>0</v>
      </c>
      <c r="K5381" s="267"/>
      <c r="L5381" s="73"/>
      <c r="M5381" s="27" t="s">
        <v>1</v>
      </c>
      <c r="N5381" s="233" t="s">
        <v>43</v>
      </c>
      <c r="P5381" s="269">
        <f>O5381*H5381</f>
        <v>0</v>
      </c>
      <c r="Q5381" s="269">
        <v>4.5300000000000002E-3</v>
      </c>
      <c r="R5381" s="269">
        <f>Q5381*H5381</f>
        <v>4.67101437</v>
      </c>
      <c r="S5381" s="269">
        <v>0</v>
      </c>
      <c r="T5381" s="270">
        <f>S5381*H5381</f>
        <v>0</v>
      </c>
      <c r="AR5381" s="271" t="s">
        <v>495</v>
      </c>
      <c r="AT5381" s="271" t="s">
        <v>368</v>
      </c>
      <c r="AU5381" s="271" t="s">
        <v>90</v>
      </c>
      <c r="AY5381" s="53" t="s">
        <v>366</v>
      </c>
      <c r="BE5381" s="179">
        <f>IF(N5381="základná",J5381,0)</f>
        <v>0</v>
      </c>
      <c r="BF5381" s="179">
        <f>IF(N5381="znížená",J5381,0)</f>
        <v>0</v>
      </c>
      <c r="BG5381" s="179">
        <f>IF(N5381="zákl. prenesená",J5381,0)</f>
        <v>0</v>
      </c>
      <c r="BH5381" s="179">
        <f>IF(N5381="zníž. prenesená",J5381,0)</f>
        <v>0</v>
      </c>
      <c r="BI5381" s="179">
        <f>IF(N5381="nulová",J5381,0)</f>
        <v>0</v>
      </c>
      <c r="BJ5381" s="53" t="s">
        <v>90</v>
      </c>
      <c r="BK5381" s="179">
        <f>ROUND(I5381*H5381,2)</f>
        <v>0</v>
      </c>
      <c r="BL5381" s="53" t="s">
        <v>495</v>
      </c>
      <c r="BM5381" s="271" t="s">
        <v>4218</v>
      </c>
    </row>
    <row r="5382" spans="2:65" s="280" customFormat="1">
      <c r="B5382" s="279"/>
      <c r="D5382" s="274" t="s">
        <v>373</v>
      </c>
      <c r="E5382" s="281" t="s">
        <v>1</v>
      </c>
      <c r="F5382" s="282" t="s">
        <v>4219</v>
      </c>
      <c r="H5382" s="283">
        <v>315.02</v>
      </c>
      <c r="L5382" s="279"/>
      <c r="M5382" s="284"/>
      <c r="T5382" s="285"/>
      <c r="AT5382" s="281" t="s">
        <v>373</v>
      </c>
      <c r="AU5382" s="281" t="s">
        <v>90</v>
      </c>
      <c r="AV5382" s="280" t="s">
        <v>90</v>
      </c>
      <c r="AW5382" s="280" t="s">
        <v>31</v>
      </c>
      <c r="AX5382" s="280" t="s">
        <v>77</v>
      </c>
      <c r="AY5382" s="281" t="s">
        <v>366</v>
      </c>
    </row>
    <row r="5383" spans="2:65" s="280" customFormat="1">
      <c r="B5383" s="279"/>
      <c r="D5383" s="274" t="s">
        <v>373</v>
      </c>
      <c r="E5383" s="281" t="s">
        <v>1</v>
      </c>
      <c r="F5383" s="282" t="s">
        <v>175</v>
      </c>
      <c r="H5383" s="283">
        <v>120.03</v>
      </c>
      <c r="L5383" s="279"/>
      <c r="M5383" s="284"/>
      <c r="T5383" s="285"/>
      <c r="AT5383" s="281" t="s">
        <v>373</v>
      </c>
      <c r="AU5383" s="281" t="s">
        <v>90</v>
      </c>
      <c r="AV5383" s="280" t="s">
        <v>90</v>
      </c>
      <c r="AW5383" s="280" t="s">
        <v>31</v>
      </c>
      <c r="AX5383" s="280" t="s">
        <v>77</v>
      </c>
      <c r="AY5383" s="281" t="s">
        <v>366</v>
      </c>
    </row>
    <row r="5384" spans="2:65" s="273" customFormat="1">
      <c r="B5384" s="272"/>
      <c r="D5384" s="274" t="s">
        <v>373</v>
      </c>
      <c r="E5384" s="275" t="s">
        <v>1</v>
      </c>
      <c r="F5384" s="276" t="s">
        <v>4220</v>
      </c>
      <c r="H5384" s="275" t="s">
        <v>1</v>
      </c>
      <c r="L5384" s="272"/>
      <c r="M5384" s="277"/>
      <c r="T5384" s="278"/>
      <c r="AT5384" s="275" t="s">
        <v>373</v>
      </c>
      <c r="AU5384" s="275" t="s">
        <v>90</v>
      </c>
      <c r="AV5384" s="273" t="s">
        <v>84</v>
      </c>
      <c r="AW5384" s="273" t="s">
        <v>31</v>
      </c>
      <c r="AX5384" s="273" t="s">
        <v>77</v>
      </c>
      <c r="AY5384" s="275" t="s">
        <v>366</v>
      </c>
    </row>
    <row r="5385" spans="2:65" s="280" customFormat="1">
      <c r="B5385" s="279"/>
      <c r="D5385" s="274" t="s">
        <v>373</v>
      </c>
      <c r="E5385" s="281" t="s">
        <v>1</v>
      </c>
      <c r="F5385" s="282" t="s">
        <v>4202</v>
      </c>
      <c r="H5385" s="283">
        <v>590.25900000000001</v>
      </c>
      <c r="L5385" s="279"/>
      <c r="M5385" s="284"/>
      <c r="T5385" s="285"/>
      <c r="AT5385" s="281" t="s">
        <v>373</v>
      </c>
      <c r="AU5385" s="281" t="s">
        <v>90</v>
      </c>
      <c r="AV5385" s="280" t="s">
        <v>90</v>
      </c>
      <c r="AW5385" s="280" t="s">
        <v>31</v>
      </c>
      <c r="AX5385" s="280" t="s">
        <v>77</v>
      </c>
      <c r="AY5385" s="281" t="s">
        <v>366</v>
      </c>
    </row>
    <row r="5386" spans="2:65" s="273" customFormat="1">
      <c r="B5386" s="272"/>
      <c r="D5386" s="274" t="s">
        <v>373</v>
      </c>
      <c r="E5386" s="275" t="s">
        <v>1</v>
      </c>
      <c r="F5386" s="276" t="s">
        <v>4221</v>
      </c>
      <c r="H5386" s="275" t="s">
        <v>1</v>
      </c>
      <c r="L5386" s="272"/>
      <c r="M5386" s="277"/>
      <c r="T5386" s="278"/>
      <c r="AT5386" s="275" t="s">
        <v>373</v>
      </c>
      <c r="AU5386" s="275" t="s">
        <v>90</v>
      </c>
      <c r="AV5386" s="273" t="s">
        <v>84</v>
      </c>
      <c r="AW5386" s="273" t="s">
        <v>31</v>
      </c>
      <c r="AX5386" s="273" t="s">
        <v>77</v>
      </c>
      <c r="AY5386" s="275" t="s">
        <v>366</v>
      </c>
    </row>
    <row r="5387" spans="2:65" s="280" customFormat="1">
      <c r="B5387" s="279"/>
      <c r="D5387" s="274" t="s">
        <v>373</v>
      </c>
      <c r="E5387" s="281" t="s">
        <v>1</v>
      </c>
      <c r="F5387" s="282" t="s">
        <v>4222</v>
      </c>
      <c r="H5387" s="283">
        <v>5.82</v>
      </c>
      <c r="L5387" s="279"/>
      <c r="M5387" s="284"/>
      <c r="T5387" s="285"/>
      <c r="AT5387" s="281" t="s">
        <v>373</v>
      </c>
      <c r="AU5387" s="281" t="s">
        <v>90</v>
      </c>
      <c r="AV5387" s="280" t="s">
        <v>90</v>
      </c>
      <c r="AW5387" s="280" t="s">
        <v>31</v>
      </c>
      <c r="AX5387" s="280" t="s">
        <v>77</v>
      </c>
      <c r="AY5387" s="281" t="s">
        <v>366</v>
      </c>
    </row>
    <row r="5388" spans="2:65" s="287" customFormat="1">
      <c r="B5388" s="286"/>
      <c r="D5388" s="274" t="s">
        <v>373</v>
      </c>
      <c r="E5388" s="288" t="s">
        <v>1</v>
      </c>
      <c r="F5388" s="289" t="s">
        <v>378</v>
      </c>
      <c r="H5388" s="290">
        <v>1031.1289999999999</v>
      </c>
      <c r="L5388" s="286"/>
      <c r="M5388" s="291"/>
      <c r="T5388" s="292"/>
      <c r="AT5388" s="288" t="s">
        <v>373</v>
      </c>
      <c r="AU5388" s="288" t="s">
        <v>90</v>
      </c>
      <c r="AV5388" s="287" t="s">
        <v>371</v>
      </c>
      <c r="AW5388" s="287" t="s">
        <v>31</v>
      </c>
      <c r="AX5388" s="287" t="s">
        <v>84</v>
      </c>
      <c r="AY5388" s="288" t="s">
        <v>366</v>
      </c>
    </row>
    <row r="5389" spans="2:65" s="273" customFormat="1" ht="22.5">
      <c r="B5389" s="272"/>
      <c r="D5389" s="274" t="s">
        <v>373</v>
      </c>
      <c r="E5389" s="275" t="s">
        <v>1</v>
      </c>
      <c r="F5389" s="276" t="s">
        <v>4223</v>
      </c>
      <c r="H5389" s="275" t="s">
        <v>1</v>
      </c>
      <c r="L5389" s="272"/>
      <c r="M5389" s="277"/>
      <c r="T5389" s="278"/>
      <c r="AT5389" s="275" t="s">
        <v>373</v>
      </c>
      <c r="AU5389" s="275" t="s">
        <v>90</v>
      </c>
      <c r="AV5389" s="273" t="s">
        <v>84</v>
      </c>
      <c r="AW5389" s="273" t="s">
        <v>31</v>
      </c>
      <c r="AX5389" s="273" t="s">
        <v>77</v>
      </c>
      <c r="AY5389" s="275" t="s">
        <v>366</v>
      </c>
    </row>
    <row r="5390" spans="2:65" s="74" customFormat="1" ht="37.9" customHeight="1">
      <c r="B5390" s="73"/>
      <c r="C5390" s="260" t="s">
        <v>4224</v>
      </c>
      <c r="D5390" s="260" t="s">
        <v>368</v>
      </c>
      <c r="E5390" s="261" t="s">
        <v>4225</v>
      </c>
      <c r="F5390" s="262" t="s">
        <v>4226</v>
      </c>
      <c r="G5390" s="263" t="s">
        <v>249</v>
      </c>
      <c r="H5390" s="264">
        <v>714.78499999999997</v>
      </c>
      <c r="I5390" s="26"/>
      <c r="J5390" s="266">
        <f>ROUND(I5390*H5390,2)</f>
        <v>0</v>
      </c>
      <c r="K5390" s="267"/>
      <c r="L5390" s="73"/>
      <c r="M5390" s="27" t="s">
        <v>1</v>
      </c>
      <c r="N5390" s="233" t="s">
        <v>43</v>
      </c>
      <c r="P5390" s="269">
        <f>O5390*H5390</f>
        <v>0</v>
      </c>
      <c r="Q5390" s="269">
        <v>0</v>
      </c>
      <c r="R5390" s="269">
        <f>Q5390*H5390</f>
        <v>0</v>
      </c>
      <c r="S5390" s="269">
        <v>0</v>
      </c>
      <c r="T5390" s="270">
        <f>S5390*H5390</f>
        <v>0</v>
      </c>
      <c r="AR5390" s="271" t="s">
        <v>495</v>
      </c>
      <c r="AT5390" s="271" t="s">
        <v>368</v>
      </c>
      <c r="AU5390" s="271" t="s">
        <v>90</v>
      </c>
      <c r="AY5390" s="53" t="s">
        <v>366</v>
      </c>
      <c r="BE5390" s="179">
        <f>IF(N5390="základná",J5390,0)</f>
        <v>0</v>
      </c>
      <c r="BF5390" s="179">
        <f>IF(N5390="znížená",J5390,0)</f>
        <v>0</v>
      </c>
      <c r="BG5390" s="179">
        <f>IF(N5390="zákl. prenesená",J5390,0)</f>
        <v>0</v>
      </c>
      <c r="BH5390" s="179">
        <f>IF(N5390="zníž. prenesená",J5390,0)</f>
        <v>0</v>
      </c>
      <c r="BI5390" s="179">
        <f>IF(N5390="nulová",J5390,0)</f>
        <v>0</v>
      </c>
      <c r="BJ5390" s="53" t="s">
        <v>90</v>
      </c>
      <c r="BK5390" s="179">
        <f>ROUND(I5390*H5390,2)</f>
        <v>0</v>
      </c>
      <c r="BL5390" s="53" t="s">
        <v>495</v>
      </c>
      <c r="BM5390" s="271" t="s">
        <v>4227</v>
      </c>
    </row>
    <row r="5391" spans="2:65" s="273" customFormat="1" ht="22.5">
      <c r="B5391" s="272"/>
      <c r="D5391" s="274" t="s">
        <v>373</v>
      </c>
      <c r="E5391" s="275" t="s">
        <v>1</v>
      </c>
      <c r="F5391" s="276" t="s">
        <v>4228</v>
      </c>
      <c r="H5391" s="275" t="s">
        <v>1</v>
      </c>
      <c r="L5391" s="272"/>
      <c r="M5391" s="277"/>
      <c r="T5391" s="278"/>
      <c r="AT5391" s="275" t="s">
        <v>373</v>
      </c>
      <c r="AU5391" s="275" t="s">
        <v>90</v>
      </c>
      <c r="AV5391" s="273" t="s">
        <v>84</v>
      </c>
      <c r="AW5391" s="273" t="s">
        <v>31</v>
      </c>
      <c r="AX5391" s="273" t="s">
        <v>77</v>
      </c>
      <c r="AY5391" s="275" t="s">
        <v>366</v>
      </c>
    </row>
    <row r="5392" spans="2:65" s="280" customFormat="1">
      <c r="B5392" s="279"/>
      <c r="D5392" s="274" t="s">
        <v>373</v>
      </c>
      <c r="E5392" s="281" t="s">
        <v>1</v>
      </c>
      <c r="F5392" s="282" t="s">
        <v>4229</v>
      </c>
      <c r="H5392" s="283">
        <v>39.683999999999997</v>
      </c>
      <c r="L5392" s="279"/>
      <c r="M5392" s="284"/>
      <c r="T5392" s="285"/>
      <c r="AT5392" s="281" t="s">
        <v>373</v>
      </c>
      <c r="AU5392" s="281" t="s">
        <v>90</v>
      </c>
      <c r="AV5392" s="280" t="s">
        <v>90</v>
      </c>
      <c r="AW5392" s="280" t="s">
        <v>31</v>
      </c>
      <c r="AX5392" s="280" t="s">
        <v>77</v>
      </c>
      <c r="AY5392" s="281" t="s">
        <v>366</v>
      </c>
    </row>
    <row r="5393" spans="2:65" s="280" customFormat="1" ht="22.5">
      <c r="B5393" s="279"/>
      <c r="D5393" s="274" t="s">
        <v>373</v>
      </c>
      <c r="E5393" s="281" t="s">
        <v>1</v>
      </c>
      <c r="F5393" s="282" t="s">
        <v>4230</v>
      </c>
      <c r="H5393" s="283">
        <v>12.651999999999999</v>
      </c>
      <c r="L5393" s="279"/>
      <c r="M5393" s="284"/>
      <c r="T5393" s="285"/>
      <c r="AT5393" s="281" t="s">
        <v>373</v>
      </c>
      <c r="AU5393" s="281" t="s">
        <v>90</v>
      </c>
      <c r="AV5393" s="280" t="s">
        <v>90</v>
      </c>
      <c r="AW5393" s="280" t="s">
        <v>31</v>
      </c>
      <c r="AX5393" s="280" t="s">
        <v>77</v>
      </c>
      <c r="AY5393" s="281" t="s">
        <v>366</v>
      </c>
    </row>
    <row r="5394" spans="2:65" s="280" customFormat="1">
      <c r="B5394" s="279"/>
      <c r="D5394" s="274" t="s">
        <v>373</v>
      </c>
      <c r="E5394" s="281" t="s">
        <v>1</v>
      </c>
      <c r="F5394" s="282" t="s">
        <v>4231</v>
      </c>
      <c r="H5394" s="283">
        <v>33.844000000000001</v>
      </c>
      <c r="L5394" s="279"/>
      <c r="M5394" s="284"/>
      <c r="T5394" s="285"/>
      <c r="AT5394" s="281" t="s">
        <v>373</v>
      </c>
      <c r="AU5394" s="281" t="s">
        <v>90</v>
      </c>
      <c r="AV5394" s="280" t="s">
        <v>90</v>
      </c>
      <c r="AW5394" s="280" t="s">
        <v>31</v>
      </c>
      <c r="AX5394" s="280" t="s">
        <v>77</v>
      </c>
      <c r="AY5394" s="281" t="s">
        <v>366</v>
      </c>
    </row>
    <row r="5395" spans="2:65" s="280" customFormat="1" ht="22.5">
      <c r="B5395" s="279"/>
      <c r="D5395" s="274" t="s">
        <v>373</v>
      </c>
      <c r="E5395" s="281" t="s">
        <v>1</v>
      </c>
      <c r="F5395" s="282" t="s">
        <v>4232</v>
      </c>
      <c r="H5395" s="283">
        <v>53.055</v>
      </c>
      <c r="L5395" s="279"/>
      <c r="M5395" s="284"/>
      <c r="T5395" s="285"/>
      <c r="AT5395" s="281" t="s">
        <v>373</v>
      </c>
      <c r="AU5395" s="281" t="s">
        <v>90</v>
      </c>
      <c r="AV5395" s="280" t="s">
        <v>90</v>
      </c>
      <c r="AW5395" s="280" t="s">
        <v>31</v>
      </c>
      <c r="AX5395" s="280" t="s">
        <v>77</v>
      </c>
      <c r="AY5395" s="281" t="s">
        <v>366</v>
      </c>
    </row>
    <row r="5396" spans="2:65" s="280" customFormat="1">
      <c r="B5396" s="279"/>
      <c r="D5396" s="274" t="s">
        <v>373</v>
      </c>
      <c r="E5396" s="281" t="s">
        <v>1</v>
      </c>
      <c r="F5396" s="282" t="s">
        <v>4233</v>
      </c>
      <c r="H5396" s="283">
        <v>9.0359999999999996</v>
      </c>
      <c r="L5396" s="279"/>
      <c r="M5396" s="284"/>
      <c r="T5396" s="285"/>
      <c r="AT5396" s="281" t="s">
        <v>373</v>
      </c>
      <c r="AU5396" s="281" t="s">
        <v>90</v>
      </c>
      <c r="AV5396" s="280" t="s">
        <v>90</v>
      </c>
      <c r="AW5396" s="280" t="s">
        <v>31</v>
      </c>
      <c r="AX5396" s="280" t="s">
        <v>77</v>
      </c>
      <c r="AY5396" s="281" t="s">
        <v>366</v>
      </c>
    </row>
    <row r="5397" spans="2:65" s="294" customFormat="1">
      <c r="B5397" s="293"/>
      <c r="D5397" s="274" t="s">
        <v>373</v>
      </c>
      <c r="E5397" s="295" t="s">
        <v>1</v>
      </c>
      <c r="F5397" s="296" t="s">
        <v>397</v>
      </c>
      <c r="H5397" s="297">
        <v>148.27099999999999</v>
      </c>
      <c r="L5397" s="293"/>
      <c r="M5397" s="298"/>
      <c r="T5397" s="299"/>
      <c r="AT5397" s="295" t="s">
        <v>373</v>
      </c>
      <c r="AU5397" s="295" t="s">
        <v>90</v>
      </c>
      <c r="AV5397" s="294" t="s">
        <v>149</v>
      </c>
      <c r="AW5397" s="294" t="s">
        <v>31</v>
      </c>
      <c r="AX5397" s="294" t="s">
        <v>77</v>
      </c>
      <c r="AY5397" s="295" t="s">
        <v>366</v>
      </c>
    </row>
    <row r="5398" spans="2:65" s="280" customFormat="1">
      <c r="B5398" s="279"/>
      <c r="D5398" s="274" t="s">
        <v>373</v>
      </c>
      <c r="E5398" s="281" t="s">
        <v>1</v>
      </c>
      <c r="F5398" s="282" t="s">
        <v>4234</v>
      </c>
      <c r="H5398" s="283">
        <v>566.51400000000001</v>
      </c>
      <c r="L5398" s="279"/>
      <c r="M5398" s="284"/>
      <c r="T5398" s="285"/>
      <c r="AT5398" s="281" t="s">
        <v>373</v>
      </c>
      <c r="AU5398" s="281" t="s">
        <v>90</v>
      </c>
      <c r="AV5398" s="280" t="s">
        <v>90</v>
      </c>
      <c r="AW5398" s="280" t="s">
        <v>31</v>
      </c>
      <c r="AX5398" s="280" t="s">
        <v>77</v>
      </c>
      <c r="AY5398" s="281" t="s">
        <v>366</v>
      </c>
    </row>
    <row r="5399" spans="2:65" s="287" customFormat="1">
      <c r="B5399" s="286"/>
      <c r="D5399" s="274" t="s">
        <v>373</v>
      </c>
      <c r="E5399" s="288" t="s">
        <v>1</v>
      </c>
      <c r="F5399" s="289" t="s">
        <v>378</v>
      </c>
      <c r="H5399" s="290">
        <v>714.78499999999997</v>
      </c>
      <c r="L5399" s="286"/>
      <c r="M5399" s="291"/>
      <c r="T5399" s="292"/>
      <c r="AT5399" s="288" t="s">
        <v>373</v>
      </c>
      <c r="AU5399" s="288" t="s">
        <v>90</v>
      </c>
      <c r="AV5399" s="287" t="s">
        <v>371</v>
      </c>
      <c r="AW5399" s="287" t="s">
        <v>31</v>
      </c>
      <c r="AX5399" s="287" t="s">
        <v>84</v>
      </c>
      <c r="AY5399" s="288" t="s">
        <v>366</v>
      </c>
    </row>
    <row r="5400" spans="2:65" s="273" customFormat="1" ht="22.5">
      <c r="B5400" s="272"/>
      <c r="D5400" s="274" t="s">
        <v>373</v>
      </c>
      <c r="E5400" s="275" t="s">
        <v>1</v>
      </c>
      <c r="F5400" s="276" t="s">
        <v>4223</v>
      </c>
      <c r="H5400" s="275" t="s">
        <v>1</v>
      </c>
      <c r="L5400" s="272"/>
      <c r="M5400" s="277"/>
      <c r="T5400" s="278"/>
      <c r="AT5400" s="275" t="s">
        <v>373</v>
      </c>
      <c r="AU5400" s="275" t="s">
        <v>90</v>
      </c>
      <c r="AV5400" s="273" t="s">
        <v>84</v>
      </c>
      <c r="AW5400" s="273" t="s">
        <v>31</v>
      </c>
      <c r="AX5400" s="273" t="s">
        <v>77</v>
      </c>
      <c r="AY5400" s="275" t="s">
        <v>366</v>
      </c>
    </row>
    <row r="5401" spans="2:65" s="74" customFormat="1" ht="62.65" customHeight="1">
      <c r="B5401" s="73"/>
      <c r="C5401" s="260" t="s">
        <v>4235</v>
      </c>
      <c r="D5401" s="260" t="s">
        <v>368</v>
      </c>
      <c r="E5401" s="261" t="s">
        <v>4236</v>
      </c>
      <c r="F5401" s="262" t="s">
        <v>4237</v>
      </c>
      <c r="G5401" s="263" t="s">
        <v>249</v>
      </c>
      <c r="H5401" s="264">
        <v>123.504</v>
      </c>
      <c r="I5401" s="26"/>
      <c r="J5401" s="266">
        <f>ROUND(I5401*H5401,2)</f>
        <v>0</v>
      </c>
      <c r="K5401" s="267"/>
      <c r="L5401" s="73"/>
      <c r="M5401" s="27" t="s">
        <v>1</v>
      </c>
      <c r="N5401" s="233" t="s">
        <v>43</v>
      </c>
      <c r="P5401" s="269">
        <f>O5401*H5401</f>
        <v>0</v>
      </c>
      <c r="Q5401" s="269">
        <v>0</v>
      </c>
      <c r="R5401" s="269">
        <f>Q5401*H5401</f>
        <v>0</v>
      </c>
      <c r="S5401" s="269">
        <v>0</v>
      </c>
      <c r="T5401" s="270">
        <f>S5401*H5401</f>
        <v>0</v>
      </c>
      <c r="AR5401" s="271" t="s">
        <v>495</v>
      </c>
      <c r="AT5401" s="271" t="s">
        <v>368</v>
      </c>
      <c r="AU5401" s="271" t="s">
        <v>90</v>
      </c>
      <c r="AY5401" s="53" t="s">
        <v>366</v>
      </c>
      <c r="BE5401" s="179">
        <f>IF(N5401="základná",J5401,0)</f>
        <v>0</v>
      </c>
      <c r="BF5401" s="179">
        <f>IF(N5401="znížená",J5401,0)</f>
        <v>0</v>
      </c>
      <c r="BG5401" s="179">
        <f>IF(N5401="zákl. prenesená",J5401,0)</f>
        <v>0</v>
      </c>
      <c r="BH5401" s="179">
        <f>IF(N5401="zníž. prenesená",J5401,0)</f>
        <v>0</v>
      </c>
      <c r="BI5401" s="179">
        <f>IF(N5401="nulová",J5401,0)</f>
        <v>0</v>
      </c>
      <c r="BJ5401" s="53" t="s">
        <v>90</v>
      </c>
      <c r="BK5401" s="179">
        <f>ROUND(I5401*H5401,2)</f>
        <v>0</v>
      </c>
      <c r="BL5401" s="53" t="s">
        <v>495</v>
      </c>
      <c r="BM5401" s="271" t="s">
        <v>4238</v>
      </c>
    </row>
    <row r="5402" spans="2:65" s="273" customFormat="1">
      <c r="B5402" s="272"/>
      <c r="D5402" s="274" t="s">
        <v>373</v>
      </c>
      <c r="E5402" s="275" t="s">
        <v>1</v>
      </c>
      <c r="F5402" s="276" t="s">
        <v>4239</v>
      </c>
      <c r="H5402" s="275" t="s">
        <v>1</v>
      </c>
      <c r="L5402" s="272"/>
      <c r="M5402" s="277"/>
      <c r="T5402" s="278"/>
      <c r="AT5402" s="275" t="s">
        <v>373</v>
      </c>
      <c r="AU5402" s="275" t="s">
        <v>90</v>
      </c>
      <c r="AV5402" s="273" t="s">
        <v>84</v>
      </c>
      <c r="AW5402" s="273" t="s">
        <v>31</v>
      </c>
      <c r="AX5402" s="273" t="s">
        <v>77</v>
      </c>
      <c r="AY5402" s="275" t="s">
        <v>366</v>
      </c>
    </row>
    <row r="5403" spans="2:65" s="280" customFormat="1">
      <c r="B5403" s="279"/>
      <c r="D5403" s="274" t="s">
        <v>373</v>
      </c>
      <c r="E5403" s="281" t="s">
        <v>1</v>
      </c>
      <c r="F5403" s="282" t="s">
        <v>4240</v>
      </c>
      <c r="H5403" s="283">
        <v>9.9209999999999994</v>
      </c>
      <c r="L5403" s="279"/>
      <c r="M5403" s="284"/>
      <c r="T5403" s="285"/>
      <c r="AT5403" s="281" t="s">
        <v>373</v>
      </c>
      <c r="AU5403" s="281" t="s">
        <v>90</v>
      </c>
      <c r="AV5403" s="280" t="s">
        <v>90</v>
      </c>
      <c r="AW5403" s="280" t="s">
        <v>31</v>
      </c>
      <c r="AX5403" s="280" t="s">
        <v>77</v>
      </c>
      <c r="AY5403" s="281" t="s">
        <v>366</v>
      </c>
    </row>
    <row r="5404" spans="2:65" s="280" customFormat="1" ht="22.5">
      <c r="B5404" s="279"/>
      <c r="D5404" s="274" t="s">
        <v>373</v>
      </c>
      <c r="E5404" s="281" t="s">
        <v>1</v>
      </c>
      <c r="F5404" s="282" t="s">
        <v>4241</v>
      </c>
      <c r="H5404" s="283">
        <v>3.1629999999999998</v>
      </c>
      <c r="L5404" s="279"/>
      <c r="M5404" s="284"/>
      <c r="T5404" s="285"/>
      <c r="AT5404" s="281" t="s">
        <v>373</v>
      </c>
      <c r="AU5404" s="281" t="s">
        <v>90</v>
      </c>
      <c r="AV5404" s="280" t="s">
        <v>90</v>
      </c>
      <c r="AW5404" s="280" t="s">
        <v>31</v>
      </c>
      <c r="AX5404" s="280" t="s">
        <v>77</v>
      </c>
      <c r="AY5404" s="281" t="s">
        <v>366</v>
      </c>
    </row>
    <row r="5405" spans="2:65" s="280" customFormat="1">
      <c r="B5405" s="279"/>
      <c r="D5405" s="274" t="s">
        <v>373</v>
      </c>
      <c r="E5405" s="281" t="s">
        <v>1</v>
      </c>
      <c r="F5405" s="282" t="s">
        <v>4242</v>
      </c>
      <c r="H5405" s="283">
        <v>8.4610000000000003</v>
      </c>
      <c r="L5405" s="279"/>
      <c r="M5405" s="284"/>
      <c r="T5405" s="285"/>
      <c r="AT5405" s="281" t="s">
        <v>373</v>
      </c>
      <c r="AU5405" s="281" t="s">
        <v>90</v>
      </c>
      <c r="AV5405" s="280" t="s">
        <v>90</v>
      </c>
      <c r="AW5405" s="280" t="s">
        <v>31</v>
      </c>
      <c r="AX5405" s="280" t="s">
        <v>77</v>
      </c>
      <c r="AY5405" s="281" t="s">
        <v>366</v>
      </c>
    </row>
    <row r="5406" spans="2:65" s="280" customFormat="1">
      <c r="B5406" s="279"/>
      <c r="D5406" s="274" t="s">
        <v>373</v>
      </c>
      <c r="E5406" s="281" t="s">
        <v>1</v>
      </c>
      <c r="F5406" s="282" t="s">
        <v>4243</v>
      </c>
      <c r="H5406" s="283">
        <v>13.263999999999999</v>
      </c>
      <c r="L5406" s="279"/>
      <c r="M5406" s="284"/>
      <c r="T5406" s="285"/>
      <c r="AT5406" s="281" t="s">
        <v>373</v>
      </c>
      <c r="AU5406" s="281" t="s">
        <v>90</v>
      </c>
      <c r="AV5406" s="280" t="s">
        <v>90</v>
      </c>
      <c r="AW5406" s="280" t="s">
        <v>31</v>
      </c>
      <c r="AX5406" s="280" t="s">
        <v>77</v>
      </c>
      <c r="AY5406" s="281" t="s">
        <v>366</v>
      </c>
    </row>
    <row r="5407" spans="2:65" s="280" customFormat="1">
      <c r="B5407" s="279"/>
      <c r="D5407" s="274" t="s">
        <v>373</v>
      </c>
      <c r="E5407" s="281" t="s">
        <v>1</v>
      </c>
      <c r="F5407" s="282" t="s">
        <v>4244</v>
      </c>
      <c r="H5407" s="283">
        <v>2.2589999999999999</v>
      </c>
      <c r="L5407" s="279"/>
      <c r="M5407" s="284"/>
      <c r="T5407" s="285"/>
      <c r="AT5407" s="281" t="s">
        <v>373</v>
      </c>
      <c r="AU5407" s="281" t="s">
        <v>90</v>
      </c>
      <c r="AV5407" s="280" t="s">
        <v>90</v>
      </c>
      <c r="AW5407" s="280" t="s">
        <v>31</v>
      </c>
      <c r="AX5407" s="280" t="s">
        <v>77</v>
      </c>
      <c r="AY5407" s="281" t="s">
        <v>366</v>
      </c>
    </row>
    <row r="5408" spans="2:65" s="280" customFormat="1">
      <c r="B5408" s="279"/>
      <c r="D5408" s="274" t="s">
        <v>373</v>
      </c>
      <c r="E5408" s="281" t="s">
        <v>1</v>
      </c>
      <c r="F5408" s="282" t="s">
        <v>4245</v>
      </c>
      <c r="H5408" s="283">
        <v>0.82799999999999996</v>
      </c>
      <c r="L5408" s="279"/>
      <c r="M5408" s="284"/>
      <c r="T5408" s="285"/>
      <c r="AT5408" s="281" t="s">
        <v>373</v>
      </c>
      <c r="AU5408" s="281" t="s">
        <v>90</v>
      </c>
      <c r="AV5408" s="280" t="s">
        <v>90</v>
      </c>
      <c r="AW5408" s="280" t="s">
        <v>31</v>
      </c>
      <c r="AX5408" s="280" t="s">
        <v>77</v>
      </c>
      <c r="AY5408" s="281" t="s">
        <v>366</v>
      </c>
    </row>
    <row r="5409" spans="2:51" s="280" customFormat="1">
      <c r="B5409" s="279"/>
      <c r="D5409" s="274" t="s">
        <v>373</v>
      </c>
      <c r="E5409" s="281" t="s">
        <v>1</v>
      </c>
      <c r="F5409" s="282" t="s">
        <v>4246</v>
      </c>
      <c r="H5409" s="283">
        <v>5.8659999999999997</v>
      </c>
      <c r="L5409" s="279"/>
      <c r="M5409" s="284"/>
      <c r="T5409" s="285"/>
      <c r="AT5409" s="281" t="s">
        <v>373</v>
      </c>
      <c r="AU5409" s="281" t="s">
        <v>90</v>
      </c>
      <c r="AV5409" s="280" t="s">
        <v>90</v>
      </c>
      <c r="AW5409" s="280" t="s">
        <v>31</v>
      </c>
      <c r="AX5409" s="280" t="s">
        <v>77</v>
      </c>
      <c r="AY5409" s="281" t="s">
        <v>366</v>
      </c>
    </row>
    <row r="5410" spans="2:51" s="273" customFormat="1">
      <c r="B5410" s="272"/>
      <c r="D5410" s="274" t="s">
        <v>373</v>
      </c>
      <c r="E5410" s="275" t="s">
        <v>1</v>
      </c>
      <c r="F5410" s="276" t="s">
        <v>4247</v>
      </c>
      <c r="H5410" s="275" t="s">
        <v>1</v>
      </c>
      <c r="L5410" s="272"/>
      <c r="M5410" s="277"/>
      <c r="T5410" s="278"/>
      <c r="AT5410" s="275" t="s">
        <v>373</v>
      </c>
      <c r="AU5410" s="275" t="s">
        <v>90</v>
      </c>
      <c r="AV5410" s="273" t="s">
        <v>84</v>
      </c>
      <c r="AW5410" s="273" t="s">
        <v>31</v>
      </c>
      <c r="AX5410" s="273" t="s">
        <v>77</v>
      </c>
      <c r="AY5410" s="275" t="s">
        <v>366</v>
      </c>
    </row>
    <row r="5411" spans="2:51" s="280" customFormat="1">
      <c r="B5411" s="279"/>
      <c r="D5411" s="274" t="s">
        <v>373</v>
      </c>
      <c r="E5411" s="281" t="s">
        <v>1</v>
      </c>
      <c r="F5411" s="282" t="s">
        <v>4248</v>
      </c>
      <c r="H5411" s="283">
        <v>10.35</v>
      </c>
      <c r="L5411" s="279"/>
      <c r="M5411" s="284"/>
      <c r="T5411" s="285"/>
      <c r="AT5411" s="281" t="s">
        <v>373</v>
      </c>
      <c r="AU5411" s="281" t="s">
        <v>90</v>
      </c>
      <c r="AV5411" s="280" t="s">
        <v>90</v>
      </c>
      <c r="AW5411" s="280" t="s">
        <v>31</v>
      </c>
      <c r="AX5411" s="280" t="s">
        <v>77</v>
      </c>
      <c r="AY5411" s="281" t="s">
        <v>366</v>
      </c>
    </row>
    <row r="5412" spans="2:51" s="273" customFormat="1">
      <c r="B5412" s="272"/>
      <c r="D5412" s="274" t="s">
        <v>373</v>
      </c>
      <c r="E5412" s="275" t="s">
        <v>1</v>
      </c>
      <c r="F5412" s="276" t="s">
        <v>4221</v>
      </c>
      <c r="H5412" s="275" t="s">
        <v>1</v>
      </c>
      <c r="L5412" s="272"/>
      <c r="M5412" s="277"/>
      <c r="T5412" s="278"/>
      <c r="AT5412" s="275" t="s">
        <v>373</v>
      </c>
      <c r="AU5412" s="275" t="s">
        <v>90</v>
      </c>
      <c r="AV5412" s="273" t="s">
        <v>84</v>
      </c>
      <c r="AW5412" s="273" t="s">
        <v>31</v>
      </c>
      <c r="AX5412" s="273" t="s">
        <v>77</v>
      </c>
      <c r="AY5412" s="275" t="s">
        <v>366</v>
      </c>
    </row>
    <row r="5413" spans="2:51" s="280" customFormat="1">
      <c r="B5413" s="279"/>
      <c r="D5413" s="274" t="s">
        <v>373</v>
      </c>
      <c r="E5413" s="281" t="s">
        <v>1</v>
      </c>
      <c r="F5413" s="282" t="s">
        <v>4249</v>
      </c>
      <c r="H5413" s="283">
        <v>11.935</v>
      </c>
      <c r="L5413" s="279"/>
      <c r="M5413" s="284"/>
      <c r="T5413" s="285"/>
      <c r="AT5413" s="281" t="s">
        <v>373</v>
      </c>
      <c r="AU5413" s="281" t="s">
        <v>90</v>
      </c>
      <c r="AV5413" s="280" t="s">
        <v>90</v>
      </c>
      <c r="AW5413" s="280" t="s">
        <v>31</v>
      </c>
      <c r="AX5413" s="280" t="s">
        <v>77</v>
      </c>
      <c r="AY5413" s="281" t="s">
        <v>366</v>
      </c>
    </row>
    <row r="5414" spans="2:51" s="273" customFormat="1">
      <c r="B5414" s="272"/>
      <c r="D5414" s="274" t="s">
        <v>373</v>
      </c>
      <c r="E5414" s="275" t="s">
        <v>1</v>
      </c>
      <c r="F5414" s="276" t="s">
        <v>4250</v>
      </c>
      <c r="H5414" s="275" t="s">
        <v>1</v>
      </c>
      <c r="L5414" s="272"/>
      <c r="M5414" s="277"/>
      <c r="T5414" s="278"/>
      <c r="AT5414" s="275" t="s">
        <v>373</v>
      </c>
      <c r="AU5414" s="275" t="s">
        <v>90</v>
      </c>
      <c r="AV5414" s="273" t="s">
        <v>84</v>
      </c>
      <c r="AW5414" s="273" t="s">
        <v>31</v>
      </c>
      <c r="AX5414" s="273" t="s">
        <v>77</v>
      </c>
      <c r="AY5414" s="275" t="s">
        <v>366</v>
      </c>
    </row>
    <row r="5415" spans="2:51" s="280" customFormat="1">
      <c r="B5415" s="279"/>
      <c r="D5415" s="274" t="s">
        <v>373</v>
      </c>
      <c r="E5415" s="281" t="s">
        <v>1</v>
      </c>
      <c r="F5415" s="282" t="s">
        <v>4251</v>
      </c>
      <c r="H5415" s="283">
        <v>4.032</v>
      </c>
      <c r="L5415" s="279"/>
      <c r="M5415" s="284"/>
      <c r="T5415" s="285"/>
      <c r="AT5415" s="281" t="s">
        <v>373</v>
      </c>
      <c r="AU5415" s="281" t="s">
        <v>90</v>
      </c>
      <c r="AV5415" s="280" t="s">
        <v>90</v>
      </c>
      <c r="AW5415" s="280" t="s">
        <v>31</v>
      </c>
      <c r="AX5415" s="280" t="s">
        <v>77</v>
      </c>
      <c r="AY5415" s="281" t="s">
        <v>366</v>
      </c>
    </row>
    <row r="5416" spans="2:51" s="294" customFormat="1">
      <c r="B5416" s="293"/>
      <c r="D5416" s="274" t="s">
        <v>373</v>
      </c>
      <c r="E5416" s="295" t="s">
        <v>1</v>
      </c>
      <c r="F5416" s="296" t="s">
        <v>397</v>
      </c>
      <c r="H5416" s="297">
        <v>70.078999999999994</v>
      </c>
      <c r="L5416" s="293"/>
      <c r="M5416" s="298"/>
      <c r="T5416" s="299"/>
      <c r="AT5416" s="295" t="s">
        <v>373</v>
      </c>
      <c r="AU5416" s="295" t="s">
        <v>90</v>
      </c>
      <c r="AV5416" s="294" t="s">
        <v>149</v>
      </c>
      <c r="AW5416" s="294" t="s">
        <v>31</v>
      </c>
      <c r="AX5416" s="294" t="s">
        <v>77</v>
      </c>
      <c r="AY5416" s="295" t="s">
        <v>366</v>
      </c>
    </row>
    <row r="5417" spans="2:51" s="273" customFormat="1">
      <c r="B5417" s="272"/>
      <c r="D5417" s="274" t="s">
        <v>373</v>
      </c>
      <c r="E5417" s="275" t="s">
        <v>1</v>
      </c>
      <c r="F5417" s="276" t="s">
        <v>4252</v>
      </c>
      <c r="H5417" s="275" t="s">
        <v>1</v>
      </c>
      <c r="L5417" s="272"/>
      <c r="M5417" s="277"/>
      <c r="T5417" s="278"/>
      <c r="AT5417" s="275" t="s">
        <v>373</v>
      </c>
      <c r="AU5417" s="275" t="s">
        <v>90</v>
      </c>
      <c r="AV5417" s="273" t="s">
        <v>84</v>
      </c>
      <c r="AW5417" s="273" t="s">
        <v>31</v>
      </c>
      <c r="AX5417" s="273" t="s">
        <v>77</v>
      </c>
      <c r="AY5417" s="275" t="s">
        <v>366</v>
      </c>
    </row>
    <row r="5418" spans="2:51" s="273" customFormat="1">
      <c r="B5418" s="272"/>
      <c r="D5418" s="274" t="s">
        <v>373</v>
      </c>
      <c r="E5418" s="275" t="s">
        <v>1</v>
      </c>
      <c r="F5418" s="276" t="s">
        <v>1649</v>
      </c>
      <c r="H5418" s="275" t="s">
        <v>1</v>
      </c>
      <c r="L5418" s="272"/>
      <c r="M5418" s="277"/>
      <c r="T5418" s="278"/>
      <c r="AT5418" s="275" t="s">
        <v>373</v>
      </c>
      <c r="AU5418" s="275" t="s">
        <v>90</v>
      </c>
      <c r="AV5418" s="273" t="s">
        <v>84</v>
      </c>
      <c r="AW5418" s="273" t="s">
        <v>31</v>
      </c>
      <c r="AX5418" s="273" t="s">
        <v>77</v>
      </c>
      <c r="AY5418" s="275" t="s">
        <v>366</v>
      </c>
    </row>
    <row r="5419" spans="2:51" s="273" customFormat="1">
      <c r="B5419" s="272"/>
      <c r="D5419" s="274" t="s">
        <v>373</v>
      </c>
      <c r="E5419" s="275" t="s">
        <v>1</v>
      </c>
      <c r="F5419" s="276" t="s">
        <v>1892</v>
      </c>
      <c r="H5419" s="275" t="s">
        <v>1</v>
      </c>
      <c r="L5419" s="272"/>
      <c r="M5419" s="277"/>
      <c r="T5419" s="278"/>
      <c r="AT5419" s="275" t="s">
        <v>373</v>
      </c>
      <c r="AU5419" s="275" t="s">
        <v>90</v>
      </c>
      <c r="AV5419" s="273" t="s">
        <v>84</v>
      </c>
      <c r="AW5419" s="273" t="s">
        <v>31</v>
      </c>
      <c r="AX5419" s="273" t="s">
        <v>77</v>
      </c>
      <c r="AY5419" s="275" t="s">
        <v>366</v>
      </c>
    </row>
    <row r="5420" spans="2:51" s="280" customFormat="1">
      <c r="B5420" s="279"/>
      <c r="D5420" s="274" t="s">
        <v>373</v>
      </c>
      <c r="E5420" s="281" t="s">
        <v>1</v>
      </c>
      <c r="F5420" s="282" t="s">
        <v>4253</v>
      </c>
      <c r="H5420" s="283">
        <v>2.0569999999999999</v>
      </c>
      <c r="L5420" s="279"/>
      <c r="M5420" s="284"/>
      <c r="T5420" s="285"/>
      <c r="AT5420" s="281" t="s">
        <v>373</v>
      </c>
      <c r="AU5420" s="281" t="s">
        <v>90</v>
      </c>
      <c r="AV5420" s="280" t="s">
        <v>90</v>
      </c>
      <c r="AW5420" s="280" t="s">
        <v>31</v>
      </c>
      <c r="AX5420" s="280" t="s">
        <v>77</v>
      </c>
      <c r="AY5420" s="281" t="s">
        <v>366</v>
      </c>
    </row>
    <row r="5421" spans="2:51" s="273" customFormat="1">
      <c r="B5421" s="272"/>
      <c r="D5421" s="274" t="s">
        <v>373</v>
      </c>
      <c r="E5421" s="275" t="s">
        <v>1</v>
      </c>
      <c r="F5421" s="276" t="s">
        <v>1896</v>
      </c>
      <c r="H5421" s="275" t="s">
        <v>1</v>
      </c>
      <c r="L5421" s="272"/>
      <c r="M5421" s="277"/>
      <c r="T5421" s="278"/>
      <c r="AT5421" s="275" t="s">
        <v>373</v>
      </c>
      <c r="AU5421" s="275" t="s">
        <v>90</v>
      </c>
      <c r="AV5421" s="273" t="s">
        <v>84</v>
      </c>
      <c r="AW5421" s="273" t="s">
        <v>31</v>
      </c>
      <c r="AX5421" s="273" t="s">
        <v>77</v>
      </c>
      <c r="AY5421" s="275" t="s">
        <v>366</v>
      </c>
    </row>
    <row r="5422" spans="2:51" s="280" customFormat="1">
      <c r="B5422" s="279"/>
      <c r="D5422" s="274" t="s">
        <v>373</v>
      </c>
      <c r="E5422" s="281" t="s">
        <v>1</v>
      </c>
      <c r="F5422" s="282" t="s">
        <v>4254</v>
      </c>
      <c r="H5422" s="283">
        <v>2.3290000000000002</v>
      </c>
      <c r="L5422" s="279"/>
      <c r="M5422" s="284"/>
      <c r="T5422" s="285"/>
      <c r="AT5422" s="281" t="s">
        <v>373</v>
      </c>
      <c r="AU5422" s="281" t="s">
        <v>90</v>
      </c>
      <c r="AV5422" s="280" t="s">
        <v>90</v>
      </c>
      <c r="AW5422" s="280" t="s">
        <v>31</v>
      </c>
      <c r="AX5422" s="280" t="s">
        <v>77</v>
      </c>
      <c r="AY5422" s="281" t="s">
        <v>366</v>
      </c>
    </row>
    <row r="5423" spans="2:51" s="273" customFormat="1">
      <c r="B5423" s="272"/>
      <c r="D5423" s="274" t="s">
        <v>373</v>
      </c>
      <c r="E5423" s="275" t="s">
        <v>1</v>
      </c>
      <c r="F5423" s="276" t="s">
        <v>1899</v>
      </c>
      <c r="H5423" s="275" t="s">
        <v>1</v>
      </c>
      <c r="L5423" s="272"/>
      <c r="M5423" s="277"/>
      <c r="T5423" s="278"/>
      <c r="AT5423" s="275" t="s">
        <v>373</v>
      </c>
      <c r="AU5423" s="275" t="s">
        <v>90</v>
      </c>
      <c r="AV5423" s="273" t="s">
        <v>84</v>
      </c>
      <c r="AW5423" s="273" t="s">
        <v>31</v>
      </c>
      <c r="AX5423" s="273" t="s">
        <v>77</v>
      </c>
      <c r="AY5423" s="275" t="s">
        <v>366</v>
      </c>
    </row>
    <row r="5424" spans="2:51" s="280" customFormat="1">
      <c r="B5424" s="279"/>
      <c r="D5424" s="274" t="s">
        <v>373</v>
      </c>
      <c r="E5424" s="281" t="s">
        <v>1</v>
      </c>
      <c r="F5424" s="282" t="s">
        <v>4255</v>
      </c>
      <c r="H5424" s="283">
        <v>2.1989999999999998</v>
      </c>
      <c r="L5424" s="279"/>
      <c r="M5424" s="284"/>
      <c r="T5424" s="285"/>
      <c r="AT5424" s="281" t="s">
        <v>373</v>
      </c>
      <c r="AU5424" s="281" t="s">
        <v>90</v>
      </c>
      <c r="AV5424" s="280" t="s">
        <v>90</v>
      </c>
      <c r="AW5424" s="280" t="s">
        <v>31</v>
      </c>
      <c r="AX5424" s="280" t="s">
        <v>77</v>
      </c>
      <c r="AY5424" s="281" t="s">
        <v>366</v>
      </c>
    </row>
    <row r="5425" spans="2:51" s="273" customFormat="1">
      <c r="B5425" s="272"/>
      <c r="D5425" s="274" t="s">
        <v>373</v>
      </c>
      <c r="E5425" s="275" t="s">
        <v>1</v>
      </c>
      <c r="F5425" s="276" t="s">
        <v>1650</v>
      </c>
      <c r="H5425" s="275" t="s">
        <v>1</v>
      </c>
      <c r="L5425" s="272"/>
      <c r="M5425" s="277"/>
      <c r="T5425" s="278"/>
      <c r="AT5425" s="275" t="s">
        <v>373</v>
      </c>
      <c r="AU5425" s="275" t="s">
        <v>90</v>
      </c>
      <c r="AV5425" s="273" t="s">
        <v>84</v>
      </c>
      <c r="AW5425" s="273" t="s">
        <v>31</v>
      </c>
      <c r="AX5425" s="273" t="s">
        <v>77</v>
      </c>
      <c r="AY5425" s="275" t="s">
        <v>366</v>
      </c>
    </row>
    <row r="5426" spans="2:51" s="280" customFormat="1">
      <c r="B5426" s="279"/>
      <c r="D5426" s="274" t="s">
        <v>373</v>
      </c>
      <c r="E5426" s="281" t="s">
        <v>1</v>
      </c>
      <c r="F5426" s="282" t="s">
        <v>4256</v>
      </c>
      <c r="H5426" s="283">
        <v>1.0489999999999999</v>
      </c>
      <c r="L5426" s="279"/>
      <c r="M5426" s="284"/>
      <c r="T5426" s="285"/>
      <c r="AT5426" s="281" t="s">
        <v>373</v>
      </c>
      <c r="AU5426" s="281" t="s">
        <v>90</v>
      </c>
      <c r="AV5426" s="280" t="s">
        <v>90</v>
      </c>
      <c r="AW5426" s="280" t="s">
        <v>31</v>
      </c>
      <c r="AX5426" s="280" t="s">
        <v>77</v>
      </c>
      <c r="AY5426" s="281" t="s">
        <v>366</v>
      </c>
    </row>
    <row r="5427" spans="2:51" s="273" customFormat="1">
      <c r="B5427" s="272"/>
      <c r="D5427" s="274" t="s">
        <v>373</v>
      </c>
      <c r="E5427" s="275" t="s">
        <v>1</v>
      </c>
      <c r="F5427" s="276" t="s">
        <v>1593</v>
      </c>
      <c r="H5427" s="275" t="s">
        <v>1</v>
      </c>
      <c r="L5427" s="272"/>
      <c r="M5427" s="277"/>
      <c r="T5427" s="278"/>
      <c r="AT5427" s="275" t="s">
        <v>373</v>
      </c>
      <c r="AU5427" s="275" t="s">
        <v>90</v>
      </c>
      <c r="AV5427" s="273" t="s">
        <v>84</v>
      </c>
      <c r="AW5427" s="273" t="s">
        <v>31</v>
      </c>
      <c r="AX5427" s="273" t="s">
        <v>77</v>
      </c>
      <c r="AY5427" s="275" t="s">
        <v>366</v>
      </c>
    </row>
    <row r="5428" spans="2:51" s="273" customFormat="1">
      <c r="B5428" s="272"/>
      <c r="D5428" s="274" t="s">
        <v>373</v>
      </c>
      <c r="E5428" s="275" t="s">
        <v>1</v>
      </c>
      <c r="F5428" s="276" t="s">
        <v>1903</v>
      </c>
      <c r="H5428" s="275" t="s">
        <v>1</v>
      </c>
      <c r="L5428" s="272"/>
      <c r="M5428" s="277"/>
      <c r="T5428" s="278"/>
      <c r="AT5428" s="275" t="s">
        <v>373</v>
      </c>
      <c r="AU5428" s="275" t="s">
        <v>90</v>
      </c>
      <c r="AV5428" s="273" t="s">
        <v>84</v>
      </c>
      <c r="AW5428" s="273" t="s">
        <v>31</v>
      </c>
      <c r="AX5428" s="273" t="s">
        <v>77</v>
      </c>
      <c r="AY5428" s="275" t="s">
        <v>366</v>
      </c>
    </row>
    <row r="5429" spans="2:51" s="280" customFormat="1">
      <c r="B5429" s="279"/>
      <c r="D5429" s="274" t="s">
        <v>373</v>
      </c>
      <c r="E5429" s="281" t="s">
        <v>1</v>
      </c>
      <c r="F5429" s="282" t="s">
        <v>4257</v>
      </c>
      <c r="H5429" s="283">
        <v>7.59</v>
      </c>
      <c r="L5429" s="279"/>
      <c r="M5429" s="284"/>
      <c r="T5429" s="285"/>
      <c r="AT5429" s="281" t="s">
        <v>373</v>
      </c>
      <c r="AU5429" s="281" t="s">
        <v>90</v>
      </c>
      <c r="AV5429" s="280" t="s">
        <v>90</v>
      </c>
      <c r="AW5429" s="280" t="s">
        <v>31</v>
      </c>
      <c r="AX5429" s="280" t="s">
        <v>77</v>
      </c>
      <c r="AY5429" s="281" t="s">
        <v>366</v>
      </c>
    </row>
    <row r="5430" spans="2:51" s="273" customFormat="1">
      <c r="B5430" s="272"/>
      <c r="D5430" s="274" t="s">
        <v>373</v>
      </c>
      <c r="E5430" s="275" t="s">
        <v>1</v>
      </c>
      <c r="F5430" s="276" t="s">
        <v>1906</v>
      </c>
      <c r="H5430" s="275" t="s">
        <v>1</v>
      </c>
      <c r="L5430" s="272"/>
      <c r="M5430" s="277"/>
      <c r="T5430" s="278"/>
      <c r="AT5430" s="275" t="s">
        <v>373</v>
      </c>
      <c r="AU5430" s="275" t="s">
        <v>90</v>
      </c>
      <c r="AV5430" s="273" t="s">
        <v>84</v>
      </c>
      <c r="AW5430" s="273" t="s">
        <v>31</v>
      </c>
      <c r="AX5430" s="273" t="s">
        <v>77</v>
      </c>
      <c r="AY5430" s="275" t="s">
        <v>366</v>
      </c>
    </row>
    <row r="5431" spans="2:51" s="280" customFormat="1">
      <c r="B5431" s="279"/>
      <c r="D5431" s="274" t="s">
        <v>373</v>
      </c>
      <c r="E5431" s="281" t="s">
        <v>1</v>
      </c>
      <c r="F5431" s="282" t="s">
        <v>4258</v>
      </c>
      <c r="H5431" s="283">
        <v>7.0369999999999999</v>
      </c>
      <c r="L5431" s="279"/>
      <c r="M5431" s="284"/>
      <c r="T5431" s="285"/>
      <c r="AT5431" s="281" t="s">
        <v>373</v>
      </c>
      <c r="AU5431" s="281" t="s">
        <v>90</v>
      </c>
      <c r="AV5431" s="280" t="s">
        <v>90</v>
      </c>
      <c r="AW5431" s="280" t="s">
        <v>31</v>
      </c>
      <c r="AX5431" s="280" t="s">
        <v>77</v>
      </c>
      <c r="AY5431" s="281" t="s">
        <v>366</v>
      </c>
    </row>
    <row r="5432" spans="2:51" s="273" customFormat="1">
      <c r="B5432" s="272"/>
      <c r="D5432" s="274" t="s">
        <v>373</v>
      </c>
      <c r="E5432" s="275" t="s">
        <v>1</v>
      </c>
      <c r="F5432" s="276" t="s">
        <v>1811</v>
      </c>
      <c r="H5432" s="275" t="s">
        <v>1</v>
      </c>
      <c r="L5432" s="272"/>
      <c r="M5432" s="277"/>
      <c r="T5432" s="278"/>
      <c r="AT5432" s="275" t="s">
        <v>373</v>
      </c>
      <c r="AU5432" s="275" t="s">
        <v>90</v>
      </c>
      <c r="AV5432" s="273" t="s">
        <v>84</v>
      </c>
      <c r="AW5432" s="273" t="s">
        <v>31</v>
      </c>
      <c r="AX5432" s="273" t="s">
        <v>77</v>
      </c>
      <c r="AY5432" s="275" t="s">
        <v>366</v>
      </c>
    </row>
    <row r="5433" spans="2:51" s="280" customFormat="1">
      <c r="B5433" s="279"/>
      <c r="D5433" s="274" t="s">
        <v>373</v>
      </c>
      <c r="E5433" s="281" t="s">
        <v>1</v>
      </c>
      <c r="F5433" s="282" t="s">
        <v>4259</v>
      </c>
      <c r="H5433" s="283">
        <v>4.1159999999999997</v>
      </c>
      <c r="L5433" s="279"/>
      <c r="M5433" s="284"/>
      <c r="T5433" s="285"/>
      <c r="AT5433" s="281" t="s">
        <v>373</v>
      </c>
      <c r="AU5433" s="281" t="s">
        <v>90</v>
      </c>
      <c r="AV5433" s="280" t="s">
        <v>90</v>
      </c>
      <c r="AW5433" s="280" t="s">
        <v>31</v>
      </c>
      <c r="AX5433" s="280" t="s">
        <v>77</v>
      </c>
      <c r="AY5433" s="281" t="s">
        <v>366</v>
      </c>
    </row>
    <row r="5434" spans="2:51" s="273" customFormat="1">
      <c r="B5434" s="272"/>
      <c r="D5434" s="274" t="s">
        <v>373</v>
      </c>
      <c r="E5434" s="275" t="s">
        <v>1</v>
      </c>
      <c r="F5434" s="276" t="s">
        <v>1594</v>
      </c>
      <c r="H5434" s="275" t="s">
        <v>1</v>
      </c>
      <c r="L5434" s="272"/>
      <c r="M5434" s="277"/>
      <c r="T5434" s="278"/>
      <c r="AT5434" s="275" t="s">
        <v>373</v>
      </c>
      <c r="AU5434" s="275" t="s">
        <v>90</v>
      </c>
      <c r="AV5434" s="273" t="s">
        <v>84</v>
      </c>
      <c r="AW5434" s="273" t="s">
        <v>31</v>
      </c>
      <c r="AX5434" s="273" t="s">
        <v>77</v>
      </c>
      <c r="AY5434" s="275" t="s">
        <v>366</v>
      </c>
    </row>
    <row r="5435" spans="2:51" s="280" customFormat="1">
      <c r="B5435" s="279"/>
      <c r="D5435" s="274" t="s">
        <v>373</v>
      </c>
      <c r="E5435" s="281" t="s">
        <v>1</v>
      </c>
      <c r="F5435" s="282" t="s">
        <v>4260</v>
      </c>
      <c r="H5435" s="283">
        <v>4.3070000000000004</v>
      </c>
      <c r="L5435" s="279"/>
      <c r="M5435" s="284"/>
      <c r="T5435" s="285"/>
      <c r="AT5435" s="281" t="s">
        <v>373</v>
      </c>
      <c r="AU5435" s="281" t="s">
        <v>90</v>
      </c>
      <c r="AV5435" s="280" t="s">
        <v>90</v>
      </c>
      <c r="AW5435" s="280" t="s">
        <v>31</v>
      </c>
      <c r="AX5435" s="280" t="s">
        <v>77</v>
      </c>
      <c r="AY5435" s="281" t="s">
        <v>366</v>
      </c>
    </row>
    <row r="5436" spans="2:51" s="273" customFormat="1">
      <c r="B5436" s="272"/>
      <c r="D5436" s="274" t="s">
        <v>373</v>
      </c>
      <c r="E5436" s="275" t="s">
        <v>1</v>
      </c>
      <c r="F5436" s="276" t="s">
        <v>1809</v>
      </c>
      <c r="H5436" s="275" t="s">
        <v>1</v>
      </c>
      <c r="L5436" s="272"/>
      <c r="M5436" s="277"/>
      <c r="T5436" s="278"/>
      <c r="AT5436" s="275" t="s">
        <v>373</v>
      </c>
      <c r="AU5436" s="275" t="s">
        <v>90</v>
      </c>
      <c r="AV5436" s="273" t="s">
        <v>84</v>
      </c>
      <c r="AW5436" s="273" t="s">
        <v>31</v>
      </c>
      <c r="AX5436" s="273" t="s">
        <v>77</v>
      </c>
      <c r="AY5436" s="275" t="s">
        <v>366</v>
      </c>
    </row>
    <row r="5437" spans="2:51" s="280" customFormat="1">
      <c r="B5437" s="279"/>
      <c r="D5437" s="274" t="s">
        <v>373</v>
      </c>
      <c r="E5437" s="281" t="s">
        <v>1</v>
      </c>
      <c r="F5437" s="282" t="s">
        <v>4261</v>
      </c>
      <c r="H5437" s="283">
        <v>1.776</v>
      </c>
      <c r="L5437" s="279"/>
      <c r="M5437" s="284"/>
      <c r="T5437" s="285"/>
      <c r="AT5437" s="281" t="s">
        <v>373</v>
      </c>
      <c r="AU5437" s="281" t="s">
        <v>90</v>
      </c>
      <c r="AV5437" s="280" t="s">
        <v>90</v>
      </c>
      <c r="AW5437" s="280" t="s">
        <v>31</v>
      </c>
      <c r="AX5437" s="280" t="s">
        <v>77</v>
      </c>
      <c r="AY5437" s="281" t="s">
        <v>366</v>
      </c>
    </row>
    <row r="5438" spans="2:51" s="273" customFormat="1">
      <c r="B5438" s="272"/>
      <c r="D5438" s="274" t="s">
        <v>373</v>
      </c>
      <c r="E5438" s="275" t="s">
        <v>1</v>
      </c>
      <c r="F5438" s="276" t="s">
        <v>1597</v>
      </c>
      <c r="H5438" s="275" t="s">
        <v>1</v>
      </c>
      <c r="L5438" s="272"/>
      <c r="M5438" s="277"/>
      <c r="T5438" s="278"/>
      <c r="AT5438" s="275" t="s">
        <v>373</v>
      </c>
      <c r="AU5438" s="275" t="s">
        <v>90</v>
      </c>
      <c r="AV5438" s="273" t="s">
        <v>84</v>
      </c>
      <c r="AW5438" s="273" t="s">
        <v>31</v>
      </c>
      <c r="AX5438" s="273" t="s">
        <v>77</v>
      </c>
      <c r="AY5438" s="275" t="s">
        <v>366</v>
      </c>
    </row>
    <row r="5439" spans="2:51" s="273" customFormat="1">
      <c r="B5439" s="272"/>
      <c r="D5439" s="274" t="s">
        <v>373</v>
      </c>
      <c r="E5439" s="275" t="s">
        <v>1</v>
      </c>
      <c r="F5439" s="276" t="s">
        <v>1822</v>
      </c>
      <c r="H5439" s="275" t="s">
        <v>1</v>
      </c>
      <c r="L5439" s="272"/>
      <c r="M5439" s="277"/>
      <c r="T5439" s="278"/>
      <c r="AT5439" s="275" t="s">
        <v>373</v>
      </c>
      <c r="AU5439" s="275" t="s">
        <v>90</v>
      </c>
      <c r="AV5439" s="273" t="s">
        <v>84</v>
      </c>
      <c r="AW5439" s="273" t="s">
        <v>31</v>
      </c>
      <c r="AX5439" s="273" t="s">
        <v>77</v>
      </c>
      <c r="AY5439" s="275" t="s">
        <v>366</v>
      </c>
    </row>
    <row r="5440" spans="2:51" s="280" customFormat="1">
      <c r="B5440" s="279"/>
      <c r="D5440" s="274" t="s">
        <v>373</v>
      </c>
      <c r="E5440" s="281" t="s">
        <v>1</v>
      </c>
      <c r="F5440" s="282" t="s">
        <v>4262</v>
      </c>
      <c r="H5440" s="283">
        <v>1.8080000000000001</v>
      </c>
      <c r="L5440" s="279"/>
      <c r="M5440" s="284"/>
      <c r="T5440" s="285"/>
      <c r="AT5440" s="281" t="s">
        <v>373</v>
      </c>
      <c r="AU5440" s="281" t="s">
        <v>90</v>
      </c>
      <c r="AV5440" s="280" t="s">
        <v>90</v>
      </c>
      <c r="AW5440" s="280" t="s">
        <v>31</v>
      </c>
      <c r="AX5440" s="280" t="s">
        <v>77</v>
      </c>
      <c r="AY5440" s="281" t="s">
        <v>366</v>
      </c>
    </row>
    <row r="5441" spans="2:65" s="273" customFormat="1">
      <c r="B5441" s="272"/>
      <c r="D5441" s="274" t="s">
        <v>373</v>
      </c>
      <c r="E5441" s="275" t="s">
        <v>1</v>
      </c>
      <c r="F5441" s="276" t="s">
        <v>1824</v>
      </c>
      <c r="H5441" s="275" t="s">
        <v>1</v>
      </c>
      <c r="L5441" s="272"/>
      <c r="M5441" s="277"/>
      <c r="T5441" s="278"/>
      <c r="AT5441" s="275" t="s">
        <v>373</v>
      </c>
      <c r="AU5441" s="275" t="s">
        <v>90</v>
      </c>
      <c r="AV5441" s="273" t="s">
        <v>84</v>
      </c>
      <c r="AW5441" s="273" t="s">
        <v>31</v>
      </c>
      <c r="AX5441" s="273" t="s">
        <v>77</v>
      </c>
      <c r="AY5441" s="275" t="s">
        <v>366</v>
      </c>
    </row>
    <row r="5442" spans="2:65" s="280" customFormat="1">
      <c r="B5442" s="279"/>
      <c r="D5442" s="274" t="s">
        <v>373</v>
      </c>
      <c r="E5442" s="281" t="s">
        <v>1</v>
      </c>
      <c r="F5442" s="282" t="s">
        <v>4263</v>
      </c>
      <c r="H5442" s="283">
        <v>4.29</v>
      </c>
      <c r="L5442" s="279"/>
      <c r="M5442" s="284"/>
      <c r="T5442" s="285"/>
      <c r="AT5442" s="281" t="s">
        <v>373</v>
      </c>
      <c r="AU5442" s="281" t="s">
        <v>90</v>
      </c>
      <c r="AV5442" s="280" t="s">
        <v>90</v>
      </c>
      <c r="AW5442" s="280" t="s">
        <v>31</v>
      </c>
      <c r="AX5442" s="280" t="s">
        <v>77</v>
      </c>
      <c r="AY5442" s="281" t="s">
        <v>366</v>
      </c>
    </row>
    <row r="5443" spans="2:65" s="273" customFormat="1">
      <c r="B5443" s="272"/>
      <c r="D5443" s="274" t="s">
        <v>373</v>
      </c>
      <c r="E5443" s="275" t="s">
        <v>1</v>
      </c>
      <c r="F5443" s="276" t="s">
        <v>1598</v>
      </c>
      <c r="H5443" s="275" t="s">
        <v>1</v>
      </c>
      <c r="L5443" s="272"/>
      <c r="M5443" s="277"/>
      <c r="T5443" s="278"/>
      <c r="AT5443" s="275" t="s">
        <v>373</v>
      </c>
      <c r="AU5443" s="275" t="s">
        <v>90</v>
      </c>
      <c r="AV5443" s="273" t="s">
        <v>84</v>
      </c>
      <c r="AW5443" s="273" t="s">
        <v>31</v>
      </c>
      <c r="AX5443" s="273" t="s">
        <v>77</v>
      </c>
      <c r="AY5443" s="275" t="s">
        <v>366</v>
      </c>
    </row>
    <row r="5444" spans="2:65" s="280" customFormat="1">
      <c r="B5444" s="279"/>
      <c r="D5444" s="274" t="s">
        <v>373</v>
      </c>
      <c r="E5444" s="281" t="s">
        <v>1</v>
      </c>
      <c r="F5444" s="282" t="s">
        <v>4264</v>
      </c>
      <c r="H5444" s="283">
        <v>4.3369999999999997</v>
      </c>
      <c r="L5444" s="279"/>
      <c r="M5444" s="284"/>
      <c r="T5444" s="285"/>
      <c r="AT5444" s="281" t="s">
        <v>373</v>
      </c>
      <c r="AU5444" s="281" t="s">
        <v>90</v>
      </c>
      <c r="AV5444" s="280" t="s">
        <v>90</v>
      </c>
      <c r="AW5444" s="280" t="s">
        <v>31</v>
      </c>
      <c r="AX5444" s="280" t="s">
        <v>77</v>
      </c>
      <c r="AY5444" s="281" t="s">
        <v>366</v>
      </c>
    </row>
    <row r="5445" spans="2:65" s="273" customFormat="1">
      <c r="B5445" s="272"/>
      <c r="D5445" s="274" t="s">
        <v>373</v>
      </c>
      <c r="E5445" s="275" t="s">
        <v>1</v>
      </c>
      <c r="F5445" s="276" t="s">
        <v>1600</v>
      </c>
      <c r="H5445" s="275" t="s">
        <v>1</v>
      </c>
      <c r="L5445" s="272"/>
      <c r="M5445" s="277"/>
      <c r="T5445" s="278"/>
      <c r="AT5445" s="275" t="s">
        <v>373</v>
      </c>
      <c r="AU5445" s="275" t="s">
        <v>90</v>
      </c>
      <c r="AV5445" s="273" t="s">
        <v>84</v>
      </c>
      <c r="AW5445" s="273" t="s">
        <v>31</v>
      </c>
      <c r="AX5445" s="273" t="s">
        <v>77</v>
      </c>
      <c r="AY5445" s="275" t="s">
        <v>366</v>
      </c>
    </row>
    <row r="5446" spans="2:65" s="273" customFormat="1">
      <c r="B5446" s="272"/>
      <c r="D5446" s="274" t="s">
        <v>373</v>
      </c>
      <c r="E5446" s="275" t="s">
        <v>1</v>
      </c>
      <c r="F5446" s="276" t="s">
        <v>1832</v>
      </c>
      <c r="H5446" s="275" t="s">
        <v>1</v>
      </c>
      <c r="L5446" s="272"/>
      <c r="M5446" s="277"/>
      <c r="T5446" s="278"/>
      <c r="AT5446" s="275" t="s">
        <v>373</v>
      </c>
      <c r="AU5446" s="275" t="s">
        <v>90</v>
      </c>
      <c r="AV5446" s="273" t="s">
        <v>84</v>
      </c>
      <c r="AW5446" s="273" t="s">
        <v>31</v>
      </c>
      <c r="AX5446" s="273" t="s">
        <v>77</v>
      </c>
      <c r="AY5446" s="275" t="s">
        <v>366</v>
      </c>
    </row>
    <row r="5447" spans="2:65" s="280" customFormat="1">
      <c r="B5447" s="279"/>
      <c r="D5447" s="274" t="s">
        <v>373</v>
      </c>
      <c r="E5447" s="281" t="s">
        <v>1</v>
      </c>
      <c r="F5447" s="282" t="s">
        <v>4265</v>
      </c>
      <c r="H5447" s="283">
        <v>4.3239999999999998</v>
      </c>
      <c r="L5447" s="279"/>
      <c r="M5447" s="284"/>
      <c r="T5447" s="285"/>
      <c r="AT5447" s="281" t="s">
        <v>373</v>
      </c>
      <c r="AU5447" s="281" t="s">
        <v>90</v>
      </c>
      <c r="AV5447" s="280" t="s">
        <v>90</v>
      </c>
      <c r="AW5447" s="280" t="s">
        <v>31</v>
      </c>
      <c r="AX5447" s="280" t="s">
        <v>77</v>
      </c>
      <c r="AY5447" s="281" t="s">
        <v>366</v>
      </c>
    </row>
    <row r="5448" spans="2:65" s="273" customFormat="1">
      <c r="B5448" s="272"/>
      <c r="D5448" s="274" t="s">
        <v>373</v>
      </c>
      <c r="E5448" s="275" t="s">
        <v>1</v>
      </c>
      <c r="F5448" s="276" t="s">
        <v>1601</v>
      </c>
      <c r="H5448" s="275" t="s">
        <v>1</v>
      </c>
      <c r="L5448" s="272"/>
      <c r="M5448" s="277"/>
      <c r="T5448" s="278"/>
      <c r="AT5448" s="275" t="s">
        <v>373</v>
      </c>
      <c r="AU5448" s="275" t="s">
        <v>90</v>
      </c>
      <c r="AV5448" s="273" t="s">
        <v>84</v>
      </c>
      <c r="AW5448" s="273" t="s">
        <v>31</v>
      </c>
      <c r="AX5448" s="273" t="s">
        <v>77</v>
      </c>
      <c r="AY5448" s="275" t="s">
        <v>366</v>
      </c>
    </row>
    <row r="5449" spans="2:65" s="280" customFormat="1">
      <c r="B5449" s="279"/>
      <c r="D5449" s="274" t="s">
        <v>373</v>
      </c>
      <c r="E5449" s="281" t="s">
        <v>1</v>
      </c>
      <c r="F5449" s="282" t="s">
        <v>4266</v>
      </c>
      <c r="H5449" s="283">
        <v>4.3970000000000002</v>
      </c>
      <c r="L5449" s="279"/>
      <c r="M5449" s="284"/>
      <c r="T5449" s="285"/>
      <c r="AT5449" s="281" t="s">
        <v>373</v>
      </c>
      <c r="AU5449" s="281" t="s">
        <v>90</v>
      </c>
      <c r="AV5449" s="280" t="s">
        <v>90</v>
      </c>
      <c r="AW5449" s="280" t="s">
        <v>31</v>
      </c>
      <c r="AX5449" s="280" t="s">
        <v>77</v>
      </c>
      <c r="AY5449" s="281" t="s">
        <v>366</v>
      </c>
    </row>
    <row r="5450" spans="2:65" s="273" customFormat="1">
      <c r="B5450" s="272"/>
      <c r="D5450" s="274" t="s">
        <v>373</v>
      </c>
      <c r="E5450" s="275" t="s">
        <v>1</v>
      </c>
      <c r="F5450" s="276" t="s">
        <v>1830</v>
      </c>
      <c r="H5450" s="275" t="s">
        <v>1</v>
      </c>
      <c r="L5450" s="272"/>
      <c r="M5450" s="277"/>
      <c r="T5450" s="278"/>
      <c r="AT5450" s="275" t="s">
        <v>373</v>
      </c>
      <c r="AU5450" s="275" t="s">
        <v>90</v>
      </c>
      <c r="AV5450" s="273" t="s">
        <v>84</v>
      </c>
      <c r="AW5450" s="273" t="s">
        <v>31</v>
      </c>
      <c r="AX5450" s="273" t="s">
        <v>77</v>
      </c>
      <c r="AY5450" s="275" t="s">
        <v>366</v>
      </c>
    </row>
    <row r="5451" spans="2:65" s="280" customFormat="1">
      <c r="B5451" s="279"/>
      <c r="D5451" s="274" t="s">
        <v>373</v>
      </c>
      <c r="E5451" s="281" t="s">
        <v>1</v>
      </c>
      <c r="F5451" s="282" t="s">
        <v>4267</v>
      </c>
      <c r="H5451" s="283">
        <v>1.8089999999999999</v>
      </c>
      <c r="L5451" s="279"/>
      <c r="M5451" s="284"/>
      <c r="T5451" s="285"/>
      <c r="AT5451" s="281" t="s">
        <v>373</v>
      </c>
      <c r="AU5451" s="281" t="s">
        <v>90</v>
      </c>
      <c r="AV5451" s="280" t="s">
        <v>90</v>
      </c>
      <c r="AW5451" s="280" t="s">
        <v>31</v>
      </c>
      <c r="AX5451" s="280" t="s">
        <v>77</v>
      </c>
      <c r="AY5451" s="281" t="s">
        <v>366</v>
      </c>
    </row>
    <row r="5452" spans="2:65" s="294" customFormat="1">
      <c r="B5452" s="293"/>
      <c r="D5452" s="274" t="s">
        <v>373</v>
      </c>
      <c r="E5452" s="295" t="s">
        <v>1</v>
      </c>
      <c r="F5452" s="296" t="s">
        <v>397</v>
      </c>
      <c r="H5452" s="297">
        <v>53.424999999999997</v>
      </c>
      <c r="L5452" s="293"/>
      <c r="M5452" s="298"/>
      <c r="T5452" s="299"/>
      <c r="AT5452" s="295" t="s">
        <v>373</v>
      </c>
      <c r="AU5452" s="295" t="s">
        <v>90</v>
      </c>
      <c r="AV5452" s="294" t="s">
        <v>149</v>
      </c>
      <c r="AW5452" s="294" t="s">
        <v>31</v>
      </c>
      <c r="AX5452" s="294" t="s">
        <v>77</v>
      </c>
      <c r="AY5452" s="295" t="s">
        <v>366</v>
      </c>
    </row>
    <row r="5453" spans="2:65" s="287" customFormat="1">
      <c r="B5453" s="286"/>
      <c r="D5453" s="274" t="s">
        <v>373</v>
      </c>
      <c r="E5453" s="288" t="s">
        <v>1</v>
      </c>
      <c r="F5453" s="289" t="s">
        <v>378</v>
      </c>
      <c r="H5453" s="290">
        <v>123.504</v>
      </c>
      <c r="L5453" s="286"/>
      <c r="M5453" s="291"/>
      <c r="T5453" s="292"/>
      <c r="AT5453" s="288" t="s">
        <v>373</v>
      </c>
      <c r="AU5453" s="288" t="s">
        <v>90</v>
      </c>
      <c r="AV5453" s="287" t="s">
        <v>371</v>
      </c>
      <c r="AW5453" s="287" t="s">
        <v>31</v>
      </c>
      <c r="AX5453" s="287" t="s">
        <v>84</v>
      </c>
      <c r="AY5453" s="288" t="s">
        <v>366</v>
      </c>
    </row>
    <row r="5454" spans="2:65" s="273" customFormat="1" ht="22.5">
      <c r="B5454" s="272"/>
      <c r="D5454" s="274" t="s">
        <v>373</v>
      </c>
      <c r="E5454" s="275" t="s">
        <v>1</v>
      </c>
      <c r="F5454" s="276" t="s">
        <v>4223</v>
      </c>
      <c r="H5454" s="275" t="s">
        <v>1</v>
      </c>
      <c r="L5454" s="272"/>
      <c r="M5454" s="277"/>
      <c r="T5454" s="278"/>
      <c r="AT5454" s="275" t="s">
        <v>373</v>
      </c>
      <c r="AU5454" s="275" t="s">
        <v>90</v>
      </c>
      <c r="AV5454" s="273" t="s">
        <v>84</v>
      </c>
      <c r="AW5454" s="273" t="s">
        <v>31</v>
      </c>
      <c r="AX5454" s="273" t="s">
        <v>77</v>
      </c>
      <c r="AY5454" s="275" t="s">
        <v>366</v>
      </c>
    </row>
    <row r="5455" spans="2:65" s="74" customFormat="1" ht="16.5" customHeight="1">
      <c r="B5455" s="73"/>
      <c r="C5455" s="260" t="s">
        <v>4268</v>
      </c>
      <c r="D5455" s="260" t="s">
        <v>368</v>
      </c>
      <c r="E5455" s="261" t="s">
        <v>4269</v>
      </c>
      <c r="F5455" s="262" t="s">
        <v>4270</v>
      </c>
      <c r="G5455" s="263" t="s">
        <v>265</v>
      </c>
      <c r="H5455" s="264">
        <v>370.67599999999999</v>
      </c>
      <c r="I5455" s="26"/>
      <c r="J5455" s="266">
        <f>ROUND(I5455*H5455,2)</f>
        <v>0</v>
      </c>
      <c r="K5455" s="267"/>
      <c r="L5455" s="73"/>
      <c r="M5455" s="27" t="s">
        <v>1</v>
      </c>
      <c r="N5455" s="233" t="s">
        <v>43</v>
      </c>
      <c r="P5455" s="269">
        <f>O5455*H5455</f>
        <v>0</v>
      </c>
      <c r="Q5455" s="269">
        <v>0</v>
      </c>
      <c r="R5455" s="269">
        <f>Q5455*H5455</f>
        <v>0</v>
      </c>
      <c r="S5455" s="269">
        <v>0</v>
      </c>
      <c r="T5455" s="270">
        <f>S5455*H5455</f>
        <v>0</v>
      </c>
      <c r="AR5455" s="271" t="s">
        <v>495</v>
      </c>
      <c r="AT5455" s="271" t="s">
        <v>368</v>
      </c>
      <c r="AU5455" s="271" t="s">
        <v>90</v>
      </c>
      <c r="AY5455" s="53" t="s">
        <v>366</v>
      </c>
      <c r="BE5455" s="179">
        <f>IF(N5455="základná",J5455,0)</f>
        <v>0</v>
      </c>
      <c r="BF5455" s="179">
        <f>IF(N5455="znížená",J5455,0)</f>
        <v>0</v>
      </c>
      <c r="BG5455" s="179">
        <f>IF(N5455="zákl. prenesená",J5455,0)</f>
        <v>0</v>
      </c>
      <c r="BH5455" s="179">
        <f>IF(N5455="zníž. prenesená",J5455,0)</f>
        <v>0</v>
      </c>
      <c r="BI5455" s="179">
        <f>IF(N5455="nulová",J5455,0)</f>
        <v>0</v>
      </c>
      <c r="BJ5455" s="53" t="s">
        <v>90</v>
      </c>
      <c r="BK5455" s="179">
        <f>ROUND(I5455*H5455,2)</f>
        <v>0</v>
      </c>
      <c r="BL5455" s="53" t="s">
        <v>495</v>
      </c>
      <c r="BM5455" s="271" t="s">
        <v>4271</v>
      </c>
    </row>
    <row r="5456" spans="2:65" s="273" customFormat="1">
      <c r="B5456" s="272"/>
      <c r="D5456" s="274" t="s">
        <v>373</v>
      </c>
      <c r="E5456" s="275" t="s">
        <v>1</v>
      </c>
      <c r="F5456" s="276" t="s">
        <v>4272</v>
      </c>
      <c r="H5456" s="275" t="s">
        <v>1</v>
      </c>
      <c r="L5456" s="272"/>
      <c r="M5456" s="277"/>
      <c r="T5456" s="278"/>
      <c r="AT5456" s="275" t="s">
        <v>373</v>
      </c>
      <c r="AU5456" s="275" t="s">
        <v>90</v>
      </c>
      <c r="AV5456" s="273" t="s">
        <v>84</v>
      </c>
      <c r="AW5456" s="273" t="s">
        <v>31</v>
      </c>
      <c r="AX5456" s="273" t="s">
        <v>77</v>
      </c>
      <c r="AY5456" s="275" t="s">
        <v>366</v>
      </c>
    </row>
    <row r="5457" spans="2:65" s="280" customFormat="1">
      <c r="B5457" s="279"/>
      <c r="D5457" s="274" t="s">
        <v>373</v>
      </c>
      <c r="E5457" s="281" t="s">
        <v>1</v>
      </c>
      <c r="F5457" s="282" t="s">
        <v>4273</v>
      </c>
      <c r="H5457" s="283">
        <v>99.209000000000003</v>
      </c>
      <c r="L5457" s="279"/>
      <c r="M5457" s="284"/>
      <c r="T5457" s="285"/>
      <c r="AT5457" s="281" t="s">
        <v>373</v>
      </c>
      <c r="AU5457" s="281" t="s">
        <v>90</v>
      </c>
      <c r="AV5457" s="280" t="s">
        <v>90</v>
      </c>
      <c r="AW5457" s="280" t="s">
        <v>31</v>
      </c>
      <c r="AX5457" s="280" t="s">
        <v>77</v>
      </c>
      <c r="AY5457" s="281" t="s">
        <v>366</v>
      </c>
    </row>
    <row r="5458" spans="2:65" s="280" customFormat="1" ht="22.5">
      <c r="B5458" s="279"/>
      <c r="D5458" s="274" t="s">
        <v>373</v>
      </c>
      <c r="E5458" s="281" t="s">
        <v>1</v>
      </c>
      <c r="F5458" s="282" t="s">
        <v>4274</v>
      </c>
      <c r="H5458" s="283">
        <v>31.63</v>
      </c>
      <c r="L5458" s="279"/>
      <c r="M5458" s="284"/>
      <c r="T5458" s="285"/>
      <c r="AT5458" s="281" t="s">
        <v>373</v>
      </c>
      <c r="AU5458" s="281" t="s">
        <v>90</v>
      </c>
      <c r="AV5458" s="280" t="s">
        <v>90</v>
      </c>
      <c r="AW5458" s="280" t="s">
        <v>31</v>
      </c>
      <c r="AX5458" s="280" t="s">
        <v>77</v>
      </c>
      <c r="AY5458" s="281" t="s">
        <v>366</v>
      </c>
    </row>
    <row r="5459" spans="2:65" s="280" customFormat="1">
      <c r="B5459" s="279"/>
      <c r="D5459" s="274" t="s">
        <v>373</v>
      </c>
      <c r="E5459" s="281" t="s">
        <v>1</v>
      </c>
      <c r="F5459" s="282" t="s">
        <v>4275</v>
      </c>
      <c r="H5459" s="283">
        <v>84.608999999999995</v>
      </c>
      <c r="L5459" s="279"/>
      <c r="M5459" s="284"/>
      <c r="T5459" s="285"/>
      <c r="AT5459" s="281" t="s">
        <v>373</v>
      </c>
      <c r="AU5459" s="281" t="s">
        <v>90</v>
      </c>
      <c r="AV5459" s="280" t="s">
        <v>90</v>
      </c>
      <c r="AW5459" s="280" t="s">
        <v>31</v>
      </c>
      <c r="AX5459" s="280" t="s">
        <v>77</v>
      </c>
      <c r="AY5459" s="281" t="s">
        <v>366</v>
      </c>
    </row>
    <row r="5460" spans="2:65" s="280" customFormat="1">
      <c r="B5460" s="279"/>
      <c r="D5460" s="274" t="s">
        <v>373</v>
      </c>
      <c r="E5460" s="281" t="s">
        <v>1</v>
      </c>
      <c r="F5460" s="282" t="s">
        <v>4276</v>
      </c>
      <c r="H5460" s="283">
        <v>132.637</v>
      </c>
      <c r="L5460" s="279"/>
      <c r="M5460" s="284"/>
      <c r="T5460" s="285"/>
      <c r="AT5460" s="281" t="s">
        <v>373</v>
      </c>
      <c r="AU5460" s="281" t="s">
        <v>90</v>
      </c>
      <c r="AV5460" s="280" t="s">
        <v>90</v>
      </c>
      <c r="AW5460" s="280" t="s">
        <v>31</v>
      </c>
      <c r="AX5460" s="280" t="s">
        <v>77</v>
      </c>
      <c r="AY5460" s="281" t="s">
        <v>366</v>
      </c>
    </row>
    <row r="5461" spans="2:65" s="280" customFormat="1">
      <c r="B5461" s="279"/>
      <c r="D5461" s="274" t="s">
        <v>373</v>
      </c>
      <c r="E5461" s="281" t="s">
        <v>1</v>
      </c>
      <c r="F5461" s="282" t="s">
        <v>4277</v>
      </c>
      <c r="H5461" s="283">
        <v>22.591000000000001</v>
      </c>
      <c r="L5461" s="279"/>
      <c r="M5461" s="284"/>
      <c r="T5461" s="285"/>
      <c r="AT5461" s="281" t="s">
        <v>373</v>
      </c>
      <c r="AU5461" s="281" t="s">
        <v>90</v>
      </c>
      <c r="AV5461" s="280" t="s">
        <v>90</v>
      </c>
      <c r="AW5461" s="280" t="s">
        <v>31</v>
      </c>
      <c r="AX5461" s="280" t="s">
        <v>77</v>
      </c>
      <c r="AY5461" s="281" t="s">
        <v>366</v>
      </c>
    </row>
    <row r="5462" spans="2:65" s="287" customFormat="1">
      <c r="B5462" s="286"/>
      <c r="D5462" s="274" t="s">
        <v>373</v>
      </c>
      <c r="E5462" s="288" t="s">
        <v>1</v>
      </c>
      <c r="F5462" s="289" t="s">
        <v>378</v>
      </c>
      <c r="H5462" s="290">
        <v>370.67599999999999</v>
      </c>
      <c r="L5462" s="286"/>
      <c r="M5462" s="291"/>
      <c r="T5462" s="292"/>
      <c r="AT5462" s="288" t="s">
        <v>373</v>
      </c>
      <c r="AU5462" s="288" t="s">
        <v>90</v>
      </c>
      <c r="AV5462" s="287" t="s">
        <v>371</v>
      </c>
      <c r="AW5462" s="287" t="s">
        <v>31</v>
      </c>
      <c r="AX5462" s="287" t="s">
        <v>84</v>
      </c>
      <c r="AY5462" s="288" t="s">
        <v>366</v>
      </c>
    </row>
    <row r="5463" spans="2:65" s="74" customFormat="1" ht="24.2" customHeight="1">
      <c r="B5463" s="73"/>
      <c r="C5463" s="260" t="s">
        <v>4278</v>
      </c>
      <c r="D5463" s="260" t="s">
        <v>368</v>
      </c>
      <c r="E5463" s="261" t="s">
        <v>4279</v>
      </c>
      <c r="F5463" s="262" t="s">
        <v>4280</v>
      </c>
      <c r="G5463" s="263" t="s">
        <v>4281</v>
      </c>
      <c r="H5463" s="30"/>
      <c r="I5463" s="26"/>
      <c r="J5463" s="266">
        <f>ROUND(I5463*H5463,2)</f>
        <v>0</v>
      </c>
      <c r="K5463" s="267"/>
      <c r="L5463" s="73"/>
      <c r="M5463" s="27" t="s">
        <v>1</v>
      </c>
      <c r="N5463" s="233" t="s">
        <v>43</v>
      </c>
      <c r="P5463" s="269">
        <f>O5463*H5463</f>
        <v>0</v>
      </c>
      <c r="Q5463" s="269">
        <v>0</v>
      </c>
      <c r="R5463" s="269">
        <f>Q5463*H5463</f>
        <v>0</v>
      </c>
      <c r="S5463" s="269">
        <v>0</v>
      </c>
      <c r="T5463" s="270">
        <f>S5463*H5463</f>
        <v>0</v>
      </c>
      <c r="AR5463" s="271" t="s">
        <v>495</v>
      </c>
      <c r="AT5463" s="271" t="s">
        <v>368</v>
      </c>
      <c r="AU5463" s="271" t="s">
        <v>90</v>
      </c>
      <c r="AY5463" s="53" t="s">
        <v>366</v>
      </c>
      <c r="BE5463" s="179">
        <f>IF(N5463="základná",J5463,0)</f>
        <v>0</v>
      </c>
      <c r="BF5463" s="179">
        <f>IF(N5463="znížená",J5463,0)</f>
        <v>0</v>
      </c>
      <c r="BG5463" s="179">
        <f>IF(N5463="zákl. prenesená",J5463,0)</f>
        <v>0</v>
      </c>
      <c r="BH5463" s="179">
        <f>IF(N5463="zníž. prenesená",J5463,0)</f>
        <v>0</v>
      </c>
      <c r="BI5463" s="179">
        <f>IF(N5463="nulová",J5463,0)</f>
        <v>0</v>
      </c>
      <c r="BJ5463" s="53" t="s">
        <v>90</v>
      </c>
      <c r="BK5463" s="179">
        <f>ROUND(I5463*H5463,2)</f>
        <v>0</v>
      </c>
      <c r="BL5463" s="53" t="s">
        <v>495</v>
      </c>
      <c r="BM5463" s="271" t="s">
        <v>4282</v>
      </c>
    </row>
    <row r="5464" spans="2:65" s="249" customFormat="1" ht="22.9" customHeight="1">
      <c r="B5464" s="248"/>
      <c r="D5464" s="250" t="s">
        <v>76</v>
      </c>
      <c r="E5464" s="258" t="s">
        <v>4283</v>
      </c>
      <c r="F5464" s="258" t="s">
        <v>4284</v>
      </c>
      <c r="J5464" s="259">
        <f>BK5464</f>
        <v>0</v>
      </c>
      <c r="L5464" s="248"/>
      <c r="M5464" s="253"/>
      <c r="P5464" s="254">
        <f>SUM(P5465:P5489)</f>
        <v>0</v>
      </c>
      <c r="R5464" s="254">
        <f>SUM(R5465:R5489)</f>
        <v>0.15459383999999998</v>
      </c>
      <c r="T5464" s="255">
        <f>SUM(T5465:T5489)</f>
        <v>3.6530340000000003</v>
      </c>
      <c r="AR5464" s="250" t="s">
        <v>90</v>
      </c>
      <c r="AT5464" s="256" t="s">
        <v>76</v>
      </c>
      <c r="AU5464" s="256" t="s">
        <v>84</v>
      </c>
      <c r="AY5464" s="250" t="s">
        <v>366</v>
      </c>
      <c r="BK5464" s="257">
        <f>SUM(BK5465:BK5489)</f>
        <v>0</v>
      </c>
    </row>
    <row r="5465" spans="2:65" s="74" customFormat="1" ht="24.2" customHeight="1">
      <c r="B5465" s="73"/>
      <c r="C5465" s="260" t="s">
        <v>4285</v>
      </c>
      <c r="D5465" s="260" t="s">
        <v>368</v>
      </c>
      <c r="E5465" s="261" t="s">
        <v>4286</v>
      </c>
      <c r="F5465" s="262" t="s">
        <v>4287</v>
      </c>
      <c r="G5465" s="263" t="s">
        <v>249</v>
      </c>
      <c r="H5465" s="264">
        <v>608.83900000000006</v>
      </c>
      <c r="I5465" s="26"/>
      <c r="J5465" s="266">
        <f>ROUND(I5465*H5465,2)</f>
        <v>0</v>
      </c>
      <c r="K5465" s="267"/>
      <c r="L5465" s="73"/>
      <c r="M5465" s="27" t="s">
        <v>1</v>
      </c>
      <c r="N5465" s="233" t="s">
        <v>43</v>
      </c>
      <c r="P5465" s="269">
        <f>O5465*H5465</f>
        <v>0</v>
      </c>
      <c r="Q5465" s="269">
        <v>0</v>
      </c>
      <c r="R5465" s="269">
        <f>Q5465*H5465</f>
        <v>0</v>
      </c>
      <c r="S5465" s="269">
        <v>6.0000000000000001E-3</v>
      </c>
      <c r="T5465" s="270">
        <f>S5465*H5465</f>
        <v>3.6530340000000003</v>
      </c>
      <c r="AR5465" s="271" t="s">
        <v>495</v>
      </c>
      <c r="AT5465" s="271" t="s">
        <v>368</v>
      </c>
      <c r="AU5465" s="271" t="s">
        <v>90</v>
      </c>
      <c r="AY5465" s="53" t="s">
        <v>366</v>
      </c>
      <c r="BE5465" s="179">
        <f>IF(N5465="základná",J5465,0)</f>
        <v>0</v>
      </c>
      <c r="BF5465" s="179">
        <f>IF(N5465="znížená",J5465,0)</f>
        <v>0</v>
      </c>
      <c r="BG5465" s="179">
        <f>IF(N5465="zákl. prenesená",J5465,0)</f>
        <v>0</v>
      </c>
      <c r="BH5465" s="179">
        <f>IF(N5465="zníž. prenesená",J5465,0)</f>
        <v>0</v>
      </c>
      <c r="BI5465" s="179">
        <f>IF(N5465="nulová",J5465,0)</f>
        <v>0</v>
      </c>
      <c r="BJ5465" s="53" t="s">
        <v>90</v>
      </c>
      <c r="BK5465" s="179">
        <f>ROUND(I5465*H5465,2)</f>
        <v>0</v>
      </c>
      <c r="BL5465" s="53" t="s">
        <v>495</v>
      </c>
      <c r="BM5465" s="271" t="s">
        <v>4288</v>
      </c>
    </row>
    <row r="5466" spans="2:65" s="280" customFormat="1">
      <c r="B5466" s="279"/>
      <c r="D5466" s="274" t="s">
        <v>373</v>
      </c>
      <c r="E5466" s="281" t="s">
        <v>1</v>
      </c>
      <c r="F5466" s="282" t="s">
        <v>189</v>
      </c>
      <c r="H5466" s="283">
        <v>94.9</v>
      </c>
      <c r="L5466" s="279"/>
      <c r="M5466" s="284"/>
      <c r="T5466" s="285"/>
      <c r="AT5466" s="281" t="s">
        <v>373</v>
      </c>
      <c r="AU5466" s="281" t="s">
        <v>90</v>
      </c>
      <c r="AV5466" s="280" t="s">
        <v>90</v>
      </c>
      <c r="AW5466" s="280" t="s">
        <v>31</v>
      </c>
      <c r="AX5466" s="280" t="s">
        <v>77</v>
      </c>
      <c r="AY5466" s="281" t="s">
        <v>366</v>
      </c>
    </row>
    <row r="5467" spans="2:65" s="280" customFormat="1">
      <c r="B5467" s="279"/>
      <c r="D5467" s="274" t="s">
        <v>373</v>
      </c>
      <c r="E5467" s="281" t="s">
        <v>1</v>
      </c>
      <c r="F5467" s="282" t="s">
        <v>4289</v>
      </c>
      <c r="H5467" s="283">
        <v>513.93899999999996</v>
      </c>
      <c r="L5467" s="279"/>
      <c r="M5467" s="284"/>
      <c r="T5467" s="285"/>
      <c r="AT5467" s="281" t="s">
        <v>373</v>
      </c>
      <c r="AU5467" s="281" t="s">
        <v>90</v>
      </c>
      <c r="AV5467" s="280" t="s">
        <v>90</v>
      </c>
      <c r="AW5467" s="280" t="s">
        <v>31</v>
      </c>
      <c r="AX5467" s="280" t="s">
        <v>77</v>
      </c>
      <c r="AY5467" s="281" t="s">
        <v>366</v>
      </c>
    </row>
    <row r="5468" spans="2:65" s="287" customFormat="1">
      <c r="B5468" s="286"/>
      <c r="D5468" s="274" t="s">
        <v>373</v>
      </c>
      <c r="E5468" s="288" t="s">
        <v>1</v>
      </c>
      <c r="F5468" s="289" t="s">
        <v>378</v>
      </c>
      <c r="H5468" s="290">
        <v>608.83900000000006</v>
      </c>
      <c r="L5468" s="286"/>
      <c r="M5468" s="291"/>
      <c r="T5468" s="292"/>
      <c r="AT5468" s="288" t="s">
        <v>373</v>
      </c>
      <c r="AU5468" s="288" t="s">
        <v>90</v>
      </c>
      <c r="AV5468" s="287" t="s">
        <v>371</v>
      </c>
      <c r="AW5468" s="287" t="s">
        <v>31</v>
      </c>
      <c r="AX5468" s="287" t="s">
        <v>84</v>
      </c>
      <c r="AY5468" s="288" t="s">
        <v>366</v>
      </c>
    </row>
    <row r="5469" spans="2:65" s="74" customFormat="1" ht="37.9" customHeight="1">
      <c r="B5469" s="73"/>
      <c r="C5469" s="260" t="s">
        <v>4290</v>
      </c>
      <c r="D5469" s="260" t="s">
        <v>368</v>
      </c>
      <c r="E5469" s="261" t="s">
        <v>4291</v>
      </c>
      <c r="F5469" s="262" t="s">
        <v>4292</v>
      </c>
      <c r="G5469" s="263" t="s">
        <v>249</v>
      </c>
      <c r="H5469" s="264">
        <v>38.270000000000003</v>
      </c>
      <c r="I5469" s="26"/>
      <c r="J5469" s="266">
        <f>ROUND(I5469*H5469,2)</f>
        <v>0</v>
      </c>
      <c r="K5469" s="267"/>
      <c r="L5469" s="73"/>
      <c r="M5469" s="27" t="s">
        <v>1</v>
      </c>
      <c r="N5469" s="233" t="s">
        <v>43</v>
      </c>
      <c r="P5469" s="269">
        <f>O5469*H5469</f>
        <v>0</v>
      </c>
      <c r="Q5469" s="269">
        <v>0</v>
      </c>
      <c r="R5469" s="269">
        <f>Q5469*H5469</f>
        <v>0</v>
      </c>
      <c r="S5469" s="269">
        <v>0</v>
      </c>
      <c r="T5469" s="270">
        <f>S5469*H5469</f>
        <v>0</v>
      </c>
      <c r="AR5469" s="271" t="s">
        <v>495</v>
      </c>
      <c r="AT5469" s="271" t="s">
        <v>368</v>
      </c>
      <c r="AU5469" s="271" t="s">
        <v>90</v>
      </c>
      <c r="AY5469" s="53" t="s">
        <v>366</v>
      </c>
      <c r="BE5469" s="179">
        <f>IF(N5469="základná",J5469,0)</f>
        <v>0</v>
      </c>
      <c r="BF5469" s="179">
        <f>IF(N5469="znížená",J5469,0)</f>
        <v>0</v>
      </c>
      <c r="BG5469" s="179">
        <f>IF(N5469="zákl. prenesená",J5469,0)</f>
        <v>0</v>
      </c>
      <c r="BH5469" s="179">
        <f>IF(N5469="zníž. prenesená",J5469,0)</f>
        <v>0</v>
      </c>
      <c r="BI5469" s="179">
        <f>IF(N5469="nulová",J5469,0)</f>
        <v>0</v>
      </c>
      <c r="BJ5469" s="53" t="s">
        <v>90</v>
      </c>
      <c r="BK5469" s="179">
        <f>ROUND(I5469*H5469,2)</f>
        <v>0</v>
      </c>
      <c r="BL5469" s="53" t="s">
        <v>495</v>
      </c>
      <c r="BM5469" s="271" t="s">
        <v>4293</v>
      </c>
    </row>
    <row r="5470" spans="2:65" s="280" customFormat="1">
      <c r="B5470" s="279"/>
      <c r="D5470" s="274" t="s">
        <v>373</v>
      </c>
      <c r="E5470" s="281" t="s">
        <v>1</v>
      </c>
      <c r="F5470" s="282" t="s">
        <v>171</v>
      </c>
      <c r="H5470" s="283">
        <v>38.270000000000003</v>
      </c>
      <c r="L5470" s="279"/>
      <c r="M5470" s="284"/>
      <c r="T5470" s="285"/>
      <c r="AT5470" s="281" t="s">
        <v>373</v>
      </c>
      <c r="AU5470" s="281" t="s">
        <v>90</v>
      </c>
      <c r="AV5470" s="280" t="s">
        <v>90</v>
      </c>
      <c r="AW5470" s="280" t="s">
        <v>31</v>
      </c>
      <c r="AX5470" s="280" t="s">
        <v>84</v>
      </c>
      <c r="AY5470" s="281" t="s">
        <v>366</v>
      </c>
    </row>
    <row r="5471" spans="2:65" s="74" customFormat="1" ht="24.2" customHeight="1">
      <c r="B5471" s="73"/>
      <c r="C5471" s="300" t="s">
        <v>4294</v>
      </c>
      <c r="D5471" s="300" t="s">
        <v>621</v>
      </c>
      <c r="E5471" s="301" t="s">
        <v>4295</v>
      </c>
      <c r="F5471" s="302" t="s">
        <v>4296</v>
      </c>
      <c r="G5471" s="303" t="s">
        <v>249</v>
      </c>
      <c r="H5471" s="304">
        <v>44.011000000000003</v>
      </c>
      <c r="I5471" s="28"/>
      <c r="J5471" s="306">
        <f>ROUND(I5471*H5471,2)</f>
        <v>0</v>
      </c>
      <c r="K5471" s="307"/>
      <c r="L5471" s="308"/>
      <c r="M5471" s="29" t="s">
        <v>1</v>
      </c>
      <c r="N5471" s="310" t="s">
        <v>43</v>
      </c>
      <c r="P5471" s="269">
        <f>O5471*H5471</f>
        <v>0</v>
      </c>
      <c r="Q5471" s="269">
        <v>1E-3</v>
      </c>
      <c r="R5471" s="269">
        <f>Q5471*H5471</f>
        <v>4.4011000000000002E-2</v>
      </c>
      <c r="S5471" s="269">
        <v>0</v>
      </c>
      <c r="T5471" s="270">
        <f>S5471*H5471</f>
        <v>0</v>
      </c>
      <c r="AR5471" s="271" t="s">
        <v>608</v>
      </c>
      <c r="AT5471" s="271" t="s">
        <v>621</v>
      </c>
      <c r="AU5471" s="271" t="s">
        <v>90</v>
      </c>
      <c r="AY5471" s="53" t="s">
        <v>366</v>
      </c>
      <c r="BE5471" s="179">
        <f>IF(N5471="základná",J5471,0)</f>
        <v>0</v>
      </c>
      <c r="BF5471" s="179">
        <f>IF(N5471="znížená",J5471,0)</f>
        <v>0</v>
      </c>
      <c r="BG5471" s="179">
        <f>IF(N5471="zákl. prenesená",J5471,0)</f>
        <v>0</v>
      </c>
      <c r="BH5471" s="179">
        <f>IF(N5471="zníž. prenesená",J5471,0)</f>
        <v>0</v>
      </c>
      <c r="BI5471" s="179">
        <f>IF(N5471="nulová",J5471,0)</f>
        <v>0</v>
      </c>
      <c r="BJ5471" s="53" t="s">
        <v>90</v>
      </c>
      <c r="BK5471" s="179">
        <f>ROUND(I5471*H5471,2)</f>
        <v>0</v>
      </c>
      <c r="BL5471" s="53" t="s">
        <v>495</v>
      </c>
      <c r="BM5471" s="271" t="s">
        <v>4297</v>
      </c>
    </row>
    <row r="5472" spans="2:65" s="280" customFormat="1">
      <c r="B5472" s="279"/>
      <c r="D5472" s="274" t="s">
        <v>373</v>
      </c>
      <c r="E5472" s="281" t="s">
        <v>1</v>
      </c>
      <c r="F5472" s="282" t="s">
        <v>4298</v>
      </c>
      <c r="H5472" s="283">
        <v>44.011000000000003</v>
      </c>
      <c r="L5472" s="279"/>
      <c r="M5472" s="284"/>
      <c r="T5472" s="285"/>
      <c r="AT5472" s="281" t="s">
        <v>373</v>
      </c>
      <c r="AU5472" s="281" t="s">
        <v>90</v>
      </c>
      <c r="AV5472" s="280" t="s">
        <v>90</v>
      </c>
      <c r="AW5472" s="280" t="s">
        <v>31</v>
      </c>
      <c r="AX5472" s="280" t="s">
        <v>84</v>
      </c>
      <c r="AY5472" s="281" t="s">
        <v>366</v>
      </c>
    </row>
    <row r="5473" spans="2:65" s="74" customFormat="1" ht="24.2" customHeight="1">
      <c r="B5473" s="73"/>
      <c r="C5473" s="260" t="s">
        <v>4299</v>
      </c>
      <c r="D5473" s="260" t="s">
        <v>368</v>
      </c>
      <c r="E5473" s="261" t="s">
        <v>4300</v>
      </c>
      <c r="F5473" s="262" t="s">
        <v>4301</v>
      </c>
      <c r="G5473" s="263" t="s">
        <v>249</v>
      </c>
      <c r="H5473" s="264">
        <v>340.94</v>
      </c>
      <c r="I5473" s="26"/>
      <c r="J5473" s="266">
        <f>ROUND(I5473*H5473,2)</f>
        <v>0</v>
      </c>
      <c r="K5473" s="267"/>
      <c r="L5473" s="73"/>
      <c r="M5473" s="27" t="s">
        <v>1</v>
      </c>
      <c r="N5473" s="233" t="s">
        <v>43</v>
      </c>
      <c r="P5473" s="269">
        <f>O5473*H5473</f>
        <v>0</v>
      </c>
      <c r="Q5473" s="269">
        <v>0</v>
      </c>
      <c r="R5473" s="269">
        <f>Q5473*H5473</f>
        <v>0</v>
      </c>
      <c r="S5473" s="269">
        <v>0</v>
      </c>
      <c r="T5473" s="270">
        <f>S5473*H5473</f>
        <v>0</v>
      </c>
      <c r="AR5473" s="271" t="s">
        <v>495</v>
      </c>
      <c r="AT5473" s="271" t="s">
        <v>368</v>
      </c>
      <c r="AU5473" s="271" t="s">
        <v>90</v>
      </c>
      <c r="AY5473" s="53" t="s">
        <v>366</v>
      </c>
      <c r="BE5473" s="179">
        <f>IF(N5473="základná",J5473,0)</f>
        <v>0</v>
      </c>
      <c r="BF5473" s="179">
        <f>IF(N5473="znížená",J5473,0)</f>
        <v>0</v>
      </c>
      <c r="BG5473" s="179">
        <f>IF(N5473="zákl. prenesená",J5473,0)</f>
        <v>0</v>
      </c>
      <c r="BH5473" s="179">
        <f>IF(N5473="zníž. prenesená",J5473,0)</f>
        <v>0</v>
      </c>
      <c r="BI5473" s="179">
        <f>IF(N5473="nulová",J5473,0)</f>
        <v>0</v>
      </c>
      <c r="BJ5473" s="53" t="s">
        <v>90</v>
      </c>
      <c r="BK5473" s="179">
        <f>ROUND(I5473*H5473,2)</f>
        <v>0</v>
      </c>
      <c r="BL5473" s="53" t="s">
        <v>495</v>
      </c>
      <c r="BM5473" s="271" t="s">
        <v>4302</v>
      </c>
    </row>
    <row r="5474" spans="2:65" s="273" customFormat="1">
      <c r="B5474" s="272"/>
      <c r="D5474" s="274" t="s">
        <v>373</v>
      </c>
      <c r="E5474" s="275" t="s">
        <v>1</v>
      </c>
      <c r="F5474" s="276" t="s">
        <v>4303</v>
      </c>
      <c r="H5474" s="275" t="s">
        <v>1</v>
      </c>
      <c r="L5474" s="272"/>
      <c r="M5474" s="277"/>
      <c r="T5474" s="278"/>
      <c r="AT5474" s="275" t="s">
        <v>373</v>
      </c>
      <c r="AU5474" s="275" t="s">
        <v>90</v>
      </c>
      <c r="AV5474" s="273" t="s">
        <v>84</v>
      </c>
      <c r="AW5474" s="273" t="s">
        <v>31</v>
      </c>
      <c r="AX5474" s="273" t="s">
        <v>77</v>
      </c>
      <c r="AY5474" s="275" t="s">
        <v>366</v>
      </c>
    </row>
    <row r="5475" spans="2:65" s="280" customFormat="1">
      <c r="B5475" s="279"/>
      <c r="D5475" s="274" t="s">
        <v>373</v>
      </c>
      <c r="E5475" s="281" t="s">
        <v>1</v>
      </c>
      <c r="F5475" s="282" t="s">
        <v>4304</v>
      </c>
      <c r="H5475" s="283">
        <v>132.19999999999999</v>
      </c>
      <c r="L5475" s="279"/>
      <c r="M5475" s="284"/>
      <c r="T5475" s="285"/>
      <c r="AT5475" s="281" t="s">
        <v>373</v>
      </c>
      <c r="AU5475" s="281" t="s">
        <v>90</v>
      </c>
      <c r="AV5475" s="280" t="s">
        <v>90</v>
      </c>
      <c r="AW5475" s="280" t="s">
        <v>31</v>
      </c>
      <c r="AX5475" s="280" t="s">
        <v>77</v>
      </c>
      <c r="AY5475" s="281" t="s">
        <v>366</v>
      </c>
    </row>
    <row r="5476" spans="2:65" s="287" customFormat="1">
      <c r="B5476" s="286"/>
      <c r="D5476" s="274" t="s">
        <v>373</v>
      </c>
      <c r="E5476" s="288" t="s">
        <v>173</v>
      </c>
      <c r="F5476" s="289" t="s">
        <v>378</v>
      </c>
      <c r="H5476" s="290">
        <v>132.19999999999999</v>
      </c>
      <c r="L5476" s="286"/>
      <c r="M5476" s="291"/>
      <c r="T5476" s="292"/>
      <c r="AT5476" s="288" t="s">
        <v>373</v>
      </c>
      <c r="AU5476" s="288" t="s">
        <v>90</v>
      </c>
      <c r="AV5476" s="287" t="s">
        <v>371</v>
      </c>
      <c r="AW5476" s="287" t="s">
        <v>31</v>
      </c>
      <c r="AX5476" s="287" t="s">
        <v>77</v>
      </c>
      <c r="AY5476" s="288" t="s">
        <v>366</v>
      </c>
    </row>
    <row r="5477" spans="2:65" s="273" customFormat="1">
      <c r="B5477" s="272"/>
      <c r="D5477" s="274" t="s">
        <v>373</v>
      </c>
      <c r="E5477" s="275" t="s">
        <v>1</v>
      </c>
      <c r="F5477" s="276" t="s">
        <v>2727</v>
      </c>
      <c r="H5477" s="275" t="s">
        <v>1</v>
      </c>
      <c r="L5477" s="272"/>
      <c r="M5477" s="277"/>
      <c r="T5477" s="278"/>
      <c r="AT5477" s="275" t="s">
        <v>373</v>
      </c>
      <c r="AU5477" s="275" t="s">
        <v>90</v>
      </c>
      <c r="AV5477" s="273" t="s">
        <v>84</v>
      </c>
      <c r="AW5477" s="273" t="s">
        <v>31</v>
      </c>
      <c r="AX5477" s="273" t="s">
        <v>77</v>
      </c>
      <c r="AY5477" s="275" t="s">
        <v>366</v>
      </c>
    </row>
    <row r="5478" spans="2:65" s="280" customFormat="1">
      <c r="B5478" s="279"/>
      <c r="D5478" s="274" t="s">
        <v>373</v>
      </c>
      <c r="E5478" s="281" t="s">
        <v>1</v>
      </c>
      <c r="F5478" s="282" t="s">
        <v>172</v>
      </c>
      <c r="H5478" s="283">
        <v>38.270000000000003</v>
      </c>
      <c r="L5478" s="279"/>
      <c r="M5478" s="284"/>
      <c r="T5478" s="285"/>
      <c r="AT5478" s="281" t="s">
        <v>373</v>
      </c>
      <c r="AU5478" s="281" t="s">
        <v>90</v>
      </c>
      <c r="AV5478" s="280" t="s">
        <v>90</v>
      </c>
      <c r="AW5478" s="280" t="s">
        <v>31</v>
      </c>
      <c r="AX5478" s="280" t="s">
        <v>77</v>
      </c>
      <c r="AY5478" s="281" t="s">
        <v>366</v>
      </c>
    </row>
    <row r="5479" spans="2:65" s="287" customFormat="1">
      <c r="B5479" s="286"/>
      <c r="D5479" s="274" t="s">
        <v>373</v>
      </c>
      <c r="E5479" s="288" t="s">
        <v>171</v>
      </c>
      <c r="F5479" s="289" t="s">
        <v>378</v>
      </c>
      <c r="H5479" s="290">
        <v>38.270000000000003</v>
      </c>
      <c r="L5479" s="286"/>
      <c r="M5479" s="291"/>
      <c r="T5479" s="292"/>
      <c r="AT5479" s="288" t="s">
        <v>373</v>
      </c>
      <c r="AU5479" s="288" t="s">
        <v>90</v>
      </c>
      <c r="AV5479" s="287" t="s">
        <v>371</v>
      </c>
      <c r="AW5479" s="287" t="s">
        <v>31</v>
      </c>
      <c r="AX5479" s="287" t="s">
        <v>77</v>
      </c>
      <c r="AY5479" s="288" t="s">
        <v>366</v>
      </c>
    </row>
    <row r="5480" spans="2:65" s="273" customFormat="1">
      <c r="B5480" s="272"/>
      <c r="D5480" s="274" t="s">
        <v>373</v>
      </c>
      <c r="E5480" s="275" t="s">
        <v>1</v>
      </c>
      <c r="F5480" s="276" t="s">
        <v>4305</v>
      </c>
      <c r="H5480" s="275" t="s">
        <v>1</v>
      </c>
      <c r="L5480" s="272"/>
      <c r="M5480" s="277"/>
      <c r="T5480" s="278"/>
      <c r="AT5480" s="275" t="s">
        <v>373</v>
      </c>
      <c r="AU5480" s="275" t="s">
        <v>90</v>
      </c>
      <c r="AV5480" s="273" t="s">
        <v>84</v>
      </c>
      <c r="AW5480" s="273" t="s">
        <v>31</v>
      </c>
      <c r="AX5480" s="273" t="s">
        <v>77</v>
      </c>
      <c r="AY5480" s="275" t="s">
        <v>366</v>
      </c>
    </row>
    <row r="5481" spans="2:65" s="280" customFormat="1">
      <c r="B5481" s="279"/>
      <c r="D5481" s="274" t="s">
        <v>373</v>
      </c>
      <c r="E5481" s="281" t="s">
        <v>1</v>
      </c>
      <c r="F5481" s="282" t="s">
        <v>4306</v>
      </c>
      <c r="H5481" s="283">
        <v>302.67</v>
      </c>
      <c r="L5481" s="279"/>
      <c r="M5481" s="284"/>
      <c r="T5481" s="285"/>
      <c r="AT5481" s="281" t="s">
        <v>373</v>
      </c>
      <c r="AU5481" s="281" t="s">
        <v>90</v>
      </c>
      <c r="AV5481" s="280" t="s">
        <v>90</v>
      </c>
      <c r="AW5481" s="280" t="s">
        <v>31</v>
      </c>
      <c r="AX5481" s="280" t="s">
        <v>77</v>
      </c>
      <c r="AY5481" s="281" t="s">
        <v>366</v>
      </c>
    </row>
    <row r="5482" spans="2:65" s="273" customFormat="1">
      <c r="B5482" s="272"/>
      <c r="D5482" s="274" t="s">
        <v>373</v>
      </c>
      <c r="E5482" s="275" t="s">
        <v>1</v>
      </c>
      <c r="F5482" s="276" t="s">
        <v>4307</v>
      </c>
      <c r="H5482" s="275" t="s">
        <v>1</v>
      </c>
      <c r="L5482" s="272"/>
      <c r="M5482" s="277"/>
      <c r="T5482" s="278"/>
      <c r="AT5482" s="275" t="s">
        <v>373</v>
      </c>
      <c r="AU5482" s="275" t="s">
        <v>90</v>
      </c>
      <c r="AV5482" s="273" t="s">
        <v>84</v>
      </c>
      <c r="AW5482" s="273" t="s">
        <v>31</v>
      </c>
      <c r="AX5482" s="273" t="s">
        <v>77</v>
      </c>
      <c r="AY5482" s="275" t="s">
        <v>366</v>
      </c>
    </row>
    <row r="5483" spans="2:65" s="280" customFormat="1">
      <c r="B5483" s="279"/>
      <c r="D5483" s="274" t="s">
        <v>373</v>
      </c>
      <c r="E5483" s="281" t="s">
        <v>1</v>
      </c>
      <c r="F5483" s="282" t="s">
        <v>171</v>
      </c>
      <c r="H5483" s="283">
        <v>38.270000000000003</v>
      </c>
      <c r="L5483" s="279"/>
      <c r="M5483" s="284"/>
      <c r="T5483" s="285"/>
      <c r="AT5483" s="281" t="s">
        <v>373</v>
      </c>
      <c r="AU5483" s="281" t="s">
        <v>90</v>
      </c>
      <c r="AV5483" s="280" t="s">
        <v>90</v>
      </c>
      <c r="AW5483" s="280" t="s">
        <v>31</v>
      </c>
      <c r="AX5483" s="280" t="s">
        <v>77</v>
      </c>
      <c r="AY5483" s="281" t="s">
        <v>366</v>
      </c>
    </row>
    <row r="5484" spans="2:65" s="287" customFormat="1">
      <c r="B5484" s="286"/>
      <c r="D5484" s="274" t="s">
        <v>373</v>
      </c>
      <c r="E5484" s="288" t="s">
        <v>1</v>
      </c>
      <c r="F5484" s="289" t="s">
        <v>378</v>
      </c>
      <c r="H5484" s="290">
        <v>340.94</v>
      </c>
      <c r="L5484" s="286"/>
      <c r="M5484" s="291"/>
      <c r="T5484" s="292"/>
      <c r="AT5484" s="288" t="s">
        <v>373</v>
      </c>
      <c r="AU5484" s="288" t="s">
        <v>90</v>
      </c>
      <c r="AV5484" s="287" t="s">
        <v>371</v>
      </c>
      <c r="AW5484" s="287" t="s">
        <v>31</v>
      </c>
      <c r="AX5484" s="287" t="s">
        <v>84</v>
      </c>
      <c r="AY5484" s="288" t="s">
        <v>366</v>
      </c>
    </row>
    <row r="5485" spans="2:65" s="74" customFormat="1" ht="16.5" customHeight="1">
      <c r="B5485" s="73"/>
      <c r="C5485" s="300" t="s">
        <v>4308</v>
      </c>
      <c r="D5485" s="300" t="s">
        <v>621</v>
      </c>
      <c r="E5485" s="301" t="s">
        <v>4309</v>
      </c>
      <c r="F5485" s="302" t="s">
        <v>4310</v>
      </c>
      <c r="G5485" s="303" t="s">
        <v>249</v>
      </c>
      <c r="H5485" s="304">
        <v>348.07100000000003</v>
      </c>
      <c r="I5485" s="28"/>
      <c r="J5485" s="306">
        <f>ROUND(I5485*H5485,2)</f>
        <v>0</v>
      </c>
      <c r="K5485" s="307"/>
      <c r="L5485" s="308"/>
      <c r="M5485" s="29" t="s">
        <v>1</v>
      </c>
      <c r="N5485" s="310" t="s">
        <v>43</v>
      </c>
      <c r="P5485" s="269">
        <f>O5485*H5485</f>
        <v>0</v>
      </c>
      <c r="Q5485" s="269">
        <v>2.9999999999999997E-4</v>
      </c>
      <c r="R5485" s="269">
        <f>Q5485*H5485</f>
        <v>0.10442129999999999</v>
      </c>
      <c r="S5485" s="269">
        <v>0</v>
      </c>
      <c r="T5485" s="270">
        <f>S5485*H5485</f>
        <v>0</v>
      </c>
      <c r="AR5485" s="271" t="s">
        <v>608</v>
      </c>
      <c r="AT5485" s="271" t="s">
        <v>621</v>
      </c>
      <c r="AU5485" s="271" t="s">
        <v>90</v>
      </c>
      <c r="AY5485" s="53" t="s">
        <v>366</v>
      </c>
      <c r="BE5485" s="179">
        <f>IF(N5485="základná",J5485,0)</f>
        <v>0</v>
      </c>
      <c r="BF5485" s="179">
        <f>IF(N5485="znížená",J5485,0)</f>
        <v>0</v>
      </c>
      <c r="BG5485" s="179">
        <f>IF(N5485="zákl. prenesená",J5485,0)</f>
        <v>0</v>
      </c>
      <c r="BH5485" s="179">
        <f>IF(N5485="zníž. prenesená",J5485,0)</f>
        <v>0</v>
      </c>
      <c r="BI5485" s="179">
        <f>IF(N5485="nulová",J5485,0)</f>
        <v>0</v>
      </c>
      <c r="BJ5485" s="53" t="s">
        <v>90</v>
      </c>
      <c r="BK5485" s="179">
        <f>ROUND(I5485*H5485,2)</f>
        <v>0</v>
      </c>
      <c r="BL5485" s="53" t="s">
        <v>495</v>
      </c>
      <c r="BM5485" s="271" t="s">
        <v>4311</v>
      </c>
    </row>
    <row r="5486" spans="2:65" s="280" customFormat="1">
      <c r="B5486" s="279"/>
      <c r="D5486" s="274" t="s">
        <v>373</v>
      </c>
      <c r="E5486" s="281" t="s">
        <v>1</v>
      </c>
      <c r="F5486" s="282" t="s">
        <v>4312</v>
      </c>
      <c r="H5486" s="283">
        <v>348.07100000000003</v>
      </c>
      <c r="L5486" s="279"/>
      <c r="M5486" s="284"/>
      <c r="T5486" s="285"/>
      <c r="AT5486" s="281" t="s">
        <v>373</v>
      </c>
      <c r="AU5486" s="281" t="s">
        <v>90</v>
      </c>
      <c r="AV5486" s="280" t="s">
        <v>90</v>
      </c>
      <c r="AW5486" s="280" t="s">
        <v>31</v>
      </c>
      <c r="AX5486" s="280" t="s">
        <v>84</v>
      </c>
      <c r="AY5486" s="281" t="s">
        <v>366</v>
      </c>
    </row>
    <row r="5487" spans="2:65" s="74" customFormat="1" ht="24.2" customHeight="1">
      <c r="B5487" s="73"/>
      <c r="C5487" s="300" t="s">
        <v>4313</v>
      </c>
      <c r="D5487" s="300" t="s">
        <v>621</v>
      </c>
      <c r="E5487" s="301" t="s">
        <v>4314</v>
      </c>
      <c r="F5487" s="302" t="s">
        <v>4315</v>
      </c>
      <c r="G5487" s="303" t="s">
        <v>249</v>
      </c>
      <c r="H5487" s="304">
        <v>44.011000000000003</v>
      </c>
      <c r="I5487" s="28"/>
      <c r="J5487" s="306">
        <f>ROUND(I5487*H5487,2)</f>
        <v>0</v>
      </c>
      <c r="K5487" s="307"/>
      <c r="L5487" s="308"/>
      <c r="M5487" s="29" t="s">
        <v>1</v>
      </c>
      <c r="N5487" s="310" t="s">
        <v>43</v>
      </c>
      <c r="P5487" s="269">
        <f>O5487*H5487</f>
        <v>0</v>
      </c>
      <c r="Q5487" s="269">
        <v>1.3999999999999999E-4</v>
      </c>
      <c r="R5487" s="269">
        <f>Q5487*H5487</f>
        <v>6.1615400000000001E-3</v>
      </c>
      <c r="S5487" s="269">
        <v>0</v>
      </c>
      <c r="T5487" s="270">
        <f>S5487*H5487</f>
        <v>0</v>
      </c>
      <c r="AR5487" s="271" t="s">
        <v>608</v>
      </c>
      <c r="AT5487" s="271" t="s">
        <v>621</v>
      </c>
      <c r="AU5487" s="271" t="s">
        <v>90</v>
      </c>
      <c r="AY5487" s="53" t="s">
        <v>366</v>
      </c>
      <c r="BE5487" s="179">
        <f>IF(N5487="základná",J5487,0)</f>
        <v>0</v>
      </c>
      <c r="BF5487" s="179">
        <f>IF(N5487="znížená",J5487,0)</f>
        <v>0</v>
      </c>
      <c r="BG5487" s="179">
        <f>IF(N5487="zákl. prenesená",J5487,0)</f>
        <v>0</v>
      </c>
      <c r="BH5487" s="179">
        <f>IF(N5487="zníž. prenesená",J5487,0)</f>
        <v>0</v>
      </c>
      <c r="BI5487" s="179">
        <f>IF(N5487="nulová",J5487,0)</f>
        <v>0</v>
      </c>
      <c r="BJ5487" s="53" t="s">
        <v>90</v>
      </c>
      <c r="BK5487" s="179">
        <f>ROUND(I5487*H5487,2)</f>
        <v>0</v>
      </c>
      <c r="BL5487" s="53" t="s">
        <v>495</v>
      </c>
      <c r="BM5487" s="271" t="s">
        <v>4316</v>
      </c>
    </row>
    <row r="5488" spans="2:65" s="280" customFormat="1">
      <c r="B5488" s="279"/>
      <c r="D5488" s="274" t="s">
        <v>373</v>
      </c>
      <c r="E5488" s="281" t="s">
        <v>1</v>
      </c>
      <c r="F5488" s="282" t="s">
        <v>4298</v>
      </c>
      <c r="H5488" s="283">
        <v>44.011000000000003</v>
      </c>
      <c r="L5488" s="279"/>
      <c r="M5488" s="284"/>
      <c r="T5488" s="285"/>
      <c r="AT5488" s="281" t="s">
        <v>373</v>
      </c>
      <c r="AU5488" s="281" t="s">
        <v>90</v>
      </c>
      <c r="AV5488" s="280" t="s">
        <v>90</v>
      </c>
      <c r="AW5488" s="280" t="s">
        <v>31</v>
      </c>
      <c r="AX5488" s="280" t="s">
        <v>84</v>
      </c>
      <c r="AY5488" s="281" t="s">
        <v>366</v>
      </c>
    </row>
    <row r="5489" spans="2:65" s="74" customFormat="1" ht="24.2" customHeight="1">
      <c r="B5489" s="73"/>
      <c r="C5489" s="260" t="s">
        <v>4317</v>
      </c>
      <c r="D5489" s="260" t="s">
        <v>368</v>
      </c>
      <c r="E5489" s="261" t="s">
        <v>4318</v>
      </c>
      <c r="F5489" s="262" t="s">
        <v>4319</v>
      </c>
      <c r="G5489" s="263" t="s">
        <v>4281</v>
      </c>
      <c r="H5489" s="30"/>
      <c r="I5489" s="26"/>
      <c r="J5489" s="266">
        <f>ROUND(I5489*H5489,2)</f>
        <v>0</v>
      </c>
      <c r="K5489" s="267"/>
      <c r="L5489" s="73"/>
      <c r="M5489" s="27" t="s">
        <v>1</v>
      </c>
      <c r="N5489" s="233" t="s">
        <v>43</v>
      </c>
      <c r="P5489" s="269">
        <f>O5489*H5489</f>
        <v>0</v>
      </c>
      <c r="Q5489" s="269">
        <v>0</v>
      </c>
      <c r="R5489" s="269">
        <f>Q5489*H5489</f>
        <v>0</v>
      </c>
      <c r="S5489" s="269">
        <v>0</v>
      </c>
      <c r="T5489" s="270">
        <f>S5489*H5489</f>
        <v>0</v>
      </c>
      <c r="AR5489" s="271" t="s">
        <v>495</v>
      </c>
      <c r="AT5489" s="271" t="s">
        <v>368</v>
      </c>
      <c r="AU5489" s="271" t="s">
        <v>90</v>
      </c>
      <c r="AY5489" s="53" t="s">
        <v>366</v>
      </c>
      <c r="BE5489" s="179">
        <f>IF(N5489="základná",J5489,0)</f>
        <v>0</v>
      </c>
      <c r="BF5489" s="179">
        <f>IF(N5489="znížená",J5489,0)</f>
        <v>0</v>
      </c>
      <c r="BG5489" s="179">
        <f>IF(N5489="zákl. prenesená",J5489,0)</f>
        <v>0</v>
      </c>
      <c r="BH5489" s="179">
        <f>IF(N5489="zníž. prenesená",J5489,0)</f>
        <v>0</v>
      </c>
      <c r="BI5489" s="179">
        <f>IF(N5489="nulová",J5489,0)</f>
        <v>0</v>
      </c>
      <c r="BJ5489" s="53" t="s">
        <v>90</v>
      </c>
      <c r="BK5489" s="179">
        <f>ROUND(I5489*H5489,2)</f>
        <v>0</v>
      </c>
      <c r="BL5489" s="53" t="s">
        <v>495</v>
      </c>
      <c r="BM5489" s="271" t="s">
        <v>4320</v>
      </c>
    </row>
    <row r="5490" spans="2:65" s="249" customFormat="1" ht="22.9" customHeight="1">
      <c r="B5490" s="248"/>
      <c r="D5490" s="250" t="s">
        <v>76</v>
      </c>
      <c r="E5490" s="258" t="s">
        <v>4321</v>
      </c>
      <c r="F5490" s="258" t="s">
        <v>4322</v>
      </c>
      <c r="J5490" s="259">
        <f>BK5490</f>
        <v>0</v>
      </c>
      <c r="L5490" s="248"/>
      <c r="M5490" s="253"/>
      <c r="P5490" s="254">
        <f>SUM(P5491:P5538)</f>
        <v>0</v>
      </c>
      <c r="R5490" s="254">
        <f>SUM(R5491:R5538)</f>
        <v>10.278597940000001</v>
      </c>
      <c r="T5490" s="255">
        <f>SUM(T5491:T5538)</f>
        <v>0.15961499999999998</v>
      </c>
      <c r="AR5490" s="250" t="s">
        <v>90</v>
      </c>
      <c r="AT5490" s="256" t="s">
        <v>76</v>
      </c>
      <c r="AU5490" s="256" t="s">
        <v>84</v>
      </c>
      <c r="AY5490" s="250" t="s">
        <v>366</v>
      </c>
      <c r="BK5490" s="257">
        <f>SUM(BK5491:BK5538)</f>
        <v>0</v>
      </c>
    </row>
    <row r="5491" spans="2:65" s="74" customFormat="1" ht="24.2" customHeight="1">
      <c r="B5491" s="73"/>
      <c r="C5491" s="260" t="s">
        <v>4323</v>
      </c>
      <c r="D5491" s="260" t="s">
        <v>368</v>
      </c>
      <c r="E5491" s="261" t="s">
        <v>4324</v>
      </c>
      <c r="F5491" s="262" t="s">
        <v>4325</v>
      </c>
      <c r="G5491" s="263" t="s">
        <v>249</v>
      </c>
      <c r="H5491" s="264">
        <v>35.47</v>
      </c>
      <c r="I5491" s="26"/>
      <c r="J5491" s="266">
        <f>ROUND(I5491*H5491,2)</f>
        <v>0</v>
      </c>
      <c r="K5491" s="267"/>
      <c r="L5491" s="73"/>
      <c r="M5491" s="27" t="s">
        <v>1</v>
      </c>
      <c r="N5491" s="233" t="s">
        <v>43</v>
      </c>
      <c r="P5491" s="269">
        <f>O5491*H5491</f>
        <v>0</v>
      </c>
      <c r="Q5491" s="269">
        <v>0</v>
      </c>
      <c r="R5491" s="269">
        <f>Q5491*H5491</f>
        <v>0</v>
      </c>
      <c r="S5491" s="269">
        <v>4.4999999999999997E-3</v>
      </c>
      <c r="T5491" s="270">
        <f>S5491*H5491</f>
        <v>0.15961499999999998</v>
      </c>
      <c r="AR5491" s="271" t="s">
        <v>495</v>
      </c>
      <c r="AT5491" s="271" t="s">
        <v>368</v>
      </c>
      <c r="AU5491" s="271" t="s">
        <v>90</v>
      </c>
      <c r="AY5491" s="53" t="s">
        <v>366</v>
      </c>
      <c r="BE5491" s="179">
        <f>IF(N5491="základná",J5491,0)</f>
        <v>0</v>
      </c>
      <c r="BF5491" s="179">
        <f>IF(N5491="znížená",J5491,0)</f>
        <v>0</v>
      </c>
      <c r="BG5491" s="179">
        <f>IF(N5491="zákl. prenesená",J5491,0)</f>
        <v>0</v>
      </c>
      <c r="BH5491" s="179">
        <f>IF(N5491="zníž. prenesená",J5491,0)</f>
        <v>0</v>
      </c>
      <c r="BI5491" s="179">
        <f>IF(N5491="nulová",J5491,0)</f>
        <v>0</v>
      </c>
      <c r="BJ5491" s="53" t="s">
        <v>90</v>
      </c>
      <c r="BK5491" s="179">
        <f>ROUND(I5491*H5491,2)</f>
        <v>0</v>
      </c>
      <c r="BL5491" s="53" t="s">
        <v>495</v>
      </c>
      <c r="BM5491" s="271" t="s">
        <v>4326</v>
      </c>
    </row>
    <row r="5492" spans="2:65" s="273" customFormat="1">
      <c r="B5492" s="272"/>
      <c r="D5492" s="274" t="s">
        <v>373</v>
      </c>
      <c r="E5492" s="275" t="s">
        <v>1</v>
      </c>
      <c r="F5492" s="276" t="s">
        <v>3202</v>
      </c>
      <c r="H5492" s="275" t="s">
        <v>1</v>
      </c>
      <c r="L5492" s="272"/>
      <c r="M5492" s="277"/>
      <c r="T5492" s="278"/>
      <c r="AT5492" s="275" t="s">
        <v>373</v>
      </c>
      <c r="AU5492" s="275" t="s">
        <v>90</v>
      </c>
      <c r="AV5492" s="273" t="s">
        <v>84</v>
      </c>
      <c r="AW5492" s="273" t="s">
        <v>31</v>
      </c>
      <c r="AX5492" s="273" t="s">
        <v>77</v>
      </c>
      <c r="AY5492" s="275" t="s">
        <v>366</v>
      </c>
    </row>
    <row r="5493" spans="2:65" s="280" customFormat="1">
      <c r="B5493" s="279"/>
      <c r="D5493" s="274" t="s">
        <v>373</v>
      </c>
      <c r="E5493" s="281" t="s">
        <v>1</v>
      </c>
      <c r="F5493" s="282" t="s">
        <v>4327</v>
      </c>
      <c r="H5493" s="283">
        <v>35.47</v>
      </c>
      <c r="L5493" s="279"/>
      <c r="M5493" s="284"/>
      <c r="T5493" s="285"/>
      <c r="AT5493" s="281" t="s">
        <v>373</v>
      </c>
      <c r="AU5493" s="281" t="s">
        <v>90</v>
      </c>
      <c r="AV5493" s="280" t="s">
        <v>90</v>
      </c>
      <c r="AW5493" s="280" t="s">
        <v>31</v>
      </c>
      <c r="AX5493" s="280" t="s">
        <v>77</v>
      </c>
      <c r="AY5493" s="281" t="s">
        <v>366</v>
      </c>
    </row>
    <row r="5494" spans="2:65" s="287" customFormat="1">
      <c r="B5494" s="286"/>
      <c r="D5494" s="274" t="s">
        <v>373</v>
      </c>
      <c r="E5494" s="288" t="s">
        <v>1</v>
      </c>
      <c r="F5494" s="289" t="s">
        <v>378</v>
      </c>
      <c r="H5494" s="290">
        <v>35.47</v>
      </c>
      <c r="L5494" s="286"/>
      <c r="M5494" s="291"/>
      <c r="T5494" s="292"/>
      <c r="AT5494" s="288" t="s">
        <v>373</v>
      </c>
      <c r="AU5494" s="288" t="s">
        <v>90</v>
      </c>
      <c r="AV5494" s="287" t="s">
        <v>371</v>
      </c>
      <c r="AW5494" s="287" t="s">
        <v>31</v>
      </c>
      <c r="AX5494" s="287" t="s">
        <v>84</v>
      </c>
      <c r="AY5494" s="288" t="s">
        <v>366</v>
      </c>
    </row>
    <row r="5495" spans="2:65" s="74" customFormat="1" ht="24.2" customHeight="1">
      <c r="B5495" s="73"/>
      <c r="C5495" s="260" t="s">
        <v>4328</v>
      </c>
      <c r="D5495" s="260" t="s">
        <v>368</v>
      </c>
      <c r="E5495" s="261" t="s">
        <v>4329</v>
      </c>
      <c r="F5495" s="262" t="s">
        <v>4330</v>
      </c>
      <c r="G5495" s="263" t="s">
        <v>249</v>
      </c>
      <c r="H5495" s="264">
        <v>1738.681</v>
      </c>
      <c r="I5495" s="26"/>
      <c r="J5495" s="266">
        <f>ROUND(I5495*H5495,2)</f>
        <v>0</v>
      </c>
      <c r="K5495" s="267"/>
      <c r="L5495" s="73"/>
      <c r="M5495" s="27" t="s">
        <v>1</v>
      </c>
      <c r="N5495" s="233" t="s">
        <v>43</v>
      </c>
      <c r="P5495" s="269">
        <f>O5495*H5495</f>
        <v>0</v>
      </c>
      <c r="Q5495" s="269">
        <v>0</v>
      </c>
      <c r="R5495" s="269">
        <f>Q5495*H5495</f>
        <v>0</v>
      </c>
      <c r="S5495" s="269">
        <v>0</v>
      </c>
      <c r="T5495" s="270">
        <f>S5495*H5495</f>
        <v>0</v>
      </c>
      <c r="AR5495" s="271" t="s">
        <v>495</v>
      </c>
      <c r="AT5495" s="271" t="s">
        <v>368</v>
      </c>
      <c r="AU5495" s="271" t="s">
        <v>90</v>
      </c>
      <c r="AY5495" s="53" t="s">
        <v>366</v>
      </c>
      <c r="BE5495" s="179">
        <f>IF(N5495="základná",J5495,0)</f>
        <v>0</v>
      </c>
      <c r="BF5495" s="179">
        <f>IF(N5495="znížená",J5495,0)</f>
        <v>0</v>
      </c>
      <c r="BG5495" s="179">
        <f>IF(N5495="zákl. prenesená",J5495,0)</f>
        <v>0</v>
      </c>
      <c r="BH5495" s="179">
        <f>IF(N5495="zníž. prenesená",J5495,0)</f>
        <v>0</v>
      </c>
      <c r="BI5495" s="179">
        <f>IF(N5495="nulová",J5495,0)</f>
        <v>0</v>
      </c>
      <c r="BJ5495" s="53" t="s">
        <v>90</v>
      </c>
      <c r="BK5495" s="179">
        <f>ROUND(I5495*H5495,2)</f>
        <v>0</v>
      </c>
      <c r="BL5495" s="53" t="s">
        <v>495</v>
      </c>
      <c r="BM5495" s="271" t="s">
        <v>4331</v>
      </c>
    </row>
    <row r="5496" spans="2:65" s="280" customFormat="1">
      <c r="B5496" s="279"/>
      <c r="D5496" s="274" t="s">
        <v>373</v>
      </c>
      <c r="E5496" s="281" t="s">
        <v>1</v>
      </c>
      <c r="F5496" s="282" t="s">
        <v>2759</v>
      </c>
      <c r="H5496" s="283">
        <v>1725.71</v>
      </c>
      <c r="L5496" s="279"/>
      <c r="M5496" s="284"/>
      <c r="T5496" s="285"/>
      <c r="AT5496" s="281" t="s">
        <v>373</v>
      </c>
      <c r="AU5496" s="281" t="s">
        <v>90</v>
      </c>
      <c r="AV5496" s="280" t="s">
        <v>90</v>
      </c>
      <c r="AW5496" s="280" t="s">
        <v>31</v>
      </c>
      <c r="AX5496" s="280" t="s">
        <v>77</v>
      </c>
      <c r="AY5496" s="281" t="s">
        <v>366</v>
      </c>
    </row>
    <row r="5497" spans="2:65" s="280" customFormat="1">
      <c r="B5497" s="279"/>
      <c r="D5497" s="274" t="s">
        <v>373</v>
      </c>
      <c r="E5497" s="281" t="s">
        <v>1</v>
      </c>
      <c r="F5497" s="282" t="s">
        <v>201</v>
      </c>
      <c r="H5497" s="283">
        <v>12.971</v>
      </c>
      <c r="L5497" s="279"/>
      <c r="M5497" s="284"/>
      <c r="T5497" s="285"/>
      <c r="AT5497" s="281" t="s">
        <v>373</v>
      </c>
      <c r="AU5497" s="281" t="s">
        <v>90</v>
      </c>
      <c r="AV5497" s="280" t="s">
        <v>90</v>
      </c>
      <c r="AW5497" s="280" t="s">
        <v>31</v>
      </c>
      <c r="AX5497" s="280" t="s">
        <v>77</v>
      </c>
      <c r="AY5497" s="281" t="s">
        <v>366</v>
      </c>
    </row>
    <row r="5498" spans="2:65" s="287" customFormat="1">
      <c r="B5498" s="286"/>
      <c r="D5498" s="274" t="s">
        <v>373</v>
      </c>
      <c r="E5498" s="288" t="s">
        <v>1</v>
      </c>
      <c r="F5498" s="289" t="s">
        <v>378</v>
      </c>
      <c r="H5498" s="290">
        <v>1738.681</v>
      </c>
      <c r="L5498" s="286"/>
      <c r="M5498" s="291"/>
      <c r="T5498" s="292"/>
      <c r="AT5498" s="288" t="s">
        <v>373</v>
      </c>
      <c r="AU5498" s="288" t="s">
        <v>90</v>
      </c>
      <c r="AV5498" s="287" t="s">
        <v>371</v>
      </c>
      <c r="AW5498" s="287" t="s">
        <v>31</v>
      </c>
      <c r="AX5498" s="287" t="s">
        <v>84</v>
      </c>
      <c r="AY5498" s="288" t="s">
        <v>366</v>
      </c>
    </row>
    <row r="5499" spans="2:65" s="74" customFormat="1" ht="16.5" customHeight="1">
      <c r="B5499" s="73"/>
      <c r="C5499" s="300" t="s">
        <v>4332</v>
      </c>
      <c r="D5499" s="300" t="s">
        <v>621</v>
      </c>
      <c r="E5499" s="301" t="s">
        <v>4333</v>
      </c>
      <c r="F5499" s="302" t="s">
        <v>4334</v>
      </c>
      <c r="G5499" s="303" t="s">
        <v>249</v>
      </c>
      <c r="H5499" s="304">
        <v>3546.9090000000001</v>
      </c>
      <c r="I5499" s="28"/>
      <c r="J5499" s="306">
        <f>ROUND(I5499*H5499,2)</f>
        <v>0</v>
      </c>
      <c r="K5499" s="307"/>
      <c r="L5499" s="308"/>
      <c r="M5499" s="29" t="s">
        <v>1</v>
      </c>
      <c r="N5499" s="310" t="s">
        <v>43</v>
      </c>
      <c r="P5499" s="269">
        <f>O5499*H5499</f>
        <v>0</v>
      </c>
      <c r="Q5499" s="269">
        <v>2.5000000000000001E-3</v>
      </c>
      <c r="R5499" s="269">
        <f>Q5499*H5499</f>
        <v>8.8672725000000003</v>
      </c>
      <c r="S5499" s="269">
        <v>0</v>
      </c>
      <c r="T5499" s="270">
        <f>S5499*H5499</f>
        <v>0</v>
      </c>
      <c r="AR5499" s="271" t="s">
        <v>608</v>
      </c>
      <c r="AT5499" s="271" t="s">
        <v>621</v>
      </c>
      <c r="AU5499" s="271" t="s">
        <v>90</v>
      </c>
      <c r="AY5499" s="53" t="s">
        <v>366</v>
      </c>
      <c r="BE5499" s="179">
        <f>IF(N5499="základná",J5499,0)</f>
        <v>0</v>
      </c>
      <c r="BF5499" s="179">
        <f>IF(N5499="znížená",J5499,0)</f>
        <v>0</v>
      </c>
      <c r="BG5499" s="179">
        <f>IF(N5499="zákl. prenesená",J5499,0)</f>
        <v>0</v>
      </c>
      <c r="BH5499" s="179">
        <f>IF(N5499="zníž. prenesená",J5499,0)</f>
        <v>0</v>
      </c>
      <c r="BI5499" s="179">
        <f>IF(N5499="nulová",J5499,0)</f>
        <v>0</v>
      </c>
      <c r="BJ5499" s="53" t="s">
        <v>90</v>
      </c>
      <c r="BK5499" s="179">
        <f>ROUND(I5499*H5499,2)</f>
        <v>0</v>
      </c>
      <c r="BL5499" s="53" t="s">
        <v>495</v>
      </c>
      <c r="BM5499" s="271" t="s">
        <v>4335</v>
      </c>
    </row>
    <row r="5500" spans="2:65" s="280" customFormat="1">
      <c r="B5500" s="279"/>
      <c r="D5500" s="274" t="s">
        <v>373</v>
      </c>
      <c r="E5500" s="281" t="s">
        <v>1</v>
      </c>
      <c r="F5500" s="282" t="s">
        <v>4336</v>
      </c>
      <c r="H5500" s="283">
        <v>3520.4479999999999</v>
      </c>
      <c r="L5500" s="279"/>
      <c r="M5500" s="284"/>
      <c r="T5500" s="285"/>
      <c r="AT5500" s="281" t="s">
        <v>373</v>
      </c>
      <c r="AU5500" s="281" t="s">
        <v>90</v>
      </c>
      <c r="AV5500" s="280" t="s">
        <v>90</v>
      </c>
      <c r="AW5500" s="280" t="s">
        <v>31</v>
      </c>
      <c r="AX5500" s="280" t="s">
        <v>77</v>
      </c>
      <c r="AY5500" s="281" t="s">
        <v>366</v>
      </c>
    </row>
    <row r="5501" spans="2:65" s="280" customFormat="1">
      <c r="B5501" s="279"/>
      <c r="D5501" s="274" t="s">
        <v>373</v>
      </c>
      <c r="E5501" s="281" t="s">
        <v>1</v>
      </c>
      <c r="F5501" s="282" t="s">
        <v>4337</v>
      </c>
      <c r="H5501" s="283">
        <v>26.460999999999999</v>
      </c>
      <c r="L5501" s="279"/>
      <c r="M5501" s="284"/>
      <c r="T5501" s="285"/>
      <c r="AT5501" s="281" t="s">
        <v>373</v>
      </c>
      <c r="AU5501" s="281" t="s">
        <v>90</v>
      </c>
      <c r="AV5501" s="280" t="s">
        <v>90</v>
      </c>
      <c r="AW5501" s="280" t="s">
        <v>31</v>
      </c>
      <c r="AX5501" s="280" t="s">
        <v>77</v>
      </c>
      <c r="AY5501" s="281" t="s">
        <v>366</v>
      </c>
    </row>
    <row r="5502" spans="2:65" s="287" customFormat="1">
      <c r="B5502" s="286"/>
      <c r="D5502" s="274" t="s">
        <v>373</v>
      </c>
      <c r="E5502" s="288" t="s">
        <v>1</v>
      </c>
      <c r="F5502" s="289" t="s">
        <v>378</v>
      </c>
      <c r="H5502" s="290">
        <v>3546.9090000000001</v>
      </c>
      <c r="L5502" s="286"/>
      <c r="M5502" s="291"/>
      <c r="T5502" s="292"/>
      <c r="AT5502" s="288" t="s">
        <v>373</v>
      </c>
      <c r="AU5502" s="288" t="s">
        <v>90</v>
      </c>
      <c r="AV5502" s="287" t="s">
        <v>371</v>
      </c>
      <c r="AW5502" s="287" t="s">
        <v>31</v>
      </c>
      <c r="AX5502" s="287" t="s">
        <v>84</v>
      </c>
      <c r="AY5502" s="288" t="s">
        <v>366</v>
      </c>
    </row>
    <row r="5503" spans="2:65" s="74" customFormat="1" ht="24.2" customHeight="1">
      <c r="B5503" s="73"/>
      <c r="C5503" s="260" t="s">
        <v>4338</v>
      </c>
      <c r="D5503" s="260" t="s">
        <v>368</v>
      </c>
      <c r="E5503" s="261" t="s">
        <v>4339</v>
      </c>
      <c r="F5503" s="262" t="s">
        <v>4340</v>
      </c>
      <c r="G5503" s="263" t="s">
        <v>249</v>
      </c>
      <c r="H5503" s="264">
        <v>590.15</v>
      </c>
      <c r="I5503" s="26"/>
      <c r="J5503" s="266">
        <f>ROUND(I5503*H5503,2)</f>
        <v>0</v>
      </c>
      <c r="K5503" s="267"/>
      <c r="L5503" s="73"/>
      <c r="M5503" s="27" t="s">
        <v>1</v>
      </c>
      <c r="N5503" s="233" t="s">
        <v>43</v>
      </c>
      <c r="P5503" s="269">
        <f>O5503*H5503</f>
        <v>0</v>
      </c>
      <c r="Q5503" s="269">
        <v>0</v>
      </c>
      <c r="R5503" s="269">
        <f>Q5503*H5503</f>
        <v>0</v>
      </c>
      <c r="S5503" s="269">
        <v>0</v>
      </c>
      <c r="T5503" s="270">
        <f>S5503*H5503</f>
        <v>0</v>
      </c>
      <c r="AR5503" s="271" t="s">
        <v>495</v>
      </c>
      <c r="AT5503" s="271" t="s">
        <v>368</v>
      </c>
      <c r="AU5503" s="271" t="s">
        <v>90</v>
      </c>
      <c r="AY5503" s="53" t="s">
        <v>366</v>
      </c>
      <c r="BE5503" s="179">
        <f>IF(N5503="základná",J5503,0)</f>
        <v>0</v>
      </c>
      <c r="BF5503" s="179">
        <f>IF(N5503="znížená",J5503,0)</f>
        <v>0</v>
      </c>
      <c r="BG5503" s="179">
        <f>IF(N5503="zákl. prenesená",J5503,0)</f>
        <v>0</v>
      </c>
      <c r="BH5503" s="179">
        <f>IF(N5503="zníž. prenesená",J5503,0)</f>
        <v>0</v>
      </c>
      <c r="BI5503" s="179">
        <f>IF(N5503="nulová",J5503,0)</f>
        <v>0</v>
      </c>
      <c r="BJ5503" s="53" t="s">
        <v>90</v>
      </c>
      <c r="BK5503" s="179">
        <f>ROUND(I5503*H5503,2)</f>
        <v>0</v>
      </c>
      <c r="BL5503" s="53" t="s">
        <v>495</v>
      </c>
      <c r="BM5503" s="271" t="s">
        <v>4341</v>
      </c>
    </row>
    <row r="5504" spans="2:65" s="273" customFormat="1">
      <c r="B5504" s="272"/>
      <c r="D5504" s="274" t="s">
        <v>373</v>
      </c>
      <c r="E5504" s="275" t="s">
        <v>1</v>
      </c>
      <c r="F5504" s="276" t="s">
        <v>412</v>
      </c>
      <c r="H5504" s="275" t="s">
        <v>1</v>
      </c>
      <c r="L5504" s="272"/>
      <c r="M5504" s="277"/>
      <c r="T5504" s="278"/>
      <c r="AT5504" s="275" t="s">
        <v>373</v>
      </c>
      <c r="AU5504" s="275" t="s">
        <v>90</v>
      </c>
      <c r="AV5504" s="273" t="s">
        <v>84</v>
      </c>
      <c r="AW5504" s="273" t="s">
        <v>31</v>
      </c>
      <c r="AX5504" s="273" t="s">
        <v>77</v>
      </c>
      <c r="AY5504" s="275" t="s">
        <v>366</v>
      </c>
    </row>
    <row r="5505" spans="2:65" s="280" customFormat="1">
      <c r="B5505" s="279"/>
      <c r="D5505" s="274" t="s">
        <v>373</v>
      </c>
      <c r="E5505" s="281" t="s">
        <v>1</v>
      </c>
      <c r="F5505" s="282" t="s">
        <v>2758</v>
      </c>
      <c r="H5505" s="283">
        <v>581.94000000000005</v>
      </c>
      <c r="L5505" s="279"/>
      <c r="M5505" s="284"/>
      <c r="T5505" s="285"/>
      <c r="AT5505" s="281" t="s">
        <v>373</v>
      </c>
      <c r="AU5505" s="281" t="s">
        <v>90</v>
      </c>
      <c r="AV5505" s="280" t="s">
        <v>90</v>
      </c>
      <c r="AW5505" s="280" t="s">
        <v>31</v>
      </c>
      <c r="AX5505" s="280" t="s">
        <v>77</v>
      </c>
      <c r="AY5505" s="281" t="s">
        <v>366</v>
      </c>
    </row>
    <row r="5506" spans="2:65" s="273" customFormat="1">
      <c r="B5506" s="272"/>
      <c r="D5506" s="274" t="s">
        <v>373</v>
      </c>
      <c r="E5506" s="275" t="s">
        <v>1</v>
      </c>
      <c r="F5506" s="276" t="s">
        <v>2760</v>
      </c>
      <c r="H5506" s="275" t="s">
        <v>1</v>
      </c>
      <c r="L5506" s="272"/>
      <c r="M5506" s="277"/>
      <c r="T5506" s="278"/>
      <c r="AT5506" s="275" t="s">
        <v>373</v>
      </c>
      <c r="AU5506" s="275" t="s">
        <v>90</v>
      </c>
      <c r="AV5506" s="273" t="s">
        <v>84</v>
      </c>
      <c r="AW5506" s="273" t="s">
        <v>31</v>
      </c>
      <c r="AX5506" s="273" t="s">
        <v>77</v>
      </c>
      <c r="AY5506" s="275" t="s">
        <v>366</v>
      </c>
    </row>
    <row r="5507" spans="2:65" s="273" customFormat="1">
      <c r="B5507" s="272"/>
      <c r="D5507" s="274" t="s">
        <v>373</v>
      </c>
      <c r="E5507" s="275" t="s">
        <v>1</v>
      </c>
      <c r="F5507" s="276" t="s">
        <v>2761</v>
      </c>
      <c r="H5507" s="275" t="s">
        <v>1</v>
      </c>
      <c r="L5507" s="272"/>
      <c r="M5507" s="277"/>
      <c r="T5507" s="278"/>
      <c r="AT5507" s="275" t="s">
        <v>373</v>
      </c>
      <c r="AU5507" s="275" t="s">
        <v>90</v>
      </c>
      <c r="AV5507" s="273" t="s">
        <v>84</v>
      </c>
      <c r="AW5507" s="273" t="s">
        <v>31</v>
      </c>
      <c r="AX5507" s="273" t="s">
        <v>77</v>
      </c>
      <c r="AY5507" s="275" t="s">
        <v>366</v>
      </c>
    </row>
    <row r="5508" spans="2:65" s="280" customFormat="1">
      <c r="B5508" s="279"/>
      <c r="D5508" s="274" t="s">
        <v>373</v>
      </c>
      <c r="E5508" s="281" t="s">
        <v>1</v>
      </c>
      <c r="F5508" s="282" t="s">
        <v>2762</v>
      </c>
      <c r="H5508" s="283">
        <v>4.101</v>
      </c>
      <c r="L5508" s="279"/>
      <c r="M5508" s="284"/>
      <c r="T5508" s="285"/>
      <c r="AT5508" s="281" t="s">
        <v>373</v>
      </c>
      <c r="AU5508" s="281" t="s">
        <v>90</v>
      </c>
      <c r="AV5508" s="280" t="s">
        <v>90</v>
      </c>
      <c r="AW5508" s="280" t="s">
        <v>31</v>
      </c>
      <c r="AX5508" s="280" t="s">
        <v>77</v>
      </c>
      <c r="AY5508" s="281" t="s">
        <v>366</v>
      </c>
    </row>
    <row r="5509" spans="2:65" s="273" customFormat="1">
      <c r="B5509" s="272"/>
      <c r="D5509" s="274" t="s">
        <v>373</v>
      </c>
      <c r="E5509" s="275" t="s">
        <v>1</v>
      </c>
      <c r="F5509" s="276" t="s">
        <v>2763</v>
      </c>
      <c r="H5509" s="275" t="s">
        <v>1</v>
      </c>
      <c r="L5509" s="272"/>
      <c r="M5509" s="277"/>
      <c r="T5509" s="278"/>
      <c r="AT5509" s="275" t="s">
        <v>373</v>
      </c>
      <c r="AU5509" s="275" t="s">
        <v>90</v>
      </c>
      <c r="AV5509" s="273" t="s">
        <v>84</v>
      </c>
      <c r="AW5509" s="273" t="s">
        <v>31</v>
      </c>
      <c r="AX5509" s="273" t="s">
        <v>77</v>
      </c>
      <c r="AY5509" s="275" t="s">
        <v>366</v>
      </c>
    </row>
    <row r="5510" spans="2:65" s="280" customFormat="1" ht="22.5">
      <c r="B5510" s="279"/>
      <c r="D5510" s="274" t="s">
        <v>373</v>
      </c>
      <c r="E5510" s="281" t="s">
        <v>1</v>
      </c>
      <c r="F5510" s="282" t="s">
        <v>2764</v>
      </c>
      <c r="H5510" s="283">
        <v>4.109</v>
      </c>
      <c r="L5510" s="279"/>
      <c r="M5510" s="284"/>
      <c r="T5510" s="285"/>
      <c r="AT5510" s="281" t="s">
        <v>373</v>
      </c>
      <c r="AU5510" s="281" t="s">
        <v>90</v>
      </c>
      <c r="AV5510" s="280" t="s">
        <v>90</v>
      </c>
      <c r="AW5510" s="280" t="s">
        <v>31</v>
      </c>
      <c r="AX5510" s="280" t="s">
        <v>77</v>
      </c>
      <c r="AY5510" s="281" t="s">
        <v>366</v>
      </c>
    </row>
    <row r="5511" spans="2:65" s="287" customFormat="1">
      <c r="B5511" s="286"/>
      <c r="D5511" s="274" t="s">
        <v>373</v>
      </c>
      <c r="E5511" s="288" t="s">
        <v>1</v>
      </c>
      <c r="F5511" s="289" t="s">
        <v>378</v>
      </c>
      <c r="H5511" s="290">
        <v>590.15</v>
      </c>
      <c r="L5511" s="286"/>
      <c r="M5511" s="291"/>
      <c r="T5511" s="292"/>
      <c r="AT5511" s="288" t="s">
        <v>373</v>
      </c>
      <c r="AU5511" s="288" t="s">
        <v>90</v>
      </c>
      <c r="AV5511" s="287" t="s">
        <v>371</v>
      </c>
      <c r="AW5511" s="287" t="s">
        <v>31</v>
      </c>
      <c r="AX5511" s="287" t="s">
        <v>84</v>
      </c>
      <c r="AY5511" s="288" t="s">
        <v>366</v>
      </c>
    </row>
    <row r="5512" spans="2:65" s="74" customFormat="1" ht="24.2" customHeight="1">
      <c r="B5512" s="73"/>
      <c r="C5512" s="300" t="s">
        <v>4342</v>
      </c>
      <c r="D5512" s="300" t="s">
        <v>621</v>
      </c>
      <c r="E5512" s="301" t="s">
        <v>4343</v>
      </c>
      <c r="F5512" s="302" t="s">
        <v>4344</v>
      </c>
      <c r="G5512" s="303" t="s">
        <v>249</v>
      </c>
      <c r="H5512" s="304">
        <v>29.468</v>
      </c>
      <c r="I5512" s="28"/>
      <c r="J5512" s="306">
        <f>ROUND(I5512*H5512,2)</f>
        <v>0</v>
      </c>
      <c r="K5512" s="307"/>
      <c r="L5512" s="308"/>
      <c r="M5512" s="29" t="s">
        <v>1</v>
      </c>
      <c r="N5512" s="310" t="s">
        <v>43</v>
      </c>
      <c r="P5512" s="269">
        <f>O5512*H5512</f>
        <v>0</v>
      </c>
      <c r="Q5512" s="269">
        <v>1.74E-3</v>
      </c>
      <c r="R5512" s="269">
        <f>Q5512*H5512</f>
        <v>5.1274319999999998E-2</v>
      </c>
      <c r="S5512" s="269">
        <v>0</v>
      </c>
      <c r="T5512" s="270">
        <f>S5512*H5512</f>
        <v>0</v>
      </c>
      <c r="AR5512" s="271" t="s">
        <v>608</v>
      </c>
      <c r="AT5512" s="271" t="s">
        <v>621</v>
      </c>
      <c r="AU5512" s="271" t="s">
        <v>90</v>
      </c>
      <c r="AY5512" s="53" t="s">
        <v>366</v>
      </c>
      <c r="BE5512" s="179">
        <f>IF(N5512="základná",J5512,0)</f>
        <v>0</v>
      </c>
      <c r="BF5512" s="179">
        <f>IF(N5512="znížená",J5512,0)</f>
        <v>0</v>
      </c>
      <c r="BG5512" s="179">
        <f>IF(N5512="zákl. prenesená",J5512,0)</f>
        <v>0</v>
      </c>
      <c r="BH5512" s="179">
        <f>IF(N5512="zníž. prenesená",J5512,0)</f>
        <v>0</v>
      </c>
      <c r="BI5512" s="179">
        <f>IF(N5512="nulová",J5512,0)</f>
        <v>0</v>
      </c>
      <c r="BJ5512" s="53" t="s">
        <v>90</v>
      </c>
      <c r="BK5512" s="179">
        <f>ROUND(I5512*H5512,2)</f>
        <v>0</v>
      </c>
      <c r="BL5512" s="53" t="s">
        <v>495</v>
      </c>
      <c r="BM5512" s="271" t="s">
        <v>4345</v>
      </c>
    </row>
    <row r="5513" spans="2:65" s="273" customFormat="1">
      <c r="B5513" s="272"/>
      <c r="D5513" s="274" t="s">
        <v>373</v>
      </c>
      <c r="E5513" s="275" t="s">
        <v>1</v>
      </c>
      <c r="F5513" s="276" t="s">
        <v>412</v>
      </c>
      <c r="H5513" s="275" t="s">
        <v>1</v>
      </c>
      <c r="L5513" s="272"/>
      <c r="M5513" s="277"/>
      <c r="T5513" s="278"/>
      <c r="AT5513" s="275" t="s">
        <v>373</v>
      </c>
      <c r="AU5513" s="275" t="s">
        <v>90</v>
      </c>
      <c r="AV5513" s="273" t="s">
        <v>84</v>
      </c>
      <c r="AW5513" s="273" t="s">
        <v>31</v>
      </c>
      <c r="AX5513" s="273" t="s">
        <v>77</v>
      </c>
      <c r="AY5513" s="275" t="s">
        <v>366</v>
      </c>
    </row>
    <row r="5514" spans="2:65" s="273" customFormat="1">
      <c r="B5514" s="272"/>
      <c r="D5514" s="274" t="s">
        <v>373</v>
      </c>
      <c r="E5514" s="275" t="s">
        <v>1</v>
      </c>
      <c r="F5514" s="276" t="s">
        <v>4346</v>
      </c>
      <c r="H5514" s="275" t="s">
        <v>1</v>
      </c>
      <c r="L5514" s="272"/>
      <c r="M5514" s="277"/>
      <c r="T5514" s="278"/>
      <c r="AT5514" s="275" t="s">
        <v>373</v>
      </c>
      <c r="AU5514" s="275" t="s">
        <v>90</v>
      </c>
      <c r="AV5514" s="273" t="s">
        <v>84</v>
      </c>
      <c r="AW5514" s="273" t="s">
        <v>31</v>
      </c>
      <c r="AX5514" s="273" t="s">
        <v>77</v>
      </c>
      <c r="AY5514" s="275" t="s">
        <v>366</v>
      </c>
    </row>
    <row r="5515" spans="2:65" s="280" customFormat="1">
      <c r="B5515" s="279"/>
      <c r="D5515" s="274" t="s">
        <v>373</v>
      </c>
      <c r="E5515" s="281" t="s">
        <v>1</v>
      </c>
      <c r="F5515" s="282" t="s">
        <v>4347</v>
      </c>
      <c r="H5515" s="283">
        <v>29.468</v>
      </c>
      <c r="L5515" s="279"/>
      <c r="M5515" s="284"/>
      <c r="T5515" s="285"/>
      <c r="AT5515" s="281" t="s">
        <v>373</v>
      </c>
      <c r="AU5515" s="281" t="s">
        <v>90</v>
      </c>
      <c r="AV5515" s="280" t="s">
        <v>90</v>
      </c>
      <c r="AW5515" s="280" t="s">
        <v>31</v>
      </c>
      <c r="AX5515" s="280" t="s">
        <v>77</v>
      </c>
      <c r="AY5515" s="281" t="s">
        <v>366</v>
      </c>
    </row>
    <row r="5516" spans="2:65" s="294" customFormat="1">
      <c r="B5516" s="293"/>
      <c r="D5516" s="274" t="s">
        <v>373</v>
      </c>
      <c r="E5516" s="295" t="s">
        <v>1</v>
      </c>
      <c r="F5516" s="296" t="s">
        <v>397</v>
      </c>
      <c r="H5516" s="297">
        <v>29.468</v>
      </c>
      <c r="L5516" s="293"/>
      <c r="M5516" s="298"/>
      <c r="T5516" s="299"/>
      <c r="AT5516" s="295" t="s">
        <v>373</v>
      </c>
      <c r="AU5516" s="295" t="s">
        <v>90</v>
      </c>
      <c r="AV5516" s="294" t="s">
        <v>149</v>
      </c>
      <c r="AW5516" s="294" t="s">
        <v>31</v>
      </c>
      <c r="AX5516" s="294" t="s">
        <v>77</v>
      </c>
      <c r="AY5516" s="295" t="s">
        <v>366</v>
      </c>
    </row>
    <row r="5517" spans="2:65" s="287" customFormat="1">
      <c r="B5517" s="286"/>
      <c r="D5517" s="274" t="s">
        <v>373</v>
      </c>
      <c r="E5517" s="288" t="s">
        <v>1</v>
      </c>
      <c r="F5517" s="289" t="s">
        <v>378</v>
      </c>
      <c r="H5517" s="290">
        <v>29.468</v>
      </c>
      <c r="L5517" s="286"/>
      <c r="M5517" s="291"/>
      <c r="T5517" s="292"/>
      <c r="AT5517" s="288" t="s">
        <v>373</v>
      </c>
      <c r="AU5517" s="288" t="s">
        <v>90</v>
      </c>
      <c r="AV5517" s="287" t="s">
        <v>371</v>
      </c>
      <c r="AW5517" s="287" t="s">
        <v>31</v>
      </c>
      <c r="AX5517" s="287" t="s">
        <v>84</v>
      </c>
      <c r="AY5517" s="288" t="s">
        <v>366</v>
      </c>
    </row>
    <row r="5518" spans="2:65" s="74" customFormat="1" ht="24.2" customHeight="1">
      <c r="B5518" s="73"/>
      <c r="C5518" s="300" t="s">
        <v>4348</v>
      </c>
      <c r="D5518" s="300" t="s">
        <v>621</v>
      </c>
      <c r="E5518" s="301" t="s">
        <v>4349</v>
      </c>
      <c r="F5518" s="302" t="s">
        <v>4350</v>
      </c>
      <c r="G5518" s="303" t="s">
        <v>249</v>
      </c>
      <c r="H5518" s="304">
        <v>287.23099999999999</v>
      </c>
      <c r="I5518" s="28"/>
      <c r="J5518" s="306">
        <f>ROUND(I5518*H5518,2)</f>
        <v>0</v>
      </c>
      <c r="K5518" s="307"/>
      <c r="L5518" s="308"/>
      <c r="M5518" s="29" t="s">
        <v>1</v>
      </c>
      <c r="N5518" s="310" t="s">
        <v>43</v>
      </c>
      <c r="P5518" s="269">
        <f>O5518*H5518</f>
        <v>0</v>
      </c>
      <c r="Q5518" s="269">
        <v>2.32E-3</v>
      </c>
      <c r="R5518" s="269">
        <f>Q5518*H5518</f>
        <v>0.66637592000000001</v>
      </c>
      <c r="S5518" s="269">
        <v>0</v>
      </c>
      <c r="T5518" s="270">
        <f>S5518*H5518</f>
        <v>0</v>
      </c>
      <c r="AR5518" s="271" t="s">
        <v>608</v>
      </c>
      <c r="AT5518" s="271" t="s">
        <v>621</v>
      </c>
      <c r="AU5518" s="271" t="s">
        <v>90</v>
      </c>
      <c r="AY5518" s="53" t="s">
        <v>366</v>
      </c>
      <c r="BE5518" s="179">
        <f>IF(N5518="základná",J5518,0)</f>
        <v>0</v>
      </c>
      <c r="BF5518" s="179">
        <f>IF(N5518="znížená",J5518,0)</f>
        <v>0</v>
      </c>
      <c r="BG5518" s="179">
        <f>IF(N5518="zákl. prenesená",J5518,0)</f>
        <v>0</v>
      </c>
      <c r="BH5518" s="179">
        <f>IF(N5518="zníž. prenesená",J5518,0)</f>
        <v>0</v>
      </c>
      <c r="BI5518" s="179">
        <f>IF(N5518="nulová",J5518,0)</f>
        <v>0</v>
      </c>
      <c r="BJ5518" s="53" t="s">
        <v>90</v>
      </c>
      <c r="BK5518" s="179">
        <f>ROUND(I5518*H5518,2)</f>
        <v>0</v>
      </c>
      <c r="BL5518" s="53" t="s">
        <v>495</v>
      </c>
      <c r="BM5518" s="271" t="s">
        <v>4351</v>
      </c>
    </row>
    <row r="5519" spans="2:65" s="273" customFormat="1">
      <c r="B5519" s="272"/>
      <c r="D5519" s="274" t="s">
        <v>373</v>
      </c>
      <c r="E5519" s="275" t="s">
        <v>1</v>
      </c>
      <c r="F5519" s="276" t="s">
        <v>412</v>
      </c>
      <c r="H5519" s="275" t="s">
        <v>1</v>
      </c>
      <c r="L5519" s="272"/>
      <c r="M5519" s="277"/>
      <c r="T5519" s="278"/>
      <c r="AT5519" s="275" t="s">
        <v>373</v>
      </c>
      <c r="AU5519" s="275" t="s">
        <v>90</v>
      </c>
      <c r="AV5519" s="273" t="s">
        <v>84</v>
      </c>
      <c r="AW5519" s="273" t="s">
        <v>31</v>
      </c>
      <c r="AX5519" s="273" t="s">
        <v>77</v>
      </c>
      <c r="AY5519" s="275" t="s">
        <v>366</v>
      </c>
    </row>
    <row r="5520" spans="2:65" s="280" customFormat="1">
      <c r="B5520" s="279"/>
      <c r="D5520" s="274" t="s">
        <v>373</v>
      </c>
      <c r="E5520" s="281" t="s">
        <v>1</v>
      </c>
      <c r="F5520" s="282" t="s">
        <v>4352</v>
      </c>
      <c r="H5520" s="283">
        <v>283.04000000000002</v>
      </c>
      <c r="L5520" s="279"/>
      <c r="M5520" s="284"/>
      <c r="T5520" s="285"/>
      <c r="AT5520" s="281" t="s">
        <v>373</v>
      </c>
      <c r="AU5520" s="281" t="s">
        <v>90</v>
      </c>
      <c r="AV5520" s="280" t="s">
        <v>90</v>
      </c>
      <c r="AW5520" s="280" t="s">
        <v>31</v>
      </c>
      <c r="AX5520" s="280" t="s">
        <v>77</v>
      </c>
      <c r="AY5520" s="281" t="s">
        <v>366</v>
      </c>
    </row>
    <row r="5521" spans="2:65" s="273" customFormat="1">
      <c r="B5521" s="272"/>
      <c r="D5521" s="274" t="s">
        <v>373</v>
      </c>
      <c r="E5521" s="275" t="s">
        <v>1</v>
      </c>
      <c r="F5521" s="276" t="s">
        <v>2760</v>
      </c>
      <c r="H5521" s="275" t="s">
        <v>1</v>
      </c>
      <c r="L5521" s="272"/>
      <c r="M5521" s="277"/>
      <c r="T5521" s="278"/>
      <c r="AT5521" s="275" t="s">
        <v>373</v>
      </c>
      <c r="AU5521" s="275" t="s">
        <v>90</v>
      </c>
      <c r="AV5521" s="273" t="s">
        <v>84</v>
      </c>
      <c r="AW5521" s="273" t="s">
        <v>31</v>
      </c>
      <c r="AX5521" s="273" t="s">
        <v>77</v>
      </c>
      <c r="AY5521" s="275" t="s">
        <v>366</v>
      </c>
    </row>
    <row r="5522" spans="2:65" s="273" customFormat="1">
      <c r="B5522" s="272"/>
      <c r="D5522" s="274" t="s">
        <v>373</v>
      </c>
      <c r="E5522" s="275" t="s">
        <v>1</v>
      </c>
      <c r="F5522" s="276" t="s">
        <v>2763</v>
      </c>
      <c r="H5522" s="275" t="s">
        <v>1</v>
      </c>
      <c r="L5522" s="272"/>
      <c r="M5522" s="277"/>
      <c r="T5522" s="278"/>
      <c r="AT5522" s="275" t="s">
        <v>373</v>
      </c>
      <c r="AU5522" s="275" t="s">
        <v>90</v>
      </c>
      <c r="AV5522" s="273" t="s">
        <v>84</v>
      </c>
      <c r="AW5522" s="273" t="s">
        <v>31</v>
      </c>
      <c r="AX5522" s="273" t="s">
        <v>77</v>
      </c>
      <c r="AY5522" s="275" t="s">
        <v>366</v>
      </c>
    </row>
    <row r="5523" spans="2:65" s="280" customFormat="1" ht="22.5">
      <c r="B5523" s="279"/>
      <c r="D5523" s="274" t="s">
        <v>373</v>
      </c>
      <c r="E5523" s="281" t="s">
        <v>1</v>
      </c>
      <c r="F5523" s="282" t="s">
        <v>4353</v>
      </c>
      <c r="H5523" s="283">
        <v>4.1909999999999998</v>
      </c>
      <c r="L5523" s="279"/>
      <c r="M5523" s="284"/>
      <c r="T5523" s="285"/>
      <c r="AT5523" s="281" t="s">
        <v>373</v>
      </c>
      <c r="AU5523" s="281" t="s">
        <v>90</v>
      </c>
      <c r="AV5523" s="280" t="s">
        <v>90</v>
      </c>
      <c r="AW5523" s="280" t="s">
        <v>31</v>
      </c>
      <c r="AX5523" s="280" t="s">
        <v>77</v>
      </c>
      <c r="AY5523" s="281" t="s">
        <v>366</v>
      </c>
    </row>
    <row r="5524" spans="2:65" s="287" customFormat="1">
      <c r="B5524" s="286"/>
      <c r="D5524" s="274" t="s">
        <v>373</v>
      </c>
      <c r="E5524" s="288" t="s">
        <v>1</v>
      </c>
      <c r="F5524" s="289" t="s">
        <v>378</v>
      </c>
      <c r="H5524" s="290">
        <v>287.23099999999999</v>
      </c>
      <c r="L5524" s="286"/>
      <c r="M5524" s="291"/>
      <c r="T5524" s="292"/>
      <c r="AT5524" s="288" t="s">
        <v>373</v>
      </c>
      <c r="AU5524" s="288" t="s">
        <v>90</v>
      </c>
      <c r="AV5524" s="287" t="s">
        <v>371</v>
      </c>
      <c r="AW5524" s="287" t="s">
        <v>31</v>
      </c>
      <c r="AX5524" s="287" t="s">
        <v>84</v>
      </c>
      <c r="AY5524" s="288" t="s">
        <v>366</v>
      </c>
    </row>
    <row r="5525" spans="2:65" s="74" customFormat="1" ht="24.2" customHeight="1">
      <c r="B5525" s="73"/>
      <c r="C5525" s="300" t="s">
        <v>4354</v>
      </c>
      <c r="D5525" s="300" t="s">
        <v>621</v>
      </c>
      <c r="E5525" s="301" t="s">
        <v>4355</v>
      </c>
      <c r="F5525" s="302" t="s">
        <v>4356</v>
      </c>
      <c r="G5525" s="303" t="s">
        <v>249</v>
      </c>
      <c r="H5525" s="304">
        <v>285.25400000000002</v>
      </c>
      <c r="I5525" s="28"/>
      <c r="J5525" s="306">
        <f>ROUND(I5525*H5525,2)</f>
        <v>0</v>
      </c>
      <c r="K5525" s="307"/>
      <c r="L5525" s="308"/>
      <c r="M5525" s="29" t="s">
        <v>1</v>
      </c>
      <c r="N5525" s="310" t="s">
        <v>43</v>
      </c>
      <c r="P5525" s="269">
        <f>O5525*H5525</f>
        <v>0</v>
      </c>
      <c r="Q5525" s="269">
        <v>2.32E-3</v>
      </c>
      <c r="R5525" s="269">
        <f>Q5525*H5525</f>
        <v>0.66178928000000004</v>
      </c>
      <c r="S5525" s="269">
        <v>0</v>
      </c>
      <c r="T5525" s="270">
        <f>S5525*H5525</f>
        <v>0</v>
      </c>
      <c r="AR5525" s="271" t="s">
        <v>608</v>
      </c>
      <c r="AT5525" s="271" t="s">
        <v>621</v>
      </c>
      <c r="AU5525" s="271" t="s">
        <v>90</v>
      </c>
      <c r="AY5525" s="53" t="s">
        <v>366</v>
      </c>
      <c r="BE5525" s="179">
        <f>IF(N5525="základná",J5525,0)</f>
        <v>0</v>
      </c>
      <c r="BF5525" s="179">
        <f>IF(N5525="znížená",J5525,0)</f>
        <v>0</v>
      </c>
      <c r="BG5525" s="179">
        <f>IF(N5525="zákl. prenesená",J5525,0)</f>
        <v>0</v>
      </c>
      <c r="BH5525" s="179">
        <f>IF(N5525="zníž. prenesená",J5525,0)</f>
        <v>0</v>
      </c>
      <c r="BI5525" s="179">
        <f>IF(N5525="nulová",J5525,0)</f>
        <v>0</v>
      </c>
      <c r="BJ5525" s="53" t="s">
        <v>90</v>
      </c>
      <c r="BK5525" s="179">
        <f>ROUND(I5525*H5525,2)</f>
        <v>0</v>
      </c>
      <c r="BL5525" s="53" t="s">
        <v>495</v>
      </c>
      <c r="BM5525" s="271" t="s">
        <v>4357</v>
      </c>
    </row>
    <row r="5526" spans="2:65" s="273" customFormat="1">
      <c r="B5526" s="272"/>
      <c r="D5526" s="274" t="s">
        <v>373</v>
      </c>
      <c r="E5526" s="275" t="s">
        <v>1</v>
      </c>
      <c r="F5526" s="276" t="s">
        <v>412</v>
      </c>
      <c r="H5526" s="275" t="s">
        <v>1</v>
      </c>
      <c r="L5526" s="272"/>
      <c r="M5526" s="277"/>
      <c r="T5526" s="278"/>
      <c r="AT5526" s="275" t="s">
        <v>373</v>
      </c>
      <c r="AU5526" s="275" t="s">
        <v>90</v>
      </c>
      <c r="AV5526" s="273" t="s">
        <v>84</v>
      </c>
      <c r="AW5526" s="273" t="s">
        <v>31</v>
      </c>
      <c r="AX5526" s="273" t="s">
        <v>77</v>
      </c>
      <c r="AY5526" s="275" t="s">
        <v>366</v>
      </c>
    </row>
    <row r="5527" spans="2:65" s="280" customFormat="1">
      <c r="B5527" s="279"/>
      <c r="D5527" s="274" t="s">
        <v>373</v>
      </c>
      <c r="E5527" s="281" t="s">
        <v>1</v>
      </c>
      <c r="F5527" s="282" t="s">
        <v>4358</v>
      </c>
      <c r="H5527" s="283">
        <v>281.07100000000003</v>
      </c>
      <c r="L5527" s="279"/>
      <c r="M5527" s="284"/>
      <c r="T5527" s="285"/>
      <c r="AT5527" s="281" t="s">
        <v>373</v>
      </c>
      <c r="AU5527" s="281" t="s">
        <v>90</v>
      </c>
      <c r="AV5527" s="280" t="s">
        <v>90</v>
      </c>
      <c r="AW5527" s="280" t="s">
        <v>31</v>
      </c>
      <c r="AX5527" s="280" t="s">
        <v>77</v>
      </c>
      <c r="AY5527" s="281" t="s">
        <v>366</v>
      </c>
    </row>
    <row r="5528" spans="2:65" s="273" customFormat="1">
      <c r="B5528" s="272"/>
      <c r="D5528" s="274" t="s">
        <v>373</v>
      </c>
      <c r="E5528" s="275" t="s">
        <v>1</v>
      </c>
      <c r="F5528" s="276" t="s">
        <v>2760</v>
      </c>
      <c r="H5528" s="275" t="s">
        <v>1</v>
      </c>
      <c r="L5528" s="272"/>
      <c r="M5528" s="277"/>
      <c r="T5528" s="278"/>
      <c r="AT5528" s="275" t="s">
        <v>373</v>
      </c>
      <c r="AU5528" s="275" t="s">
        <v>90</v>
      </c>
      <c r="AV5528" s="273" t="s">
        <v>84</v>
      </c>
      <c r="AW5528" s="273" t="s">
        <v>31</v>
      </c>
      <c r="AX5528" s="273" t="s">
        <v>77</v>
      </c>
      <c r="AY5528" s="275" t="s">
        <v>366</v>
      </c>
    </row>
    <row r="5529" spans="2:65" s="273" customFormat="1">
      <c r="B5529" s="272"/>
      <c r="D5529" s="274" t="s">
        <v>373</v>
      </c>
      <c r="E5529" s="275" t="s">
        <v>1</v>
      </c>
      <c r="F5529" s="276" t="s">
        <v>2761</v>
      </c>
      <c r="H5529" s="275" t="s">
        <v>1</v>
      </c>
      <c r="L5529" s="272"/>
      <c r="M5529" s="277"/>
      <c r="T5529" s="278"/>
      <c r="AT5529" s="275" t="s">
        <v>373</v>
      </c>
      <c r="AU5529" s="275" t="s">
        <v>90</v>
      </c>
      <c r="AV5529" s="273" t="s">
        <v>84</v>
      </c>
      <c r="AW5529" s="273" t="s">
        <v>31</v>
      </c>
      <c r="AX5529" s="273" t="s">
        <v>77</v>
      </c>
      <c r="AY5529" s="275" t="s">
        <v>366</v>
      </c>
    </row>
    <row r="5530" spans="2:65" s="280" customFormat="1">
      <c r="B5530" s="279"/>
      <c r="D5530" s="274" t="s">
        <v>373</v>
      </c>
      <c r="E5530" s="281" t="s">
        <v>1</v>
      </c>
      <c r="F5530" s="282" t="s">
        <v>4359</v>
      </c>
      <c r="H5530" s="283">
        <v>4.1829999999999998</v>
      </c>
      <c r="L5530" s="279"/>
      <c r="M5530" s="284"/>
      <c r="T5530" s="285"/>
      <c r="AT5530" s="281" t="s">
        <v>373</v>
      </c>
      <c r="AU5530" s="281" t="s">
        <v>90</v>
      </c>
      <c r="AV5530" s="280" t="s">
        <v>90</v>
      </c>
      <c r="AW5530" s="280" t="s">
        <v>31</v>
      </c>
      <c r="AX5530" s="280" t="s">
        <v>77</v>
      </c>
      <c r="AY5530" s="281" t="s">
        <v>366</v>
      </c>
    </row>
    <row r="5531" spans="2:65" s="287" customFormat="1">
      <c r="B5531" s="286"/>
      <c r="D5531" s="274" t="s">
        <v>373</v>
      </c>
      <c r="E5531" s="288" t="s">
        <v>1</v>
      </c>
      <c r="F5531" s="289" t="s">
        <v>378</v>
      </c>
      <c r="H5531" s="290">
        <v>285.25400000000002</v>
      </c>
      <c r="L5531" s="286"/>
      <c r="M5531" s="291"/>
      <c r="T5531" s="292"/>
      <c r="AT5531" s="288" t="s">
        <v>373</v>
      </c>
      <c r="AU5531" s="288" t="s">
        <v>90</v>
      </c>
      <c r="AV5531" s="287" t="s">
        <v>371</v>
      </c>
      <c r="AW5531" s="287" t="s">
        <v>31</v>
      </c>
      <c r="AX5531" s="287" t="s">
        <v>84</v>
      </c>
      <c r="AY5531" s="288" t="s">
        <v>366</v>
      </c>
    </row>
    <row r="5532" spans="2:65" s="74" customFormat="1" ht="24.2" customHeight="1">
      <c r="B5532" s="73"/>
      <c r="C5532" s="260" t="s">
        <v>4360</v>
      </c>
      <c r="D5532" s="260" t="s">
        <v>368</v>
      </c>
      <c r="E5532" s="261" t="s">
        <v>4361</v>
      </c>
      <c r="F5532" s="262" t="s">
        <v>4362</v>
      </c>
      <c r="G5532" s="263" t="s">
        <v>249</v>
      </c>
      <c r="H5532" s="264">
        <v>29.28</v>
      </c>
      <c r="I5532" s="26"/>
      <c r="J5532" s="266">
        <f>ROUND(I5532*H5532,2)</f>
        <v>0</v>
      </c>
      <c r="K5532" s="267"/>
      <c r="L5532" s="73"/>
      <c r="M5532" s="27" t="s">
        <v>1</v>
      </c>
      <c r="N5532" s="233" t="s">
        <v>43</v>
      </c>
      <c r="P5532" s="269">
        <f>O5532*H5532</f>
        <v>0</v>
      </c>
      <c r="Q5532" s="269">
        <v>0</v>
      </c>
      <c r="R5532" s="269">
        <f>Q5532*H5532</f>
        <v>0</v>
      </c>
      <c r="S5532" s="269">
        <v>0</v>
      </c>
      <c r="T5532" s="270">
        <f>S5532*H5532</f>
        <v>0</v>
      </c>
      <c r="AR5532" s="271" t="s">
        <v>495</v>
      </c>
      <c r="AT5532" s="271" t="s">
        <v>368</v>
      </c>
      <c r="AU5532" s="271" t="s">
        <v>90</v>
      </c>
      <c r="AY5532" s="53" t="s">
        <v>366</v>
      </c>
      <c r="BE5532" s="179">
        <f>IF(N5532="základná",J5532,0)</f>
        <v>0</v>
      </c>
      <c r="BF5532" s="179">
        <f>IF(N5532="znížená",J5532,0)</f>
        <v>0</v>
      </c>
      <c r="BG5532" s="179">
        <f>IF(N5532="zákl. prenesená",J5532,0)</f>
        <v>0</v>
      </c>
      <c r="BH5532" s="179">
        <f>IF(N5532="zníž. prenesená",J5532,0)</f>
        <v>0</v>
      </c>
      <c r="BI5532" s="179">
        <f>IF(N5532="nulová",J5532,0)</f>
        <v>0</v>
      </c>
      <c r="BJ5532" s="53" t="s">
        <v>90</v>
      </c>
      <c r="BK5532" s="179">
        <f>ROUND(I5532*H5532,2)</f>
        <v>0</v>
      </c>
      <c r="BL5532" s="53" t="s">
        <v>495</v>
      </c>
      <c r="BM5532" s="271" t="s">
        <v>4363</v>
      </c>
    </row>
    <row r="5533" spans="2:65" s="273" customFormat="1">
      <c r="B5533" s="272"/>
      <c r="D5533" s="274" t="s">
        <v>373</v>
      </c>
      <c r="E5533" s="275" t="s">
        <v>1</v>
      </c>
      <c r="F5533" s="276" t="s">
        <v>1640</v>
      </c>
      <c r="H5533" s="275" t="s">
        <v>1</v>
      </c>
      <c r="L5533" s="272"/>
      <c r="M5533" s="277"/>
      <c r="T5533" s="278"/>
      <c r="AT5533" s="275" t="s">
        <v>373</v>
      </c>
      <c r="AU5533" s="275" t="s">
        <v>90</v>
      </c>
      <c r="AV5533" s="273" t="s">
        <v>84</v>
      </c>
      <c r="AW5533" s="273" t="s">
        <v>31</v>
      </c>
      <c r="AX5533" s="273" t="s">
        <v>77</v>
      </c>
      <c r="AY5533" s="275" t="s">
        <v>366</v>
      </c>
    </row>
    <row r="5534" spans="2:65" s="280" customFormat="1">
      <c r="B5534" s="279"/>
      <c r="D5534" s="274" t="s">
        <v>373</v>
      </c>
      <c r="E5534" s="281" t="s">
        <v>1</v>
      </c>
      <c r="F5534" s="282" t="s">
        <v>1641</v>
      </c>
      <c r="H5534" s="283">
        <v>29.28</v>
      </c>
      <c r="L5534" s="279"/>
      <c r="M5534" s="284"/>
      <c r="T5534" s="285"/>
      <c r="AT5534" s="281" t="s">
        <v>373</v>
      </c>
      <c r="AU5534" s="281" t="s">
        <v>90</v>
      </c>
      <c r="AV5534" s="280" t="s">
        <v>90</v>
      </c>
      <c r="AW5534" s="280" t="s">
        <v>31</v>
      </c>
      <c r="AX5534" s="280" t="s">
        <v>77</v>
      </c>
      <c r="AY5534" s="281" t="s">
        <v>366</v>
      </c>
    </row>
    <row r="5535" spans="2:65" s="287" customFormat="1">
      <c r="B5535" s="286"/>
      <c r="D5535" s="274" t="s">
        <v>373</v>
      </c>
      <c r="E5535" s="288" t="s">
        <v>1</v>
      </c>
      <c r="F5535" s="289" t="s">
        <v>378</v>
      </c>
      <c r="H5535" s="290">
        <v>29.28</v>
      </c>
      <c r="L5535" s="286"/>
      <c r="M5535" s="291"/>
      <c r="T5535" s="292"/>
      <c r="AT5535" s="288" t="s">
        <v>373</v>
      </c>
      <c r="AU5535" s="288" t="s">
        <v>90</v>
      </c>
      <c r="AV5535" s="287" t="s">
        <v>371</v>
      </c>
      <c r="AW5535" s="287" t="s">
        <v>31</v>
      </c>
      <c r="AX5535" s="287" t="s">
        <v>84</v>
      </c>
      <c r="AY5535" s="288" t="s">
        <v>366</v>
      </c>
    </row>
    <row r="5536" spans="2:65" s="74" customFormat="1" ht="24.2" customHeight="1">
      <c r="B5536" s="73"/>
      <c r="C5536" s="300" t="s">
        <v>4364</v>
      </c>
      <c r="D5536" s="300" t="s">
        <v>621</v>
      </c>
      <c r="E5536" s="301" t="s">
        <v>4365</v>
      </c>
      <c r="F5536" s="302" t="s">
        <v>4366</v>
      </c>
      <c r="G5536" s="303" t="s">
        <v>249</v>
      </c>
      <c r="H5536" s="304">
        <v>32.207999999999998</v>
      </c>
      <c r="I5536" s="28"/>
      <c r="J5536" s="306">
        <f>ROUND(I5536*H5536,2)</f>
        <v>0</v>
      </c>
      <c r="K5536" s="307"/>
      <c r="L5536" s="308"/>
      <c r="M5536" s="29" t="s">
        <v>1</v>
      </c>
      <c r="N5536" s="310" t="s">
        <v>43</v>
      </c>
      <c r="P5536" s="269">
        <f>O5536*H5536</f>
        <v>0</v>
      </c>
      <c r="Q5536" s="269">
        <v>9.8999999999999999E-4</v>
      </c>
      <c r="R5536" s="269">
        <f>Q5536*H5536</f>
        <v>3.1885919999999998E-2</v>
      </c>
      <c r="S5536" s="269">
        <v>0</v>
      </c>
      <c r="T5536" s="270">
        <f>S5536*H5536</f>
        <v>0</v>
      </c>
      <c r="AR5536" s="271" t="s">
        <v>608</v>
      </c>
      <c r="AT5536" s="271" t="s">
        <v>621</v>
      </c>
      <c r="AU5536" s="271" t="s">
        <v>90</v>
      </c>
      <c r="AY5536" s="53" t="s">
        <v>366</v>
      </c>
      <c r="BE5536" s="179">
        <f>IF(N5536="základná",J5536,0)</f>
        <v>0</v>
      </c>
      <c r="BF5536" s="179">
        <f>IF(N5536="znížená",J5536,0)</f>
        <v>0</v>
      </c>
      <c r="BG5536" s="179">
        <f>IF(N5536="zákl. prenesená",J5536,0)</f>
        <v>0</v>
      </c>
      <c r="BH5536" s="179">
        <f>IF(N5536="zníž. prenesená",J5536,0)</f>
        <v>0</v>
      </c>
      <c r="BI5536" s="179">
        <f>IF(N5536="nulová",J5536,0)</f>
        <v>0</v>
      </c>
      <c r="BJ5536" s="53" t="s">
        <v>90</v>
      </c>
      <c r="BK5536" s="179">
        <f>ROUND(I5536*H5536,2)</f>
        <v>0</v>
      </c>
      <c r="BL5536" s="53" t="s">
        <v>495</v>
      </c>
      <c r="BM5536" s="271" t="s">
        <v>4367</v>
      </c>
    </row>
    <row r="5537" spans="2:65" s="280" customFormat="1">
      <c r="B5537" s="279"/>
      <c r="D5537" s="274" t="s">
        <v>373</v>
      </c>
      <c r="E5537" s="281" t="s">
        <v>1</v>
      </c>
      <c r="F5537" s="282" t="s">
        <v>4368</v>
      </c>
      <c r="H5537" s="283">
        <v>32.207999999999998</v>
      </c>
      <c r="L5537" s="279"/>
      <c r="M5537" s="284"/>
      <c r="T5537" s="285"/>
      <c r="AT5537" s="281" t="s">
        <v>373</v>
      </c>
      <c r="AU5537" s="281" t="s">
        <v>90</v>
      </c>
      <c r="AV5537" s="280" t="s">
        <v>90</v>
      </c>
      <c r="AW5537" s="280" t="s">
        <v>31</v>
      </c>
      <c r="AX5537" s="280" t="s">
        <v>84</v>
      </c>
      <c r="AY5537" s="281" t="s">
        <v>366</v>
      </c>
    </row>
    <row r="5538" spans="2:65" s="74" customFormat="1" ht="24.2" customHeight="1">
      <c r="B5538" s="73"/>
      <c r="C5538" s="260" t="s">
        <v>4369</v>
      </c>
      <c r="D5538" s="260" t="s">
        <v>368</v>
      </c>
      <c r="E5538" s="261" t="s">
        <v>4370</v>
      </c>
      <c r="F5538" s="262" t="s">
        <v>4371</v>
      </c>
      <c r="G5538" s="263" t="s">
        <v>4281</v>
      </c>
      <c r="H5538" s="30"/>
      <c r="I5538" s="26"/>
      <c r="J5538" s="266">
        <f>ROUND(I5538*H5538,2)</f>
        <v>0</v>
      </c>
      <c r="K5538" s="267"/>
      <c r="L5538" s="73"/>
      <c r="M5538" s="27" t="s">
        <v>1</v>
      </c>
      <c r="N5538" s="233" t="s">
        <v>43</v>
      </c>
      <c r="P5538" s="269">
        <f>O5538*H5538</f>
        <v>0</v>
      </c>
      <c r="Q5538" s="269">
        <v>0</v>
      </c>
      <c r="R5538" s="269">
        <f>Q5538*H5538</f>
        <v>0</v>
      </c>
      <c r="S5538" s="269">
        <v>0</v>
      </c>
      <c r="T5538" s="270">
        <f>S5538*H5538</f>
        <v>0</v>
      </c>
      <c r="AR5538" s="271" t="s">
        <v>495</v>
      </c>
      <c r="AT5538" s="271" t="s">
        <v>368</v>
      </c>
      <c r="AU5538" s="271" t="s">
        <v>90</v>
      </c>
      <c r="AY5538" s="53" t="s">
        <v>366</v>
      </c>
      <c r="BE5538" s="179">
        <f>IF(N5538="základná",J5538,0)</f>
        <v>0</v>
      </c>
      <c r="BF5538" s="179">
        <f>IF(N5538="znížená",J5538,0)</f>
        <v>0</v>
      </c>
      <c r="BG5538" s="179">
        <f>IF(N5538="zákl. prenesená",J5538,0)</f>
        <v>0</v>
      </c>
      <c r="BH5538" s="179">
        <f>IF(N5538="zníž. prenesená",J5538,0)</f>
        <v>0</v>
      </c>
      <c r="BI5538" s="179">
        <f>IF(N5538="nulová",J5538,0)</f>
        <v>0</v>
      </c>
      <c r="BJ5538" s="53" t="s">
        <v>90</v>
      </c>
      <c r="BK5538" s="179">
        <f>ROUND(I5538*H5538,2)</f>
        <v>0</v>
      </c>
      <c r="BL5538" s="53" t="s">
        <v>495</v>
      </c>
      <c r="BM5538" s="271" t="s">
        <v>4372</v>
      </c>
    </row>
    <row r="5539" spans="2:65" s="249" customFormat="1" ht="22.9" customHeight="1">
      <c r="B5539" s="248"/>
      <c r="D5539" s="250" t="s">
        <v>76</v>
      </c>
      <c r="E5539" s="258" t="s">
        <v>4373</v>
      </c>
      <c r="F5539" s="258" t="s">
        <v>4374</v>
      </c>
      <c r="J5539" s="259">
        <f>BK5539</f>
        <v>0</v>
      </c>
      <c r="L5539" s="248"/>
      <c r="M5539" s="253"/>
      <c r="P5539" s="254">
        <f>SUM(P5540:P5615)</f>
        <v>0</v>
      </c>
      <c r="R5539" s="254">
        <f>SUM(R5540:R5615)</f>
        <v>0.69696200000000008</v>
      </c>
      <c r="T5539" s="255">
        <f>SUM(T5540:T5615)</f>
        <v>0</v>
      </c>
      <c r="AR5539" s="250" t="s">
        <v>90</v>
      </c>
      <c r="AT5539" s="256" t="s">
        <v>76</v>
      </c>
      <c r="AU5539" s="256" t="s">
        <v>84</v>
      </c>
      <c r="AY5539" s="250" t="s">
        <v>366</v>
      </c>
      <c r="BK5539" s="257">
        <f>SUM(BK5540:BK5615)</f>
        <v>0</v>
      </c>
    </row>
    <row r="5540" spans="2:65" s="74" customFormat="1" ht="37.9" customHeight="1">
      <c r="B5540" s="73"/>
      <c r="C5540" s="260" t="s">
        <v>4375</v>
      </c>
      <c r="D5540" s="260" t="s">
        <v>368</v>
      </c>
      <c r="E5540" s="261" t="s">
        <v>4376</v>
      </c>
      <c r="F5540" s="262" t="s">
        <v>4377</v>
      </c>
      <c r="G5540" s="263" t="s">
        <v>249</v>
      </c>
      <c r="H5540" s="264">
        <v>101.3</v>
      </c>
      <c r="I5540" s="26"/>
      <c r="J5540" s="266">
        <f>ROUND(I5540*H5540,2)</f>
        <v>0</v>
      </c>
      <c r="K5540" s="267"/>
      <c r="L5540" s="73"/>
      <c r="M5540" s="27" t="s">
        <v>1</v>
      </c>
      <c r="N5540" s="233" t="s">
        <v>43</v>
      </c>
      <c r="P5540" s="269">
        <f>O5540*H5540</f>
        <v>0</v>
      </c>
      <c r="Q5540" s="269">
        <v>1.32E-3</v>
      </c>
      <c r="R5540" s="269">
        <f>Q5540*H5540</f>
        <v>0.133716</v>
      </c>
      <c r="S5540" s="269">
        <v>0</v>
      </c>
      <c r="T5540" s="270">
        <f>S5540*H5540</f>
        <v>0</v>
      </c>
      <c r="AR5540" s="271" t="s">
        <v>495</v>
      </c>
      <c r="AT5540" s="271" t="s">
        <v>368</v>
      </c>
      <c r="AU5540" s="271" t="s">
        <v>90</v>
      </c>
      <c r="AY5540" s="53" t="s">
        <v>366</v>
      </c>
      <c r="BE5540" s="179">
        <f>IF(N5540="základná",J5540,0)</f>
        <v>0</v>
      </c>
      <c r="BF5540" s="179">
        <f>IF(N5540="znížená",J5540,0)</f>
        <v>0</v>
      </c>
      <c r="BG5540" s="179">
        <f>IF(N5540="zákl. prenesená",J5540,0)</f>
        <v>0</v>
      </c>
      <c r="BH5540" s="179">
        <f>IF(N5540="zníž. prenesená",J5540,0)</f>
        <v>0</v>
      </c>
      <c r="BI5540" s="179">
        <f>IF(N5540="nulová",J5540,0)</f>
        <v>0</v>
      </c>
      <c r="BJ5540" s="53" t="s">
        <v>90</v>
      </c>
      <c r="BK5540" s="179">
        <f>ROUND(I5540*H5540,2)</f>
        <v>0</v>
      </c>
      <c r="BL5540" s="53" t="s">
        <v>495</v>
      </c>
      <c r="BM5540" s="271" t="s">
        <v>4378</v>
      </c>
    </row>
    <row r="5541" spans="2:65" s="273" customFormat="1">
      <c r="B5541" s="272"/>
      <c r="D5541" s="274" t="s">
        <v>373</v>
      </c>
      <c r="E5541" s="275" t="s">
        <v>1</v>
      </c>
      <c r="F5541" s="276" t="s">
        <v>4379</v>
      </c>
      <c r="H5541" s="275" t="s">
        <v>1</v>
      </c>
      <c r="L5541" s="272"/>
      <c r="M5541" s="277"/>
      <c r="T5541" s="278"/>
      <c r="AT5541" s="275" t="s">
        <v>373</v>
      </c>
      <c r="AU5541" s="275" t="s">
        <v>90</v>
      </c>
      <c r="AV5541" s="273" t="s">
        <v>84</v>
      </c>
      <c r="AW5541" s="273" t="s">
        <v>31</v>
      </c>
      <c r="AX5541" s="273" t="s">
        <v>77</v>
      </c>
      <c r="AY5541" s="275" t="s">
        <v>366</v>
      </c>
    </row>
    <row r="5542" spans="2:65" s="280" customFormat="1">
      <c r="B5542" s="279"/>
      <c r="D5542" s="274" t="s">
        <v>373</v>
      </c>
      <c r="E5542" s="281" t="s">
        <v>1</v>
      </c>
      <c r="F5542" s="282" t="s">
        <v>4380</v>
      </c>
      <c r="H5542" s="283">
        <v>23.7</v>
      </c>
      <c r="L5542" s="279"/>
      <c r="M5542" s="284"/>
      <c r="T5542" s="285"/>
      <c r="AT5542" s="281" t="s">
        <v>373</v>
      </c>
      <c r="AU5542" s="281" t="s">
        <v>90</v>
      </c>
      <c r="AV5542" s="280" t="s">
        <v>90</v>
      </c>
      <c r="AW5542" s="280" t="s">
        <v>31</v>
      </c>
      <c r="AX5542" s="280" t="s">
        <v>77</v>
      </c>
      <c r="AY5542" s="281" t="s">
        <v>366</v>
      </c>
    </row>
    <row r="5543" spans="2:65" s="273" customFormat="1">
      <c r="B5543" s="272"/>
      <c r="D5543" s="274" t="s">
        <v>373</v>
      </c>
      <c r="E5543" s="275" t="s">
        <v>1</v>
      </c>
      <c r="F5543" s="276" t="s">
        <v>4381</v>
      </c>
      <c r="H5543" s="275" t="s">
        <v>1</v>
      </c>
      <c r="L5543" s="272"/>
      <c r="M5543" s="277"/>
      <c r="T5543" s="278"/>
      <c r="AT5543" s="275" t="s">
        <v>373</v>
      </c>
      <c r="AU5543" s="275" t="s">
        <v>90</v>
      </c>
      <c r="AV5543" s="273" t="s">
        <v>84</v>
      </c>
      <c r="AW5543" s="273" t="s">
        <v>31</v>
      </c>
      <c r="AX5543" s="273" t="s">
        <v>77</v>
      </c>
      <c r="AY5543" s="275" t="s">
        <v>366</v>
      </c>
    </row>
    <row r="5544" spans="2:65" s="280" customFormat="1">
      <c r="B5544" s="279"/>
      <c r="D5544" s="274" t="s">
        <v>373</v>
      </c>
      <c r="E5544" s="281" t="s">
        <v>1</v>
      </c>
      <c r="F5544" s="282" t="s">
        <v>4382</v>
      </c>
      <c r="H5544" s="283">
        <v>7.2</v>
      </c>
      <c r="L5544" s="279"/>
      <c r="M5544" s="284"/>
      <c r="T5544" s="285"/>
      <c r="AT5544" s="281" t="s">
        <v>373</v>
      </c>
      <c r="AU5544" s="281" t="s">
        <v>90</v>
      </c>
      <c r="AV5544" s="280" t="s">
        <v>90</v>
      </c>
      <c r="AW5544" s="280" t="s">
        <v>31</v>
      </c>
      <c r="AX5544" s="280" t="s">
        <v>77</v>
      </c>
      <c r="AY5544" s="281" t="s">
        <v>366</v>
      </c>
    </row>
    <row r="5545" spans="2:65" s="273" customFormat="1">
      <c r="B5545" s="272"/>
      <c r="D5545" s="274" t="s">
        <v>373</v>
      </c>
      <c r="E5545" s="275" t="s">
        <v>1</v>
      </c>
      <c r="F5545" s="276" t="s">
        <v>4383</v>
      </c>
      <c r="H5545" s="275" t="s">
        <v>1</v>
      </c>
      <c r="L5545" s="272"/>
      <c r="M5545" s="277"/>
      <c r="T5545" s="278"/>
      <c r="AT5545" s="275" t="s">
        <v>373</v>
      </c>
      <c r="AU5545" s="275" t="s">
        <v>90</v>
      </c>
      <c r="AV5545" s="273" t="s">
        <v>84</v>
      </c>
      <c r="AW5545" s="273" t="s">
        <v>31</v>
      </c>
      <c r="AX5545" s="273" t="s">
        <v>77</v>
      </c>
      <c r="AY5545" s="275" t="s">
        <v>366</v>
      </c>
    </row>
    <row r="5546" spans="2:65" s="280" customFormat="1">
      <c r="B5546" s="279"/>
      <c r="D5546" s="274" t="s">
        <v>373</v>
      </c>
      <c r="E5546" s="281" t="s">
        <v>1</v>
      </c>
      <c r="F5546" s="282" t="s">
        <v>4384</v>
      </c>
      <c r="H5546" s="283">
        <v>11.5</v>
      </c>
      <c r="L5546" s="279"/>
      <c r="M5546" s="284"/>
      <c r="T5546" s="285"/>
      <c r="AT5546" s="281" t="s">
        <v>373</v>
      </c>
      <c r="AU5546" s="281" t="s">
        <v>90</v>
      </c>
      <c r="AV5546" s="280" t="s">
        <v>90</v>
      </c>
      <c r="AW5546" s="280" t="s">
        <v>31</v>
      </c>
      <c r="AX5546" s="280" t="s">
        <v>77</v>
      </c>
      <c r="AY5546" s="281" t="s">
        <v>366</v>
      </c>
    </row>
    <row r="5547" spans="2:65" s="273" customFormat="1">
      <c r="B5547" s="272"/>
      <c r="D5547" s="274" t="s">
        <v>373</v>
      </c>
      <c r="E5547" s="275" t="s">
        <v>1</v>
      </c>
      <c r="F5547" s="276" t="s">
        <v>4385</v>
      </c>
      <c r="H5547" s="275" t="s">
        <v>1</v>
      </c>
      <c r="L5547" s="272"/>
      <c r="M5547" s="277"/>
      <c r="T5547" s="278"/>
      <c r="AT5547" s="275" t="s">
        <v>373</v>
      </c>
      <c r="AU5547" s="275" t="s">
        <v>90</v>
      </c>
      <c r="AV5547" s="273" t="s">
        <v>84</v>
      </c>
      <c r="AW5547" s="273" t="s">
        <v>31</v>
      </c>
      <c r="AX5547" s="273" t="s">
        <v>77</v>
      </c>
      <c r="AY5547" s="275" t="s">
        <v>366</v>
      </c>
    </row>
    <row r="5548" spans="2:65" s="280" customFormat="1">
      <c r="B5548" s="279"/>
      <c r="D5548" s="274" t="s">
        <v>373</v>
      </c>
      <c r="E5548" s="281" t="s">
        <v>1</v>
      </c>
      <c r="F5548" s="282" t="s">
        <v>541</v>
      </c>
      <c r="H5548" s="283">
        <v>23</v>
      </c>
      <c r="L5548" s="279"/>
      <c r="M5548" s="284"/>
      <c r="T5548" s="285"/>
      <c r="AT5548" s="281" t="s">
        <v>373</v>
      </c>
      <c r="AU5548" s="281" t="s">
        <v>90</v>
      </c>
      <c r="AV5548" s="280" t="s">
        <v>90</v>
      </c>
      <c r="AW5548" s="280" t="s">
        <v>31</v>
      </c>
      <c r="AX5548" s="280" t="s">
        <v>77</v>
      </c>
      <c r="AY5548" s="281" t="s">
        <v>366</v>
      </c>
    </row>
    <row r="5549" spans="2:65" s="273" customFormat="1">
      <c r="B5549" s="272"/>
      <c r="D5549" s="274" t="s">
        <v>373</v>
      </c>
      <c r="E5549" s="275" t="s">
        <v>1</v>
      </c>
      <c r="F5549" s="276" t="s">
        <v>4386</v>
      </c>
      <c r="H5549" s="275" t="s">
        <v>1</v>
      </c>
      <c r="L5549" s="272"/>
      <c r="M5549" s="277"/>
      <c r="T5549" s="278"/>
      <c r="AT5549" s="275" t="s">
        <v>373</v>
      </c>
      <c r="AU5549" s="275" t="s">
        <v>90</v>
      </c>
      <c r="AV5549" s="273" t="s">
        <v>84</v>
      </c>
      <c r="AW5549" s="273" t="s">
        <v>31</v>
      </c>
      <c r="AX5549" s="273" t="s">
        <v>77</v>
      </c>
      <c r="AY5549" s="275" t="s">
        <v>366</v>
      </c>
    </row>
    <row r="5550" spans="2:65" s="280" customFormat="1">
      <c r="B5550" s="279"/>
      <c r="D5550" s="274" t="s">
        <v>373</v>
      </c>
      <c r="E5550" s="281" t="s">
        <v>1</v>
      </c>
      <c r="F5550" s="282" t="s">
        <v>4382</v>
      </c>
      <c r="H5550" s="283">
        <v>7.2</v>
      </c>
      <c r="L5550" s="279"/>
      <c r="M5550" s="284"/>
      <c r="T5550" s="285"/>
      <c r="AT5550" s="281" t="s">
        <v>373</v>
      </c>
      <c r="AU5550" s="281" t="s">
        <v>90</v>
      </c>
      <c r="AV5550" s="280" t="s">
        <v>90</v>
      </c>
      <c r="AW5550" s="280" t="s">
        <v>31</v>
      </c>
      <c r="AX5550" s="280" t="s">
        <v>77</v>
      </c>
      <c r="AY5550" s="281" t="s">
        <v>366</v>
      </c>
    </row>
    <row r="5551" spans="2:65" s="273" customFormat="1">
      <c r="B5551" s="272"/>
      <c r="D5551" s="274" t="s">
        <v>373</v>
      </c>
      <c r="E5551" s="275" t="s">
        <v>1</v>
      </c>
      <c r="F5551" s="276" t="s">
        <v>4387</v>
      </c>
      <c r="H5551" s="275" t="s">
        <v>1</v>
      </c>
      <c r="L5551" s="272"/>
      <c r="M5551" s="277"/>
      <c r="T5551" s="278"/>
      <c r="AT5551" s="275" t="s">
        <v>373</v>
      </c>
      <c r="AU5551" s="275" t="s">
        <v>90</v>
      </c>
      <c r="AV5551" s="273" t="s">
        <v>84</v>
      </c>
      <c r="AW5551" s="273" t="s">
        <v>31</v>
      </c>
      <c r="AX5551" s="273" t="s">
        <v>77</v>
      </c>
      <c r="AY5551" s="275" t="s">
        <v>366</v>
      </c>
    </row>
    <row r="5552" spans="2:65" s="280" customFormat="1">
      <c r="B5552" s="279"/>
      <c r="D5552" s="274" t="s">
        <v>373</v>
      </c>
      <c r="E5552" s="281" t="s">
        <v>1</v>
      </c>
      <c r="F5552" s="282" t="s">
        <v>467</v>
      </c>
      <c r="H5552" s="283">
        <v>10</v>
      </c>
      <c r="L5552" s="279"/>
      <c r="M5552" s="284"/>
      <c r="T5552" s="285"/>
      <c r="AT5552" s="281" t="s">
        <v>373</v>
      </c>
      <c r="AU5552" s="281" t="s">
        <v>90</v>
      </c>
      <c r="AV5552" s="280" t="s">
        <v>90</v>
      </c>
      <c r="AW5552" s="280" t="s">
        <v>31</v>
      </c>
      <c r="AX5552" s="280" t="s">
        <v>77</v>
      </c>
      <c r="AY5552" s="281" t="s">
        <v>366</v>
      </c>
    </row>
    <row r="5553" spans="2:65" s="273" customFormat="1">
      <c r="B5553" s="272"/>
      <c r="D5553" s="274" t="s">
        <v>373</v>
      </c>
      <c r="E5553" s="275" t="s">
        <v>1</v>
      </c>
      <c r="F5553" s="276" t="s">
        <v>4388</v>
      </c>
      <c r="H5553" s="275" t="s">
        <v>1</v>
      </c>
      <c r="L5553" s="272"/>
      <c r="M5553" s="277"/>
      <c r="T5553" s="278"/>
      <c r="AT5553" s="275" t="s">
        <v>373</v>
      </c>
      <c r="AU5553" s="275" t="s">
        <v>90</v>
      </c>
      <c r="AV5553" s="273" t="s">
        <v>84</v>
      </c>
      <c r="AW5553" s="273" t="s">
        <v>31</v>
      </c>
      <c r="AX5553" s="273" t="s">
        <v>77</v>
      </c>
      <c r="AY5553" s="275" t="s">
        <v>366</v>
      </c>
    </row>
    <row r="5554" spans="2:65" s="280" customFormat="1">
      <c r="B5554" s="279"/>
      <c r="D5554" s="274" t="s">
        <v>373</v>
      </c>
      <c r="E5554" s="281" t="s">
        <v>1</v>
      </c>
      <c r="F5554" s="282" t="s">
        <v>4384</v>
      </c>
      <c r="H5554" s="283">
        <v>11.5</v>
      </c>
      <c r="L5554" s="279"/>
      <c r="M5554" s="284"/>
      <c r="T5554" s="285"/>
      <c r="AT5554" s="281" t="s">
        <v>373</v>
      </c>
      <c r="AU5554" s="281" t="s">
        <v>90</v>
      </c>
      <c r="AV5554" s="280" t="s">
        <v>90</v>
      </c>
      <c r="AW5554" s="280" t="s">
        <v>31</v>
      </c>
      <c r="AX5554" s="280" t="s">
        <v>77</v>
      </c>
      <c r="AY5554" s="281" t="s">
        <v>366</v>
      </c>
    </row>
    <row r="5555" spans="2:65" s="273" customFormat="1">
      <c r="B5555" s="272"/>
      <c r="D5555" s="274" t="s">
        <v>373</v>
      </c>
      <c r="E5555" s="275" t="s">
        <v>1</v>
      </c>
      <c r="F5555" s="276" t="s">
        <v>4389</v>
      </c>
      <c r="H5555" s="275" t="s">
        <v>1</v>
      </c>
      <c r="L5555" s="272"/>
      <c r="M5555" s="277"/>
      <c r="T5555" s="278"/>
      <c r="AT5555" s="275" t="s">
        <v>373</v>
      </c>
      <c r="AU5555" s="275" t="s">
        <v>90</v>
      </c>
      <c r="AV5555" s="273" t="s">
        <v>84</v>
      </c>
      <c r="AW5555" s="273" t="s">
        <v>31</v>
      </c>
      <c r="AX5555" s="273" t="s">
        <v>77</v>
      </c>
      <c r="AY5555" s="275" t="s">
        <v>366</v>
      </c>
    </row>
    <row r="5556" spans="2:65" s="280" customFormat="1">
      <c r="B5556" s="279"/>
      <c r="D5556" s="274" t="s">
        <v>373</v>
      </c>
      <c r="E5556" s="281" t="s">
        <v>1</v>
      </c>
      <c r="F5556" s="282" t="s">
        <v>4382</v>
      </c>
      <c r="H5556" s="283">
        <v>7.2</v>
      </c>
      <c r="L5556" s="279"/>
      <c r="M5556" s="284"/>
      <c r="T5556" s="285"/>
      <c r="AT5556" s="281" t="s">
        <v>373</v>
      </c>
      <c r="AU5556" s="281" t="s">
        <v>90</v>
      </c>
      <c r="AV5556" s="280" t="s">
        <v>90</v>
      </c>
      <c r="AW5556" s="280" t="s">
        <v>31</v>
      </c>
      <c r="AX5556" s="280" t="s">
        <v>77</v>
      </c>
      <c r="AY5556" s="281" t="s">
        <v>366</v>
      </c>
    </row>
    <row r="5557" spans="2:65" s="287" customFormat="1">
      <c r="B5557" s="286"/>
      <c r="D5557" s="274" t="s">
        <v>373</v>
      </c>
      <c r="E5557" s="288" t="s">
        <v>1</v>
      </c>
      <c r="F5557" s="289" t="s">
        <v>378</v>
      </c>
      <c r="H5557" s="290">
        <v>101.3</v>
      </c>
      <c r="L5557" s="286"/>
      <c r="M5557" s="291"/>
      <c r="T5557" s="292"/>
      <c r="AT5557" s="288" t="s">
        <v>373</v>
      </c>
      <c r="AU5557" s="288" t="s">
        <v>90</v>
      </c>
      <c r="AV5557" s="287" t="s">
        <v>371</v>
      </c>
      <c r="AW5557" s="287" t="s">
        <v>31</v>
      </c>
      <c r="AX5557" s="287" t="s">
        <v>84</v>
      </c>
      <c r="AY5557" s="288" t="s">
        <v>366</v>
      </c>
    </row>
    <row r="5558" spans="2:65" s="74" customFormat="1" ht="37.9" customHeight="1">
      <c r="B5558" s="73"/>
      <c r="C5558" s="260" t="s">
        <v>4390</v>
      </c>
      <c r="D5558" s="260" t="s">
        <v>368</v>
      </c>
      <c r="E5558" s="261" t="s">
        <v>4391</v>
      </c>
      <c r="F5558" s="262" t="s">
        <v>4392</v>
      </c>
      <c r="G5558" s="263" t="s">
        <v>249</v>
      </c>
      <c r="H5558" s="264">
        <v>168</v>
      </c>
      <c r="I5558" s="26"/>
      <c r="J5558" s="266">
        <f>ROUND(I5558*H5558,2)</f>
        <v>0</v>
      </c>
      <c r="K5558" s="267"/>
      <c r="L5558" s="73"/>
      <c r="M5558" s="27" t="s">
        <v>1</v>
      </c>
      <c r="N5558" s="233" t="s">
        <v>43</v>
      </c>
      <c r="P5558" s="269">
        <f>O5558*H5558</f>
        <v>0</v>
      </c>
      <c r="Q5558" s="269">
        <v>1.32E-3</v>
      </c>
      <c r="R5558" s="269">
        <f>Q5558*H5558</f>
        <v>0.22176000000000001</v>
      </c>
      <c r="S5558" s="269">
        <v>0</v>
      </c>
      <c r="T5558" s="270">
        <f>S5558*H5558</f>
        <v>0</v>
      </c>
      <c r="AR5558" s="271" t="s">
        <v>495</v>
      </c>
      <c r="AT5558" s="271" t="s">
        <v>368</v>
      </c>
      <c r="AU5558" s="271" t="s">
        <v>90</v>
      </c>
      <c r="AY5558" s="53" t="s">
        <v>366</v>
      </c>
      <c r="BE5558" s="179">
        <f>IF(N5558="základná",J5558,0)</f>
        <v>0</v>
      </c>
      <c r="BF5558" s="179">
        <f>IF(N5558="znížená",J5558,0)</f>
        <v>0</v>
      </c>
      <c r="BG5558" s="179">
        <f>IF(N5558="zákl. prenesená",J5558,0)</f>
        <v>0</v>
      </c>
      <c r="BH5558" s="179">
        <f>IF(N5558="zníž. prenesená",J5558,0)</f>
        <v>0</v>
      </c>
      <c r="BI5558" s="179">
        <f>IF(N5558="nulová",J5558,0)</f>
        <v>0</v>
      </c>
      <c r="BJ5558" s="53" t="s">
        <v>90</v>
      </c>
      <c r="BK5558" s="179">
        <f>ROUND(I5558*H5558,2)</f>
        <v>0</v>
      </c>
      <c r="BL5558" s="53" t="s">
        <v>495</v>
      </c>
      <c r="BM5558" s="271" t="s">
        <v>4393</v>
      </c>
    </row>
    <row r="5559" spans="2:65" s="273" customFormat="1">
      <c r="B5559" s="272"/>
      <c r="D5559" s="274" t="s">
        <v>373</v>
      </c>
      <c r="E5559" s="275" t="s">
        <v>1</v>
      </c>
      <c r="F5559" s="276" t="s">
        <v>4379</v>
      </c>
      <c r="H5559" s="275" t="s">
        <v>1</v>
      </c>
      <c r="L5559" s="272"/>
      <c r="M5559" s="277"/>
      <c r="T5559" s="278"/>
      <c r="AT5559" s="275" t="s">
        <v>373</v>
      </c>
      <c r="AU5559" s="275" t="s">
        <v>90</v>
      </c>
      <c r="AV5559" s="273" t="s">
        <v>84</v>
      </c>
      <c r="AW5559" s="273" t="s">
        <v>31</v>
      </c>
      <c r="AX5559" s="273" t="s">
        <v>77</v>
      </c>
      <c r="AY5559" s="275" t="s">
        <v>366</v>
      </c>
    </row>
    <row r="5560" spans="2:65" s="280" customFormat="1">
      <c r="B5560" s="279"/>
      <c r="D5560" s="274" t="s">
        <v>373</v>
      </c>
      <c r="E5560" s="281" t="s">
        <v>1</v>
      </c>
      <c r="F5560" s="282" t="s">
        <v>4394</v>
      </c>
      <c r="H5560" s="283">
        <v>39.799999999999997</v>
      </c>
      <c r="L5560" s="279"/>
      <c r="M5560" s="284"/>
      <c r="T5560" s="285"/>
      <c r="AT5560" s="281" t="s">
        <v>373</v>
      </c>
      <c r="AU5560" s="281" t="s">
        <v>90</v>
      </c>
      <c r="AV5560" s="280" t="s">
        <v>90</v>
      </c>
      <c r="AW5560" s="280" t="s">
        <v>31</v>
      </c>
      <c r="AX5560" s="280" t="s">
        <v>77</v>
      </c>
      <c r="AY5560" s="281" t="s">
        <v>366</v>
      </c>
    </row>
    <row r="5561" spans="2:65" s="273" customFormat="1">
      <c r="B5561" s="272"/>
      <c r="D5561" s="274" t="s">
        <v>373</v>
      </c>
      <c r="E5561" s="275" t="s">
        <v>1</v>
      </c>
      <c r="F5561" s="276" t="s">
        <v>4381</v>
      </c>
      <c r="H5561" s="275" t="s">
        <v>1</v>
      </c>
      <c r="L5561" s="272"/>
      <c r="M5561" s="277"/>
      <c r="T5561" s="278"/>
      <c r="AT5561" s="275" t="s">
        <v>373</v>
      </c>
      <c r="AU5561" s="275" t="s">
        <v>90</v>
      </c>
      <c r="AV5561" s="273" t="s">
        <v>84</v>
      </c>
      <c r="AW5561" s="273" t="s">
        <v>31</v>
      </c>
      <c r="AX5561" s="273" t="s">
        <v>77</v>
      </c>
      <c r="AY5561" s="275" t="s">
        <v>366</v>
      </c>
    </row>
    <row r="5562" spans="2:65" s="280" customFormat="1">
      <c r="B5562" s="279"/>
      <c r="D5562" s="274" t="s">
        <v>373</v>
      </c>
      <c r="E5562" s="281" t="s">
        <v>1</v>
      </c>
      <c r="F5562" s="282" t="s">
        <v>4395</v>
      </c>
      <c r="H5562" s="283">
        <v>15.9</v>
      </c>
      <c r="L5562" s="279"/>
      <c r="M5562" s="284"/>
      <c r="T5562" s="285"/>
      <c r="AT5562" s="281" t="s">
        <v>373</v>
      </c>
      <c r="AU5562" s="281" t="s">
        <v>90</v>
      </c>
      <c r="AV5562" s="280" t="s">
        <v>90</v>
      </c>
      <c r="AW5562" s="280" t="s">
        <v>31</v>
      </c>
      <c r="AX5562" s="280" t="s">
        <v>77</v>
      </c>
      <c r="AY5562" s="281" t="s">
        <v>366</v>
      </c>
    </row>
    <row r="5563" spans="2:65" s="273" customFormat="1">
      <c r="B5563" s="272"/>
      <c r="D5563" s="274" t="s">
        <v>373</v>
      </c>
      <c r="E5563" s="275" t="s">
        <v>1</v>
      </c>
      <c r="F5563" s="276" t="s">
        <v>4383</v>
      </c>
      <c r="H5563" s="275" t="s">
        <v>1</v>
      </c>
      <c r="L5563" s="272"/>
      <c r="M5563" s="277"/>
      <c r="T5563" s="278"/>
      <c r="AT5563" s="275" t="s">
        <v>373</v>
      </c>
      <c r="AU5563" s="275" t="s">
        <v>90</v>
      </c>
      <c r="AV5563" s="273" t="s">
        <v>84</v>
      </c>
      <c r="AW5563" s="273" t="s">
        <v>31</v>
      </c>
      <c r="AX5563" s="273" t="s">
        <v>77</v>
      </c>
      <c r="AY5563" s="275" t="s">
        <v>366</v>
      </c>
    </row>
    <row r="5564" spans="2:65" s="280" customFormat="1">
      <c r="B5564" s="279"/>
      <c r="D5564" s="274" t="s">
        <v>373</v>
      </c>
      <c r="E5564" s="281" t="s">
        <v>1</v>
      </c>
      <c r="F5564" s="282" t="s">
        <v>555</v>
      </c>
      <c r="H5564" s="283">
        <v>25</v>
      </c>
      <c r="L5564" s="279"/>
      <c r="M5564" s="284"/>
      <c r="T5564" s="285"/>
      <c r="AT5564" s="281" t="s">
        <v>373</v>
      </c>
      <c r="AU5564" s="281" t="s">
        <v>90</v>
      </c>
      <c r="AV5564" s="280" t="s">
        <v>90</v>
      </c>
      <c r="AW5564" s="280" t="s">
        <v>31</v>
      </c>
      <c r="AX5564" s="280" t="s">
        <v>77</v>
      </c>
      <c r="AY5564" s="281" t="s">
        <v>366</v>
      </c>
    </row>
    <row r="5565" spans="2:65" s="273" customFormat="1">
      <c r="B5565" s="272"/>
      <c r="D5565" s="274" t="s">
        <v>373</v>
      </c>
      <c r="E5565" s="275" t="s">
        <v>1</v>
      </c>
      <c r="F5565" s="276" t="s">
        <v>4385</v>
      </c>
      <c r="H5565" s="275" t="s">
        <v>1</v>
      </c>
      <c r="L5565" s="272"/>
      <c r="M5565" s="277"/>
      <c r="T5565" s="278"/>
      <c r="AT5565" s="275" t="s">
        <v>373</v>
      </c>
      <c r="AU5565" s="275" t="s">
        <v>90</v>
      </c>
      <c r="AV5565" s="273" t="s">
        <v>84</v>
      </c>
      <c r="AW5565" s="273" t="s">
        <v>31</v>
      </c>
      <c r="AX5565" s="273" t="s">
        <v>77</v>
      </c>
      <c r="AY5565" s="275" t="s">
        <v>366</v>
      </c>
    </row>
    <row r="5566" spans="2:65" s="280" customFormat="1">
      <c r="B5566" s="279"/>
      <c r="D5566" s="274" t="s">
        <v>373</v>
      </c>
      <c r="E5566" s="281" t="s">
        <v>1</v>
      </c>
      <c r="F5566" s="282" t="s">
        <v>4396</v>
      </c>
      <c r="H5566" s="283">
        <v>18.7</v>
      </c>
      <c r="L5566" s="279"/>
      <c r="M5566" s="284"/>
      <c r="T5566" s="285"/>
      <c r="AT5566" s="281" t="s">
        <v>373</v>
      </c>
      <c r="AU5566" s="281" t="s">
        <v>90</v>
      </c>
      <c r="AV5566" s="280" t="s">
        <v>90</v>
      </c>
      <c r="AW5566" s="280" t="s">
        <v>31</v>
      </c>
      <c r="AX5566" s="280" t="s">
        <v>77</v>
      </c>
      <c r="AY5566" s="281" t="s">
        <v>366</v>
      </c>
    </row>
    <row r="5567" spans="2:65" s="273" customFormat="1">
      <c r="B5567" s="272"/>
      <c r="D5567" s="274" t="s">
        <v>373</v>
      </c>
      <c r="E5567" s="275" t="s">
        <v>1</v>
      </c>
      <c r="F5567" s="276" t="s">
        <v>4386</v>
      </c>
      <c r="H5567" s="275" t="s">
        <v>1</v>
      </c>
      <c r="L5567" s="272"/>
      <c r="M5567" s="277"/>
      <c r="T5567" s="278"/>
      <c r="AT5567" s="275" t="s">
        <v>373</v>
      </c>
      <c r="AU5567" s="275" t="s">
        <v>90</v>
      </c>
      <c r="AV5567" s="273" t="s">
        <v>84</v>
      </c>
      <c r="AW5567" s="273" t="s">
        <v>31</v>
      </c>
      <c r="AX5567" s="273" t="s">
        <v>77</v>
      </c>
      <c r="AY5567" s="275" t="s">
        <v>366</v>
      </c>
    </row>
    <row r="5568" spans="2:65" s="280" customFormat="1">
      <c r="B5568" s="279"/>
      <c r="D5568" s="274" t="s">
        <v>373</v>
      </c>
      <c r="E5568" s="281" t="s">
        <v>1</v>
      </c>
      <c r="F5568" s="282" t="s">
        <v>502</v>
      </c>
      <c r="H5568" s="283">
        <v>17</v>
      </c>
      <c r="L5568" s="279"/>
      <c r="M5568" s="284"/>
      <c r="T5568" s="285"/>
      <c r="AT5568" s="281" t="s">
        <v>373</v>
      </c>
      <c r="AU5568" s="281" t="s">
        <v>90</v>
      </c>
      <c r="AV5568" s="280" t="s">
        <v>90</v>
      </c>
      <c r="AW5568" s="280" t="s">
        <v>31</v>
      </c>
      <c r="AX5568" s="280" t="s">
        <v>77</v>
      </c>
      <c r="AY5568" s="281" t="s">
        <v>366</v>
      </c>
    </row>
    <row r="5569" spans="2:65" s="273" customFormat="1">
      <c r="B5569" s="272"/>
      <c r="D5569" s="274" t="s">
        <v>373</v>
      </c>
      <c r="E5569" s="275" t="s">
        <v>1</v>
      </c>
      <c r="F5569" s="276" t="s">
        <v>4387</v>
      </c>
      <c r="H5569" s="275" t="s">
        <v>1</v>
      </c>
      <c r="L5569" s="272"/>
      <c r="M5569" s="277"/>
      <c r="T5569" s="278"/>
      <c r="AT5569" s="275" t="s">
        <v>373</v>
      </c>
      <c r="AU5569" s="275" t="s">
        <v>90</v>
      </c>
      <c r="AV5569" s="273" t="s">
        <v>84</v>
      </c>
      <c r="AW5569" s="273" t="s">
        <v>31</v>
      </c>
      <c r="AX5569" s="273" t="s">
        <v>77</v>
      </c>
      <c r="AY5569" s="275" t="s">
        <v>366</v>
      </c>
    </row>
    <row r="5570" spans="2:65" s="280" customFormat="1">
      <c r="B5570" s="279"/>
      <c r="D5570" s="274" t="s">
        <v>373</v>
      </c>
      <c r="E5570" s="281" t="s">
        <v>1</v>
      </c>
      <c r="F5570" s="282" t="s">
        <v>4397</v>
      </c>
      <c r="H5570" s="283">
        <v>18.3</v>
      </c>
      <c r="L5570" s="279"/>
      <c r="M5570" s="284"/>
      <c r="T5570" s="285"/>
      <c r="AT5570" s="281" t="s">
        <v>373</v>
      </c>
      <c r="AU5570" s="281" t="s">
        <v>90</v>
      </c>
      <c r="AV5570" s="280" t="s">
        <v>90</v>
      </c>
      <c r="AW5570" s="280" t="s">
        <v>31</v>
      </c>
      <c r="AX5570" s="280" t="s">
        <v>77</v>
      </c>
      <c r="AY5570" s="281" t="s">
        <v>366</v>
      </c>
    </row>
    <row r="5571" spans="2:65" s="273" customFormat="1">
      <c r="B5571" s="272"/>
      <c r="D5571" s="274" t="s">
        <v>373</v>
      </c>
      <c r="E5571" s="275" t="s">
        <v>1</v>
      </c>
      <c r="F5571" s="276" t="s">
        <v>4388</v>
      </c>
      <c r="H5571" s="275" t="s">
        <v>1</v>
      </c>
      <c r="L5571" s="272"/>
      <c r="M5571" s="277"/>
      <c r="T5571" s="278"/>
      <c r="AT5571" s="275" t="s">
        <v>373</v>
      </c>
      <c r="AU5571" s="275" t="s">
        <v>90</v>
      </c>
      <c r="AV5571" s="273" t="s">
        <v>84</v>
      </c>
      <c r="AW5571" s="273" t="s">
        <v>31</v>
      </c>
      <c r="AX5571" s="273" t="s">
        <v>77</v>
      </c>
      <c r="AY5571" s="275" t="s">
        <v>366</v>
      </c>
    </row>
    <row r="5572" spans="2:65" s="280" customFormat="1">
      <c r="B5572" s="279"/>
      <c r="D5572" s="274" t="s">
        <v>373</v>
      </c>
      <c r="E5572" s="281" t="s">
        <v>1</v>
      </c>
      <c r="F5572" s="282" t="s">
        <v>484</v>
      </c>
      <c r="H5572" s="283">
        <v>14</v>
      </c>
      <c r="L5572" s="279"/>
      <c r="M5572" s="284"/>
      <c r="T5572" s="285"/>
      <c r="AT5572" s="281" t="s">
        <v>373</v>
      </c>
      <c r="AU5572" s="281" t="s">
        <v>90</v>
      </c>
      <c r="AV5572" s="280" t="s">
        <v>90</v>
      </c>
      <c r="AW5572" s="280" t="s">
        <v>31</v>
      </c>
      <c r="AX5572" s="280" t="s">
        <v>77</v>
      </c>
      <c r="AY5572" s="281" t="s">
        <v>366</v>
      </c>
    </row>
    <row r="5573" spans="2:65" s="273" customFormat="1">
      <c r="B5573" s="272"/>
      <c r="D5573" s="274" t="s">
        <v>373</v>
      </c>
      <c r="E5573" s="275" t="s">
        <v>1</v>
      </c>
      <c r="F5573" s="276" t="s">
        <v>4389</v>
      </c>
      <c r="H5573" s="275" t="s">
        <v>1</v>
      </c>
      <c r="L5573" s="272"/>
      <c r="M5573" s="277"/>
      <c r="T5573" s="278"/>
      <c r="AT5573" s="275" t="s">
        <v>373</v>
      </c>
      <c r="AU5573" s="275" t="s">
        <v>90</v>
      </c>
      <c r="AV5573" s="273" t="s">
        <v>84</v>
      </c>
      <c r="AW5573" s="273" t="s">
        <v>31</v>
      </c>
      <c r="AX5573" s="273" t="s">
        <v>77</v>
      </c>
      <c r="AY5573" s="275" t="s">
        <v>366</v>
      </c>
    </row>
    <row r="5574" spans="2:65" s="280" customFormat="1">
      <c r="B5574" s="279"/>
      <c r="D5574" s="274" t="s">
        <v>373</v>
      </c>
      <c r="E5574" s="281" t="s">
        <v>1</v>
      </c>
      <c r="F5574" s="282" t="s">
        <v>4398</v>
      </c>
      <c r="H5574" s="283">
        <v>19.3</v>
      </c>
      <c r="L5574" s="279"/>
      <c r="M5574" s="284"/>
      <c r="T5574" s="285"/>
      <c r="AT5574" s="281" t="s">
        <v>373</v>
      </c>
      <c r="AU5574" s="281" t="s">
        <v>90</v>
      </c>
      <c r="AV5574" s="280" t="s">
        <v>90</v>
      </c>
      <c r="AW5574" s="280" t="s">
        <v>31</v>
      </c>
      <c r="AX5574" s="280" t="s">
        <v>77</v>
      </c>
      <c r="AY5574" s="281" t="s">
        <v>366</v>
      </c>
    </row>
    <row r="5575" spans="2:65" s="287" customFormat="1">
      <c r="B5575" s="286"/>
      <c r="D5575" s="274" t="s">
        <v>373</v>
      </c>
      <c r="E5575" s="288" t="s">
        <v>1</v>
      </c>
      <c r="F5575" s="289" t="s">
        <v>378</v>
      </c>
      <c r="H5575" s="290">
        <v>168</v>
      </c>
      <c r="L5575" s="286"/>
      <c r="M5575" s="291"/>
      <c r="T5575" s="292"/>
      <c r="AT5575" s="288" t="s">
        <v>373</v>
      </c>
      <c r="AU5575" s="288" t="s">
        <v>90</v>
      </c>
      <c r="AV5575" s="287" t="s">
        <v>371</v>
      </c>
      <c r="AW5575" s="287" t="s">
        <v>31</v>
      </c>
      <c r="AX5575" s="287" t="s">
        <v>84</v>
      </c>
      <c r="AY5575" s="288" t="s">
        <v>366</v>
      </c>
    </row>
    <row r="5576" spans="2:65" s="74" customFormat="1" ht="37.9" customHeight="1">
      <c r="B5576" s="73"/>
      <c r="C5576" s="260" t="s">
        <v>4399</v>
      </c>
      <c r="D5576" s="260" t="s">
        <v>368</v>
      </c>
      <c r="E5576" s="261" t="s">
        <v>4400</v>
      </c>
      <c r="F5576" s="262" t="s">
        <v>4401</v>
      </c>
      <c r="G5576" s="263" t="s">
        <v>249</v>
      </c>
      <c r="H5576" s="264">
        <v>165.6</v>
      </c>
      <c r="I5576" s="26"/>
      <c r="J5576" s="266">
        <f>ROUND(I5576*H5576,2)</f>
        <v>0</v>
      </c>
      <c r="K5576" s="267"/>
      <c r="L5576" s="73"/>
      <c r="M5576" s="27" t="s">
        <v>1</v>
      </c>
      <c r="N5576" s="233" t="s">
        <v>43</v>
      </c>
      <c r="P5576" s="269">
        <f>O5576*H5576</f>
        <v>0</v>
      </c>
      <c r="Q5576" s="269">
        <v>1.32E-3</v>
      </c>
      <c r="R5576" s="269">
        <f>Q5576*H5576</f>
        <v>0.21859199999999998</v>
      </c>
      <c r="S5576" s="269">
        <v>0</v>
      </c>
      <c r="T5576" s="270">
        <f>S5576*H5576</f>
        <v>0</v>
      </c>
      <c r="AR5576" s="271" t="s">
        <v>495</v>
      </c>
      <c r="AT5576" s="271" t="s">
        <v>368</v>
      </c>
      <c r="AU5576" s="271" t="s">
        <v>90</v>
      </c>
      <c r="AY5576" s="53" t="s">
        <v>366</v>
      </c>
      <c r="BE5576" s="179">
        <f>IF(N5576="základná",J5576,0)</f>
        <v>0</v>
      </c>
      <c r="BF5576" s="179">
        <f>IF(N5576="znížená",J5576,0)</f>
        <v>0</v>
      </c>
      <c r="BG5576" s="179">
        <f>IF(N5576="zákl. prenesená",J5576,0)</f>
        <v>0</v>
      </c>
      <c r="BH5576" s="179">
        <f>IF(N5576="zníž. prenesená",J5576,0)</f>
        <v>0</v>
      </c>
      <c r="BI5576" s="179">
        <f>IF(N5576="nulová",J5576,0)</f>
        <v>0</v>
      </c>
      <c r="BJ5576" s="53" t="s">
        <v>90</v>
      </c>
      <c r="BK5576" s="179">
        <f>ROUND(I5576*H5576,2)</f>
        <v>0</v>
      </c>
      <c r="BL5576" s="53" t="s">
        <v>495</v>
      </c>
      <c r="BM5576" s="271" t="s">
        <v>4402</v>
      </c>
    </row>
    <row r="5577" spans="2:65" s="273" customFormat="1">
      <c r="B5577" s="272"/>
      <c r="D5577" s="274" t="s">
        <v>373</v>
      </c>
      <c r="E5577" s="275" t="s">
        <v>1</v>
      </c>
      <c r="F5577" s="276" t="s">
        <v>4379</v>
      </c>
      <c r="H5577" s="275" t="s">
        <v>1</v>
      </c>
      <c r="L5577" s="272"/>
      <c r="M5577" s="277"/>
      <c r="T5577" s="278"/>
      <c r="AT5577" s="275" t="s">
        <v>373</v>
      </c>
      <c r="AU5577" s="275" t="s">
        <v>90</v>
      </c>
      <c r="AV5577" s="273" t="s">
        <v>84</v>
      </c>
      <c r="AW5577" s="273" t="s">
        <v>31</v>
      </c>
      <c r="AX5577" s="273" t="s">
        <v>77</v>
      </c>
      <c r="AY5577" s="275" t="s">
        <v>366</v>
      </c>
    </row>
    <row r="5578" spans="2:65" s="280" customFormat="1">
      <c r="B5578" s="279"/>
      <c r="D5578" s="274" t="s">
        <v>373</v>
      </c>
      <c r="E5578" s="281" t="s">
        <v>1</v>
      </c>
      <c r="F5578" s="282" t="s">
        <v>476</v>
      </c>
      <c r="H5578" s="283">
        <v>12</v>
      </c>
      <c r="L5578" s="279"/>
      <c r="M5578" s="284"/>
      <c r="T5578" s="285"/>
      <c r="AT5578" s="281" t="s">
        <v>373</v>
      </c>
      <c r="AU5578" s="281" t="s">
        <v>90</v>
      </c>
      <c r="AV5578" s="280" t="s">
        <v>90</v>
      </c>
      <c r="AW5578" s="280" t="s">
        <v>31</v>
      </c>
      <c r="AX5578" s="280" t="s">
        <v>77</v>
      </c>
      <c r="AY5578" s="281" t="s">
        <v>366</v>
      </c>
    </row>
    <row r="5579" spans="2:65" s="273" customFormat="1">
      <c r="B5579" s="272"/>
      <c r="D5579" s="274" t="s">
        <v>373</v>
      </c>
      <c r="E5579" s="275" t="s">
        <v>1</v>
      </c>
      <c r="F5579" s="276" t="s">
        <v>4381</v>
      </c>
      <c r="H5579" s="275" t="s">
        <v>1</v>
      </c>
      <c r="L5579" s="272"/>
      <c r="M5579" s="277"/>
      <c r="T5579" s="278"/>
      <c r="AT5579" s="275" t="s">
        <v>373</v>
      </c>
      <c r="AU5579" s="275" t="s">
        <v>90</v>
      </c>
      <c r="AV5579" s="273" t="s">
        <v>84</v>
      </c>
      <c r="AW5579" s="273" t="s">
        <v>31</v>
      </c>
      <c r="AX5579" s="273" t="s">
        <v>77</v>
      </c>
      <c r="AY5579" s="275" t="s">
        <v>366</v>
      </c>
    </row>
    <row r="5580" spans="2:65" s="280" customFormat="1">
      <c r="B5580" s="279"/>
      <c r="D5580" s="274" t="s">
        <v>373</v>
      </c>
      <c r="E5580" s="281" t="s">
        <v>1</v>
      </c>
      <c r="F5580" s="282" t="s">
        <v>537</v>
      </c>
      <c r="H5580" s="283">
        <v>22</v>
      </c>
      <c r="L5580" s="279"/>
      <c r="M5580" s="284"/>
      <c r="T5580" s="285"/>
      <c r="AT5580" s="281" t="s">
        <v>373</v>
      </c>
      <c r="AU5580" s="281" t="s">
        <v>90</v>
      </c>
      <c r="AV5580" s="280" t="s">
        <v>90</v>
      </c>
      <c r="AW5580" s="280" t="s">
        <v>31</v>
      </c>
      <c r="AX5580" s="280" t="s">
        <v>77</v>
      </c>
      <c r="AY5580" s="281" t="s">
        <v>366</v>
      </c>
    </row>
    <row r="5581" spans="2:65" s="273" customFormat="1">
      <c r="B5581" s="272"/>
      <c r="D5581" s="274" t="s">
        <v>373</v>
      </c>
      <c r="E5581" s="275" t="s">
        <v>1</v>
      </c>
      <c r="F5581" s="276" t="s">
        <v>4383</v>
      </c>
      <c r="H5581" s="275" t="s">
        <v>1</v>
      </c>
      <c r="L5581" s="272"/>
      <c r="M5581" s="277"/>
      <c r="T5581" s="278"/>
      <c r="AT5581" s="275" t="s">
        <v>373</v>
      </c>
      <c r="AU5581" s="275" t="s">
        <v>90</v>
      </c>
      <c r="AV5581" s="273" t="s">
        <v>84</v>
      </c>
      <c r="AW5581" s="273" t="s">
        <v>31</v>
      </c>
      <c r="AX5581" s="273" t="s">
        <v>77</v>
      </c>
      <c r="AY5581" s="275" t="s">
        <v>366</v>
      </c>
    </row>
    <row r="5582" spans="2:65" s="280" customFormat="1">
      <c r="B5582" s="279"/>
      <c r="D5582" s="274" t="s">
        <v>373</v>
      </c>
      <c r="E5582" s="281" t="s">
        <v>1</v>
      </c>
      <c r="F5582" s="282" t="s">
        <v>573</v>
      </c>
      <c r="H5582" s="283">
        <v>26</v>
      </c>
      <c r="L5582" s="279"/>
      <c r="M5582" s="284"/>
      <c r="T5582" s="285"/>
      <c r="AT5582" s="281" t="s">
        <v>373</v>
      </c>
      <c r="AU5582" s="281" t="s">
        <v>90</v>
      </c>
      <c r="AV5582" s="280" t="s">
        <v>90</v>
      </c>
      <c r="AW5582" s="280" t="s">
        <v>31</v>
      </c>
      <c r="AX5582" s="280" t="s">
        <v>77</v>
      </c>
      <c r="AY5582" s="281" t="s">
        <v>366</v>
      </c>
    </row>
    <row r="5583" spans="2:65" s="273" customFormat="1">
      <c r="B5583" s="272"/>
      <c r="D5583" s="274" t="s">
        <v>373</v>
      </c>
      <c r="E5583" s="275" t="s">
        <v>1</v>
      </c>
      <c r="F5583" s="276" t="s">
        <v>4385</v>
      </c>
      <c r="H5583" s="275" t="s">
        <v>1</v>
      </c>
      <c r="L5583" s="272"/>
      <c r="M5583" s="277"/>
      <c r="T5583" s="278"/>
      <c r="AT5583" s="275" t="s">
        <v>373</v>
      </c>
      <c r="AU5583" s="275" t="s">
        <v>90</v>
      </c>
      <c r="AV5583" s="273" t="s">
        <v>84</v>
      </c>
      <c r="AW5583" s="273" t="s">
        <v>31</v>
      </c>
      <c r="AX5583" s="273" t="s">
        <v>77</v>
      </c>
      <c r="AY5583" s="275" t="s">
        <v>366</v>
      </c>
    </row>
    <row r="5584" spans="2:65" s="280" customFormat="1">
      <c r="B5584" s="279"/>
      <c r="D5584" s="274" t="s">
        <v>373</v>
      </c>
      <c r="E5584" s="281" t="s">
        <v>1</v>
      </c>
      <c r="F5584" s="282" t="s">
        <v>4403</v>
      </c>
      <c r="H5584" s="283">
        <v>25.5</v>
      </c>
      <c r="L5584" s="279"/>
      <c r="M5584" s="284"/>
      <c r="T5584" s="285"/>
      <c r="AT5584" s="281" t="s">
        <v>373</v>
      </c>
      <c r="AU5584" s="281" t="s">
        <v>90</v>
      </c>
      <c r="AV5584" s="280" t="s">
        <v>90</v>
      </c>
      <c r="AW5584" s="280" t="s">
        <v>31</v>
      </c>
      <c r="AX5584" s="280" t="s">
        <v>77</v>
      </c>
      <c r="AY5584" s="281" t="s">
        <v>366</v>
      </c>
    </row>
    <row r="5585" spans="2:65" s="273" customFormat="1">
      <c r="B5585" s="272"/>
      <c r="D5585" s="274" t="s">
        <v>373</v>
      </c>
      <c r="E5585" s="275" t="s">
        <v>1</v>
      </c>
      <c r="F5585" s="276" t="s">
        <v>4386</v>
      </c>
      <c r="H5585" s="275" t="s">
        <v>1</v>
      </c>
      <c r="L5585" s="272"/>
      <c r="M5585" s="277"/>
      <c r="T5585" s="278"/>
      <c r="AT5585" s="275" t="s">
        <v>373</v>
      </c>
      <c r="AU5585" s="275" t="s">
        <v>90</v>
      </c>
      <c r="AV5585" s="273" t="s">
        <v>84</v>
      </c>
      <c r="AW5585" s="273" t="s">
        <v>31</v>
      </c>
      <c r="AX5585" s="273" t="s">
        <v>77</v>
      </c>
      <c r="AY5585" s="275" t="s">
        <v>366</v>
      </c>
    </row>
    <row r="5586" spans="2:65" s="280" customFormat="1">
      <c r="B5586" s="279"/>
      <c r="D5586" s="274" t="s">
        <v>373</v>
      </c>
      <c r="E5586" s="281" t="s">
        <v>1</v>
      </c>
      <c r="F5586" s="282" t="s">
        <v>4404</v>
      </c>
      <c r="H5586" s="283">
        <v>24.4</v>
      </c>
      <c r="L5586" s="279"/>
      <c r="M5586" s="284"/>
      <c r="T5586" s="285"/>
      <c r="AT5586" s="281" t="s">
        <v>373</v>
      </c>
      <c r="AU5586" s="281" t="s">
        <v>90</v>
      </c>
      <c r="AV5586" s="280" t="s">
        <v>90</v>
      </c>
      <c r="AW5586" s="280" t="s">
        <v>31</v>
      </c>
      <c r="AX5586" s="280" t="s">
        <v>77</v>
      </c>
      <c r="AY5586" s="281" t="s">
        <v>366</v>
      </c>
    </row>
    <row r="5587" spans="2:65" s="273" customFormat="1">
      <c r="B5587" s="272"/>
      <c r="D5587" s="274" t="s">
        <v>373</v>
      </c>
      <c r="E5587" s="275" t="s">
        <v>1</v>
      </c>
      <c r="F5587" s="276" t="s">
        <v>4387</v>
      </c>
      <c r="H5587" s="275" t="s">
        <v>1</v>
      </c>
      <c r="L5587" s="272"/>
      <c r="M5587" s="277"/>
      <c r="T5587" s="278"/>
      <c r="AT5587" s="275" t="s">
        <v>373</v>
      </c>
      <c r="AU5587" s="275" t="s">
        <v>90</v>
      </c>
      <c r="AV5587" s="273" t="s">
        <v>84</v>
      </c>
      <c r="AW5587" s="273" t="s">
        <v>31</v>
      </c>
      <c r="AX5587" s="273" t="s">
        <v>77</v>
      </c>
      <c r="AY5587" s="275" t="s">
        <v>366</v>
      </c>
    </row>
    <row r="5588" spans="2:65" s="280" customFormat="1">
      <c r="B5588" s="279"/>
      <c r="D5588" s="274" t="s">
        <v>373</v>
      </c>
      <c r="E5588" s="281" t="s">
        <v>1</v>
      </c>
      <c r="F5588" s="282" t="s">
        <v>514</v>
      </c>
      <c r="H5588" s="283">
        <v>19</v>
      </c>
      <c r="L5588" s="279"/>
      <c r="M5588" s="284"/>
      <c r="T5588" s="285"/>
      <c r="AT5588" s="281" t="s">
        <v>373</v>
      </c>
      <c r="AU5588" s="281" t="s">
        <v>90</v>
      </c>
      <c r="AV5588" s="280" t="s">
        <v>90</v>
      </c>
      <c r="AW5588" s="280" t="s">
        <v>31</v>
      </c>
      <c r="AX5588" s="280" t="s">
        <v>77</v>
      </c>
      <c r="AY5588" s="281" t="s">
        <v>366</v>
      </c>
    </row>
    <row r="5589" spans="2:65" s="273" customFormat="1">
      <c r="B5589" s="272"/>
      <c r="D5589" s="274" t="s">
        <v>373</v>
      </c>
      <c r="E5589" s="275" t="s">
        <v>1</v>
      </c>
      <c r="F5589" s="276" t="s">
        <v>4388</v>
      </c>
      <c r="H5589" s="275" t="s">
        <v>1</v>
      </c>
      <c r="L5589" s="272"/>
      <c r="M5589" s="277"/>
      <c r="T5589" s="278"/>
      <c r="AT5589" s="275" t="s">
        <v>373</v>
      </c>
      <c r="AU5589" s="275" t="s">
        <v>90</v>
      </c>
      <c r="AV5589" s="273" t="s">
        <v>84</v>
      </c>
      <c r="AW5589" s="273" t="s">
        <v>31</v>
      </c>
      <c r="AX5589" s="273" t="s">
        <v>77</v>
      </c>
      <c r="AY5589" s="275" t="s">
        <v>366</v>
      </c>
    </row>
    <row r="5590" spans="2:65" s="280" customFormat="1">
      <c r="B5590" s="279"/>
      <c r="D5590" s="274" t="s">
        <v>373</v>
      </c>
      <c r="E5590" s="281" t="s">
        <v>1</v>
      </c>
      <c r="F5590" s="282" t="s">
        <v>4405</v>
      </c>
      <c r="H5590" s="283">
        <v>18.399999999999999</v>
      </c>
      <c r="L5590" s="279"/>
      <c r="M5590" s="284"/>
      <c r="T5590" s="285"/>
      <c r="AT5590" s="281" t="s">
        <v>373</v>
      </c>
      <c r="AU5590" s="281" t="s">
        <v>90</v>
      </c>
      <c r="AV5590" s="280" t="s">
        <v>90</v>
      </c>
      <c r="AW5590" s="280" t="s">
        <v>31</v>
      </c>
      <c r="AX5590" s="280" t="s">
        <v>77</v>
      </c>
      <c r="AY5590" s="281" t="s">
        <v>366</v>
      </c>
    </row>
    <row r="5591" spans="2:65" s="273" customFormat="1">
      <c r="B5591" s="272"/>
      <c r="D5591" s="274" t="s">
        <v>373</v>
      </c>
      <c r="E5591" s="275" t="s">
        <v>1</v>
      </c>
      <c r="F5591" s="276" t="s">
        <v>4389</v>
      </c>
      <c r="H5591" s="275" t="s">
        <v>1</v>
      </c>
      <c r="L5591" s="272"/>
      <c r="M5591" s="277"/>
      <c r="T5591" s="278"/>
      <c r="AT5591" s="275" t="s">
        <v>373</v>
      </c>
      <c r="AU5591" s="275" t="s">
        <v>90</v>
      </c>
      <c r="AV5591" s="273" t="s">
        <v>84</v>
      </c>
      <c r="AW5591" s="273" t="s">
        <v>31</v>
      </c>
      <c r="AX5591" s="273" t="s">
        <v>77</v>
      </c>
      <c r="AY5591" s="275" t="s">
        <v>366</v>
      </c>
    </row>
    <row r="5592" spans="2:65" s="280" customFormat="1">
      <c r="B5592" s="279"/>
      <c r="D5592" s="274" t="s">
        <v>373</v>
      </c>
      <c r="E5592" s="281" t="s">
        <v>1</v>
      </c>
      <c r="F5592" s="282" t="s">
        <v>4397</v>
      </c>
      <c r="H5592" s="283">
        <v>18.3</v>
      </c>
      <c r="L5592" s="279"/>
      <c r="M5592" s="284"/>
      <c r="T5592" s="285"/>
      <c r="AT5592" s="281" t="s">
        <v>373</v>
      </c>
      <c r="AU5592" s="281" t="s">
        <v>90</v>
      </c>
      <c r="AV5592" s="280" t="s">
        <v>90</v>
      </c>
      <c r="AW5592" s="280" t="s">
        <v>31</v>
      </c>
      <c r="AX5592" s="280" t="s">
        <v>77</v>
      </c>
      <c r="AY5592" s="281" t="s">
        <v>366</v>
      </c>
    </row>
    <row r="5593" spans="2:65" s="287" customFormat="1">
      <c r="B5593" s="286"/>
      <c r="D5593" s="274" t="s">
        <v>373</v>
      </c>
      <c r="E5593" s="288" t="s">
        <v>1</v>
      </c>
      <c r="F5593" s="289" t="s">
        <v>378</v>
      </c>
      <c r="H5593" s="290">
        <v>165.6</v>
      </c>
      <c r="L5593" s="286"/>
      <c r="M5593" s="291"/>
      <c r="T5593" s="292"/>
      <c r="AT5593" s="288" t="s">
        <v>373</v>
      </c>
      <c r="AU5593" s="288" t="s">
        <v>90</v>
      </c>
      <c r="AV5593" s="287" t="s">
        <v>371</v>
      </c>
      <c r="AW5593" s="287" t="s">
        <v>31</v>
      </c>
      <c r="AX5593" s="287" t="s">
        <v>84</v>
      </c>
      <c r="AY5593" s="288" t="s">
        <v>366</v>
      </c>
    </row>
    <row r="5594" spans="2:65" s="74" customFormat="1" ht="33" customHeight="1">
      <c r="B5594" s="73"/>
      <c r="C5594" s="260" t="s">
        <v>4406</v>
      </c>
      <c r="D5594" s="260" t="s">
        <v>368</v>
      </c>
      <c r="E5594" s="261" t="s">
        <v>4407</v>
      </c>
      <c r="F5594" s="262" t="s">
        <v>4408</v>
      </c>
      <c r="G5594" s="263" t="s">
        <v>249</v>
      </c>
      <c r="H5594" s="264">
        <v>27.6</v>
      </c>
      <c r="I5594" s="26"/>
      <c r="J5594" s="266">
        <f>ROUND(I5594*H5594,2)</f>
        <v>0</v>
      </c>
      <c r="K5594" s="267"/>
      <c r="L5594" s="73"/>
      <c r="M5594" s="27" t="s">
        <v>1</v>
      </c>
      <c r="N5594" s="233" t="s">
        <v>43</v>
      </c>
      <c r="P5594" s="269">
        <f>O5594*H5594</f>
        <v>0</v>
      </c>
      <c r="Q5594" s="269">
        <v>1.32E-3</v>
      </c>
      <c r="R5594" s="269">
        <f>Q5594*H5594</f>
        <v>3.6431999999999999E-2</v>
      </c>
      <c r="S5594" s="269">
        <v>0</v>
      </c>
      <c r="T5594" s="270">
        <f>S5594*H5594</f>
        <v>0</v>
      </c>
      <c r="AR5594" s="271" t="s">
        <v>495</v>
      </c>
      <c r="AT5594" s="271" t="s">
        <v>368</v>
      </c>
      <c r="AU5594" s="271" t="s">
        <v>90</v>
      </c>
      <c r="AY5594" s="53" t="s">
        <v>366</v>
      </c>
      <c r="BE5594" s="179">
        <f>IF(N5594="základná",J5594,0)</f>
        <v>0</v>
      </c>
      <c r="BF5594" s="179">
        <f>IF(N5594="znížená",J5594,0)</f>
        <v>0</v>
      </c>
      <c r="BG5594" s="179">
        <f>IF(N5594="zákl. prenesená",J5594,0)</f>
        <v>0</v>
      </c>
      <c r="BH5594" s="179">
        <f>IF(N5594="zníž. prenesená",J5594,0)</f>
        <v>0</v>
      </c>
      <c r="BI5594" s="179">
        <f>IF(N5594="nulová",J5594,0)</f>
        <v>0</v>
      </c>
      <c r="BJ5594" s="53" t="s">
        <v>90</v>
      </c>
      <c r="BK5594" s="179">
        <f>ROUND(I5594*H5594,2)</f>
        <v>0</v>
      </c>
      <c r="BL5594" s="53" t="s">
        <v>495</v>
      </c>
      <c r="BM5594" s="271" t="s">
        <v>4409</v>
      </c>
    </row>
    <row r="5595" spans="2:65" s="273" customFormat="1">
      <c r="B5595" s="272"/>
      <c r="D5595" s="274" t="s">
        <v>373</v>
      </c>
      <c r="E5595" s="275" t="s">
        <v>1</v>
      </c>
      <c r="F5595" s="276" t="s">
        <v>4379</v>
      </c>
      <c r="H5595" s="275" t="s">
        <v>1</v>
      </c>
      <c r="L5595" s="272"/>
      <c r="M5595" s="277"/>
      <c r="T5595" s="278"/>
      <c r="AT5595" s="275" t="s">
        <v>373</v>
      </c>
      <c r="AU5595" s="275" t="s">
        <v>90</v>
      </c>
      <c r="AV5595" s="273" t="s">
        <v>84</v>
      </c>
      <c r="AW5595" s="273" t="s">
        <v>31</v>
      </c>
      <c r="AX5595" s="273" t="s">
        <v>77</v>
      </c>
      <c r="AY5595" s="275" t="s">
        <v>366</v>
      </c>
    </row>
    <row r="5596" spans="2:65" s="280" customFormat="1">
      <c r="B5596" s="279"/>
      <c r="D5596" s="274" t="s">
        <v>373</v>
      </c>
      <c r="E5596" s="281" t="s">
        <v>1</v>
      </c>
      <c r="F5596" s="282" t="s">
        <v>4410</v>
      </c>
      <c r="H5596" s="283">
        <v>27.6</v>
      </c>
      <c r="L5596" s="279"/>
      <c r="M5596" s="284"/>
      <c r="T5596" s="285"/>
      <c r="AT5596" s="281" t="s">
        <v>373</v>
      </c>
      <c r="AU5596" s="281" t="s">
        <v>90</v>
      </c>
      <c r="AV5596" s="280" t="s">
        <v>90</v>
      </c>
      <c r="AW5596" s="280" t="s">
        <v>31</v>
      </c>
      <c r="AX5596" s="280" t="s">
        <v>84</v>
      </c>
      <c r="AY5596" s="281" t="s">
        <v>366</v>
      </c>
    </row>
    <row r="5597" spans="2:65" s="74" customFormat="1" ht="33" customHeight="1">
      <c r="B5597" s="73"/>
      <c r="C5597" s="260" t="s">
        <v>4411</v>
      </c>
      <c r="D5597" s="260" t="s">
        <v>368</v>
      </c>
      <c r="E5597" s="261" t="s">
        <v>4412</v>
      </c>
      <c r="F5597" s="262" t="s">
        <v>4413</v>
      </c>
      <c r="G5597" s="263" t="s">
        <v>249</v>
      </c>
      <c r="H5597" s="264">
        <v>254.3</v>
      </c>
      <c r="I5597" s="26"/>
      <c r="J5597" s="266">
        <f>ROUND(I5597*H5597,2)</f>
        <v>0</v>
      </c>
      <c r="K5597" s="267"/>
      <c r="L5597" s="73"/>
      <c r="M5597" s="27" t="s">
        <v>1</v>
      </c>
      <c r="N5597" s="233" t="s">
        <v>43</v>
      </c>
      <c r="P5597" s="269">
        <f>O5597*H5597</f>
        <v>0</v>
      </c>
      <c r="Q5597" s="269">
        <v>3.4000000000000002E-4</v>
      </c>
      <c r="R5597" s="269">
        <f>Q5597*H5597</f>
        <v>8.6462000000000011E-2</v>
      </c>
      <c r="S5597" s="269">
        <v>0</v>
      </c>
      <c r="T5597" s="270">
        <f>S5597*H5597</f>
        <v>0</v>
      </c>
      <c r="AR5597" s="271" t="s">
        <v>495</v>
      </c>
      <c r="AT5597" s="271" t="s">
        <v>368</v>
      </c>
      <c r="AU5597" s="271" t="s">
        <v>90</v>
      </c>
      <c r="AY5597" s="53" t="s">
        <v>366</v>
      </c>
      <c r="BE5597" s="179">
        <f>IF(N5597="základná",J5597,0)</f>
        <v>0</v>
      </c>
      <c r="BF5597" s="179">
        <f>IF(N5597="znížená",J5597,0)</f>
        <v>0</v>
      </c>
      <c r="BG5597" s="179">
        <f>IF(N5597="zákl. prenesená",J5597,0)</f>
        <v>0</v>
      </c>
      <c r="BH5597" s="179">
        <f>IF(N5597="zníž. prenesená",J5597,0)</f>
        <v>0</v>
      </c>
      <c r="BI5597" s="179">
        <f>IF(N5597="nulová",J5597,0)</f>
        <v>0</v>
      </c>
      <c r="BJ5597" s="53" t="s">
        <v>90</v>
      </c>
      <c r="BK5597" s="179">
        <f>ROUND(I5597*H5597,2)</f>
        <v>0</v>
      </c>
      <c r="BL5597" s="53" t="s">
        <v>495</v>
      </c>
      <c r="BM5597" s="271" t="s">
        <v>4414</v>
      </c>
    </row>
    <row r="5598" spans="2:65" s="273" customFormat="1">
      <c r="B5598" s="272"/>
      <c r="D5598" s="274" t="s">
        <v>373</v>
      </c>
      <c r="E5598" s="275" t="s">
        <v>1</v>
      </c>
      <c r="F5598" s="276" t="s">
        <v>4379</v>
      </c>
      <c r="H5598" s="275" t="s">
        <v>1</v>
      </c>
      <c r="L5598" s="272"/>
      <c r="M5598" s="277"/>
      <c r="T5598" s="278"/>
      <c r="AT5598" s="275" t="s">
        <v>373</v>
      </c>
      <c r="AU5598" s="275" t="s">
        <v>90</v>
      </c>
      <c r="AV5598" s="273" t="s">
        <v>84</v>
      </c>
      <c r="AW5598" s="273" t="s">
        <v>31</v>
      </c>
      <c r="AX5598" s="273" t="s">
        <v>77</v>
      </c>
      <c r="AY5598" s="275" t="s">
        <v>366</v>
      </c>
    </row>
    <row r="5599" spans="2:65" s="280" customFormat="1">
      <c r="B5599" s="279"/>
      <c r="D5599" s="274" t="s">
        <v>373</v>
      </c>
      <c r="E5599" s="281" t="s">
        <v>1</v>
      </c>
      <c r="F5599" s="282" t="s">
        <v>4415</v>
      </c>
      <c r="H5599" s="283">
        <v>51.3</v>
      </c>
      <c r="L5599" s="279"/>
      <c r="M5599" s="284"/>
      <c r="T5599" s="285"/>
      <c r="AT5599" s="281" t="s">
        <v>373</v>
      </c>
      <c r="AU5599" s="281" t="s">
        <v>90</v>
      </c>
      <c r="AV5599" s="280" t="s">
        <v>90</v>
      </c>
      <c r="AW5599" s="280" t="s">
        <v>31</v>
      </c>
      <c r="AX5599" s="280" t="s">
        <v>77</v>
      </c>
      <c r="AY5599" s="281" t="s">
        <v>366</v>
      </c>
    </row>
    <row r="5600" spans="2:65" s="273" customFormat="1">
      <c r="B5600" s="272"/>
      <c r="D5600" s="274" t="s">
        <v>373</v>
      </c>
      <c r="E5600" s="275" t="s">
        <v>1</v>
      </c>
      <c r="F5600" s="276" t="s">
        <v>4381</v>
      </c>
      <c r="H5600" s="275" t="s">
        <v>1</v>
      </c>
      <c r="L5600" s="272"/>
      <c r="M5600" s="277"/>
      <c r="T5600" s="278"/>
      <c r="AT5600" s="275" t="s">
        <v>373</v>
      </c>
      <c r="AU5600" s="275" t="s">
        <v>90</v>
      </c>
      <c r="AV5600" s="273" t="s">
        <v>84</v>
      </c>
      <c r="AW5600" s="273" t="s">
        <v>31</v>
      </c>
      <c r="AX5600" s="273" t="s">
        <v>77</v>
      </c>
      <c r="AY5600" s="275" t="s">
        <v>366</v>
      </c>
    </row>
    <row r="5601" spans="2:65" s="280" customFormat="1">
      <c r="B5601" s="279"/>
      <c r="D5601" s="274" t="s">
        <v>373</v>
      </c>
      <c r="E5601" s="281" t="s">
        <v>1</v>
      </c>
      <c r="F5601" s="282" t="s">
        <v>4416</v>
      </c>
      <c r="H5601" s="283">
        <v>27.3</v>
      </c>
      <c r="L5601" s="279"/>
      <c r="M5601" s="284"/>
      <c r="T5601" s="285"/>
      <c r="AT5601" s="281" t="s">
        <v>373</v>
      </c>
      <c r="AU5601" s="281" t="s">
        <v>90</v>
      </c>
      <c r="AV5601" s="280" t="s">
        <v>90</v>
      </c>
      <c r="AW5601" s="280" t="s">
        <v>31</v>
      </c>
      <c r="AX5601" s="280" t="s">
        <v>77</v>
      </c>
      <c r="AY5601" s="281" t="s">
        <v>366</v>
      </c>
    </row>
    <row r="5602" spans="2:65" s="273" customFormat="1">
      <c r="B5602" s="272"/>
      <c r="D5602" s="274" t="s">
        <v>373</v>
      </c>
      <c r="E5602" s="275" t="s">
        <v>1</v>
      </c>
      <c r="F5602" s="276" t="s">
        <v>4383</v>
      </c>
      <c r="H5602" s="275" t="s">
        <v>1</v>
      </c>
      <c r="L5602" s="272"/>
      <c r="M5602" s="277"/>
      <c r="T5602" s="278"/>
      <c r="AT5602" s="275" t="s">
        <v>373</v>
      </c>
      <c r="AU5602" s="275" t="s">
        <v>90</v>
      </c>
      <c r="AV5602" s="273" t="s">
        <v>84</v>
      </c>
      <c r="AW5602" s="273" t="s">
        <v>31</v>
      </c>
      <c r="AX5602" s="273" t="s">
        <v>77</v>
      </c>
      <c r="AY5602" s="275" t="s">
        <v>366</v>
      </c>
    </row>
    <row r="5603" spans="2:65" s="280" customFormat="1">
      <c r="B5603" s="279"/>
      <c r="D5603" s="274" t="s">
        <v>373</v>
      </c>
      <c r="E5603" s="281" t="s">
        <v>1</v>
      </c>
      <c r="F5603" s="282" t="s">
        <v>4417</v>
      </c>
      <c r="H5603" s="283">
        <v>30.1</v>
      </c>
      <c r="L5603" s="279"/>
      <c r="M5603" s="284"/>
      <c r="T5603" s="285"/>
      <c r="AT5603" s="281" t="s">
        <v>373</v>
      </c>
      <c r="AU5603" s="281" t="s">
        <v>90</v>
      </c>
      <c r="AV5603" s="280" t="s">
        <v>90</v>
      </c>
      <c r="AW5603" s="280" t="s">
        <v>31</v>
      </c>
      <c r="AX5603" s="280" t="s">
        <v>77</v>
      </c>
      <c r="AY5603" s="281" t="s">
        <v>366</v>
      </c>
    </row>
    <row r="5604" spans="2:65" s="273" customFormat="1">
      <c r="B5604" s="272"/>
      <c r="D5604" s="274" t="s">
        <v>373</v>
      </c>
      <c r="E5604" s="275" t="s">
        <v>1</v>
      </c>
      <c r="F5604" s="276" t="s">
        <v>4385</v>
      </c>
      <c r="H5604" s="275" t="s">
        <v>1</v>
      </c>
      <c r="L5604" s="272"/>
      <c r="M5604" s="277"/>
      <c r="T5604" s="278"/>
      <c r="AT5604" s="275" t="s">
        <v>373</v>
      </c>
      <c r="AU5604" s="275" t="s">
        <v>90</v>
      </c>
      <c r="AV5604" s="273" t="s">
        <v>84</v>
      </c>
      <c r="AW5604" s="273" t="s">
        <v>31</v>
      </c>
      <c r="AX5604" s="273" t="s">
        <v>77</v>
      </c>
      <c r="AY5604" s="275" t="s">
        <v>366</v>
      </c>
    </row>
    <row r="5605" spans="2:65" s="280" customFormat="1">
      <c r="B5605" s="279"/>
      <c r="D5605" s="274" t="s">
        <v>373</v>
      </c>
      <c r="E5605" s="281" t="s">
        <v>1</v>
      </c>
      <c r="F5605" s="282" t="s">
        <v>4418</v>
      </c>
      <c r="H5605" s="283">
        <v>28.5</v>
      </c>
      <c r="L5605" s="279"/>
      <c r="M5605" s="284"/>
      <c r="T5605" s="285"/>
      <c r="AT5605" s="281" t="s">
        <v>373</v>
      </c>
      <c r="AU5605" s="281" t="s">
        <v>90</v>
      </c>
      <c r="AV5605" s="280" t="s">
        <v>90</v>
      </c>
      <c r="AW5605" s="280" t="s">
        <v>31</v>
      </c>
      <c r="AX5605" s="280" t="s">
        <v>77</v>
      </c>
      <c r="AY5605" s="281" t="s">
        <v>366</v>
      </c>
    </row>
    <row r="5606" spans="2:65" s="273" customFormat="1">
      <c r="B5606" s="272"/>
      <c r="D5606" s="274" t="s">
        <v>373</v>
      </c>
      <c r="E5606" s="275" t="s">
        <v>1</v>
      </c>
      <c r="F5606" s="276" t="s">
        <v>4386</v>
      </c>
      <c r="H5606" s="275" t="s">
        <v>1</v>
      </c>
      <c r="L5606" s="272"/>
      <c r="M5606" s="277"/>
      <c r="T5606" s="278"/>
      <c r="AT5606" s="275" t="s">
        <v>373</v>
      </c>
      <c r="AU5606" s="275" t="s">
        <v>90</v>
      </c>
      <c r="AV5606" s="273" t="s">
        <v>84</v>
      </c>
      <c r="AW5606" s="273" t="s">
        <v>31</v>
      </c>
      <c r="AX5606" s="273" t="s">
        <v>77</v>
      </c>
      <c r="AY5606" s="275" t="s">
        <v>366</v>
      </c>
    </row>
    <row r="5607" spans="2:65" s="280" customFormat="1">
      <c r="B5607" s="279"/>
      <c r="D5607" s="274" t="s">
        <v>373</v>
      </c>
      <c r="E5607" s="281" t="s">
        <v>1</v>
      </c>
      <c r="F5607" s="282" t="s">
        <v>591</v>
      </c>
      <c r="H5607" s="283">
        <v>29</v>
      </c>
      <c r="L5607" s="279"/>
      <c r="M5607" s="284"/>
      <c r="T5607" s="285"/>
      <c r="AT5607" s="281" t="s">
        <v>373</v>
      </c>
      <c r="AU5607" s="281" t="s">
        <v>90</v>
      </c>
      <c r="AV5607" s="280" t="s">
        <v>90</v>
      </c>
      <c r="AW5607" s="280" t="s">
        <v>31</v>
      </c>
      <c r="AX5607" s="280" t="s">
        <v>77</v>
      </c>
      <c r="AY5607" s="281" t="s">
        <v>366</v>
      </c>
    </row>
    <row r="5608" spans="2:65" s="273" customFormat="1">
      <c r="B5608" s="272"/>
      <c r="D5608" s="274" t="s">
        <v>373</v>
      </c>
      <c r="E5608" s="275" t="s">
        <v>1</v>
      </c>
      <c r="F5608" s="276" t="s">
        <v>4387</v>
      </c>
      <c r="H5608" s="275" t="s">
        <v>1</v>
      </c>
      <c r="L5608" s="272"/>
      <c r="M5608" s="277"/>
      <c r="T5608" s="278"/>
      <c r="AT5608" s="275" t="s">
        <v>373</v>
      </c>
      <c r="AU5608" s="275" t="s">
        <v>90</v>
      </c>
      <c r="AV5608" s="273" t="s">
        <v>84</v>
      </c>
      <c r="AW5608" s="273" t="s">
        <v>31</v>
      </c>
      <c r="AX5608" s="273" t="s">
        <v>77</v>
      </c>
      <c r="AY5608" s="275" t="s">
        <v>366</v>
      </c>
    </row>
    <row r="5609" spans="2:65" s="280" customFormat="1">
      <c r="B5609" s="279"/>
      <c r="D5609" s="274" t="s">
        <v>373</v>
      </c>
      <c r="E5609" s="281" t="s">
        <v>1</v>
      </c>
      <c r="F5609" s="282" t="s">
        <v>597</v>
      </c>
      <c r="H5609" s="283">
        <v>30</v>
      </c>
      <c r="L5609" s="279"/>
      <c r="M5609" s="284"/>
      <c r="T5609" s="285"/>
      <c r="AT5609" s="281" t="s">
        <v>373</v>
      </c>
      <c r="AU5609" s="281" t="s">
        <v>90</v>
      </c>
      <c r="AV5609" s="280" t="s">
        <v>90</v>
      </c>
      <c r="AW5609" s="280" t="s">
        <v>31</v>
      </c>
      <c r="AX5609" s="280" t="s">
        <v>77</v>
      </c>
      <c r="AY5609" s="281" t="s">
        <v>366</v>
      </c>
    </row>
    <row r="5610" spans="2:65" s="273" customFormat="1">
      <c r="B5610" s="272"/>
      <c r="D5610" s="274" t="s">
        <v>373</v>
      </c>
      <c r="E5610" s="275" t="s">
        <v>1</v>
      </c>
      <c r="F5610" s="276" t="s">
        <v>4388</v>
      </c>
      <c r="H5610" s="275" t="s">
        <v>1</v>
      </c>
      <c r="L5610" s="272"/>
      <c r="M5610" s="277"/>
      <c r="T5610" s="278"/>
      <c r="AT5610" s="275" t="s">
        <v>373</v>
      </c>
      <c r="AU5610" s="275" t="s">
        <v>90</v>
      </c>
      <c r="AV5610" s="273" t="s">
        <v>84</v>
      </c>
      <c r="AW5610" s="273" t="s">
        <v>31</v>
      </c>
      <c r="AX5610" s="273" t="s">
        <v>77</v>
      </c>
      <c r="AY5610" s="275" t="s">
        <v>366</v>
      </c>
    </row>
    <row r="5611" spans="2:65" s="280" customFormat="1">
      <c r="B5611" s="279"/>
      <c r="D5611" s="274" t="s">
        <v>373</v>
      </c>
      <c r="E5611" s="281" t="s">
        <v>1</v>
      </c>
      <c r="F5611" s="282" t="s">
        <v>4419</v>
      </c>
      <c r="H5611" s="283">
        <v>28.8</v>
      </c>
      <c r="L5611" s="279"/>
      <c r="M5611" s="284"/>
      <c r="T5611" s="285"/>
      <c r="AT5611" s="281" t="s">
        <v>373</v>
      </c>
      <c r="AU5611" s="281" t="s">
        <v>90</v>
      </c>
      <c r="AV5611" s="280" t="s">
        <v>90</v>
      </c>
      <c r="AW5611" s="280" t="s">
        <v>31</v>
      </c>
      <c r="AX5611" s="280" t="s">
        <v>77</v>
      </c>
      <c r="AY5611" s="281" t="s">
        <v>366</v>
      </c>
    </row>
    <row r="5612" spans="2:65" s="273" customFormat="1">
      <c r="B5612" s="272"/>
      <c r="D5612" s="274" t="s">
        <v>373</v>
      </c>
      <c r="E5612" s="275" t="s">
        <v>1</v>
      </c>
      <c r="F5612" s="276" t="s">
        <v>4389</v>
      </c>
      <c r="H5612" s="275" t="s">
        <v>1</v>
      </c>
      <c r="L5612" s="272"/>
      <c r="M5612" s="277"/>
      <c r="T5612" s="278"/>
      <c r="AT5612" s="275" t="s">
        <v>373</v>
      </c>
      <c r="AU5612" s="275" t="s">
        <v>90</v>
      </c>
      <c r="AV5612" s="273" t="s">
        <v>84</v>
      </c>
      <c r="AW5612" s="273" t="s">
        <v>31</v>
      </c>
      <c r="AX5612" s="273" t="s">
        <v>77</v>
      </c>
      <c r="AY5612" s="275" t="s">
        <v>366</v>
      </c>
    </row>
    <row r="5613" spans="2:65" s="280" customFormat="1">
      <c r="B5613" s="279"/>
      <c r="D5613" s="274" t="s">
        <v>373</v>
      </c>
      <c r="E5613" s="281" t="s">
        <v>1</v>
      </c>
      <c r="F5613" s="282" t="s">
        <v>4420</v>
      </c>
      <c r="H5613" s="283">
        <v>29.3</v>
      </c>
      <c r="L5613" s="279"/>
      <c r="M5613" s="284"/>
      <c r="T5613" s="285"/>
      <c r="AT5613" s="281" t="s">
        <v>373</v>
      </c>
      <c r="AU5613" s="281" t="s">
        <v>90</v>
      </c>
      <c r="AV5613" s="280" t="s">
        <v>90</v>
      </c>
      <c r="AW5613" s="280" t="s">
        <v>31</v>
      </c>
      <c r="AX5613" s="280" t="s">
        <v>77</v>
      </c>
      <c r="AY5613" s="281" t="s">
        <v>366</v>
      </c>
    </row>
    <row r="5614" spans="2:65" s="287" customFormat="1">
      <c r="B5614" s="286"/>
      <c r="D5614" s="274" t="s">
        <v>373</v>
      </c>
      <c r="E5614" s="288" t="s">
        <v>1</v>
      </c>
      <c r="F5614" s="289" t="s">
        <v>378</v>
      </c>
      <c r="H5614" s="290">
        <v>254.3</v>
      </c>
      <c r="L5614" s="286"/>
      <c r="M5614" s="291"/>
      <c r="T5614" s="292"/>
      <c r="AT5614" s="288" t="s">
        <v>373</v>
      </c>
      <c r="AU5614" s="288" t="s">
        <v>90</v>
      </c>
      <c r="AV5614" s="287" t="s">
        <v>371</v>
      </c>
      <c r="AW5614" s="287" t="s">
        <v>31</v>
      </c>
      <c r="AX5614" s="287" t="s">
        <v>84</v>
      </c>
      <c r="AY5614" s="288" t="s">
        <v>366</v>
      </c>
    </row>
    <row r="5615" spans="2:65" s="74" customFormat="1" ht="33" customHeight="1">
      <c r="B5615" s="73"/>
      <c r="C5615" s="260" t="s">
        <v>4421</v>
      </c>
      <c r="D5615" s="260" t="s">
        <v>368</v>
      </c>
      <c r="E5615" s="261" t="s">
        <v>4422</v>
      </c>
      <c r="F5615" s="262" t="s">
        <v>4423</v>
      </c>
      <c r="G5615" s="263" t="s">
        <v>4281</v>
      </c>
      <c r="H5615" s="30"/>
      <c r="I5615" s="26"/>
      <c r="J5615" s="266">
        <f>ROUND(I5615*H5615,2)</f>
        <v>0</v>
      </c>
      <c r="K5615" s="267"/>
      <c r="L5615" s="73"/>
      <c r="M5615" s="27" t="s">
        <v>1</v>
      </c>
      <c r="N5615" s="233" t="s">
        <v>43</v>
      </c>
      <c r="P5615" s="269">
        <f>O5615*H5615</f>
        <v>0</v>
      </c>
      <c r="Q5615" s="269">
        <v>0</v>
      </c>
      <c r="R5615" s="269">
        <f>Q5615*H5615</f>
        <v>0</v>
      </c>
      <c r="S5615" s="269">
        <v>0</v>
      </c>
      <c r="T5615" s="270">
        <f>S5615*H5615</f>
        <v>0</v>
      </c>
      <c r="AR5615" s="271" t="s">
        <v>495</v>
      </c>
      <c r="AT5615" s="271" t="s">
        <v>368</v>
      </c>
      <c r="AU5615" s="271" t="s">
        <v>90</v>
      </c>
      <c r="AY5615" s="53" t="s">
        <v>366</v>
      </c>
      <c r="BE5615" s="179">
        <f>IF(N5615="základná",J5615,0)</f>
        <v>0</v>
      </c>
      <c r="BF5615" s="179">
        <f>IF(N5615="znížená",J5615,0)</f>
        <v>0</v>
      </c>
      <c r="BG5615" s="179">
        <f>IF(N5615="zákl. prenesená",J5615,0)</f>
        <v>0</v>
      </c>
      <c r="BH5615" s="179">
        <f>IF(N5615="zníž. prenesená",J5615,0)</f>
        <v>0</v>
      </c>
      <c r="BI5615" s="179">
        <f>IF(N5615="nulová",J5615,0)</f>
        <v>0</v>
      </c>
      <c r="BJ5615" s="53" t="s">
        <v>90</v>
      </c>
      <c r="BK5615" s="179">
        <f>ROUND(I5615*H5615,2)</f>
        <v>0</v>
      </c>
      <c r="BL5615" s="53" t="s">
        <v>495</v>
      </c>
      <c r="BM5615" s="271" t="s">
        <v>4424</v>
      </c>
    </row>
    <row r="5616" spans="2:65" s="249" customFormat="1" ht="22.9" customHeight="1">
      <c r="B5616" s="248"/>
      <c r="D5616" s="250" t="s">
        <v>76</v>
      </c>
      <c r="E5616" s="258" t="s">
        <v>4425</v>
      </c>
      <c r="F5616" s="258" t="s">
        <v>4426</v>
      </c>
      <c r="J5616" s="259">
        <f>BK5616</f>
        <v>0</v>
      </c>
      <c r="L5616" s="248"/>
      <c r="M5616" s="253"/>
      <c r="P5616" s="254">
        <f>SUM(P5617:P5626)</f>
        <v>0</v>
      </c>
      <c r="R5616" s="254">
        <f>SUM(R5617:R5626)</f>
        <v>1.6800000000000001E-3</v>
      </c>
      <c r="T5616" s="255">
        <f>SUM(T5617:T5626)</f>
        <v>0</v>
      </c>
      <c r="AR5616" s="250" t="s">
        <v>90</v>
      </c>
      <c r="AT5616" s="256" t="s">
        <v>76</v>
      </c>
      <c r="AU5616" s="256" t="s">
        <v>84</v>
      </c>
      <c r="AY5616" s="250" t="s">
        <v>366</v>
      </c>
      <c r="BK5616" s="257">
        <f>SUM(BK5617:BK5626)</f>
        <v>0</v>
      </c>
    </row>
    <row r="5617" spans="2:65" s="74" customFormat="1" ht="66.75" customHeight="1">
      <c r="B5617" s="73"/>
      <c r="C5617" s="260" t="s">
        <v>4427</v>
      </c>
      <c r="D5617" s="260" t="s">
        <v>368</v>
      </c>
      <c r="E5617" s="261" t="s">
        <v>4428</v>
      </c>
      <c r="F5617" s="262" t="s">
        <v>4429</v>
      </c>
      <c r="G5617" s="263" t="s">
        <v>630</v>
      </c>
      <c r="H5617" s="264">
        <v>7</v>
      </c>
      <c r="I5617" s="26"/>
      <c r="J5617" s="266">
        <f>ROUND(I5617*H5617,2)</f>
        <v>0</v>
      </c>
      <c r="K5617" s="267"/>
      <c r="L5617" s="73"/>
      <c r="M5617" s="27" t="s">
        <v>1</v>
      </c>
      <c r="N5617" s="233" t="s">
        <v>43</v>
      </c>
      <c r="P5617" s="269">
        <f>O5617*H5617</f>
        <v>0</v>
      </c>
      <c r="Q5617" s="269">
        <v>2.4000000000000001E-4</v>
      </c>
      <c r="R5617" s="269">
        <f>Q5617*H5617</f>
        <v>1.6800000000000001E-3</v>
      </c>
      <c r="S5617" s="269">
        <v>0</v>
      </c>
      <c r="T5617" s="270">
        <f>S5617*H5617</f>
        <v>0</v>
      </c>
      <c r="AR5617" s="271" t="s">
        <v>495</v>
      </c>
      <c r="AT5617" s="271" t="s">
        <v>368</v>
      </c>
      <c r="AU5617" s="271" t="s">
        <v>90</v>
      </c>
      <c r="AY5617" s="53" t="s">
        <v>366</v>
      </c>
      <c r="BE5617" s="179">
        <f>IF(N5617="základná",J5617,0)</f>
        <v>0</v>
      </c>
      <c r="BF5617" s="179">
        <f>IF(N5617="znížená",J5617,0)</f>
        <v>0</v>
      </c>
      <c r="BG5617" s="179">
        <f>IF(N5617="zákl. prenesená",J5617,0)</f>
        <v>0</v>
      </c>
      <c r="BH5617" s="179">
        <f>IF(N5617="zníž. prenesená",J5617,0)</f>
        <v>0</v>
      </c>
      <c r="BI5617" s="179">
        <f>IF(N5617="nulová",J5617,0)</f>
        <v>0</v>
      </c>
      <c r="BJ5617" s="53" t="s">
        <v>90</v>
      </c>
      <c r="BK5617" s="179">
        <f>ROUND(I5617*H5617,2)</f>
        <v>0</v>
      </c>
      <c r="BL5617" s="53" t="s">
        <v>495</v>
      </c>
      <c r="BM5617" s="271" t="s">
        <v>4430</v>
      </c>
    </row>
    <row r="5618" spans="2:65" s="273" customFormat="1">
      <c r="B5618" s="272"/>
      <c r="D5618" s="274" t="s">
        <v>373</v>
      </c>
      <c r="E5618" s="275" t="s">
        <v>1</v>
      </c>
      <c r="F5618" s="276" t="s">
        <v>4431</v>
      </c>
      <c r="H5618" s="275" t="s">
        <v>1</v>
      </c>
      <c r="L5618" s="272"/>
      <c r="M5618" s="277"/>
      <c r="T5618" s="278"/>
      <c r="AT5618" s="275" t="s">
        <v>373</v>
      </c>
      <c r="AU5618" s="275" t="s">
        <v>90</v>
      </c>
      <c r="AV5618" s="273" t="s">
        <v>84</v>
      </c>
      <c r="AW5618" s="273" t="s">
        <v>31</v>
      </c>
      <c r="AX5618" s="273" t="s">
        <v>77</v>
      </c>
      <c r="AY5618" s="275" t="s">
        <v>366</v>
      </c>
    </row>
    <row r="5619" spans="2:65" s="280" customFormat="1">
      <c r="B5619" s="279"/>
      <c r="D5619" s="274" t="s">
        <v>373</v>
      </c>
      <c r="E5619" s="281" t="s">
        <v>1</v>
      </c>
      <c r="F5619" s="282" t="s">
        <v>449</v>
      </c>
      <c r="H5619" s="283">
        <v>7</v>
      </c>
      <c r="L5619" s="279"/>
      <c r="M5619" s="284"/>
      <c r="T5619" s="285"/>
      <c r="AT5619" s="281" t="s">
        <v>373</v>
      </c>
      <c r="AU5619" s="281" t="s">
        <v>90</v>
      </c>
      <c r="AV5619" s="280" t="s">
        <v>90</v>
      </c>
      <c r="AW5619" s="280" t="s">
        <v>31</v>
      </c>
      <c r="AX5619" s="280" t="s">
        <v>77</v>
      </c>
      <c r="AY5619" s="281" t="s">
        <v>366</v>
      </c>
    </row>
    <row r="5620" spans="2:65" s="287" customFormat="1">
      <c r="B5620" s="286"/>
      <c r="D5620" s="274" t="s">
        <v>373</v>
      </c>
      <c r="E5620" s="288" t="s">
        <v>1</v>
      </c>
      <c r="F5620" s="289" t="s">
        <v>378</v>
      </c>
      <c r="H5620" s="290">
        <v>7</v>
      </c>
      <c r="L5620" s="286"/>
      <c r="M5620" s="291"/>
      <c r="T5620" s="292"/>
      <c r="AT5620" s="288" t="s">
        <v>373</v>
      </c>
      <c r="AU5620" s="288" t="s">
        <v>90</v>
      </c>
      <c r="AV5620" s="287" t="s">
        <v>371</v>
      </c>
      <c r="AW5620" s="287" t="s">
        <v>31</v>
      </c>
      <c r="AX5620" s="287" t="s">
        <v>84</v>
      </c>
      <c r="AY5620" s="288" t="s">
        <v>366</v>
      </c>
    </row>
    <row r="5621" spans="2:65" s="74" customFormat="1" ht="24.2" customHeight="1">
      <c r="B5621" s="73"/>
      <c r="C5621" s="260" t="s">
        <v>4432</v>
      </c>
      <c r="D5621" s="260" t="s">
        <v>368</v>
      </c>
      <c r="E5621" s="261" t="s">
        <v>4433</v>
      </c>
      <c r="F5621" s="262" t="s">
        <v>4434</v>
      </c>
      <c r="G5621" s="263" t="s">
        <v>630</v>
      </c>
      <c r="H5621" s="264">
        <v>23</v>
      </c>
      <c r="I5621" s="26"/>
      <c r="J5621" s="266">
        <f>ROUND(I5621*H5621,2)</f>
        <v>0</v>
      </c>
      <c r="K5621" s="267"/>
      <c r="L5621" s="73"/>
      <c r="M5621" s="27" t="s">
        <v>1</v>
      </c>
      <c r="N5621" s="233" t="s">
        <v>43</v>
      </c>
      <c r="P5621" s="269">
        <f>O5621*H5621</f>
        <v>0</v>
      </c>
      <c r="Q5621" s="269">
        <v>0</v>
      </c>
      <c r="R5621" s="269">
        <f>Q5621*H5621</f>
        <v>0</v>
      </c>
      <c r="S5621" s="269">
        <v>0</v>
      </c>
      <c r="T5621" s="270">
        <f>S5621*H5621</f>
        <v>0</v>
      </c>
      <c r="AR5621" s="271" t="s">
        <v>495</v>
      </c>
      <c r="AT5621" s="271" t="s">
        <v>368</v>
      </c>
      <c r="AU5621" s="271" t="s">
        <v>90</v>
      </c>
      <c r="AY5621" s="53" t="s">
        <v>366</v>
      </c>
      <c r="BE5621" s="179">
        <f>IF(N5621="základná",J5621,0)</f>
        <v>0</v>
      </c>
      <c r="BF5621" s="179">
        <f>IF(N5621="znížená",J5621,0)</f>
        <v>0</v>
      </c>
      <c r="BG5621" s="179">
        <f>IF(N5621="zákl. prenesená",J5621,0)</f>
        <v>0</v>
      </c>
      <c r="BH5621" s="179">
        <f>IF(N5621="zníž. prenesená",J5621,0)</f>
        <v>0</v>
      </c>
      <c r="BI5621" s="179">
        <f>IF(N5621="nulová",J5621,0)</f>
        <v>0</v>
      </c>
      <c r="BJ5621" s="53" t="s">
        <v>90</v>
      </c>
      <c r="BK5621" s="179">
        <f>ROUND(I5621*H5621,2)</f>
        <v>0</v>
      </c>
      <c r="BL5621" s="53" t="s">
        <v>495</v>
      </c>
      <c r="BM5621" s="271" t="s">
        <v>4435</v>
      </c>
    </row>
    <row r="5622" spans="2:65" s="74" customFormat="1" ht="24.2" customHeight="1">
      <c r="B5622" s="73"/>
      <c r="C5622" s="260" t="s">
        <v>4436</v>
      </c>
      <c r="D5622" s="260" t="s">
        <v>368</v>
      </c>
      <c r="E5622" s="261" t="s">
        <v>4437</v>
      </c>
      <c r="F5622" s="262" t="s">
        <v>4438</v>
      </c>
      <c r="G5622" s="263" t="s">
        <v>630</v>
      </c>
      <c r="H5622" s="264">
        <v>1</v>
      </c>
      <c r="I5622" s="26"/>
      <c r="J5622" s="266">
        <f>ROUND(I5622*H5622,2)</f>
        <v>0</v>
      </c>
      <c r="K5622" s="267"/>
      <c r="L5622" s="73"/>
      <c r="M5622" s="27" t="s">
        <v>1</v>
      </c>
      <c r="N5622" s="233" t="s">
        <v>43</v>
      </c>
      <c r="P5622" s="269">
        <f>O5622*H5622</f>
        <v>0</v>
      </c>
      <c r="Q5622" s="269">
        <v>0</v>
      </c>
      <c r="R5622" s="269">
        <f>Q5622*H5622</f>
        <v>0</v>
      </c>
      <c r="S5622" s="269">
        <v>0</v>
      </c>
      <c r="T5622" s="270">
        <f>S5622*H5622</f>
        <v>0</v>
      </c>
      <c r="AR5622" s="271" t="s">
        <v>495</v>
      </c>
      <c r="AT5622" s="271" t="s">
        <v>368</v>
      </c>
      <c r="AU5622" s="271" t="s">
        <v>90</v>
      </c>
      <c r="AY5622" s="53" t="s">
        <v>366</v>
      </c>
      <c r="BE5622" s="179">
        <f>IF(N5622="základná",J5622,0)</f>
        <v>0</v>
      </c>
      <c r="BF5622" s="179">
        <f>IF(N5622="znížená",J5622,0)</f>
        <v>0</v>
      </c>
      <c r="BG5622" s="179">
        <f>IF(N5622="zákl. prenesená",J5622,0)</f>
        <v>0</v>
      </c>
      <c r="BH5622" s="179">
        <f>IF(N5622="zníž. prenesená",J5622,0)</f>
        <v>0</v>
      </c>
      <c r="BI5622" s="179">
        <f>IF(N5622="nulová",J5622,0)</f>
        <v>0</v>
      </c>
      <c r="BJ5622" s="53" t="s">
        <v>90</v>
      </c>
      <c r="BK5622" s="179">
        <f>ROUND(I5622*H5622,2)</f>
        <v>0</v>
      </c>
      <c r="BL5622" s="53" t="s">
        <v>495</v>
      </c>
      <c r="BM5622" s="271" t="s">
        <v>4439</v>
      </c>
    </row>
    <row r="5623" spans="2:65" s="273" customFormat="1">
      <c r="B5623" s="272"/>
      <c r="D5623" s="274" t="s">
        <v>373</v>
      </c>
      <c r="E5623" s="275" t="s">
        <v>1</v>
      </c>
      <c r="F5623" s="276" t="s">
        <v>4440</v>
      </c>
      <c r="H5623" s="275" t="s">
        <v>1</v>
      </c>
      <c r="L5623" s="272"/>
      <c r="M5623" s="277"/>
      <c r="T5623" s="278"/>
      <c r="AT5623" s="275" t="s">
        <v>373</v>
      </c>
      <c r="AU5623" s="275" t="s">
        <v>90</v>
      </c>
      <c r="AV5623" s="273" t="s">
        <v>84</v>
      </c>
      <c r="AW5623" s="273" t="s">
        <v>31</v>
      </c>
      <c r="AX5623" s="273" t="s">
        <v>77</v>
      </c>
      <c r="AY5623" s="275" t="s">
        <v>366</v>
      </c>
    </row>
    <row r="5624" spans="2:65" s="280" customFormat="1">
      <c r="B5624" s="279"/>
      <c r="D5624" s="274" t="s">
        <v>373</v>
      </c>
      <c r="E5624" s="281" t="s">
        <v>1</v>
      </c>
      <c r="F5624" s="282" t="s">
        <v>84</v>
      </c>
      <c r="H5624" s="283">
        <v>1</v>
      </c>
      <c r="L5624" s="279"/>
      <c r="M5624" s="284"/>
      <c r="T5624" s="285"/>
      <c r="AT5624" s="281" t="s">
        <v>373</v>
      </c>
      <c r="AU5624" s="281" t="s">
        <v>90</v>
      </c>
      <c r="AV5624" s="280" t="s">
        <v>90</v>
      </c>
      <c r="AW5624" s="280" t="s">
        <v>31</v>
      </c>
      <c r="AX5624" s="280" t="s">
        <v>84</v>
      </c>
      <c r="AY5624" s="281" t="s">
        <v>366</v>
      </c>
    </row>
    <row r="5625" spans="2:65" s="74" customFormat="1" ht="21.75" customHeight="1">
      <c r="B5625" s="73"/>
      <c r="C5625" s="260" t="s">
        <v>4441</v>
      </c>
      <c r="D5625" s="260" t="s">
        <v>368</v>
      </c>
      <c r="E5625" s="261" t="s">
        <v>4442</v>
      </c>
      <c r="F5625" s="262" t="s">
        <v>4443</v>
      </c>
      <c r="G5625" s="263" t="s">
        <v>630</v>
      </c>
      <c r="H5625" s="264">
        <v>2</v>
      </c>
      <c r="I5625" s="26"/>
      <c r="J5625" s="266">
        <f>ROUND(I5625*H5625,2)</f>
        <v>0</v>
      </c>
      <c r="K5625" s="267"/>
      <c r="L5625" s="73"/>
      <c r="M5625" s="27" t="s">
        <v>1</v>
      </c>
      <c r="N5625" s="233" t="s">
        <v>43</v>
      </c>
      <c r="P5625" s="269">
        <f>O5625*H5625</f>
        <v>0</v>
      </c>
      <c r="Q5625" s="269">
        <v>0</v>
      </c>
      <c r="R5625" s="269">
        <f>Q5625*H5625</f>
        <v>0</v>
      </c>
      <c r="S5625" s="269">
        <v>0</v>
      </c>
      <c r="T5625" s="270">
        <f>S5625*H5625</f>
        <v>0</v>
      </c>
      <c r="AR5625" s="271" t="s">
        <v>495</v>
      </c>
      <c r="AT5625" s="271" t="s">
        <v>368</v>
      </c>
      <c r="AU5625" s="271" t="s">
        <v>90</v>
      </c>
      <c r="AY5625" s="53" t="s">
        <v>366</v>
      </c>
      <c r="BE5625" s="179">
        <f>IF(N5625="základná",J5625,0)</f>
        <v>0</v>
      </c>
      <c r="BF5625" s="179">
        <f>IF(N5625="znížená",J5625,0)</f>
        <v>0</v>
      </c>
      <c r="BG5625" s="179">
        <f>IF(N5625="zákl. prenesená",J5625,0)</f>
        <v>0</v>
      </c>
      <c r="BH5625" s="179">
        <f>IF(N5625="zníž. prenesená",J5625,0)</f>
        <v>0</v>
      </c>
      <c r="BI5625" s="179">
        <f>IF(N5625="nulová",J5625,0)</f>
        <v>0</v>
      </c>
      <c r="BJ5625" s="53" t="s">
        <v>90</v>
      </c>
      <c r="BK5625" s="179">
        <f>ROUND(I5625*H5625,2)</f>
        <v>0</v>
      </c>
      <c r="BL5625" s="53" t="s">
        <v>495</v>
      </c>
      <c r="BM5625" s="271" t="s">
        <v>4444</v>
      </c>
    </row>
    <row r="5626" spans="2:65" s="74" customFormat="1" ht="24.2" customHeight="1">
      <c r="B5626" s="73"/>
      <c r="C5626" s="260" t="s">
        <v>4445</v>
      </c>
      <c r="D5626" s="260" t="s">
        <v>368</v>
      </c>
      <c r="E5626" s="261" t="s">
        <v>4446</v>
      </c>
      <c r="F5626" s="262" t="s">
        <v>4447</v>
      </c>
      <c r="G5626" s="263" t="s">
        <v>4281</v>
      </c>
      <c r="H5626" s="30"/>
      <c r="I5626" s="26"/>
      <c r="J5626" s="266">
        <f>ROUND(I5626*H5626,2)</f>
        <v>0</v>
      </c>
      <c r="K5626" s="267"/>
      <c r="L5626" s="73"/>
      <c r="M5626" s="27" t="s">
        <v>1</v>
      </c>
      <c r="N5626" s="233" t="s">
        <v>43</v>
      </c>
      <c r="P5626" s="269">
        <f>O5626*H5626</f>
        <v>0</v>
      </c>
      <c r="Q5626" s="269">
        <v>0</v>
      </c>
      <c r="R5626" s="269">
        <f>Q5626*H5626</f>
        <v>0</v>
      </c>
      <c r="S5626" s="269">
        <v>0</v>
      </c>
      <c r="T5626" s="270">
        <f>S5626*H5626</f>
        <v>0</v>
      </c>
      <c r="AR5626" s="271" t="s">
        <v>495</v>
      </c>
      <c r="AT5626" s="271" t="s">
        <v>368</v>
      </c>
      <c r="AU5626" s="271" t="s">
        <v>90</v>
      </c>
      <c r="AY5626" s="53" t="s">
        <v>366</v>
      </c>
      <c r="BE5626" s="179">
        <f>IF(N5626="základná",J5626,0)</f>
        <v>0</v>
      </c>
      <c r="BF5626" s="179">
        <f>IF(N5626="znížená",J5626,0)</f>
        <v>0</v>
      </c>
      <c r="BG5626" s="179">
        <f>IF(N5626="zákl. prenesená",J5626,0)</f>
        <v>0</v>
      </c>
      <c r="BH5626" s="179">
        <f>IF(N5626="zníž. prenesená",J5626,0)</f>
        <v>0</v>
      </c>
      <c r="BI5626" s="179">
        <f>IF(N5626="nulová",J5626,0)</f>
        <v>0</v>
      </c>
      <c r="BJ5626" s="53" t="s">
        <v>90</v>
      </c>
      <c r="BK5626" s="179">
        <f>ROUND(I5626*H5626,2)</f>
        <v>0</v>
      </c>
      <c r="BL5626" s="53" t="s">
        <v>495</v>
      </c>
      <c r="BM5626" s="271" t="s">
        <v>4448</v>
      </c>
    </row>
    <row r="5627" spans="2:65" s="249" customFormat="1" ht="22.9" customHeight="1">
      <c r="B5627" s="248"/>
      <c r="D5627" s="250" t="s">
        <v>76</v>
      </c>
      <c r="E5627" s="258" t="s">
        <v>4449</v>
      </c>
      <c r="F5627" s="258" t="s">
        <v>4450</v>
      </c>
      <c r="J5627" s="259">
        <f>BK5627</f>
        <v>0</v>
      </c>
      <c r="L5627" s="248"/>
      <c r="M5627" s="253"/>
      <c r="P5627" s="254">
        <f>SUM(P5628:P5656)</f>
        <v>0</v>
      </c>
      <c r="R5627" s="254">
        <f>SUM(R5628:R5656)</f>
        <v>0.55334479999999997</v>
      </c>
      <c r="T5627" s="255">
        <f>SUM(T5628:T5656)</f>
        <v>0</v>
      </c>
      <c r="AR5627" s="250" t="s">
        <v>90</v>
      </c>
      <c r="AT5627" s="256" t="s">
        <v>76</v>
      </c>
      <c r="AU5627" s="256" t="s">
        <v>84</v>
      </c>
      <c r="AY5627" s="250" t="s">
        <v>366</v>
      </c>
      <c r="BK5627" s="257">
        <f>SUM(BK5628:BK5656)</f>
        <v>0</v>
      </c>
    </row>
    <row r="5628" spans="2:65" s="74" customFormat="1" ht="24.2" customHeight="1">
      <c r="B5628" s="73"/>
      <c r="C5628" s="260" t="s">
        <v>4451</v>
      </c>
      <c r="D5628" s="260" t="s">
        <v>368</v>
      </c>
      <c r="E5628" s="261" t="s">
        <v>4452</v>
      </c>
      <c r="F5628" s="262" t="s">
        <v>4453</v>
      </c>
      <c r="G5628" s="263" t="s">
        <v>630</v>
      </c>
      <c r="H5628" s="264">
        <v>4</v>
      </c>
      <c r="I5628" s="26"/>
      <c r="J5628" s="266">
        <f>ROUND(I5628*H5628,2)</f>
        <v>0</v>
      </c>
      <c r="K5628" s="267"/>
      <c r="L5628" s="73"/>
      <c r="M5628" s="27" t="s">
        <v>1</v>
      </c>
      <c r="N5628" s="233" t="s">
        <v>43</v>
      </c>
      <c r="P5628" s="269">
        <f>O5628*H5628</f>
        <v>0</v>
      </c>
      <c r="Q5628" s="269">
        <v>2.3019999999999998E-3</v>
      </c>
      <c r="R5628" s="269">
        <f>Q5628*H5628</f>
        <v>9.2079999999999992E-3</v>
      </c>
      <c r="S5628" s="269">
        <v>0</v>
      </c>
      <c r="T5628" s="270">
        <f>S5628*H5628</f>
        <v>0</v>
      </c>
      <c r="AR5628" s="271" t="s">
        <v>495</v>
      </c>
      <c r="AT5628" s="271" t="s">
        <v>368</v>
      </c>
      <c r="AU5628" s="271" t="s">
        <v>90</v>
      </c>
      <c r="AY5628" s="53" t="s">
        <v>366</v>
      </c>
      <c r="BE5628" s="179">
        <f>IF(N5628="základná",J5628,0)</f>
        <v>0</v>
      </c>
      <c r="BF5628" s="179">
        <f>IF(N5628="znížená",J5628,0)</f>
        <v>0</v>
      </c>
      <c r="BG5628" s="179">
        <f>IF(N5628="zákl. prenesená",J5628,0)</f>
        <v>0</v>
      </c>
      <c r="BH5628" s="179">
        <f>IF(N5628="zníž. prenesená",J5628,0)</f>
        <v>0</v>
      </c>
      <c r="BI5628" s="179">
        <f>IF(N5628="nulová",J5628,0)</f>
        <v>0</v>
      </c>
      <c r="BJ5628" s="53" t="s">
        <v>90</v>
      </c>
      <c r="BK5628" s="179">
        <f>ROUND(I5628*H5628,2)</f>
        <v>0</v>
      </c>
      <c r="BL5628" s="53" t="s">
        <v>495</v>
      </c>
      <c r="BM5628" s="271" t="s">
        <v>4454</v>
      </c>
    </row>
    <row r="5629" spans="2:65" s="273" customFormat="1">
      <c r="B5629" s="272"/>
      <c r="D5629" s="274" t="s">
        <v>373</v>
      </c>
      <c r="E5629" s="275" t="s">
        <v>1</v>
      </c>
      <c r="F5629" s="276" t="s">
        <v>4455</v>
      </c>
      <c r="H5629" s="275" t="s">
        <v>1</v>
      </c>
      <c r="L5629" s="272"/>
      <c r="M5629" s="277"/>
      <c r="T5629" s="278"/>
      <c r="AT5629" s="275" t="s">
        <v>373</v>
      </c>
      <c r="AU5629" s="275" t="s">
        <v>90</v>
      </c>
      <c r="AV5629" s="273" t="s">
        <v>84</v>
      </c>
      <c r="AW5629" s="273" t="s">
        <v>31</v>
      </c>
      <c r="AX5629" s="273" t="s">
        <v>77</v>
      </c>
      <c r="AY5629" s="275" t="s">
        <v>366</v>
      </c>
    </row>
    <row r="5630" spans="2:65" s="280" customFormat="1">
      <c r="B5630" s="279"/>
      <c r="D5630" s="274" t="s">
        <v>373</v>
      </c>
      <c r="E5630" s="281" t="s">
        <v>1</v>
      </c>
      <c r="F5630" s="282" t="s">
        <v>371</v>
      </c>
      <c r="H5630" s="283">
        <v>4</v>
      </c>
      <c r="L5630" s="279"/>
      <c r="M5630" s="284"/>
      <c r="T5630" s="285"/>
      <c r="AT5630" s="281" t="s">
        <v>373</v>
      </c>
      <c r="AU5630" s="281" t="s">
        <v>90</v>
      </c>
      <c r="AV5630" s="280" t="s">
        <v>90</v>
      </c>
      <c r="AW5630" s="280" t="s">
        <v>31</v>
      </c>
      <c r="AX5630" s="280" t="s">
        <v>77</v>
      </c>
      <c r="AY5630" s="281" t="s">
        <v>366</v>
      </c>
    </row>
    <row r="5631" spans="2:65" s="287" customFormat="1">
      <c r="B5631" s="286"/>
      <c r="D5631" s="274" t="s">
        <v>373</v>
      </c>
      <c r="E5631" s="288" t="s">
        <v>1</v>
      </c>
      <c r="F5631" s="289" t="s">
        <v>378</v>
      </c>
      <c r="H5631" s="290">
        <v>4</v>
      </c>
      <c r="L5631" s="286"/>
      <c r="M5631" s="291"/>
      <c r="T5631" s="292"/>
      <c r="AT5631" s="288" t="s">
        <v>373</v>
      </c>
      <c r="AU5631" s="288" t="s">
        <v>90</v>
      </c>
      <c r="AV5631" s="287" t="s">
        <v>371</v>
      </c>
      <c r="AW5631" s="287" t="s">
        <v>31</v>
      </c>
      <c r="AX5631" s="287" t="s">
        <v>84</v>
      </c>
      <c r="AY5631" s="288" t="s">
        <v>366</v>
      </c>
    </row>
    <row r="5632" spans="2:65" s="74" customFormat="1" ht="33" customHeight="1">
      <c r="B5632" s="73"/>
      <c r="C5632" s="300" t="s">
        <v>4456</v>
      </c>
      <c r="D5632" s="300" t="s">
        <v>621</v>
      </c>
      <c r="E5632" s="301" t="s">
        <v>4457</v>
      </c>
      <c r="F5632" s="302" t="s">
        <v>4458</v>
      </c>
      <c r="G5632" s="303" t="s">
        <v>630</v>
      </c>
      <c r="H5632" s="304">
        <v>4</v>
      </c>
      <c r="I5632" s="28"/>
      <c r="J5632" s="306">
        <f>ROUND(I5632*H5632,2)</f>
        <v>0</v>
      </c>
      <c r="K5632" s="307"/>
      <c r="L5632" s="308"/>
      <c r="M5632" s="29" t="s">
        <v>1</v>
      </c>
      <c r="N5632" s="310" t="s">
        <v>43</v>
      </c>
      <c r="P5632" s="269">
        <f>O5632*H5632</f>
        <v>0</v>
      </c>
      <c r="Q5632" s="269">
        <v>4.4600000000000001E-2</v>
      </c>
      <c r="R5632" s="269">
        <f>Q5632*H5632</f>
        <v>0.1784</v>
      </c>
      <c r="S5632" s="269">
        <v>0</v>
      </c>
      <c r="T5632" s="270">
        <f>S5632*H5632</f>
        <v>0</v>
      </c>
      <c r="AR5632" s="271" t="s">
        <v>608</v>
      </c>
      <c r="AT5632" s="271" t="s">
        <v>621</v>
      </c>
      <c r="AU5632" s="271" t="s">
        <v>90</v>
      </c>
      <c r="AY5632" s="53" t="s">
        <v>366</v>
      </c>
      <c r="BE5632" s="179">
        <f>IF(N5632="základná",J5632,0)</f>
        <v>0</v>
      </c>
      <c r="BF5632" s="179">
        <f>IF(N5632="znížená",J5632,0)</f>
        <v>0</v>
      </c>
      <c r="BG5632" s="179">
        <f>IF(N5632="zákl. prenesená",J5632,0)</f>
        <v>0</v>
      </c>
      <c r="BH5632" s="179">
        <f>IF(N5632="zníž. prenesená",J5632,0)</f>
        <v>0</v>
      </c>
      <c r="BI5632" s="179">
        <f>IF(N5632="nulová",J5632,0)</f>
        <v>0</v>
      </c>
      <c r="BJ5632" s="53" t="s">
        <v>90</v>
      </c>
      <c r="BK5632" s="179">
        <f>ROUND(I5632*H5632,2)</f>
        <v>0</v>
      </c>
      <c r="BL5632" s="53" t="s">
        <v>495</v>
      </c>
      <c r="BM5632" s="271" t="s">
        <v>4459</v>
      </c>
    </row>
    <row r="5633" spans="2:65" s="74" customFormat="1" ht="37.9" customHeight="1">
      <c r="B5633" s="73"/>
      <c r="C5633" s="300" t="s">
        <v>4460</v>
      </c>
      <c r="D5633" s="300" t="s">
        <v>621</v>
      </c>
      <c r="E5633" s="301" t="s">
        <v>4461</v>
      </c>
      <c r="F5633" s="302" t="s">
        <v>4462</v>
      </c>
      <c r="G5633" s="303" t="s">
        <v>630</v>
      </c>
      <c r="H5633" s="304">
        <v>4</v>
      </c>
      <c r="I5633" s="28"/>
      <c r="J5633" s="306">
        <f>ROUND(I5633*H5633,2)</f>
        <v>0</v>
      </c>
      <c r="K5633" s="307"/>
      <c r="L5633" s="308"/>
      <c r="M5633" s="29" t="s">
        <v>1</v>
      </c>
      <c r="N5633" s="310" t="s">
        <v>43</v>
      </c>
      <c r="P5633" s="269">
        <f>O5633*H5633</f>
        <v>0</v>
      </c>
      <c r="Q5633" s="269">
        <v>4.4600000000000001E-2</v>
      </c>
      <c r="R5633" s="269">
        <f>Q5633*H5633</f>
        <v>0.1784</v>
      </c>
      <c r="S5633" s="269">
        <v>0</v>
      </c>
      <c r="T5633" s="270">
        <f>S5633*H5633</f>
        <v>0</v>
      </c>
      <c r="AR5633" s="271" t="s">
        <v>608</v>
      </c>
      <c r="AT5633" s="271" t="s">
        <v>621</v>
      </c>
      <c r="AU5633" s="271" t="s">
        <v>90</v>
      </c>
      <c r="AY5633" s="53" t="s">
        <v>366</v>
      </c>
      <c r="BE5633" s="179">
        <f>IF(N5633="základná",J5633,0)</f>
        <v>0</v>
      </c>
      <c r="BF5633" s="179">
        <f>IF(N5633="znížená",J5633,0)</f>
        <v>0</v>
      </c>
      <c r="BG5633" s="179">
        <f>IF(N5633="zákl. prenesená",J5633,0)</f>
        <v>0</v>
      </c>
      <c r="BH5633" s="179">
        <f>IF(N5633="zníž. prenesená",J5633,0)</f>
        <v>0</v>
      </c>
      <c r="BI5633" s="179">
        <f>IF(N5633="nulová",J5633,0)</f>
        <v>0</v>
      </c>
      <c r="BJ5633" s="53" t="s">
        <v>90</v>
      </c>
      <c r="BK5633" s="179">
        <f>ROUND(I5633*H5633,2)</f>
        <v>0</v>
      </c>
      <c r="BL5633" s="53" t="s">
        <v>495</v>
      </c>
      <c r="BM5633" s="271" t="s">
        <v>4463</v>
      </c>
    </row>
    <row r="5634" spans="2:65" s="273" customFormat="1">
      <c r="B5634" s="272"/>
      <c r="D5634" s="274" t="s">
        <v>373</v>
      </c>
      <c r="E5634" s="275" t="s">
        <v>1</v>
      </c>
      <c r="F5634" s="276" t="s">
        <v>4464</v>
      </c>
      <c r="H5634" s="275" t="s">
        <v>1</v>
      </c>
      <c r="L5634" s="272"/>
      <c r="M5634" s="277"/>
      <c r="T5634" s="278"/>
      <c r="AT5634" s="275" t="s">
        <v>373</v>
      </c>
      <c r="AU5634" s="275" t="s">
        <v>90</v>
      </c>
      <c r="AV5634" s="273" t="s">
        <v>84</v>
      </c>
      <c r="AW5634" s="273" t="s">
        <v>31</v>
      </c>
      <c r="AX5634" s="273" t="s">
        <v>77</v>
      </c>
      <c r="AY5634" s="275" t="s">
        <v>366</v>
      </c>
    </row>
    <row r="5635" spans="2:65" s="280" customFormat="1">
      <c r="B5635" s="279"/>
      <c r="D5635" s="274" t="s">
        <v>373</v>
      </c>
      <c r="E5635" s="281" t="s">
        <v>1</v>
      </c>
      <c r="F5635" s="282" t="s">
        <v>371</v>
      </c>
      <c r="H5635" s="283">
        <v>4</v>
      </c>
      <c r="L5635" s="279"/>
      <c r="M5635" s="284"/>
      <c r="T5635" s="285"/>
      <c r="AT5635" s="281" t="s">
        <v>373</v>
      </c>
      <c r="AU5635" s="281" t="s">
        <v>90</v>
      </c>
      <c r="AV5635" s="280" t="s">
        <v>90</v>
      </c>
      <c r="AW5635" s="280" t="s">
        <v>31</v>
      </c>
      <c r="AX5635" s="280" t="s">
        <v>77</v>
      </c>
      <c r="AY5635" s="281" t="s">
        <v>366</v>
      </c>
    </row>
    <row r="5636" spans="2:65" s="287" customFormat="1">
      <c r="B5636" s="286"/>
      <c r="D5636" s="274" t="s">
        <v>373</v>
      </c>
      <c r="E5636" s="288" t="s">
        <v>1</v>
      </c>
      <c r="F5636" s="289" t="s">
        <v>378</v>
      </c>
      <c r="H5636" s="290">
        <v>4</v>
      </c>
      <c r="L5636" s="286"/>
      <c r="M5636" s="291"/>
      <c r="T5636" s="292"/>
      <c r="AT5636" s="288" t="s">
        <v>373</v>
      </c>
      <c r="AU5636" s="288" t="s">
        <v>90</v>
      </c>
      <c r="AV5636" s="287" t="s">
        <v>371</v>
      </c>
      <c r="AW5636" s="287" t="s">
        <v>31</v>
      </c>
      <c r="AX5636" s="287" t="s">
        <v>84</v>
      </c>
      <c r="AY5636" s="288" t="s">
        <v>366</v>
      </c>
    </row>
    <row r="5637" spans="2:65" s="74" customFormat="1" ht="24.2" customHeight="1">
      <c r="B5637" s="73"/>
      <c r="C5637" s="300" t="s">
        <v>4465</v>
      </c>
      <c r="D5637" s="300" t="s">
        <v>621</v>
      </c>
      <c r="E5637" s="301" t="s">
        <v>4466</v>
      </c>
      <c r="F5637" s="302" t="s">
        <v>4467</v>
      </c>
      <c r="G5637" s="303" t="s">
        <v>630</v>
      </c>
      <c r="H5637" s="304">
        <v>4</v>
      </c>
      <c r="I5637" s="28"/>
      <c r="J5637" s="306">
        <f>ROUND(I5637*H5637,2)</f>
        <v>0</v>
      </c>
      <c r="K5637" s="307"/>
      <c r="L5637" s="308"/>
      <c r="M5637" s="29" t="s">
        <v>1</v>
      </c>
      <c r="N5637" s="310" t="s">
        <v>43</v>
      </c>
      <c r="P5637" s="269">
        <f>O5637*H5637</f>
        <v>0</v>
      </c>
      <c r="Q5637" s="269">
        <v>4.4600000000000001E-2</v>
      </c>
      <c r="R5637" s="269">
        <f>Q5637*H5637</f>
        <v>0.1784</v>
      </c>
      <c r="S5637" s="269">
        <v>0</v>
      </c>
      <c r="T5637" s="270">
        <f>S5637*H5637</f>
        <v>0</v>
      </c>
      <c r="AR5637" s="271" t="s">
        <v>608</v>
      </c>
      <c r="AT5637" s="271" t="s">
        <v>621</v>
      </c>
      <c r="AU5637" s="271" t="s">
        <v>90</v>
      </c>
      <c r="AY5637" s="53" t="s">
        <v>366</v>
      </c>
      <c r="BE5637" s="179">
        <f>IF(N5637="základná",J5637,0)</f>
        <v>0</v>
      </c>
      <c r="BF5637" s="179">
        <f>IF(N5637="znížená",J5637,0)</f>
        <v>0</v>
      </c>
      <c r="BG5637" s="179">
        <f>IF(N5637="zákl. prenesená",J5637,0)</f>
        <v>0</v>
      </c>
      <c r="BH5637" s="179">
        <f>IF(N5637="zníž. prenesená",J5637,0)</f>
        <v>0</v>
      </c>
      <c r="BI5637" s="179">
        <f>IF(N5637="nulová",J5637,0)</f>
        <v>0</v>
      </c>
      <c r="BJ5637" s="53" t="s">
        <v>90</v>
      </c>
      <c r="BK5637" s="179">
        <f>ROUND(I5637*H5637,2)</f>
        <v>0</v>
      </c>
      <c r="BL5637" s="53" t="s">
        <v>495</v>
      </c>
      <c r="BM5637" s="271" t="s">
        <v>4468</v>
      </c>
    </row>
    <row r="5638" spans="2:65" s="273" customFormat="1">
      <c r="B5638" s="272"/>
      <c r="D5638" s="274" t="s">
        <v>373</v>
      </c>
      <c r="E5638" s="275" t="s">
        <v>1</v>
      </c>
      <c r="F5638" s="276" t="s">
        <v>4469</v>
      </c>
      <c r="H5638" s="275" t="s">
        <v>1</v>
      </c>
      <c r="L5638" s="272"/>
      <c r="M5638" s="277"/>
      <c r="T5638" s="278"/>
      <c r="AT5638" s="275" t="s">
        <v>373</v>
      </c>
      <c r="AU5638" s="275" t="s">
        <v>90</v>
      </c>
      <c r="AV5638" s="273" t="s">
        <v>84</v>
      </c>
      <c r="AW5638" s="273" t="s">
        <v>31</v>
      </c>
      <c r="AX5638" s="273" t="s">
        <v>77</v>
      </c>
      <c r="AY5638" s="275" t="s">
        <v>366</v>
      </c>
    </row>
    <row r="5639" spans="2:65" s="280" customFormat="1">
      <c r="B5639" s="279"/>
      <c r="D5639" s="274" t="s">
        <v>373</v>
      </c>
      <c r="E5639" s="281" t="s">
        <v>1</v>
      </c>
      <c r="F5639" s="282" t="s">
        <v>371</v>
      </c>
      <c r="H5639" s="283">
        <v>4</v>
      </c>
      <c r="L5639" s="279"/>
      <c r="M5639" s="284"/>
      <c r="T5639" s="285"/>
      <c r="AT5639" s="281" t="s">
        <v>373</v>
      </c>
      <c r="AU5639" s="281" t="s">
        <v>90</v>
      </c>
      <c r="AV5639" s="280" t="s">
        <v>90</v>
      </c>
      <c r="AW5639" s="280" t="s">
        <v>31</v>
      </c>
      <c r="AX5639" s="280" t="s">
        <v>77</v>
      </c>
      <c r="AY5639" s="281" t="s">
        <v>366</v>
      </c>
    </row>
    <row r="5640" spans="2:65" s="287" customFormat="1">
      <c r="B5640" s="286"/>
      <c r="D5640" s="274" t="s">
        <v>373</v>
      </c>
      <c r="E5640" s="288" t="s">
        <v>1</v>
      </c>
      <c r="F5640" s="289" t="s">
        <v>378</v>
      </c>
      <c r="H5640" s="290">
        <v>4</v>
      </c>
      <c r="L5640" s="286"/>
      <c r="M5640" s="291"/>
      <c r="T5640" s="292"/>
      <c r="AT5640" s="288" t="s">
        <v>373</v>
      </c>
      <c r="AU5640" s="288" t="s">
        <v>90</v>
      </c>
      <c r="AV5640" s="287" t="s">
        <v>371</v>
      </c>
      <c r="AW5640" s="287" t="s">
        <v>31</v>
      </c>
      <c r="AX5640" s="287" t="s">
        <v>84</v>
      </c>
      <c r="AY5640" s="288" t="s">
        <v>366</v>
      </c>
    </row>
    <row r="5641" spans="2:65" s="74" customFormat="1" ht="44.25" customHeight="1">
      <c r="B5641" s="73"/>
      <c r="C5641" s="260" t="s">
        <v>4470</v>
      </c>
      <c r="D5641" s="260" t="s">
        <v>368</v>
      </c>
      <c r="E5641" s="261" t="s">
        <v>4471</v>
      </c>
      <c r="F5641" s="262" t="s">
        <v>4472</v>
      </c>
      <c r="G5641" s="263" t="s">
        <v>630</v>
      </c>
      <c r="H5641" s="264">
        <v>1</v>
      </c>
      <c r="I5641" s="26"/>
      <c r="J5641" s="266">
        <f>ROUND(I5641*H5641,2)</f>
        <v>0</v>
      </c>
      <c r="K5641" s="267"/>
      <c r="L5641" s="73"/>
      <c r="M5641" s="27" t="s">
        <v>1</v>
      </c>
      <c r="N5641" s="233" t="s">
        <v>43</v>
      </c>
      <c r="P5641" s="269">
        <f>O5641*H5641</f>
        <v>0</v>
      </c>
      <c r="Q5641" s="269">
        <v>0</v>
      </c>
      <c r="R5641" s="269">
        <f>Q5641*H5641</f>
        <v>0</v>
      </c>
      <c r="S5641" s="269">
        <v>0</v>
      </c>
      <c r="T5641" s="270">
        <f>S5641*H5641</f>
        <v>0</v>
      </c>
      <c r="AR5641" s="271" t="s">
        <v>495</v>
      </c>
      <c r="AT5641" s="271" t="s">
        <v>368</v>
      </c>
      <c r="AU5641" s="271" t="s">
        <v>90</v>
      </c>
      <c r="AY5641" s="53" t="s">
        <v>366</v>
      </c>
      <c r="BE5641" s="179">
        <f>IF(N5641="základná",J5641,0)</f>
        <v>0</v>
      </c>
      <c r="BF5641" s="179">
        <f>IF(N5641="znížená",J5641,0)</f>
        <v>0</v>
      </c>
      <c r="BG5641" s="179">
        <f>IF(N5641="zákl. prenesená",J5641,0)</f>
        <v>0</v>
      </c>
      <c r="BH5641" s="179">
        <f>IF(N5641="zníž. prenesená",J5641,0)</f>
        <v>0</v>
      </c>
      <c r="BI5641" s="179">
        <f>IF(N5641="nulová",J5641,0)</f>
        <v>0</v>
      </c>
      <c r="BJ5641" s="53" t="s">
        <v>90</v>
      </c>
      <c r="BK5641" s="179">
        <f>ROUND(I5641*H5641,2)</f>
        <v>0</v>
      </c>
      <c r="BL5641" s="53" t="s">
        <v>495</v>
      </c>
      <c r="BM5641" s="271" t="s">
        <v>4473</v>
      </c>
    </row>
    <row r="5642" spans="2:65" s="273" customFormat="1">
      <c r="B5642" s="272"/>
      <c r="D5642" s="274" t="s">
        <v>373</v>
      </c>
      <c r="E5642" s="275" t="s">
        <v>1</v>
      </c>
      <c r="F5642" s="276" t="s">
        <v>746</v>
      </c>
      <c r="H5642" s="275" t="s">
        <v>1</v>
      </c>
      <c r="L5642" s="272"/>
      <c r="M5642" s="277"/>
      <c r="T5642" s="278"/>
      <c r="AT5642" s="275" t="s">
        <v>373</v>
      </c>
      <c r="AU5642" s="275" t="s">
        <v>90</v>
      </c>
      <c r="AV5642" s="273" t="s">
        <v>84</v>
      </c>
      <c r="AW5642" s="273" t="s">
        <v>31</v>
      </c>
      <c r="AX5642" s="273" t="s">
        <v>77</v>
      </c>
      <c r="AY5642" s="275" t="s">
        <v>366</v>
      </c>
    </row>
    <row r="5643" spans="2:65" s="273" customFormat="1">
      <c r="B5643" s="272"/>
      <c r="D5643" s="274" t="s">
        <v>373</v>
      </c>
      <c r="E5643" s="275" t="s">
        <v>1</v>
      </c>
      <c r="F5643" s="276" t="s">
        <v>4474</v>
      </c>
      <c r="H5643" s="275" t="s">
        <v>1</v>
      </c>
      <c r="L5643" s="272"/>
      <c r="M5643" s="277"/>
      <c r="T5643" s="278"/>
      <c r="AT5643" s="275" t="s">
        <v>373</v>
      </c>
      <c r="AU5643" s="275" t="s">
        <v>90</v>
      </c>
      <c r="AV5643" s="273" t="s">
        <v>84</v>
      </c>
      <c r="AW5643" s="273" t="s">
        <v>31</v>
      </c>
      <c r="AX5643" s="273" t="s">
        <v>77</v>
      </c>
      <c r="AY5643" s="275" t="s">
        <v>366</v>
      </c>
    </row>
    <row r="5644" spans="2:65" s="280" customFormat="1">
      <c r="B5644" s="279"/>
      <c r="D5644" s="274" t="s">
        <v>373</v>
      </c>
      <c r="E5644" s="281" t="s">
        <v>1</v>
      </c>
      <c r="F5644" s="282" t="s">
        <v>84</v>
      </c>
      <c r="H5644" s="283">
        <v>1</v>
      </c>
      <c r="L5644" s="279"/>
      <c r="M5644" s="284"/>
      <c r="T5644" s="285"/>
      <c r="AT5644" s="281" t="s">
        <v>373</v>
      </c>
      <c r="AU5644" s="281" t="s">
        <v>90</v>
      </c>
      <c r="AV5644" s="280" t="s">
        <v>90</v>
      </c>
      <c r="AW5644" s="280" t="s">
        <v>31</v>
      </c>
      <c r="AX5644" s="280" t="s">
        <v>77</v>
      </c>
      <c r="AY5644" s="281" t="s">
        <v>366</v>
      </c>
    </row>
    <row r="5645" spans="2:65" s="287" customFormat="1">
      <c r="B5645" s="286"/>
      <c r="D5645" s="274" t="s">
        <v>373</v>
      </c>
      <c r="E5645" s="288" t="s">
        <v>1</v>
      </c>
      <c r="F5645" s="289" t="s">
        <v>378</v>
      </c>
      <c r="H5645" s="290">
        <v>1</v>
      </c>
      <c r="L5645" s="286"/>
      <c r="M5645" s="291"/>
      <c r="T5645" s="292"/>
      <c r="AT5645" s="288" t="s">
        <v>373</v>
      </c>
      <c r="AU5645" s="288" t="s">
        <v>90</v>
      </c>
      <c r="AV5645" s="287" t="s">
        <v>371</v>
      </c>
      <c r="AW5645" s="287" t="s">
        <v>31</v>
      </c>
      <c r="AX5645" s="287" t="s">
        <v>84</v>
      </c>
      <c r="AY5645" s="288" t="s">
        <v>366</v>
      </c>
    </row>
    <row r="5646" spans="2:65" s="74" customFormat="1" ht="33" customHeight="1">
      <c r="B5646" s="73"/>
      <c r="C5646" s="260" t="s">
        <v>4475</v>
      </c>
      <c r="D5646" s="260" t="s">
        <v>368</v>
      </c>
      <c r="E5646" s="261" t="s">
        <v>4476</v>
      </c>
      <c r="F5646" s="262" t="s">
        <v>4477</v>
      </c>
      <c r="G5646" s="263" t="s">
        <v>630</v>
      </c>
      <c r="H5646" s="264">
        <v>4</v>
      </c>
      <c r="I5646" s="26"/>
      <c r="J5646" s="266">
        <f>ROUND(I5646*H5646,2)</f>
        <v>0</v>
      </c>
      <c r="K5646" s="267"/>
      <c r="L5646" s="73"/>
      <c r="M5646" s="27" t="s">
        <v>1</v>
      </c>
      <c r="N5646" s="233" t="s">
        <v>43</v>
      </c>
      <c r="P5646" s="269">
        <f>O5646*H5646</f>
        <v>0</v>
      </c>
      <c r="Q5646" s="269">
        <v>4.1999999999999996E-6</v>
      </c>
      <c r="R5646" s="269">
        <f>Q5646*H5646</f>
        <v>1.6799999999999998E-5</v>
      </c>
      <c r="S5646" s="269">
        <v>0</v>
      </c>
      <c r="T5646" s="270">
        <f>S5646*H5646</f>
        <v>0</v>
      </c>
      <c r="AR5646" s="271" t="s">
        <v>495</v>
      </c>
      <c r="AT5646" s="271" t="s">
        <v>368</v>
      </c>
      <c r="AU5646" s="271" t="s">
        <v>90</v>
      </c>
      <c r="AY5646" s="53" t="s">
        <v>366</v>
      </c>
      <c r="BE5646" s="179">
        <f>IF(N5646="základná",J5646,0)</f>
        <v>0</v>
      </c>
      <c r="BF5646" s="179">
        <f>IF(N5646="znížená",J5646,0)</f>
        <v>0</v>
      </c>
      <c r="BG5646" s="179">
        <f>IF(N5646="zákl. prenesená",J5646,0)</f>
        <v>0</v>
      </c>
      <c r="BH5646" s="179">
        <f>IF(N5646="zníž. prenesená",J5646,0)</f>
        <v>0</v>
      </c>
      <c r="BI5646" s="179">
        <f>IF(N5646="nulová",J5646,0)</f>
        <v>0</v>
      </c>
      <c r="BJ5646" s="53" t="s">
        <v>90</v>
      </c>
      <c r="BK5646" s="179">
        <f>ROUND(I5646*H5646,2)</f>
        <v>0</v>
      </c>
      <c r="BL5646" s="53" t="s">
        <v>495</v>
      </c>
      <c r="BM5646" s="271" t="s">
        <v>4478</v>
      </c>
    </row>
    <row r="5647" spans="2:65" s="273" customFormat="1">
      <c r="B5647" s="272"/>
      <c r="D5647" s="274" t="s">
        <v>373</v>
      </c>
      <c r="E5647" s="275" t="s">
        <v>1</v>
      </c>
      <c r="F5647" s="276" t="s">
        <v>4479</v>
      </c>
      <c r="H5647" s="275" t="s">
        <v>1</v>
      </c>
      <c r="L5647" s="272"/>
      <c r="M5647" s="277"/>
      <c r="T5647" s="278"/>
      <c r="AT5647" s="275" t="s">
        <v>373</v>
      </c>
      <c r="AU5647" s="275" t="s">
        <v>90</v>
      </c>
      <c r="AV5647" s="273" t="s">
        <v>84</v>
      </c>
      <c r="AW5647" s="273" t="s">
        <v>31</v>
      </c>
      <c r="AX5647" s="273" t="s">
        <v>77</v>
      </c>
      <c r="AY5647" s="275" t="s">
        <v>366</v>
      </c>
    </row>
    <row r="5648" spans="2:65" s="280" customFormat="1">
      <c r="B5648" s="279"/>
      <c r="D5648" s="274" t="s">
        <v>373</v>
      </c>
      <c r="E5648" s="281" t="s">
        <v>1</v>
      </c>
      <c r="F5648" s="282" t="s">
        <v>371</v>
      </c>
      <c r="H5648" s="283">
        <v>4</v>
      </c>
      <c r="L5648" s="279"/>
      <c r="M5648" s="284"/>
      <c r="T5648" s="285"/>
      <c r="AT5648" s="281" t="s">
        <v>373</v>
      </c>
      <c r="AU5648" s="281" t="s">
        <v>90</v>
      </c>
      <c r="AV5648" s="280" t="s">
        <v>90</v>
      </c>
      <c r="AW5648" s="280" t="s">
        <v>31</v>
      </c>
      <c r="AX5648" s="280" t="s">
        <v>77</v>
      </c>
      <c r="AY5648" s="281" t="s">
        <v>366</v>
      </c>
    </row>
    <row r="5649" spans="2:65" s="287" customFormat="1">
      <c r="B5649" s="286"/>
      <c r="D5649" s="274" t="s">
        <v>373</v>
      </c>
      <c r="E5649" s="288" t="s">
        <v>1</v>
      </c>
      <c r="F5649" s="289" t="s">
        <v>378</v>
      </c>
      <c r="H5649" s="290">
        <v>4</v>
      </c>
      <c r="L5649" s="286"/>
      <c r="M5649" s="291"/>
      <c r="T5649" s="292"/>
      <c r="AT5649" s="288" t="s">
        <v>373</v>
      </c>
      <c r="AU5649" s="288" t="s">
        <v>90</v>
      </c>
      <c r="AV5649" s="287" t="s">
        <v>371</v>
      </c>
      <c r="AW5649" s="287" t="s">
        <v>31</v>
      </c>
      <c r="AX5649" s="287" t="s">
        <v>84</v>
      </c>
      <c r="AY5649" s="288" t="s">
        <v>366</v>
      </c>
    </row>
    <row r="5650" spans="2:65" s="74" customFormat="1" ht="49.15" customHeight="1">
      <c r="B5650" s="73"/>
      <c r="C5650" s="300" t="s">
        <v>4480</v>
      </c>
      <c r="D5650" s="300" t="s">
        <v>621</v>
      </c>
      <c r="E5650" s="301" t="s">
        <v>4481</v>
      </c>
      <c r="F5650" s="302" t="s">
        <v>4482</v>
      </c>
      <c r="G5650" s="303" t="s">
        <v>630</v>
      </c>
      <c r="H5650" s="304">
        <v>4</v>
      </c>
      <c r="I5650" s="28"/>
      <c r="J5650" s="306">
        <f>ROUND(I5650*H5650,2)</f>
        <v>0</v>
      </c>
      <c r="K5650" s="307"/>
      <c r="L5650" s="308"/>
      <c r="M5650" s="29" t="s">
        <v>1</v>
      </c>
      <c r="N5650" s="310" t="s">
        <v>43</v>
      </c>
      <c r="P5650" s="269">
        <f>O5650*H5650</f>
        <v>0</v>
      </c>
      <c r="Q5650" s="269">
        <v>1.49E-3</v>
      </c>
      <c r="R5650" s="269">
        <f>Q5650*H5650</f>
        <v>5.96E-3</v>
      </c>
      <c r="S5650" s="269">
        <v>0</v>
      </c>
      <c r="T5650" s="270">
        <f>S5650*H5650</f>
        <v>0</v>
      </c>
      <c r="AR5650" s="271" t="s">
        <v>608</v>
      </c>
      <c r="AT5650" s="271" t="s">
        <v>621</v>
      </c>
      <c r="AU5650" s="271" t="s">
        <v>90</v>
      </c>
      <c r="AY5650" s="53" t="s">
        <v>366</v>
      </c>
      <c r="BE5650" s="179">
        <f>IF(N5650="základná",J5650,0)</f>
        <v>0</v>
      </c>
      <c r="BF5650" s="179">
        <f>IF(N5650="znížená",J5650,0)</f>
        <v>0</v>
      </c>
      <c r="BG5650" s="179">
        <f>IF(N5650="zákl. prenesená",J5650,0)</f>
        <v>0</v>
      </c>
      <c r="BH5650" s="179">
        <f>IF(N5650="zníž. prenesená",J5650,0)</f>
        <v>0</v>
      </c>
      <c r="BI5650" s="179">
        <f>IF(N5650="nulová",J5650,0)</f>
        <v>0</v>
      </c>
      <c r="BJ5650" s="53" t="s">
        <v>90</v>
      </c>
      <c r="BK5650" s="179">
        <f>ROUND(I5650*H5650,2)</f>
        <v>0</v>
      </c>
      <c r="BL5650" s="53" t="s">
        <v>495</v>
      </c>
      <c r="BM5650" s="271" t="s">
        <v>4483</v>
      </c>
    </row>
    <row r="5651" spans="2:65" s="74" customFormat="1" ht="24.2" customHeight="1">
      <c r="B5651" s="73"/>
      <c r="C5651" s="260" t="s">
        <v>4484</v>
      </c>
      <c r="D5651" s="260" t="s">
        <v>368</v>
      </c>
      <c r="E5651" s="261" t="s">
        <v>4485</v>
      </c>
      <c r="F5651" s="262" t="s">
        <v>4486</v>
      </c>
      <c r="G5651" s="263" t="s">
        <v>630</v>
      </c>
      <c r="H5651" s="264">
        <v>4</v>
      </c>
      <c r="I5651" s="26"/>
      <c r="J5651" s="266">
        <f>ROUND(I5651*H5651,2)</f>
        <v>0</v>
      </c>
      <c r="K5651" s="267"/>
      <c r="L5651" s="73"/>
      <c r="M5651" s="27" t="s">
        <v>1</v>
      </c>
      <c r="N5651" s="233" t="s">
        <v>43</v>
      </c>
      <c r="P5651" s="269">
        <f>O5651*H5651</f>
        <v>0</v>
      </c>
      <c r="Q5651" s="269">
        <v>0</v>
      </c>
      <c r="R5651" s="269">
        <f>Q5651*H5651</f>
        <v>0</v>
      </c>
      <c r="S5651" s="269">
        <v>0</v>
      </c>
      <c r="T5651" s="270">
        <f>S5651*H5651</f>
        <v>0</v>
      </c>
      <c r="AR5651" s="271" t="s">
        <v>495</v>
      </c>
      <c r="AT5651" s="271" t="s">
        <v>368</v>
      </c>
      <c r="AU5651" s="271" t="s">
        <v>90</v>
      </c>
      <c r="AY5651" s="53" t="s">
        <v>366</v>
      </c>
      <c r="BE5651" s="179">
        <f>IF(N5651="základná",J5651,0)</f>
        <v>0</v>
      </c>
      <c r="BF5651" s="179">
        <f>IF(N5651="znížená",J5651,0)</f>
        <v>0</v>
      </c>
      <c r="BG5651" s="179">
        <f>IF(N5651="zákl. prenesená",J5651,0)</f>
        <v>0</v>
      </c>
      <c r="BH5651" s="179">
        <f>IF(N5651="zníž. prenesená",J5651,0)</f>
        <v>0</v>
      </c>
      <c r="BI5651" s="179">
        <f>IF(N5651="nulová",J5651,0)</f>
        <v>0</v>
      </c>
      <c r="BJ5651" s="53" t="s">
        <v>90</v>
      </c>
      <c r="BK5651" s="179">
        <f>ROUND(I5651*H5651,2)</f>
        <v>0</v>
      </c>
      <c r="BL5651" s="53" t="s">
        <v>495</v>
      </c>
      <c r="BM5651" s="271" t="s">
        <v>4487</v>
      </c>
    </row>
    <row r="5652" spans="2:65" s="273" customFormat="1">
      <c r="B5652" s="272"/>
      <c r="D5652" s="274" t="s">
        <v>373</v>
      </c>
      <c r="E5652" s="275" t="s">
        <v>1</v>
      </c>
      <c r="F5652" s="276" t="s">
        <v>4488</v>
      </c>
      <c r="H5652" s="275" t="s">
        <v>1</v>
      </c>
      <c r="L5652" s="272"/>
      <c r="M5652" s="277"/>
      <c r="T5652" s="278"/>
      <c r="AT5652" s="275" t="s">
        <v>373</v>
      </c>
      <c r="AU5652" s="275" t="s">
        <v>90</v>
      </c>
      <c r="AV5652" s="273" t="s">
        <v>84</v>
      </c>
      <c r="AW5652" s="273" t="s">
        <v>31</v>
      </c>
      <c r="AX5652" s="273" t="s">
        <v>77</v>
      </c>
      <c r="AY5652" s="275" t="s">
        <v>366</v>
      </c>
    </row>
    <row r="5653" spans="2:65" s="280" customFormat="1">
      <c r="B5653" s="279"/>
      <c r="D5653" s="274" t="s">
        <v>373</v>
      </c>
      <c r="E5653" s="281" t="s">
        <v>1</v>
      </c>
      <c r="F5653" s="282" t="s">
        <v>371</v>
      </c>
      <c r="H5653" s="283">
        <v>4</v>
      </c>
      <c r="L5653" s="279"/>
      <c r="M5653" s="284"/>
      <c r="T5653" s="285"/>
      <c r="AT5653" s="281" t="s">
        <v>373</v>
      </c>
      <c r="AU5653" s="281" t="s">
        <v>90</v>
      </c>
      <c r="AV5653" s="280" t="s">
        <v>90</v>
      </c>
      <c r="AW5653" s="280" t="s">
        <v>31</v>
      </c>
      <c r="AX5653" s="280" t="s">
        <v>77</v>
      </c>
      <c r="AY5653" s="281" t="s">
        <v>366</v>
      </c>
    </row>
    <row r="5654" spans="2:65" s="287" customFormat="1">
      <c r="B5654" s="286"/>
      <c r="D5654" s="274" t="s">
        <v>373</v>
      </c>
      <c r="E5654" s="288" t="s">
        <v>1</v>
      </c>
      <c r="F5654" s="289" t="s">
        <v>378</v>
      </c>
      <c r="H5654" s="290">
        <v>4</v>
      </c>
      <c r="L5654" s="286"/>
      <c r="M5654" s="291"/>
      <c r="T5654" s="292"/>
      <c r="AT5654" s="288" t="s">
        <v>373</v>
      </c>
      <c r="AU5654" s="288" t="s">
        <v>90</v>
      </c>
      <c r="AV5654" s="287" t="s">
        <v>371</v>
      </c>
      <c r="AW5654" s="287" t="s">
        <v>31</v>
      </c>
      <c r="AX5654" s="287" t="s">
        <v>84</v>
      </c>
      <c r="AY5654" s="288" t="s">
        <v>366</v>
      </c>
    </row>
    <row r="5655" spans="2:65" s="74" customFormat="1" ht="44.25" customHeight="1">
      <c r="B5655" s="73"/>
      <c r="C5655" s="300" t="s">
        <v>4489</v>
      </c>
      <c r="D5655" s="300" t="s">
        <v>621</v>
      </c>
      <c r="E5655" s="301" t="s">
        <v>4490</v>
      </c>
      <c r="F5655" s="302" t="s">
        <v>4491</v>
      </c>
      <c r="G5655" s="303" t="s">
        <v>630</v>
      </c>
      <c r="H5655" s="304">
        <v>4</v>
      </c>
      <c r="I5655" s="28"/>
      <c r="J5655" s="306">
        <f>ROUND(I5655*H5655,2)</f>
        <v>0</v>
      </c>
      <c r="K5655" s="307"/>
      <c r="L5655" s="308"/>
      <c r="M5655" s="29" t="s">
        <v>1</v>
      </c>
      <c r="N5655" s="310" t="s">
        <v>43</v>
      </c>
      <c r="P5655" s="269">
        <f>O5655*H5655</f>
        <v>0</v>
      </c>
      <c r="Q5655" s="269">
        <v>7.3999999999999999E-4</v>
      </c>
      <c r="R5655" s="269">
        <f>Q5655*H5655</f>
        <v>2.96E-3</v>
      </c>
      <c r="S5655" s="269">
        <v>0</v>
      </c>
      <c r="T5655" s="270">
        <f>S5655*H5655</f>
        <v>0</v>
      </c>
      <c r="AR5655" s="271" t="s">
        <v>608</v>
      </c>
      <c r="AT5655" s="271" t="s">
        <v>621</v>
      </c>
      <c r="AU5655" s="271" t="s">
        <v>90</v>
      </c>
      <c r="AY5655" s="53" t="s">
        <v>366</v>
      </c>
      <c r="BE5655" s="179">
        <f>IF(N5655="základná",J5655,0)</f>
        <v>0</v>
      </c>
      <c r="BF5655" s="179">
        <f>IF(N5655="znížená",J5655,0)</f>
        <v>0</v>
      </c>
      <c r="BG5655" s="179">
        <f>IF(N5655="zákl. prenesená",J5655,0)</f>
        <v>0</v>
      </c>
      <c r="BH5655" s="179">
        <f>IF(N5655="zníž. prenesená",J5655,0)</f>
        <v>0</v>
      </c>
      <c r="BI5655" s="179">
        <f>IF(N5655="nulová",J5655,0)</f>
        <v>0</v>
      </c>
      <c r="BJ5655" s="53" t="s">
        <v>90</v>
      </c>
      <c r="BK5655" s="179">
        <f>ROUND(I5655*H5655,2)</f>
        <v>0</v>
      </c>
      <c r="BL5655" s="53" t="s">
        <v>495</v>
      </c>
      <c r="BM5655" s="271" t="s">
        <v>4492</v>
      </c>
    </row>
    <row r="5656" spans="2:65" s="74" customFormat="1" ht="24.2" customHeight="1">
      <c r="B5656" s="73"/>
      <c r="C5656" s="260" t="s">
        <v>4493</v>
      </c>
      <c r="D5656" s="260" t="s">
        <v>368</v>
      </c>
      <c r="E5656" s="261" t="s">
        <v>4494</v>
      </c>
      <c r="F5656" s="262" t="s">
        <v>4495</v>
      </c>
      <c r="G5656" s="263" t="s">
        <v>4281</v>
      </c>
      <c r="H5656" s="30"/>
      <c r="I5656" s="26"/>
      <c r="J5656" s="266">
        <f>ROUND(I5656*H5656,2)</f>
        <v>0</v>
      </c>
      <c r="K5656" s="267"/>
      <c r="L5656" s="73"/>
      <c r="M5656" s="27" t="s">
        <v>1</v>
      </c>
      <c r="N5656" s="233" t="s">
        <v>43</v>
      </c>
      <c r="P5656" s="269">
        <f>O5656*H5656</f>
        <v>0</v>
      </c>
      <c r="Q5656" s="269">
        <v>0</v>
      </c>
      <c r="R5656" s="269">
        <f>Q5656*H5656</f>
        <v>0</v>
      </c>
      <c r="S5656" s="269">
        <v>0</v>
      </c>
      <c r="T5656" s="270">
        <f>S5656*H5656</f>
        <v>0</v>
      </c>
      <c r="AR5656" s="271" t="s">
        <v>495</v>
      </c>
      <c r="AT5656" s="271" t="s">
        <v>368</v>
      </c>
      <c r="AU5656" s="271" t="s">
        <v>90</v>
      </c>
      <c r="AY5656" s="53" t="s">
        <v>366</v>
      </c>
      <c r="BE5656" s="179">
        <f>IF(N5656="základná",J5656,0)</f>
        <v>0</v>
      </c>
      <c r="BF5656" s="179">
        <f>IF(N5656="znížená",J5656,0)</f>
        <v>0</v>
      </c>
      <c r="BG5656" s="179">
        <f>IF(N5656="zákl. prenesená",J5656,0)</f>
        <v>0</v>
      </c>
      <c r="BH5656" s="179">
        <f>IF(N5656="zníž. prenesená",J5656,0)</f>
        <v>0</v>
      </c>
      <c r="BI5656" s="179">
        <f>IF(N5656="nulová",J5656,0)</f>
        <v>0</v>
      </c>
      <c r="BJ5656" s="53" t="s">
        <v>90</v>
      </c>
      <c r="BK5656" s="179">
        <f>ROUND(I5656*H5656,2)</f>
        <v>0</v>
      </c>
      <c r="BL5656" s="53" t="s">
        <v>495</v>
      </c>
      <c r="BM5656" s="271" t="s">
        <v>4496</v>
      </c>
    </row>
    <row r="5657" spans="2:65" s="249" customFormat="1" ht="22.9" customHeight="1">
      <c r="B5657" s="248"/>
      <c r="D5657" s="250" t="s">
        <v>76</v>
      </c>
      <c r="E5657" s="258" t="s">
        <v>4497</v>
      </c>
      <c r="F5657" s="258" t="s">
        <v>4498</v>
      </c>
      <c r="J5657" s="259">
        <f>BK5657</f>
        <v>0</v>
      </c>
      <c r="L5657" s="248"/>
      <c r="M5657" s="253"/>
      <c r="P5657" s="254">
        <f>SUM(P5658:P5688)</f>
        <v>0</v>
      </c>
      <c r="R5657" s="254">
        <f>SUM(R5658:R5688)</f>
        <v>1.1876722900000001</v>
      </c>
      <c r="T5657" s="255">
        <f>SUM(T5658:T5688)</f>
        <v>31.123943999999998</v>
      </c>
      <c r="AR5657" s="250" t="s">
        <v>90</v>
      </c>
      <c r="AT5657" s="256" t="s">
        <v>76</v>
      </c>
      <c r="AU5657" s="256" t="s">
        <v>84</v>
      </c>
      <c r="AY5657" s="250" t="s">
        <v>366</v>
      </c>
      <c r="BK5657" s="257">
        <f>SUM(BK5658:BK5688)</f>
        <v>0</v>
      </c>
    </row>
    <row r="5658" spans="2:65" s="74" customFormat="1" ht="24.2" customHeight="1">
      <c r="B5658" s="73"/>
      <c r="C5658" s="260" t="s">
        <v>4499</v>
      </c>
      <c r="D5658" s="260" t="s">
        <v>368</v>
      </c>
      <c r="E5658" s="261" t="s">
        <v>4500</v>
      </c>
      <c r="F5658" s="262" t="s">
        <v>4501</v>
      </c>
      <c r="G5658" s="263" t="s">
        <v>249</v>
      </c>
      <c r="H5658" s="264">
        <v>115.468</v>
      </c>
      <c r="I5658" s="26"/>
      <c r="J5658" s="266">
        <f>ROUND(I5658*H5658,2)</f>
        <v>0</v>
      </c>
      <c r="K5658" s="267"/>
      <c r="L5658" s="73"/>
      <c r="M5658" s="27" t="s">
        <v>1</v>
      </c>
      <c r="N5658" s="233" t="s">
        <v>43</v>
      </c>
      <c r="P5658" s="269">
        <f>O5658*H5658</f>
        <v>0</v>
      </c>
      <c r="Q5658" s="269">
        <v>0</v>
      </c>
      <c r="R5658" s="269">
        <f>Q5658*H5658</f>
        <v>0</v>
      </c>
      <c r="S5658" s="269">
        <v>1.7999999999999999E-2</v>
      </c>
      <c r="T5658" s="270">
        <f>S5658*H5658</f>
        <v>2.078424</v>
      </c>
      <c r="AR5658" s="271" t="s">
        <v>495</v>
      </c>
      <c r="AT5658" s="271" t="s">
        <v>368</v>
      </c>
      <c r="AU5658" s="271" t="s">
        <v>90</v>
      </c>
      <c r="AY5658" s="53" t="s">
        <v>366</v>
      </c>
      <c r="BE5658" s="179">
        <f>IF(N5658="základná",J5658,0)</f>
        <v>0</v>
      </c>
      <c r="BF5658" s="179">
        <f>IF(N5658="znížená",J5658,0)</f>
        <v>0</v>
      </c>
      <c r="BG5658" s="179">
        <f>IF(N5658="zákl. prenesená",J5658,0)</f>
        <v>0</v>
      </c>
      <c r="BH5658" s="179">
        <f>IF(N5658="zníž. prenesená",J5658,0)</f>
        <v>0</v>
      </c>
      <c r="BI5658" s="179">
        <f>IF(N5658="nulová",J5658,0)</f>
        <v>0</v>
      </c>
      <c r="BJ5658" s="53" t="s">
        <v>90</v>
      </c>
      <c r="BK5658" s="179">
        <f>ROUND(I5658*H5658,2)</f>
        <v>0</v>
      </c>
      <c r="BL5658" s="53" t="s">
        <v>495</v>
      </c>
      <c r="BM5658" s="271" t="s">
        <v>4502</v>
      </c>
    </row>
    <row r="5659" spans="2:65" s="273" customFormat="1">
      <c r="B5659" s="272"/>
      <c r="D5659" s="274" t="s">
        <v>373</v>
      </c>
      <c r="E5659" s="275" t="s">
        <v>1</v>
      </c>
      <c r="F5659" s="276" t="s">
        <v>4503</v>
      </c>
      <c r="H5659" s="275" t="s">
        <v>1</v>
      </c>
      <c r="L5659" s="272"/>
      <c r="M5659" s="277"/>
      <c r="T5659" s="278"/>
      <c r="AT5659" s="275" t="s">
        <v>373</v>
      </c>
      <c r="AU5659" s="275" t="s">
        <v>90</v>
      </c>
      <c r="AV5659" s="273" t="s">
        <v>84</v>
      </c>
      <c r="AW5659" s="273" t="s">
        <v>31</v>
      </c>
      <c r="AX5659" s="273" t="s">
        <v>77</v>
      </c>
      <c r="AY5659" s="275" t="s">
        <v>366</v>
      </c>
    </row>
    <row r="5660" spans="2:65" s="280" customFormat="1">
      <c r="B5660" s="279"/>
      <c r="D5660" s="274" t="s">
        <v>373</v>
      </c>
      <c r="E5660" s="281" t="s">
        <v>1</v>
      </c>
      <c r="F5660" s="282" t="s">
        <v>4504</v>
      </c>
      <c r="H5660" s="283">
        <v>35.088999999999999</v>
      </c>
      <c r="L5660" s="279"/>
      <c r="M5660" s="284"/>
      <c r="T5660" s="285"/>
      <c r="AT5660" s="281" t="s">
        <v>373</v>
      </c>
      <c r="AU5660" s="281" t="s">
        <v>90</v>
      </c>
      <c r="AV5660" s="280" t="s">
        <v>90</v>
      </c>
      <c r="AW5660" s="280" t="s">
        <v>31</v>
      </c>
      <c r="AX5660" s="280" t="s">
        <v>77</v>
      </c>
      <c r="AY5660" s="281" t="s">
        <v>366</v>
      </c>
    </row>
    <row r="5661" spans="2:65" s="280" customFormat="1">
      <c r="B5661" s="279"/>
      <c r="D5661" s="274" t="s">
        <v>373</v>
      </c>
      <c r="E5661" s="281" t="s">
        <v>1</v>
      </c>
      <c r="F5661" s="282" t="s">
        <v>4505</v>
      </c>
      <c r="H5661" s="283">
        <v>19.821000000000002</v>
      </c>
      <c r="L5661" s="279"/>
      <c r="M5661" s="284"/>
      <c r="T5661" s="285"/>
      <c r="AT5661" s="281" t="s">
        <v>373</v>
      </c>
      <c r="AU5661" s="281" t="s">
        <v>90</v>
      </c>
      <c r="AV5661" s="280" t="s">
        <v>90</v>
      </c>
      <c r="AW5661" s="280" t="s">
        <v>31</v>
      </c>
      <c r="AX5661" s="280" t="s">
        <v>77</v>
      </c>
      <c r="AY5661" s="281" t="s">
        <v>366</v>
      </c>
    </row>
    <row r="5662" spans="2:65" s="280" customFormat="1">
      <c r="B5662" s="279"/>
      <c r="D5662" s="274" t="s">
        <v>373</v>
      </c>
      <c r="E5662" s="281" t="s">
        <v>1</v>
      </c>
      <c r="F5662" s="282" t="s">
        <v>4506</v>
      </c>
      <c r="H5662" s="283">
        <v>60.558</v>
      </c>
      <c r="L5662" s="279"/>
      <c r="M5662" s="284"/>
      <c r="T5662" s="285"/>
      <c r="AT5662" s="281" t="s">
        <v>373</v>
      </c>
      <c r="AU5662" s="281" t="s">
        <v>90</v>
      </c>
      <c r="AV5662" s="280" t="s">
        <v>90</v>
      </c>
      <c r="AW5662" s="280" t="s">
        <v>31</v>
      </c>
      <c r="AX5662" s="280" t="s">
        <v>77</v>
      </c>
      <c r="AY5662" s="281" t="s">
        <v>366</v>
      </c>
    </row>
    <row r="5663" spans="2:65" s="287" customFormat="1">
      <c r="B5663" s="286"/>
      <c r="D5663" s="274" t="s">
        <v>373</v>
      </c>
      <c r="E5663" s="288" t="s">
        <v>1</v>
      </c>
      <c r="F5663" s="289" t="s">
        <v>378</v>
      </c>
      <c r="H5663" s="290">
        <v>115.468</v>
      </c>
      <c r="L5663" s="286"/>
      <c r="M5663" s="291"/>
      <c r="T5663" s="292"/>
      <c r="AT5663" s="288" t="s">
        <v>373</v>
      </c>
      <c r="AU5663" s="288" t="s">
        <v>90</v>
      </c>
      <c r="AV5663" s="287" t="s">
        <v>371</v>
      </c>
      <c r="AW5663" s="287" t="s">
        <v>31</v>
      </c>
      <c r="AX5663" s="287" t="s">
        <v>84</v>
      </c>
      <c r="AY5663" s="288" t="s">
        <v>366</v>
      </c>
    </row>
    <row r="5664" spans="2:65" s="74" customFormat="1" ht="37.9" customHeight="1">
      <c r="B5664" s="73"/>
      <c r="C5664" s="260" t="s">
        <v>4507</v>
      </c>
      <c r="D5664" s="260" t="s">
        <v>368</v>
      </c>
      <c r="E5664" s="261" t="s">
        <v>4508</v>
      </c>
      <c r="F5664" s="262" t="s">
        <v>4509</v>
      </c>
      <c r="G5664" s="263" t="s">
        <v>249</v>
      </c>
      <c r="H5664" s="264">
        <v>1169.2</v>
      </c>
      <c r="I5664" s="26"/>
      <c r="J5664" s="266">
        <f>ROUND(I5664*H5664,2)</f>
        <v>0</v>
      </c>
      <c r="K5664" s="267"/>
      <c r="L5664" s="73"/>
      <c r="M5664" s="27" t="s">
        <v>1</v>
      </c>
      <c r="N5664" s="233" t="s">
        <v>43</v>
      </c>
      <c r="P5664" s="269">
        <f>O5664*H5664</f>
        <v>0</v>
      </c>
      <c r="Q5664" s="269">
        <v>0</v>
      </c>
      <c r="R5664" s="269">
        <f>Q5664*H5664</f>
        <v>0</v>
      </c>
      <c r="S5664" s="269">
        <v>1.4E-2</v>
      </c>
      <c r="T5664" s="270">
        <f>S5664*H5664</f>
        <v>16.3688</v>
      </c>
      <c r="AR5664" s="271" t="s">
        <v>495</v>
      </c>
      <c r="AT5664" s="271" t="s">
        <v>368</v>
      </c>
      <c r="AU5664" s="271" t="s">
        <v>90</v>
      </c>
      <c r="AY5664" s="53" t="s">
        <v>366</v>
      </c>
      <c r="BE5664" s="179">
        <f>IF(N5664="základná",J5664,0)</f>
        <v>0</v>
      </c>
      <c r="BF5664" s="179">
        <f>IF(N5664="znížená",J5664,0)</f>
        <v>0</v>
      </c>
      <c r="BG5664" s="179">
        <f>IF(N5664="zákl. prenesená",J5664,0)</f>
        <v>0</v>
      </c>
      <c r="BH5664" s="179">
        <f>IF(N5664="zníž. prenesená",J5664,0)</f>
        <v>0</v>
      </c>
      <c r="BI5664" s="179">
        <f>IF(N5664="nulová",J5664,0)</f>
        <v>0</v>
      </c>
      <c r="BJ5664" s="53" t="s">
        <v>90</v>
      </c>
      <c r="BK5664" s="179">
        <f>ROUND(I5664*H5664,2)</f>
        <v>0</v>
      </c>
      <c r="BL5664" s="53" t="s">
        <v>495</v>
      </c>
      <c r="BM5664" s="271" t="s">
        <v>4510</v>
      </c>
    </row>
    <row r="5665" spans="2:65" s="280" customFormat="1">
      <c r="B5665" s="279"/>
      <c r="D5665" s="274" t="s">
        <v>373</v>
      </c>
      <c r="E5665" s="281" t="s">
        <v>1</v>
      </c>
      <c r="F5665" s="282" t="s">
        <v>181</v>
      </c>
      <c r="H5665" s="283">
        <v>316.29000000000002</v>
      </c>
      <c r="L5665" s="279"/>
      <c r="M5665" s="284"/>
      <c r="T5665" s="285"/>
      <c r="AT5665" s="281" t="s">
        <v>373</v>
      </c>
      <c r="AU5665" s="281" t="s">
        <v>90</v>
      </c>
      <c r="AV5665" s="280" t="s">
        <v>90</v>
      </c>
      <c r="AW5665" s="280" t="s">
        <v>31</v>
      </c>
      <c r="AX5665" s="280" t="s">
        <v>77</v>
      </c>
      <c r="AY5665" s="281" t="s">
        <v>366</v>
      </c>
    </row>
    <row r="5666" spans="2:65" s="280" customFormat="1">
      <c r="B5666" s="279"/>
      <c r="D5666" s="274" t="s">
        <v>373</v>
      </c>
      <c r="E5666" s="281" t="s">
        <v>1</v>
      </c>
      <c r="F5666" s="282" t="s">
        <v>185</v>
      </c>
      <c r="H5666" s="283">
        <v>806.61</v>
      </c>
      <c r="L5666" s="279"/>
      <c r="M5666" s="284"/>
      <c r="T5666" s="285"/>
      <c r="AT5666" s="281" t="s">
        <v>373</v>
      </c>
      <c r="AU5666" s="281" t="s">
        <v>90</v>
      </c>
      <c r="AV5666" s="280" t="s">
        <v>90</v>
      </c>
      <c r="AW5666" s="280" t="s">
        <v>31</v>
      </c>
      <c r="AX5666" s="280" t="s">
        <v>77</v>
      </c>
      <c r="AY5666" s="281" t="s">
        <v>366</v>
      </c>
    </row>
    <row r="5667" spans="2:65" s="280" customFormat="1">
      <c r="B5667" s="279"/>
      <c r="D5667" s="274" t="s">
        <v>373</v>
      </c>
      <c r="E5667" s="281" t="s">
        <v>1</v>
      </c>
      <c r="F5667" s="282" t="s">
        <v>257</v>
      </c>
      <c r="H5667" s="283">
        <v>46.3</v>
      </c>
      <c r="L5667" s="279"/>
      <c r="M5667" s="284"/>
      <c r="T5667" s="285"/>
      <c r="AT5667" s="281" t="s">
        <v>373</v>
      </c>
      <c r="AU5667" s="281" t="s">
        <v>90</v>
      </c>
      <c r="AV5667" s="280" t="s">
        <v>90</v>
      </c>
      <c r="AW5667" s="280" t="s">
        <v>31</v>
      </c>
      <c r="AX5667" s="280" t="s">
        <v>77</v>
      </c>
      <c r="AY5667" s="281" t="s">
        <v>366</v>
      </c>
    </row>
    <row r="5668" spans="2:65" s="287" customFormat="1">
      <c r="B5668" s="286"/>
      <c r="D5668" s="274" t="s">
        <v>373</v>
      </c>
      <c r="E5668" s="288" t="s">
        <v>1</v>
      </c>
      <c r="F5668" s="289" t="s">
        <v>378</v>
      </c>
      <c r="H5668" s="290">
        <v>1169.2</v>
      </c>
      <c r="L5668" s="286"/>
      <c r="M5668" s="291"/>
      <c r="T5668" s="292"/>
      <c r="AT5668" s="288" t="s">
        <v>373</v>
      </c>
      <c r="AU5668" s="288" t="s">
        <v>90</v>
      </c>
      <c r="AV5668" s="287" t="s">
        <v>371</v>
      </c>
      <c r="AW5668" s="287" t="s">
        <v>31</v>
      </c>
      <c r="AX5668" s="287" t="s">
        <v>84</v>
      </c>
      <c r="AY5668" s="288" t="s">
        <v>366</v>
      </c>
    </row>
    <row r="5669" spans="2:65" s="74" customFormat="1" ht="33" customHeight="1">
      <c r="B5669" s="73"/>
      <c r="C5669" s="260" t="s">
        <v>4511</v>
      </c>
      <c r="D5669" s="260" t="s">
        <v>368</v>
      </c>
      <c r="E5669" s="261" t="s">
        <v>4512</v>
      </c>
      <c r="F5669" s="262" t="s">
        <v>4513</v>
      </c>
      <c r="G5669" s="263" t="s">
        <v>249</v>
      </c>
      <c r="H5669" s="264">
        <v>97.664000000000001</v>
      </c>
      <c r="I5669" s="26"/>
      <c r="J5669" s="266">
        <f>ROUND(I5669*H5669,2)</f>
        <v>0</v>
      </c>
      <c r="K5669" s="267"/>
      <c r="L5669" s="73"/>
      <c r="M5669" s="27" t="s">
        <v>1</v>
      </c>
      <c r="N5669" s="233" t="s">
        <v>43</v>
      </c>
      <c r="P5669" s="269">
        <f>O5669*H5669</f>
        <v>0</v>
      </c>
      <c r="Q5669" s="269">
        <v>0</v>
      </c>
      <c r="R5669" s="269">
        <f>Q5669*H5669</f>
        <v>0</v>
      </c>
      <c r="S5669" s="269">
        <v>0</v>
      </c>
      <c r="T5669" s="270">
        <f>S5669*H5669</f>
        <v>0</v>
      </c>
      <c r="AR5669" s="271" t="s">
        <v>495</v>
      </c>
      <c r="AT5669" s="271" t="s">
        <v>368</v>
      </c>
      <c r="AU5669" s="271" t="s">
        <v>90</v>
      </c>
      <c r="AY5669" s="53" t="s">
        <v>366</v>
      </c>
      <c r="BE5669" s="179">
        <f>IF(N5669="základná",J5669,0)</f>
        <v>0</v>
      </c>
      <c r="BF5669" s="179">
        <f>IF(N5669="znížená",J5669,0)</f>
        <v>0</v>
      </c>
      <c r="BG5669" s="179">
        <f>IF(N5669="zákl. prenesená",J5669,0)</f>
        <v>0</v>
      </c>
      <c r="BH5669" s="179">
        <f>IF(N5669="zníž. prenesená",J5669,0)</f>
        <v>0</v>
      </c>
      <c r="BI5669" s="179">
        <f>IF(N5669="nulová",J5669,0)</f>
        <v>0</v>
      </c>
      <c r="BJ5669" s="53" t="s">
        <v>90</v>
      </c>
      <c r="BK5669" s="179">
        <f>ROUND(I5669*H5669,2)</f>
        <v>0</v>
      </c>
      <c r="BL5669" s="53" t="s">
        <v>495</v>
      </c>
      <c r="BM5669" s="271" t="s">
        <v>4514</v>
      </c>
    </row>
    <row r="5670" spans="2:65" s="273" customFormat="1">
      <c r="B5670" s="272"/>
      <c r="D5670" s="274" t="s">
        <v>373</v>
      </c>
      <c r="E5670" s="275" t="s">
        <v>1</v>
      </c>
      <c r="F5670" s="276" t="s">
        <v>4515</v>
      </c>
      <c r="H5670" s="275" t="s">
        <v>1</v>
      </c>
      <c r="L5670" s="272"/>
      <c r="M5670" s="277"/>
      <c r="T5670" s="278"/>
      <c r="AT5670" s="275" t="s">
        <v>373</v>
      </c>
      <c r="AU5670" s="275" t="s">
        <v>90</v>
      </c>
      <c r="AV5670" s="273" t="s">
        <v>84</v>
      </c>
      <c r="AW5670" s="273" t="s">
        <v>31</v>
      </c>
      <c r="AX5670" s="273" t="s">
        <v>77</v>
      </c>
      <c r="AY5670" s="275" t="s">
        <v>366</v>
      </c>
    </row>
    <row r="5671" spans="2:65" s="280" customFormat="1">
      <c r="B5671" s="279"/>
      <c r="D5671" s="274" t="s">
        <v>373</v>
      </c>
      <c r="E5671" s="281" t="s">
        <v>1</v>
      </c>
      <c r="F5671" s="282" t="s">
        <v>4516</v>
      </c>
      <c r="H5671" s="283">
        <v>58.6</v>
      </c>
      <c r="L5671" s="279"/>
      <c r="M5671" s="284"/>
      <c r="T5671" s="285"/>
      <c r="AT5671" s="281" t="s">
        <v>373</v>
      </c>
      <c r="AU5671" s="281" t="s">
        <v>90</v>
      </c>
      <c r="AV5671" s="280" t="s">
        <v>90</v>
      </c>
      <c r="AW5671" s="280" t="s">
        <v>31</v>
      </c>
      <c r="AX5671" s="280" t="s">
        <v>77</v>
      </c>
      <c r="AY5671" s="281" t="s">
        <v>366</v>
      </c>
    </row>
    <row r="5672" spans="2:65" s="273" customFormat="1">
      <c r="B5672" s="272"/>
      <c r="D5672" s="274" t="s">
        <v>373</v>
      </c>
      <c r="E5672" s="275" t="s">
        <v>1</v>
      </c>
      <c r="F5672" s="276" t="s">
        <v>382</v>
      </c>
      <c r="H5672" s="275" t="s">
        <v>1</v>
      </c>
      <c r="L5672" s="272"/>
      <c r="M5672" s="277"/>
      <c r="T5672" s="278"/>
      <c r="AT5672" s="275" t="s">
        <v>373</v>
      </c>
      <c r="AU5672" s="275" t="s">
        <v>90</v>
      </c>
      <c r="AV5672" s="273" t="s">
        <v>84</v>
      </c>
      <c r="AW5672" s="273" t="s">
        <v>31</v>
      </c>
      <c r="AX5672" s="273" t="s">
        <v>77</v>
      </c>
      <c r="AY5672" s="275" t="s">
        <v>366</v>
      </c>
    </row>
    <row r="5673" spans="2:65" s="280" customFormat="1">
      <c r="B5673" s="279"/>
      <c r="D5673" s="274" t="s">
        <v>373</v>
      </c>
      <c r="E5673" s="281" t="s">
        <v>1</v>
      </c>
      <c r="F5673" s="282" t="s">
        <v>4517</v>
      </c>
      <c r="H5673" s="283">
        <v>14.260999999999999</v>
      </c>
      <c r="L5673" s="279"/>
      <c r="M5673" s="284"/>
      <c r="T5673" s="285"/>
      <c r="AT5673" s="281" t="s">
        <v>373</v>
      </c>
      <c r="AU5673" s="281" t="s">
        <v>90</v>
      </c>
      <c r="AV5673" s="280" t="s">
        <v>90</v>
      </c>
      <c r="AW5673" s="280" t="s">
        <v>31</v>
      </c>
      <c r="AX5673" s="280" t="s">
        <v>77</v>
      </c>
      <c r="AY5673" s="281" t="s">
        <v>366</v>
      </c>
    </row>
    <row r="5674" spans="2:65" s="280" customFormat="1">
      <c r="B5674" s="279"/>
      <c r="D5674" s="274" t="s">
        <v>373</v>
      </c>
      <c r="E5674" s="281" t="s">
        <v>1</v>
      </c>
      <c r="F5674" s="282" t="s">
        <v>4518</v>
      </c>
      <c r="H5674" s="283">
        <v>10.542</v>
      </c>
      <c r="L5674" s="279"/>
      <c r="M5674" s="284"/>
      <c r="T5674" s="285"/>
      <c r="AT5674" s="281" t="s">
        <v>373</v>
      </c>
      <c r="AU5674" s="281" t="s">
        <v>90</v>
      </c>
      <c r="AV5674" s="280" t="s">
        <v>90</v>
      </c>
      <c r="AW5674" s="280" t="s">
        <v>31</v>
      </c>
      <c r="AX5674" s="280" t="s">
        <v>77</v>
      </c>
      <c r="AY5674" s="281" t="s">
        <v>366</v>
      </c>
    </row>
    <row r="5675" spans="2:65" s="280" customFormat="1">
      <c r="B5675" s="279"/>
      <c r="D5675" s="274" t="s">
        <v>373</v>
      </c>
      <c r="E5675" s="281" t="s">
        <v>1</v>
      </c>
      <c r="F5675" s="282" t="s">
        <v>4517</v>
      </c>
      <c r="H5675" s="283">
        <v>14.260999999999999</v>
      </c>
      <c r="L5675" s="279"/>
      <c r="M5675" s="284"/>
      <c r="T5675" s="285"/>
      <c r="AT5675" s="281" t="s">
        <v>373</v>
      </c>
      <c r="AU5675" s="281" t="s">
        <v>90</v>
      </c>
      <c r="AV5675" s="280" t="s">
        <v>90</v>
      </c>
      <c r="AW5675" s="280" t="s">
        <v>31</v>
      </c>
      <c r="AX5675" s="280" t="s">
        <v>77</v>
      </c>
      <c r="AY5675" s="281" t="s">
        <v>366</v>
      </c>
    </row>
    <row r="5676" spans="2:65" s="287" customFormat="1">
      <c r="B5676" s="286"/>
      <c r="D5676" s="274" t="s">
        <v>373</v>
      </c>
      <c r="E5676" s="288" t="s">
        <v>291</v>
      </c>
      <c r="F5676" s="289" t="s">
        <v>378</v>
      </c>
      <c r="H5676" s="290">
        <v>97.664000000000001</v>
      </c>
      <c r="L5676" s="286"/>
      <c r="M5676" s="291"/>
      <c r="T5676" s="292"/>
      <c r="AT5676" s="288" t="s">
        <v>373</v>
      </c>
      <c r="AU5676" s="288" t="s">
        <v>90</v>
      </c>
      <c r="AV5676" s="287" t="s">
        <v>371</v>
      </c>
      <c r="AW5676" s="287" t="s">
        <v>31</v>
      </c>
      <c r="AX5676" s="287" t="s">
        <v>84</v>
      </c>
      <c r="AY5676" s="288" t="s">
        <v>366</v>
      </c>
    </row>
    <row r="5677" spans="2:65" s="74" customFormat="1" ht="16.5" customHeight="1">
      <c r="B5677" s="73"/>
      <c r="C5677" s="300" t="s">
        <v>4519</v>
      </c>
      <c r="D5677" s="300" t="s">
        <v>621</v>
      </c>
      <c r="E5677" s="301" t="s">
        <v>4520</v>
      </c>
      <c r="F5677" s="302" t="s">
        <v>4521</v>
      </c>
      <c r="G5677" s="303" t="s">
        <v>402</v>
      </c>
      <c r="H5677" s="304">
        <v>2.149</v>
      </c>
      <c r="I5677" s="28"/>
      <c r="J5677" s="306">
        <f>ROUND(I5677*H5677,2)</f>
        <v>0</v>
      </c>
      <c r="K5677" s="307"/>
      <c r="L5677" s="308"/>
      <c r="M5677" s="29" t="s">
        <v>1</v>
      </c>
      <c r="N5677" s="310" t="s">
        <v>43</v>
      </c>
      <c r="P5677" s="269">
        <f>O5677*H5677</f>
        <v>0</v>
      </c>
      <c r="Q5677" s="269">
        <v>0.55000000000000004</v>
      </c>
      <c r="R5677" s="269">
        <f>Q5677*H5677</f>
        <v>1.1819500000000001</v>
      </c>
      <c r="S5677" s="269">
        <v>0</v>
      </c>
      <c r="T5677" s="270">
        <f>S5677*H5677</f>
        <v>0</v>
      </c>
      <c r="AR5677" s="271" t="s">
        <v>608</v>
      </c>
      <c r="AT5677" s="271" t="s">
        <v>621</v>
      </c>
      <c r="AU5677" s="271" t="s">
        <v>90</v>
      </c>
      <c r="AY5677" s="53" t="s">
        <v>366</v>
      </c>
      <c r="BE5677" s="179">
        <f>IF(N5677="základná",J5677,0)</f>
        <v>0</v>
      </c>
      <c r="BF5677" s="179">
        <f>IF(N5677="znížená",J5677,0)</f>
        <v>0</v>
      </c>
      <c r="BG5677" s="179">
        <f>IF(N5677="zákl. prenesená",J5677,0)</f>
        <v>0</v>
      </c>
      <c r="BH5677" s="179">
        <f>IF(N5677="zníž. prenesená",J5677,0)</f>
        <v>0</v>
      </c>
      <c r="BI5677" s="179">
        <f>IF(N5677="nulová",J5677,0)</f>
        <v>0</v>
      </c>
      <c r="BJ5677" s="53" t="s">
        <v>90</v>
      </c>
      <c r="BK5677" s="179">
        <f>ROUND(I5677*H5677,2)</f>
        <v>0</v>
      </c>
      <c r="BL5677" s="53" t="s">
        <v>495</v>
      </c>
      <c r="BM5677" s="271" t="s">
        <v>4522</v>
      </c>
    </row>
    <row r="5678" spans="2:65" s="280" customFormat="1">
      <c r="B5678" s="279"/>
      <c r="D5678" s="274" t="s">
        <v>373</v>
      </c>
      <c r="E5678" s="281" t="s">
        <v>1</v>
      </c>
      <c r="F5678" s="282" t="s">
        <v>4523</v>
      </c>
      <c r="H5678" s="283">
        <v>2.149</v>
      </c>
      <c r="L5678" s="279"/>
      <c r="M5678" s="284"/>
      <c r="T5678" s="285"/>
      <c r="AT5678" s="281" t="s">
        <v>373</v>
      </c>
      <c r="AU5678" s="281" t="s">
        <v>90</v>
      </c>
      <c r="AV5678" s="280" t="s">
        <v>90</v>
      </c>
      <c r="AW5678" s="280" t="s">
        <v>31</v>
      </c>
      <c r="AX5678" s="280" t="s">
        <v>84</v>
      </c>
      <c r="AY5678" s="281" t="s">
        <v>366</v>
      </c>
    </row>
    <row r="5679" spans="2:65" s="74" customFormat="1" ht="33" customHeight="1">
      <c r="B5679" s="73"/>
      <c r="C5679" s="260" t="s">
        <v>4524</v>
      </c>
      <c r="D5679" s="260" t="s">
        <v>368</v>
      </c>
      <c r="E5679" s="261" t="s">
        <v>4525</v>
      </c>
      <c r="F5679" s="262" t="s">
        <v>4526</v>
      </c>
      <c r="G5679" s="263" t="s">
        <v>249</v>
      </c>
      <c r="H5679" s="264">
        <v>626.44000000000005</v>
      </c>
      <c r="I5679" s="26"/>
      <c r="J5679" s="266">
        <f>ROUND(I5679*H5679,2)</f>
        <v>0</v>
      </c>
      <c r="K5679" s="267"/>
      <c r="L5679" s="73"/>
      <c r="M5679" s="27" t="s">
        <v>1</v>
      </c>
      <c r="N5679" s="233" t="s">
        <v>43</v>
      </c>
      <c r="P5679" s="269">
        <f>O5679*H5679</f>
        <v>0</v>
      </c>
      <c r="Q5679" s="269">
        <v>0</v>
      </c>
      <c r="R5679" s="269">
        <f>Q5679*H5679</f>
        <v>0</v>
      </c>
      <c r="S5679" s="269">
        <v>1.4E-2</v>
      </c>
      <c r="T5679" s="270">
        <f>S5679*H5679</f>
        <v>8.7701600000000006</v>
      </c>
      <c r="AR5679" s="271" t="s">
        <v>495</v>
      </c>
      <c r="AT5679" s="271" t="s">
        <v>368</v>
      </c>
      <c r="AU5679" s="271" t="s">
        <v>90</v>
      </c>
      <c r="AY5679" s="53" t="s">
        <v>366</v>
      </c>
      <c r="BE5679" s="179">
        <f>IF(N5679="základná",J5679,0)</f>
        <v>0</v>
      </c>
      <c r="BF5679" s="179">
        <f>IF(N5679="znížená",J5679,0)</f>
        <v>0</v>
      </c>
      <c r="BG5679" s="179">
        <f>IF(N5679="zákl. prenesená",J5679,0)</f>
        <v>0</v>
      </c>
      <c r="BH5679" s="179">
        <f>IF(N5679="zníž. prenesená",J5679,0)</f>
        <v>0</v>
      </c>
      <c r="BI5679" s="179">
        <f>IF(N5679="nulová",J5679,0)</f>
        <v>0</v>
      </c>
      <c r="BJ5679" s="53" t="s">
        <v>90</v>
      </c>
      <c r="BK5679" s="179">
        <f>ROUND(I5679*H5679,2)</f>
        <v>0</v>
      </c>
      <c r="BL5679" s="53" t="s">
        <v>495</v>
      </c>
      <c r="BM5679" s="271" t="s">
        <v>4527</v>
      </c>
    </row>
    <row r="5680" spans="2:65" s="273" customFormat="1">
      <c r="B5680" s="272"/>
      <c r="D5680" s="274" t="s">
        <v>373</v>
      </c>
      <c r="E5680" s="275" t="s">
        <v>1</v>
      </c>
      <c r="F5680" s="276" t="s">
        <v>3800</v>
      </c>
      <c r="H5680" s="275" t="s">
        <v>1</v>
      </c>
      <c r="L5680" s="272"/>
      <c r="M5680" s="277"/>
      <c r="T5680" s="278"/>
      <c r="AT5680" s="275" t="s">
        <v>373</v>
      </c>
      <c r="AU5680" s="275" t="s">
        <v>90</v>
      </c>
      <c r="AV5680" s="273" t="s">
        <v>84</v>
      </c>
      <c r="AW5680" s="273" t="s">
        <v>31</v>
      </c>
      <c r="AX5680" s="273" t="s">
        <v>77</v>
      </c>
      <c r="AY5680" s="275" t="s">
        <v>366</v>
      </c>
    </row>
    <row r="5681" spans="2:65" s="280" customFormat="1">
      <c r="B5681" s="279"/>
      <c r="D5681" s="274" t="s">
        <v>373</v>
      </c>
      <c r="E5681" s="281" t="s">
        <v>1</v>
      </c>
      <c r="F5681" s="282" t="s">
        <v>3801</v>
      </c>
      <c r="H5681" s="283">
        <v>626.44000000000005</v>
      </c>
      <c r="L5681" s="279"/>
      <c r="M5681" s="284"/>
      <c r="T5681" s="285"/>
      <c r="AT5681" s="281" t="s">
        <v>373</v>
      </c>
      <c r="AU5681" s="281" t="s">
        <v>90</v>
      </c>
      <c r="AV5681" s="280" t="s">
        <v>90</v>
      </c>
      <c r="AW5681" s="280" t="s">
        <v>31</v>
      </c>
      <c r="AX5681" s="280" t="s">
        <v>77</v>
      </c>
      <c r="AY5681" s="281" t="s">
        <v>366</v>
      </c>
    </row>
    <row r="5682" spans="2:65" s="287" customFormat="1">
      <c r="B5682" s="286"/>
      <c r="D5682" s="274" t="s">
        <v>373</v>
      </c>
      <c r="E5682" s="288" t="s">
        <v>1</v>
      </c>
      <c r="F5682" s="289" t="s">
        <v>378</v>
      </c>
      <c r="H5682" s="290">
        <v>626.44000000000005</v>
      </c>
      <c r="L5682" s="286"/>
      <c r="M5682" s="291"/>
      <c r="T5682" s="292"/>
      <c r="AT5682" s="288" t="s">
        <v>373</v>
      </c>
      <c r="AU5682" s="288" t="s">
        <v>90</v>
      </c>
      <c r="AV5682" s="287" t="s">
        <v>371</v>
      </c>
      <c r="AW5682" s="287" t="s">
        <v>31</v>
      </c>
      <c r="AX5682" s="287" t="s">
        <v>84</v>
      </c>
      <c r="AY5682" s="288" t="s">
        <v>366</v>
      </c>
    </row>
    <row r="5683" spans="2:65" s="74" customFormat="1" ht="33" customHeight="1">
      <c r="B5683" s="73"/>
      <c r="C5683" s="260" t="s">
        <v>4528</v>
      </c>
      <c r="D5683" s="260" t="s">
        <v>368</v>
      </c>
      <c r="E5683" s="261" t="s">
        <v>4529</v>
      </c>
      <c r="F5683" s="262" t="s">
        <v>4530</v>
      </c>
      <c r="G5683" s="263" t="s">
        <v>249</v>
      </c>
      <c r="H5683" s="264">
        <v>97.664000000000001</v>
      </c>
      <c r="I5683" s="26"/>
      <c r="J5683" s="266">
        <f>ROUND(I5683*H5683,2)</f>
        <v>0</v>
      </c>
      <c r="K5683" s="267"/>
      <c r="L5683" s="73"/>
      <c r="M5683" s="27" t="s">
        <v>1</v>
      </c>
      <c r="N5683" s="233" t="s">
        <v>43</v>
      </c>
      <c r="P5683" s="269">
        <f>O5683*H5683</f>
        <v>0</v>
      </c>
      <c r="Q5683" s="269">
        <v>0</v>
      </c>
      <c r="R5683" s="269">
        <f>Q5683*H5683</f>
        <v>0</v>
      </c>
      <c r="S5683" s="269">
        <v>0.04</v>
      </c>
      <c r="T5683" s="270">
        <f>S5683*H5683</f>
        <v>3.9065600000000003</v>
      </c>
      <c r="AR5683" s="271" t="s">
        <v>495</v>
      </c>
      <c r="AT5683" s="271" t="s">
        <v>368</v>
      </c>
      <c r="AU5683" s="271" t="s">
        <v>90</v>
      </c>
      <c r="AY5683" s="53" t="s">
        <v>366</v>
      </c>
      <c r="BE5683" s="179">
        <f>IF(N5683="základná",J5683,0)</f>
        <v>0</v>
      </c>
      <c r="BF5683" s="179">
        <f>IF(N5683="znížená",J5683,0)</f>
        <v>0</v>
      </c>
      <c r="BG5683" s="179">
        <f>IF(N5683="zákl. prenesená",J5683,0)</f>
        <v>0</v>
      </c>
      <c r="BH5683" s="179">
        <f>IF(N5683="zníž. prenesená",J5683,0)</f>
        <v>0</v>
      </c>
      <c r="BI5683" s="179">
        <f>IF(N5683="nulová",J5683,0)</f>
        <v>0</v>
      </c>
      <c r="BJ5683" s="53" t="s">
        <v>90</v>
      </c>
      <c r="BK5683" s="179">
        <f>ROUND(I5683*H5683,2)</f>
        <v>0</v>
      </c>
      <c r="BL5683" s="53" t="s">
        <v>495</v>
      </c>
      <c r="BM5683" s="271" t="s">
        <v>4531</v>
      </c>
    </row>
    <row r="5684" spans="2:65" s="280" customFormat="1">
      <c r="B5684" s="279"/>
      <c r="D5684" s="274" t="s">
        <v>373</v>
      </c>
      <c r="E5684" s="281" t="s">
        <v>1</v>
      </c>
      <c r="F5684" s="282" t="s">
        <v>291</v>
      </c>
      <c r="H5684" s="283">
        <v>97.664000000000001</v>
      </c>
      <c r="L5684" s="279"/>
      <c r="M5684" s="284"/>
      <c r="T5684" s="285"/>
      <c r="AT5684" s="281" t="s">
        <v>373</v>
      </c>
      <c r="AU5684" s="281" t="s">
        <v>90</v>
      </c>
      <c r="AV5684" s="280" t="s">
        <v>90</v>
      </c>
      <c r="AW5684" s="280" t="s">
        <v>31</v>
      </c>
      <c r="AX5684" s="280" t="s">
        <v>77</v>
      </c>
      <c r="AY5684" s="281" t="s">
        <v>366</v>
      </c>
    </row>
    <row r="5685" spans="2:65" s="287" customFormat="1">
      <c r="B5685" s="286"/>
      <c r="D5685" s="274" t="s">
        <v>373</v>
      </c>
      <c r="E5685" s="288" t="s">
        <v>1</v>
      </c>
      <c r="F5685" s="289" t="s">
        <v>378</v>
      </c>
      <c r="H5685" s="290">
        <v>97.664000000000001</v>
      </c>
      <c r="L5685" s="286"/>
      <c r="M5685" s="291"/>
      <c r="T5685" s="292"/>
      <c r="AT5685" s="288" t="s">
        <v>373</v>
      </c>
      <c r="AU5685" s="288" t="s">
        <v>90</v>
      </c>
      <c r="AV5685" s="287" t="s">
        <v>371</v>
      </c>
      <c r="AW5685" s="287" t="s">
        <v>31</v>
      </c>
      <c r="AX5685" s="287" t="s">
        <v>84</v>
      </c>
      <c r="AY5685" s="288" t="s">
        <v>366</v>
      </c>
    </row>
    <row r="5686" spans="2:65" s="74" customFormat="1" ht="24.2" customHeight="1">
      <c r="B5686" s="73"/>
      <c r="C5686" s="260" t="s">
        <v>4532</v>
      </c>
      <c r="D5686" s="260" t="s">
        <v>368</v>
      </c>
      <c r="E5686" s="261" t="s">
        <v>4533</v>
      </c>
      <c r="F5686" s="262" t="s">
        <v>4534</v>
      </c>
      <c r="G5686" s="263" t="s">
        <v>402</v>
      </c>
      <c r="H5686" s="264">
        <v>1.9530000000000001</v>
      </c>
      <c r="I5686" s="26"/>
      <c r="J5686" s="266">
        <f>ROUND(I5686*H5686,2)</f>
        <v>0</v>
      </c>
      <c r="K5686" s="267"/>
      <c r="L5686" s="73"/>
      <c r="M5686" s="27" t="s">
        <v>1</v>
      </c>
      <c r="N5686" s="233" t="s">
        <v>43</v>
      </c>
      <c r="P5686" s="269">
        <f>O5686*H5686</f>
        <v>0</v>
      </c>
      <c r="Q5686" s="269">
        <v>2.9299999999999999E-3</v>
      </c>
      <c r="R5686" s="269">
        <f>Q5686*H5686</f>
        <v>5.7222899999999997E-3</v>
      </c>
      <c r="S5686" s="269">
        <v>0</v>
      </c>
      <c r="T5686" s="270">
        <f>S5686*H5686</f>
        <v>0</v>
      </c>
      <c r="AR5686" s="271" t="s">
        <v>495</v>
      </c>
      <c r="AT5686" s="271" t="s">
        <v>368</v>
      </c>
      <c r="AU5686" s="271" t="s">
        <v>90</v>
      </c>
      <c r="AY5686" s="53" t="s">
        <v>366</v>
      </c>
      <c r="BE5686" s="179">
        <f>IF(N5686="základná",J5686,0)</f>
        <v>0</v>
      </c>
      <c r="BF5686" s="179">
        <f>IF(N5686="znížená",J5686,0)</f>
        <v>0</v>
      </c>
      <c r="BG5686" s="179">
        <f>IF(N5686="zákl. prenesená",J5686,0)</f>
        <v>0</v>
      </c>
      <c r="BH5686" s="179">
        <f>IF(N5686="zníž. prenesená",J5686,0)</f>
        <v>0</v>
      </c>
      <c r="BI5686" s="179">
        <f>IF(N5686="nulová",J5686,0)</f>
        <v>0</v>
      </c>
      <c r="BJ5686" s="53" t="s">
        <v>90</v>
      </c>
      <c r="BK5686" s="179">
        <f>ROUND(I5686*H5686,2)</f>
        <v>0</v>
      </c>
      <c r="BL5686" s="53" t="s">
        <v>495</v>
      </c>
      <c r="BM5686" s="271" t="s">
        <v>4535</v>
      </c>
    </row>
    <row r="5687" spans="2:65" s="280" customFormat="1">
      <c r="B5687" s="279"/>
      <c r="D5687" s="274" t="s">
        <v>373</v>
      </c>
      <c r="E5687" s="281" t="s">
        <v>1</v>
      </c>
      <c r="F5687" s="282" t="s">
        <v>4536</v>
      </c>
      <c r="H5687" s="283">
        <v>1.9530000000000001</v>
      </c>
      <c r="L5687" s="279"/>
      <c r="M5687" s="284"/>
      <c r="T5687" s="285"/>
      <c r="AT5687" s="281" t="s">
        <v>373</v>
      </c>
      <c r="AU5687" s="281" t="s">
        <v>90</v>
      </c>
      <c r="AV5687" s="280" t="s">
        <v>90</v>
      </c>
      <c r="AW5687" s="280" t="s">
        <v>31</v>
      </c>
      <c r="AX5687" s="280" t="s">
        <v>84</v>
      </c>
      <c r="AY5687" s="281" t="s">
        <v>366</v>
      </c>
    </row>
    <row r="5688" spans="2:65" s="74" customFormat="1" ht="24.2" customHeight="1">
      <c r="B5688" s="73"/>
      <c r="C5688" s="260" t="s">
        <v>4537</v>
      </c>
      <c r="D5688" s="260" t="s">
        <v>368</v>
      </c>
      <c r="E5688" s="261" t="s">
        <v>4538</v>
      </c>
      <c r="F5688" s="262" t="s">
        <v>4539</v>
      </c>
      <c r="G5688" s="263" t="s">
        <v>4281</v>
      </c>
      <c r="H5688" s="30"/>
      <c r="I5688" s="26"/>
      <c r="J5688" s="266">
        <f>ROUND(I5688*H5688,2)</f>
        <v>0</v>
      </c>
      <c r="K5688" s="267"/>
      <c r="L5688" s="73"/>
      <c r="M5688" s="27" t="s">
        <v>1</v>
      </c>
      <c r="N5688" s="233" t="s">
        <v>43</v>
      </c>
      <c r="P5688" s="269">
        <f>O5688*H5688</f>
        <v>0</v>
      </c>
      <c r="Q5688" s="269">
        <v>0</v>
      </c>
      <c r="R5688" s="269">
        <f>Q5688*H5688</f>
        <v>0</v>
      </c>
      <c r="S5688" s="269">
        <v>0</v>
      </c>
      <c r="T5688" s="270">
        <f>S5688*H5688</f>
        <v>0</v>
      </c>
      <c r="AR5688" s="271" t="s">
        <v>495</v>
      </c>
      <c r="AT5688" s="271" t="s">
        <v>368</v>
      </c>
      <c r="AU5688" s="271" t="s">
        <v>90</v>
      </c>
      <c r="AY5688" s="53" t="s">
        <v>366</v>
      </c>
      <c r="BE5688" s="179">
        <f>IF(N5688="základná",J5688,0)</f>
        <v>0</v>
      </c>
      <c r="BF5688" s="179">
        <f>IF(N5688="znížená",J5688,0)</f>
        <v>0</v>
      </c>
      <c r="BG5688" s="179">
        <f>IF(N5688="zákl. prenesená",J5688,0)</f>
        <v>0</v>
      </c>
      <c r="BH5688" s="179">
        <f>IF(N5688="zníž. prenesená",J5688,0)</f>
        <v>0</v>
      </c>
      <c r="BI5688" s="179">
        <f>IF(N5688="nulová",J5688,0)</f>
        <v>0</v>
      </c>
      <c r="BJ5688" s="53" t="s">
        <v>90</v>
      </c>
      <c r="BK5688" s="179">
        <f>ROUND(I5688*H5688,2)</f>
        <v>0</v>
      </c>
      <c r="BL5688" s="53" t="s">
        <v>495</v>
      </c>
      <c r="BM5688" s="271" t="s">
        <v>4540</v>
      </c>
    </row>
    <row r="5689" spans="2:65" s="249" customFormat="1" ht="22.9" customHeight="1">
      <c r="B5689" s="248"/>
      <c r="D5689" s="250" t="s">
        <v>76</v>
      </c>
      <c r="E5689" s="258" t="s">
        <v>4541</v>
      </c>
      <c r="F5689" s="258" t="s">
        <v>4542</v>
      </c>
      <c r="J5689" s="259">
        <f>BK5689</f>
        <v>0</v>
      </c>
      <c r="L5689" s="248"/>
      <c r="M5689" s="253"/>
      <c r="P5689" s="254">
        <f>SUM(P5690:P6000)</f>
        <v>0</v>
      </c>
      <c r="R5689" s="254">
        <f>SUM(R5690:R6000)</f>
        <v>61.079413088160003</v>
      </c>
      <c r="T5689" s="255">
        <f>SUM(T5690:T6000)</f>
        <v>9.2993979000000007</v>
      </c>
      <c r="AR5689" s="250" t="s">
        <v>90</v>
      </c>
      <c r="AT5689" s="256" t="s">
        <v>76</v>
      </c>
      <c r="AU5689" s="256" t="s">
        <v>84</v>
      </c>
      <c r="AY5689" s="250" t="s">
        <v>366</v>
      </c>
      <c r="BK5689" s="257">
        <f>SUM(BK5690:BK6000)</f>
        <v>0</v>
      </c>
    </row>
    <row r="5690" spans="2:65" s="74" customFormat="1" ht="49.15" customHeight="1">
      <c r="B5690" s="73"/>
      <c r="C5690" s="260" t="s">
        <v>4543</v>
      </c>
      <c r="D5690" s="260" t="s">
        <v>368</v>
      </c>
      <c r="E5690" s="261" t="s">
        <v>4544</v>
      </c>
      <c r="F5690" s="262" t="s">
        <v>4545</v>
      </c>
      <c r="G5690" s="263" t="s">
        <v>249</v>
      </c>
      <c r="H5690" s="264">
        <v>90.858999999999995</v>
      </c>
      <c r="I5690" s="26"/>
      <c r="J5690" s="266">
        <f>ROUND(I5690*H5690,2)</f>
        <v>0</v>
      </c>
      <c r="K5690" s="267"/>
      <c r="L5690" s="73"/>
      <c r="M5690" s="27" t="s">
        <v>1</v>
      </c>
      <c r="N5690" s="233" t="s">
        <v>43</v>
      </c>
      <c r="P5690" s="269">
        <f>O5690*H5690</f>
        <v>0</v>
      </c>
      <c r="Q5690" s="269">
        <v>4.8809999999999999E-2</v>
      </c>
      <c r="R5690" s="269">
        <f>Q5690*H5690</f>
        <v>4.4348277899999999</v>
      </c>
      <c r="S5690" s="269">
        <v>0</v>
      </c>
      <c r="T5690" s="270">
        <f>S5690*H5690</f>
        <v>0</v>
      </c>
      <c r="AR5690" s="271" t="s">
        <v>495</v>
      </c>
      <c r="AT5690" s="271" t="s">
        <v>368</v>
      </c>
      <c r="AU5690" s="271" t="s">
        <v>90</v>
      </c>
      <c r="AY5690" s="53" t="s">
        <v>366</v>
      </c>
      <c r="BE5690" s="179">
        <f>IF(N5690="základná",J5690,0)</f>
        <v>0</v>
      </c>
      <c r="BF5690" s="179">
        <f>IF(N5690="znížená",J5690,0)</f>
        <v>0</v>
      </c>
      <c r="BG5690" s="179">
        <f>IF(N5690="zákl. prenesená",J5690,0)</f>
        <v>0</v>
      </c>
      <c r="BH5690" s="179">
        <f>IF(N5690="zníž. prenesená",J5690,0)</f>
        <v>0</v>
      </c>
      <c r="BI5690" s="179">
        <f>IF(N5690="nulová",J5690,0)</f>
        <v>0</v>
      </c>
      <c r="BJ5690" s="53" t="s">
        <v>90</v>
      </c>
      <c r="BK5690" s="179">
        <f>ROUND(I5690*H5690,2)</f>
        <v>0</v>
      </c>
      <c r="BL5690" s="53" t="s">
        <v>495</v>
      </c>
      <c r="BM5690" s="271" t="s">
        <v>4546</v>
      </c>
    </row>
    <row r="5691" spans="2:65" s="273" customFormat="1">
      <c r="B5691" s="272"/>
      <c r="D5691" s="274" t="s">
        <v>373</v>
      </c>
      <c r="E5691" s="275" t="s">
        <v>1</v>
      </c>
      <c r="F5691" s="276" t="s">
        <v>749</v>
      </c>
      <c r="H5691" s="275" t="s">
        <v>1</v>
      </c>
      <c r="L5691" s="272"/>
      <c r="M5691" s="277"/>
      <c r="T5691" s="278"/>
      <c r="AT5691" s="275" t="s">
        <v>373</v>
      </c>
      <c r="AU5691" s="275" t="s">
        <v>90</v>
      </c>
      <c r="AV5691" s="273" t="s">
        <v>84</v>
      </c>
      <c r="AW5691" s="273" t="s">
        <v>31</v>
      </c>
      <c r="AX5691" s="273" t="s">
        <v>77</v>
      </c>
      <c r="AY5691" s="275" t="s">
        <v>366</v>
      </c>
    </row>
    <row r="5692" spans="2:65" s="273" customFormat="1">
      <c r="B5692" s="272"/>
      <c r="D5692" s="274" t="s">
        <v>373</v>
      </c>
      <c r="E5692" s="275" t="s">
        <v>1</v>
      </c>
      <c r="F5692" s="276" t="s">
        <v>4547</v>
      </c>
      <c r="H5692" s="275" t="s">
        <v>1</v>
      </c>
      <c r="L5692" s="272"/>
      <c r="M5692" s="277"/>
      <c r="T5692" s="278"/>
      <c r="AT5692" s="275" t="s">
        <v>373</v>
      </c>
      <c r="AU5692" s="275" t="s">
        <v>90</v>
      </c>
      <c r="AV5692" s="273" t="s">
        <v>84</v>
      </c>
      <c r="AW5692" s="273" t="s">
        <v>31</v>
      </c>
      <c r="AX5692" s="273" t="s">
        <v>77</v>
      </c>
      <c r="AY5692" s="275" t="s">
        <v>366</v>
      </c>
    </row>
    <row r="5693" spans="2:65" s="280" customFormat="1">
      <c r="B5693" s="279"/>
      <c r="D5693" s="274" t="s">
        <v>373</v>
      </c>
      <c r="E5693" s="281" t="s">
        <v>1</v>
      </c>
      <c r="F5693" s="282" t="s">
        <v>4548</v>
      </c>
      <c r="H5693" s="283">
        <v>26.013000000000002</v>
      </c>
      <c r="L5693" s="279"/>
      <c r="M5693" s="284"/>
      <c r="T5693" s="285"/>
      <c r="AT5693" s="281" t="s">
        <v>373</v>
      </c>
      <c r="AU5693" s="281" t="s">
        <v>90</v>
      </c>
      <c r="AV5693" s="280" t="s">
        <v>90</v>
      </c>
      <c r="AW5693" s="280" t="s">
        <v>31</v>
      </c>
      <c r="AX5693" s="280" t="s">
        <v>77</v>
      </c>
      <c r="AY5693" s="281" t="s">
        <v>366</v>
      </c>
    </row>
    <row r="5694" spans="2:65" s="280" customFormat="1">
      <c r="B5694" s="279"/>
      <c r="D5694" s="274" t="s">
        <v>373</v>
      </c>
      <c r="E5694" s="281" t="s">
        <v>1</v>
      </c>
      <c r="F5694" s="282" t="s">
        <v>4549</v>
      </c>
      <c r="H5694" s="283">
        <v>-2.2789999999999999</v>
      </c>
      <c r="L5694" s="279"/>
      <c r="M5694" s="284"/>
      <c r="T5694" s="285"/>
      <c r="AT5694" s="281" t="s">
        <v>373</v>
      </c>
      <c r="AU5694" s="281" t="s">
        <v>90</v>
      </c>
      <c r="AV5694" s="280" t="s">
        <v>90</v>
      </c>
      <c r="AW5694" s="280" t="s">
        <v>31</v>
      </c>
      <c r="AX5694" s="280" t="s">
        <v>77</v>
      </c>
      <c r="AY5694" s="281" t="s">
        <v>366</v>
      </c>
    </row>
    <row r="5695" spans="2:65" s="273" customFormat="1">
      <c r="B5695" s="272"/>
      <c r="D5695" s="274" t="s">
        <v>373</v>
      </c>
      <c r="E5695" s="275" t="s">
        <v>1</v>
      </c>
      <c r="F5695" s="276" t="s">
        <v>4550</v>
      </c>
      <c r="H5695" s="275" t="s">
        <v>1</v>
      </c>
      <c r="L5695" s="272"/>
      <c r="M5695" s="277"/>
      <c r="T5695" s="278"/>
      <c r="AT5695" s="275" t="s">
        <v>373</v>
      </c>
      <c r="AU5695" s="275" t="s">
        <v>90</v>
      </c>
      <c r="AV5695" s="273" t="s">
        <v>84</v>
      </c>
      <c r="AW5695" s="273" t="s">
        <v>31</v>
      </c>
      <c r="AX5695" s="273" t="s">
        <v>77</v>
      </c>
      <c r="AY5695" s="275" t="s">
        <v>366</v>
      </c>
    </row>
    <row r="5696" spans="2:65" s="280" customFormat="1">
      <c r="B5696" s="279"/>
      <c r="D5696" s="274" t="s">
        <v>373</v>
      </c>
      <c r="E5696" s="281" t="s">
        <v>1</v>
      </c>
      <c r="F5696" s="282" t="s">
        <v>4551</v>
      </c>
      <c r="H5696" s="283">
        <v>26.035</v>
      </c>
      <c r="L5696" s="279"/>
      <c r="M5696" s="284"/>
      <c r="T5696" s="285"/>
      <c r="AT5696" s="281" t="s">
        <v>373</v>
      </c>
      <c r="AU5696" s="281" t="s">
        <v>90</v>
      </c>
      <c r="AV5696" s="280" t="s">
        <v>90</v>
      </c>
      <c r="AW5696" s="280" t="s">
        <v>31</v>
      </c>
      <c r="AX5696" s="280" t="s">
        <v>77</v>
      </c>
      <c r="AY5696" s="281" t="s">
        <v>366</v>
      </c>
    </row>
    <row r="5697" spans="2:65" s="280" customFormat="1">
      <c r="B5697" s="279"/>
      <c r="D5697" s="274" t="s">
        <v>373</v>
      </c>
      <c r="E5697" s="281" t="s">
        <v>1</v>
      </c>
      <c r="F5697" s="282" t="s">
        <v>4549</v>
      </c>
      <c r="H5697" s="283">
        <v>-2.2789999999999999</v>
      </c>
      <c r="L5697" s="279"/>
      <c r="M5697" s="284"/>
      <c r="T5697" s="285"/>
      <c r="AT5697" s="281" t="s">
        <v>373</v>
      </c>
      <c r="AU5697" s="281" t="s">
        <v>90</v>
      </c>
      <c r="AV5697" s="280" t="s">
        <v>90</v>
      </c>
      <c r="AW5697" s="280" t="s">
        <v>31</v>
      </c>
      <c r="AX5697" s="280" t="s">
        <v>77</v>
      </c>
      <c r="AY5697" s="281" t="s">
        <v>366</v>
      </c>
    </row>
    <row r="5698" spans="2:65" s="273" customFormat="1">
      <c r="B5698" s="272"/>
      <c r="D5698" s="274" t="s">
        <v>373</v>
      </c>
      <c r="E5698" s="275" t="s">
        <v>1</v>
      </c>
      <c r="F5698" s="276" t="s">
        <v>4552</v>
      </c>
      <c r="H5698" s="275" t="s">
        <v>1</v>
      </c>
      <c r="L5698" s="272"/>
      <c r="M5698" s="277"/>
      <c r="T5698" s="278"/>
      <c r="AT5698" s="275" t="s">
        <v>373</v>
      </c>
      <c r="AU5698" s="275" t="s">
        <v>90</v>
      </c>
      <c r="AV5698" s="273" t="s">
        <v>84</v>
      </c>
      <c r="AW5698" s="273" t="s">
        <v>31</v>
      </c>
      <c r="AX5698" s="273" t="s">
        <v>77</v>
      </c>
      <c r="AY5698" s="275" t="s">
        <v>366</v>
      </c>
    </row>
    <row r="5699" spans="2:65" s="280" customFormat="1">
      <c r="B5699" s="279"/>
      <c r="D5699" s="274" t="s">
        <v>373</v>
      </c>
      <c r="E5699" s="281" t="s">
        <v>1</v>
      </c>
      <c r="F5699" s="282" t="s">
        <v>4553</v>
      </c>
      <c r="H5699" s="283">
        <v>26.100999999999999</v>
      </c>
      <c r="L5699" s="279"/>
      <c r="M5699" s="284"/>
      <c r="T5699" s="285"/>
      <c r="AT5699" s="281" t="s">
        <v>373</v>
      </c>
      <c r="AU5699" s="281" t="s">
        <v>90</v>
      </c>
      <c r="AV5699" s="280" t="s">
        <v>90</v>
      </c>
      <c r="AW5699" s="280" t="s">
        <v>31</v>
      </c>
      <c r="AX5699" s="280" t="s">
        <v>77</v>
      </c>
      <c r="AY5699" s="281" t="s">
        <v>366</v>
      </c>
    </row>
    <row r="5700" spans="2:65" s="280" customFormat="1">
      <c r="B5700" s="279"/>
      <c r="D5700" s="274" t="s">
        <v>373</v>
      </c>
      <c r="E5700" s="281" t="s">
        <v>1</v>
      </c>
      <c r="F5700" s="282" t="s">
        <v>4549</v>
      </c>
      <c r="H5700" s="283">
        <v>-2.2789999999999999</v>
      </c>
      <c r="L5700" s="279"/>
      <c r="M5700" s="284"/>
      <c r="T5700" s="285"/>
      <c r="AT5700" s="281" t="s">
        <v>373</v>
      </c>
      <c r="AU5700" s="281" t="s">
        <v>90</v>
      </c>
      <c r="AV5700" s="280" t="s">
        <v>90</v>
      </c>
      <c r="AW5700" s="280" t="s">
        <v>31</v>
      </c>
      <c r="AX5700" s="280" t="s">
        <v>77</v>
      </c>
      <c r="AY5700" s="281" t="s">
        <v>366</v>
      </c>
    </row>
    <row r="5701" spans="2:65" s="294" customFormat="1">
      <c r="B5701" s="293"/>
      <c r="D5701" s="274" t="s">
        <v>373</v>
      </c>
      <c r="E5701" s="295" t="s">
        <v>1</v>
      </c>
      <c r="F5701" s="296" t="s">
        <v>397</v>
      </c>
      <c r="H5701" s="297">
        <v>71.311999999999998</v>
      </c>
      <c r="L5701" s="293"/>
      <c r="M5701" s="298"/>
      <c r="T5701" s="299"/>
      <c r="AT5701" s="295" t="s">
        <v>373</v>
      </c>
      <c r="AU5701" s="295" t="s">
        <v>90</v>
      </c>
      <c r="AV5701" s="294" t="s">
        <v>149</v>
      </c>
      <c r="AW5701" s="294" t="s">
        <v>31</v>
      </c>
      <c r="AX5701" s="294" t="s">
        <v>77</v>
      </c>
      <c r="AY5701" s="295" t="s">
        <v>366</v>
      </c>
    </row>
    <row r="5702" spans="2:65" s="273" customFormat="1">
      <c r="B5702" s="272"/>
      <c r="D5702" s="274" t="s">
        <v>373</v>
      </c>
      <c r="E5702" s="275" t="s">
        <v>1</v>
      </c>
      <c r="F5702" s="276" t="s">
        <v>752</v>
      </c>
      <c r="H5702" s="275" t="s">
        <v>1</v>
      </c>
      <c r="L5702" s="272"/>
      <c r="M5702" s="277"/>
      <c r="T5702" s="278"/>
      <c r="AT5702" s="275" t="s">
        <v>373</v>
      </c>
      <c r="AU5702" s="275" t="s">
        <v>90</v>
      </c>
      <c r="AV5702" s="273" t="s">
        <v>84</v>
      </c>
      <c r="AW5702" s="273" t="s">
        <v>31</v>
      </c>
      <c r="AX5702" s="273" t="s">
        <v>77</v>
      </c>
      <c r="AY5702" s="275" t="s">
        <v>366</v>
      </c>
    </row>
    <row r="5703" spans="2:65" s="273" customFormat="1">
      <c r="B5703" s="272"/>
      <c r="D5703" s="274" t="s">
        <v>373</v>
      </c>
      <c r="E5703" s="275" t="s">
        <v>1</v>
      </c>
      <c r="F5703" s="276" t="s">
        <v>4554</v>
      </c>
      <c r="H5703" s="275" t="s">
        <v>1</v>
      </c>
      <c r="L5703" s="272"/>
      <c r="M5703" s="277"/>
      <c r="T5703" s="278"/>
      <c r="AT5703" s="275" t="s">
        <v>373</v>
      </c>
      <c r="AU5703" s="275" t="s">
        <v>90</v>
      </c>
      <c r="AV5703" s="273" t="s">
        <v>84</v>
      </c>
      <c r="AW5703" s="273" t="s">
        <v>31</v>
      </c>
      <c r="AX5703" s="273" t="s">
        <v>77</v>
      </c>
      <c r="AY5703" s="275" t="s">
        <v>366</v>
      </c>
    </row>
    <row r="5704" spans="2:65" s="280" customFormat="1">
      <c r="B5704" s="279"/>
      <c r="D5704" s="274" t="s">
        <v>373</v>
      </c>
      <c r="E5704" s="281" t="s">
        <v>1</v>
      </c>
      <c r="F5704" s="282" t="s">
        <v>4555</v>
      </c>
      <c r="H5704" s="283">
        <v>21.826000000000001</v>
      </c>
      <c r="L5704" s="279"/>
      <c r="M5704" s="284"/>
      <c r="T5704" s="285"/>
      <c r="AT5704" s="281" t="s">
        <v>373</v>
      </c>
      <c r="AU5704" s="281" t="s">
        <v>90</v>
      </c>
      <c r="AV5704" s="280" t="s">
        <v>90</v>
      </c>
      <c r="AW5704" s="280" t="s">
        <v>31</v>
      </c>
      <c r="AX5704" s="280" t="s">
        <v>77</v>
      </c>
      <c r="AY5704" s="281" t="s">
        <v>366</v>
      </c>
    </row>
    <row r="5705" spans="2:65" s="280" customFormat="1">
      <c r="B5705" s="279"/>
      <c r="D5705" s="274" t="s">
        <v>373</v>
      </c>
      <c r="E5705" s="281" t="s">
        <v>1</v>
      </c>
      <c r="F5705" s="282" t="s">
        <v>4549</v>
      </c>
      <c r="H5705" s="283">
        <v>-2.2789999999999999</v>
      </c>
      <c r="L5705" s="279"/>
      <c r="M5705" s="284"/>
      <c r="T5705" s="285"/>
      <c r="AT5705" s="281" t="s">
        <v>373</v>
      </c>
      <c r="AU5705" s="281" t="s">
        <v>90</v>
      </c>
      <c r="AV5705" s="280" t="s">
        <v>90</v>
      </c>
      <c r="AW5705" s="280" t="s">
        <v>31</v>
      </c>
      <c r="AX5705" s="280" t="s">
        <v>77</v>
      </c>
      <c r="AY5705" s="281" t="s">
        <v>366</v>
      </c>
    </row>
    <row r="5706" spans="2:65" s="294" customFormat="1">
      <c r="B5706" s="293"/>
      <c r="D5706" s="274" t="s">
        <v>373</v>
      </c>
      <c r="E5706" s="295" t="s">
        <v>1</v>
      </c>
      <c r="F5706" s="296" t="s">
        <v>397</v>
      </c>
      <c r="H5706" s="297">
        <v>19.547000000000001</v>
      </c>
      <c r="L5706" s="293"/>
      <c r="M5706" s="298"/>
      <c r="T5706" s="299"/>
      <c r="AT5706" s="295" t="s">
        <v>373</v>
      </c>
      <c r="AU5706" s="295" t="s">
        <v>90</v>
      </c>
      <c r="AV5706" s="294" t="s">
        <v>149</v>
      </c>
      <c r="AW5706" s="294" t="s">
        <v>31</v>
      </c>
      <c r="AX5706" s="294" t="s">
        <v>77</v>
      </c>
      <c r="AY5706" s="295" t="s">
        <v>366</v>
      </c>
    </row>
    <row r="5707" spans="2:65" s="287" customFormat="1">
      <c r="B5707" s="286"/>
      <c r="D5707" s="274" t="s">
        <v>373</v>
      </c>
      <c r="E5707" s="288" t="s">
        <v>1</v>
      </c>
      <c r="F5707" s="289" t="s">
        <v>378</v>
      </c>
      <c r="H5707" s="290">
        <v>90.858999999999995</v>
      </c>
      <c r="L5707" s="286"/>
      <c r="M5707" s="291"/>
      <c r="T5707" s="292"/>
      <c r="AT5707" s="288" t="s">
        <v>373</v>
      </c>
      <c r="AU5707" s="288" t="s">
        <v>90</v>
      </c>
      <c r="AV5707" s="287" t="s">
        <v>371</v>
      </c>
      <c r="AW5707" s="287" t="s">
        <v>31</v>
      </c>
      <c r="AX5707" s="287" t="s">
        <v>84</v>
      </c>
      <c r="AY5707" s="288" t="s">
        <v>366</v>
      </c>
    </row>
    <row r="5708" spans="2:65" s="273" customFormat="1">
      <c r="B5708" s="272"/>
      <c r="D5708" s="274" t="s">
        <v>373</v>
      </c>
      <c r="E5708" s="275" t="s">
        <v>1</v>
      </c>
      <c r="F5708" s="276" t="s">
        <v>4556</v>
      </c>
      <c r="H5708" s="275" t="s">
        <v>1</v>
      </c>
      <c r="L5708" s="272"/>
      <c r="M5708" s="277"/>
      <c r="T5708" s="278"/>
      <c r="AT5708" s="275" t="s">
        <v>373</v>
      </c>
      <c r="AU5708" s="275" t="s">
        <v>90</v>
      </c>
      <c r="AV5708" s="273" t="s">
        <v>84</v>
      </c>
      <c r="AW5708" s="273" t="s">
        <v>31</v>
      </c>
      <c r="AX5708" s="273" t="s">
        <v>77</v>
      </c>
      <c r="AY5708" s="275" t="s">
        <v>366</v>
      </c>
    </row>
    <row r="5709" spans="2:65" s="273" customFormat="1" ht="33.75">
      <c r="B5709" s="272"/>
      <c r="D5709" s="274" t="s">
        <v>373</v>
      </c>
      <c r="E5709" s="275" t="s">
        <v>1</v>
      </c>
      <c r="F5709" s="276" t="s">
        <v>4557</v>
      </c>
      <c r="H5709" s="275" t="s">
        <v>1</v>
      </c>
      <c r="L5709" s="272"/>
      <c r="M5709" s="277"/>
      <c r="T5709" s="278"/>
      <c r="AT5709" s="275" t="s">
        <v>373</v>
      </c>
      <c r="AU5709" s="275" t="s">
        <v>90</v>
      </c>
      <c r="AV5709" s="273" t="s">
        <v>84</v>
      </c>
      <c r="AW5709" s="273" t="s">
        <v>31</v>
      </c>
      <c r="AX5709" s="273" t="s">
        <v>77</v>
      </c>
      <c r="AY5709" s="275" t="s">
        <v>366</v>
      </c>
    </row>
    <row r="5710" spans="2:65" s="273" customFormat="1">
      <c r="B5710" s="272"/>
      <c r="D5710" s="274" t="s">
        <v>373</v>
      </c>
      <c r="E5710" s="275" t="s">
        <v>1</v>
      </c>
      <c r="F5710" s="276" t="s">
        <v>4558</v>
      </c>
      <c r="H5710" s="275" t="s">
        <v>1</v>
      </c>
      <c r="L5710" s="272"/>
      <c r="M5710" s="277"/>
      <c r="T5710" s="278"/>
      <c r="AT5710" s="275" t="s">
        <v>373</v>
      </c>
      <c r="AU5710" s="275" t="s">
        <v>90</v>
      </c>
      <c r="AV5710" s="273" t="s">
        <v>84</v>
      </c>
      <c r="AW5710" s="273" t="s">
        <v>31</v>
      </c>
      <c r="AX5710" s="273" t="s">
        <v>77</v>
      </c>
      <c r="AY5710" s="275" t="s">
        <v>366</v>
      </c>
    </row>
    <row r="5711" spans="2:65" s="74" customFormat="1" ht="49.15" customHeight="1">
      <c r="B5711" s="73"/>
      <c r="C5711" s="260" t="s">
        <v>4559</v>
      </c>
      <c r="D5711" s="260" t="s">
        <v>368</v>
      </c>
      <c r="E5711" s="261" t="s">
        <v>4560</v>
      </c>
      <c r="F5711" s="262" t="s">
        <v>4561</v>
      </c>
      <c r="G5711" s="263" t="s">
        <v>249</v>
      </c>
      <c r="H5711" s="264">
        <v>225.34700000000001</v>
      </c>
      <c r="I5711" s="26"/>
      <c r="J5711" s="266">
        <f>ROUND(I5711*H5711,2)</f>
        <v>0</v>
      </c>
      <c r="K5711" s="267"/>
      <c r="L5711" s="73"/>
      <c r="M5711" s="27" t="s">
        <v>1</v>
      </c>
      <c r="N5711" s="233" t="s">
        <v>43</v>
      </c>
      <c r="P5711" s="269">
        <f>O5711*H5711</f>
        <v>0</v>
      </c>
      <c r="Q5711" s="269">
        <v>4.9509999999999998E-2</v>
      </c>
      <c r="R5711" s="269">
        <f>Q5711*H5711</f>
        <v>11.15692997</v>
      </c>
      <c r="S5711" s="269">
        <v>0</v>
      </c>
      <c r="T5711" s="270">
        <f>S5711*H5711</f>
        <v>0</v>
      </c>
      <c r="AR5711" s="271" t="s">
        <v>495</v>
      </c>
      <c r="AT5711" s="271" t="s">
        <v>368</v>
      </c>
      <c r="AU5711" s="271" t="s">
        <v>90</v>
      </c>
      <c r="AY5711" s="53" t="s">
        <v>366</v>
      </c>
      <c r="BE5711" s="179">
        <f>IF(N5711="základná",J5711,0)</f>
        <v>0</v>
      </c>
      <c r="BF5711" s="179">
        <f>IF(N5711="znížená",J5711,0)</f>
        <v>0</v>
      </c>
      <c r="BG5711" s="179">
        <f>IF(N5711="zákl. prenesená",J5711,0)</f>
        <v>0</v>
      </c>
      <c r="BH5711" s="179">
        <f>IF(N5711="zníž. prenesená",J5711,0)</f>
        <v>0</v>
      </c>
      <c r="BI5711" s="179">
        <f>IF(N5711="nulová",J5711,0)</f>
        <v>0</v>
      </c>
      <c r="BJ5711" s="53" t="s">
        <v>90</v>
      </c>
      <c r="BK5711" s="179">
        <f>ROUND(I5711*H5711,2)</f>
        <v>0</v>
      </c>
      <c r="BL5711" s="53" t="s">
        <v>495</v>
      </c>
      <c r="BM5711" s="271" t="s">
        <v>4562</v>
      </c>
    </row>
    <row r="5712" spans="2:65" s="273" customFormat="1">
      <c r="B5712" s="272"/>
      <c r="D5712" s="274" t="s">
        <v>373</v>
      </c>
      <c r="E5712" s="275" t="s">
        <v>1</v>
      </c>
      <c r="F5712" s="276" t="s">
        <v>746</v>
      </c>
      <c r="H5712" s="275" t="s">
        <v>1</v>
      </c>
      <c r="L5712" s="272"/>
      <c r="M5712" s="277"/>
      <c r="T5712" s="278"/>
      <c r="AT5712" s="275" t="s">
        <v>373</v>
      </c>
      <c r="AU5712" s="275" t="s">
        <v>90</v>
      </c>
      <c r="AV5712" s="273" t="s">
        <v>84</v>
      </c>
      <c r="AW5712" s="273" t="s">
        <v>31</v>
      </c>
      <c r="AX5712" s="273" t="s">
        <v>77</v>
      </c>
      <c r="AY5712" s="275" t="s">
        <v>366</v>
      </c>
    </row>
    <row r="5713" spans="2:51" s="273" customFormat="1">
      <c r="B5713" s="272"/>
      <c r="D5713" s="274" t="s">
        <v>373</v>
      </c>
      <c r="E5713" s="275" t="s">
        <v>1</v>
      </c>
      <c r="F5713" s="276" t="s">
        <v>4563</v>
      </c>
      <c r="H5713" s="275" t="s">
        <v>1</v>
      </c>
      <c r="L5713" s="272"/>
      <c r="M5713" s="277"/>
      <c r="T5713" s="278"/>
      <c r="AT5713" s="275" t="s">
        <v>373</v>
      </c>
      <c r="AU5713" s="275" t="s">
        <v>90</v>
      </c>
      <c r="AV5713" s="273" t="s">
        <v>84</v>
      </c>
      <c r="AW5713" s="273" t="s">
        <v>31</v>
      </c>
      <c r="AX5713" s="273" t="s">
        <v>77</v>
      </c>
      <c r="AY5713" s="275" t="s">
        <v>366</v>
      </c>
    </row>
    <row r="5714" spans="2:51" s="280" customFormat="1">
      <c r="B5714" s="279"/>
      <c r="D5714" s="274" t="s">
        <v>373</v>
      </c>
      <c r="E5714" s="281" t="s">
        <v>1</v>
      </c>
      <c r="F5714" s="282" t="s">
        <v>4564</v>
      </c>
      <c r="H5714" s="283">
        <v>9.2989999999999995</v>
      </c>
      <c r="L5714" s="279"/>
      <c r="M5714" s="284"/>
      <c r="T5714" s="285"/>
      <c r="AT5714" s="281" t="s">
        <v>373</v>
      </c>
      <c r="AU5714" s="281" t="s">
        <v>90</v>
      </c>
      <c r="AV5714" s="280" t="s">
        <v>90</v>
      </c>
      <c r="AW5714" s="280" t="s">
        <v>31</v>
      </c>
      <c r="AX5714" s="280" t="s">
        <v>77</v>
      </c>
      <c r="AY5714" s="281" t="s">
        <v>366</v>
      </c>
    </row>
    <row r="5715" spans="2:51" s="280" customFormat="1">
      <c r="B5715" s="279"/>
      <c r="D5715" s="274" t="s">
        <v>373</v>
      </c>
      <c r="E5715" s="281" t="s">
        <v>1</v>
      </c>
      <c r="F5715" s="282" t="s">
        <v>997</v>
      </c>
      <c r="H5715" s="283">
        <v>-1.9350000000000001</v>
      </c>
      <c r="L5715" s="279"/>
      <c r="M5715" s="284"/>
      <c r="T5715" s="285"/>
      <c r="AT5715" s="281" t="s">
        <v>373</v>
      </c>
      <c r="AU5715" s="281" t="s">
        <v>90</v>
      </c>
      <c r="AV5715" s="280" t="s">
        <v>90</v>
      </c>
      <c r="AW5715" s="280" t="s">
        <v>31</v>
      </c>
      <c r="AX5715" s="280" t="s">
        <v>77</v>
      </c>
      <c r="AY5715" s="281" t="s">
        <v>366</v>
      </c>
    </row>
    <row r="5716" spans="2:51" s="273" customFormat="1">
      <c r="B5716" s="272"/>
      <c r="D5716" s="274" t="s">
        <v>373</v>
      </c>
      <c r="E5716" s="275" t="s">
        <v>1</v>
      </c>
      <c r="F5716" s="276" t="s">
        <v>4565</v>
      </c>
      <c r="H5716" s="275" t="s">
        <v>1</v>
      </c>
      <c r="L5716" s="272"/>
      <c r="M5716" s="277"/>
      <c r="T5716" s="278"/>
      <c r="AT5716" s="275" t="s">
        <v>373</v>
      </c>
      <c r="AU5716" s="275" t="s">
        <v>90</v>
      </c>
      <c r="AV5716" s="273" t="s">
        <v>84</v>
      </c>
      <c r="AW5716" s="273" t="s">
        <v>31</v>
      </c>
      <c r="AX5716" s="273" t="s">
        <v>77</v>
      </c>
      <c r="AY5716" s="275" t="s">
        <v>366</v>
      </c>
    </row>
    <row r="5717" spans="2:51" s="280" customFormat="1">
      <c r="B5717" s="279"/>
      <c r="D5717" s="274" t="s">
        <v>373</v>
      </c>
      <c r="E5717" s="281" t="s">
        <v>1</v>
      </c>
      <c r="F5717" s="282" t="s">
        <v>4566</v>
      </c>
      <c r="H5717" s="283">
        <v>23.661000000000001</v>
      </c>
      <c r="L5717" s="279"/>
      <c r="M5717" s="284"/>
      <c r="T5717" s="285"/>
      <c r="AT5717" s="281" t="s">
        <v>373</v>
      </c>
      <c r="AU5717" s="281" t="s">
        <v>90</v>
      </c>
      <c r="AV5717" s="280" t="s">
        <v>90</v>
      </c>
      <c r="AW5717" s="280" t="s">
        <v>31</v>
      </c>
      <c r="AX5717" s="280" t="s">
        <v>77</v>
      </c>
      <c r="AY5717" s="281" t="s">
        <v>366</v>
      </c>
    </row>
    <row r="5718" spans="2:51" s="273" customFormat="1">
      <c r="B5718" s="272"/>
      <c r="D5718" s="274" t="s">
        <v>373</v>
      </c>
      <c r="E5718" s="275" t="s">
        <v>1</v>
      </c>
      <c r="F5718" s="276" t="s">
        <v>4567</v>
      </c>
      <c r="H5718" s="275" t="s">
        <v>1</v>
      </c>
      <c r="L5718" s="272"/>
      <c r="M5718" s="277"/>
      <c r="T5718" s="278"/>
      <c r="AT5718" s="275" t="s">
        <v>373</v>
      </c>
      <c r="AU5718" s="275" t="s">
        <v>90</v>
      </c>
      <c r="AV5718" s="273" t="s">
        <v>84</v>
      </c>
      <c r="AW5718" s="273" t="s">
        <v>31</v>
      </c>
      <c r="AX5718" s="273" t="s">
        <v>77</v>
      </c>
      <c r="AY5718" s="275" t="s">
        <v>366</v>
      </c>
    </row>
    <row r="5719" spans="2:51" s="280" customFormat="1">
      <c r="B5719" s="279"/>
      <c r="D5719" s="274" t="s">
        <v>373</v>
      </c>
      <c r="E5719" s="281" t="s">
        <v>1</v>
      </c>
      <c r="F5719" s="282" t="s">
        <v>4566</v>
      </c>
      <c r="H5719" s="283">
        <v>23.661000000000001</v>
      </c>
      <c r="L5719" s="279"/>
      <c r="M5719" s="284"/>
      <c r="T5719" s="285"/>
      <c r="AT5719" s="281" t="s">
        <v>373</v>
      </c>
      <c r="AU5719" s="281" t="s">
        <v>90</v>
      </c>
      <c r="AV5719" s="280" t="s">
        <v>90</v>
      </c>
      <c r="AW5719" s="280" t="s">
        <v>31</v>
      </c>
      <c r="AX5719" s="280" t="s">
        <v>77</v>
      </c>
      <c r="AY5719" s="281" t="s">
        <v>366</v>
      </c>
    </row>
    <row r="5720" spans="2:51" s="273" customFormat="1">
      <c r="B5720" s="272"/>
      <c r="D5720" s="274" t="s">
        <v>373</v>
      </c>
      <c r="E5720" s="275" t="s">
        <v>1</v>
      </c>
      <c r="F5720" s="276" t="s">
        <v>4568</v>
      </c>
      <c r="H5720" s="275" t="s">
        <v>1</v>
      </c>
      <c r="L5720" s="272"/>
      <c r="M5720" s="277"/>
      <c r="T5720" s="278"/>
      <c r="AT5720" s="275" t="s">
        <v>373</v>
      </c>
      <c r="AU5720" s="275" t="s">
        <v>90</v>
      </c>
      <c r="AV5720" s="273" t="s">
        <v>84</v>
      </c>
      <c r="AW5720" s="273" t="s">
        <v>31</v>
      </c>
      <c r="AX5720" s="273" t="s">
        <v>77</v>
      </c>
      <c r="AY5720" s="275" t="s">
        <v>366</v>
      </c>
    </row>
    <row r="5721" spans="2:51" s="280" customFormat="1">
      <c r="B5721" s="279"/>
      <c r="D5721" s="274" t="s">
        <v>373</v>
      </c>
      <c r="E5721" s="281" t="s">
        <v>1</v>
      </c>
      <c r="F5721" s="282" t="s">
        <v>4566</v>
      </c>
      <c r="H5721" s="283">
        <v>23.661000000000001</v>
      </c>
      <c r="L5721" s="279"/>
      <c r="M5721" s="284"/>
      <c r="T5721" s="285"/>
      <c r="AT5721" s="281" t="s">
        <v>373</v>
      </c>
      <c r="AU5721" s="281" t="s">
        <v>90</v>
      </c>
      <c r="AV5721" s="280" t="s">
        <v>90</v>
      </c>
      <c r="AW5721" s="280" t="s">
        <v>31</v>
      </c>
      <c r="AX5721" s="280" t="s">
        <v>77</v>
      </c>
      <c r="AY5721" s="281" t="s">
        <v>366</v>
      </c>
    </row>
    <row r="5722" spans="2:51" s="273" customFormat="1">
      <c r="B5722" s="272"/>
      <c r="D5722" s="274" t="s">
        <v>373</v>
      </c>
      <c r="E5722" s="275" t="s">
        <v>1</v>
      </c>
      <c r="F5722" s="276" t="s">
        <v>4569</v>
      </c>
      <c r="H5722" s="275" t="s">
        <v>1</v>
      </c>
      <c r="L5722" s="272"/>
      <c r="M5722" s="277"/>
      <c r="T5722" s="278"/>
      <c r="AT5722" s="275" t="s">
        <v>373</v>
      </c>
      <c r="AU5722" s="275" t="s">
        <v>90</v>
      </c>
      <c r="AV5722" s="273" t="s">
        <v>84</v>
      </c>
      <c r="AW5722" s="273" t="s">
        <v>31</v>
      </c>
      <c r="AX5722" s="273" t="s">
        <v>77</v>
      </c>
      <c r="AY5722" s="275" t="s">
        <v>366</v>
      </c>
    </row>
    <row r="5723" spans="2:51" s="280" customFormat="1">
      <c r="B5723" s="279"/>
      <c r="D5723" s="274" t="s">
        <v>373</v>
      </c>
      <c r="E5723" s="281" t="s">
        <v>1</v>
      </c>
      <c r="F5723" s="282" t="s">
        <v>4570</v>
      </c>
      <c r="H5723" s="283">
        <v>15.882</v>
      </c>
      <c r="L5723" s="279"/>
      <c r="M5723" s="284"/>
      <c r="T5723" s="285"/>
      <c r="AT5723" s="281" t="s">
        <v>373</v>
      </c>
      <c r="AU5723" s="281" t="s">
        <v>90</v>
      </c>
      <c r="AV5723" s="280" t="s">
        <v>90</v>
      </c>
      <c r="AW5723" s="280" t="s">
        <v>31</v>
      </c>
      <c r="AX5723" s="280" t="s">
        <v>77</v>
      </c>
      <c r="AY5723" s="281" t="s">
        <v>366</v>
      </c>
    </row>
    <row r="5724" spans="2:51" s="273" customFormat="1">
      <c r="B5724" s="272"/>
      <c r="D5724" s="274" t="s">
        <v>373</v>
      </c>
      <c r="E5724" s="275" t="s">
        <v>1</v>
      </c>
      <c r="F5724" s="276" t="s">
        <v>4571</v>
      </c>
      <c r="H5724" s="275" t="s">
        <v>1</v>
      </c>
      <c r="L5724" s="272"/>
      <c r="M5724" s="277"/>
      <c r="T5724" s="278"/>
      <c r="AT5724" s="275" t="s">
        <v>373</v>
      </c>
      <c r="AU5724" s="275" t="s">
        <v>90</v>
      </c>
      <c r="AV5724" s="273" t="s">
        <v>84</v>
      </c>
      <c r="AW5724" s="273" t="s">
        <v>31</v>
      </c>
      <c r="AX5724" s="273" t="s">
        <v>77</v>
      </c>
      <c r="AY5724" s="275" t="s">
        <v>366</v>
      </c>
    </row>
    <row r="5725" spans="2:51" s="280" customFormat="1">
      <c r="B5725" s="279"/>
      <c r="D5725" s="274" t="s">
        <v>373</v>
      </c>
      <c r="E5725" s="281" t="s">
        <v>1</v>
      </c>
      <c r="F5725" s="282" t="s">
        <v>4570</v>
      </c>
      <c r="H5725" s="283">
        <v>15.882</v>
      </c>
      <c r="L5725" s="279"/>
      <c r="M5725" s="284"/>
      <c r="T5725" s="285"/>
      <c r="AT5725" s="281" t="s">
        <v>373</v>
      </c>
      <c r="AU5725" s="281" t="s">
        <v>90</v>
      </c>
      <c r="AV5725" s="280" t="s">
        <v>90</v>
      </c>
      <c r="AW5725" s="280" t="s">
        <v>31</v>
      </c>
      <c r="AX5725" s="280" t="s">
        <v>77</v>
      </c>
      <c r="AY5725" s="281" t="s">
        <v>366</v>
      </c>
    </row>
    <row r="5726" spans="2:51" s="273" customFormat="1">
      <c r="B5726" s="272"/>
      <c r="D5726" s="274" t="s">
        <v>373</v>
      </c>
      <c r="E5726" s="275" t="s">
        <v>1</v>
      </c>
      <c r="F5726" s="276" t="s">
        <v>4572</v>
      </c>
      <c r="H5726" s="275" t="s">
        <v>1</v>
      </c>
      <c r="L5726" s="272"/>
      <c r="M5726" s="277"/>
      <c r="T5726" s="278"/>
      <c r="AT5726" s="275" t="s">
        <v>373</v>
      </c>
      <c r="AU5726" s="275" t="s">
        <v>90</v>
      </c>
      <c r="AV5726" s="273" t="s">
        <v>84</v>
      </c>
      <c r="AW5726" s="273" t="s">
        <v>31</v>
      </c>
      <c r="AX5726" s="273" t="s">
        <v>77</v>
      </c>
      <c r="AY5726" s="275" t="s">
        <v>366</v>
      </c>
    </row>
    <row r="5727" spans="2:51" s="280" customFormat="1">
      <c r="B5727" s="279"/>
      <c r="D5727" s="274" t="s">
        <v>373</v>
      </c>
      <c r="E5727" s="281" t="s">
        <v>1</v>
      </c>
      <c r="F5727" s="282" t="s">
        <v>4573</v>
      </c>
      <c r="H5727" s="283">
        <v>15.657999999999999</v>
      </c>
      <c r="L5727" s="279"/>
      <c r="M5727" s="284"/>
      <c r="T5727" s="285"/>
      <c r="AT5727" s="281" t="s">
        <v>373</v>
      </c>
      <c r="AU5727" s="281" t="s">
        <v>90</v>
      </c>
      <c r="AV5727" s="280" t="s">
        <v>90</v>
      </c>
      <c r="AW5727" s="280" t="s">
        <v>31</v>
      </c>
      <c r="AX5727" s="280" t="s">
        <v>77</v>
      </c>
      <c r="AY5727" s="281" t="s">
        <v>366</v>
      </c>
    </row>
    <row r="5728" spans="2:51" s="280" customFormat="1">
      <c r="B5728" s="279"/>
      <c r="D5728" s="274" t="s">
        <v>373</v>
      </c>
      <c r="E5728" s="281" t="s">
        <v>1</v>
      </c>
      <c r="F5728" s="282" t="s">
        <v>4574</v>
      </c>
      <c r="H5728" s="283">
        <v>-2.258</v>
      </c>
      <c r="L5728" s="279"/>
      <c r="M5728" s="284"/>
      <c r="T5728" s="285"/>
      <c r="AT5728" s="281" t="s">
        <v>373</v>
      </c>
      <c r="AU5728" s="281" t="s">
        <v>90</v>
      </c>
      <c r="AV5728" s="280" t="s">
        <v>90</v>
      </c>
      <c r="AW5728" s="280" t="s">
        <v>31</v>
      </c>
      <c r="AX5728" s="280" t="s">
        <v>77</v>
      </c>
      <c r="AY5728" s="281" t="s">
        <v>366</v>
      </c>
    </row>
    <row r="5729" spans="2:51" s="294" customFormat="1">
      <c r="B5729" s="293"/>
      <c r="D5729" s="274" t="s">
        <v>373</v>
      </c>
      <c r="E5729" s="295" t="s">
        <v>1</v>
      </c>
      <c r="F5729" s="296" t="s">
        <v>397</v>
      </c>
      <c r="H5729" s="297">
        <v>123.511</v>
      </c>
      <c r="L5729" s="293"/>
      <c r="M5729" s="298"/>
      <c r="T5729" s="299"/>
      <c r="AT5729" s="295" t="s">
        <v>373</v>
      </c>
      <c r="AU5729" s="295" t="s">
        <v>90</v>
      </c>
      <c r="AV5729" s="294" t="s">
        <v>149</v>
      </c>
      <c r="AW5729" s="294" t="s">
        <v>31</v>
      </c>
      <c r="AX5729" s="294" t="s">
        <v>77</v>
      </c>
      <c r="AY5729" s="295" t="s">
        <v>366</v>
      </c>
    </row>
    <row r="5730" spans="2:51" s="273" customFormat="1">
      <c r="B5730" s="272"/>
      <c r="D5730" s="274" t="s">
        <v>373</v>
      </c>
      <c r="E5730" s="275" t="s">
        <v>1</v>
      </c>
      <c r="F5730" s="276" t="s">
        <v>749</v>
      </c>
      <c r="H5730" s="275" t="s">
        <v>1</v>
      </c>
      <c r="L5730" s="272"/>
      <c r="M5730" s="277"/>
      <c r="T5730" s="278"/>
      <c r="AT5730" s="275" t="s">
        <v>373</v>
      </c>
      <c r="AU5730" s="275" t="s">
        <v>90</v>
      </c>
      <c r="AV5730" s="273" t="s">
        <v>84</v>
      </c>
      <c r="AW5730" s="273" t="s">
        <v>31</v>
      </c>
      <c r="AX5730" s="273" t="s">
        <v>77</v>
      </c>
      <c r="AY5730" s="275" t="s">
        <v>366</v>
      </c>
    </row>
    <row r="5731" spans="2:51" s="273" customFormat="1">
      <c r="B5731" s="272"/>
      <c r="D5731" s="274" t="s">
        <v>373</v>
      </c>
      <c r="E5731" s="275" t="s">
        <v>1</v>
      </c>
      <c r="F5731" s="276" t="s">
        <v>4575</v>
      </c>
      <c r="H5731" s="275" t="s">
        <v>1</v>
      </c>
      <c r="L5731" s="272"/>
      <c r="M5731" s="277"/>
      <c r="T5731" s="278"/>
      <c r="AT5731" s="275" t="s">
        <v>373</v>
      </c>
      <c r="AU5731" s="275" t="s">
        <v>90</v>
      </c>
      <c r="AV5731" s="273" t="s">
        <v>84</v>
      </c>
      <c r="AW5731" s="273" t="s">
        <v>31</v>
      </c>
      <c r="AX5731" s="273" t="s">
        <v>77</v>
      </c>
      <c r="AY5731" s="275" t="s">
        <v>366</v>
      </c>
    </row>
    <row r="5732" spans="2:51" s="280" customFormat="1">
      <c r="B5732" s="279"/>
      <c r="D5732" s="274" t="s">
        <v>373</v>
      </c>
      <c r="E5732" s="281" t="s">
        <v>1</v>
      </c>
      <c r="F5732" s="282" t="s">
        <v>4576</v>
      </c>
      <c r="H5732" s="283">
        <v>10.714</v>
      </c>
      <c r="L5732" s="279"/>
      <c r="M5732" s="284"/>
      <c r="T5732" s="285"/>
      <c r="AT5732" s="281" t="s">
        <v>373</v>
      </c>
      <c r="AU5732" s="281" t="s">
        <v>90</v>
      </c>
      <c r="AV5732" s="280" t="s">
        <v>90</v>
      </c>
      <c r="AW5732" s="280" t="s">
        <v>31</v>
      </c>
      <c r="AX5732" s="280" t="s">
        <v>77</v>
      </c>
      <c r="AY5732" s="281" t="s">
        <v>366</v>
      </c>
    </row>
    <row r="5733" spans="2:51" s="280" customFormat="1">
      <c r="B5733" s="279"/>
      <c r="D5733" s="274" t="s">
        <v>373</v>
      </c>
      <c r="E5733" s="281" t="s">
        <v>1</v>
      </c>
      <c r="F5733" s="282" t="s">
        <v>997</v>
      </c>
      <c r="H5733" s="283">
        <v>-1.9350000000000001</v>
      </c>
      <c r="L5733" s="279"/>
      <c r="M5733" s="284"/>
      <c r="T5733" s="285"/>
      <c r="AT5733" s="281" t="s">
        <v>373</v>
      </c>
      <c r="AU5733" s="281" t="s">
        <v>90</v>
      </c>
      <c r="AV5733" s="280" t="s">
        <v>90</v>
      </c>
      <c r="AW5733" s="280" t="s">
        <v>31</v>
      </c>
      <c r="AX5733" s="280" t="s">
        <v>77</v>
      </c>
      <c r="AY5733" s="281" t="s">
        <v>366</v>
      </c>
    </row>
    <row r="5734" spans="2:51" s="273" customFormat="1">
      <c r="B5734" s="272"/>
      <c r="D5734" s="274" t="s">
        <v>373</v>
      </c>
      <c r="E5734" s="275" t="s">
        <v>1</v>
      </c>
      <c r="F5734" s="276" t="s">
        <v>4577</v>
      </c>
      <c r="H5734" s="275" t="s">
        <v>1</v>
      </c>
      <c r="L5734" s="272"/>
      <c r="M5734" s="277"/>
      <c r="T5734" s="278"/>
      <c r="AT5734" s="275" t="s">
        <v>373</v>
      </c>
      <c r="AU5734" s="275" t="s">
        <v>90</v>
      </c>
      <c r="AV5734" s="273" t="s">
        <v>84</v>
      </c>
      <c r="AW5734" s="273" t="s">
        <v>31</v>
      </c>
      <c r="AX5734" s="273" t="s">
        <v>77</v>
      </c>
      <c r="AY5734" s="275" t="s">
        <v>366</v>
      </c>
    </row>
    <row r="5735" spans="2:51" s="280" customFormat="1">
      <c r="B5735" s="279"/>
      <c r="D5735" s="274" t="s">
        <v>373</v>
      </c>
      <c r="E5735" s="281" t="s">
        <v>1</v>
      </c>
      <c r="F5735" s="282" t="s">
        <v>4578</v>
      </c>
      <c r="H5735" s="283">
        <v>18.428000000000001</v>
      </c>
      <c r="L5735" s="279"/>
      <c r="M5735" s="284"/>
      <c r="T5735" s="285"/>
      <c r="AT5735" s="281" t="s">
        <v>373</v>
      </c>
      <c r="AU5735" s="281" t="s">
        <v>90</v>
      </c>
      <c r="AV5735" s="280" t="s">
        <v>90</v>
      </c>
      <c r="AW5735" s="280" t="s">
        <v>31</v>
      </c>
      <c r="AX5735" s="280" t="s">
        <v>77</v>
      </c>
      <c r="AY5735" s="281" t="s">
        <v>366</v>
      </c>
    </row>
    <row r="5736" spans="2:51" s="273" customFormat="1">
      <c r="B5736" s="272"/>
      <c r="D5736" s="274" t="s">
        <v>373</v>
      </c>
      <c r="E5736" s="275" t="s">
        <v>1</v>
      </c>
      <c r="F5736" s="276" t="s">
        <v>4579</v>
      </c>
      <c r="H5736" s="275" t="s">
        <v>1</v>
      </c>
      <c r="L5736" s="272"/>
      <c r="M5736" s="277"/>
      <c r="T5736" s="278"/>
      <c r="AT5736" s="275" t="s">
        <v>373</v>
      </c>
      <c r="AU5736" s="275" t="s">
        <v>90</v>
      </c>
      <c r="AV5736" s="273" t="s">
        <v>84</v>
      </c>
      <c r="AW5736" s="273" t="s">
        <v>31</v>
      </c>
      <c r="AX5736" s="273" t="s">
        <v>77</v>
      </c>
      <c r="AY5736" s="275" t="s">
        <v>366</v>
      </c>
    </row>
    <row r="5737" spans="2:51" s="280" customFormat="1">
      <c r="B5737" s="279"/>
      <c r="D5737" s="274" t="s">
        <v>373</v>
      </c>
      <c r="E5737" s="281" t="s">
        <v>1</v>
      </c>
      <c r="F5737" s="282" t="s">
        <v>4580</v>
      </c>
      <c r="H5737" s="283">
        <v>26.431999999999999</v>
      </c>
      <c r="L5737" s="279"/>
      <c r="M5737" s="284"/>
      <c r="T5737" s="285"/>
      <c r="AT5737" s="281" t="s">
        <v>373</v>
      </c>
      <c r="AU5737" s="281" t="s">
        <v>90</v>
      </c>
      <c r="AV5737" s="280" t="s">
        <v>90</v>
      </c>
      <c r="AW5737" s="280" t="s">
        <v>31</v>
      </c>
      <c r="AX5737" s="280" t="s">
        <v>77</v>
      </c>
      <c r="AY5737" s="281" t="s">
        <v>366</v>
      </c>
    </row>
    <row r="5738" spans="2:51" s="280" customFormat="1">
      <c r="B5738" s="279"/>
      <c r="D5738" s="274" t="s">
        <v>373</v>
      </c>
      <c r="E5738" s="281" t="s">
        <v>1</v>
      </c>
      <c r="F5738" s="282" t="s">
        <v>4574</v>
      </c>
      <c r="H5738" s="283">
        <v>-2.258</v>
      </c>
      <c r="L5738" s="279"/>
      <c r="M5738" s="284"/>
      <c r="T5738" s="285"/>
      <c r="AT5738" s="281" t="s">
        <v>373</v>
      </c>
      <c r="AU5738" s="281" t="s">
        <v>90</v>
      </c>
      <c r="AV5738" s="280" t="s">
        <v>90</v>
      </c>
      <c r="AW5738" s="280" t="s">
        <v>31</v>
      </c>
      <c r="AX5738" s="280" t="s">
        <v>77</v>
      </c>
      <c r="AY5738" s="281" t="s">
        <v>366</v>
      </c>
    </row>
    <row r="5739" spans="2:51" s="294" customFormat="1">
      <c r="B5739" s="293"/>
      <c r="D5739" s="274" t="s">
        <v>373</v>
      </c>
      <c r="E5739" s="295" t="s">
        <v>1</v>
      </c>
      <c r="F5739" s="296" t="s">
        <v>397</v>
      </c>
      <c r="H5739" s="297">
        <v>51.381</v>
      </c>
      <c r="L5739" s="293"/>
      <c r="M5739" s="298"/>
      <c r="T5739" s="299"/>
      <c r="AT5739" s="295" t="s">
        <v>373</v>
      </c>
      <c r="AU5739" s="295" t="s">
        <v>90</v>
      </c>
      <c r="AV5739" s="294" t="s">
        <v>149</v>
      </c>
      <c r="AW5739" s="294" t="s">
        <v>31</v>
      </c>
      <c r="AX5739" s="294" t="s">
        <v>77</v>
      </c>
      <c r="AY5739" s="295" t="s">
        <v>366</v>
      </c>
    </row>
    <row r="5740" spans="2:51" s="273" customFormat="1">
      <c r="B5740" s="272"/>
      <c r="D5740" s="274" t="s">
        <v>373</v>
      </c>
      <c r="E5740" s="275" t="s">
        <v>1</v>
      </c>
      <c r="F5740" s="276" t="s">
        <v>752</v>
      </c>
      <c r="H5740" s="275" t="s">
        <v>1</v>
      </c>
      <c r="L5740" s="272"/>
      <c r="M5740" s="277"/>
      <c r="T5740" s="278"/>
      <c r="AT5740" s="275" t="s">
        <v>373</v>
      </c>
      <c r="AU5740" s="275" t="s">
        <v>90</v>
      </c>
      <c r="AV5740" s="273" t="s">
        <v>84</v>
      </c>
      <c r="AW5740" s="273" t="s">
        <v>31</v>
      </c>
      <c r="AX5740" s="273" t="s">
        <v>77</v>
      </c>
      <c r="AY5740" s="275" t="s">
        <v>366</v>
      </c>
    </row>
    <row r="5741" spans="2:51" s="273" customFormat="1">
      <c r="B5741" s="272"/>
      <c r="D5741" s="274" t="s">
        <v>373</v>
      </c>
      <c r="E5741" s="275" t="s">
        <v>1</v>
      </c>
      <c r="F5741" s="276" t="s">
        <v>4581</v>
      </c>
      <c r="H5741" s="275" t="s">
        <v>1</v>
      </c>
      <c r="L5741" s="272"/>
      <c r="M5741" s="277"/>
      <c r="T5741" s="278"/>
      <c r="AT5741" s="275" t="s">
        <v>373</v>
      </c>
      <c r="AU5741" s="275" t="s">
        <v>90</v>
      </c>
      <c r="AV5741" s="273" t="s">
        <v>84</v>
      </c>
      <c r="AW5741" s="273" t="s">
        <v>31</v>
      </c>
      <c r="AX5741" s="273" t="s">
        <v>77</v>
      </c>
      <c r="AY5741" s="275" t="s">
        <v>366</v>
      </c>
    </row>
    <row r="5742" spans="2:51" s="280" customFormat="1">
      <c r="B5742" s="279"/>
      <c r="D5742" s="274" t="s">
        <v>373</v>
      </c>
      <c r="E5742" s="281" t="s">
        <v>1</v>
      </c>
      <c r="F5742" s="282" t="s">
        <v>4582</v>
      </c>
      <c r="H5742" s="283">
        <v>15.269</v>
      </c>
      <c r="L5742" s="279"/>
      <c r="M5742" s="284"/>
      <c r="T5742" s="285"/>
      <c r="AT5742" s="281" t="s">
        <v>373</v>
      </c>
      <c r="AU5742" s="281" t="s">
        <v>90</v>
      </c>
      <c r="AV5742" s="280" t="s">
        <v>90</v>
      </c>
      <c r="AW5742" s="280" t="s">
        <v>31</v>
      </c>
      <c r="AX5742" s="280" t="s">
        <v>77</v>
      </c>
      <c r="AY5742" s="281" t="s">
        <v>366</v>
      </c>
    </row>
    <row r="5743" spans="2:51" s="273" customFormat="1">
      <c r="B5743" s="272"/>
      <c r="D5743" s="274" t="s">
        <v>373</v>
      </c>
      <c r="E5743" s="275" t="s">
        <v>1</v>
      </c>
      <c r="F5743" s="276" t="s">
        <v>4583</v>
      </c>
      <c r="H5743" s="275" t="s">
        <v>1</v>
      </c>
      <c r="L5743" s="272"/>
      <c r="M5743" s="277"/>
      <c r="T5743" s="278"/>
      <c r="AT5743" s="275" t="s">
        <v>373</v>
      </c>
      <c r="AU5743" s="275" t="s">
        <v>90</v>
      </c>
      <c r="AV5743" s="273" t="s">
        <v>84</v>
      </c>
      <c r="AW5743" s="273" t="s">
        <v>31</v>
      </c>
      <c r="AX5743" s="273" t="s">
        <v>77</v>
      </c>
      <c r="AY5743" s="275" t="s">
        <v>366</v>
      </c>
    </row>
    <row r="5744" spans="2:51" s="280" customFormat="1">
      <c r="B5744" s="279"/>
      <c r="D5744" s="274" t="s">
        <v>373</v>
      </c>
      <c r="E5744" s="281" t="s">
        <v>1</v>
      </c>
      <c r="F5744" s="282" t="s">
        <v>4584</v>
      </c>
      <c r="H5744" s="283">
        <v>15.305</v>
      </c>
      <c r="L5744" s="279"/>
      <c r="M5744" s="284"/>
      <c r="T5744" s="285"/>
      <c r="AT5744" s="281" t="s">
        <v>373</v>
      </c>
      <c r="AU5744" s="281" t="s">
        <v>90</v>
      </c>
      <c r="AV5744" s="280" t="s">
        <v>90</v>
      </c>
      <c r="AW5744" s="280" t="s">
        <v>31</v>
      </c>
      <c r="AX5744" s="280" t="s">
        <v>77</v>
      </c>
      <c r="AY5744" s="281" t="s">
        <v>366</v>
      </c>
    </row>
    <row r="5745" spans="2:65" s="273" customFormat="1">
      <c r="B5745" s="272"/>
      <c r="D5745" s="274" t="s">
        <v>373</v>
      </c>
      <c r="E5745" s="275" t="s">
        <v>1</v>
      </c>
      <c r="F5745" s="276" t="s">
        <v>4585</v>
      </c>
      <c r="H5745" s="275" t="s">
        <v>1</v>
      </c>
      <c r="L5745" s="272"/>
      <c r="M5745" s="277"/>
      <c r="T5745" s="278"/>
      <c r="AT5745" s="275" t="s">
        <v>373</v>
      </c>
      <c r="AU5745" s="275" t="s">
        <v>90</v>
      </c>
      <c r="AV5745" s="273" t="s">
        <v>84</v>
      </c>
      <c r="AW5745" s="273" t="s">
        <v>31</v>
      </c>
      <c r="AX5745" s="273" t="s">
        <v>77</v>
      </c>
      <c r="AY5745" s="275" t="s">
        <v>366</v>
      </c>
    </row>
    <row r="5746" spans="2:65" s="280" customFormat="1">
      <c r="B5746" s="279"/>
      <c r="D5746" s="274" t="s">
        <v>373</v>
      </c>
      <c r="E5746" s="281" t="s">
        <v>1</v>
      </c>
      <c r="F5746" s="282" t="s">
        <v>4586</v>
      </c>
      <c r="H5746" s="283">
        <v>22.062999999999999</v>
      </c>
      <c r="L5746" s="279"/>
      <c r="M5746" s="284"/>
      <c r="T5746" s="285"/>
      <c r="AT5746" s="281" t="s">
        <v>373</v>
      </c>
      <c r="AU5746" s="281" t="s">
        <v>90</v>
      </c>
      <c r="AV5746" s="280" t="s">
        <v>90</v>
      </c>
      <c r="AW5746" s="280" t="s">
        <v>31</v>
      </c>
      <c r="AX5746" s="280" t="s">
        <v>77</v>
      </c>
      <c r="AY5746" s="281" t="s">
        <v>366</v>
      </c>
    </row>
    <row r="5747" spans="2:65" s="280" customFormat="1">
      <c r="B5747" s="279"/>
      <c r="D5747" s="274" t="s">
        <v>373</v>
      </c>
      <c r="E5747" s="281" t="s">
        <v>1</v>
      </c>
      <c r="F5747" s="282" t="s">
        <v>4587</v>
      </c>
      <c r="H5747" s="283">
        <v>-2.1819999999999999</v>
      </c>
      <c r="L5747" s="279"/>
      <c r="M5747" s="284"/>
      <c r="T5747" s="285"/>
      <c r="AT5747" s="281" t="s">
        <v>373</v>
      </c>
      <c r="AU5747" s="281" t="s">
        <v>90</v>
      </c>
      <c r="AV5747" s="280" t="s">
        <v>90</v>
      </c>
      <c r="AW5747" s="280" t="s">
        <v>31</v>
      </c>
      <c r="AX5747" s="280" t="s">
        <v>77</v>
      </c>
      <c r="AY5747" s="281" t="s">
        <v>366</v>
      </c>
    </row>
    <row r="5748" spans="2:65" s="294" customFormat="1">
      <c r="B5748" s="293"/>
      <c r="D5748" s="274" t="s">
        <v>373</v>
      </c>
      <c r="E5748" s="295" t="s">
        <v>1</v>
      </c>
      <c r="F5748" s="296" t="s">
        <v>397</v>
      </c>
      <c r="H5748" s="297">
        <v>50.454999999999998</v>
      </c>
      <c r="L5748" s="293"/>
      <c r="M5748" s="298"/>
      <c r="T5748" s="299"/>
      <c r="AT5748" s="295" t="s">
        <v>373</v>
      </c>
      <c r="AU5748" s="295" t="s">
        <v>90</v>
      </c>
      <c r="AV5748" s="294" t="s">
        <v>149</v>
      </c>
      <c r="AW5748" s="294" t="s">
        <v>31</v>
      </c>
      <c r="AX5748" s="294" t="s">
        <v>77</v>
      </c>
      <c r="AY5748" s="295" t="s">
        <v>366</v>
      </c>
    </row>
    <row r="5749" spans="2:65" s="287" customFormat="1">
      <c r="B5749" s="286"/>
      <c r="D5749" s="274" t="s">
        <v>373</v>
      </c>
      <c r="E5749" s="288" t="s">
        <v>1</v>
      </c>
      <c r="F5749" s="289" t="s">
        <v>378</v>
      </c>
      <c r="H5749" s="290">
        <v>225.34700000000001</v>
      </c>
      <c r="L5749" s="286"/>
      <c r="M5749" s="291"/>
      <c r="T5749" s="292"/>
      <c r="AT5749" s="288" t="s">
        <v>373</v>
      </c>
      <c r="AU5749" s="288" t="s">
        <v>90</v>
      </c>
      <c r="AV5749" s="287" t="s">
        <v>371</v>
      </c>
      <c r="AW5749" s="287" t="s">
        <v>31</v>
      </c>
      <c r="AX5749" s="287" t="s">
        <v>84</v>
      </c>
      <c r="AY5749" s="288" t="s">
        <v>366</v>
      </c>
    </row>
    <row r="5750" spans="2:65" s="74" customFormat="1" ht="49.15" customHeight="1">
      <c r="B5750" s="73"/>
      <c r="C5750" s="260" t="s">
        <v>4588</v>
      </c>
      <c r="D5750" s="260" t="s">
        <v>368</v>
      </c>
      <c r="E5750" s="261" t="s">
        <v>4589</v>
      </c>
      <c r="F5750" s="262" t="s">
        <v>4590</v>
      </c>
      <c r="G5750" s="263" t="s">
        <v>249</v>
      </c>
      <c r="H5750" s="264">
        <v>60.725999999999999</v>
      </c>
      <c r="I5750" s="26"/>
      <c r="J5750" s="266">
        <f>ROUND(I5750*H5750,2)</f>
        <v>0</v>
      </c>
      <c r="K5750" s="267"/>
      <c r="L5750" s="73"/>
      <c r="M5750" s="27" t="s">
        <v>1</v>
      </c>
      <c r="N5750" s="233" t="s">
        <v>43</v>
      </c>
      <c r="P5750" s="269">
        <f>O5750*H5750</f>
        <v>0</v>
      </c>
      <c r="Q5750" s="269">
        <v>6.2109999999999999E-2</v>
      </c>
      <c r="R5750" s="269">
        <f>Q5750*H5750</f>
        <v>3.7716918599999998</v>
      </c>
      <c r="S5750" s="269">
        <v>0</v>
      </c>
      <c r="T5750" s="270">
        <f>S5750*H5750</f>
        <v>0</v>
      </c>
      <c r="AR5750" s="271" t="s">
        <v>495</v>
      </c>
      <c r="AT5750" s="271" t="s">
        <v>368</v>
      </c>
      <c r="AU5750" s="271" t="s">
        <v>90</v>
      </c>
      <c r="AY5750" s="53" t="s">
        <v>366</v>
      </c>
      <c r="BE5750" s="179">
        <f>IF(N5750="základná",J5750,0)</f>
        <v>0</v>
      </c>
      <c r="BF5750" s="179">
        <f>IF(N5750="znížená",J5750,0)</f>
        <v>0</v>
      </c>
      <c r="BG5750" s="179">
        <f>IF(N5750="zákl. prenesená",J5750,0)</f>
        <v>0</v>
      </c>
      <c r="BH5750" s="179">
        <f>IF(N5750="zníž. prenesená",J5750,0)</f>
        <v>0</v>
      </c>
      <c r="BI5750" s="179">
        <f>IF(N5750="nulová",J5750,0)</f>
        <v>0</v>
      </c>
      <c r="BJ5750" s="53" t="s">
        <v>90</v>
      </c>
      <c r="BK5750" s="179">
        <f>ROUND(I5750*H5750,2)</f>
        <v>0</v>
      </c>
      <c r="BL5750" s="53" t="s">
        <v>495</v>
      </c>
      <c r="BM5750" s="271" t="s">
        <v>4591</v>
      </c>
    </row>
    <row r="5751" spans="2:65" s="273" customFormat="1">
      <c r="B5751" s="272"/>
      <c r="D5751" s="274" t="s">
        <v>373</v>
      </c>
      <c r="E5751" s="275" t="s">
        <v>1</v>
      </c>
      <c r="F5751" s="276" t="s">
        <v>746</v>
      </c>
      <c r="H5751" s="275" t="s">
        <v>1</v>
      </c>
      <c r="L5751" s="272"/>
      <c r="M5751" s="277"/>
      <c r="T5751" s="278"/>
      <c r="AT5751" s="275" t="s">
        <v>373</v>
      </c>
      <c r="AU5751" s="275" t="s">
        <v>90</v>
      </c>
      <c r="AV5751" s="273" t="s">
        <v>84</v>
      </c>
      <c r="AW5751" s="273" t="s">
        <v>31</v>
      </c>
      <c r="AX5751" s="273" t="s">
        <v>77</v>
      </c>
      <c r="AY5751" s="275" t="s">
        <v>366</v>
      </c>
    </row>
    <row r="5752" spans="2:65" s="273" customFormat="1">
      <c r="B5752" s="272"/>
      <c r="D5752" s="274" t="s">
        <v>373</v>
      </c>
      <c r="E5752" s="275" t="s">
        <v>1</v>
      </c>
      <c r="F5752" s="276" t="s">
        <v>4592</v>
      </c>
      <c r="H5752" s="275" t="s">
        <v>1</v>
      </c>
      <c r="L5752" s="272"/>
      <c r="M5752" s="277"/>
      <c r="T5752" s="278"/>
      <c r="AT5752" s="275" t="s">
        <v>373</v>
      </c>
      <c r="AU5752" s="275" t="s">
        <v>90</v>
      </c>
      <c r="AV5752" s="273" t="s">
        <v>84</v>
      </c>
      <c r="AW5752" s="273" t="s">
        <v>31</v>
      </c>
      <c r="AX5752" s="273" t="s">
        <v>77</v>
      </c>
      <c r="AY5752" s="275" t="s">
        <v>366</v>
      </c>
    </row>
    <row r="5753" spans="2:65" s="280" customFormat="1">
      <c r="B5753" s="279"/>
      <c r="D5753" s="274" t="s">
        <v>373</v>
      </c>
      <c r="E5753" s="281" t="s">
        <v>1</v>
      </c>
      <c r="F5753" s="282" t="s">
        <v>4593</v>
      </c>
      <c r="H5753" s="283">
        <v>19.37</v>
      </c>
      <c r="L5753" s="279"/>
      <c r="M5753" s="284"/>
      <c r="T5753" s="285"/>
      <c r="AT5753" s="281" t="s">
        <v>373</v>
      </c>
      <c r="AU5753" s="281" t="s">
        <v>90</v>
      </c>
      <c r="AV5753" s="280" t="s">
        <v>90</v>
      </c>
      <c r="AW5753" s="280" t="s">
        <v>31</v>
      </c>
      <c r="AX5753" s="280" t="s">
        <v>77</v>
      </c>
      <c r="AY5753" s="281" t="s">
        <v>366</v>
      </c>
    </row>
    <row r="5754" spans="2:65" s="280" customFormat="1">
      <c r="B5754" s="279"/>
      <c r="D5754" s="274" t="s">
        <v>373</v>
      </c>
      <c r="E5754" s="281" t="s">
        <v>1</v>
      </c>
      <c r="F5754" s="282" t="s">
        <v>997</v>
      </c>
      <c r="H5754" s="283">
        <v>-1.9350000000000001</v>
      </c>
      <c r="L5754" s="279"/>
      <c r="M5754" s="284"/>
      <c r="T5754" s="285"/>
      <c r="AT5754" s="281" t="s">
        <v>373</v>
      </c>
      <c r="AU5754" s="281" t="s">
        <v>90</v>
      </c>
      <c r="AV5754" s="280" t="s">
        <v>90</v>
      </c>
      <c r="AW5754" s="280" t="s">
        <v>31</v>
      </c>
      <c r="AX5754" s="280" t="s">
        <v>77</v>
      </c>
      <c r="AY5754" s="281" t="s">
        <v>366</v>
      </c>
    </row>
    <row r="5755" spans="2:65" s="273" customFormat="1">
      <c r="B5755" s="272"/>
      <c r="D5755" s="274" t="s">
        <v>373</v>
      </c>
      <c r="E5755" s="275" t="s">
        <v>1</v>
      </c>
      <c r="F5755" s="276" t="s">
        <v>4594</v>
      </c>
      <c r="H5755" s="275" t="s">
        <v>1</v>
      </c>
      <c r="L5755" s="272"/>
      <c r="M5755" s="277"/>
      <c r="T5755" s="278"/>
      <c r="AT5755" s="275" t="s">
        <v>373</v>
      </c>
      <c r="AU5755" s="275" t="s">
        <v>90</v>
      </c>
      <c r="AV5755" s="273" t="s">
        <v>84</v>
      </c>
      <c r="AW5755" s="273" t="s">
        <v>31</v>
      </c>
      <c r="AX5755" s="273" t="s">
        <v>77</v>
      </c>
      <c r="AY5755" s="275" t="s">
        <v>366</v>
      </c>
    </row>
    <row r="5756" spans="2:65" s="280" customFormat="1">
      <c r="B5756" s="279"/>
      <c r="D5756" s="274" t="s">
        <v>373</v>
      </c>
      <c r="E5756" s="281" t="s">
        <v>1</v>
      </c>
      <c r="F5756" s="282" t="s">
        <v>4595</v>
      </c>
      <c r="H5756" s="283">
        <v>8.34</v>
      </c>
      <c r="L5756" s="279"/>
      <c r="M5756" s="284"/>
      <c r="T5756" s="285"/>
      <c r="AT5756" s="281" t="s">
        <v>373</v>
      </c>
      <c r="AU5756" s="281" t="s">
        <v>90</v>
      </c>
      <c r="AV5756" s="280" t="s">
        <v>90</v>
      </c>
      <c r="AW5756" s="280" t="s">
        <v>31</v>
      </c>
      <c r="AX5756" s="280" t="s">
        <v>77</v>
      </c>
      <c r="AY5756" s="281" t="s">
        <v>366</v>
      </c>
    </row>
    <row r="5757" spans="2:65" s="280" customFormat="1">
      <c r="B5757" s="279"/>
      <c r="D5757" s="274" t="s">
        <v>373</v>
      </c>
      <c r="E5757" s="281" t="s">
        <v>1</v>
      </c>
      <c r="F5757" s="282" t="s">
        <v>4596</v>
      </c>
      <c r="H5757" s="283">
        <v>-2.2999999999999998</v>
      </c>
      <c r="L5757" s="279"/>
      <c r="M5757" s="284"/>
      <c r="T5757" s="285"/>
      <c r="AT5757" s="281" t="s">
        <v>373</v>
      </c>
      <c r="AU5757" s="281" t="s">
        <v>90</v>
      </c>
      <c r="AV5757" s="280" t="s">
        <v>90</v>
      </c>
      <c r="AW5757" s="280" t="s">
        <v>31</v>
      </c>
      <c r="AX5757" s="280" t="s">
        <v>77</v>
      </c>
      <c r="AY5757" s="281" t="s">
        <v>366</v>
      </c>
    </row>
    <row r="5758" spans="2:65" s="273" customFormat="1">
      <c r="B5758" s="272"/>
      <c r="D5758" s="274" t="s">
        <v>373</v>
      </c>
      <c r="E5758" s="275" t="s">
        <v>1</v>
      </c>
      <c r="F5758" s="276" t="s">
        <v>1054</v>
      </c>
      <c r="H5758" s="275" t="s">
        <v>1</v>
      </c>
      <c r="L5758" s="272"/>
      <c r="M5758" s="277"/>
      <c r="T5758" s="278"/>
      <c r="AT5758" s="275" t="s">
        <v>373</v>
      </c>
      <c r="AU5758" s="275" t="s">
        <v>90</v>
      </c>
      <c r="AV5758" s="273" t="s">
        <v>84</v>
      </c>
      <c r="AW5758" s="273" t="s">
        <v>31</v>
      </c>
      <c r="AX5758" s="273" t="s">
        <v>77</v>
      </c>
      <c r="AY5758" s="275" t="s">
        <v>366</v>
      </c>
    </row>
    <row r="5759" spans="2:65" s="280" customFormat="1">
      <c r="B5759" s="279"/>
      <c r="D5759" s="274" t="s">
        <v>373</v>
      </c>
      <c r="E5759" s="281" t="s">
        <v>1</v>
      </c>
      <c r="F5759" s="282" t="s">
        <v>4597</v>
      </c>
      <c r="H5759" s="283">
        <v>7.819</v>
      </c>
      <c r="L5759" s="279"/>
      <c r="M5759" s="284"/>
      <c r="T5759" s="285"/>
      <c r="AT5759" s="281" t="s">
        <v>373</v>
      </c>
      <c r="AU5759" s="281" t="s">
        <v>90</v>
      </c>
      <c r="AV5759" s="280" t="s">
        <v>90</v>
      </c>
      <c r="AW5759" s="280" t="s">
        <v>31</v>
      </c>
      <c r="AX5759" s="280" t="s">
        <v>77</v>
      </c>
      <c r="AY5759" s="281" t="s">
        <v>366</v>
      </c>
    </row>
    <row r="5760" spans="2:65" s="294" customFormat="1">
      <c r="B5760" s="293"/>
      <c r="D5760" s="274" t="s">
        <v>373</v>
      </c>
      <c r="E5760" s="295" t="s">
        <v>1</v>
      </c>
      <c r="F5760" s="296" t="s">
        <v>745</v>
      </c>
      <c r="H5760" s="297">
        <v>31.294</v>
      </c>
      <c r="L5760" s="293"/>
      <c r="M5760" s="298"/>
      <c r="T5760" s="299"/>
      <c r="AT5760" s="295" t="s">
        <v>373</v>
      </c>
      <c r="AU5760" s="295" t="s">
        <v>90</v>
      </c>
      <c r="AV5760" s="294" t="s">
        <v>149</v>
      </c>
      <c r="AW5760" s="294" t="s">
        <v>31</v>
      </c>
      <c r="AX5760" s="294" t="s">
        <v>77</v>
      </c>
      <c r="AY5760" s="295" t="s">
        <v>366</v>
      </c>
    </row>
    <row r="5761" spans="2:65" s="273" customFormat="1">
      <c r="B5761" s="272"/>
      <c r="D5761" s="274" t="s">
        <v>373</v>
      </c>
      <c r="E5761" s="275" t="s">
        <v>1</v>
      </c>
      <c r="F5761" s="276" t="s">
        <v>749</v>
      </c>
      <c r="H5761" s="275" t="s">
        <v>1</v>
      </c>
      <c r="L5761" s="272"/>
      <c r="M5761" s="277"/>
      <c r="T5761" s="278"/>
      <c r="AT5761" s="275" t="s">
        <v>373</v>
      </c>
      <c r="AU5761" s="275" t="s">
        <v>90</v>
      </c>
      <c r="AV5761" s="273" t="s">
        <v>84</v>
      </c>
      <c r="AW5761" s="273" t="s">
        <v>31</v>
      </c>
      <c r="AX5761" s="273" t="s">
        <v>77</v>
      </c>
      <c r="AY5761" s="275" t="s">
        <v>366</v>
      </c>
    </row>
    <row r="5762" spans="2:65" s="273" customFormat="1">
      <c r="B5762" s="272"/>
      <c r="D5762" s="274" t="s">
        <v>373</v>
      </c>
      <c r="E5762" s="275" t="s">
        <v>1</v>
      </c>
      <c r="F5762" s="276" t="s">
        <v>4598</v>
      </c>
      <c r="H5762" s="275" t="s">
        <v>1</v>
      </c>
      <c r="L5762" s="272"/>
      <c r="M5762" s="277"/>
      <c r="T5762" s="278"/>
      <c r="AT5762" s="275" t="s">
        <v>373</v>
      </c>
      <c r="AU5762" s="275" t="s">
        <v>90</v>
      </c>
      <c r="AV5762" s="273" t="s">
        <v>84</v>
      </c>
      <c r="AW5762" s="273" t="s">
        <v>31</v>
      </c>
      <c r="AX5762" s="273" t="s">
        <v>77</v>
      </c>
      <c r="AY5762" s="275" t="s">
        <v>366</v>
      </c>
    </row>
    <row r="5763" spans="2:65" s="280" customFormat="1">
      <c r="B5763" s="279"/>
      <c r="D5763" s="274" t="s">
        <v>373</v>
      </c>
      <c r="E5763" s="281" t="s">
        <v>1</v>
      </c>
      <c r="F5763" s="282" t="s">
        <v>4599</v>
      </c>
      <c r="H5763" s="283">
        <v>9.1389999999999993</v>
      </c>
      <c r="L5763" s="279"/>
      <c r="M5763" s="284"/>
      <c r="T5763" s="285"/>
      <c r="AT5763" s="281" t="s">
        <v>373</v>
      </c>
      <c r="AU5763" s="281" t="s">
        <v>90</v>
      </c>
      <c r="AV5763" s="280" t="s">
        <v>90</v>
      </c>
      <c r="AW5763" s="280" t="s">
        <v>31</v>
      </c>
      <c r="AX5763" s="280" t="s">
        <v>77</v>
      </c>
      <c r="AY5763" s="281" t="s">
        <v>366</v>
      </c>
    </row>
    <row r="5764" spans="2:65" s="273" customFormat="1">
      <c r="B5764" s="272"/>
      <c r="D5764" s="274" t="s">
        <v>373</v>
      </c>
      <c r="E5764" s="275" t="s">
        <v>1</v>
      </c>
      <c r="F5764" s="276" t="s">
        <v>4600</v>
      </c>
      <c r="H5764" s="275" t="s">
        <v>1</v>
      </c>
      <c r="L5764" s="272"/>
      <c r="M5764" s="277"/>
      <c r="T5764" s="278"/>
      <c r="AT5764" s="275" t="s">
        <v>373</v>
      </c>
      <c r="AU5764" s="275" t="s">
        <v>90</v>
      </c>
      <c r="AV5764" s="273" t="s">
        <v>84</v>
      </c>
      <c r="AW5764" s="273" t="s">
        <v>31</v>
      </c>
      <c r="AX5764" s="273" t="s">
        <v>77</v>
      </c>
      <c r="AY5764" s="275" t="s">
        <v>366</v>
      </c>
    </row>
    <row r="5765" spans="2:65" s="280" customFormat="1">
      <c r="B5765" s="279"/>
      <c r="D5765" s="274" t="s">
        <v>373</v>
      </c>
      <c r="E5765" s="281" t="s">
        <v>1</v>
      </c>
      <c r="F5765" s="282" t="s">
        <v>4601</v>
      </c>
      <c r="H5765" s="283">
        <v>9.61</v>
      </c>
      <c r="L5765" s="279"/>
      <c r="M5765" s="284"/>
      <c r="T5765" s="285"/>
      <c r="AT5765" s="281" t="s">
        <v>373</v>
      </c>
      <c r="AU5765" s="281" t="s">
        <v>90</v>
      </c>
      <c r="AV5765" s="280" t="s">
        <v>90</v>
      </c>
      <c r="AW5765" s="280" t="s">
        <v>31</v>
      </c>
      <c r="AX5765" s="280" t="s">
        <v>77</v>
      </c>
      <c r="AY5765" s="281" t="s">
        <v>366</v>
      </c>
    </row>
    <row r="5766" spans="2:65" s="280" customFormat="1">
      <c r="B5766" s="279"/>
      <c r="D5766" s="274" t="s">
        <v>373</v>
      </c>
      <c r="E5766" s="281" t="s">
        <v>1</v>
      </c>
      <c r="F5766" s="282" t="s">
        <v>4596</v>
      </c>
      <c r="H5766" s="283">
        <v>-2.2999999999999998</v>
      </c>
      <c r="L5766" s="279"/>
      <c r="M5766" s="284"/>
      <c r="T5766" s="285"/>
      <c r="AT5766" s="281" t="s">
        <v>373</v>
      </c>
      <c r="AU5766" s="281" t="s">
        <v>90</v>
      </c>
      <c r="AV5766" s="280" t="s">
        <v>90</v>
      </c>
      <c r="AW5766" s="280" t="s">
        <v>31</v>
      </c>
      <c r="AX5766" s="280" t="s">
        <v>77</v>
      </c>
      <c r="AY5766" s="281" t="s">
        <v>366</v>
      </c>
    </row>
    <row r="5767" spans="2:65" s="294" customFormat="1">
      <c r="B5767" s="293"/>
      <c r="D5767" s="274" t="s">
        <v>373</v>
      </c>
      <c r="E5767" s="295" t="s">
        <v>1</v>
      </c>
      <c r="F5767" s="296" t="s">
        <v>397</v>
      </c>
      <c r="H5767" s="297">
        <v>16.449000000000002</v>
      </c>
      <c r="L5767" s="293"/>
      <c r="M5767" s="298"/>
      <c r="T5767" s="299"/>
      <c r="AT5767" s="295" t="s">
        <v>373</v>
      </c>
      <c r="AU5767" s="295" t="s">
        <v>90</v>
      </c>
      <c r="AV5767" s="294" t="s">
        <v>149</v>
      </c>
      <c r="AW5767" s="294" t="s">
        <v>31</v>
      </c>
      <c r="AX5767" s="294" t="s">
        <v>77</v>
      </c>
      <c r="AY5767" s="295" t="s">
        <v>366</v>
      </c>
    </row>
    <row r="5768" spans="2:65" s="273" customFormat="1">
      <c r="B5768" s="272"/>
      <c r="D5768" s="274" t="s">
        <v>373</v>
      </c>
      <c r="E5768" s="275" t="s">
        <v>1</v>
      </c>
      <c r="F5768" s="276" t="s">
        <v>752</v>
      </c>
      <c r="H5768" s="275" t="s">
        <v>1</v>
      </c>
      <c r="L5768" s="272"/>
      <c r="M5768" s="277"/>
      <c r="T5768" s="278"/>
      <c r="AT5768" s="275" t="s">
        <v>373</v>
      </c>
      <c r="AU5768" s="275" t="s">
        <v>90</v>
      </c>
      <c r="AV5768" s="273" t="s">
        <v>84</v>
      </c>
      <c r="AW5768" s="273" t="s">
        <v>31</v>
      </c>
      <c r="AX5768" s="273" t="s">
        <v>77</v>
      </c>
      <c r="AY5768" s="275" t="s">
        <v>366</v>
      </c>
    </row>
    <row r="5769" spans="2:65" s="273" customFormat="1">
      <c r="B5769" s="272"/>
      <c r="D5769" s="274" t="s">
        <v>373</v>
      </c>
      <c r="E5769" s="275" t="s">
        <v>1</v>
      </c>
      <c r="F5769" s="276" t="s">
        <v>4602</v>
      </c>
      <c r="H5769" s="275" t="s">
        <v>1</v>
      </c>
      <c r="L5769" s="272"/>
      <c r="M5769" s="277"/>
      <c r="T5769" s="278"/>
      <c r="AT5769" s="275" t="s">
        <v>373</v>
      </c>
      <c r="AU5769" s="275" t="s">
        <v>90</v>
      </c>
      <c r="AV5769" s="273" t="s">
        <v>84</v>
      </c>
      <c r="AW5769" s="273" t="s">
        <v>31</v>
      </c>
      <c r="AX5769" s="273" t="s">
        <v>77</v>
      </c>
      <c r="AY5769" s="275" t="s">
        <v>366</v>
      </c>
    </row>
    <row r="5770" spans="2:65" s="280" customFormat="1">
      <c r="B5770" s="279"/>
      <c r="D5770" s="274" t="s">
        <v>373</v>
      </c>
      <c r="E5770" s="281" t="s">
        <v>1</v>
      </c>
      <c r="F5770" s="282" t="s">
        <v>4603</v>
      </c>
      <c r="H5770" s="283">
        <v>7.3540000000000001</v>
      </c>
      <c r="L5770" s="279"/>
      <c r="M5770" s="284"/>
      <c r="T5770" s="285"/>
      <c r="AT5770" s="281" t="s">
        <v>373</v>
      </c>
      <c r="AU5770" s="281" t="s">
        <v>90</v>
      </c>
      <c r="AV5770" s="280" t="s">
        <v>90</v>
      </c>
      <c r="AW5770" s="280" t="s">
        <v>31</v>
      </c>
      <c r="AX5770" s="280" t="s">
        <v>77</v>
      </c>
      <c r="AY5770" s="281" t="s">
        <v>366</v>
      </c>
    </row>
    <row r="5771" spans="2:65" s="273" customFormat="1">
      <c r="B5771" s="272"/>
      <c r="D5771" s="274" t="s">
        <v>373</v>
      </c>
      <c r="E5771" s="275" t="s">
        <v>1</v>
      </c>
      <c r="F5771" s="276" t="s">
        <v>4604</v>
      </c>
      <c r="H5771" s="275" t="s">
        <v>1</v>
      </c>
      <c r="L5771" s="272"/>
      <c r="M5771" s="277"/>
      <c r="T5771" s="278"/>
      <c r="AT5771" s="275" t="s">
        <v>373</v>
      </c>
      <c r="AU5771" s="275" t="s">
        <v>90</v>
      </c>
      <c r="AV5771" s="273" t="s">
        <v>84</v>
      </c>
      <c r="AW5771" s="273" t="s">
        <v>31</v>
      </c>
      <c r="AX5771" s="273" t="s">
        <v>77</v>
      </c>
      <c r="AY5771" s="275" t="s">
        <v>366</v>
      </c>
    </row>
    <row r="5772" spans="2:65" s="280" customFormat="1">
      <c r="B5772" s="279"/>
      <c r="D5772" s="274" t="s">
        <v>373</v>
      </c>
      <c r="E5772" s="281" t="s">
        <v>1</v>
      </c>
      <c r="F5772" s="282" t="s">
        <v>4605</v>
      </c>
      <c r="H5772" s="283">
        <v>7.9290000000000003</v>
      </c>
      <c r="L5772" s="279"/>
      <c r="M5772" s="284"/>
      <c r="T5772" s="285"/>
      <c r="AT5772" s="281" t="s">
        <v>373</v>
      </c>
      <c r="AU5772" s="281" t="s">
        <v>90</v>
      </c>
      <c r="AV5772" s="280" t="s">
        <v>90</v>
      </c>
      <c r="AW5772" s="280" t="s">
        <v>31</v>
      </c>
      <c r="AX5772" s="280" t="s">
        <v>77</v>
      </c>
      <c r="AY5772" s="281" t="s">
        <v>366</v>
      </c>
    </row>
    <row r="5773" spans="2:65" s="280" customFormat="1">
      <c r="B5773" s="279"/>
      <c r="D5773" s="274" t="s">
        <v>373</v>
      </c>
      <c r="E5773" s="281" t="s">
        <v>1</v>
      </c>
      <c r="F5773" s="282" t="s">
        <v>4596</v>
      </c>
      <c r="H5773" s="283">
        <v>-2.2999999999999998</v>
      </c>
      <c r="L5773" s="279"/>
      <c r="M5773" s="284"/>
      <c r="T5773" s="285"/>
      <c r="AT5773" s="281" t="s">
        <v>373</v>
      </c>
      <c r="AU5773" s="281" t="s">
        <v>90</v>
      </c>
      <c r="AV5773" s="280" t="s">
        <v>90</v>
      </c>
      <c r="AW5773" s="280" t="s">
        <v>31</v>
      </c>
      <c r="AX5773" s="280" t="s">
        <v>77</v>
      </c>
      <c r="AY5773" s="281" t="s">
        <v>366</v>
      </c>
    </row>
    <row r="5774" spans="2:65" s="294" customFormat="1">
      <c r="B5774" s="293"/>
      <c r="D5774" s="274" t="s">
        <v>373</v>
      </c>
      <c r="E5774" s="295" t="s">
        <v>1</v>
      </c>
      <c r="F5774" s="296" t="s">
        <v>397</v>
      </c>
      <c r="H5774" s="297">
        <v>12.983000000000001</v>
      </c>
      <c r="L5774" s="293"/>
      <c r="M5774" s="298"/>
      <c r="T5774" s="299"/>
      <c r="AT5774" s="295" t="s">
        <v>373</v>
      </c>
      <c r="AU5774" s="295" t="s">
        <v>90</v>
      </c>
      <c r="AV5774" s="294" t="s">
        <v>149</v>
      </c>
      <c r="AW5774" s="294" t="s">
        <v>31</v>
      </c>
      <c r="AX5774" s="294" t="s">
        <v>77</v>
      </c>
      <c r="AY5774" s="295" t="s">
        <v>366</v>
      </c>
    </row>
    <row r="5775" spans="2:65" s="287" customFormat="1">
      <c r="B5775" s="286"/>
      <c r="D5775" s="274" t="s">
        <v>373</v>
      </c>
      <c r="E5775" s="288" t="s">
        <v>1</v>
      </c>
      <c r="F5775" s="289" t="s">
        <v>378</v>
      </c>
      <c r="H5775" s="290">
        <v>60.725999999999999</v>
      </c>
      <c r="L5775" s="286"/>
      <c r="M5775" s="291"/>
      <c r="T5775" s="292"/>
      <c r="AT5775" s="288" t="s">
        <v>373</v>
      </c>
      <c r="AU5775" s="288" t="s">
        <v>90</v>
      </c>
      <c r="AV5775" s="287" t="s">
        <v>371</v>
      </c>
      <c r="AW5775" s="287" t="s">
        <v>31</v>
      </c>
      <c r="AX5775" s="287" t="s">
        <v>84</v>
      </c>
      <c r="AY5775" s="288" t="s">
        <v>366</v>
      </c>
    </row>
    <row r="5776" spans="2:65" s="74" customFormat="1" ht="49.15" customHeight="1">
      <c r="B5776" s="73"/>
      <c r="C5776" s="260" t="s">
        <v>4606</v>
      </c>
      <c r="D5776" s="260" t="s">
        <v>368</v>
      </c>
      <c r="E5776" s="261" t="s">
        <v>4607</v>
      </c>
      <c r="F5776" s="262" t="s">
        <v>4608</v>
      </c>
      <c r="G5776" s="263" t="s">
        <v>249</v>
      </c>
      <c r="H5776" s="264">
        <v>97.334000000000003</v>
      </c>
      <c r="I5776" s="26"/>
      <c r="J5776" s="266">
        <f>ROUND(I5776*H5776,2)</f>
        <v>0</v>
      </c>
      <c r="K5776" s="267"/>
      <c r="L5776" s="73"/>
      <c r="M5776" s="27" t="s">
        <v>1</v>
      </c>
      <c r="N5776" s="233" t="s">
        <v>43</v>
      </c>
      <c r="P5776" s="269">
        <f>O5776*H5776</f>
        <v>0</v>
      </c>
      <c r="Q5776" s="269">
        <v>7.2140319999999994E-2</v>
      </c>
      <c r="R5776" s="269">
        <f>Q5776*H5776</f>
        <v>7.0217059068799994</v>
      </c>
      <c r="S5776" s="269">
        <v>0</v>
      </c>
      <c r="T5776" s="270">
        <f>S5776*H5776</f>
        <v>0</v>
      </c>
      <c r="AR5776" s="271" t="s">
        <v>495</v>
      </c>
      <c r="AT5776" s="271" t="s">
        <v>368</v>
      </c>
      <c r="AU5776" s="271" t="s">
        <v>90</v>
      </c>
      <c r="AY5776" s="53" t="s">
        <v>366</v>
      </c>
      <c r="BE5776" s="179">
        <f>IF(N5776="základná",J5776,0)</f>
        <v>0</v>
      </c>
      <c r="BF5776" s="179">
        <f>IF(N5776="znížená",J5776,0)</f>
        <v>0</v>
      </c>
      <c r="BG5776" s="179">
        <f>IF(N5776="zákl. prenesená",J5776,0)</f>
        <v>0</v>
      </c>
      <c r="BH5776" s="179">
        <f>IF(N5776="zníž. prenesená",J5776,0)</f>
        <v>0</v>
      </c>
      <c r="BI5776" s="179">
        <f>IF(N5776="nulová",J5776,0)</f>
        <v>0</v>
      </c>
      <c r="BJ5776" s="53" t="s">
        <v>90</v>
      </c>
      <c r="BK5776" s="179">
        <f>ROUND(I5776*H5776,2)</f>
        <v>0</v>
      </c>
      <c r="BL5776" s="53" t="s">
        <v>495</v>
      </c>
      <c r="BM5776" s="271" t="s">
        <v>4609</v>
      </c>
    </row>
    <row r="5777" spans="2:51" s="273" customFormat="1">
      <c r="B5777" s="272"/>
      <c r="D5777" s="274" t="s">
        <v>373</v>
      </c>
      <c r="E5777" s="275" t="s">
        <v>1</v>
      </c>
      <c r="F5777" s="276" t="s">
        <v>749</v>
      </c>
      <c r="H5777" s="275" t="s">
        <v>1</v>
      </c>
      <c r="L5777" s="272"/>
      <c r="M5777" s="277"/>
      <c r="T5777" s="278"/>
      <c r="AT5777" s="275" t="s">
        <v>373</v>
      </c>
      <c r="AU5777" s="275" t="s">
        <v>90</v>
      </c>
      <c r="AV5777" s="273" t="s">
        <v>84</v>
      </c>
      <c r="AW5777" s="273" t="s">
        <v>31</v>
      </c>
      <c r="AX5777" s="273" t="s">
        <v>77</v>
      </c>
      <c r="AY5777" s="275" t="s">
        <v>366</v>
      </c>
    </row>
    <row r="5778" spans="2:51" s="273" customFormat="1">
      <c r="B5778" s="272"/>
      <c r="D5778" s="274" t="s">
        <v>373</v>
      </c>
      <c r="E5778" s="275" t="s">
        <v>1</v>
      </c>
      <c r="F5778" s="276" t="s">
        <v>4610</v>
      </c>
      <c r="H5778" s="275" t="s">
        <v>1</v>
      </c>
      <c r="L5778" s="272"/>
      <c r="M5778" s="277"/>
      <c r="T5778" s="278"/>
      <c r="AT5778" s="275" t="s">
        <v>373</v>
      </c>
      <c r="AU5778" s="275" t="s">
        <v>90</v>
      </c>
      <c r="AV5778" s="273" t="s">
        <v>84</v>
      </c>
      <c r="AW5778" s="273" t="s">
        <v>31</v>
      </c>
      <c r="AX5778" s="273" t="s">
        <v>77</v>
      </c>
      <c r="AY5778" s="275" t="s">
        <v>366</v>
      </c>
    </row>
    <row r="5779" spans="2:51" s="280" customFormat="1">
      <c r="B5779" s="279"/>
      <c r="D5779" s="274" t="s">
        <v>373</v>
      </c>
      <c r="E5779" s="281" t="s">
        <v>1</v>
      </c>
      <c r="F5779" s="282" t="s">
        <v>4611</v>
      </c>
      <c r="H5779" s="283">
        <v>17.013000000000002</v>
      </c>
      <c r="L5779" s="279"/>
      <c r="M5779" s="284"/>
      <c r="T5779" s="285"/>
      <c r="AT5779" s="281" t="s">
        <v>373</v>
      </c>
      <c r="AU5779" s="281" t="s">
        <v>90</v>
      </c>
      <c r="AV5779" s="280" t="s">
        <v>90</v>
      </c>
      <c r="AW5779" s="280" t="s">
        <v>31</v>
      </c>
      <c r="AX5779" s="280" t="s">
        <v>77</v>
      </c>
      <c r="AY5779" s="281" t="s">
        <v>366</v>
      </c>
    </row>
    <row r="5780" spans="2:51" s="280" customFormat="1">
      <c r="B5780" s="279"/>
      <c r="D5780" s="274" t="s">
        <v>373</v>
      </c>
      <c r="E5780" s="281" t="s">
        <v>1</v>
      </c>
      <c r="F5780" s="282" t="s">
        <v>4549</v>
      </c>
      <c r="H5780" s="283">
        <v>-2.2789999999999999</v>
      </c>
      <c r="L5780" s="279"/>
      <c r="M5780" s="284"/>
      <c r="T5780" s="285"/>
      <c r="AT5780" s="281" t="s">
        <v>373</v>
      </c>
      <c r="AU5780" s="281" t="s">
        <v>90</v>
      </c>
      <c r="AV5780" s="280" t="s">
        <v>90</v>
      </c>
      <c r="AW5780" s="280" t="s">
        <v>31</v>
      </c>
      <c r="AX5780" s="280" t="s">
        <v>77</v>
      </c>
      <c r="AY5780" s="281" t="s">
        <v>366</v>
      </c>
    </row>
    <row r="5781" spans="2:51" s="294" customFormat="1">
      <c r="B5781" s="293"/>
      <c r="D5781" s="274" t="s">
        <v>373</v>
      </c>
      <c r="E5781" s="295" t="s">
        <v>1</v>
      </c>
      <c r="F5781" s="296" t="s">
        <v>397</v>
      </c>
      <c r="H5781" s="297">
        <v>14.734</v>
      </c>
      <c r="L5781" s="293"/>
      <c r="M5781" s="298"/>
      <c r="T5781" s="299"/>
      <c r="AT5781" s="295" t="s">
        <v>373</v>
      </c>
      <c r="AU5781" s="295" t="s">
        <v>90</v>
      </c>
      <c r="AV5781" s="294" t="s">
        <v>149</v>
      </c>
      <c r="AW5781" s="294" t="s">
        <v>31</v>
      </c>
      <c r="AX5781" s="294" t="s">
        <v>77</v>
      </c>
      <c r="AY5781" s="295" t="s">
        <v>366</v>
      </c>
    </row>
    <row r="5782" spans="2:51" s="273" customFormat="1">
      <c r="B5782" s="272"/>
      <c r="D5782" s="274" t="s">
        <v>373</v>
      </c>
      <c r="E5782" s="275" t="s">
        <v>1</v>
      </c>
      <c r="F5782" s="276" t="s">
        <v>752</v>
      </c>
      <c r="H5782" s="275" t="s">
        <v>1</v>
      </c>
      <c r="L5782" s="272"/>
      <c r="M5782" s="277"/>
      <c r="T5782" s="278"/>
      <c r="AT5782" s="275" t="s">
        <v>373</v>
      </c>
      <c r="AU5782" s="275" t="s">
        <v>90</v>
      </c>
      <c r="AV5782" s="273" t="s">
        <v>84</v>
      </c>
      <c r="AW5782" s="273" t="s">
        <v>31</v>
      </c>
      <c r="AX5782" s="273" t="s">
        <v>77</v>
      </c>
      <c r="AY5782" s="275" t="s">
        <v>366</v>
      </c>
    </row>
    <row r="5783" spans="2:51" s="273" customFormat="1">
      <c r="B5783" s="272"/>
      <c r="D5783" s="274" t="s">
        <v>373</v>
      </c>
      <c r="E5783" s="275" t="s">
        <v>1</v>
      </c>
      <c r="F5783" s="276" t="s">
        <v>4612</v>
      </c>
      <c r="H5783" s="275" t="s">
        <v>1</v>
      </c>
      <c r="L5783" s="272"/>
      <c r="M5783" s="277"/>
      <c r="T5783" s="278"/>
      <c r="AT5783" s="275" t="s">
        <v>373</v>
      </c>
      <c r="AU5783" s="275" t="s">
        <v>90</v>
      </c>
      <c r="AV5783" s="273" t="s">
        <v>84</v>
      </c>
      <c r="AW5783" s="273" t="s">
        <v>31</v>
      </c>
      <c r="AX5783" s="273" t="s">
        <v>77</v>
      </c>
      <c r="AY5783" s="275" t="s">
        <v>366</v>
      </c>
    </row>
    <row r="5784" spans="2:51" s="280" customFormat="1">
      <c r="B5784" s="279"/>
      <c r="D5784" s="274" t="s">
        <v>373</v>
      </c>
      <c r="E5784" s="281" t="s">
        <v>1</v>
      </c>
      <c r="F5784" s="282" t="s">
        <v>4613</v>
      </c>
      <c r="H5784" s="283">
        <v>21.844000000000001</v>
      </c>
      <c r="L5784" s="279"/>
      <c r="M5784" s="284"/>
      <c r="T5784" s="285"/>
      <c r="AT5784" s="281" t="s">
        <v>373</v>
      </c>
      <c r="AU5784" s="281" t="s">
        <v>90</v>
      </c>
      <c r="AV5784" s="280" t="s">
        <v>90</v>
      </c>
      <c r="AW5784" s="280" t="s">
        <v>31</v>
      </c>
      <c r="AX5784" s="280" t="s">
        <v>77</v>
      </c>
      <c r="AY5784" s="281" t="s">
        <v>366</v>
      </c>
    </row>
    <row r="5785" spans="2:51" s="280" customFormat="1">
      <c r="B5785" s="279"/>
      <c r="D5785" s="274" t="s">
        <v>373</v>
      </c>
      <c r="E5785" s="281" t="s">
        <v>1</v>
      </c>
      <c r="F5785" s="282" t="s">
        <v>4549</v>
      </c>
      <c r="H5785" s="283">
        <v>-2.2789999999999999</v>
      </c>
      <c r="L5785" s="279"/>
      <c r="M5785" s="284"/>
      <c r="T5785" s="285"/>
      <c r="AT5785" s="281" t="s">
        <v>373</v>
      </c>
      <c r="AU5785" s="281" t="s">
        <v>90</v>
      </c>
      <c r="AV5785" s="280" t="s">
        <v>90</v>
      </c>
      <c r="AW5785" s="280" t="s">
        <v>31</v>
      </c>
      <c r="AX5785" s="280" t="s">
        <v>77</v>
      </c>
      <c r="AY5785" s="281" t="s">
        <v>366</v>
      </c>
    </row>
    <row r="5786" spans="2:51" s="273" customFormat="1">
      <c r="B5786" s="272"/>
      <c r="D5786" s="274" t="s">
        <v>373</v>
      </c>
      <c r="E5786" s="275" t="s">
        <v>1</v>
      </c>
      <c r="F5786" s="276" t="s">
        <v>4614</v>
      </c>
      <c r="H5786" s="275" t="s">
        <v>1</v>
      </c>
      <c r="L5786" s="272"/>
      <c r="M5786" s="277"/>
      <c r="T5786" s="278"/>
      <c r="AT5786" s="275" t="s">
        <v>373</v>
      </c>
      <c r="AU5786" s="275" t="s">
        <v>90</v>
      </c>
      <c r="AV5786" s="273" t="s">
        <v>84</v>
      </c>
      <c r="AW5786" s="273" t="s">
        <v>31</v>
      </c>
      <c r="AX5786" s="273" t="s">
        <v>77</v>
      </c>
      <c r="AY5786" s="275" t="s">
        <v>366</v>
      </c>
    </row>
    <row r="5787" spans="2:51" s="280" customFormat="1">
      <c r="B5787" s="279"/>
      <c r="D5787" s="274" t="s">
        <v>373</v>
      </c>
      <c r="E5787" s="281" t="s">
        <v>1</v>
      </c>
      <c r="F5787" s="282" t="s">
        <v>4615</v>
      </c>
      <c r="H5787" s="283">
        <v>21.789000000000001</v>
      </c>
      <c r="L5787" s="279"/>
      <c r="M5787" s="284"/>
      <c r="T5787" s="285"/>
      <c r="AT5787" s="281" t="s">
        <v>373</v>
      </c>
      <c r="AU5787" s="281" t="s">
        <v>90</v>
      </c>
      <c r="AV5787" s="280" t="s">
        <v>90</v>
      </c>
      <c r="AW5787" s="280" t="s">
        <v>31</v>
      </c>
      <c r="AX5787" s="280" t="s">
        <v>77</v>
      </c>
      <c r="AY5787" s="281" t="s">
        <v>366</v>
      </c>
    </row>
    <row r="5788" spans="2:51" s="280" customFormat="1">
      <c r="B5788" s="279"/>
      <c r="D5788" s="274" t="s">
        <v>373</v>
      </c>
      <c r="E5788" s="281" t="s">
        <v>1</v>
      </c>
      <c r="F5788" s="282" t="s">
        <v>4549</v>
      </c>
      <c r="H5788" s="283">
        <v>-2.2789999999999999</v>
      </c>
      <c r="L5788" s="279"/>
      <c r="M5788" s="284"/>
      <c r="T5788" s="285"/>
      <c r="AT5788" s="281" t="s">
        <v>373</v>
      </c>
      <c r="AU5788" s="281" t="s">
        <v>90</v>
      </c>
      <c r="AV5788" s="280" t="s">
        <v>90</v>
      </c>
      <c r="AW5788" s="280" t="s">
        <v>31</v>
      </c>
      <c r="AX5788" s="280" t="s">
        <v>77</v>
      </c>
      <c r="AY5788" s="281" t="s">
        <v>366</v>
      </c>
    </row>
    <row r="5789" spans="2:51" s="273" customFormat="1">
      <c r="B5789" s="272"/>
      <c r="D5789" s="274" t="s">
        <v>373</v>
      </c>
      <c r="E5789" s="275" t="s">
        <v>1</v>
      </c>
      <c r="F5789" s="276" t="s">
        <v>4616</v>
      </c>
      <c r="H5789" s="275" t="s">
        <v>1</v>
      </c>
      <c r="L5789" s="272"/>
      <c r="M5789" s="277"/>
      <c r="T5789" s="278"/>
      <c r="AT5789" s="275" t="s">
        <v>373</v>
      </c>
      <c r="AU5789" s="275" t="s">
        <v>90</v>
      </c>
      <c r="AV5789" s="273" t="s">
        <v>84</v>
      </c>
      <c r="AW5789" s="273" t="s">
        <v>31</v>
      </c>
      <c r="AX5789" s="273" t="s">
        <v>77</v>
      </c>
      <c r="AY5789" s="275" t="s">
        <v>366</v>
      </c>
    </row>
    <row r="5790" spans="2:51" s="280" customFormat="1">
      <c r="B5790" s="279"/>
      <c r="D5790" s="274" t="s">
        <v>373</v>
      </c>
      <c r="E5790" s="281" t="s">
        <v>1</v>
      </c>
      <c r="F5790" s="282" t="s">
        <v>4617</v>
      </c>
      <c r="H5790" s="283">
        <v>21.917000000000002</v>
      </c>
      <c r="L5790" s="279"/>
      <c r="M5790" s="284"/>
      <c r="T5790" s="285"/>
      <c r="AT5790" s="281" t="s">
        <v>373</v>
      </c>
      <c r="AU5790" s="281" t="s">
        <v>90</v>
      </c>
      <c r="AV5790" s="280" t="s">
        <v>90</v>
      </c>
      <c r="AW5790" s="280" t="s">
        <v>31</v>
      </c>
      <c r="AX5790" s="280" t="s">
        <v>77</v>
      </c>
      <c r="AY5790" s="281" t="s">
        <v>366</v>
      </c>
    </row>
    <row r="5791" spans="2:51" s="280" customFormat="1">
      <c r="B5791" s="279"/>
      <c r="D5791" s="274" t="s">
        <v>373</v>
      </c>
      <c r="E5791" s="281" t="s">
        <v>1</v>
      </c>
      <c r="F5791" s="282" t="s">
        <v>4549</v>
      </c>
      <c r="H5791" s="283">
        <v>-2.2789999999999999</v>
      </c>
      <c r="L5791" s="279"/>
      <c r="M5791" s="284"/>
      <c r="T5791" s="285"/>
      <c r="AT5791" s="281" t="s">
        <v>373</v>
      </c>
      <c r="AU5791" s="281" t="s">
        <v>90</v>
      </c>
      <c r="AV5791" s="280" t="s">
        <v>90</v>
      </c>
      <c r="AW5791" s="280" t="s">
        <v>31</v>
      </c>
      <c r="AX5791" s="280" t="s">
        <v>77</v>
      </c>
      <c r="AY5791" s="281" t="s">
        <v>366</v>
      </c>
    </row>
    <row r="5792" spans="2:51" s="273" customFormat="1">
      <c r="B5792" s="272"/>
      <c r="D5792" s="274" t="s">
        <v>373</v>
      </c>
      <c r="E5792" s="275" t="s">
        <v>1</v>
      </c>
      <c r="F5792" s="276" t="s">
        <v>4618</v>
      </c>
      <c r="H5792" s="275" t="s">
        <v>1</v>
      </c>
      <c r="L5792" s="272"/>
      <c r="M5792" s="277"/>
      <c r="T5792" s="278"/>
      <c r="AT5792" s="275" t="s">
        <v>373</v>
      </c>
      <c r="AU5792" s="275" t="s">
        <v>90</v>
      </c>
      <c r="AV5792" s="273" t="s">
        <v>84</v>
      </c>
      <c r="AW5792" s="273" t="s">
        <v>31</v>
      </c>
      <c r="AX5792" s="273" t="s">
        <v>77</v>
      </c>
      <c r="AY5792" s="275" t="s">
        <v>366</v>
      </c>
    </row>
    <row r="5793" spans="2:65" s="280" customFormat="1">
      <c r="B5793" s="279"/>
      <c r="D5793" s="274" t="s">
        <v>373</v>
      </c>
      <c r="E5793" s="281" t="s">
        <v>1</v>
      </c>
      <c r="F5793" s="282" t="s">
        <v>4619</v>
      </c>
      <c r="H5793" s="283">
        <v>14.209</v>
      </c>
      <c r="L5793" s="279"/>
      <c r="M5793" s="284"/>
      <c r="T5793" s="285"/>
      <c r="AT5793" s="281" t="s">
        <v>373</v>
      </c>
      <c r="AU5793" s="281" t="s">
        <v>90</v>
      </c>
      <c r="AV5793" s="280" t="s">
        <v>90</v>
      </c>
      <c r="AW5793" s="280" t="s">
        <v>31</v>
      </c>
      <c r="AX5793" s="280" t="s">
        <v>77</v>
      </c>
      <c r="AY5793" s="281" t="s">
        <v>366</v>
      </c>
    </row>
    <row r="5794" spans="2:65" s="280" customFormat="1">
      <c r="B5794" s="279"/>
      <c r="D5794" s="274" t="s">
        <v>373</v>
      </c>
      <c r="E5794" s="281" t="s">
        <v>1</v>
      </c>
      <c r="F5794" s="282" t="s">
        <v>997</v>
      </c>
      <c r="H5794" s="283">
        <v>-1.9350000000000001</v>
      </c>
      <c r="L5794" s="279"/>
      <c r="M5794" s="284"/>
      <c r="T5794" s="285"/>
      <c r="AT5794" s="281" t="s">
        <v>373</v>
      </c>
      <c r="AU5794" s="281" t="s">
        <v>90</v>
      </c>
      <c r="AV5794" s="280" t="s">
        <v>90</v>
      </c>
      <c r="AW5794" s="280" t="s">
        <v>31</v>
      </c>
      <c r="AX5794" s="280" t="s">
        <v>77</v>
      </c>
      <c r="AY5794" s="281" t="s">
        <v>366</v>
      </c>
    </row>
    <row r="5795" spans="2:65" s="273" customFormat="1">
      <c r="B5795" s="272"/>
      <c r="D5795" s="274" t="s">
        <v>373</v>
      </c>
      <c r="E5795" s="275" t="s">
        <v>1</v>
      </c>
      <c r="F5795" s="276" t="s">
        <v>4620</v>
      </c>
      <c r="H5795" s="275" t="s">
        <v>1</v>
      </c>
      <c r="L5795" s="272"/>
      <c r="M5795" s="277"/>
      <c r="T5795" s="278"/>
      <c r="AT5795" s="275" t="s">
        <v>373</v>
      </c>
      <c r="AU5795" s="275" t="s">
        <v>90</v>
      </c>
      <c r="AV5795" s="273" t="s">
        <v>84</v>
      </c>
      <c r="AW5795" s="273" t="s">
        <v>31</v>
      </c>
      <c r="AX5795" s="273" t="s">
        <v>77</v>
      </c>
      <c r="AY5795" s="275" t="s">
        <v>366</v>
      </c>
    </row>
    <row r="5796" spans="2:65" s="280" customFormat="1">
      <c r="B5796" s="279"/>
      <c r="D5796" s="274" t="s">
        <v>373</v>
      </c>
      <c r="E5796" s="281" t="s">
        <v>1</v>
      </c>
      <c r="F5796" s="282" t="s">
        <v>4621</v>
      </c>
      <c r="H5796" s="283">
        <v>13.849</v>
      </c>
      <c r="L5796" s="279"/>
      <c r="M5796" s="284"/>
      <c r="T5796" s="285"/>
      <c r="AT5796" s="281" t="s">
        <v>373</v>
      </c>
      <c r="AU5796" s="281" t="s">
        <v>90</v>
      </c>
      <c r="AV5796" s="280" t="s">
        <v>90</v>
      </c>
      <c r="AW5796" s="280" t="s">
        <v>31</v>
      </c>
      <c r="AX5796" s="280" t="s">
        <v>77</v>
      </c>
      <c r="AY5796" s="281" t="s">
        <v>366</v>
      </c>
    </row>
    <row r="5797" spans="2:65" s="280" customFormat="1">
      <c r="B5797" s="279"/>
      <c r="D5797" s="274" t="s">
        <v>373</v>
      </c>
      <c r="E5797" s="281" t="s">
        <v>1</v>
      </c>
      <c r="F5797" s="282" t="s">
        <v>4622</v>
      </c>
      <c r="H5797" s="283">
        <v>-2.2360000000000002</v>
      </c>
      <c r="L5797" s="279"/>
      <c r="M5797" s="284"/>
      <c r="T5797" s="285"/>
      <c r="AT5797" s="281" t="s">
        <v>373</v>
      </c>
      <c r="AU5797" s="281" t="s">
        <v>90</v>
      </c>
      <c r="AV5797" s="280" t="s">
        <v>90</v>
      </c>
      <c r="AW5797" s="280" t="s">
        <v>31</v>
      </c>
      <c r="AX5797" s="280" t="s">
        <v>77</v>
      </c>
      <c r="AY5797" s="281" t="s">
        <v>366</v>
      </c>
    </row>
    <row r="5798" spans="2:65" s="294" customFormat="1">
      <c r="B5798" s="293"/>
      <c r="D5798" s="274" t="s">
        <v>373</v>
      </c>
      <c r="E5798" s="295" t="s">
        <v>1</v>
      </c>
      <c r="F5798" s="296" t="s">
        <v>397</v>
      </c>
      <c r="H5798" s="297">
        <v>82.6</v>
      </c>
      <c r="L5798" s="293"/>
      <c r="M5798" s="298"/>
      <c r="T5798" s="299"/>
      <c r="AT5798" s="295" t="s">
        <v>373</v>
      </c>
      <c r="AU5798" s="295" t="s">
        <v>90</v>
      </c>
      <c r="AV5798" s="294" t="s">
        <v>149</v>
      </c>
      <c r="AW5798" s="294" t="s">
        <v>31</v>
      </c>
      <c r="AX5798" s="294" t="s">
        <v>77</v>
      </c>
      <c r="AY5798" s="295" t="s">
        <v>366</v>
      </c>
    </row>
    <row r="5799" spans="2:65" s="287" customFormat="1">
      <c r="B5799" s="286"/>
      <c r="D5799" s="274" t="s">
        <v>373</v>
      </c>
      <c r="E5799" s="288" t="s">
        <v>1</v>
      </c>
      <c r="F5799" s="289" t="s">
        <v>378</v>
      </c>
      <c r="H5799" s="290">
        <v>97.334000000000003</v>
      </c>
      <c r="L5799" s="286"/>
      <c r="M5799" s="291"/>
      <c r="T5799" s="292"/>
      <c r="AT5799" s="288" t="s">
        <v>373</v>
      </c>
      <c r="AU5799" s="288" t="s">
        <v>90</v>
      </c>
      <c r="AV5799" s="287" t="s">
        <v>371</v>
      </c>
      <c r="AW5799" s="287" t="s">
        <v>31</v>
      </c>
      <c r="AX5799" s="287" t="s">
        <v>84</v>
      </c>
      <c r="AY5799" s="288" t="s">
        <v>366</v>
      </c>
    </row>
    <row r="5800" spans="2:65" s="74" customFormat="1" ht="55.5" customHeight="1">
      <c r="B5800" s="73"/>
      <c r="C5800" s="260" t="s">
        <v>4623</v>
      </c>
      <c r="D5800" s="260" t="s">
        <v>368</v>
      </c>
      <c r="E5800" s="261" t="s">
        <v>4624</v>
      </c>
      <c r="F5800" s="262" t="s">
        <v>4625</v>
      </c>
      <c r="G5800" s="263" t="s">
        <v>249</v>
      </c>
      <c r="H5800" s="264">
        <v>129.53200000000001</v>
      </c>
      <c r="I5800" s="26"/>
      <c r="J5800" s="266">
        <f>ROUND(I5800*H5800,2)</f>
        <v>0</v>
      </c>
      <c r="K5800" s="267"/>
      <c r="L5800" s="73"/>
      <c r="M5800" s="27" t="s">
        <v>1</v>
      </c>
      <c r="N5800" s="233" t="s">
        <v>43</v>
      </c>
      <c r="P5800" s="269">
        <f>O5800*H5800</f>
        <v>0</v>
      </c>
      <c r="Q5800" s="269">
        <v>5.1992320000000002E-2</v>
      </c>
      <c r="R5800" s="269">
        <f>Q5800*H5800</f>
        <v>6.7346691942400003</v>
      </c>
      <c r="S5800" s="269">
        <v>0</v>
      </c>
      <c r="T5800" s="270">
        <f>S5800*H5800</f>
        <v>0</v>
      </c>
      <c r="AR5800" s="271" t="s">
        <v>495</v>
      </c>
      <c r="AT5800" s="271" t="s">
        <v>368</v>
      </c>
      <c r="AU5800" s="271" t="s">
        <v>90</v>
      </c>
      <c r="AY5800" s="53" t="s">
        <v>366</v>
      </c>
      <c r="BE5800" s="179">
        <f>IF(N5800="základná",J5800,0)</f>
        <v>0</v>
      </c>
      <c r="BF5800" s="179">
        <f>IF(N5800="znížená",J5800,0)</f>
        <v>0</v>
      </c>
      <c r="BG5800" s="179">
        <f>IF(N5800="zákl. prenesená",J5800,0)</f>
        <v>0</v>
      </c>
      <c r="BH5800" s="179">
        <f>IF(N5800="zníž. prenesená",J5800,0)</f>
        <v>0</v>
      </c>
      <c r="BI5800" s="179">
        <f>IF(N5800="nulová",J5800,0)</f>
        <v>0</v>
      </c>
      <c r="BJ5800" s="53" t="s">
        <v>90</v>
      </c>
      <c r="BK5800" s="179">
        <f>ROUND(I5800*H5800,2)</f>
        <v>0</v>
      </c>
      <c r="BL5800" s="53" t="s">
        <v>495</v>
      </c>
      <c r="BM5800" s="271" t="s">
        <v>4626</v>
      </c>
    </row>
    <row r="5801" spans="2:65" s="273" customFormat="1">
      <c r="B5801" s="272"/>
      <c r="D5801" s="274" t="s">
        <v>373</v>
      </c>
      <c r="E5801" s="275" t="s">
        <v>1</v>
      </c>
      <c r="F5801" s="276" t="s">
        <v>746</v>
      </c>
      <c r="H5801" s="275" t="s">
        <v>1</v>
      </c>
      <c r="L5801" s="272"/>
      <c r="M5801" s="277"/>
      <c r="T5801" s="278"/>
      <c r="AT5801" s="275" t="s">
        <v>373</v>
      </c>
      <c r="AU5801" s="275" t="s">
        <v>90</v>
      </c>
      <c r="AV5801" s="273" t="s">
        <v>84</v>
      </c>
      <c r="AW5801" s="273" t="s">
        <v>31</v>
      </c>
      <c r="AX5801" s="273" t="s">
        <v>77</v>
      </c>
      <c r="AY5801" s="275" t="s">
        <v>366</v>
      </c>
    </row>
    <row r="5802" spans="2:65" s="273" customFormat="1">
      <c r="B5802" s="272"/>
      <c r="D5802" s="274" t="s">
        <v>373</v>
      </c>
      <c r="E5802" s="275" t="s">
        <v>1</v>
      </c>
      <c r="F5802" s="276" t="s">
        <v>4627</v>
      </c>
      <c r="H5802" s="275" t="s">
        <v>1</v>
      </c>
      <c r="L5802" s="272"/>
      <c r="M5802" s="277"/>
      <c r="T5802" s="278"/>
      <c r="AT5802" s="275" t="s">
        <v>373</v>
      </c>
      <c r="AU5802" s="275" t="s">
        <v>90</v>
      </c>
      <c r="AV5802" s="273" t="s">
        <v>84</v>
      </c>
      <c r="AW5802" s="273" t="s">
        <v>31</v>
      </c>
      <c r="AX5802" s="273" t="s">
        <v>77</v>
      </c>
      <c r="AY5802" s="275" t="s">
        <v>366</v>
      </c>
    </row>
    <row r="5803" spans="2:65" s="280" customFormat="1">
      <c r="B5803" s="279"/>
      <c r="D5803" s="274" t="s">
        <v>373</v>
      </c>
      <c r="E5803" s="281" t="s">
        <v>1</v>
      </c>
      <c r="F5803" s="282" t="s">
        <v>4628</v>
      </c>
      <c r="H5803" s="283">
        <v>35.779000000000003</v>
      </c>
      <c r="L5803" s="279"/>
      <c r="M5803" s="284"/>
      <c r="T5803" s="285"/>
      <c r="AT5803" s="281" t="s">
        <v>373</v>
      </c>
      <c r="AU5803" s="281" t="s">
        <v>90</v>
      </c>
      <c r="AV5803" s="280" t="s">
        <v>90</v>
      </c>
      <c r="AW5803" s="280" t="s">
        <v>31</v>
      </c>
      <c r="AX5803" s="280" t="s">
        <v>77</v>
      </c>
      <c r="AY5803" s="281" t="s">
        <v>366</v>
      </c>
    </row>
    <row r="5804" spans="2:65" s="280" customFormat="1">
      <c r="B5804" s="279"/>
      <c r="D5804" s="274" t="s">
        <v>373</v>
      </c>
      <c r="E5804" s="281" t="s">
        <v>1</v>
      </c>
      <c r="F5804" s="282" t="s">
        <v>4629</v>
      </c>
      <c r="H5804" s="283">
        <v>-6.7729999999999997</v>
      </c>
      <c r="L5804" s="279"/>
      <c r="M5804" s="284"/>
      <c r="T5804" s="285"/>
      <c r="AT5804" s="281" t="s">
        <v>373</v>
      </c>
      <c r="AU5804" s="281" t="s">
        <v>90</v>
      </c>
      <c r="AV5804" s="280" t="s">
        <v>90</v>
      </c>
      <c r="AW5804" s="280" t="s">
        <v>31</v>
      </c>
      <c r="AX5804" s="280" t="s">
        <v>77</v>
      </c>
      <c r="AY5804" s="281" t="s">
        <v>366</v>
      </c>
    </row>
    <row r="5805" spans="2:65" s="294" customFormat="1">
      <c r="B5805" s="293"/>
      <c r="D5805" s="274" t="s">
        <v>373</v>
      </c>
      <c r="E5805" s="295" t="s">
        <v>1</v>
      </c>
      <c r="F5805" s="296" t="s">
        <v>745</v>
      </c>
      <c r="H5805" s="297">
        <v>29.006</v>
      </c>
      <c r="L5805" s="293"/>
      <c r="M5805" s="298"/>
      <c r="T5805" s="299"/>
      <c r="AT5805" s="295" t="s">
        <v>373</v>
      </c>
      <c r="AU5805" s="295" t="s">
        <v>90</v>
      </c>
      <c r="AV5805" s="294" t="s">
        <v>149</v>
      </c>
      <c r="AW5805" s="294" t="s">
        <v>31</v>
      </c>
      <c r="AX5805" s="294" t="s">
        <v>77</v>
      </c>
      <c r="AY5805" s="295" t="s">
        <v>366</v>
      </c>
    </row>
    <row r="5806" spans="2:65" s="273" customFormat="1">
      <c r="B5806" s="272"/>
      <c r="D5806" s="274" t="s">
        <v>373</v>
      </c>
      <c r="E5806" s="275" t="s">
        <v>1</v>
      </c>
      <c r="F5806" s="276" t="s">
        <v>749</v>
      </c>
      <c r="H5806" s="275" t="s">
        <v>1</v>
      </c>
      <c r="L5806" s="272"/>
      <c r="M5806" s="277"/>
      <c r="T5806" s="278"/>
      <c r="AT5806" s="275" t="s">
        <v>373</v>
      </c>
      <c r="AU5806" s="275" t="s">
        <v>90</v>
      </c>
      <c r="AV5806" s="273" t="s">
        <v>84</v>
      </c>
      <c r="AW5806" s="273" t="s">
        <v>31</v>
      </c>
      <c r="AX5806" s="273" t="s">
        <v>77</v>
      </c>
      <c r="AY5806" s="275" t="s">
        <v>366</v>
      </c>
    </row>
    <row r="5807" spans="2:65" s="273" customFormat="1">
      <c r="B5807" s="272"/>
      <c r="D5807" s="274" t="s">
        <v>373</v>
      </c>
      <c r="E5807" s="275" t="s">
        <v>1</v>
      </c>
      <c r="F5807" s="276" t="s">
        <v>4630</v>
      </c>
      <c r="H5807" s="275" t="s">
        <v>1</v>
      </c>
      <c r="L5807" s="272"/>
      <c r="M5807" s="277"/>
      <c r="T5807" s="278"/>
      <c r="AT5807" s="275" t="s">
        <v>373</v>
      </c>
      <c r="AU5807" s="275" t="s">
        <v>90</v>
      </c>
      <c r="AV5807" s="273" t="s">
        <v>84</v>
      </c>
      <c r="AW5807" s="273" t="s">
        <v>31</v>
      </c>
      <c r="AX5807" s="273" t="s">
        <v>77</v>
      </c>
      <c r="AY5807" s="275" t="s">
        <v>366</v>
      </c>
    </row>
    <row r="5808" spans="2:65" s="280" customFormat="1">
      <c r="B5808" s="279"/>
      <c r="D5808" s="274" t="s">
        <v>373</v>
      </c>
      <c r="E5808" s="281" t="s">
        <v>1</v>
      </c>
      <c r="F5808" s="282" t="s">
        <v>4631</v>
      </c>
      <c r="H5808" s="283">
        <v>39.536000000000001</v>
      </c>
      <c r="L5808" s="279"/>
      <c r="M5808" s="284"/>
      <c r="T5808" s="285"/>
      <c r="AT5808" s="281" t="s">
        <v>373</v>
      </c>
      <c r="AU5808" s="281" t="s">
        <v>90</v>
      </c>
      <c r="AV5808" s="280" t="s">
        <v>90</v>
      </c>
      <c r="AW5808" s="280" t="s">
        <v>31</v>
      </c>
      <c r="AX5808" s="280" t="s">
        <v>77</v>
      </c>
      <c r="AY5808" s="281" t="s">
        <v>366</v>
      </c>
    </row>
    <row r="5809" spans="2:65" s="280" customFormat="1">
      <c r="B5809" s="279"/>
      <c r="D5809" s="274" t="s">
        <v>373</v>
      </c>
      <c r="E5809" s="281" t="s">
        <v>1</v>
      </c>
      <c r="F5809" s="282" t="s">
        <v>4632</v>
      </c>
      <c r="H5809" s="283">
        <v>-6.8369999999999997</v>
      </c>
      <c r="L5809" s="279"/>
      <c r="M5809" s="284"/>
      <c r="T5809" s="285"/>
      <c r="AT5809" s="281" t="s">
        <v>373</v>
      </c>
      <c r="AU5809" s="281" t="s">
        <v>90</v>
      </c>
      <c r="AV5809" s="280" t="s">
        <v>90</v>
      </c>
      <c r="AW5809" s="280" t="s">
        <v>31</v>
      </c>
      <c r="AX5809" s="280" t="s">
        <v>77</v>
      </c>
      <c r="AY5809" s="281" t="s">
        <v>366</v>
      </c>
    </row>
    <row r="5810" spans="2:65" s="294" customFormat="1">
      <c r="B5810" s="293"/>
      <c r="D5810" s="274" t="s">
        <v>373</v>
      </c>
      <c r="E5810" s="295" t="s">
        <v>1</v>
      </c>
      <c r="F5810" s="296" t="s">
        <v>745</v>
      </c>
      <c r="H5810" s="297">
        <v>32.698999999999998</v>
      </c>
      <c r="L5810" s="293"/>
      <c r="M5810" s="298"/>
      <c r="T5810" s="299"/>
      <c r="AT5810" s="295" t="s">
        <v>373</v>
      </c>
      <c r="AU5810" s="295" t="s">
        <v>90</v>
      </c>
      <c r="AV5810" s="294" t="s">
        <v>149</v>
      </c>
      <c r="AW5810" s="294" t="s">
        <v>31</v>
      </c>
      <c r="AX5810" s="294" t="s">
        <v>77</v>
      </c>
      <c r="AY5810" s="295" t="s">
        <v>366</v>
      </c>
    </row>
    <row r="5811" spans="2:65" s="273" customFormat="1">
      <c r="B5811" s="272"/>
      <c r="D5811" s="274" t="s">
        <v>373</v>
      </c>
      <c r="E5811" s="275" t="s">
        <v>1</v>
      </c>
      <c r="F5811" s="276" t="s">
        <v>752</v>
      </c>
      <c r="H5811" s="275" t="s">
        <v>1</v>
      </c>
      <c r="L5811" s="272"/>
      <c r="M5811" s="277"/>
      <c r="T5811" s="278"/>
      <c r="AT5811" s="275" t="s">
        <v>373</v>
      </c>
      <c r="AU5811" s="275" t="s">
        <v>90</v>
      </c>
      <c r="AV5811" s="273" t="s">
        <v>84</v>
      </c>
      <c r="AW5811" s="273" t="s">
        <v>31</v>
      </c>
      <c r="AX5811" s="273" t="s">
        <v>77</v>
      </c>
      <c r="AY5811" s="275" t="s">
        <v>366</v>
      </c>
    </row>
    <row r="5812" spans="2:65" s="273" customFormat="1">
      <c r="B5812" s="272"/>
      <c r="D5812" s="274" t="s">
        <v>373</v>
      </c>
      <c r="E5812" s="275" t="s">
        <v>1</v>
      </c>
      <c r="F5812" s="276" t="s">
        <v>4633</v>
      </c>
      <c r="H5812" s="275" t="s">
        <v>1</v>
      </c>
      <c r="L5812" s="272"/>
      <c r="M5812" s="277"/>
      <c r="T5812" s="278"/>
      <c r="AT5812" s="275" t="s">
        <v>373</v>
      </c>
      <c r="AU5812" s="275" t="s">
        <v>90</v>
      </c>
      <c r="AV5812" s="273" t="s">
        <v>84</v>
      </c>
      <c r="AW5812" s="273" t="s">
        <v>31</v>
      </c>
      <c r="AX5812" s="273" t="s">
        <v>77</v>
      </c>
      <c r="AY5812" s="275" t="s">
        <v>366</v>
      </c>
    </row>
    <row r="5813" spans="2:65" s="280" customFormat="1">
      <c r="B5813" s="279"/>
      <c r="D5813" s="274" t="s">
        <v>373</v>
      </c>
      <c r="E5813" s="281" t="s">
        <v>1</v>
      </c>
      <c r="F5813" s="282" t="s">
        <v>4634</v>
      </c>
      <c r="H5813" s="283">
        <v>21.367999999999999</v>
      </c>
      <c r="L5813" s="279"/>
      <c r="M5813" s="284"/>
      <c r="T5813" s="285"/>
      <c r="AT5813" s="281" t="s">
        <v>373</v>
      </c>
      <c r="AU5813" s="281" t="s">
        <v>90</v>
      </c>
      <c r="AV5813" s="280" t="s">
        <v>90</v>
      </c>
      <c r="AW5813" s="280" t="s">
        <v>31</v>
      </c>
      <c r="AX5813" s="280" t="s">
        <v>77</v>
      </c>
      <c r="AY5813" s="281" t="s">
        <v>366</v>
      </c>
    </row>
    <row r="5814" spans="2:65" s="273" customFormat="1">
      <c r="B5814" s="272"/>
      <c r="D5814" s="274" t="s">
        <v>373</v>
      </c>
      <c r="E5814" s="275" t="s">
        <v>1</v>
      </c>
      <c r="F5814" s="276" t="s">
        <v>4635</v>
      </c>
      <c r="H5814" s="275" t="s">
        <v>1</v>
      </c>
      <c r="L5814" s="272"/>
      <c r="M5814" s="277"/>
      <c r="T5814" s="278"/>
      <c r="AT5814" s="275" t="s">
        <v>373</v>
      </c>
      <c r="AU5814" s="275" t="s">
        <v>90</v>
      </c>
      <c r="AV5814" s="273" t="s">
        <v>84</v>
      </c>
      <c r="AW5814" s="273" t="s">
        <v>31</v>
      </c>
      <c r="AX5814" s="273" t="s">
        <v>77</v>
      </c>
      <c r="AY5814" s="275" t="s">
        <v>366</v>
      </c>
    </row>
    <row r="5815" spans="2:65" s="280" customFormat="1">
      <c r="B5815" s="279"/>
      <c r="D5815" s="274" t="s">
        <v>373</v>
      </c>
      <c r="E5815" s="281" t="s">
        <v>1</v>
      </c>
      <c r="F5815" s="282" t="s">
        <v>4636</v>
      </c>
      <c r="H5815" s="283">
        <v>55.575000000000003</v>
      </c>
      <c r="L5815" s="279"/>
      <c r="M5815" s="284"/>
      <c r="T5815" s="285"/>
      <c r="AT5815" s="281" t="s">
        <v>373</v>
      </c>
      <c r="AU5815" s="281" t="s">
        <v>90</v>
      </c>
      <c r="AV5815" s="280" t="s">
        <v>90</v>
      </c>
      <c r="AW5815" s="280" t="s">
        <v>31</v>
      </c>
      <c r="AX5815" s="280" t="s">
        <v>77</v>
      </c>
      <c r="AY5815" s="281" t="s">
        <v>366</v>
      </c>
    </row>
    <row r="5816" spans="2:65" s="280" customFormat="1">
      <c r="B5816" s="279"/>
      <c r="D5816" s="274" t="s">
        <v>373</v>
      </c>
      <c r="E5816" s="281" t="s">
        <v>1</v>
      </c>
      <c r="F5816" s="282" t="s">
        <v>4637</v>
      </c>
      <c r="H5816" s="283">
        <v>-9.1159999999999997</v>
      </c>
      <c r="L5816" s="279"/>
      <c r="M5816" s="284"/>
      <c r="T5816" s="285"/>
      <c r="AT5816" s="281" t="s">
        <v>373</v>
      </c>
      <c r="AU5816" s="281" t="s">
        <v>90</v>
      </c>
      <c r="AV5816" s="280" t="s">
        <v>90</v>
      </c>
      <c r="AW5816" s="280" t="s">
        <v>31</v>
      </c>
      <c r="AX5816" s="280" t="s">
        <v>77</v>
      </c>
      <c r="AY5816" s="281" t="s">
        <v>366</v>
      </c>
    </row>
    <row r="5817" spans="2:65" s="294" customFormat="1">
      <c r="B5817" s="293"/>
      <c r="D5817" s="274" t="s">
        <v>373</v>
      </c>
      <c r="E5817" s="295" t="s">
        <v>1</v>
      </c>
      <c r="F5817" s="296" t="s">
        <v>397</v>
      </c>
      <c r="H5817" s="297">
        <v>67.826999999999998</v>
      </c>
      <c r="L5817" s="293"/>
      <c r="M5817" s="298"/>
      <c r="T5817" s="299"/>
      <c r="AT5817" s="295" t="s">
        <v>373</v>
      </c>
      <c r="AU5817" s="295" t="s">
        <v>90</v>
      </c>
      <c r="AV5817" s="294" t="s">
        <v>149</v>
      </c>
      <c r="AW5817" s="294" t="s">
        <v>31</v>
      </c>
      <c r="AX5817" s="294" t="s">
        <v>77</v>
      </c>
      <c r="AY5817" s="295" t="s">
        <v>366</v>
      </c>
    </row>
    <row r="5818" spans="2:65" s="287" customFormat="1">
      <c r="B5818" s="286"/>
      <c r="D5818" s="274" t="s">
        <v>373</v>
      </c>
      <c r="E5818" s="288" t="s">
        <v>1</v>
      </c>
      <c r="F5818" s="289" t="s">
        <v>378</v>
      </c>
      <c r="H5818" s="290">
        <v>129.53200000000001</v>
      </c>
      <c r="L5818" s="286"/>
      <c r="M5818" s="291"/>
      <c r="T5818" s="292"/>
      <c r="AT5818" s="288" t="s">
        <v>373</v>
      </c>
      <c r="AU5818" s="288" t="s">
        <v>90</v>
      </c>
      <c r="AV5818" s="287" t="s">
        <v>371</v>
      </c>
      <c r="AW5818" s="287" t="s">
        <v>31</v>
      </c>
      <c r="AX5818" s="287" t="s">
        <v>84</v>
      </c>
      <c r="AY5818" s="288" t="s">
        <v>366</v>
      </c>
    </row>
    <row r="5819" spans="2:65" s="74" customFormat="1" ht="44.25" customHeight="1">
      <c r="B5819" s="73"/>
      <c r="C5819" s="260" t="s">
        <v>4638</v>
      </c>
      <c r="D5819" s="260" t="s">
        <v>368</v>
      </c>
      <c r="E5819" s="261" t="s">
        <v>4639</v>
      </c>
      <c r="F5819" s="262" t="s">
        <v>4640</v>
      </c>
      <c r="G5819" s="263" t="s">
        <v>249</v>
      </c>
      <c r="H5819" s="264">
        <v>30.231000000000002</v>
      </c>
      <c r="I5819" s="26"/>
      <c r="J5819" s="266">
        <f>ROUND(I5819*H5819,2)</f>
        <v>0</v>
      </c>
      <c r="K5819" s="267"/>
      <c r="L5819" s="73"/>
      <c r="M5819" s="27" t="s">
        <v>1</v>
      </c>
      <c r="N5819" s="233" t="s">
        <v>43</v>
      </c>
      <c r="P5819" s="269">
        <f>O5819*H5819</f>
        <v>0</v>
      </c>
      <c r="Q5819" s="269">
        <v>6.4592319999999995E-2</v>
      </c>
      <c r="R5819" s="269">
        <f>Q5819*H5819</f>
        <v>1.95269042592</v>
      </c>
      <c r="S5819" s="269">
        <v>0</v>
      </c>
      <c r="T5819" s="270">
        <f>S5819*H5819</f>
        <v>0</v>
      </c>
      <c r="AR5819" s="271" t="s">
        <v>495</v>
      </c>
      <c r="AT5819" s="271" t="s">
        <v>368</v>
      </c>
      <c r="AU5819" s="271" t="s">
        <v>90</v>
      </c>
      <c r="AY5819" s="53" t="s">
        <v>366</v>
      </c>
      <c r="BE5819" s="179">
        <f>IF(N5819="základná",J5819,0)</f>
        <v>0</v>
      </c>
      <c r="BF5819" s="179">
        <f>IF(N5819="znížená",J5819,0)</f>
        <v>0</v>
      </c>
      <c r="BG5819" s="179">
        <f>IF(N5819="zákl. prenesená",J5819,0)</f>
        <v>0</v>
      </c>
      <c r="BH5819" s="179">
        <f>IF(N5819="zníž. prenesená",J5819,0)</f>
        <v>0</v>
      </c>
      <c r="BI5819" s="179">
        <f>IF(N5819="nulová",J5819,0)</f>
        <v>0</v>
      </c>
      <c r="BJ5819" s="53" t="s">
        <v>90</v>
      </c>
      <c r="BK5819" s="179">
        <f>ROUND(I5819*H5819,2)</f>
        <v>0</v>
      </c>
      <c r="BL5819" s="53" t="s">
        <v>495</v>
      </c>
      <c r="BM5819" s="271" t="s">
        <v>4641</v>
      </c>
    </row>
    <row r="5820" spans="2:65" s="273" customFormat="1">
      <c r="B5820" s="272"/>
      <c r="D5820" s="274" t="s">
        <v>373</v>
      </c>
      <c r="E5820" s="275" t="s">
        <v>1</v>
      </c>
      <c r="F5820" s="276" t="s">
        <v>746</v>
      </c>
      <c r="H5820" s="275" t="s">
        <v>1</v>
      </c>
      <c r="L5820" s="272"/>
      <c r="M5820" s="277"/>
      <c r="T5820" s="278"/>
      <c r="AT5820" s="275" t="s">
        <v>373</v>
      </c>
      <c r="AU5820" s="275" t="s">
        <v>90</v>
      </c>
      <c r="AV5820" s="273" t="s">
        <v>84</v>
      </c>
      <c r="AW5820" s="273" t="s">
        <v>31</v>
      </c>
      <c r="AX5820" s="273" t="s">
        <v>77</v>
      </c>
      <c r="AY5820" s="275" t="s">
        <v>366</v>
      </c>
    </row>
    <row r="5821" spans="2:65" s="273" customFormat="1">
      <c r="B5821" s="272"/>
      <c r="D5821" s="274" t="s">
        <v>373</v>
      </c>
      <c r="E5821" s="275" t="s">
        <v>1</v>
      </c>
      <c r="F5821" s="276" t="s">
        <v>4642</v>
      </c>
      <c r="H5821" s="275" t="s">
        <v>1</v>
      </c>
      <c r="L5821" s="272"/>
      <c r="M5821" s="277"/>
      <c r="T5821" s="278"/>
      <c r="AT5821" s="275" t="s">
        <v>373</v>
      </c>
      <c r="AU5821" s="275" t="s">
        <v>90</v>
      </c>
      <c r="AV5821" s="273" t="s">
        <v>84</v>
      </c>
      <c r="AW5821" s="273" t="s">
        <v>31</v>
      </c>
      <c r="AX5821" s="273" t="s">
        <v>77</v>
      </c>
      <c r="AY5821" s="275" t="s">
        <v>366</v>
      </c>
    </row>
    <row r="5822" spans="2:65" s="280" customFormat="1">
      <c r="B5822" s="279"/>
      <c r="D5822" s="274" t="s">
        <v>373</v>
      </c>
      <c r="E5822" s="281" t="s">
        <v>1</v>
      </c>
      <c r="F5822" s="282" t="s">
        <v>4643</v>
      </c>
      <c r="H5822" s="283">
        <v>9.6539999999999999</v>
      </c>
      <c r="L5822" s="279"/>
      <c r="M5822" s="284"/>
      <c r="T5822" s="285"/>
      <c r="AT5822" s="281" t="s">
        <v>373</v>
      </c>
      <c r="AU5822" s="281" t="s">
        <v>90</v>
      </c>
      <c r="AV5822" s="280" t="s">
        <v>90</v>
      </c>
      <c r="AW5822" s="280" t="s">
        <v>31</v>
      </c>
      <c r="AX5822" s="280" t="s">
        <v>77</v>
      </c>
      <c r="AY5822" s="281" t="s">
        <v>366</v>
      </c>
    </row>
    <row r="5823" spans="2:65" s="294" customFormat="1">
      <c r="B5823" s="293"/>
      <c r="D5823" s="274" t="s">
        <v>373</v>
      </c>
      <c r="E5823" s="295" t="s">
        <v>1</v>
      </c>
      <c r="F5823" s="296" t="s">
        <v>745</v>
      </c>
      <c r="H5823" s="297">
        <v>9.6539999999999999</v>
      </c>
      <c r="L5823" s="293"/>
      <c r="M5823" s="298"/>
      <c r="T5823" s="299"/>
      <c r="AT5823" s="295" t="s">
        <v>373</v>
      </c>
      <c r="AU5823" s="295" t="s">
        <v>90</v>
      </c>
      <c r="AV5823" s="294" t="s">
        <v>149</v>
      </c>
      <c r="AW5823" s="294" t="s">
        <v>31</v>
      </c>
      <c r="AX5823" s="294" t="s">
        <v>77</v>
      </c>
      <c r="AY5823" s="295" t="s">
        <v>366</v>
      </c>
    </row>
    <row r="5824" spans="2:65" s="273" customFormat="1">
      <c r="B5824" s="272"/>
      <c r="D5824" s="274" t="s">
        <v>373</v>
      </c>
      <c r="E5824" s="275" t="s">
        <v>1</v>
      </c>
      <c r="F5824" s="276" t="s">
        <v>749</v>
      </c>
      <c r="H5824" s="275" t="s">
        <v>1</v>
      </c>
      <c r="L5824" s="272"/>
      <c r="M5824" s="277"/>
      <c r="T5824" s="278"/>
      <c r="AT5824" s="275" t="s">
        <v>373</v>
      </c>
      <c r="AU5824" s="275" t="s">
        <v>90</v>
      </c>
      <c r="AV5824" s="273" t="s">
        <v>84</v>
      </c>
      <c r="AW5824" s="273" t="s">
        <v>31</v>
      </c>
      <c r="AX5824" s="273" t="s">
        <v>77</v>
      </c>
      <c r="AY5824" s="275" t="s">
        <v>366</v>
      </c>
    </row>
    <row r="5825" spans="2:65" s="273" customFormat="1">
      <c r="B5825" s="272"/>
      <c r="D5825" s="274" t="s">
        <v>373</v>
      </c>
      <c r="E5825" s="275" t="s">
        <v>1</v>
      </c>
      <c r="F5825" s="276" t="s">
        <v>4644</v>
      </c>
      <c r="H5825" s="275" t="s">
        <v>1</v>
      </c>
      <c r="L5825" s="272"/>
      <c r="M5825" s="277"/>
      <c r="T5825" s="278"/>
      <c r="AT5825" s="275" t="s">
        <v>373</v>
      </c>
      <c r="AU5825" s="275" t="s">
        <v>90</v>
      </c>
      <c r="AV5825" s="273" t="s">
        <v>84</v>
      </c>
      <c r="AW5825" s="273" t="s">
        <v>31</v>
      </c>
      <c r="AX5825" s="273" t="s">
        <v>77</v>
      </c>
      <c r="AY5825" s="275" t="s">
        <v>366</v>
      </c>
    </row>
    <row r="5826" spans="2:65" s="280" customFormat="1">
      <c r="B5826" s="279"/>
      <c r="D5826" s="274" t="s">
        <v>373</v>
      </c>
      <c r="E5826" s="281" t="s">
        <v>1</v>
      </c>
      <c r="F5826" s="282" t="s">
        <v>4645</v>
      </c>
      <c r="H5826" s="283">
        <v>11.222</v>
      </c>
      <c r="L5826" s="279"/>
      <c r="M5826" s="284"/>
      <c r="T5826" s="285"/>
      <c r="AT5826" s="281" t="s">
        <v>373</v>
      </c>
      <c r="AU5826" s="281" t="s">
        <v>90</v>
      </c>
      <c r="AV5826" s="280" t="s">
        <v>90</v>
      </c>
      <c r="AW5826" s="280" t="s">
        <v>31</v>
      </c>
      <c r="AX5826" s="280" t="s">
        <v>77</v>
      </c>
      <c r="AY5826" s="281" t="s">
        <v>366</v>
      </c>
    </row>
    <row r="5827" spans="2:65" s="294" customFormat="1">
      <c r="B5827" s="293"/>
      <c r="D5827" s="274" t="s">
        <v>373</v>
      </c>
      <c r="E5827" s="295" t="s">
        <v>1</v>
      </c>
      <c r="F5827" s="296" t="s">
        <v>745</v>
      </c>
      <c r="H5827" s="297">
        <v>11.222</v>
      </c>
      <c r="L5827" s="293"/>
      <c r="M5827" s="298"/>
      <c r="T5827" s="299"/>
      <c r="AT5827" s="295" t="s">
        <v>373</v>
      </c>
      <c r="AU5827" s="295" t="s">
        <v>90</v>
      </c>
      <c r="AV5827" s="294" t="s">
        <v>149</v>
      </c>
      <c r="AW5827" s="294" t="s">
        <v>31</v>
      </c>
      <c r="AX5827" s="294" t="s">
        <v>77</v>
      </c>
      <c r="AY5827" s="295" t="s">
        <v>366</v>
      </c>
    </row>
    <row r="5828" spans="2:65" s="273" customFormat="1">
      <c r="B5828" s="272"/>
      <c r="D5828" s="274" t="s">
        <v>373</v>
      </c>
      <c r="E5828" s="275" t="s">
        <v>1</v>
      </c>
      <c r="F5828" s="276" t="s">
        <v>752</v>
      </c>
      <c r="H5828" s="275" t="s">
        <v>1</v>
      </c>
      <c r="L5828" s="272"/>
      <c r="M5828" s="277"/>
      <c r="T5828" s="278"/>
      <c r="AT5828" s="275" t="s">
        <v>373</v>
      </c>
      <c r="AU5828" s="275" t="s">
        <v>90</v>
      </c>
      <c r="AV5828" s="273" t="s">
        <v>84</v>
      </c>
      <c r="AW5828" s="273" t="s">
        <v>31</v>
      </c>
      <c r="AX5828" s="273" t="s">
        <v>77</v>
      </c>
      <c r="AY5828" s="275" t="s">
        <v>366</v>
      </c>
    </row>
    <row r="5829" spans="2:65" s="280" customFormat="1">
      <c r="B5829" s="279"/>
      <c r="D5829" s="274" t="s">
        <v>373</v>
      </c>
      <c r="E5829" s="281" t="s">
        <v>1</v>
      </c>
      <c r="F5829" s="282" t="s">
        <v>4646</v>
      </c>
      <c r="H5829" s="283">
        <v>9.3550000000000004</v>
      </c>
      <c r="L5829" s="279"/>
      <c r="M5829" s="284"/>
      <c r="T5829" s="285"/>
      <c r="AT5829" s="281" t="s">
        <v>373</v>
      </c>
      <c r="AU5829" s="281" t="s">
        <v>90</v>
      </c>
      <c r="AV5829" s="280" t="s">
        <v>90</v>
      </c>
      <c r="AW5829" s="280" t="s">
        <v>31</v>
      </c>
      <c r="AX5829" s="280" t="s">
        <v>77</v>
      </c>
      <c r="AY5829" s="281" t="s">
        <v>366</v>
      </c>
    </row>
    <row r="5830" spans="2:65" s="294" customFormat="1">
      <c r="B5830" s="293"/>
      <c r="D5830" s="274" t="s">
        <v>373</v>
      </c>
      <c r="E5830" s="295" t="s">
        <v>1</v>
      </c>
      <c r="F5830" s="296" t="s">
        <v>397</v>
      </c>
      <c r="H5830" s="297">
        <v>9.3550000000000004</v>
      </c>
      <c r="L5830" s="293"/>
      <c r="M5830" s="298"/>
      <c r="T5830" s="299"/>
      <c r="AT5830" s="295" t="s">
        <v>373</v>
      </c>
      <c r="AU5830" s="295" t="s">
        <v>90</v>
      </c>
      <c r="AV5830" s="294" t="s">
        <v>149</v>
      </c>
      <c r="AW5830" s="294" t="s">
        <v>31</v>
      </c>
      <c r="AX5830" s="294" t="s">
        <v>77</v>
      </c>
      <c r="AY5830" s="295" t="s">
        <v>366</v>
      </c>
    </row>
    <row r="5831" spans="2:65" s="287" customFormat="1">
      <c r="B5831" s="286"/>
      <c r="D5831" s="274" t="s">
        <v>373</v>
      </c>
      <c r="E5831" s="288" t="s">
        <v>1</v>
      </c>
      <c r="F5831" s="289" t="s">
        <v>378</v>
      </c>
      <c r="H5831" s="290">
        <v>30.231000000000002</v>
      </c>
      <c r="L5831" s="286"/>
      <c r="M5831" s="291"/>
      <c r="T5831" s="292"/>
      <c r="AT5831" s="288" t="s">
        <v>373</v>
      </c>
      <c r="AU5831" s="288" t="s">
        <v>90</v>
      </c>
      <c r="AV5831" s="287" t="s">
        <v>371</v>
      </c>
      <c r="AW5831" s="287" t="s">
        <v>31</v>
      </c>
      <c r="AX5831" s="287" t="s">
        <v>84</v>
      </c>
      <c r="AY5831" s="288" t="s">
        <v>366</v>
      </c>
    </row>
    <row r="5832" spans="2:65" s="74" customFormat="1" ht="62.65" customHeight="1">
      <c r="B5832" s="73"/>
      <c r="C5832" s="260" t="s">
        <v>4647</v>
      </c>
      <c r="D5832" s="260" t="s">
        <v>368</v>
      </c>
      <c r="E5832" s="261" t="s">
        <v>4648</v>
      </c>
      <c r="F5832" s="262" t="s">
        <v>4649</v>
      </c>
      <c r="G5832" s="263" t="s">
        <v>249</v>
      </c>
      <c r="H5832" s="264">
        <v>112.52</v>
      </c>
      <c r="I5832" s="26"/>
      <c r="J5832" s="266">
        <f>ROUND(I5832*H5832,2)</f>
        <v>0</v>
      </c>
      <c r="K5832" s="267"/>
      <c r="L5832" s="73"/>
      <c r="M5832" s="27" t="s">
        <v>1</v>
      </c>
      <c r="N5832" s="233" t="s">
        <v>43</v>
      </c>
      <c r="P5832" s="269">
        <f>O5832*H5832</f>
        <v>0</v>
      </c>
      <c r="Q5832" s="269">
        <v>6.3226320000000003E-2</v>
      </c>
      <c r="R5832" s="269">
        <f>Q5832*H5832</f>
        <v>7.1142255264000003</v>
      </c>
      <c r="S5832" s="269">
        <v>0</v>
      </c>
      <c r="T5832" s="270">
        <f>S5832*H5832</f>
        <v>0</v>
      </c>
      <c r="AR5832" s="271" t="s">
        <v>495</v>
      </c>
      <c r="AT5832" s="271" t="s">
        <v>368</v>
      </c>
      <c r="AU5832" s="271" t="s">
        <v>90</v>
      </c>
      <c r="AY5832" s="53" t="s">
        <v>366</v>
      </c>
      <c r="BE5832" s="179">
        <f>IF(N5832="základná",J5832,0)</f>
        <v>0</v>
      </c>
      <c r="BF5832" s="179">
        <f>IF(N5832="znížená",J5832,0)</f>
        <v>0</v>
      </c>
      <c r="BG5832" s="179">
        <f>IF(N5832="zákl. prenesená",J5832,0)</f>
        <v>0</v>
      </c>
      <c r="BH5832" s="179">
        <f>IF(N5832="zníž. prenesená",J5832,0)</f>
        <v>0</v>
      </c>
      <c r="BI5832" s="179">
        <f>IF(N5832="nulová",J5832,0)</f>
        <v>0</v>
      </c>
      <c r="BJ5832" s="53" t="s">
        <v>90</v>
      </c>
      <c r="BK5832" s="179">
        <f>ROUND(I5832*H5832,2)</f>
        <v>0</v>
      </c>
      <c r="BL5832" s="53" t="s">
        <v>495</v>
      </c>
      <c r="BM5832" s="271" t="s">
        <v>4650</v>
      </c>
    </row>
    <row r="5833" spans="2:65" s="273" customFormat="1">
      <c r="B5833" s="272"/>
      <c r="D5833" s="274" t="s">
        <v>373</v>
      </c>
      <c r="E5833" s="275" t="s">
        <v>1</v>
      </c>
      <c r="F5833" s="276" t="s">
        <v>746</v>
      </c>
      <c r="H5833" s="275" t="s">
        <v>1</v>
      </c>
      <c r="L5833" s="272"/>
      <c r="M5833" s="277"/>
      <c r="T5833" s="278"/>
      <c r="AT5833" s="275" t="s">
        <v>373</v>
      </c>
      <c r="AU5833" s="275" t="s">
        <v>90</v>
      </c>
      <c r="AV5833" s="273" t="s">
        <v>84</v>
      </c>
      <c r="AW5833" s="273" t="s">
        <v>31</v>
      </c>
      <c r="AX5833" s="273" t="s">
        <v>77</v>
      </c>
      <c r="AY5833" s="275" t="s">
        <v>366</v>
      </c>
    </row>
    <row r="5834" spans="2:65" s="273" customFormat="1">
      <c r="B5834" s="272"/>
      <c r="D5834" s="274" t="s">
        <v>373</v>
      </c>
      <c r="E5834" s="275" t="s">
        <v>1</v>
      </c>
      <c r="F5834" s="276" t="s">
        <v>4651</v>
      </c>
      <c r="H5834" s="275" t="s">
        <v>1</v>
      </c>
      <c r="L5834" s="272"/>
      <c r="M5834" s="277"/>
      <c r="T5834" s="278"/>
      <c r="AT5834" s="275" t="s">
        <v>373</v>
      </c>
      <c r="AU5834" s="275" t="s">
        <v>90</v>
      </c>
      <c r="AV5834" s="273" t="s">
        <v>84</v>
      </c>
      <c r="AW5834" s="273" t="s">
        <v>31</v>
      </c>
      <c r="AX5834" s="273" t="s">
        <v>77</v>
      </c>
      <c r="AY5834" s="275" t="s">
        <v>366</v>
      </c>
    </row>
    <row r="5835" spans="2:65" s="280" customFormat="1">
      <c r="B5835" s="279"/>
      <c r="D5835" s="274" t="s">
        <v>373</v>
      </c>
      <c r="E5835" s="281" t="s">
        <v>1</v>
      </c>
      <c r="F5835" s="282" t="s">
        <v>4652</v>
      </c>
      <c r="H5835" s="283">
        <v>11.176</v>
      </c>
      <c r="L5835" s="279"/>
      <c r="M5835" s="284"/>
      <c r="T5835" s="285"/>
      <c r="AT5835" s="281" t="s">
        <v>373</v>
      </c>
      <c r="AU5835" s="281" t="s">
        <v>90</v>
      </c>
      <c r="AV5835" s="280" t="s">
        <v>90</v>
      </c>
      <c r="AW5835" s="280" t="s">
        <v>31</v>
      </c>
      <c r="AX5835" s="280" t="s">
        <v>77</v>
      </c>
      <c r="AY5835" s="281" t="s">
        <v>366</v>
      </c>
    </row>
    <row r="5836" spans="2:65" s="273" customFormat="1">
      <c r="B5836" s="272"/>
      <c r="D5836" s="274" t="s">
        <v>373</v>
      </c>
      <c r="E5836" s="275" t="s">
        <v>1</v>
      </c>
      <c r="F5836" s="276" t="s">
        <v>4653</v>
      </c>
      <c r="H5836" s="275" t="s">
        <v>1</v>
      </c>
      <c r="L5836" s="272"/>
      <c r="M5836" s="277"/>
      <c r="T5836" s="278"/>
      <c r="AT5836" s="275" t="s">
        <v>373</v>
      </c>
      <c r="AU5836" s="275" t="s">
        <v>90</v>
      </c>
      <c r="AV5836" s="273" t="s">
        <v>84</v>
      </c>
      <c r="AW5836" s="273" t="s">
        <v>31</v>
      </c>
      <c r="AX5836" s="273" t="s">
        <v>77</v>
      </c>
      <c r="AY5836" s="275" t="s">
        <v>366</v>
      </c>
    </row>
    <row r="5837" spans="2:65" s="280" customFormat="1">
      <c r="B5837" s="279"/>
      <c r="D5837" s="274" t="s">
        <v>373</v>
      </c>
      <c r="E5837" s="281" t="s">
        <v>1</v>
      </c>
      <c r="F5837" s="282" t="s">
        <v>4654</v>
      </c>
      <c r="H5837" s="283">
        <v>24.978000000000002</v>
      </c>
      <c r="L5837" s="279"/>
      <c r="M5837" s="284"/>
      <c r="T5837" s="285"/>
      <c r="AT5837" s="281" t="s">
        <v>373</v>
      </c>
      <c r="AU5837" s="281" t="s">
        <v>90</v>
      </c>
      <c r="AV5837" s="280" t="s">
        <v>90</v>
      </c>
      <c r="AW5837" s="280" t="s">
        <v>31</v>
      </c>
      <c r="AX5837" s="280" t="s">
        <v>77</v>
      </c>
      <c r="AY5837" s="281" t="s">
        <v>366</v>
      </c>
    </row>
    <row r="5838" spans="2:65" s="294" customFormat="1">
      <c r="B5838" s="293"/>
      <c r="D5838" s="274" t="s">
        <v>373</v>
      </c>
      <c r="E5838" s="295" t="s">
        <v>1</v>
      </c>
      <c r="F5838" s="296" t="s">
        <v>745</v>
      </c>
      <c r="H5838" s="297">
        <v>36.154000000000003</v>
      </c>
      <c r="L5838" s="293"/>
      <c r="M5838" s="298"/>
      <c r="T5838" s="299"/>
      <c r="AT5838" s="295" t="s">
        <v>373</v>
      </c>
      <c r="AU5838" s="295" t="s">
        <v>90</v>
      </c>
      <c r="AV5838" s="294" t="s">
        <v>149</v>
      </c>
      <c r="AW5838" s="294" t="s">
        <v>31</v>
      </c>
      <c r="AX5838" s="294" t="s">
        <v>77</v>
      </c>
      <c r="AY5838" s="295" t="s">
        <v>366</v>
      </c>
    </row>
    <row r="5839" spans="2:65" s="273" customFormat="1">
      <c r="B5839" s="272"/>
      <c r="D5839" s="274" t="s">
        <v>373</v>
      </c>
      <c r="E5839" s="275" t="s">
        <v>1</v>
      </c>
      <c r="F5839" s="276" t="s">
        <v>749</v>
      </c>
      <c r="H5839" s="275" t="s">
        <v>1</v>
      </c>
      <c r="L5839" s="272"/>
      <c r="M5839" s="277"/>
      <c r="T5839" s="278"/>
      <c r="AT5839" s="275" t="s">
        <v>373</v>
      </c>
      <c r="AU5839" s="275" t="s">
        <v>90</v>
      </c>
      <c r="AV5839" s="273" t="s">
        <v>84</v>
      </c>
      <c r="AW5839" s="273" t="s">
        <v>31</v>
      </c>
      <c r="AX5839" s="273" t="s">
        <v>77</v>
      </c>
      <c r="AY5839" s="275" t="s">
        <v>366</v>
      </c>
    </row>
    <row r="5840" spans="2:65" s="273" customFormat="1">
      <c r="B5840" s="272"/>
      <c r="D5840" s="274" t="s">
        <v>373</v>
      </c>
      <c r="E5840" s="275" t="s">
        <v>1</v>
      </c>
      <c r="F5840" s="276" t="s">
        <v>4598</v>
      </c>
      <c r="H5840" s="275" t="s">
        <v>1</v>
      </c>
      <c r="L5840" s="272"/>
      <c r="M5840" s="277"/>
      <c r="T5840" s="278"/>
      <c r="AT5840" s="275" t="s">
        <v>373</v>
      </c>
      <c r="AU5840" s="275" t="s">
        <v>90</v>
      </c>
      <c r="AV5840" s="273" t="s">
        <v>84</v>
      </c>
      <c r="AW5840" s="273" t="s">
        <v>31</v>
      </c>
      <c r="AX5840" s="273" t="s">
        <v>77</v>
      </c>
      <c r="AY5840" s="275" t="s">
        <v>366</v>
      </c>
    </row>
    <row r="5841" spans="2:65" s="280" customFormat="1">
      <c r="B5841" s="279"/>
      <c r="D5841" s="274" t="s">
        <v>373</v>
      </c>
      <c r="E5841" s="281" t="s">
        <v>1</v>
      </c>
      <c r="F5841" s="282" t="s">
        <v>4655</v>
      </c>
      <c r="H5841" s="283">
        <v>12.723000000000001</v>
      </c>
      <c r="L5841" s="279"/>
      <c r="M5841" s="284"/>
      <c r="T5841" s="285"/>
      <c r="AT5841" s="281" t="s">
        <v>373</v>
      </c>
      <c r="AU5841" s="281" t="s">
        <v>90</v>
      </c>
      <c r="AV5841" s="280" t="s">
        <v>90</v>
      </c>
      <c r="AW5841" s="280" t="s">
        <v>31</v>
      </c>
      <c r="AX5841" s="280" t="s">
        <v>77</v>
      </c>
      <c r="AY5841" s="281" t="s">
        <v>366</v>
      </c>
    </row>
    <row r="5842" spans="2:65" s="273" customFormat="1">
      <c r="B5842" s="272"/>
      <c r="D5842" s="274" t="s">
        <v>373</v>
      </c>
      <c r="E5842" s="275" t="s">
        <v>1</v>
      </c>
      <c r="F5842" s="276" t="s">
        <v>4656</v>
      </c>
      <c r="H5842" s="275" t="s">
        <v>1</v>
      </c>
      <c r="L5842" s="272"/>
      <c r="M5842" s="277"/>
      <c r="T5842" s="278"/>
      <c r="AT5842" s="275" t="s">
        <v>373</v>
      </c>
      <c r="AU5842" s="275" t="s">
        <v>90</v>
      </c>
      <c r="AV5842" s="273" t="s">
        <v>84</v>
      </c>
      <c r="AW5842" s="273" t="s">
        <v>31</v>
      </c>
      <c r="AX5842" s="273" t="s">
        <v>77</v>
      </c>
      <c r="AY5842" s="275" t="s">
        <v>366</v>
      </c>
    </row>
    <row r="5843" spans="2:65" s="280" customFormat="1">
      <c r="B5843" s="279"/>
      <c r="D5843" s="274" t="s">
        <v>373</v>
      </c>
      <c r="E5843" s="281" t="s">
        <v>1</v>
      </c>
      <c r="F5843" s="282" t="s">
        <v>4657</v>
      </c>
      <c r="H5843" s="283">
        <v>10.237</v>
      </c>
      <c r="L5843" s="279"/>
      <c r="M5843" s="284"/>
      <c r="T5843" s="285"/>
      <c r="AT5843" s="281" t="s">
        <v>373</v>
      </c>
      <c r="AU5843" s="281" t="s">
        <v>90</v>
      </c>
      <c r="AV5843" s="280" t="s">
        <v>90</v>
      </c>
      <c r="AW5843" s="280" t="s">
        <v>31</v>
      </c>
      <c r="AX5843" s="280" t="s">
        <v>77</v>
      </c>
      <c r="AY5843" s="281" t="s">
        <v>366</v>
      </c>
    </row>
    <row r="5844" spans="2:65" s="273" customFormat="1">
      <c r="B5844" s="272"/>
      <c r="D5844" s="274" t="s">
        <v>373</v>
      </c>
      <c r="E5844" s="275" t="s">
        <v>1</v>
      </c>
      <c r="F5844" s="276" t="s">
        <v>4658</v>
      </c>
      <c r="H5844" s="275" t="s">
        <v>1</v>
      </c>
      <c r="L5844" s="272"/>
      <c r="M5844" s="277"/>
      <c r="T5844" s="278"/>
      <c r="AT5844" s="275" t="s">
        <v>373</v>
      </c>
      <c r="AU5844" s="275" t="s">
        <v>90</v>
      </c>
      <c r="AV5844" s="273" t="s">
        <v>84</v>
      </c>
      <c r="AW5844" s="273" t="s">
        <v>31</v>
      </c>
      <c r="AX5844" s="273" t="s">
        <v>77</v>
      </c>
      <c r="AY5844" s="275" t="s">
        <v>366</v>
      </c>
    </row>
    <row r="5845" spans="2:65" s="280" customFormat="1">
      <c r="B5845" s="279"/>
      <c r="D5845" s="274" t="s">
        <v>373</v>
      </c>
      <c r="E5845" s="281" t="s">
        <v>1</v>
      </c>
      <c r="F5845" s="282" t="s">
        <v>4659</v>
      </c>
      <c r="H5845" s="283">
        <v>18.838000000000001</v>
      </c>
      <c r="L5845" s="279"/>
      <c r="M5845" s="284"/>
      <c r="T5845" s="285"/>
      <c r="AT5845" s="281" t="s">
        <v>373</v>
      </c>
      <c r="AU5845" s="281" t="s">
        <v>90</v>
      </c>
      <c r="AV5845" s="280" t="s">
        <v>90</v>
      </c>
      <c r="AW5845" s="280" t="s">
        <v>31</v>
      </c>
      <c r="AX5845" s="280" t="s">
        <v>77</v>
      </c>
      <c r="AY5845" s="281" t="s">
        <v>366</v>
      </c>
    </row>
    <row r="5846" spans="2:65" s="294" customFormat="1">
      <c r="B5846" s="293"/>
      <c r="D5846" s="274" t="s">
        <v>373</v>
      </c>
      <c r="E5846" s="295" t="s">
        <v>1</v>
      </c>
      <c r="F5846" s="296" t="s">
        <v>397</v>
      </c>
      <c r="H5846" s="297">
        <v>41.798000000000002</v>
      </c>
      <c r="L5846" s="293"/>
      <c r="M5846" s="298"/>
      <c r="T5846" s="299"/>
      <c r="AT5846" s="295" t="s">
        <v>373</v>
      </c>
      <c r="AU5846" s="295" t="s">
        <v>90</v>
      </c>
      <c r="AV5846" s="294" t="s">
        <v>149</v>
      </c>
      <c r="AW5846" s="294" t="s">
        <v>31</v>
      </c>
      <c r="AX5846" s="294" t="s">
        <v>77</v>
      </c>
      <c r="AY5846" s="295" t="s">
        <v>366</v>
      </c>
    </row>
    <row r="5847" spans="2:65" s="273" customFormat="1">
      <c r="B5847" s="272"/>
      <c r="D5847" s="274" t="s">
        <v>373</v>
      </c>
      <c r="E5847" s="275" t="s">
        <v>1</v>
      </c>
      <c r="F5847" s="276" t="s">
        <v>752</v>
      </c>
      <c r="H5847" s="275" t="s">
        <v>1</v>
      </c>
      <c r="L5847" s="272"/>
      <c r="M5847" s="277"/>
      <c r="T5847" s="278"/>
      <c r="AT5847" s="275" t="s">
        <v>373</v>
      </c>
      <c r="AU5847" s="275" t="s">
        <v>90</v>
      </c>
      <c r="AV5847" s="273" t="s">
        <v>84</v>
      </c>
      <c r="AW5847" s="273" t="s">
        <v>31</v>
      </c>
      <c r="AX5847" s="273" t="s">
        <v>77</v>
      </c>
      <c r="AY5847" s="275" t="s">
        <v>366</v>
      </c>
    </row>
    <row r="5848" spans="2:65" s="273" customFormat="1">
      <c r="B5848" s="272"/>
      <c r="D5848" s="274" t="s">
        <v>373</v>
      </c>
      <c r="E5848" s="275" t="s">
        <v>1</v>
      </c>
      <c r="F5848" s="276" t="s">
        <v>4602</v>
      </c>
      <c r="H5848" s="275" t="s">
        <v>1</v>
      </c>
      <c r="L5848" s="272"/>
      <c r="M5848" s="277"/>
      <c r="T5848" s="278"/>
      <c r="AT5848" s="275" t="s">
        <v>373</v>
      </c>
      <c r="AU5848" s="275" t="s">
        <v>90</v>
      </c>
      <c r="AV5848" s="273" t="s">
        <v>84</v>
      </c>
      <c r="AW5848" s="273" t="s">
        <v>31</v>
      </c>
      <c r="AX5848" s="273" t="s">
        <v>77</v>
      </c>
      <c r="AY5848" s="275" t="s">
        <v>366</v>
      </c>
    </row>
    <row r="5849" spans="2:65" s="280" customFormat="1">
      <c r="B5849" s="279"/>
      <c r="D5849" s="274" t="s">
        <v>373</v>
      </c>
      <c r="E5849" s="281" t="s">
        <v>1</v>
      </c>
      <c r="F5849" s="282" t="s">
        <v>4660</v>
      </c>
      <c r="H5849" s="283">
        <v>10.318</v>
      </c>
      <c r="L5849" s="279"/>
      <c r="M5849" s="284"/>
      <c r="T5849" s="285"/>
      <c r="AT5849" s="281" t="s">
        <v>373</v>
      </c>
      <c r="AU5849" s="281" t="s">
        <v>90</v>
      </c>
      <c r="AV5849" s="280" t="s">
        <v>90</v>
      </c>
      <c r="AW5849" s="280" t="s">
        <v>31</v>
      </c>
      <c r="AX5849" s="280" t="s">
        <v>77</v>
      </c>
      <c r="AY5849" s="281" t="s">
        <v>366</v>
      </c>
    </row>
    <row r="5850" spans="2:65" s="273" customFormat="1">
      <c r="B5850" s="272"/>
      <c r="D5850" s="274" t="s">
        <v>373</v>
      </c>
      <c r="E5850" s="275" t="s">
        <v>1</v>
      </c>
      <c r="F5850" s="276" t="s">
        <v>4661</v>
      </c>
      <c r="H5850" s="275" t="s">
        <v>1</v>
      </c>
      <c r="L5850" s="272"/>
      <c r="M5850" s="277"/>
      <c r="T5850" s="278"/>
      <c r="AT5850" s="275" t="s">
        <v>373</v>
      </c>
      <c r="AU5850" s="275" t="s">
        <v>90</v>
      </c>
      <c r="AV5850" s="273" t="s">
        <v>84</v>
      </c>
      <c r="AW5850" s="273" t="s">
        <v>31</v>
      </c>
      <c r="AX5850" s="273" t="s">
        <v>77</v>
      </c>
      <c r="AY5850" s="275" t="s">
        <v>366</v>
      </c>
    </row>
    <row r="5851" spans="2:65" s="280" customFormat="1">
      <c r="B5851" s="279"/>
      <c r="D5851" s="274" t="s">
        <v>373</v>
      </c>
      <c r="E5851" s="281" t="s">
        <v>1</v>
      </c>
      <c r="F5851" s="282" t="s">
        <v>4662</v>
      </c>
      <c r="H5851" s="283">
        <v>8.5589999999999993</v>
      </c>
      <c r="L5851" s="279"/>
      <c r="M5851" s="284"/>
      <c r="T5851" s="285"/>
      <c r="AT5851" s="281" t="s">
        <v>373</v>
      </c>
      <c r="AU5851" s="281" t="s">
        <v>90</v>
      </c>
      <c r="AV5851" s="280" t="s">
        <v>90</v>
      </c>
      <c r="AW5851" s="280" t="s">
        <v>31</v>
      </c>
      <c r="AX5851" s="280" t="s">
        <v>77</v>
      </c>
      <c r="AY5851" s="281" t="s">
        <v>366</v>
      </c>
    </row>
    <row r="5852" spans="2:65" s="273" customFormat="1">
      <c r="B5852" s="272"/>
      <c r="D5852" s="274" t="s">
        <v>373</v>
      </c>
      <c r="E5852" s="275" t="s">
        <v>1</v>
      </c>
      <c r="F5852" s="276" t="s">
        <v>4663</v>
      </c>
      <c r="H5852" s="275" t="s">
        <v>1</v>
      </c>
      <c r="L5852" s="272"/>
      <c r="M5852" s="277"/>
      <c r="T5852" s="278"/>
      <c r="AT5852" s="275" t="s">
        <v>373</v>
      </c>
      <c r="AU5852" s="275" t="s">
        <v>90</v>
      </c>
      <c r="AV5852" s="273" t="s">
        <v>84</v>
      </c>
      <c r="AW5852" s="273" t="s">
        <v>31</v>
      </c>
      <c r="AX5852" s="273" t="s">
        <v>77</v>
      </c>
      <c r="AY5852" s="275" t="s">
        <v>366</v>
      </c>
    </row>
    <row r="5853" spans="2:65" s="280" customFormat="1">
      <c r="B5853" s="279"/>
      <c r="D5853" s="274" t="s">
        <v>373</v>
      </c>
      <c r="E5853" s="281" t="s">
        <v>1</v>
      </c>
      <c r="F5853" s="282" t="s">
        <v>4664</v>
      </c>
      <c r="H5853" s="283">
        <v>15.691000000000001</v>
      </c>
      <c r="L5853" s="279"/>
      <c r="M5853" s="284"/>
      <c r="T5853" s="285"/>
      <c r="AT5853" s="281" t="s">
        <v>373</v>
      </c>
      <c r="AU5853" s="281" t="s">
        <v>90</v>
      </c>
      <c r="AV5853" s="280" t="s">
        <v>90</v>
      </c>
      <c r="AW5853" s="280" t="s">
        <v>31</v>
      </c>
      <c r="AX5853" s="280" t="s">
        <v>77</v>
      </c>
      <c r="AY5853" s="281" t="s">
        <v>366</v>
      </c>
    </row>
    <row r="5854" spans="2:65" s="294" customFormat="1">
      <c r="B5854" s="293"/>
      <c r="D5854" s="274" t="s">
        <v>373</v>
      </c>
      <c r="E5854" s="295" t="s">
        <v>1</v>
      </c>
      <c r="F5854" s="296" t="s">
        <v>397</v>
      </c>
      <c r="H5854" s="297">
        <v>34.567999999999998</v>
      </c>
      <c r="L5854" s="293"/>
      <c r="M5854" s="298"/>
      <c r="T5854" s="299"/>
      <c r="AT5854" s="295" t="s">
        <v>373</v>
      </c>
      <c r="AU5854" s="295" t="s">
        <v>90</v>
      </c>
      <c r="AV5854" s="294" t="s">
        <v>149</v>
      </c>
      <c r="AW5854" s="294" t="s">
        <v>31</v>
      </c>
      <c r="AX5854" s="294" t="s">
        <v>77</v>
      </c>
      <c r="AY5854" s="295" t="s">
        <v>366</v>
      </c>
    </row>
    <row r="5855" spans="2:65" s="287" customFormat="1">
      <c r="B5855" s="286"/>
      <c r="D5855" s="274" t="s">
        <v>373</v>
      </c>
      <c r="E5855" s="288" t="s">
        <v>1</v>
      </c>
      <c r="F5855" s="289" t="s">
        <v>378</v>
      </c>
      <c r="H5855" s="290">
        <v>112.52</v>
      </c>
      <c r="L5855" s="286"/>
      <c r="M5855" s="291"/>
      <c r="T5855" s="292"/>
      <c r="AT5855" s="288" t="s">
        <v>373</v>
      </c>
      <c r="AU5855" s="288" t="s">
        <v>90</v>
      </c>
      <c r="AV5855" s="287" t="s">
        <v>371</v>
      </c>
      <c r="AW5855" s="287" t="s">
        <v>31</v>
      </c>
      <c r="AX5855" s="287" t="s">
        <v>84</v>
      </c>
      <c r="AY5855" s="288" t="s">
        <v>366</v>
      </c>
    </row>
    <row r="5856" spans="2:65" s="74" customFormat="1" ht="62.65" customHeight="1">
      <c r="B5856" s="73"/>
      <c r="C5856" s="260" t="s">
        <v>4665</v>
      </c>
      <c r="D5856" s="260" t="s">
        <v>368</v>
      </c>
      <c r="E5856" s="261" t="s">
        <v>4666</v>
      </c>
      <c r="F5856" s="262" t="s">
        <v>4667</v>
      </c>
      <c r="G5856" s="263" t="s">
        <v>249</v>
      </c>
      <c r="H5856" s="264">
        <v>45.887</v>
      </c>
      <c r="I5856" s="26"/>
      <c r="J5856" s="266">
        <f>ROUND(I5856*H5856,2)</f>
        <v>0</v>
      </c>
      <c r="K5856" s="267"/>
      <c r="L5856" s="73"/>
      <c r="M5856" s="27" t="s">
        <v>1</v>
      </c>
      <c r="N5856" s="233" t="s">
        <v>43</v>
      </c>
      <c r="P5856" s="269">
        <f>O5856*H5856</f>
        <v>0</v>
      </c>
      <c r="Q5856" s="269">
        <v>6.3226320000000003E-2</v>
      </c>
      <c r="R5856" s="269">
        <f>Q5856*H5856</f>
        <v>2.9012661458400002</v>
      </c>
      <c r="S5856" s="269">
        <v>0</v>
      </c>
      <c r="T5856" s="270">
        <f>S5856*H5856</f>
        <v>0</v>
      </c>
      <c r="AR5856" s="271" t="s">
        <v>495</v>
      </c>
      <c r="AT5856" s="271" t="s">
        <v>368</v>
      </c>
      <c r="AU5856" s="271" t="s">
        <v>90</v>
      </c>
      <c r="AY5856" s="53" t="s">
        <v>366</v>
      </c>
      <c r="BE5856" s="179">
        <f>IF(N5856="základná",J5856,0)</f>
        <v>0</v>
      </c>
      <c r="BF5856" s="179">
        <f>IF(N5856="znížená",J5856,0)</f>
        <v>0</v>
      </c>
      <c r="BG5856" s="179">
        <f>IF(N5856="zákl. prenesená",J5856,0)</f>
        <v>0</v>
      </c>
      <c r="BH5856" s="179">
        <f>IF(N5856="zníž. prenesená",J5856,0)</f>
        <v>0</v>
      </c>
      <c r="BI5856" s="179">
        <f>IF(N5856="nulová",J5856,0)</f>
        <v>0</v>
      </c>
      <c r="BJ5856" s="53" t="s">
        <v>90</v>
      </c>
      <c r="BK5856" s="179">
        <f>ROUND(I5856*H5856,2)</f>
        <v>0</v>
      </c>
      <c r="BL5856" s="53" t="s">
        <v>495</v>
      </c>
      <c r="BM5856" s="271" t="s">
        <v>4668</v>
      </c>
    </row>
    <row r="5857" spans="2:65" s="273" customFormat="1">
      <c r="B5857" s="272"/>
      <c r="D5857" s="274" t="s">
        <v>373</v>
      </c>
      <c r="E5857" s="275" t="s">
        <v>1</v>
      </c>
      <c r="F5857" s="276" t="s">
        <v>746</v>
      </c>
      <c r="H5857" s="275" t="s">
        <v>1</v>
      </c>
      <c r="L5857" s="272"/>
      <c r="M5857" s="277"/>
      <c r="T5857" s="278"/>
      <c r="AT5857" s="275" t="s">
        <v>373</v>
      </c>
      <c r="AU5857" s="275" t="s">
        <v>90</v>
      </c>
      <c r="AV5857" s="273" t="s">
        <v>84</v>
      </c>
      <c r="AW5857" s="273" t="s">
        <v>31</v>
      </c>
      <c r="AX5857" s="273" t="s">
        <v>77</v>
      </c>
      <c r="AY5857" s="275" t="s">
        <v>366</v>
      </c>
    </row>
    <row r="5858" spans="2:65" s="273" customFormat="1">
      <c r="B5858" s="272"/>
      <c r="D5858" s="274" t="s">
        <v>373</v>
      </c>
      <c r="E5858" s="275" t="s">
        <v>1</v>
      </c>
      <c r="F5858" s="276" t="s">
        <v>4669</v>
      </c>
      <c r="H5858" s="275" t="s">
        <v>1</v>
      </c>
      <c r="L5858" s="272"/>
      <c r="M5858" s="277"/>
      <c r="T5858" s="278"/>
      <c r="AT5858" s="275" t="s">
        <v>373</v>
      </c>
      <c r="AU5858" s="275" t="s">
        <v>90</v>
      </c>
      <c r="AV5858" s="273" t="s">
        <v>84</v>
      </c>
      <c r="AW5858" s="273" t="s">
        <v>31</v>
      </c>
      <c r="AX5858" s="273" t="s">
        <v>77</v>
      </c>
      <c r="AY5858" s="275" t="s">
        <v>366</v>
      </c>
    </row>
    <row r="5859" spans="2:65" s="280" customFormat="1">
      <c r="B5859" s="279"/>
      <c r="D5859" s="274" t="s">
        <v>373</v>
      </c>
      <c r="E5859" s="281" t="s">
        <v>1</v>
      </c>
      <c r="F5859" s="282" t="s">
        <v>4670</v>
      </c>
      <c r="H5859" s="283">
        <v>14.97</v>
      </c>
      <c r="L5859" s="279"/>
      <c r="M5859" s="284"/>
      <c r="T5859" s="285"/>
      <c r="AT5859" s="281" t="s">
        <v>373</v>
      </c>
      <c r="AU5859" s="281" t="s">
        <v>90</v>
      </c>
      <c r="AV5859" s="280" t="s">
        <v>90</v>
      </c>
      <c r="AW5859" s="280" t="s">
        <v>31</v>
      </c>
      <c r="AX5859" s="280" t="s">
        <v>77</v>
      </c>
      <c r="AY5859" s="281" t="s">
        <v>366</v>
      </c>
    </row>
    <row r="5860" spans="2:65" s="294" customFormat="1">
      <c r="B5860" s="293"/>
      <c r="D5860" s="274" t="s">
        <v>373</v>
      </c>
      <c r="E5860" s="295" t="s">
        <v>1</v>
      </c>
      <c r="F5860" s="296" t="s">
        <v>397</v>
      </c>
      <c r="H5860" s="297">
        <v>14.97</v>
      </c>
      <c r="L5860" s="293"/>
      <c r="M5860" s="298"/>
      <c r="T5860" s="299"/>
      <c r="AT5860" s="295" t="s">
        <v>373</v>
      </c>
      <c r="AU5860" s="295" t="s">
        <v>90</v>
      </c>
      <c r="AV5860" s="294" t="s">
        <v>149</v>
      </c>
      <c r="AW5860" s="294" t="s">
        <v>31</v>
      </c>
      <c r="AX5860" s="294" t="s">
        <v>77</v>
      </c>
      <c r="AY5860" s="295" t="s">
        <v>366</v>
      </c>
    </row>
    <row r="5861" spans="2:65" s="273" customFormat="1">
      <c r="B5861" s="272"/>
      <c r="D5861" s="274" t="s">
        <v>373</v>
      </c>
      <c r="E5861" s="275" t="s">
        <v>1</v>
      </c>
      <c r="F5861" s="276" t="s">
        <v>749</v>
      </c>
      <c r="H5861" s="275" t="s">
        <v>1</v>
      </c>
      <c r="L5861" s="272"/>
      <c r="M5861" s="277"/>
      <c r="T5861" s="278"/>
      <c r="AT5861" s="275" t="s">
        <v>373</v>
      </c>
      <c r="AU5861" s="275" t="s">
        <v>90</v>
      </c>
      <c r="AV5861" s="273" t="s">
        <v>84</v>
      </c>
      <c r="AW5861" s="273" t="s">
        <v>31</v>
      </c>
      <c r="AX5861" s="273" t="s">
        <v>77</v>
      </c>
      <c r="AY5861" s="275" t="s">
        <v>366</v>
      </c>
    </row>
    <row r="5862" spans="2:65" s="273" customFormat="1">
      <c r="B5862" s="272"/>
      <c r="D5862" s="274" t="s">
        <v>373</v>
      </c>
      <c r="E5862" s="275" t="s">
        <v>1</v>
      </c>
      <c r="F5862" s="276" t="s">
        <v>4671</v>
      </c>
      <c r="H5862" s="275" t="s">
        <v>1</v>
      </c>
      <c r="L5862" s="272"/>
      <c r="M5862" s="277"/>
      <c r="T5862" s="278"/>
      <c r="AT5862" s="275" t="s">
        <v>373</v>
      </c>
      <c r="AU5862" s="275" t="s">
        <v>90</v>
      </c>
      <c r="AV5862" s="273" t="s">
        <v>84</v>
      </c>
      <c r="AW5862" s="273" t="s">
        <v>31</v>
      </c>
      <c r="AX5862" s="273" t="s">
        <v>77</v>
      </c>
      <c r="AY5862" s="275" t="s">
        <v>366</v>
      </c>
    </row>
    <row r="5863" spans="2:65" s="280" customFormat="1">
      <c r="B5863" s="279"/>
      <c r="D5863" s="274" t="s">
        <v>373</v>
      </c>
      <c r="E5863" s="281" t="s">
        <v>1</v>
      </c>
      <c r="F5863" s="282" t="s">
        <v>4672</v>
      </c>
      <c r="H5863" s="283">
        <v>16.911999999999999</v>
      </c>
      <c r="L5863" s="279"/>
      <c r="M5863" s="284"/>
      <c r="T5863" s="285"/>
      <c r="AT5863" s="281" t="s">
        <v>373</v>
      </c>
      <c r="AU5863" s="281" t="s">
        <v>90</v>
      </c>
      <c r="AV5863" s="280" t="s">
        <v>90</v>
      </c>
      <c r="AW5863" s="280" t="s">
        <v>31</v>
      </c>
      <c r="AX5863" s="280" t="s">
        <v>77</v>
      </c>
      <c r="AY5863" s="281" t="s">
        <v>366</v>
      </c>
    </row>
    <row r="5864" spans="2:65" s="294" customFormat="1">
      <c r="B5864" s="293"/>
      <c r="D5864" s="274" t="s">
        <v>373</v>
      </c>
      <c r="E5864" s="295" t="s">
        <v>1</v>
      </c>
      <c r="F5864" s="296" t="s">
        <v>397</v>
      </c>
      <c r="H5864" s="297">
        <v>16.911999999999999</v>
      </c>
      <c r="L5864" s="293"/>
      <c r="M5864" s="298"/>
      <c r="T5864" s="299"/>
      <c r="AT5864" s="295" t="s">
        <v>373</v>
      </c>
      <c r="AU5864" s="295" t="s">
        <v>90</v>
      </c>
      <c r="AV5864" s="294" t="s">
        <v>149</v>
      </c>
      <c r="AW5864" s="294" t="s">
        <v>31</v>
      </c>
      <c r="AX5864" s="294" t="s">
        <v>77</v>
      </c>
      <c r="AY5864" s="295" t="s">
        <v>366</v>
      </c>
    </row>
    <row r="5865" spans="2:65" s="273" customFormat="1">
      <c r="B5865" s="272"/>
      <c r="D5865" s="274" t="s">
        <v>373</v>
      </c>
      <c r="E5865" s="275" t="s">
        <v>1</v>
      </c>
      <c r="F5865" s="276" t="s">
        <v>752</v>
      </c>
      <c r="H5865" s="275" t="s">
        <v>1</v>
      </c>
      <c r="L5865" s="272"/>
      <c r="M5865" s="277"/>
      <c r="T5865" s="278"/>
      <c r="AT5865" s="275" t="s">
        <v>373</v>
      </c>
      <c r="AU5865" s="275" t="s">
        <v>90</v>
      </c>
      <c r="AV5865" s="273" t="s">
        <v>84</v>
      </c>
      <c r="AW5865" s="273" t="s">
        <v>31</v>
      </c>
      <c r="AX5865" s="273" t="s">
        <v>77</v>
      </c>
      <c r="AY5865" s="275" t="s">
        <v>366</v>
      </c>
    </row>
    <row r="5866" spans="2:65" s="273" customFormat="1">
      <c r="B5866" s="272"/>
      <c r="D5866" s="274" t="s">
        <v>373</v>
      </c>
      <c r="E5866" s="275" t="s">
        <v>1</v>
      </c>
      <c r="F5866" s="276" t="s">
        <v>4673</v>
      </c>
      <c r="H5866" s="275" t="s">
        <v>1</v>
      </c>
      <c r="L5866" s="272"/>
      <c r="M5866" s="277"/>
      <c r="T5866" s="278"/>
      <c r="AT5866" s="275" t="s">
        <v>373</v>
      </c>
      <c r="AU5866" s="275" t="s">
        <v>90</v>
      </c>
      <c r="AV5866" s="273" t="s">
        <v>84</v>
      </c>
      <c r="AW5866" s="273" t="s">
        <v>31</v>
      </c>
      <c r="AX5866" s="273" t="s">
        <v>77</v>
      </c>
      <c r="AY5866" s="275" t="s">
        <v>366</v>
      </c>
    </row>
    <row r="5867" spans="2:65" s="280" customFormat="1">
      <c r="B5867" s="279"/>
      <c r="D5867" s="274" t="s">
        <v>373</v>
      </c>
      <c r="E5867" s="281" t="s">
        <v>1</v>
      </c>
      <c r="F5867" s="282" t="s">
        <v>4674</v>
      </c>
      <c r="H5867" s="283">
        <v>14.005000000000001</v>
      </c>
      <c r="L5867" s="279"/>
      <c r="M5867" s="284"/>
      <c r="T5867" s="285"/>
      <c r="AT5867" s="281" t="s">
        <v>373</v>
      </c>
      <c r="AU5867" s="281" t="s">
        <v>90</v>
      </c>
      <c r="AV5867" s="280" t="s">
        <v>90</v>
      </c>
      <c r="AW5867" s="280" t="s">
        <v>31</v>
      </c>
      <c r="AX5867" s="280" t="s">
        <v>77</v>
      </c>
      <c r="AY5867" s="281" t="s">
        <v>366</v>
      </c>
    </row>
    <row r="5868" spans="2:65" s="294" customFormat="1">
      <c r="B5868" s="293"/>
      <c r="D5868" s="274" t="s">
        <v>373</v>
      </c>
      <c r="E5868" s="295" t="s">
        <v>1</v>
      </c>
      <c r="F5868" s="296" t="s">
        <v>397</v>
      </c>
      <c r="H5868" s="297">
        <v>14.005000000000001</v>
      </c>
      <c r="L5868" s="293"/>
      <c r="M5868" s="298"/>
      <c r="T5868" s="299"/>
      <c r="AT5868" s="295" t="s">
        <v>373</v>
      </c>
      <c r="AU5868" s="295" t="s">
        <v>90</v>
      </c>
      <c r="AV5868" s="294" t="s">
        <v>149</v>
      </c>
      <c r="AW5868" s="294" t="s">
        <v>31</v>
      </c>
      <c r="AX5868" s="294" t="s">
        <v>77</v>
      </c>
      <c r="AY5868" s="295" t="s">
        <v>366</v>
      </c>
    </row>
    <row r="5869" spans="2:65" s="287" customFormat="1">
      <c r="B5869" s="286"/>
      <c r="D5869" s="274" t="s">
        <v>373</v>
      </c>
      <c r="E5869" s="288" t="s">
        <v>1</v>
      </c>
      <c r="F5869" s="289" t="s">
        <v>378</v>
      </c>
      <c r="H5869" s="290">
        <v>45.887</v>
      </c>
      <c r="L5869" s="286"/>
      <c r="M5869" s="291"/>
      <c r="T5869" s="292"/>
      <c r="AT5869" s="288" t="s">
        <v>373</v>
      </c>
      <c r="AU5869" s="288" t="s">
        <v>90</v>
      </c>
      <c r="AV5869" s="287" t="s">
        <v>371</v>
      </c>
      <c r="AW5869" s="287" t="s">
        <v>31</v>
      </c>
      <c r="AX5869" s="287" t="s">
        <v>84</v>
      </c>
      <c r="AY5869" s="288" t="s">
        <v>366</v>
      </c>
    </row>
    <row r="5870" spans="2:65" s="74" customFormat="1" ht="62.65" customHeight="1">
      <c r="B5870" s="73"/>
      <c r="C5870" s="260" t="s">
        <v>4675</v>
      </c>
      <c r="D5870" s="260" t="s">
        <v>368</v>
      </c>
      <c r="E5870" s="261" t="s">
        <v>4676</v>
      </c>
      <c r="F5870" s="262" t="s">
        <v>4677</v>
      </c>
      <c r="G5870" s="263" t="s">
        <v>249</v>
      </c>
      <c r="H5870" s="264">
        <v>14.606</v>
      </c>
      <c r="I5870" s="26"/>
      <c r="J5870" s="266">
        <f>ROUND(I5870*H5870,2)</f>
        <v>0</v>
      </c>
      <c r="K5870" s="267"/>
      <c r="L5870" s="73"/>
      <c r="M5870" s="27" t="s">
        <v>1</v>
      </c>
      <c r="N5870" s="233" t="s">
        <v>43</v>
      </c>
      <c r="P5870" s="269">
        <f>O5870*H5870</f>
        <v>0</v>
      </c>
      <c r="Q5870" s="269">
        <v>6.4592319999999995E-2</v>
      </c>
      <c r="R5870" s="269">
        <f>Q5870*H5870</f>
        <v>0.94343542591999996</v>
      </c>
      <c r="S5870" s="269">
        <v>0</v>
      </c>
      <c r="T5870" s="270">
        <f>S5870*H5870</f>
        <v>0</v>
      </c>
      <c r="AR5870" s="271" t="s">
        <v>495</v>
      </c>
      <c r="AT5870" s="271" t="s">
        <v>368</v>
      </c>
      <c r="AU5870" s="271" t="s">
        <v>90</v>
      </c>
      <c r="AY5870" s="53" t="s">
        <v>366</v>
      </c>
      <c r="BE5870" s="179">
        <f>IF(N5870="základná",J5870,0)</f>
        <v>0</v>
      </c>
      <c r="BF5870" s="179">
        <f>IF(N5870="znížená",J5870,0)</f>
        <v>0</v>
      </c>
      <c r="BG5870" s="179">
        <f>IF(N5870="zákl. prenesená",J5870,0)</f>
        <v>0</v>
      </c>
      <c r="BH5870" s="179">
        <f>IF(N5870="zníž. prenesená",J5870,0)</f>
        <v>0</v>
      </c>
      <c r="BI5870" s="179">
        <f>IF(N5870="nulová",J5870,0)</f>
        <v>0</v>
      </c>
      <c r="BJ5870" s="53" t="s">
        <v>90</v>
      </c>
      <c r="BK5870" s="179">
        <f>ROUND(I5870*H5870,2)</f>
        <v>0</v>
      </c>
      <c r="BL5870" s="53" t="s">
        <v>495</v>
      </c>
      <c r="BM5870" s="271" t="s">
        <v>4678</v>
      </c>
    </row>
    <row r="5871" spans="2:65" s="273" customFormat="1">
      <c r="B5871" s="272"/>
      <c r="D5871" s="274" t="s">
        <v>373</v>
      </c>
      <c r="E5871" s="275" t="s">
        <v>1</v>
      </c>
      <c r="F5871" s="276" t="s">
        <v>749</v>
      </c>
      <c r="H5871" s="275" t="s">
        <v>1</v>
      </c>
      <c r="L5871" s="272"/>
      <c r="M5871" s="277"/>
      <c r="T5871" s="278"/>
      <c r="AT5871" s="275" t="s">
        <v>373</v>
      </c>
      <c r="AU5871" s="275" t="s">
        <v>90</v>
      </c>
      <c r="AV5871" s="273" t="s">
        <v>84</v>
      </c>
      <c r="AW5871" s="273" t="s">
        <v>31</v>
      </c>
      <c r="AX5871" s="273" t="s">
        <v>77</v>
      </c>
      <c r="AY5871" s="275" t="s">
        <v>366</v>
      </c>
    </row>
    <row r="5872" spans="2:65" s="273" customFormat="1">
      <c r="B5872" s="272"/>
      <c r="D5872" s="274" t="s">
        <v>373</v>
      </c>
      <c r="E5872" s="275" t="s">
        <v>1</v>
      </c>
      <c r="F5872" s="276" t="s">
        <v>4679</v>
      </c>
      <c r="H5872" s="275" t="s">
        <v>1</v>
      </c>
      <c r="L5872" s="272"/>
      <c r="M5872" s="277"/>
      <c r="T5872" s="278"/>
      <c r="AT5872" s="275" t="s">
        <v>373</v>
      </c>
      <c r="AU5872" s="275" t="s">
        <v>90</v>
      </c>
      <c r="AV5872" s="273" t="s">
        <v>84</v>
      </c>
      <c r="AW5872" s="273" t="s">
        <v>31</v>
      </c>
      <c r="AX5872" s="273" t="s">
        <v>77</v>
      </c>
      <c r="AY5872" s="275" t="s">
        <v>366</v>
      </c>
    </row>
    <row r="5873" spans="2:65" s="280" customFormat="1">
      <c r="B5873" s="279"/>
      <c r="D5873" s="274" t="s">
        <v>373</v>
      </c>
      <c r="E5873" s="281" t="s">
        <v>1</v>
      </c>
      <c r="F5873" s="282" t="s">
        <v>4680</v>
      </c>
      <c r="H5873" s="283">
        <v>7.9740000000000002</v>
      </c>
      <c r="L5873" s="279"/>
      <c r="M5873" s="284"/>
      <c r="T5873" s="285"/>
      <c r="AT5873" s="281" t="s">
        <v>373</v>
      </c>
      <c r="AU5873" s="281" t="s">
        <v>90</v>
      </c>
      <c r="AV5873" s="280" t="s">
        <v>90</v>
      </c>
      <c r="AW5873" s="280" t="s">
        <v>31</v>
      </c>
      <c r="AX5873" s="280" t="s">
        <v>77</v>
      </c>
      <c r="AY5873" s="281" t="s">
        <v>366</v>
      </c>
    </row>
    <row r="5874" spans="2:65" s="294" customFormat="1">
      <c r="B5874" s="293"/>
      <c r="D5874" s="274" t="s">
        <v>373</v>
      </c>
      <c r="E5874" s="295" t="s">
        <v>1</v>
      </c>
      <c r="F5874" s="296" t="s">
        <v>397</v>
      </c>
      <c r="H5874" s="297">
        <v>7.9740000000000002</v>
      </c>
      <c r="L5874" s="293"/>
      <c r="M5874" s="298"/>
      <c r="T5874" s="299"/>
      <c r="AT5874" s="295" t="s">
        <v>373</v>
      </c>
      <c r="AU5874" s="295" t="s">
        <v>90</v>
      </c>
      <c r="AV5874" s="294" t="s">
        <v>149</v>
      </c>
      <c r="AW5874" s="294" t="s">
        <v>31</v>
      </c>
      <c r="AX5874" s="294" t="s">
        <v>77</v>
      </c>
      <c r="AY5874" s="295" t="s">
        <v>366</v>
      </c>
    </row>
    <row r="5875" spans="2:65" s="273" customFormat="1">
      <c r="B5875" s="272"/>
      <c r="D5875" s="274" t="s">
        <v>373</v>
      </c>
      <c r="E5875" s="275" t="s">
        <v>1</v>
      </c>
      <c r="F5875" s="276" t="s">
        <v>752</v>
      </c>
      <c r="H5875" s="275" t="s">
        <v>1</v>
      </c>
      <c r="L5875" s="272"/>
      <c r="M5875" s="277"/>
      <c r="T5875" s="278"/>
      <c r="AT5875" s="275" t="s">
        <v>373</v>
      </c>
      <c r="AU5875" s="275" t="s">
        <v>90</v>
      </c>
      <c r="AV5875" s="273" t="s">
        <v>84</v>
      </c>
      <c r="AW5875" s="273" t="s">
        <v>31</v>
      </c>
      <c r="AX5875" s="273" t="s">
        <v>77</v>
      </c>
      <c r="AY5875" s="275" t="s">
        <v>366</v>
      </c>
    </row>
    <row r="5876" spans="2:65" s="273" customFormat="1">
      <c r="B5876" s="272"/>
      <c r="D5876" s="274" t="s">
        <v>373</v>
      </c>
      <c r="E5876" s="275" t="s">
        <v>1</v>
      </c>
      <c r="F5876" s="276" t="s">
        <v>4681</v>
      </c>
      <c r="H5876" s="275" t="s">
        <v>1</v>
      </c>
      <c r="L5876" s="272"/>
      <c r="M5876" s="277"/>
      <c r="T5876" s="278"/>
      <c r="AT5876" s="275" t="s">
        <v>373</v>
      </c>
      <c r="AU5876" s="275" t="s">
        <v>90</v>
      </c>
      <c r="AV5876" s="273" t="s">
        <v>84</v>
      </c>
      <c r="AW5876" s="273" t="s">
        <v>31</v>
      </c>
      <c r="AX5876" s="273" t="s">
        <v>77</v>
      </c>
      <c r="AY5876" s="275" t="s">
        <v>366</v>
      </c>
    </row>
    <row r="5877" spans="2:65" s="280" customFormat="1">
      <c r="B5877" s="279"/>
      <c r="D5877" s="274" t="s">
        <v>373</v>
      </c>
      <c r="E5877" s="281" t="s">
        <v>1</v>
      </c>
      <c r="F5877" s="282" t="s">
        <v>4682</v>
      </c>
      <c r="H5877" s="283">
        <v>6.6319999999999997</v>
      </c>
      <c r="L5877" s="279"/>
      <c r="M5877" s="284"/>
      <c r="T5877" s="285"/>
      <c r="AT5877" s="281" t="s">
        <v>373</v>
      </c>
      <c r="AU5877" s="281" t="s">
        <v>90</v>
      </c>
      <c r="AV5877" s="280" t="s">
        <v>90</v>
      </c>
      <c r="AW5877" s="280" t="s">
        <v>31</v>
      </c>
      <c r="AX5877" s="280" t="s">
        <v>77</v>
      </c>
      <c r="AY5877" s="281" t="s">
        <v>366</v>
      </c>
    </row>
    <row r="5878" spans="2:65" s="294" customFormat="1">
      <c r="B5878" s="293"/>
      <c r="D5878" s="274" t="s">
        <v>373</v>
      </c>
      <c r="E5878" s="295" t="s">
        <v>1</v>
      </c>
      <c r="F5878" s="296" t="s">
        <v>397</v>
      </c>
      <c r="H5878" s="297">
        <v>6.6319999999999997</v>
      </c>
      <c r="L5878" s="293"/>
      <c r="M5878" s="298"/>
      <c r="T5878" s="299"/>
      <c r="AT5878" s="295" t="s">
        <v>373</v>
      </c>
      <c r="AU5878" s="295" t="s">
        <v>90</v>
      </c>
      <c r="AV5878" s="294" t="s">
        <v>149</v>
      </c>
      <c r="AW5878" s="294" t="s">
        <v>31</v>
      </c>
      <c r="AX5878" s="294" t="s">
        <v>77</v>
      </c>
      <c r="AY5878" s="295" t="s">
        <v>366</v>
      </c>
    </row>
    <row r="5879" spans="2:65" s="287" customFormat="1">
      <c r="B5879" s="286"/>
      <c r="D5879" s="274" t="s">
        <v>373</v>
      </c>
      <c r="E5879" s="288" t="s">
        <v>1</v>
      </c>
      <c r="F5879" s="289" t="s">
        <v>378</v>
      </c>
      <c r="H5879" s="290">
        <v>14.606</v>
      </c>
      <c r="L5879" s="286"/>
      <c r="M5879" s="291"/>
      <c r="T5879" s="292"/>
      <c r="AT5879" s="288" t="s">
        <v>373</v>
      </c>
      <c r="AU5879" s="288" t="s">
        <v>90</v>
      </c>
      <c r="AV5879" s="287" t="s">
        <v>371</v>
      </c>
      <c r="AW5879" s="287" t="s">
        <v>31</v>
      </c>
      <c r="AX5879" s="287" t="s">
        <v>84</v>
      </c>
      <c r="AY5879" s="288" t="s">
        <v>366</v>
      </c>
    </row>
    <row r="5880" spans="2:65" s="74" customFormat="1" ht="33" customHeight="1">
      <c r="B5880" s="73"/>
      <c r="C5880" s="260" t="s">
        <v>4683</v>
      </c>
      <c r="D5880" s="260" t="s">
        <v>368</v>
      </c>
      <c r="E5880" s="261" t="s">
        <v>4684</v>
      </c>
      <c r="F5880" s="262" t="s">
        <v>4685</v>
      </c>
      <c r="G5880" s="263" t="s">
        <v>249</v>
      </c>
      <c r="H5880" s="264">
        <v>194.19800000000001</v>
      </c>
      <c r="I5880" s="26"/>
      <c r="J5880" s="266">
        <f>ROUND(I5880*H5880,2)</f>
        <v>0</v>
      </c>
      <c r="K5880" s="267"/>
      <c r="L5880" s="73"/>
      <c r="M5880" s="27" t="s">
        <v>1</v>
      </c>
      <c r="N5880" s="233" t="s">
        <v>43</v>
      </c>
      <c r="P5880" s="269">
        <f>O5880*H5880</f>
        <v>0</v>
      </c>
      <c r="Q5880" s="269">
        <v>0</v>
      </c>
      <c r="R5880" s="269">
        <f>Q5880*H5880</f>
        <v>0</v>
      </c>
      <c r="S5880" s="269">
        <v>3.0360000000000002E-2</v>
      </c>
      <c r="T5880" s="270">
        <f>S5880*H5880</f>
        <v>5.8958512800000005</v>
      </c>
      <c r="AR5880" s="271" t="s">
        <v>495</v>
      </c>
      <c r="AT5880" s="271" t="s">
        <v>368</v>
      </c>
      <c r="AU5880" s="271" t="s">
        <v>90</v>
      </c>
      <c r="AY5880" s="53" t="s">
        <v>366</v>
      </c>
      <c r="BE5880" s="179">
        <f>IF(N5880="základná",J5880,0)</f>
        <v>0</v>
      </c>
      <c r="BF5880" s="179">
        <f>IF(N5880="znížená",J5880,0)</f>
        <v>0</v>
      </c>
      <c r="BG5880" s="179">
        <f>IF(N5880="zákl. prenesená",J5880,0)</f>
        <v>0</v>
      </c>
      <c r="BH5880" s="179">
        <f>IF(N5880="zníž. prenesená",J5880,0)</f>
        <v>0</v>
      </c>
      <c r="BI5880" s="179">
        <f>IF(N5880="nulová",J5880,0)</f>
        <v>0</v>
      </c>
      <c r="BJ5880" s="53" t="s">
        <v>90</v>
      </c>
      <c r="BK5880" s="179">
        <f>ROUND(I5880*H5880,2)</f>
        <v>0</v>
      </c>
      <c r="BL5880" s="53" t="s">
        <v>495</v>
      </c>
      <c r="BM5880" s="271" t="s">
        <v>4686</v>
      </c>
    </row>
    <row r="5881" spans="2:65" s="273" customFormat="1">
      <c r="B5881" s="272"/>
      <c r="D5881" s="274" t="s">
        <v>373</v>
      </c>
      <c r="E5881" s="275" t="s">
        <v>1</v>
      </c>
      <c r="F5881" s="276" t="s">
        <v>632</v>
      </c>
      <c r="H5881" s="275" t="s">
        <v>1</v>
      </c>
      <c r="L5881" s="272"/>
      <c r="M5881" s="277"/>
      <c r="T5881" s="278"/>
      <c r="AT5881" s="275" t="s">
        <v>373</v>
      </c>
      <c r="AU5881" s="275" t="s">
        <v>90</v>
      </c>
      <c r="AV5881" s="273" t="s">
        <v>84</v>
      </c>
      <c r="AW5881" s="273" t="s">
        <v>31</v>
      </c>
      <c r="AX5881" s="273" t="s">
        <v>77</v>
      </c>
      <c r="AY5881" s="275" t="s">
        <v>366</v>
      </c>
    </row>
    <row r="5882" spans="2:65" s="280" customFormat="1">
      <c r="B5882" s="279"/>
      <c r="D5882" s="274" t="s">
        <v>373</v>
      </c>
      <c r="E5882" s="281" t="s">
        <v>1</v>
      </c>
      <c r="F5882" s="282" t="s">
        <v>4687</v>
      </c>
      <c r="H5882" s="283">
        <v>6.1539999999999999</v>
      </c>
      <c r="L5882" s="279"/>
      <c r="M5882" s="284"/>
      <c r="T5882" s="285"/>
      <c r="AT5882" s="281" t="s">
        <v>373</v>
      </c>
      <c r="AU5882" s="281" t="s">
        <v>90</v>
      </c>
      <c r="AV5882" s="280" t="s">
        <v>90</v>
      </c>
      <c r="AW5882" s="280" t="s">
        <v>31</v>
      </c>
      <c r="AX5882" s="280" t="s">
        <v>77</v>
      </c>
      <c r="AY5882" s="281" t="s">
        <v>366</v>
      </c>
    </row>
    <row r="5883" spans="2:65" s="273" customFormat="1">
      <c r="B5883" s="272"/>
      <c r="D5883" s="274" t="s">
        <v>373</v>
      </c>
      <c r="E5883" s="275" t="s">
        <v>1</v>
      </c>
      <c r="F5883" s="276" t="s">
        <v>634</v>
      </c>
      <c r="H5883" s="275" t="s">
        <v>1</v>
      </c>
      <c r="L5883" s="272"/>
      <c r="M5883" s="277"/>
      <c r="T5883" s="278"/>
      <c r="AT5883" s="275" t="s">
        <v>373</v>
      </c>
      <c r="AU5883" s="275" t="s">
        <v>90</v>
      </c>
      <c r="AV5883" s="273" t="s">
        <v>84</v>
      </c>
      <c r="AW5883" s="273" t="s">
        <v>31</v>
      </c>
      <c r="AX5883" s="273" t="s">
        <v>77</v>
      </c>
      <c r="AY5883" s="275" t="s">
        <v>366</v>
      </c>
    </row>
    <row r="5884" spans="2:65" s="280" customFormat="1">
      <c r="B5884" s="279"/>
      <c r="D5884" s="274" t="s">
        <v>373</v>
      </c>
      <c r="E5884" s="281" t="s">
        <v>1</v>
      </c>
      <c r="F5884" s="282" t="s">
        <v>4688</v>
      </c>
      <c r="H5884" s="283">
        <v>80.665999999999997</v>
      </c>
      <c r="L5884" s="279"/>
      <c r="M5884" s="284"/>
      <c r="T5884" s="285"/>
      <c r="AT5884" s="281" t="s">
        <v>373</v>
      </c>
      <c r="AU5884" s="281" t="s">
        <v>90</v>
      </c>
      <c r="AV5884" s="280" t="s">
        <v>90</v>
      </c>
      <c r="AW5884" s="280" t="s">
        <v>31</v>
      </c>
      <c r="AX5884" s="280" t="s">
        <v>77</v>
      </c>
      <c r="AY5884" s="281" t="s">
        <v>366</v>
      </c>
    </row>
    <row r="5885" spans="2:65" s="280" customFormat="1">
      <c r="B5885" s="279"/>
      <c r="D5885" s="274" t="s">
        <v>373</v>
      </c>
      <c r="E5885" s="281" t="s">
        <v>1</v>
      </c>
      <c r="F5885" s="282" t="s">
        <v>4689</v>
      </c>
      <c r="H5885" s="283">
        <v>-2.2770000000000001</v>
      </c>
      <c r="L5885" s="279"/>
      <c r="M5885" s="284"/>
      <c r="T5885" s="285"/>
      <c r="AT5885" s="281" t="s">
        <v>373</v>
      </c>
      <c r="AU5885" s="281" t="s">
        <v>90</v>
      </c>
      <c r="AV5885" s="280" t="s">
        <v>90</v>
      </c>
      <c r="AW5885" s="280" t="s">
        <v>31</v>
      </c>
      <c r="AX5885" s="280" t="s">
        <v>77</v>
      </c>
      <c r="AY5885" s="281" t="s">
        <v>366</v>
      </c>
    </row>
    <row r="5886" spans="2:65" s="280" customFormat="1">
      <c r="B5886" s="279"/>
      <c r="D5886" s="274" t="s">
        <v>373</v>
      </c>
      <c r="E5886" s="281" t="s">
        <v>1</v>
      </c>
      <c r="F5886" s="282" t="s">
        <v>3027</v>
      </c>
      <c r="H5886" s="283">
        <v>-1.6160000000000001</v>
      </c>
      <c r="L5886" s="279"/>
      <c r="M5886" s="284"/>
      <c r="T5886" s="285"/>
      <c r="AT5886" s="281" t="s">
        <v>373</v>
      </c>
      <c r="AU5886" s="281" t="s">
        <v>90</v>
      </c>
      <c r="AV5886" s="280" t="s">
        <v>90</v>
      </c>
      <c r="AW5886" s="280" t="s">
        <v>31</v>
      </c>
      <c r="AX5886" s="280" t="s">
        <v>77</v>
      </c>
      <c r="AY5886" s="281" t="s">
        <v>366</v>
      </c>
    </row>
    <row r="5887" spans="2:65" s="280" customFormat="1">
      <c r="B5887" s="279"/>
      <c r="D5887" s="274" t="s">
        <v>373</v>
      </c>
      <c r="E5887" s="281" t="s">
        <v>1</v>
      </c>
      <c r="F5887" s="282" t="s">
        <v>4690</v>
      </c>
      <c r="H5887" s="283">
        <v>-1.778</v>
      </c>
      <c r="L5887" s="279"/>
      <c r="M5887" s="284"/>
      <c r="T5887" s="285"/>
      <c r="AT5887" s="281" t="s">
        <v>373</v>
      </c>
      <c r="AU5887" s="281" t="s">
        <v>90</v>
      </c>
      <c r="AV5887" s="280" t="s">
        <v>90</v>
      </c>
      <c r="AW5887" s="280" t="s">
        <v>31</v>
      </c>
      <c r="AX5887" s="280" t="s">
        <v>77</v>
      </c>
      <c r="AY5887" s="281" t="s">
        <v>366</v>
      </c>
    </row>
    <row r="5888" spans="2:65" s="280" customFormat="1">
      <c r="B5888" s="279"/>
      <c r="D5888" s="274" t="s">
        <v>373</v>
      </c>
      <c r="E5888" s="281" t="s">
        <v>1</v>
      </c>
      <c r="F5888" s="282" t="s">
        <v>4691</v>
      </c>
      <c r="H5888" s="283">
        <v>84.233999999999995</v>
      </c>
      <c r="L5888" s="279"/>
      <c r="M5888" s="284"/>
      <c r="T5888" s="285"/>
      <c r="AT5888" s="281" t="s">
        <v>373</v>
      </c>
      <c r="AU5888" s="281" t="s">
        <v>90</v>
      </c>
      <c r="AV5888" s="280" t="s">
        <v>90</v>
      </c>
      <c r="AW5888" s="280" t="s">
        <v>31</v>
      </c>
      <c r="AX5888" s="280" t="s">
        <v>77</v>
      </c>
      <c r="AY5888" s="281" t="s">
        <v>366</v>
      </c>
    </row>
    <row r="5889" spans="2:65" s="280" customFormat="1">
      <c r="B5889" s="279"/>
      <c r="D5889" s="274" t="s">
        <v>373</v>
      </c>
      <c r="E5889" s="281" t="s">
        <v>1</v>
      </c>
      <c r="F5889" s="282" t="s">
        <v>4692</v>
      </c>
      <c r="H5889" s="283">
        <v>-4.8479999999999999</v>
      </c>
      <c r="L5889" s="279"/>
      <c r="M5889" s="284"/>
      <c r="T5889" s="285"/>
      <c r="AT5889" s="281" t="s">
        <v>373</v>
      </c>
      <c r="AU5889" s="281" t="s">
        <v>90</v>
      </c>
      <c r="AV5889" s="280" t="s">
        <v>90</v>
      </c>
      <c r="AW5889" s="280" t="s">
        <v>31</v>
      </c>
      <c r="AX5889" s="280" t="s">
        <v>77</v>
      </c>
      <c r="AY5889" s="281" t="s">
        <v>366</v>
      </c>
    </row>
    <row r="5890" spans="2:65" s="273" customFormat="1">
      <c r="B5890" s="272"/>
      <c r="D5890" s="274" t="s">
        <v>373</v>
      </c>
      <c r="E5890" s="275" t="s">
        <v>1</v>
      </c>
      <c r="F5890" s="276" t="s">
        <v>924</v>
      </c>
      <c r="H5890" s="275" t="s">
        <v>1</v>
      </c>
      <c r="L5890" s="272"/>
      <c r="M5890" s="277"/>
      <c r="T5890" s="278"/>
      <c r="AT5890" s="275" t="s">
        <v>373</v>
      </c>
      <c r="AU5890" s="275" t="s">
        <v>90</v>
      </c>
      <c r="AV5890" s="273" t="s">
        <v>84</v>
      </c>
      <c r="AW5890" s="273" t="s">
        <v>31</v>
      </c>
      <c r="AX5890" s="273" t="s">
        <v>77</v>
      </c>
      <c r="AY5890" s="275" t="s">
        <v>366</v>
      </c>
    </row>
    <row r="5891" spans="2:65" s="280" customFormat="1">
      <c r="B5891" s="279"/>
      <c r="D5891" s="274" t="s">
        <v>373</v>
      </c>
      <c r="E5891" s="281" t="s">
        <v>1</v>
      </c>
      <c r="F5891" s="282" t="s">
        <v>4693</v>
      </c>
      <c r="H5891" s="283">
        <v>46.591000000000001</v>
      </c>
      <c r="L5891" s="279"/>
      <c r="M5891" s="284"/>
      <c r="T5891" s="285"/>
      <c r="AT5891" s="281" t="s">
        <v>373</v>
      </c>
      <c r="AU5891" s="281" t="s">
        <v>90</v>
      </c>
      <c r="AV5891" s="280" t="s">
        <v>90</v>
      </c>
      <c r="AW5891" s="280" t="s">
        <v>31</v>
      </c>
      <c r="AX5891" s="280" t="s">
        <v>77</v>
      </c>
      <c r="AY5891" s="281" t="s">
        <v>366</v>
      </c>
    </row>
    <row r="5892" spans="2:65" s="280" customFormat="1">
      <c r="B5892" s="279"/>
      <c r="D5892" s="274" t="s">
        <v>373</v>
      </c>
      <c r="E5892" s="281" t="s">
        <v>1</v>
      </c>
      <c r="F5892" s="282" t="s">
        <v>4694</v>
      </c>
      <c r="H5892" s="283">
        <v>-3.2320000000000002</v>
      </c>
      <c r="L5892" s="279"/>
      <c r="M5892" s="284"/>
      <c r="T5892" s="285"/>
      <c r="AT5892" s="281" t="s">
        <v>373</v>
      </c>
      <c r="AU5892" s="281" t="s">
        <v>90</v>
      </c>
      <c r="AV5892" s="280" t="s">
        <v>90</v>
      </c>
      <c r="AW5892" s="280" t="s">
        <v>31</v>
      </c>
      <c r="AX5892" s="280" t="s">
        <v>77</v>
      </c>
      <c r="AY5892" s="281" t="s">
        <v>366</v>
      </c>
    </row>
    <row r="5893" spans="2:65" s="280" customFormat="1">
      <c r="B5893" s="279"/>
      <c r="D5893" s="274" t="s">
        <v>373</v>
      </c>
      <c r="E5893" s="281" t="s">
        <v>1</v>
      </c>
      <c r="F5893" s="282" t="s">
        <v>4695</v>
      </c>
      <c r="H5893" s="283">
        <v>-9.6959999999999997</v>
      </c>
      <c r="L5893" s="279"/>
      <c r="M5893" s="284"/>
      <c r="T5893" s="285"/>
      <c r="AT5893" s="281" t="s">
        <v>373</v>
      </c>
      <c r="AU5893" s="281" t="s">
        <v>90</v>
      </c>
      <c r="AV5893" s="280" t="s">
        <v>90</v>
      </c>
      <c r="AW5893" s="280" t="s">
        <v>31</v>
      </c>
      <c r="AX5893" s="280" t="s">
        <v>77</v>
      </c>
      <c r="AY5893" s="281" t="s">
        <v>366</v>
      </c>
    </row>
    <row r="5894" spans="2:65" s="294" customFormat="1">
      <c r="B5894" s="293"/>
      <c r="D5894" s="274" t="s">
        <v>373</v>
      </c>
      <c r="E5894" s="295" t="s">
        <v>1</v>
      </c>
      <c r="F5894" s="296" t="s">
        <v>397</v>
      </c>
      <c r="H5894" s="297">
        <v>194.19800000000001</v>
      </c>
      <c r="L5894" s="293"/>
      <c r="M5894" s="298"/>
      <c r="T5894" s="299"/>
      <c r="AT5894" s="295" t="s">
        <v>373</v>
      </c>
      <c r="AU5894" s="295" t="s">
        <v>90</v>
      </c>
      <c r="AV5894" s="294" t="s">
        <v>149</v>
      </c>
      <c r="AW5894" s="294" t="s">
        <v>31</v>
      </c>
      <c r="AX5894" s="294" t="s">
        <v>77</v>
      </c>
      <c r="AY5894" s="295" t="s">
        <v>366</v>
      </c>
    </row>
    <row r="5895" spans="2:65" s="287" customFormat="1">
      <c r="B5895" s="286"/>
      <c r="D5895" s="274" t="s">
        <v>373</v>
      </c>
      <c r="E5895" s="288" t="s">
        <v>1</v>
      </c>
      <c r="F5895" s="289" t="s">
        <v>378</v>
      </c>
      <c r="H5895" s="290">
        <v>194.19800000000001</v>
      </c>
      <c r="L5895" s="286"/>
      <c r="M5895" s="291"/>
      <c r="T5895" s="292"/>
      <c r="AT5895" s="288" t="s">
        <v>373</v>
      </c>
      <c r="AU5895" s="288" t="s">
        <v>90</v>
      </c>
      <c r="AV5895" s="287" t="s">
        <v>371</v>
      </c>
      <c r="AW5895" s="287" t="s">
        <v>31</v>
      </c>
      <c r="AX5895" s="287" t="s">
        <v>84</v>
      </c>
      <c r="AY5895" s="288" t="s">
        <v>366</v>
      </c>
    </row>
    <row r="5896" spans="2:65" s="74" customFormat="1" ht="55.5" customHeight="1">
      <c r="B5896" s="73"/>
      <c r="C5896" s="260" t="s">
        <v>4696</v>
      </c>
      <c r="D5896" s="260" t="s">
        <v>368</v>
      </c>
      <c r="E5896" s="261" t="s">
        <v>4697</v>
      </c>
      <c r="F5896" s="262" t="s">
        <v>4698</v>
      </c>
      <c r="G5896" s="263" t="s">
        <v>249</v>
      </c>
      <c r="H5896" s="264">
        <v>41.686</v>
      </c>
      <c r="I5896" s="26"/>
      <c r="J5896" s="266">
        <f>ROUND(I5896*H5896,2)</f>
        <v>0</v>
      </c>
      <c r="K5896" s="267"/>
      <c r="L5896" s="73"/>
      <c r="M5896" s="27" t="s">
        <v>1</v>
      </c>
      <c r="N5896" s="233" t="s">
        <v>43</v>
      </c>
      <c r="P5896" s="269">
        <f>O5896*H5896</f>
        <v>0</v>
      </c>
      <c r="Q5896" s="269">
        <v>3.168E-2</v>
      </c>
      <c r="R5896" s="269">
        <f>Q5896*H5896</f>
        <v>1.3206124800000001</v>
      </c>
      <c r="S5896" s="269">
        <v>0</v>
      </c>
      <c r="T5896" s="270">
        <f>S5896*H5896</f>
        <v>0</v>
      </c>
      <c r="AR5896" s="271" t="s">
        <v>495</v>
      </c>
      <c r="AT5896" s="271" t="s">
        <v>368</v>
      </c>
      <c r="AU5896" s="271" t="s">
        <v>90</v>
      </c>
      <c r="AY5896" s="53" t="s">
        <v>366</v>
      </c>
      <c r="BE5896" s="179">
        <f>IF(N5896="základná",J5896,0)</f>
        <v>0</v>
      </c>
      <c r="BF5896" s="179">
        <f>IF(N5896="znížená",J5896,0)</f>
        <v>0</v>
      </c>
      <c r="BG5896" s="179">
        <f>IF(N5896="zákl. prenesená",J5896,0)</f>
        <v>0</v>
      </c>
      <c r="BH5896" s="179">
        <f>IF(N5896="zníž. prenesená",J5896,0)</f>
        <v>0</v>
      </c>
      <c r="BI5896" s="179">
        <f>IF(N5896="nulová",J5896,0)</f>
        <v>0</v>
      </c>
      <c r="BJ5896" s="53" t="s">
        <v>90</v>
      </c>
      <c r="BK5896" s="179">
        <f>ROUND(I5896*H5896,2)</f>
        <v>0</v>
      </c>
      <c r="BL5896" s="53" t="s">
        <v>495</v>
      </c>
      <c r="BM5896" s="271" t="s">
        <v>4699</v>
      </c>
    </row>
    <row r="5897" spans="2:65" s="273" customFormat="1">
      <c r="B5897" s="272"/>
      <c r="D5897" s="274" t="s">
        <v>373</v>
      </c>
      <c r="E5897" s="275" t="s">
        <v>1</v>
      </c>
      <c r="F5897" s="276" t="s">
        <v>746</v>
      </c>
      <c r="H5897" s="275" t="s">
        <v>1</v>
      </c>
      <c r="L5897" s="272"/>
      <c r="M5897" s="277"/>
      <c r="T5897" s="278"/>
      <c r="AT5897" s="275" t="s">
        <v>373</v>
      </c>
      <c r="AU5897" s="275" t="s">
        <v>90</v>
      </c>
      <c r="AV5897" s="273" t="s">
        <v>84</v>
      </c>
      <c r="AW5897" s="273" t="s">
        <v>31</v>
      </c>
      <c r="AX5897" s="273" t="s">
        <v>77</v>
      </c>
      <c r="AY5897" s="275" t="s">
        <v>366</v>
      </c>
    </row>
    <row r="5898" spans="2:65" s="273" customFormat="1">
      <c r="B5898" s="272"/>
      <c r="D5898" s="274" t="s">
        <v>373</v>
      </c>
      <c r="E5898" s="275" t="s">
        <v>1</v>
      </c>
      <c r="F5898" s="276" t="s">
        <v>4700</v>
      </c>
      <c r="H5898" s="275" t="s">
        <v>1</v>
      </c>
      <c r="L5898" s="272"/>
      <c r="M5898" s="277"/>
      <c r="T5898" s="278"/>
      <c r="AT5898" s="275" t="s">
        <v>373</v>
      </c>
      <c r="AU5898" s="275" t="s">
        <v>90</v>
      </c>
      <c r="AV5898" s="273" t="s">
        <v>84</v>
      </c>
      <c r="AW5898" s="273" t="s">
        <v>31</v>
      </c>
      <c r="AX5898" s="273" t="s">
        <v>77</v>
      </c>
      <c r="AY5898" s="275" t="s">
        <v>366</v>
      </c>
    </row>
    <row r="5899" spans="2:65" s="280" customFormat="1">
      <c r="B5899" s="279"/>
      <c r="D5899" s="274" t="s">
        <v>373</v>
      </c>
      <c r="E5899" s="281" t="s">
        <v>1</v>
      </c>
      <c r="F5899" s="282" t="s">
        <v>4701</v>
      </c>
      <c r="H5899" s="283">
        <v>13.448</v>
      </c>
      <c r="L5899" s="279"/>
      <c r="M5899" s="284"/>
      <c r="T5899" s="285"/>
      <c r="AT5899" s="281" t="s">
        <v>373</v>
      </c>
      <c r="AU5899" s="281" t="s">
        <v>90</v>
      </c>
      <c r="AV5899" s="280" t="s">
        <v>90</v>
      </c>
      <c r="AW5899" s="280" t="s">
        <v>31</v>
      </c>
      <c r="AX5899" s="280" t="s">
        <v>77</v>
      </c>
      <c r="AY5899" s="281" t="s">
        <v>366</v>
      </c>
    </row>
    <row r="5900" spans="2:65" s="294" customFormat="1">
      <c r="B5900" s="293"/>
      <c r="D5900" s="274" t="s">
        <v>373</v>
      </c>
      <c r="E5900" s="295" t="s">
        <v>1</v>
      </c>
      <c r="F5900" s="296" t="s">
        <v>397</v>
      </c>
      <c r="H5900" s="297">
        <v>13.448</v>
      </c>
      <c r="L5900" s="293"/>
      <c r="M5900" s="298"/>
      <c r="T5900" s="299"/>
      <c r="AT5900" s="295" t="s">
        <v>373</v>
      </c>
      <c r="AU5900" s="295" t="s">
        <v>90</v>
      </c>
      <c r="AV5900" s="294" t="s">
        <v>149</v>
      </c>
      <c r="AW5900" s="294" t="s">
        <v>31</v>
      </c>
      <c r="AX5900" s="294" t="s">
        <v>77</v>
      </c>
      <c r="AY5900" s="295" t="s">
        <v>366</v>
      </c>
    </row>
    <row r="5901" spans="2:65" s="273" customFormat="1">
      <c r="B5901" s="272"/>
      <c r="D5901" s="274" t="s">
        <v>373</v>
      </c>
      <c r="E5901" s="275" t="s">
        <v>1</v>
      </c>
      <c r="F5901" s="276" t="s">
        <v>749</v>
      </c>
      <c r="H5901" s="275" t="s">
        <v>1</v>
      </c>
      <c r="L5901" s="272"/>
      <c r="M5901" s="277"/>
      <c r="T5901" s="278"/>
      <c r="AT5901" s="275" t="s">
        <v>373</v>
      </c>
      <c r="AU5901" s="275" t="s">
        <v>90</v>
      </c>
      <c r="AV5901" s="273" t="s">
        <v>84</v>
      </c>
      <c r="AW5901" s="273" t="s">
        <v>31</v>
      </c>
      <c r="AX5901" s="273" t="s">
        <v>77</v>
      </c>
      <c r="AY5901" s="275" t="s">
        <v>366</v>
      </c>
    </row>
    <row r="5902" spans="2:65" s="273" customFormat="1">
      <c r="B5902" s="272"/>
      <c r="D5902" s="274" t="s">
        <v>373</v>
      </c>
      <c r="E5902" s="275" t="s">
        <v>1</v>
      </c>
      <c r="F5902" s="276" t="s">
        <v>4702</v>
      </c>
      <c r="H5902" s="275" t="s">
        <v>1</v>
      </c>
      <c r="L5902" s="272"/>
      <c r="M5902" s="277"/>
      <c r="T5902" s="278"/>
      <c r="AT5902" s="275" t="s">
        <v>373</v>
      </c>
      <c r="AU5902" s="275" t="s">
        <v>90</v>
      </c>
      <c r="AV5902" s="273" t="s">
        <v>84</v>
      </c>
      <c r="AW5902" s="273" t="s">
        <v>31</v>
      </c>
      <c r="AX5902" s="273" t="s">
        <v>77</v>
      </c>
      <c r="AY5902" s="275" t="s">
        <v>366</v>
      </c>
    </row>
    <row r="5903" spans="2:65" s="280" customFormat="1">
      <c r="B5903" s="279"/>
      <c r="D5903" s="274" t="s">
        <v>373</v>
      </c>
      <c r="E5903" s="281" t="s">
        <v>1</v>
      </c>
      <c r="F5903" s="282" t="s">
        <v>4703</v>
      </c>
      <c r="H5903" s="283">
        <v>15.456</v>
      </c>
      <c r="L5903" s="279"/>
      <c r="M5903" s="284"/>
      <c r="T5903" s="285"/>
      <c r="AT5903" s="281" t="s">
        <v>373</v>
      </c>
      <c r="AU5903" s="281" t="s">
        <v>90</v>
      </c>
      <c r="AV5903" s="280" t="s">
        <v>90</v>
      </c>
      <c r="AW5903" s="280" t="s">
        <v>31</v>
      </c>
      <c r="AX5903" s="280" t="s">
        <v>77</v>
      </c>
      <c r="AY5903" s="281" t="s">
        <v>366</v>
      </c>
    </row>
    <row r="5904" spans="2:65" s="294" customFormat="1">
      <c r="B5904" s="293"/>
      <c r="D5904" s="274" t="s">
        <v>373</v>
      </c>
      <c r="E5904" s="295" t="s">
        <v>1</v>
      </c>
      <c r="F5904" s="296" t="s">
        <v>397</v>
      </c>
      <c r="H5904" s="297">
        <v>15.456</v>
      </c>
      <c r="L5904" s="293"/>
      <c r="M5904" s="298"/>
      <c r="T5904" s="299"/>
      <c r="AT5904" s="295" t="s">
        <v>373</v>
      </c>
      <c r="AU5904" s="295" t="s">
        <v>90</v>
      </c>
      <c r="AV5904" s="294" t="s">
        <v>149</v>
      </c>
      <c r="AW5904" s="294" t="s">
        <v>31</v>
      </c>
      <c r="AX5904" s="294" t="s">
        <v>77</v>
      </c>
      <c r="AY5904" s="295" t="s">
        <v>366</v>
      </c>
    </row>
    <row r="5905" spans="2:65" s="273" customFormat="1">
      <c r="B5905" s="272"/>
      <c r="D5905" s="274" t="s">
        <v>373</v>
      </c>
      <c r="E5905" s="275" t="s">
        <v>1</v>
      </c>
      <c r="F5905" s="276" t="s">
        <v>752</v>
      </c>
      <c r="H5905" s="275" t="s">
        <v>1</v>
      </c>
      <c r="L5905" s="272"/>
      <c r="M5905" s="277"/>
      <c r="T5905" s="278"/>
      <c r="AT5905" s="275" t="s">
        <v>373</v>
      </c>
      <c r="AU5905" s="275" t="s">
        <v>90</v>
      </c>
      <c r="AV5905" s="273" t="s">
        <v>84</v>
      </c>
      <c r="AW5905" s="273" t="s">
        <v>31</v>
      </c>
      <c r="AX5905" s="273" t="s">
        <v>77</v>
      </c>
      <c r="AY5905" s="275" t="s">
        <v>366</v>
      </c>
    </row>
    <row r="5906" spans="2:65" s="273" customFormat="1">
      <c r="B5906" s="272"/>
      <c r="D5906" s="274" t="s">
        <v>373</v>
      </c>
      <c r="E5906" s="275" t="s">
        <v>1</v>
      </c>
      <c r="F5906" s="276" t="s">
        <v>4704</v>
      </c>
      <c r="H5906" s="275" t="s">
        <v>1</v>
      </c>
      <c r="L5906" s="272"/>
      <c r="M5906" s="277"/>
      <c r="T5906" s="278"/>
      <c r="AT5906" s="275" t="s">
        <v>373</v>
      </c>
      <c r="AU5906" s="275" t="s">
        <v>90</v>
      </c>
      <c r="AV5906" s="273" t="s">
        <v>84</v>
      </c>
      <c r="AW5906" s="273" t="s">
        <v>31</v>
      </c>
      <c r="AX5906" s="273" t="s">
        <v>77</v>
      </c>
      <c r="AY5906" s="275" t="s">
        <v>366</v>
      </c>
    </row>
    <row r="5907" spans="2:65" s="280" customFormat="1">
      <c r="B5907" s="279"/>
      <c r="D5907" s="274" t="s">
        <v>373</v>
      </c>
      <c r="E5907" s="281" t="s">
        <v>1</v>
      </c>
      <c r="F5907" s="282" t="s">
        <v>4705</v>
      </c>
      <c r="H5907" s="283">
        <v>12.782</v>
      </c>
      <c r="L5907" s="279"/>
      <c r="M5907" s="284"/>
      <c r="T5907" s="285"/>
      <c r="AT5907" s="281" t="s">
        <v>373</v>
      </c>
      <c r="AU5907" s="281" t="s">
        <v>90</v>
      </c>
      <c r="AV5907" s="280" t="s">
        <v>90</v>
      </c>
      <c r="AW5907" s="280" t="s">
        <v>31</v>
      </c>
      <c r="AX5907" s="280" t="s">
        <v>77</v>
      </c>
      <c r="AY5907" s="281" t="s">
        <v>366</v>
      </c>
    </row>
    <row r="5908" spans="2:65" s="294" customFormat="1">
      <c r="B5908" s="293"/>
      <c r="D5908" s="274" t="s">
        <v>373</v>
      </c>
      <c r="E5908" s="295" t="s">
        <v>1</v>
      </c>
      <c r="F5908" s="296" t="s">
        <v>397</v>
      </c>
      <c r="H5908" s="297">
        <v>12.782</v>
      </c>
      <c r="L5908" s="293"/>
      <c r="M5908" s="298"/>
      <c r="T5908" s="299"/>
      <c r="AT5908" s="295" t="s">
        <v>373</v>
      </c>
      <c r="AU5908" s="295" t="s">
        <v>90</v>
      </c>
      <c r="AV5908" s="294" t="s">
        <v>149</v>
      </c>
      <c r="AW5908" s="294" t="s">
        <v>31</v>
      </c>
      <c r="AX5908" s="294" t="s">
        <v>77</v>
      </c>
      <c r="AY5908" s="295" t="s">
        <v>366</v>
      </c>
    </row>
    <row r="5909" spans="2:65" s="287" customFormat="1">
      <c r="B5909" s="286"/>
      <c r="D5909" s="274" t="s">
        <v>373</v>
      </c>
      <c r="E5909" s="288" t="s">
        <v>1</v>
      </c>
      <c r="F5909" s="289" t="s">
        <v>378</v>
      </c>
      <c r="H5909" s="290">
        <v>41.686</v>
      </c>
      <c r="L5909" s="286"/>
      <c r="M5909" s="291"/>
      <c r="T5909" s="292"/>
      <c r="AT5909" s="288" t="s">
        <v>373</v>
      </c>
      <c r="AU5909" s="288" t="s">
        <v>90</v>
      </c>
      <c r="AV5909" s="287" t="s">
        <v>371</v>
      </c>
      <c r="AW5909" s="287" t="s">
        <v>31</v>
      </c>
      <c r="AX5909" s="287" t="s">
        <v>84</v>
      </c>
      <c r="AY5909" s="288" t="s">
        <v>366</v>
      </c>
    </row>
    <row r="5910" spans="2:65" s="74" customFormat="1" ht="55.5" customHeight="1">
      <c r="B5910" s="73"/>
      <c r="C5910" s="260" t="s">
        <v>4706</v>
      </c>
      <c r="D5910" s="260" t="s">
        <v>368</v>
      </c>
      <c r="E5910" s="261" t="s">
        <v>4707</v>
      </c>
      <c r="F5910" s="262" t="s">
        <v>4708</v>
      </c>
      <c r="G5910" s="263" t="s">
        <v>249</v>
      </c>
      <c r="H5910" s="264">
        <v>23.161000000000001</v>
      </c>
      <c r="I5910" s="26"/>
      <c r="J5910" s="266">
        <f>ROUND(I5910*H5910,2)</f>
        <v>0</v>
      </c>
      <c r="K5910" s="267"/>
      <c r="L5910" s="73"/>
      <c r="M5910" s="27" t="s">
        <v>1</v>
      </c>
      <c r="N5910" s="233" t="s">
        <v>43</v>
      </c>
      <c r="P5910" s="269">
        <f>O5910*H5910</f>
        <v>0</v>
      </c>
      <c r="Q5910" s="269">
        <v>3.1678360000000003E-2</v>
      </c>
      <c r="R5910" s="269">
        <f>Q5910*H5910</f>
        <v>0.73370249596000015</v>
      </c>
      <c r="S5910" s="269">
        <v>0</v>
      </c>
      <c r="T5910" s="270">
        <f>S5910*H5910</f>
        <v>0</v>
      </c>
      <c r="AR5910" s="271" t="s">
        <v>495</v>
      </c>
      <c r="AT5910" s="271" t="s">
        <v>368</v>
      </c>
      <c r="AU5910" s="271" t="s">
        <v>90</v>
      </c>
      <c r="AY5910" s="53" t="s">
        <v>366</v>
      </c>
      <c r="BE5910" s="179">
        <f>IF(N5910="základná",J5910,0)</f>
        <v>0</v>
      </c>
      <c r="BF5910" s="179">
        <f>IF(N5910="znížená",J5910,0)</f>
        <v>0</v>
      </c>
      <c r="BG5910" s="179">
        <f>IF(N5910="zákl. prenesená",J5910,0)</f>
        <v>0</v>
      </c>
      <c r="BH5910" s="179">
        <f>IF(N5910="zníž. prenesená",J5910,0)</f>
        <v>0</v>
      </c>
      <c r="BI5910" s="179">
        <f>IF(N5910="nulová",J5910,0)</f>
        <v>0</v>
      </c>
      <c r="BJ5910" s="53" t="s">
        <v>90</v>
      </c>
      <c r="BK5910" s="179">
        <f>ROUND(I5910*H5910,2)</f>
        <v>0</v>
      </c>
      <c r="BL5910" s="53" t="s">
        <v>495</v>
      </c>
      <c r="BM5910" s="271" t="s">
        <v>4709</v>
      </c>
    </row>
    <row r="5911" spans="2:65" s="273" customFormat="1">
      <c r="B5911" s="272"/>
      <c r="D5911" s="274" t="s">
        <v>373</v>
      </c>
      <c r="E5911" s="275" t="s">
        <v>1</v>
      </c>
      <c r="F5911" s="276" t="s">
        <v>4710</v>
      </c>
      <c r="H5911" s="275" t="s">
        <v>1</v>
      </c>
      <c r="L5911" s="272"/>
      <c r="M5911" s="277"/>
      <c r="T5911" s="278"/>
      <c r="AT5911" s="275" t="s">
        <v>373</v>
      </c>
      <c r="AU5911" s="275" t="s">
        <v>90</v>
      </c>
      <c r="AV5911" s="273" t="s">
        <v>84</v>
      </c>
      <c r="AW5911" s="273" t="s">
        <v>31</v>
      </c>
      <c r="AX5911" s="273" t="s">
        <v>77</v>
      </c>
      <c r="AY5911" s="275" t="s">
        <v>366</v>
      </c>
    </row>
    <row r="5912" spans="2:65" s="280" customFormat="1">
      <c r="B5912" s="279"/>
      <c r="D5912" s="274" t="s">
        <v>373</v>
      </c>
      <c r="E5912" s="281" t="s">
        <v>1</v>
      </c>
      <c r="F5912" s="282" t="s">
        <v>4711</v>
      </c>
      <c r="H5912" s="283">
        <v>7.5609999999999999</v>
      </c>
      <c r="L5912" s="279"/>
      <c r="M5912" s="284"/>
      <c r="T5912" s="285"/>
      <c r="AT5912" s="281" t="s">
        <v>373</v>
      </c>
      <c r="AU5912" s="281" t="s">
        <v>90</v>
      </c>
      <c r="AV5912" s="280" t="s">
        <v>90</v>
      </c>
      <c r="AW5912" s="280" t="s">
        <v>31</v>
      </c>
      <c r="AX5912" s="280" t="s">
        <v>77</v>
      </c>
      <c r="AY5912" s="281" t="s">
        <v>366</v>
      </c>
    </row>
    <row r="5913" spans="2:65" s="294" customFormat="1">
      <c r="B5913" s="293"/>
      <c r="D5913" s="274" t="s">
        <v>373</v>
      </c>
      <c r="E5913" s="295" t="s">
        <v>1</v>
      </c>
      <c r="F5913" s="296" t="s">
        <v>767</v>
      </c>
      <c r="H5913" s="297">
        <v>7.5609999999999999</v>
      </c>
      <c r="L5913" s="293"/>
      <c r="M5913" s="298"/>
      <c r="T5913" s="299"/>
      <c r="AT5913" s="295" t="s">
        <v>373</v>
      </c>
      <c r="AU5913" s="295" t="s">
        <v>90</v>
      </c>
      <c r="AV5913" s="294" t="s">
        <v>149</v>
      </c>
      <c r="AW5913" s="294" t="s">
        <v>31</v>
      </c>
      <c r="AX5913" s="294" t="s">
        <v>77</v>
      </c>
      <c r="AY5913" s="295" t="s">
        <v>366</v>
      </c>
    </row>
    <row r="5914" spans="2:65" s="273" customFormat="1">
      <c r="B5914" s="272"/>
      <c r="D5914" s="274" t="s">
        <v>373</v>
      </c>
      <c r="E5914" s="275" t="s">
        <v>1</v>
      </c>
      <c r="F5914" s="276" t="s">
        <v>4712</v>
      </c>
      <c r="H5914" s="275" t="s">
        <v>1</v>
      </c>
      <c r="L5914" s="272"/>
      <c r="M5914" s="277"/>
      <c r="T5914" s="278"/>
      <c r="AT5914" s="275" t="s">
        <v>373</v>
      </c>
      <c r="AU5914" s="275" t="s">
        <v>90</v>
      </c>
      <c r="AV5914" s="273" t="s">
        <v>84</v>
      </c>
      <c r="AW5914" s="273" t="s">
        <v>31</v>
      </c>
      <c r="AX5914" s="273" t="s">
        <v>77</v>
      </c>
      <c r="AY5914" s="275" t="s">
        <v>366</v>
      </c>
    </row>
    <row r="5915" spans="2:65" s="280" customFormat="1">
      <c r="B5915" s="279"/>
      <c r="D5915" s="274" t="s">
        <v>373</v>
      </c>
      <c r="E5915" s="281" t="s">
        <v>1</v>
      </c>
      <c r="F5915" s="282" t="s">
        <v>4713</v>
      </c>
      <c r="H5915" s="283">
        <v>15.6</v>
      </c>
      <c r="L5915" s="279"/>
      <c r="M5915" s="284"/>
      <c r="T5915" s="285"/>
      <c r="AT5915" s="281" t="s">
        <v>373</v>
      </c>
      <c r="AU5915" s="281" t="s">
        <v>90</v>
      </c>
      <c r="AV5915" s="280" t="s">
        <v>90</v>
      </c>
      <c r="AW5915" s="280" t="s">
        <v>31</v>
      </c>
      <c r="AX5915" s="280" t="s">
        <v>77</v>
      </c>
      <c r="AY5915" s="281" t="s">
        <v>366</v>
      </c>
    </row>
    <row r="5916" spans="2:65" s="294" customFormat="1">
      <c r="B5916" s="293"/>
      <c r="D5916" s="274" t="s">
        <v>373</v>
      </c>
      <c r="E5916" s="295" t="s">
        <v>1</v>
      </c>
      <c r="F5916" s="296" t="s">
        <v>4714</v>
      </c>
      <c r="H5916" s="297">
        <v>15.6</v>
      </c>
      <c r="L5916" s="293"/>
      <c r="M5916" s="298"/>
      <c r="T5916" s="299"/>
      <c r="AT5916" s="295" t="s">
        <v>373</v>
      </c>
      <c r="AU5916" s="295" t="s">
        <v>90</v>
      </c>
      <c r="AV5916" s="294" t="s">
        <v>149</v>
      </c>
      <c r="AW5916" s="294" t="s">
        <v>31</v>
      </c>
      <c r="AX5916" s="294" t="s">
        <v>77</v>
      </c>
      <c r="AY5916" s="295" t="s">
        <v>366</v>
      </c>
    </row>
    <row r="5917" spans="2:65" s="287" customFormat="1">
      <c r="B5917" s="286"/>
      <c r="D5917" s="274" t="s">
        <v>373</v>
      </c>
      <c r="E5917" s="288" t="s">
        <v>1</v>
      </c>
      <c r="F5917" s="289" t="s">
        <v>378</v>
      </c>
      <c r="H5917" s="290">
        <v>23.161000000000001</v>
      </c>
      <c r="L5917" s="286"/>
      <c r="M5917" s="291"/>
      <c r="T5917" s="292"/>
      <c r="AT5917" s="288" t="s">
        <v>373</v>
      </c>
      <c r="AU5917" s="288" t="s">
        <v>90</v>
      </c>
      <c r="AV5917" s="287" t="s">
        <v>371</v>
      </c>
      <c r="AW5917" s="287" t="s">
        <v>31</v>
      </c>
      <c r="AX5917" s="287" t="s">
        <v>84</v>
      </c>
      <c r="AY5917" s="288" t="s">
        <v>366</v>
      </c>
    </row>
    <row r="5918" spans="2:65" s="74" customFormat="1" ht="49.15" customHeight="1">
      <c r="B5918" s="73"/>
      <c r="C5918" s="260" t="s">
        <v>4715</v>
      </c>
      <c r="D5918" s="260" t="s">
        <v>368</v>
      </c>
      <c r="E5918" s="261" t="s">
        <v>4716</v>
      </c>
      <c r="F5918" s="262" t="s">
        <v>4717</v>
      </c>
      <c r="G5918" s="263" t="s">
        <v>249</v>
      </c>
      <c r="H5918" s="264">
        <v>2.52</v>
      </c>
      <c r="I5918" s="26"/>
      <c r="J5918" s="266">
        <f>ROUND(I5918*H5918,2)</f>
        <v>0</v>
      </c>
      <c r="K5918" s="267"/>
      <c r="L5918" s="73"/>
      <c r="M5918" s="27" t="s">
        <v>1</v>
      </c>
      <c r="N5918" s="233" t="s">
        <v>43</v>
      </c>
      <c r="P5918" s="269">
        <f>O5918*H5918</f>
        <v>0</v>
      </c>
      <c r="Q5918" s="269">
        <v>3.168E-2</v>
      </c>
      <c r="R5918" s="269">
        <f>Q5918*H5918</f>
        <v>7.9833600000000005E-2</v>
      </c>
      <c r="S5918" s="269">
        <v>0</v>
      </c>
      <c r="T5918" s="270">
        <f>S5918*H5918</f>
        <v>0</v>
      </c>
      <c r="AR5918" s="271" t="s">
        <v>495</v>
      </c>
      <c r="AT5918" s="271" t="s">
        <v>368</v>
      </c>
      <c r="AU5918" s="271" t="s">
        <v>90</v>
      </c>
      <c r="AY5918" s="53" t="s">
        <v>366</v>
      </c>
      <c r="BE5918" s="179">
        <f>IF(N5918="základná",J5918,0)</f>
        <v>0</v>
      </c>
      <c r="BF5918" s="179">
        <f>IF(N5918="znížená",J5918,0)</f>
        <v>0</v>
      </c>
      <c r="BG5918" s="179">
        <f>IF(N5918="zákl. prenesená",J5918,0)</f>
        <v>0</v>
      </c>
      <c r="BH5918" s="179">
        <f>IF(N5918="zníž. prenesená",J5918,0)</f>
        <v>0</v>
      </c>
      <c r="BI5918" s="179">
        <f>IF(N5918="nulová",J5918,0)</f>
        <v>0</v>
      </c>
      <c r="BJ5918" s="53" t="s">
        <v>90</v>
      </c>
      <c r="BK5918" s="179">
        <f>ROUND(I5918*H5918,2)</f>
        <v>0</v>
      </c>
      <c r="BL5918" s="53" t="s">
        <v>495</v>
      </c>
      <c r="BM5918" s="271" t="s">
        <v>4718</v>
      </c>
    </row>
    <row r="5919" spans="2:65" s="273" customFormat="1">
      <c r="B5919" s="272"/>
      <c r="D5919" s="274" t="s">
        <v>373</v>
      </c>
      <c r="E5919" s="275" t="s">
        <v>1</v>
      </c>
      <c r="F5919" s="276" t="s">
        <v>4592</v>
      </c>
      <c r="H5919" s="275" t="s">
        <v>1</v>
      </c>
      <c r="L5919" s="272"/>
      <c r="M5919" s="277"/>
      <c r="T5919" s="278"/>
      <c r="AT5919" s="275" t="s">
        <v>373</v>
      </c>
      <c r="AU5919" s="275" t="s">
        <v>90</v>
      </c>
      <c r="AV5919" s="273" t="s">
        <v>84</v>
      </c>
      <c r="AW5919" s="273" t="s">
        <v>31</v>
      </c>
      <c r="AX5919" s="273" t="s">
        <v>77</v>
      </c>
      <c r="AY5919" s="275" t="s">
        <v>366</v>
      </c>
    </row>
    <row r="5920" spans="2:65" s="280" customFormat="1">
      <c r="B5920" s="279"/>
      <c r="D5920" s="274" t="s">
        <v>373</v>
      </c>
      <c r="E5920" s="281" t="s">
        <v>1</v>
      </c>
      <c r="F5920" s="282" t="s">
        <v>4719</v>
      </c>
      <c r="H5920" s="283">
        <v>9.3829999999999991</v>
      </c>
      <c r="L5920" s="279"/>
      <c r="M5920" s="284"/>
      <c r="T5920" s="285"/>
      <c r="AT5920" s="281" t="s">
        <v>373</v>
      </c>
      <c r="AU5920" s="281" t="s">
        <v>90</v>
      </c>
      <c r="AV5920" s="280" t="s">
        <v>90</v>
      </c>
      <c r="AW5920" s="280" t="s">
        <v>31</v>
      </c>
      <c r="AX5920" s="280" t="s">
        <v>77</v>
      </c>
      <c r="AY5920" s="281" t="s">
        <v>366</v>
      </c>
    </row>
    <row r="5921" spans="2:65" s="280" customFormat="1">
      <c r="B5921" s="279"/>
      <c r="D5921" s="274" t="s">
        <v>373</v>
      </c>
      <c r="E5921" s="281" t="s">
        <v>1</v>
      </c>
      <c r="F5921" s="282" t="s">
        <v>4720</v>
      </c>
      <c r="H5921" s="283">
        <v>2.52</v>
      </c>
      <c r="L5921" s="279"/>
      <c r="M5921" s="284"/>
      <c r="T5921" s="285"/>
      <c r="AT5921" s="281" t="s">
        <v>373</v>
      </c>
      <c r="AU5921" s="281" t="s">
        <v>90</v>
      </c>
      <c r="AV5921" s="280" t="s">
        <v>90</v>
      </c>
      <c r="AW5921" s="280" t="s">
        <v>31</v>
      </c>
      <c r="AX5921" s="280" t="s">
        <v>84</v>
      </c>
      <c r="AY5921" s="281" t="s">
        <v>366</v>
      </c>
    </row>
    <row r="5922" spans="2:65" s="74" customFormat="1" ht="37.9" customHeight="1">
      <c r="B5922" s="73"/>
      <c r="C5922" s="260" t="s">
        <v>4721</v>
      </c>
      <c r="D5922" s="260" t="s">
        <v>368</v>
      </c>
      <c r="E5922" s="261" t="s">
        <v>4722</v>
      </c>
      <c r="F5922" s="262" t="s">
        <v>4723</v>
      </c>
      <c r="G5922" s="263" t="s">
        <v>249</v>
      </c>
      <c r="H5922" s="264">
        <v>95.278000000000006</v>
      </c>
      <c r="I5922" s="26"/>
      <c r="J5922" s="266">
        <f>ROUND(I5922*H5922,2)</f>
        <v>0</v>
      </c>
      <c r="K5922" s="267"/>
      <c r="L5922" s="73"/>
      <c r="M5922" s="27" t="s">
        <v>1</v>
      </c>
      <c r="N5922" s="233" t="s">
        <v>43</v>
      </c>
      <c r="P5922" s="269">
        <f>O5922*H5922</f>
        <v>0</v>
      </c>
      <c r="Q5922" s="269">
        <v>0</v>
      </c>
      <c r="R5922" s="269">
        <f>Q5922*H5922</f>
        <v>0</v>
      </c>
      <c r="S5922" s="269">
        <v>1.6619999999999999E-2</v>
      </c>
      <c r="T5922" s="270">
        <f>S5922*H5922</f>
        <v>1.5835203600000001</v>
      </c>
      <c r="AR5922" s="271" t="s">
        <v>495</v>
      </c>
      <c r="AT5922" s="271" t="s">
        <v>368</v>
      </c>
      <c r="AU5922" s="271" t="s">
        <v>90</v>
      </c>
      <c r="AY5922" s="53" t="s">
        <v>366</v>
      </c>
      <c r="BE5922" s="179">
        <f>IF(N5922="základná",J5922,0)</f>
        <v>0</v>
      </c>
      <c r="BF5922" s="179">
        <f>IF(N5922="znížená",J5922,0)</f>
        <v>0</v>
      </c>
      <c r="BG5922" s="179">
        <f>IF(N5922="zákl. prenesená",J5922,0)</f>
        <v>0</v>
      </c>
      <c r="BH5922" s="179">
        <f>IF(N5922="zníž. prenesená",J5922,0)</f>
        <v>0</v>
      </c>
      <c r="BI5922" s="179">
        <f>IF(N5922="nulová",J5922,0)</f>
        <v>0</v>
      </c>
      <c r="BJ5922" s="53" t="s">
        <v>90</v>
      </c>
      <c r="BK5922" s="179">
        <f>ROUND(I5922*H5922,2)</f>
        <v>0</v>
      </c>
      <c r="BL5922" s="53" t="s">
        <v>495</v>
      </c>
      <c r="BM5922" s="271" t="s">
        <v>4724</v>
      </c>
    </row>
    <row r="5923" spans="2:65" s="273" customFormat="1">
      <c r="B5923" s="272"/>
      <c r="D5923" s="274" t="s">
        <v>373</v>
      </c>
      <c r="E5923" s="275" t="s">
        <v>1</v>
      </c>
      <c r="F5923" s="276" t="s">
        <v>412</v>
      </c>
      <c r="H5923" s="275" t="s">
        <v>1</v>
      </c>
      <c r="L5923" s="272"/>
      <c r="M5923" s="277"/>
      <c r="T5923" s="278"/>
      <c r="AT5923" s="275" t="s">
        <v>373</v>
      </c>
      <c r="AU5923" s="275" t="s">
        <v>90</v>
      </c>
      <c r="AV5923" s="273" t="s">
        <v>84</v>
      </c>
      <c r="AW5923" s="273" t="s">
        <v>31</v>
      </c>
      <c r="AX5923" s="273" t="s">
        <v>77</v>
      </c>
      <c r="AY5923" s="275" t="s">
        <v>366</v>
      </c>
    </row>
    <row r="5924" spans="2:65" s="280" customFormat="1">
      <c r="B5924" s="279"/>
      <c r="D5924" s="274" t="s">
        <v>373</v>
      </c>
      <c r="E5924" s="281" t="s">
        <v>1</v>
      </c>
      <c r="F5924" s="282" t="s">
        <v>4725</v>
      </c>
      <c r="H5924" s="283">
        <v>4.7619999999999996</v>
      </c>
      <c r="L5924" s="279"/>
      <c r="M5924" s="284"/>
      <c r="T5924" s="285"/>
      <c r="AT5924" s="281" t="s">
        <v>373</v>
      </c>
      <c r="AU5924" s="281" t="s">
        <v>90</v>
      </c>
      <c r="AV5924" s="280" t="s">
        <v>90</v>
      </c>
      <c r="AW5924" s="280" t="s">
        <v>31</v>
      </c>
      <c r="AX5924" s="280" t="s">
        <v>77</v>
      </c>
      <c r="AY5924" s="281" t="s">
        <v>366</v>
      </c>
    </row>
    <row r="5925" spans="2:65" s="280" customFormat="1">
      <c r="B5925" s="279"/>
      <c r="D5925" s="274" t="s">
        <v>373</v>
      </c>
      <c r="E5925" s="281" t="s">
        <v>1</v>
      </c>
      <c r="F5925" s="282" t="s">
        <v>4726</v>
      </c>
      <c r="H5925" s="283">
        <v>9.5139999999999993</v>
      </c>
      <c r="L5925" s="279"/>
      <c r="M5925" s="284"/>
      <c r="T5925" s="285"/>
      <c r="AT5925" s="281" t="s">
        <v>373</v>
      </c>
      <c r="AU5925" s="281" t="s">
        <v>90</v>
      </c>
      <c r="AV5925" s="280" t="s">
        <v>90</v>
      </c>
      <c r="AW5925" s="280" t="s">
        <v>31</v>
      </c>
      <c r="AX5925" s="280" t="s">
        <v>77</v>
      </c>
      <c r="AY5925" s="281" t="s">
        <v>366</v>
      </c>
    </row>
    <row r="5926" spans="2:65" s="280" customFormat="1">
      <c r="B5926" s="279"/>
      <c r="D5926" s="274" t="s">
        <v>373</v>
      </c>
      <c r="E5926" s="281" t="s">
        <v>1</v>
      </c>
      <c r="F5926" s="282" t="s">
        <v>4727</v>
      </c>
      <c r="H5926" s="283">
        <v>-1.873</v>
      </c>
      <c r="L5926" s="279"/>
      <c r="M5926" s="284"/>
      <c r="T5926" s="285"/>
      <c r="AT5926" s="281" t="s">
        <v>373</v>
      </c>
      <c r="AU5926" s="281" t="s">
        <v>90</v>
      </c>
      <c r="AV5926" s="280" t="s">
        <v>90</v>
      </c>
      <c r="AW5926" s="280" t="s">
        <v>31</v>
      </c>
      <c r="AX5926" s="280" t="s">
        <v>77</v>
      </c>
      <c r="AY5926" s="281" t="s">
        <v>366</v>
      </c>
    </row>
    <row r="5927" spans="2:65" s="280" customFormat="1">
      <c r="B5927" s="279"/>
      <c r="D5927" s="274" t="s">
        <v>373</v>
      </c>
      <c r="E5927" s="281" t="s">
        <v>1</v>
      </c>
      <c r="F5927" s="282" t="s">
        <v>4728</v>
      </c>
      <c r="H5927" s="283">
        <v>6.91</v>
      </c>
      <c r="L5927" s="279"/>
      <c r="M5927" s="284"/>
      <c r="T5927" s="285"/>
      <c r="AT5927" s="281" t="s">
        <v>373</v>
      </c>
      <c r="AU5927" s="281" t="s">
        <v>90</v>
      </c>
      <c r="AV5927" s="280" t="s">
        <v>90</v>
      </c>
      <c r="AW5927" s="280" t="s">
        <v>31</v>
      </c>
      <c r="AX5927" s="280" t="s">
        <v>77</v>
      </c>
      <c r="AY5927" s="281" t="s">
        <v>366</v>
      </c>
    </row>
    <row r="5928" spans="2:65" s="273" customFormat="1">
      <c r="B5928" s="272"/>
      <c r="D5928" s="274" t="s">
        <v>373</v>
      </c>
      <c r="E5928" s="275" t="s">
        <v>1</v>
      </c>
      <c r="F5928" s="276" t="s">
        <v>632</v>
      </c>
      <c r="H5928" s="275" t="s">
        <v>1</v>
      </c>
      <c r="L5928" s="272"/>
      <c r="M5928" s="277"/>
      <c r="T5928" s="278"/>
      <c r="AT5928" s="275" t="s">
        <v>373</v>
      </c>
      <c r="AU5928" s="275" t="s">
        <v>90</v>
      </c>
      <c r="AV5928" s="273" t="s">
        <v>84</v>
      </c>
      <c r="AW5928" s="273" t="s">
        <v>31</v>
      </c>
      <c r="AX5928" s="273" t="s">
        <v>77</v>
      </c>
      <c r="AY5928" s="275" t="s">
        <v>366</v>
      </c>
    </row>
    <row r="5929" spans="2:65" s="280" customFormat="1">
      <c r="B5929" s="279"/>
      <c r="D5929" s="274" t="s">
        <v>373</v>
      </c>
      <c r="E5929" s="281" t="s">
        <v>1</v>
      </c>
      <c r="F5929" s="282" t="s">
        <v>4729</v>
      </c>
      <c r="H5929" s="283">
        <v>2.5950000000000002</v>
      </c>
      <c r="L5929" s="279"/>
      <c r="M5929" s="284"/>
      <c r="T5929" s="285"/>
      <c r="AT5929" s="281" t="s">
        <v>373</v>
      </c>
      <c r="AU5929" s="281" t="s">
        <v>90</v>
      </c>
      <c r="AV5929" s="280" t="s">
        <v>90</v>
      </c>
      <c r="AW5929" s="280" t="s">
        <v>31</v>
      </c>
      <c r="AX5929" s="280" t="s">
        <v>77</v>
      </c>
      <c r="AY5929" s="281" t="s">
        <v>366</v>
      </c>
    </row>
    <row r="5930" spans="2:65" s="280" customFormat="1">
      <c r="B5930" s="279"/>
      <c r="D5930" s="274" t="s">
        <v>373</v>
      </c>
      <c r="E5930" s="281" t="s">
        <v>1</v>
      </c>
      <c r="F5930" s="282" t="s">
        <v>4730</v>
      </c>
      <c r="H5930" s="283">
        <v>65.02</v>
      </c>
      <c r="L5930" s="279"/>
      <c r="M5930" s="284"/>
      <c r="T5930" s="285"/>
      <c r="AT5930" s="281" t="s">
        <v>373</v>
      </c>
      <c r="AU5930" s="281" t="s">
        <v>90</v>
      </c>
      <c r="AV5930" s="280" t="s">
        <v>90</v>
      </c>
      <c r="AW5930" s="280" t="s">
        <v>31</v>
      </c>
      <c r="AX5930" s="280" t="s">
        <v>77</v>
      </c>
      <c r="AY5930" s="281" t="s">
        <v>366</v>
      </c>
    </row>
    <row r="5931" spans="2:65" s="280" customFormat="1">
      <c r="B5931" s="279"/>
      <c r="D5931" s="274" t="s">
        <v>373</v>
      </c>
      <c r="E5931" s="281" t="s">
        <v>1</v>
      </c>
      <c r="F5931" s="282" t="s">
        <v>4088</v>
      </c>
      <c r="H5931" s="283">
        <v>-1.7170000000000001</v>
      </c>
      <c r="L5931" s="279"/>
      <c r="M5931" s="284"/>
      <c r="T5931" s="285"/>
      <c r="AT5931" s="281" t="s">
        <v>373</v>
      </c>
      <c r="AU5931" s="281" t="s">
        <v>90</v>
      </c>
      <c r="AV5931" s="280" t="s">
        <v>90</v>
      </c>
      <c r="AW5931" s="280" t="s">
        <v>31</v>
      </c>
      <c r="AX5931" s="280" t="s">
        <v>77</v>
      </c>
      <c r="AY5931" s="281" t="s">
        <v>366</v>
      </c>
    </row>
    <row r="5932" spans="2:65" s="273" customFormat="1">
      <c r="B5932" s="272"/>
      <c r="D5932" s="274" t="s">
        <v>373</v>
      </c>
      <c r="E5932" s="275" t="s">
        <v>1</v>
      </c>
      <c r="F5932" s="276" t="s">
        <v>634</v>
      </c>
      <c r="H5932" s="275" t="s">
        <v>1</v>
      </c>
      <c r="L5932" s="272"/>
      <c r="M5932" s="277"/>
      <c r="T5932" s="278"/>
      <c r="AT5932" s="275" t="s">
        <v>373</v>
      </c>
      <c r="AU5932" s="275" t="s">
        <v>90</v>
      </c>
      <c r="AV5932" s="273" t="s">
        <v>84</v>
      </c>
      <c r="AW5932" s="273" t="s">
        <v>31</v>
      </c>
      <c r="AX5932" s="273" t="s">
        <v>77</v>
      </c>
      <c r="AY5932" s="275" t="s">
        <v>366</v>
      </c>
    </row>
    <row r="5933" spans="2:65" s="280" customFormat="1">
      <c r="B5933" s="279"/>
      <c r="D5933" s="274" t="s">
        <v>373</v>
      </c>
      <c r="E5933" s="281" t="s">
        <v>1</v>
      </c>
      <c r="F5933" s="282" t="s">
        <v>4731</v>
      </c>
      <c r="H5933" s="283">
        <v>3.3929999999999998</v>
      </c>
      <c r="L5933" s="279"/>
      <c r="M5933" s="284"/>
      <c r="T5933" s="285"/>
      <c r="AT5933" s="281" t="s">
        <v>373</v>
      </c>
      <c r="AU5933" s="281" t="s">
        <v>90</v>
      </c>
      <c r="AV5933" s="280" t="s">
        <v>90</v>
      </c>
      <c r="AW5933" s="280" t="s">
        <v>31</v>
      </c>
      <c r="AX5933" s="280" t="s">
        <v>77</v>
      </c>
      <c r="AY5933" s="281" t="s">
        <v>366</v>
      </c>
    </row>
    <row r="5934" spans="2:65" s="280" customFormat="1">
      <c r="B5934" s="279"/>
      <c r="D5934" s="274" t="s">
        <v>373</v>
      </c>
      <c r="E5934" s="281" t="s">
        <v>1</v>
      </c>
      <c r="F5934" s="282" t="s">
        <v>4732</v>
      </c>
      <c r="H5934" s="283">
        <v>2.2410000000000001</v>
      </c>
      <c r="L5934" s="279"/>
      <c r="M5934" s="284"/>
      <c r="T5934" s="285"/>
      <c r="AT5934" s="281" t="s">
        <v>373</v>
      </c>
      <c r="AU5934" s="281" t="s">
        <v>90</v>
      </c>
      <c r="AV5934" s="280" t="s">
        <v>90</v>
      </c>
      <c r="AW5934" s="280" t="s">
        <v>31</v>
      </c>
      <c r="AX5934" s="280" t="s">
        <v>77</v>
      </c>
      <c r="AY5934" s="281" t="s">
        <v>366</v>
      </c>
    </row>
    <row r="5935" spans="2:65" s="273" customFormat="1">
      <c r="B5935" s="272"/>
      <c r="D5935" s="274" t="s">
        <v>373</v>
      </c>
      <c r="E5935" s="275" t="s">
        <v>1</v>
      </c>
      <c r="F5935" s="276" t="s">
        <v>924</v>
      </c>
      <c r="H5935" s="275" t="s">
        <v>1</v>
      </c>
      <c r="L5935" s="272"/>
      <c r="M5935" s="277"/>
      <c r="T5935" s="278"/>
      <c r="AT5935" s="275" t="s">
        <v>373</v>
      </c>
      <c r="AU5935" s="275" t="s">
        <v>90</v>
      </c>
      <c r="AV5935" s="273" t="s">
        <v>84</v>
      </c>
      <c r="AW5935" s="273" t="s">
        <v>31</v>
      </c>
      <c r="AX5935" s="273" t="s">
        <v>77</v>
      </c>
      <c r="AY5935" s="275" t="s">
        <v>366</v>
      </c>
    </row>
    <row r="5936" spans="2:65" s="280" customFormat="1">
      <c r="B5936" s="279"/>
      <c r="D5936" s="274" t="s">
        <v>373</v>
      </c>
      <c r="E5936" s="281" t="s">
        <v>1</v>
      </c>
      <c r="F5936" s="282" t="s">
        <v>4733</v>
      </c>
      <c r="H5936" s="283">
        <v>2.7280000000000002</v>
      </c>
      <c r="L5936" s="279"/>
      <c r="M5936" s="284"/>
      <c r="T5936" s="285"/>
      <c r="AT5936" s="281" t="s">
        <v>373</v>
      </c>
      <c r="AU5936" s="281" t="s">
        <v>90</v>
      </c>
      <c r="AV5936" s="280" t="s">
        <v>90</v>
      </c>
      <c r="AW5936" s="280" t="s">
        <v>31</v>
      </c>
      <c r="AX5936" s="280" t="s">
        <v>77</v>
      </c>
      <c r="AY5936" s="281" t="s">
        <v>366</v>
      </c>
    </row>
    <row r="5937" spans="2:65" s="280" customFormat="1">
      <c r="B5937" s="279"/>
      <c r="D5937" s="274" t="s">
        <v>373</v>
      </c>
      <c r="E5937" s="281" t="s">
        <v>1</v>
      </c>
      <c r="F5937" s="282" t="s">
        <v>4734</v>
      </c>
      <c r="H5937" s="283">
        <v>1.7050000000000001</v>
      </c>
      <c r="L5937" s="279"/>
      <c r="M5937" s="284"/>
      <c r="T5937" s="285"/>
      <c r="AT5937" s="281" t="s">
        <v>373</v>
      </c>
      <c r="AU5937" s="281" t="s">
        <v>90</v>
      </c>
      <c r="AV5937" s="280" t="s">
        <v>90</v>
      </c>
      <c r="AW5937" s="280" t="s">
        <v>31</v>
      </c>
      <c r="AX5937" s="280" t="s">
        <v>77</v>
      </c>
      <c r="AY5937" s="281" t="s">
        <v>366</v>
      </c>
    </row>
    <row r="5938" spans="2:65" s="287" customFormat="1">
      <c r="B5938" s="286"/>
      <c r="D5938" s="274" t="s">
        <v>373</v>
      </c>
      <c r="E5938" s="288" t="s">
        <v>1</v>
      </c>
      <c r="F5938" s="289" t="s">
        <v>378</v>
      </c>
      <c r="H5938" s="290">
        <v>95.278000000000006</v>
      </c>
      <c r="L5938" s="286"/>
      <c r="M5938" s="291"/>
      <c r="T5938" s="292"/>
      <c r="AT5938" s="288" t="s">
        <v>373</v>
      </c>
      <c r="AU5938" s="288" t="s">
        <v>90</v>
      </c>
      <c r="AV5938" s="287" t="s">
        <v>371</v>
      </c>
      <c r="AW5938" s="287" t="s">
        <v>31</v>
      </c>
      <c r="AX5938" s="287" t="s">
        <v>84</v>
      </c>
      <c r="AY5938" s="288" t="s">
        <v>366</v>
      </c>
    </row>
    <row r="5939" spans="2:65" s="74" customFormat="1" ht="33" customHeight="1">
      <c r="B5939" s="73"/>
      <c r="C5939" s="260" t="s">
        <v>4735</v>
      </c>
      <c r="D5939" s="260" t="s">
        <v>368</v>
      </c>
      <c r="E5939" s="261" t="s">
        <v>4736</v>
      </c>
      <c r="F5939" s="262" t="s">
        <v>4737</v>
      </c>
      <c r="G5939" s="263" t="s">
        <v>630</v>
      </c>
      <c r="H5939" s="264">
        <v>1</v>
      </c>
      <c r="I5939" s="26"/>
      <c r="J5939" s="266">
        <f>ROUND(I5939*H5939,2)</f>
        <v>0</v>
      </c>
      <c r="K5939" s="267"/>
      <c r="L5939" s="73"/>
      <c r="M5939" s="27" t="s">
        <v>1</v>
      </c>
      <c r="N5939" s="233" t="s">
        <v>43</v>
      </c>
      <c r="P5939" s="269">
        <f>O5939*H5939</f>
        <v>0</v>
      </c>
      <c r="Q5939" s="269">
        <v>0</v>
      </c>
      <c r="R5939" s="269">
        <f>Q5939*H5939</f>
        <v>0</v>
      </c>
      <c r="S5939" s="269">
        <v>0</v>
      </c>
      <c r="T5939" s="270">
        <f>S5939*H5939</f>
        <v>0</v>
      </c>
      <c r="AR5939" s="271" t="s">
        <v>495</v>
      </c>
      <c r="AT5939" s="271" t="s">
        <v>368</v>
      </c>
      <c r="AU5939" s="271" t="s">
        <v>90</v>
      </c>
      <c r="AY5939" s="53" t="s">
        <v>366</v>
      </c>
      <c r="BE5939" s="179">
        <f>IF(N5939="základná",J5939,0)</f>
        <v>0</v>
      </c>
      <c r="BF5939" s="179">
        <f>IF(N5939="znížená",J5939,0)</f>
        <v>0</v>
      </c>
      <c r="BG5939" s="179">
        <f>IF(N5939="zákl. prenesená",J5939,0)</f>
        <v>0</v>
      </c>
      <c r="BH5939" s="179">
        <f>IF(N5939="zníž. prenesená",J5939,0)</f>
        <v>0</v>
      </c>
      <c r="BI5939" s="179">
        <f>IF(N5939="nulová",J5939,0)</f>
        <v>0</v>
      </c>
      <c r="BJ5939" s="53" t="s">
        <v>90</v>
      </c>
      <c r="BK5939" s="179">
        <f>ROUND(I5939*H5939,2)</f>
        <v>0</v>
      </c>
      <c r="BL5939" s="53" t="s">
        <v>495</v>
      </c>
      <c r="BM5939" s="271" t="s">
        <v>4738</v>
      </c>
    </row>
    <row r="5940" spans="2:65" s="280" customFormat="1">
      <c r="B5940" s="279"/>
      <c r="D5940" s="274" t="s">
        <v>373</v>
      </c>
      <c r="E5940" s="281" t="s">
        <v>1</v>
      </c>
      <c r="F5940" s="282" t="s">
        <v>84</v>
      </c>
      <c r="H5940" s="283">
        <v>1</v>
      </c>
      <c r="L5940" s="279"/>
      <c r="M5940" s="284"/>
      <c r="T5940" s="285"/>
      <c r="AT5940" s="281" t="s">
        <v>373</v>
      </c>
      <c r="AU5940" s="281" t="s">
        <v>90</v>
      </c>
      <c r="AV5940" s="280" t="s">
        <v>90</v>
      </c>
      <c r="AW5940" s="280" t="s">
        <v>31</v>
      </c>
      <c r="AX5940" s="280" t="s">
        <v>84</v>
      </c>
      <c r="AY5940" s="281" t="s">
        <v>366</v>
      </c>
    </row>
    <row r="5941" spans="2:65" s="74" customFormat="1" ht="16.5" customHeight="1">
      <c r="B5941" s="73"/>
      <c r="C5941" s="260" t="s">
        <v>4739</v>
      </c>
      <c r="D5941" s="260" t="s">
        <v>368</v>
      </c>
      <c r="E5941" s="261" t="s">
        <v>4740</v>
      </c>
      <c r="F5941" s="262" t="s">
        <v>4741</v>
      </c>
      <c r="G5941" s="263" t="s">
        <v>265</v>
      </c>
      <c r="H5941" s="264">
        <v>598.33600000000001</v>
      </c>
      <c r="I5941" s="26"/>
      <c r="J5941" s="266">
        <f>ROUND(I5941*H5941,2)</f>
        <v>0</v>
      </c>
      <c r="K5941" s="267"/>
      <c r="L5941" s="73"/>
      <c r="M5941" s="27" t="s">
        <v>1</v>
      </c>
      <c r="N5941" s="233" t="s">
        <v>43</v>
      </c>
      <c r="P5941" s="269">
        <f>O5941*H5941</f>
        <v>0</v>
      </c>
      <c r="Q5941" s="269">
        <v>0</v>
      </c>
      <c r="R5941" s="269">
        <f>Q5941*H5941</f>
        <v>0</v>
      </c>
      <c r="S5941" s="269">
        <v>0</v>
      </c>
      <c r="T5941" s="270">
        <f>S5941*H5941</f>
        <v>0</v>
      </c>
      <c r="AR5941" s="271" t="s">
        <v>495</v>
      </c>
      <c r="AT5941" s="271" t="s">
        <v>368</v>
      </c>
      <c r="AU5941" s="271" t="s">
        <v>90</v>
      </c>
      <c r="AY5941" s="53" t="s">
        <v>366</v>
      </c>
      <c r="BE5941" s="179">
        <f>IF(N5941="základná",J5941,0)</f>
        <v>0</v>
      </c>
      <c r="BF5941" s="179">
        <f>IF(N5941="znížená",J5941,0)</f>
        <v>0</v>
      </c>
      <c r="BG5941" s="179">
        <f>IF(N5941="zákl. prenesená",J5941,0)</f>
        <v>0</v>
      </c>
      <c r="BH5941" s="179">
        <f>IF(N5941="zníž. prenesená",J5941,0)</f>
        <v>0</v>
      </c>
      <c r="BI5941" s="179">
        <f>IF(N5941="nulová",J5941,0)</f>
        <v>0</v>
      </c>
      <c r="BJ5941" s="53" t="s">
        <v>90</v>
      </c>
      <c r="BK5941" s="179">
        <f>ROUND(I5941*H5941,2)</f>
        <v>0</v>
      </c>
      <c r="BL5941" s="53" t="s">
        <v>495</v>
      </c>
      <c r="BM5941" s="271" t="s">
        <v>4742</v>
      </c>
    </row>
    <row r="5942" spans="2:65" s="273" customFormat="1">
      <c r="B5942" s="272"/>
      <c r="D5942" s="274" t="s">
        <v>373</v>
      </c>
      <c r="E5942" s="275" t="s">
        <v>1</v>
      </c>
      <c r="F5942" s="276" t="s">
        <v>4743</v>
      </c>
      <c r="H5942" s="275" t="s">
        <v>1</v>
      </c>
      <c r="L5942" s="272"/>
      <c r="M5942" s="277"/>
      <c r="T5942" s="278"/>
      <c r="AT5942" s="275" t="s">
        <v>373</v>
      </c>
      <c r="AU5942" s="275" t="s">
        <v>90</v>
      </c>
      <c r="AV5942" s="273" t="s">
        <v>84</v>
      </c>
      <c r="AW5942" s="273" t="s">
        <v>31</v>
      </c>
      <c r="AX5942" s="273" t="s">
        <v>77</v>
      </c>
      <c r="AY5942" s="275" t="s">
        <v>366</v>
      </c>
    </row>
    <row r="5943" spans="2:65" s="280" customFormat="1">
      <c r="B5943" s="279"/>
      <c r="D5943" s="274" t="s">
        <v>373</v>
      </c>
      <c r="E5943" s="281" t="s">
        <v>1</v>
      </c>
      <c r="F5943" s="282" t="s">
        <v>4744</v>
      </c>
      <c r="H5943" s="283">
        <v>50.04</v>
      </c>
      <c r="L5943" s="279"/>
      <c r="M5943" s="284"/>
      <c r="T5943" s="285"/>
      <c r="AT5943" s="281" t="s">
        <v>373</v>
      </c>
      <c r="AU5943" s="281" t="s">
        <v>90</v>
      </c>
      <c r="AV5943" s="280" t="s">
        <v>90</v>
      </c>
      <c r="AW5943" s="280" t="s">
        <v>31</v>
      </c>
      <c r="AX5943" s="280" t="s">
        <v>77</v>
      </c>
      <c r="AY5943" s="281" t="s">
        <v>366</v>
      </c>
    </row>
    <row r="5944" spans="2:65" s="280" customFormat="1">
      <c r="B5944" s="279"/>
      <c r="D5944" s="274" t="s">
        <v>373</v>
      </c>
      <c r="E5944" s="281" t="s">
        <v>1</v>
      </c>
      <c r="F5944" s="282" t="s">
        <v>4745</v>
      </c>
      <c r="H5944" s="283">
        <v>8.1240000000000006</v>
      </c>
      <c r="L5944" s="279"/>
      <c r="M5944" s="284"/>
      <c r="T5944" s="285"/>
      <c r="AT5944" s="281" t="s">
        <v>373</v>
      </c>
      <c r="AU5944" s="281" t="s">
        <v>90</v>
      </c>
      <c r="AV5944" s="280" t="s">
        <v>90</v>
      </c>
      <c r="AW5944" s="280" t="s">
        <v>31</v>
      </c>
      <c r="AX5944" s="280" t="s">
        <v>77</v>
      </c>
      <c r="AY5944" s="281" t="s">
        <v>366</v>
      </c>
    </row>
    <row r="5945" spans="2:65" s="273" customFormat="1">
      <c r="B5945" s="272"/>
      <c r="D5945" s="274" t="s">
        <v>373</v>
      </c>
      <c r="E5945" s="275" t="s">
        <v>1</v>
      </c>
      <c r="F5945" s="276" t="s">
        <v>749</v>
      </c>
      <c r="H5945" s="275" t="s">
        <v>1</v>
      </c>
      <c r="L5945" s="272"/>
      <c r="M5945" s="277"/>
      <c r="T5945" s="278"/>
      <c r="AT5945" s="275" t="s">
        <v>373</v>
      </c>
      <c r="AU5945" s="275" t="s">
        <v>90</v>
      </c>
      <c r="AV5945" s="273" t="s">
        <v>84</v>
      </c>
      <c r="AW5945" s="273" t="s">
        <v>31</v>
      </c>
      <c r="AX5945" s="273" t="s">
        <v>77</v>
      </c>
      <c r="AY5945" s="275" t="s">
        <v>366</v>
      </c>
    </row>
    <row r="5946" spans="2:65" s="280" customFormat="1">
      <c r="B5946" s="279"/>
      <c r="D5946" s="274" t="s">
        <v>373</v>
      </c>
      <c r="E5946" s="281" t="s">
        <v>1</v>
      </c>
      <c r="F5946" s="282" t="s">
        <v>4746</v>
      </c>
      <c r="H5946" s="283">
        <v>34.975999999999999</v>
      </c>
      <c r="L5946" s="279"/>
      <c r="M5946" s="284"/>
      <c r="T5946" s="285"/>
      <c r="AT5946" s="281" t="s">
        <v>373</v>
      </c>
      <c r="AU5946" s="281" t="s">
        <v>90</v>
      </c>
      <c r="AV5946" s="280" t="s">
        <v>90</v>
      </c>
      <c r="AW5946" s="280" t="s">
        <v>31</v>
      </c>
      <c r="AX5946" s="280" t="s">
        <v>77</v>
      </c>
      <c r="AY5946" s="281" t="s">
        <v>366</v>
      </c>
    </row>
    <row r="5947" spans="2:65" s="280" customFormat="1">
      <c r="B5947" s="279"/>
      <c r="D5947" s="274" t="s">
        <v>373</v>
      </c>
      <c r="E5947" s="281" t="s">
        <v>1</v>
      </c>
      <c r="F5947" s="282" t="s">
        <v>4747</v>
      </c>
      <c r="H5947" s="283">
        <v>62.72</v>
      </c>
      <c r="L5947" s="279"/>
      <c r="M5947" s="284"/>
      <c r="T5947" s="285"/>
      <c r="AT5947" s="281" t="s">
        <v>373</v>
      </c>
      <c r="AU5947" s="281" t="s">
        <v>90</v>
      </c>
      <c r="AV5947" s="280" t="s">
        <v>90</v>
      </c>
      <c r="AW5947" s="280" t="s">
        <v>31</v>
      </c>
      <c r="AX5947" s="280" t="s">
        <v>77</v>
      </c>
      <c r="AY5947" s="281" t="s">
        <v>366</v>
      </c>
    </row>
    <row r="5948" spans="2:65" s="273" customFormat="1">
      <c r="B5948" s="272"/>
      <c r="D5948" s="274" t="s">
        <v>373</v>
      </c>
      <c r="E5948" s="275" t="s">
        <v>1</v>
      </c>
      <c r="F5948" s="276" t="s">
        <v>752</v>
      </c>
      <c r="H5948" s="275" t="s">
        <v>1</v>
      </c>
      <c r="L5948" s="272"/>
      <c r="M5948" s="277"/>
      <c r="T5948" s="278"/>
      <c r="AT5948" s="275" t="s">
        <v>373</v>
      </c>
      <c r="AU5948" s="275" t="s">
        <v>90</v>
      </c>
      <c r="AV5948" s="273" t="s">
        <v>84</v>
      </c>
      <c r="AW5948" s="273" t="s">
        <v>31</v>
      </c>
      <c r="AX5948" s="273" t="s">
        <v>77</v>
      </c>
      <c r="AY5948" s="275" t="s">
        <v>366</v>
      </c>
    </row>
    <row r="5949" spans="2:65" s="280" customFormat="1">
      <c r="B5949" s="279"/>
      <c r="D5949" s="274" t="s">
        <v>373</v>
      </c>
      <c r="E5949" s="281" t="s">
        <v>1</v>
      </c>
      <c r="F5949" s="282" t="s">
        <v>4748</v>
      </c>
      <c r="H5949" s="283">
        <v>29.295999999999999</v>
      </c>
      <c r="L5949" s="279"/>
      <c r="M5949" s="284"/>
      <c r="T5949" s="285"/>
      <c r="AT5949" s="281" t="s">
        <v>373</v>
      </c>
      <c r="AU5949" s="281" t="s">
        <v>90</v>
      </c>
      <c r="AV5949" s="280" t="s">
        <v>90</v>
      </c>
      <c r="AW5949" s="280" t="s">
        <v>31</v>
      </c>
      <c r="AX5949" s="280" t="s">
        <v>77</v>
      </c>
      <c r="AY5949" s="281" t="s">
        <v>366</v>
      </c>
    </row>
    <row r="5950" spans="2:65" s="280" customFormat="1">
      <c r="B5950" s="279"/>
      <c r="D5950" s="274" t="s">
        <v>373</v>
      </c>
      <c r="E5950" s="281" t="s">
        <v>1</v>
      </c>
      <c r="F5950" s="282" t="s">
        <v>4749</v>
      </c>
      <c r="H5950" s="283">
        <v>7.03</v>
      </c>
      <c r="L5950" s="279"/>
      <c r="M5950" s="284"/>
      <c r="T5950" s="285"/>
      <c r="AT5950" s="281" t="s">
        <v>373</v>
      </c>
      <c r="AU5950" s="281" t="s">
        <v>90</v>
      </c>
      <c r="AV5950" s="280" t="s">
        <v>90</v>
      </c>
      <c r="AW5950" s="280" t="s">
        <v>31</v>
      </c>
      <c r="AX5950" s="280" t="s">
        <v>77</v>
      </c>
      <c r="AY5950" s="281" t="s">
        <v>366</v>
      </c>
    </row>
    <row r="5951" spans="2:65" s="280" customFormat="1">
      <c r="B5951" s="279"/>
      <c r="D5951" s="274" t="s">
        <v>373</v>
      </c>
      <c r="E5951" s="281" t="s">
        <v>1</v>
      </c>
      <c r="F5951" s="282" t="s">
        <v>4750</v>
      </c>
      <c r="H5951" s="283">
        <v>44.46</v>
      </c>
      <c r="L5951" s="279"/>
      <c r="M5951" s="284"/>
      <c r="T5951" s="285"/>
      <c r="AT5951" s="281" t="s">
        <v>373</v>
      </c>
      <c r="AU5951" s="281" t="s">
        <v>90</v>
      </c>
      <c r="AV5951" s="280" t="s">
        <v>90</v>
      </c>
      <c r="AW5951" s="280" t="s">
        <v>31</v>
      </c>
      <c r="AX5951" s="280" t="s">
        <v>77</v>
      </c>
      <c r="AY5951" s="281" t="s">
        <v>366</v>
      </c>
    </row>
    <row r="5952" spans="2:65" s="294" customFormat="1">
      <c r="B5952" s="293"/>
      <c r="D5952" s="274" t="s">
        <v>373</v>
      </c>
      <c r="E5952" s="295" t="s">
        <v>1</v>
      </c>
      <c r="F5952" s="296" t="s">
        <v>4751</v>
      </c>
      <c r="H5952" s="297">
        <v>236.64599999999999</v>
      </c>
      <c r="L5952" s="293"/>
      <c r="M5952" s="298"/>
      <c r="T5952" s="299"/>
      <c r="AT5952" s="295" t="s">
        <v>373</v>
      </c>
      <c r="AU5952" s="295" t="s">
        <v>90</v>
      </c>
      <c r="AV5952" s="294" t="s">
        <v>149</v>
      </c>
      <c r="AW5952" s="294" t="s">
        <v>31</v>
      </c>
      <c r="AX5952" s="294" t="s">
        <v>77</v>
      </c>
      <c r="AY5952" s="295" t="s">
        <v>366</v>
      </c>
    </row>
    <row r="5953" spans="2:65" s="273" customFormat="1">
      <c r="B5953" s="272"/>
      <c r="D5953" s="274" t="s">
        <v>373</v>
      </c>
      <c r="E5953" s="275" t="s">
        <v>1</v>
      </c>
      <c r="F5953" s="276" t="s">
        <v>651</v>
      </c>
      <c r="H5953" s="275" t="s">
        <v>1</v>
      </c>
      <c r="L5953" s="272"/>
      <c r="M5953" s="277"/>
      <c r="T5953" s="278"/>
      <c r="AT5953" s="275" t="s">
        <v>373</v>
      </c>
      <c r="AU5953" s="275" t="s">
        <v>90</v>
      </c>
      <c r="AV5953" s="273" t="s">
        <v>84</v>
      </c>
      <c r="AW5953" s="273" t="s">
        <v>31</v>
      </c>
      <c r="AX5953" s="273" t="s">
        <v>77</v>
      </c>
      <c r="AY5953" s="275" t="s">
        <v>366</v>
      </c>
    </row>
    <row r="5954" spans="2:65" s="280" customFormat="1">
      <c r="B5954" s="279"/>
      <c r="D5954" s="274" t="s">
        <v>373</v>
      </c>
      <c r="E5954" s="281" t="s">
        <v>1</v>
      </c>
      <c r="F5954" s="282" t="s">
        <v>4752</v>
      </c>
      <c r="H5954" s="283">
        <v>125.1</v>
      </c>
      <c r="L5954" s="279"/>
      <c r="M5954" s="284"/>
      <c r="T5954" s="285"/>
      <c r="AT5954" s="281" t="s">
        <v>373</v>
      </c>
      <c r="AU5954" s="281" t="s">
        <v>90</v>
      </c>
      <c r="AV5954" s="280" t="s">
        <v>90</v>
      </c>
      <c r="AW5954" s="280" t="s">
        <v>31</v>
      </c>
      <c r="AX5954" s="280" t="s">
        <v>77</v>
      </c>
      <c r="AY5954" s="281" t="s">
        <v>366</v>
      </c>
    </row>
    <row r="5955" spans="2:65" s="273" customFormat="1">
      <c r="B5955" s="272"/>
      <c r="D5955" s="274" t="s">
        <v>373</v>
      </c>
      <c r="E5955" s="275" t="s">
        <v>1</v>
      </c>
      <c r="F5955" s="276" t="s">
        <v>4753</v>
      </c>
      <c r="H5955" s="275" t="s">
        <v>1</v>
      </c>
      <c r="L5955" s="272"/>
      <c r="M5955" s="277"/>
      <c r="T5955" s="278"/>
      <c r="AT5955" s="275" t="s">
        <v>373</v>
      </c>
      <c r="AU5955" s="275" t="s">
        <v>90</v>
      </c>
      <c r="AV5955" s="273" t="s">
        <v>84</v>
      </c>
      <c r="AW5955" s="273" t="s">
        <v>31</v>
      </c>
      <c r="AX5955" s="273" t="s">
        <v>77</v>
      </c>
      <c r="AY5955" s="275" t="s">
        <v>366</v>
      </c>
    </row>
    <row r="5956" spans="2:65" s="280" customFormat="1">
      <c r="B5956" s="279"/>
      <c r="D5956" s="274" t="s">
        <v>373</v>
      </c>
      <c r="E5956" s="281" t="s">
        <v>1</v>
      </c>
      <c r="F5956" s="282" t="s">
        <v>4754</v>
      </c>
      <c r="H5956" s="283">
        <v>125.44</v>
      </c>
      <c r="L5956" s="279"/>
      <c r="M5956" s="284"/>
      <c r="T5956" s="285"/>
      <c r="AT5956" s="281" t="s">
        <v>373</v>
      </c>
      <c r="AU5956" s="281" t="s">
        <v>90</v>
      </c>
      <c r="AV5956" s="280" t="s">
        <v>90</v>
      </c>
      <c r="AW5956" s="280" t="s">
        <v>31</v>
      </c>
      <c r="AX5956" s="280" t="s">
        <v>77</v>
      </c>
      <c r="AY5956" s="281" t="s">
        <v>366</v>
      </c>
    </row>
    <row r="5957" spans="2:65" s="273" customFormat="1">
      <c r="B5957" s="272"/>
      <c r="D5957" s="274" t="s">
        <v>373</v>
      </c>
      <c r="E5957" s="275" t="s">
        <v>1</v>
      </c>
      <c r="F5957" s="276" t="s">
        <v>662</v>
      </c>
      <c r="H5957" s="275" t="s">
        <v>1</v>
      </c>
      <c r="L5957" s="272"/>
      <c r="M5957" s="277"/>
      <c r="T5957" s="278"/>
      <c r="AT5957" s="275" t="s">
        <v>373</v>
      </c>
      <c r="AU5957" s="275" t="s">
        <v>90</v>
      </c>
      <c r="AV5957" s="273" t="s">
        <v>84</v>
      </c>
      <c r="AW5957" s="273" t="s">
        <v>31</v>
      </c>
      <c r="AX5957" s="273" t="s">
        <v>77</v>
      </c>
      <c r="AY5957" s="275" t="s">
        <v>366</v>
      </c>
    </row>
    <row r="5958" spans="2:65" s="280" customFormat="1">
      <c r="B5958" s="279"/>
      <c r="D5958" s="274" t="s">
        <v>373</v>
      </c>
      <c r="E5958" s="281" t="s">
        <v>1</v>
      </c>
      <c r="F5958" s="282" t="s">
        <v>4755</v>
      </c>
      <c r="H5958" s="283">
        <v>111.15</v>
      </c>
      <c r="L5958" s="279"/>
      <c r="M5958" s="284"/>
      <c r="T5958" s="285"/>
      <c r="AT5958" s="281" t="s">
        <v>373</v>
      </c>
      <c r="AU5958" s="281" t="s">
        <v>90</v>
      </c>
      <c r="AV5958" s="280" t="s">
        <v>90</v>
      </c>
      <c r="AW5958" s="280" t="s">
        <v>31</v>
      </c>
      <c r="AX5958" s="280" t="s">
        <v>77</v>
      </c>
      <c r="AY5958" s="281" t="s">
        <v>366</v>
      </c>
    </row>
    <row r="5959" spans="2:65" s="294" customFormat="1">
      <c r="B5959" s="293"/>
      <c r="D5959" s="274" t="s">
        <v>373</v>
      </c>
      <c r="E5959" s="295" t="s">
        <v>1</v>
      </c>
      <c r="F5959" s="296" t="s">
        <v>4756</v>
      </c>
      <c r="H5959" s="297">
        <v>361.69</v>
      </c>
      <c r="L5959" s="293"/>
      <c r="M5959" s="298"/>
      <c r="T5959" s="299"/>
      <c r="AT5959" s="295" t="s">
        <v>373</v>
      </c>
      <c r="AU5959" s="295" t="s">
        <v>90</v>
      </c>
      <c r="AV5959" s="294" t="s">
        <v>149</v>
      </c>
      <c r="AW5959" s="294" t="s">
        <v>31</v>
      </c>
      <c r="AX5959" s="294" t="s">
        <v>77</v>
      </c>
      <c r="AY5959" s="295" t="s">
        <v>366</v>
      </c>
    </row>
    <row r="5960" spans="2:65" s="287" customFormat="1">
      <c r="B5960" s="286"/>
      <c r="D5960" s="274" t="s">
        <v>373</v>
      </c>
      <c r="E5960" s="288" t="s">
        <v>1</v>
      </c>
      <c r="F5960" s="289" t="s">
        <v>378</v>
      </c>
      <c r="H5960" s="290">
        <v>598.33600000000001</v>
      </c>
      <c r="L5960" s="286"/>
      <c r="M5960" s="291"/>
      <c r="T5960" s="292"/>
      <c r="AT5960" s="288" t="s">
        <v>373</v>
      </c>
      <c r="AU5960" s="288" t="s">
        <v>90</v>
      </c>
      <c r="AV5960" s="287" t="s">
        <v>371</v>
      </c>
      <c r="AW5960" s="287" t="s">
        <v>31</v>
      </c>
      <c r="AX5960" s="287" t="s">
        <v>84</v>
      </c>
      <c r="AY5960" s="288" t="s">
        <v>366</v>
      </c>
    </row>
    <row r="5961" spans="2:65" s="74" customFormat="1" ht="37.9" customHeight="1">
      <c r="B5961" s="73"/>
      <c r="C5961" s="260" t="s">
        <v>4757</v>
      </c>
      <c r="D5961" s="260" t="s">
        <v>368</v>
      </c>
      <c r="E5961" s="261" t="s">
        <v>4758</v>
      </c>
      <c r="F5961" s="262" t="s">
        <v>4759</v>
      </c>
      <c r="G5961" s="263" t="s">
        <v>249</v>
      </c>
      <c r="H5961" s="264">
        <v>616.01</v>
      </c>
      <c r="I5961" s="26"/>
      <c r="J5961" s="266">
        <f>ROUND(I5961*H5961,2)</f>
        <v>0</v>
      </c>
      <c r="K5961" s="267"/>
      <c r="L5961" s="73"/>
      <c r="M5961" s="27" t="s">
        <v>1</v>
      </c>
      <c r="N5961" s="233" t="s">
        <v>43</v>
      </c>
      <c r="P5961" s="269">
        <f>O5961*H5961</f>
        <v>0</v>
      </c>
      <c r="Q5961" s="269">
        <v>1.35E-2</v>
      </c>
      <c r="R5961" s="269">
        <f>Q5961*H5961</f>
        <v>8.3161349999999992</v>
      </c>
      <c r="S5961" s="269">
        <v>0</v>
      </c>
      <c r="T5961" s="270">
        <f>S5961*H5961</f>
        <v>0</v>
      </c>
      <c r="AR5961" s="271" t="s">
        <v>495</v>
      </c>
      <c r="AT5961" s="271" t="s">
        <v>368</v>
      </c>
      <c r="AU5961" s="271" t="s">
        <v>90</v>
      </c>
      <c r="AY5961" s="53" t="s">
        <v>366</v>
      </c>
      <c r="BE5961" s="179">
        <f>IF(N5961="základná",J5961,0)</f>
        <v>0</v>
      </c>
      <c r="BF5961" s="179">
        <f>IF(N5961="znížená",J5961,0)</f>
        <v>0</v>
      </c>
      <c r="BG5961" s="179">
        <f>IF(N5961="zákl. prenesená",J5961,0)</f>
        <v>0</v>
      </c>
      <c r="BH5961" s="179">
        <f>IF(N5961="zníž. prenesená",J5961,0)</f>
        <v>0</v>
      </c>
      <c r="BI5961" s="179">
        <f>IF(N5961="nulová",J5961,0)</f>
        <v>0</v>
      </c>
      <c r="BJ5961" s="53" t="s">
        <v>90</v>
      </c>
      <c r="BK5961" s="179">
        <f>ROUND(I5961*H5961,2)</f>
        <v>0</v>
      </c>
      <c r="BL5961" s="53" t="s">
        <v>495</v>
      </c>
      <c r="BM5961" s="271" t="s">
        <v>4760</v>
      </c>
    </row>
    <row r="5962" spans="2:65" s="280" customFormat="1">
      <c r="B5962" s="279"/>
      <c r="D5962" s="274" t="s">
        <v>373</v>
      </c>
      <c r="E5962" s="281" t="s">
        <v>1</v>
      </c>
      <c r="F5962" s="282" t="s">
        <v>153</v>
      </c>
      <c r="H5962" s="283">
        <v>616.01</v>
      </c>
      <c r="L5962" s="279"/>
      <c r="M5962" s="284"/>
      <c r="T5962" s="285"/>
      <c r="AT5962" s="281" t="s">
        <v>373</v>
      </c>
      <c r="AU5962" s="281" t="s">
        <v>90</v>
      </c>
      <c r="AV5962" s="280" t="s">
        <v>90</v>
      </c>
      <c r="AW5962" s="280" t="s">
        <v>31</v>
      </c>
      <c r="AX5962" s="280" t="s">
        <v>84</v>
      </c>
      <c r="AY5962" s="281" t="s">
        <v>366</v>
      </c>
    </row>
    <row r="5963" spans="2:65" s="74" customFormat="1" ht="44.25" customHeight="1">
      <c r="B5963" s="73"/>
      <c r="C5963" s="260" t="s">
        <v>4761</v>
      </c>
      <c r="D5963" s="260" t="s">
        <v>368</v>
      </c>
      <c r="E5963" s="261" t="s">
        <v>4762</v>
      </c>
      <c r="F5963" s="262" t="s">
        <v>4763</v>
      </c>
      <c r="G5963" s="263" t="s">
        <v>249</v>
      </c>
      <c r="H5963" s="264">
        <v>29.45</v>
      </c>
      <c r="I5963" s="26"/>
      <c r="J5963" s="266">
        <f>ROUND(I5963*H5963,2)</f>
        <v>0</v>
      </c>
      <c r="K5963" s="267"/>
      <c r="L5963" s="73"/>
      <c r="M5963" s="27" t="s">
        <v>1</v>
      </c>
      <c r="N5963" s="233" t="s">
        <v>43</v>
      </c>
      <c r="P5963" s="269">
        <f>O5963*H5963</f>
        <v>0</v>
      </c>
      <c r="Q5963" s="269">
        <v>1.35E-2</v>
      </c>
      <c r="R5963" s="269">
        <f>Q5963*H5963</f>
        <v>0.39757500000000001</v>
      </c>
      <c r="S5963" s="269">
        <v>0</v>
      </c>
      <c r="T5963" s="270">
        <f>S5963*H5963</f>
        <v>0</v>
      </c>
      <c r="AR5963" s="271" t="s">
        <v>495</v>
      </c>
      <c r="AT5963" s="271" t="s">
        <v>368</v>
      </c>
      <c r="AU5963" s="271" t="s">
        <v>90</v>
      </c>
      <c r="AY5963" s="53" t="s">
        <v>366</v>
      </c>
      <c r="BE5963" s="179">
        <f>IF(N5963="základná",J5963,0)</f>
        <v>0</v>
      </c>
      <c r="BF5963" s="179">
        <f>IF(N5963="znížená",J5963,0)</f>
        <v>0</v>
      </c>
      <c r="BG5963" s="179">
        <f>IF(N5963="zákl. prenesená",J5963,0)</f>
        <v>0</v>
      </c>
      <c r="BH5963" s="179">
        <f>IF(N5963="zníž. prenesená",J5963,0)</f>
        <v>0</v>
      </c>
      <c r="BI5963" s="179">
        <f>IF(N5963="nulová",J5963,0)</f>
        <v>0</v>
      </c>
      <c r="BJ5963" s="53" t="s">
        <v>90</v>
      </c>
      <c r="BK5963" s="179">
        <f>ROUND(I5963*H5963,2)</f>
        <v>0</v>
      </c>
      <c r="BL5963" s="53" t="s">
        <v>495</v>
      </c>
      <c r="BM5963" s="271" t="s">
        <v>4764</v>
      </c>
    </row>
    <row r="5964" spans="2:65" s="280" customFormat="1">
      <c r="B5964" s="279"/>
      <c r="D5964" s="274" t="s">
        <v>373</v>
      </c>
      <c r="E5964" s="281" t="s">
        <v>1</v>
      </c>
      <c r="F5964" s="282" t="s">
        <v>155</v>
      </c>
      <c r="H5964" s="283">
        <v>29.45</v>
      </c>
      <c r="L5964" s="279"/>
      <c r="M5964" s="284"/>
      <c r="T5964" s="285"/>
      <c r="AT5964" s="281" t="s">
        <v>373</v>
      </c>
      <c r="AU5964" s="281" t="s">
        <v>90</v>
      </c>
      <c r="AV5964" s="280" t="s">
        <v>90</v>
      </c>
      <c r="AW5964" s="280" t="s">
        <v>31</v>
      </c>
      <c r="AX5964" s="280" t="s">
        <v>84</v>
      </c>
      <c r="AY5964" s="281" t="s">
        <v>366</v>
      </c>
    </row>
    <row r="5965" spans="2:65" s="74" customFormat="1" ht="37.9" customHeight="1">
      <c r="B5965" s="73"/>
      <c r="C5965" s="260" t="s">
        <v>4765</v>
      </c>
      <c r="D5965" s="260" t="s">
        <v>368</v>
      </c>
      <c r="E5965" s="261" t="s">
        <v>4766</v>
      </c>
      <c r="F5965" s="262" t="s">
        <v>4767</v>
      </c>
      <c r="G5965" s="263" t="s">
        <v>249</v>
      </c>
      <c r="H5965" s="264">
        <v>247.9</v>
      </c>
      <c r="I5965" s="26"/>
      <c r="J5965" s="266">
        <f>ROUND(I5965*H5965,2)</f>
        <v>0</v>
      </c>
      <c r="K5965" s="267"/>
      <c r="L5965" s="73"/>
      <c r="M5965" s="27" t="s">
        <v>1</v>
      </c>
      <c r="N5965" s="233" t="s">
        <v>43</v>
      </c>
      <c r="P5965" s="269">
        <f>O5965*H5965</f>
        <v>0</v>
      </c>
      <c r="Q5965" s="269">
        <v>1.187E-2</v>
      </c>
      <c r="R5965" s="269">
        <f>Q5965*H5965</f>
        <v>2.9425730000000003</v>
      </c>
      <c r="S5965" s="269">
        <v>0</v>
      </c>
      <c r="T5965" s="270">
        <f>S5965*H5965</f>
        <v>0</v>
      </c>
      <c r="AR5965" s="271" t="s">
        <v>495</v>
      </c>
      <c r="AT5965" s="271" t="s">
        <v>368</v>
      </c>
      <c r="AU5965" s="271" t="s">
        <v>90</v>
      </c>
      <c r="AY5965" s="53" t="s">
        <v>366</v>
      </c>
      <c r="BE5965" s="179">
        <f>IF(N5965="základná",J5965,0)</f>
        <v>0</v>
      </c>
      <c r="BF5965" s="179">
        <f>IF(N5965="znížená",J5965,0)</f>
        <v>0</v>
      </c>
      <c r="BG5965" s="179">
        <f>IF(N5965="zákl. prenesená",J5965,0)</f>
        <v>0</v>
      </c>
      <c r="BH5965" s="179">
        <f>IF(N5965="zníž. prenesená",J5965,0)</f>
        <v>0</v>
      </c>
      <c r="BI5965" s="179">
        <f>IF(N5965="nulová",J5965,0)</f>
        <v>0</v>
      </c>
      <c r="BJ5965" s="53" t="s">
        <v>90</v>
      </c>
      <c r="BK5965" s="179">
        <f>ROUND(I5965*H5965,2)</f>
        <v>0</v>
      </c>
      <c r="BL5965" s="53" t="s">
        <v>495</v>
      </c>
      <c r="BM5965" s="271" t="s">
        <v>4768</v>
      </c>
    </row>
    <row r="5966" spans="2:65" s="273" customFormat="1">
      <c r="B5966" s="272"/>
      <c r="D5966" s="274" t="s">
        <v>373</v>
      </c>
      <c r="E5966" s="275" t="s">
        <v>1</v>
      </c>
      <c r="F5966" s="276" t="s">
        <v>4379</v>
      </c>
      <c r="H5966" s="275" t="s">
        <v>1</v>
      </c>
      <c r="L5966" s="272"/>
      <c r="M5966" s="277"/>
      <c r="T5966" s="278"/>
      <c r="AT5966" s="275" t="s">
        <v>373</v>
      </c>
      <c r="AU5966" s="275" t="s">
        <v>90</v>
      </c>
      <c r="AV5966" s="273" t="s">
        <v>84</v>
      </c>
      <c r="AW5966" s="273" t="s">
        <v>31</v>
      </c>
      <c r="AX5966" s="273" t="s">
        <v>77</v>
      </c>
      <c r="AY5966" s="275" t="s">
        <v>366</v>
      </c>
    </row>
    <row r="5967" spans="2:65" s="280" customFormat="1">
      <c r="B5967" s="279"/>
      <c r="D5967" s="274" t="s">
        <v>373</v>
      </c>
      <c r="E5967" s="281" t="s">
        <v>1</v>
      </c>
      <c r="F5967" s="282" t="s">
        <v>716</v>
      </c>
      <c r="H5967" s="283">
        <v>43</v>
      </c>
      <c r="L5967" s="279"/>
      <c r="M5967" s="284"/>
      <c r="T5967" s="285"/>
      <c r="AT5967" s="281" t="s">
        <v>373</v>
      </c>
      <c r="AU5967" s="281" t="s">
        <v>90</v>
      </c>
      <c r="AV5967" s="280" t="s">
        <v>90</v>
      </c>
      <c r="AW5967" s="280" t="s">
        <v>31</v>
      </c>
      <c r="AX5967" s="280" t="s">
        <v>77</v>
      </c>
      <c r="AY5967" s="281" t="s">
        <v>366</v>
      </c>
    </row>
    <row r="5968" spans="2:65" s="273" customFormat="1">
      <c r="B5968" s="272"/>
      <c r="D5968" s="274" t="s">
        <v>373</v>
      </c>
      <c r="E5968" s="275" t="s">
        <v>1</v>
      </c>
      <c r="F5968" s="276" t="s">
        <v>4381</v>
      </c>
      <c r="H5968" s="275" t="s">
        <v>1</v>
      </c>
      <c r="L5968" s="272"/>
      <c r="M5968" s="277"/>
      <c r="T5968" s="278"/>
      <c r="AT5968" s="275" t="s">
        <v>373</v>
      </c>
      <c r="AU5968" s="275" t="s">
        <v>90</v>
      </c>
      <c r="AV5968" s="273" t="s">
        <v>84</v>
      </c>
      <c r="AW5968" s="273" t="s">
        <v>31</v>
      </c>
      <c r="AX5968" s="273" t="s">
        <v>77</v>
      </c>
      <c r="AY5968" s="275" t="s">
        <v>366</v>
      </c>
    </row>
    <row r="5969" spans="2:65" s="280" customFormat="1">
      <c r="B5969" s="279"/>
      <c r="D5969" s="274" t="s">
        <v>373</v>
      </c>
      <c r="E5969" s="281" t="s">
        <v>1</v>
      </c>
      <c r="F5969" s="282" t="s">
        <v>584</v>
      </c>
      <c r="H5969" s="283">
        <v>28</v>
      </c>
      <c r="L5969" s="279"/>
      <c r="M5969" s="284"/>
      <c r="T5969" s="285"/>
      <c r="AT5969" s="281" t="s">
        <v>373</v>
      </c>
      <c r="AU5969" s="281" t="s">
        <v>90</v>
      </c>
      <c r="AV5969" s="280" t="s">
        <v>90</v>
      </c>
      <c r="AW5969" s="280" t="s">
        <v>31</v>
      </c>
      <c r="AX5969" s="280" t="s">
        <v>77</v>
      </c>
      <c r="AY5969" s="281" t="s">
        <v>366</v>
      </c>
    </row>
    <row r="5970" spans="2:65" s="273" customFormat="1">
      <c r="B5970" s="272"/>
      <c r="D5970" s="274" t="s">
        <v>373</v>
      </c>
      <c r="E5970" s="275" t="s">
        <v>1</v>
      </c>
      <c r="F5970" s="276" t="s">
        <v>4383</v>
      </c>
      <c r="H5970" s="275" t="s">
        <v>1</v>
      </c>
      <c r="L5970" s="272"/>
      <c r="M5970" s="277"/>
      <c r="T5970" s="278"/>
      <c r="AT5970" s="275" t="s">
        <v>373</v>
      </c>
      <c r="AU5970" s="275" t="s">
        <v>90</v>
      </c>
      <c r="AV5970" s="273" t="s">
        <v>84</v>
      </c>
      <c r="AW5970" s="273" t="s">
        <v>31</v>
      </c>
      <c r="AX5970" s="273" t="s">
        <v>77</v>
      </c>
      <c r="AY5970" s="275" t="s">
        <v>366</v>
      </c>
    </row>
    <row r="5971" spans="2:65" s="280" customFormat="1">
      <c r="B5971" s="279"/>
      <c r="D5971" s="274" t="s">
        <v>373</v>
      </c>
      <c r="E5971" s="281" t="s">
        <v>1</v>
      </c>
      <c r="F5971" s="282" t="s">
        <v>4769</v>
      </c>
      <c r="H5971" s="283">
        <v>31.2</v>
      </c>
      <c r="L5971" s="279"/>
      <c r="M5971" s="284"/>
      <c r="T5971" s="285"/>
      <c r="AT5971" s="281" t="s">
        <v>373</v>
      </c>
      <c r="AU5971" s="281" t="s">
        <v>90</v>
      </c>
      <c r="AV5971" s="280" t="s">
        <v>90</v>
      </c>
      <c r="AW5971" s="280" t="s">
        <v>31</v>
      </c>
      <c r="AX5971" s="280" t="s">
        <v>77</v>
      </c>
      <c r="AY5971" s="281" t="s">
        <v>366</v>
      </c>
    </row>
    <row r="5972" spans="2:65" s="273" customFormat="1">
      <c r="B5972" s="272"/>
      <c r="D5972" s="274" t="s">
        <v>373</v>
      </c>
      <c r="E5972" s="275" t="s">
        <v>1</v>
      </c>
      <c r="F5972" s="276" t="s">
        <v>4385</v>
      </c>
      <c r="H5972" s="275" t="s">
        <v>1</v>
      </c>
      <c r="L5972" s="272"/>
      <c r="M5972" s="277"/>
      <c r="T5972" s="278"/>
      <c r="AT5972" s="275" t="s">
        <v>373</v>
      </c>
      <c r="AU5972" s="275" t="s">
        <v>90</v>
      </c>
      <c r="AV5972" s="273" t="s">
        <v>84</v>
      </c>
      <c r="AW5972" s="273" t="s">
        <v>31</v>
      </c>
      <c r="AX5972" s="273" t="s">
        <v>77</v>
      </c>
      <c r="AY5972" s="275" t="s">
        <v>366</v>
      </c>
    </row>
    <row r="5973" spans="2:65" s="280" customFormat="1">
      <c r="B5973" s="279"/>
      <c r="D5973" s="274" t="s">
        <v>373</v>
      </c>
      <c r="E5973" s="281" t="s">
        <v>1</v>
      </c>
      <c r="F5973" s="282" t="s">
        <v>4770</v>
      </c>
      <c r="H5973" s="283">
        <v>26.7</v>
      </c>
      <c r="L5973" s="279"/>
      <c r="M5973" s="284"/>
      <c r="T5973" s="285"/>
      <c r="AT5973" s="281" t="s">
        <v>373</v>
      </c>
      <c r="AU5973" s="281" t="s">
        <v>90</v>
      </c>
      <c r="AV5973" s="280" t="s">
        <v>90</v>
      </c>
      <c r="AW5973" s="280" t="s">
        <v>31</v>
      </c>
      <c r="AX5973" s="280" t="s">
        <v>77</v>
      </c>
      <c r="AY5973" s="281" t="s">
        <v>366</v>
      </c>
    </row>
    <row r="5974" spans="2:65" s="273" customFormat="1">
      <c r="B5974" s="272"/>
      <c r="D5974" s="274" t="s">
        <v>373</v>
      </c>
      <c r="E5974" s="275" t="s">
        <v>1</v>
      </c>
      <c r="F5974" s="276" t="s">
        <v>4386</v>
      </c>
      <c r="H5974" s="275" t="s">
        <v>1</v>
      </c>
      <c r="L5974" s="272"/>
      <c r="M5974" s="277"/>
      <c r="T5974" s="278"/>
      <c r="AT5974" s="275" t="s">
        <v>373</v>
      </c>
      <c r="AU5974" s="275" t="s">
        <v>90</v>
      </c>
      <c r="AV5974" s="273" t="s">
        <v>84</v>
      </c>
      <c r="AW5974" s="273" t="s">
        <v>31</v>
      </c>
      <c r="AX5974" s="273" t="s">
        <v>77</v>
      </c>
      <c r="AY5974" s="275" t="s">
        <v>366</v>
      </c>
    </row>
    <row r="5975" spans="2:65" s="280" customFormat="1">
      <c r="B5975" s="279"/>
      <c r="D5975" s="274" t="s">
        <v>373</v>
      </c>
      <c r="E5975" s="281" t="s">
        <v>1</v>
      </c>
      <c r="F5975" s="282" t="s">
        <v>4771</v>
      </c>
      <c r="H5975" s="283">
        <v>30.6</v>
      </c>
      <c r="L5975" s="279"/>
      <c r="M5975" s="284"/>
      <c r="T5975" s="285"/>
      <c r="AT5975" s="281" t="s">
        <v>373</v>
      </c>
      <c r="AU5975" s="281" t="s">
        <v>90</v>
      </c>
      <c r="AV5975" s="280" t="s">
        <v>90</v>
      </c>
      <c r="AW5975" s="280" t="s">
        <v>31</v>
      </c>
      <c r="AX5975" s="280" t="s">
        <v>77</v>
      </c>
      <c r="AY5975" s="281" t="s">
        <v>366</v>
      </c>
    </row>
    <row r="5976" spans="2:65" s="273" customFormat="1">
      <c r="B5976" s="272"/>
      <c r="D5976" s="274" t="s">
        <v>373</v>
      </c>
      <c r="E5976" s="275" t="s">
        <v>1</v>
      </c>
      <c r="F5976" s="276" t="s">
        <v>4387</v>
      </c>
      <c r="H5976" s="275" t="s">
        <v>1</v>
      </c>
      <c r="L5976" s="272"/>
      <c r="M5976" s="277"/>
      <c r="T5976" s="278"/>
      <c r="AT5976" s="275" t="s">
        <v>373</v>
      </c>
      <c r="AU5976" s="275" t="s">
        <v>90</v>
      </c>
      <c r="AV5976" s="273" t="s">
        <v>84</v>
      </c>
      <c r="AW5976" s="273" t="s">
        <v>31</v>
      </c>
      <c r="AX5976" s="273" t="s">
        <v>77</v>
      </c>
      <c r="AY5976" s="275" t="s">
        <v>366</v>
      </c>
    </row>
    <row r="5977" spans="2:65" s="280" customFormat="1">
      <c r="B5977" s="279"/>
      <c r="D5977" s="274" t="s">
        <v>373</v>
      </c>
      <c r="E5977" s="281" t="s">
        <v>1</v>
      </c>
      <c r="F5977" s="282" t="s">
        <v>4769</v>
      </c>
      <c r="H5977" s="283">
        <v>31.2</v>
      </c>
      <c r="L5977" s="279"/>
      <c r="M5977" s="284"/>
      <c r="T5977" s="285"/>
      <c r="AT5977" s="281" t="s">
        <v>373</v>
      </c>
      <c r="AU5977" s="281" t="s">
        <v>90</v>
      </c>
      <c r="AV5977" s="280" t="s">
        <v>90</v>
      </c>
      <c r="AW5977" s="280" t="s">
        <v>31</v>
      </c>
      <c r="AX5977" s="280" t="s">
        <v>77</v>
      </c>
      <c r="AY5977" s="281" t="s">
        <v>366</v>
      </c>
    </row>
    <row r="5978" spans="2:65" s="273" customFormat="1">
      <c r="B5978" s="272"/>
      <c r="D5978" s="274" t="s">
        <v>373</v>
      </c>
      <c r="E5978" s="275" t="s">
        <v>1</v>
      </c>
      <c r="F5978" s="276" t="s">
        <v>4388</v>
      </c>
      <c r="H5978" s="275" t="s">
        <v>1</v>
      </c>
      <c r="L5978" s="272"/>
      <c r="M5978" s="277"/>
      <c r="T5978" s="278"/>
      <c r="AT5978" s="275" t="s">
        <v>373</v>
      </c>
      <c r="AU5978" s="275" t="s">
        <v>90</v>
      </c>
      <c r="AV5978" s="273" t="s">
        <v>84</v>
      </c>
      <c r="AW5978" s="273" t="s">
        <v>31</v>
      </c>
      <c r="AX5978" s="273" t="s">
        <v>77</v>
      </c>
      <c r="AY5978" s="275" t="s">
        <v>366</v>
      </c>
    </row>
    <row r="5979" spans="2:65" s="280" customFormat="1">
      <c r="B5979" s="279"/>
      <c r="D5979" s="274" t="s">
        <v>373</v>
      </c>
      <c r="E5979" s="281" t="s">
        <v>1</v>
      </c>
      <c r="F5979" s="282" t="s">
        <v>4772</v>
      </c>
      <c r="H5979" s="283">
        <v>26.6</v>
      </c>
      <c r="L5979" s="279"/>
      <c r="M5979" s="284"/>
      <c r="T5979" s="285"/>
      <c r="AT5979" s="281" t="s">
        <v>373</v>
      </c>
      <c r="AU5979" s="281" t="s">
        <v>90</v>
      </c>
      <c r="AV5979" s="280" t="s">
        <v>90</v>
      </c>
      <c r="AW5979" s="280" t="s">
        <v>31</v>
      </c>
      <c r="AX5979" s="280" t="s">
        <v>77</v>
      </c>
      <c r="AY5979" s="281" t="s">
        <v>366</v>
      </c>
    </row>
    <row r="5980" spans="2:65" s="273" customFormat="1">
      <c r="B5980" s="272"/>
      <c r="D5980" s="274" t="s">
        <v>373</v>
      </c>
      <c r="E5980" s="275" t="s">
        <v>1</v>
      </c>
      <c r="F5980" s="276" t="s">
        <v>4389</v>
      </c>
      <c r="H5980" s="275" t="s">
        <v>1</v>
      </c>
      <c r="L5980" s="272"/>
      <c r="M5980" s="277"/>
      <c r="T5980" s="278"/>
      <c r="AT5980" s="275" t="s">
        <v>373</v>
      </c>
      <c r="AU5980" s="275" t="s">
        <v>90</v>
      </c>
      <c r="AV5980" s="273" t="s">
        <v>84</v>
      </c>
      <c r="AW5980" s="273" t="s">
        <v>31</v>
      </c>
      <c r="AX5980" s="273" t="s">
        <v>77</v>
      </c>
      <c r="AY5980" s="275" t="s">
        <v>366</v>
      </c>
    </row>
    <row r="5981" spans="2:65" s="280" customFormat="1">
      <c r="B5981" s="279"/>
      <c r="D5981" s="274" t="s">
        <v>373</v>
      </c>
      <c r="E5981" s="281" t="s">
        <v>1</v>
      </c>
      <c r="F5981" s="282" t="s">
        <v>4773</v>
      </c>
      <c r="H5981" s="283">
        <v>30.6</v>
      </c>
      <c r="L5981" s="279"/>
      <c r="M5981" s="284"/>
      <c r="T5981" s="285"/>
      <c r="AT5981" s="281" t="s">
        <v>373</v>
      </c>
      <c r="AU5981" s="281" t="s">
        <v>90</v>
      </c>
      <c r="AV5981" s="280" t="s">
        <v>90</v>
      </c>
      <c r="AW5981" s="280" t="s">
        <v>31</v>
      </c>
      <c r="AX5981" s="280" t="s">
        <v>77</v>
      </c>
      <c r="AY5981" s="281" t="s">
        <v>366</v>
      </c>
    </row>
    <row r="5982" spans="2:65" s="287" customFormat="1">
      <c r="B5982" s="286"/>
      <c r="D5982" s="274" t="s">
        <v>373</v>
      </c>
      <c r="E5982" s="288" t="s">
        <v>1</v>
      </c>
      <c r="F5982" s="289" t="s">
        <v>378</v>
      </c>
      <c r="H5982" s="290">
        <v>247.9</v>
      </c>
      <c r="L5982" s="286"/>
      <c r="M5982" s="291"/>
      <c r="T5982" s="292"/>
      <c r="AT5982" s="288" t="s">
        <v>373</v>
      </c>
      <c r="AU5982" s="288" t="s">
        <v>90</v>
      </c>
      <c r="AV5982" s="287" t="s">
        <v>371</v>
      </c>
      <c r="AW5982" s="287" t="s">
        <v>31</v>
      </c>
      <c r="AX5982" s="287" t="s">
        <v>84</v>
      </c>
      <c r="AY5982" s="288" t="s">
        <v>366</v>
      </c>
    </row>
    <row r="5983" spans="2:65" s="74" customFormat="1" ht="37.9" customHeight="1">
      <c r="B5983" s="73"/>
      <c r="C5983" s="260" t="s">
        <v>4774</v>
      </c>
      <c r="D5983" s="260" t="s">
        <v>368</v>
      </c>
      <c r="E5983" s="261" t="s">
        <v>4775</v>
      </c>
      <c r="F5983" s="262" t="s">
        <v>4776</v>
      </c>
      <c r="G5983" s="263" t="s">
        <v>249</v>
      </c>
      <c r="H5983" s="264">
        <v>74.41</v>
      </c>
      <c r="I5983" s="26"/>
      <c r="J5983" s="266">
        <f>ROUND(I5983*H5983,2)</f>
        <v>0</v>
      </c>
      <c r="K5983" s="267"/>
      <c r="L5983" s="73"/>
      <c r="M5983" s="27" t="s">
        <v>1</v>
      </c>
      <c r="N5983" s="233" t="s">
        <v>43</v>
      </c>
      <c r="P5983" s="269">
        <f>O5983*H5983</f>
        <v>0</v>
      </c>
      <c r="Q5983" s="269">
        <v>1.50387E-2</v>
      </c>
      <c r="R5983" s="269">
        <f>Q5983*H5983</f>
        <v>1.119029667</v>
      </c>
      <c r="S5983" s="269">
        <v>0</v>
      </c>
      <c r="T5983" s="270">
        <f>S5983*H5983</f>
        <v>0</v>
      </c>
      <c r="AR5983" s="271" t="s">
        <v>495</v>
      </c>
      <c r="AT5983" s="271" t="s">
        <v>368</v>
      </c>
      <c r="AU5983" s="271" t="s">
        <v>90</v>
      </c>
      <c r="AY5983" s="53" t="s">
        <v>366</v>
      </c>
      <c r="BE5983" s="179">
        <f>IF(N5983="základná",J5983,0)</f>
        <v>0</v>
      </c>
      <c r="BF5983" s="179">
        <f>IF(N5983="znížená",J5983,0)</f>
        <v>0</v>
      </c>
      <c r="BG5983" s="179">
        <f>IF(N5983="zákl. prenesená",J5983,0)</f>
        <v>0</v>
      </c>
      <c r="BH5983" s="179">
        <f>IF(N5983="zníž. prenesená",J5983,0)</f>
        <v>0</v>
      </c>
      <c r="BI5983" s="179">
        <f>IF(N5983="nulová",J5983,0)</f>
        <v>0</v>
      </c>
      <c r="BJ5983" s="53" t="s">
        <v>90</v>
      </c>
      <c r="BK5983" s="179">
        <f>ROUND(I5983*H5983,2)</f>
        <v>0</v>
      </c>
      <c r="BL5983" s="53" t="s">
        <v>495</v>
      </c>
      <c r="BM5983" s="271" t="s">
        <v>4777</v>
      </c>
    </row>
    <row r="5984" spans="2:65" s="280" customFormat="1">
      <c r="B5984" s="279"/>
      <c r="D5984" s="274" t="s">
        <v>373</v>
      </c>
      <c r="E5984" s="281" t="s">
        <v>1</v>
      </c>
      <c r="F5984" s="282" t="s">
        <v>168</v>
      </c>
      <c r="H5984" s="283">
        <v>74.41</v>
      </c>
      <c r="L5984" s="279"/>
      <c r="M5984" s="284"/>
      <c r="T5984" s="285"/>
      <c r="AT5984" s="281" t="s">
        <v>373</v>
      </c>
      <c r="AU5984" s="281" t="s">
        <v>90</v>
      </c>
      <c r="AV5984" s="280" t="s">
        <v>90</v>
      </c>
      <c r="AW5984" s="280" t="s">
        <v>31</v>
      </c>
      <c r="AX5984" s="280" t="s">
        <v>77</v>
      </c>
      <c r="AY5984" s="281" t="s">
        <v>366</v>
      </c>
    </row>
    <row r="5985" spans="2:65" s="287" customFormat="1">
      <c r="B5985" s="286"/>
      <c r="D5985" s="274" t="s">
        <v>373</v>
      </c>
      <c r="E5985" s="288" t="s">
        <v>1</v>
      </c>
      <c r="F5985" s="289" t="s">
        <v>378</v>
      </c>
      <c r="H5985" s="290">
        <v>74.41</v>
      </c>
      <c r="L5985" s="286"/>
      <c r="M5985" s="291"/>
      <c r="T5985" s="292"/>
      <c r="AT5985" s="288" t="s">
        <v>373</v>
      </c>
      <c r="AU5985" s="288" t="s">
        <v>90</v>
      </c>
      <c r="AV5985" s="287" t="s">
        <v>371</v>
      </c>
      <c r="AW5985" s="287" t="s">
        <v>31</v>
      </c>
      <c r="AX5985" s="287" t="s">
        <v>84</v>
      </c>
      <c r="AY5985" s="288" t="s">
        <v>366</v>
      </c>
    </row>
    <row r="5986" spans="2:65" s="74" customFormat="1" ht="37.9" customHeight="1">
      <c r="B5986" s="73"/>
      <c r="C5986" s="260" t="s">
        <v>4778</v>
      </c>
      <c r="D5986" s="260" t="s">
        <v>368</v>
      </c>
      <c r="E5986" s="261" t="s">
        <v>4779</v>
      </c>
      <c r="F5986" s="262" t="s">
        <v>4780</v>
      </c>
      <c r="G5986" s="263" t="s">
        <v>249</v>
      </c>
      <c r="H5986" s="264">
        <v>86.421000000000006</v>
      </c>
      <c r="I5986" s="26"/>
      <c r="J5986" s="266">
        <f>ROUND(I5986*H5986,2)</f>
        <v>0</v>
      </c>
      <c r="K5986" s="267"/>
      <c r="L5986" s="73"/>
      <c r="M5986" s="27" t="s">
        <v>1</v>
      </c>
      <c r="N5986" s="233" t="s">
        <v>43</v>
      </c>
      <c r="P5986" s="269">
        <f>O5986*H5986</f>
        <v>0</v>
      </c>
      <c r="Q5986" s="269">
        <v>0</v>
      </c>
      <c r="R5986" s="269">
        <f>Q5986*H5986</f>
        <v>0</v>
      </c>
      <c r="S5986" s="269">
        <v>2.1059999999999999E-2</v>
      </c>
      <c r="T5986" s="270">
        <f>S5986*H5986</f>
        <v>1.8200262600000001</v>
      </c>
      <c r="AR5986" s="271" t="s">
        <v>495</v>
      </c>
      <c r="AT5986" s="271" t="s">
        <v>368</v>
      </c>
      <c r="AU5986" s="271" t="s">
        <v>90</v>
      </c>
      <c r="AY5986" s="53" t="s">
        <v>366</v>
      </c>
      <c r="BE5986" s="179">
        <f>IF(N5986="základná",J5986,0)</f>
        <v>0</v>
      </c>
      <c r="BF5986" s="179">
        <f>IF(N5986="znížená",J5986,0)</f>
        <v>0</v>
      </c>
      <c r="BG5986" s="179">
        <f>IF(N5986="zákl. prenesená",J5986,0)</f>
        <v>0</v>
      </c>
      <c r="BH5986" s="179">
        <f>IF(N5986="zníž. prenesená",J5986,0)</f>
        <v>0</v>
      </c>
      <c r="BI5986" s="179">
        <f>IF(N5986="nulová",J5986,0)</f>
        <v>0</v>
      </c>
      <c r="BJ5986" s="53" t="s">
        <v>90</v>
      </c>
      <c r="BK5986" s="179">
        <f>ROUND(I5986*H5986,2)</f>
        <v>0</v>
      </c>
      <c r="BL5986" s="53" t="s">
        <v>495</v>
      </c>
      <c r="BM5986" s="271" t="s">
        <v>4781</v>
      </c>
    </row>
    <row r="5987" spans="2:65" s="273" customFormat="1">
      <c r="B5987" s="272"/>
      <c r="D5987" s="274" t="s">
        <v>373</v>
      </c>
      <c r="E5987" s="275" t="s">
        <v>1</v>
      </c>
      <c r="F5987" s="276" t="s">
        <v>412</v>
      </c>
      <c r="H5987" s="275" t="s">
        <v>1</v>
      </c>
      <c r="L5987" s="272"/>
      <c r="M5987" s="277"/>
      <c r="T5987" s="278"/>
      <c r="AT5987" s="275" t="s">
        <v>373</v>
      </c>
      <c r="AU5987" s="275" t="s">
        <v>90</v>
      </c>
      <c r="AV5987" s="273" t="s">
        <v>84</v>
      </c>
      <c r="AW5987" s="273" t="s">
        <v>31</v>
      </c>
      <c r="AX5987" s="273" t="s">
        <v>77</v>
      </c>
      <c r="AY5987" s="275" t="s">
        <v>366</v>
      </c>
    </row>
    <row r="5988" spans="2:65" s="273" customFormat="1">
      <c r="B5988" s="272"/>
      <c r="D5988" s="274" t="s">
        <v>373</v>
      </c>
      <c r="E5988" s="275" t="s">
        <v>1</v>
      </c>
      <c r="F5988" s="276" t="s">
        <v>4782</v>
      </c>
      <c r="H5988" s="275" t="s">
        <v>1</v>
      </c>
      <c r="L5988" s="272"/>
      <c r="M5988" s="277"/>
      <c r="T5988" s="278"/>
      <c r="AT5988" s="275" t="s">
        <v>373</v>
      </c>
      <c r="AU5988" s="275" t="s">
        <v>90</v>
      </c>
      <c r="AV5988" s="273" t="s">
        <v>84</v>
      </c>
      <c r="AW5988" s="273" t="s">
        <v>31</v>
      </c>
      <c r="AX5988" s="273" t="s">
        <v>77</v>
      </c>
      <c r="AY5988" s="275" t="s">
        <v>366</v>
      </c>
    </row>
    <row r="5989" spans="2:65" s="280" customFormat="1">
      <c r="B5989" s="279"/>
      <c r="D5989" s="274" t="s">
        <v>373</v>
      </c>
      <c r="E5989" s="281" t="s">
        <v>1</v>
      </c>
      <c r="F5989" s="282" t="s">
        <v>4783</v>
      </c>
      <c r="H5989" s="283">
        <v>47.914000000000001</v>
      </c>
      <c r="L5989" s="279"/>
      <c r="M5989" s="284"/>
      <c r="T5989" s="285"/>
      <c r="AT5989" s="281" t="s">
        <v>373</v>
      </c>
      <c r="AU5989" s="281" t="s">
        <v>90</v>
      </c>
      <c r="AV5989" s="280" t="s">
        <v>90</v>
      </c>
      <c r="AW5989" s="280" t="s">
        <v>31</v>
      </c>
      <c r="AX5989" s="280" t="s">
        <v>77</v>
      </c>
      <c r="AY5989" s="281" t="s">
        <v>366</v>
      </c>
    </row>
    <row r="5990" spans="2:65" s="273" customFormat="1">
      <c r="B5990" s="272"/>
      <c r="D5990" s="274" t="s">
        <v>373</v>
      </c>
      <c r="E5990" s="275" t="s">
        <v>1</v>
      </c>
      <c r="F5990" s="276" t="s">
        <v>4784</v>
      </c>
      <c r="H5990" s="275" t="s">
        <v>1</v>
      </c>
      <c r="L5990" s="272"/>
      <c r="M5990" s="277"/>
      <c r="T5990" s="278"/>
      <c r="AT5990" s="275" t="s">
        <v>373</v>
      </c>
      <c r="AU5990" s="275" t="s">
        <v>90</v>
      </c>
      <c r="AV5990" s="273" t="s">
        <v>84</v>
      </c>
      <c r="AW5990" s="273" t="s">
        <v>31</v>
      </c>
      <c r="AX5990" s="273" t="s">
        <v>77</v>
      </c>
      <c r="AY5990" s="275" t="s">
        <v>366</v>
      </c>
    </row>
    <row r="5991" spans="2:65" s="273" customFormat="1">
      <c r="B5991" s="272"/>
      <c r="D5991" s="274" t="s">
        <v>373</v>
      </c>
      <c r="E5991" s="275" t="s">
        <v>1</v>
      </c>
      <c r="F5991" s="276" t="s">
        <v>3175</v>
      </c>
      <c r="H5991" s="275" t="s">
        <v>1</v>
      </c>
      <c r="L5991" s="272"/>
      <c r="M5991" s="277"/>
      <c r="T5991" s="278"/>
      <c r="AT5991" s="275" t="s">
        <v>373</v>
      </c>
      <c r="AU5991" s="275" t="s">
        <v>90</v>
      </c>
      <c r="AV5991" s="273" t="s">
        <v>84</v>
      </c>
      <c r="AW5991" s="273" t="s">
        <v>31</v>
      </c>
      <c r="AX5991" s="273" t="s">
        <v>77</v>
      </c>
      <c r="AY5991" s="275" t="s">
        <v>366</v>
      </c>
    </row>
    <row r="5992" spans="2:65" s="280" customFormat="1">
      <c r="B5992" s="279"/>
      <c r="D5992" s="274" t="s">
        <v>373</v>
      </c>
      <c r="E5992" s="281" t="s">
        <v>1</v>
      </c>
      <c r="F5992" s="282" t="s">
        <v>4785</v>
      </c>
      <c r="H5992" s="283">
        <v>13.57</v>
      </c>
      <c r="L5992" s="279"/>
      <c r="M5992" s="284"/>
      <c r="T5992" s="285"/>
      <c r="AT5992" s="281" t="s">
        <v>373</v>
      </c>
      <c r="AU5992" s="281" t="s">
        <v>90</v>
      </c>
      <c r="AV5992" s="280" t="s">
        <v>90</v>
      </c>
      <c r="AW5992" s="280" t="s">
        <v>31</v>
      </c>
      <c r="AX5992" s="280" t="s">
        <v>77</v>
      </c>
      <c r="AY5992" s="281" t="s">
        <v>366</v>
      </c>
    </row>
    <row r="5993" spans="2:65" s="273" customFormat="1">
      <c r="B5993" s="272"/>
      <c r="D5993" s="274" t="s">
        <v>373</v>
      </c>
      <c r="E5993" s="275" t="s">
        <v>1</v>
      </c>
      <c r="F5993" s="276" t="s">
        <v>4700</v>
      </c>
      <c r="H5993" s="275" t="s">
        <v>1</v>
      </c>
      <c r="L5993" s="272"/>
      <c r="M5993" s="277"/>
      <c r="T5993" s="278"/>
      <c r="AT5993" s="275" t="s">
        <v>373</v>
      </c>
      <c r="AU5993" s="275" t="s">
        <v>90</v>
      </c>
      <c r="AV5993" s="273" t="s">
        <v>84</v>
      </c>
      <c r="AW5993" s="273" t="s">
        <v>31</v>
      </c>
      <c r="AX5993" s="273" t="s">
        <v>77</v>
      </c>
      <c r="AY5993" s="275" t="s">
        <v>366</v>
      </c>
    </row>
    <row r="5994" spans="2:65" s="280" customFormat="1">
      <c r="B5994" s="279"/>
      <c r="D5994" s="274" t="s">
        <v>373</v>
      </c>
      <c r="E5994" s="281" t="s">
        <v>1</v>
      </c>
      <c r="F5994" s="282" t="s">
        <v>4786</v>
      </c>
      <c r="H5994" s="283">
        <v>22.36</v>
      </c>
      <c r="L5994" s="279"/>
      <c r="M5994" s="284"/>
      <c r="T5994" s="285"/>
      <c r="AT5994" s="281" t="s">
        <v>373</v>
      </c>
      <c r="AU5994" s="281" t="s">
        <v>90</v>
      </c>
      <c r="AV5994" s="280" t="s">
        <v>90</v>
      </c>
      <c r="AW5994" s="280" t="s">
        <v>31</v>
      </c>
      <c r="AX5994" s="280" t="s">
        <v>77</v>
      </c>
      <c r="AY5994" s="281" t="s">
        <v>366</v>
      </c>
    </row>
    <row r="5995" spans="2:65" s="273" customFormat="1">
      <c r="B5995" s="272"/>
      <c r="D5995" s="274" t="s">
        <v>373</v>
      </c>
      <c r="E5995" s="275" t="s">
        <v>1</v>
      </c>
      <c r="F5995" s="276" t="s">
        <v>4787</v>
      </c>
      <c r="H5995" s="275" t="s">
        <v>1</v>
      </c>
      <c r="L5995" s="272"/>
      <c r="M5995" s="277"/>
      <c r="T5995" s="278"/>
      <c r="AT5995" s="275" t="s">
        <v>373</v>
      </c>
      <c r="AU5995" s="275" t="s">
        <v>90</v>
      </c>
      <c r="AV5995" s="273" t="s">
        <v>84</v>
      </c>
      <c r="AW5995" s="273" t="s">
        <v>31</v>
      </c>
      <c r="AX5995" s="273" t="s">
        <v>77</v>
      </c>
      <c r="AY5995" s="275" t="s">
        <v>366</v>
      </c>
    </row>
    <row r="5996" spans="2:65" s="280" customFormat="1">
      <c r="B5996" s="279"/>
      <c r="D5996" s="274" t="s">
        <v>373</v>
      </c>
      <c r="E5996" s="281" t="s">
        <v>1</v>
      </c>
      <c r="F5996" s="282" t="s">
        <v>4788</v>
      </c>
      <c r="H5996" s="283">
        <v>2.577</v>
      </c>
      <c r="L5996" s="279"/>
      <c r="M5996" s="284"/>
      <c r="T5996" s="285"/>
      <c r="AT5996" s="281" t="s">
        <v>373</v>
      </c>
      <c r="AU5996" s="281" t="s">
        <v>90</v>
      </c>
      <c r="AV5996" s="280" t="s">
        <v>90</v>
      </c>
      <c r="AW5996" s="280" t="s">
        <v>31</v>
      </c>
      <c r="AX5996" s="280" t="s">
        <v>77</v>
      </c>
      <c r="AY5996" s="281" t="s">
        <v>366</v>
      </c>
    </row>
    <row r="5997" spans="2:65" s="287" customFormat="1">
      <c r="B5997" s="286"/>
      <c r="D5997" s="274" t="s">
        <v>373</v>
      </c>
      <c r="E5997" s="288" t="s">
        <v>1</v>
      </c>
      <c r="F5997" s="289" t="s">
        <v>378</v>
      </c>
      <c r="H5997" s="290">
        <v>86.421000000000006</v>
      </c>
      <c r="L5997" s="286"/>
      <c r="M5997" s="291"/>
      <c r="T5997" s="292"/>
      <c r="AT5997" s="288" t="s">
        <v>373</v>
      </c>
      <c r="AU5997" s="288" t="s">
        <v>90</v>
      </c>
      <c r="AV5997" s="287" t="s">
        <v>371</v>
      </c>
      <c r="AW5997" s="287" t="s">
        <v>31</v>
      </c>
      <c r="AX5997" s="287" t="s">
        <v>84</v>
      </c>
      <c r="AY5997" s="288" t="s">
        <v>366</v>
      </c>
    </row>
    <row r="5998" spans="2:65" s="74" customFormat="1" ht="49.15" customHeight="1">
      <c r="B5998" s="73"/>
      <c r="C5998" s="260" t="s">
        <v>4789</v>
      </c>
      <c r="D5998" s="260" t="s">
        <v>368</v>
      </c>
      <c r="E5998" s="261" t="s">
        <v>4790</v>
      </c>
      <c r="F5998" s="262" t="s">
        <v>4791</v>
      </c>
      <c r="G5998" s="263" t="s">
        <v>630</v>
      </c>
      <c r="H5998" s="264">
        <v>6</v>
      </c>
      <c r="I5998" s="26"/>
      <c r="J5998" s="266">
        <f>ROUND(I5998*H5998,2)</f>
        <v>0</v>
      </c>
      <c r="K5998" s="267"/>
      <c r="L5998" s="73"/>
      <c r="M5998" s="27" t="s">
        <v>1</v>
      </c>
      <c r="N5998" s="233" t="s">
        <v>43</v>
      </c>
      <c r="P5998" s="269">
        <f>O5998*H5998</f>
        <v>0</v>
      </c>
      <c r="Q5998" s="269">
        <v>1.3850960000000001E-2</v>
      </c>
      <c r="R5998" s="269">
        <f>Q5998*H5998</f>
        <v>8.3105760000000001E-2</v>
      </c>
      <c r="S5998" s="269">
        <v>0</v>
      </c>
      <c r="T5998" s="270">
        <f>S5998*H5998</f>
        <v>0</v>
      </c>
      <c r="AR5998" s="271" t="s">
        <v>495</v>
      </c>
      <c r="AT5998" s="271" t="s">
        <v>368</v>
      </c>
      <c r="AU5998" s="271" t="s">
        <v>90</v>
      </c>
      <c r="AY5998" s="53" t="s">
        <v>366</v>
      </c>
      <c r="BE5998" s="179">
        <f>IF(N5998="základná",J5998,0)</f>
        <v>0</v>
      </c>
      <c r="BF5998" s="179">
        <f>IF(N5998="znížená",J5998,0)</f>
        <v>0</v>
      </c>
      <c r="BG5998" s="179">
        <f>IF(N5998="zákl. prenesená",J5998,0)</f>
        <v>0</v>
      </c>
      <c r="BH5998" s="179">
        <f>IF(N5998="zníž. prenesená",J5998,0)</f>
        <v>0</v>
      </c>
      <c r="BI5998" s="179">
        <f>IF(N5998="nulová",J5998,0)</f>
        <v>0</v>
      </c>
      <c r="BJ5998" s="53" t="s">
        <v>90</v>
      </c>
      <c r="BK5998" s="179">
        <f>ROUND(I5998*H5998,2)</f>
        <v>0</v>
      </c>
      <c r="BL5998" s="53" t="s">
        <v>495</v>
      </c>
      <c r="BM5998" s="271" t="s">
        <v>4792</v>
      </c>
    </row>
    <row r="5999" spans="2:65" s="74" customFormat="1" ht="49.15" customHeight="1">
      <c r="B5999" s="73"/>
      <c r="C5999" s="260" t="s">
        <v>4793</v>
      </c>
      <c r="D5999" s="260" t="s">
        <v>368</v>
      </c>
      <c r="E5999" s="261" t="s">
        <v>4794</v>
      </c>
      <c r="F5999" s="262" t="s">
        <v>4795</v>
      </c>
      <c r="G5999" s="263" t="s">
        <v>630</v>
      </c>
      <c r="H5999" s="264">
        <v>4</v>
      </c>
      <c r="I5999" s="26"/>
      <c r="J5999" s="266">
        <f>ROUND(I5999*H5999,2)</f>
        <v>0</v>
      </c>
      <c r="K5999" s="267"/>
      <c r="L5999" s="73"/>
      <c r="M5999" s="27" t="s">
        <v>1</v>
      </c>
      <c r="N5999" s="233" t="s">
        <v>43</v>
      </c>
      <c r="P5999" s="269">
        <f>O5999*H5999</f>
        <v>0</v>
      </c>
      <c r="Q5999" s="269">
        <v>1.3850960000000001E-2</v>
      </c>
      <c r="R5999" s="269">
        <f>Q5999*H5999</f>
        <v>5.5403840000000003E-2</v>
      </c>
      <c r="S5999" s="269">
        <v>0</v>
      </c>
      <c r="T5999" s="270">
        <f>S5999*H5999</f>
        <v>0</v>
      </c>
      <c r="AR5999" s="271" t="s">
        <v>495</v>
      </c>
      <c r="AT5999" s="271" t="s">
        <v>368</v>
      </c>
      <c r="AU5999" s="271" t="s">
        <v>90</v>
      </c>
      <c r="AY5999" s="53" t="s">
        <v>366</v>
      </c>
      <c r="BE5999" s="179">
        <f>IF(N5999="základná",J5999,0)</f>
        <v>0</v>
      </c>
      <c r="BF5999" s="179">
        <f>IF(N5999="znížená",J5999,0)</f>
        <v>0</v>
      </c>
      <c r="BG5999" s="179">
        <f>IF(N5999="zákl. prenesená",J5999,0)</f>
        <v>0</v>
      </c>
      <c r="BH5999" s="179">
        <f>IF(N5999="zníž. prenesená",J5999,0)</f>
        <v>0</v>
      </c>
      <c r="BI5999" s="179">
        <f>IF(N5999="nulová",J5999,0)</f>
        <v>0</v>
      </c>
      <c r="BJ5999" s="53" t="s">
        <v>90</v>
      </c>
      <c r="BK5999" s="179">
        <f>ROUND(I5999*H5999,2)</f>
        <v>0</v>
      </c>
      <c r="BL5999" s="53" t="s">
        <v>495</v>
      </c>
      <c r="BM5999" s="271" t="s">
        <v>4796</v>
      </c>
    </row>
    <row r="6000" spans="2:65" s="74" customFormat="1" ht="24.2" customHeight="1">
      <c r="B6000" s="73"/>
      <c r="C6000" s="260" t="s">
        <v>4797</v>
      </c>
      <c r="D6000" s="260" t="s">
        <v>368</v>
      </c>
      <c r="E6000" s="261" t="s">
        <v>4798</v>
      </c>
      <c r="F6000" s="262" t="s">
        <v>4799</v>
      </c>
      <c r="G6000" s="263" t="s">
        <v>4281</v>
      </c>
      <c r="H6000" s="30"/>
      <c r="I6000" s="26"/>
      <c r="J6000" s="266">
        <f>ROUND(I6000*H6000,2)</f>
        <v>0</v>
      </c>
      <c r="K6000" s="267"/>
      <c r="L6000" s="73"/>
      <c r="M6000" s="27" t="s">
        <v>1</v>
      </c>
      <c r="N6000" s="233" t="s">
        <v>43</v>
      </c>
      <c r="P6000" s="269">
        <f>O6000*H6000</f>
        <v>0</v>
      </c>
      <c r="Q6000" s="269">
        <v>0</v>
      </c>
      <c r="R6000" s="269">
        <f>Q6000*H6000</f>
        <v>0</v>
      </c>
      <c r="S6000" s="269">
        <v>0</v>
      </c>
      <c r="T6000" s="270">
        <f>S6000*H6000</f>
        <v>0</v>
      </c>
      <c r="AR6000" s="271" t="s">
        <v>495</v>
      </c>
      <c r="AT6000" s="271" t="s">
        <v>368</v>
      </c>
      <c r="AU6000" s="271" t="s">
        <v>90</v>
      </c>
      <c r="AY6000" s="53" t="s">
        <v>366</v>
      </c>
      <c r="BE6000" s="179">
        <f>IF(N6000="základná",J6000,0)</f>
        <v>0</v>
      </c>
      <c r="BF6000" s="179">
        <f>IF(N6000="znížená",J6000,0)</f>
        <v>0</v>
      </c>
      <c r="BG6000" s="179">
        <f>IF(N6000="zákl. prenesená",J6000,0)</f>
        <v>0</v>
      </c>
      <c r="BH6000" s="179">
        <f>IF(N6000="zníž. prenesená",J6000,0)</f>
        <v>0</v>
      </c>
      <c r="BI6000" s="179">
        <f>IF(N6000="nulová",J6000,0)</f>
        <v>0</v>
      </c>
      <c r="BJ6000" s="53" t="s">
        <v>90</v>
      </c>
      <c r="BK6000" s="179">
        <f>ROUND(I6000*H6000,2)</f>
        <v>0</v>
      </c>
      <c r="BL6000" s="53" t="s">
        <v>495</v>
      </c>
      <c r="BM6000" s="271" t="s">
        <v>4800</v>
      </c>
    </row>
    <row r="6001" spans="2:65" s="249" customFormat="1" ht="22.9" customHeight="1">
      <c r="B6001" s="248"/>
      <c r="D6001" s="250" t="s">
        <v>76</v>
      </c>
      <c r="E6001" s="258" t="s">
        <v>4801</v>
      </c>
      <c r="F6001" s="258" t="s">
        <v>4802</v>
      </c>
      <c r="J6001" s="259">
        <f>BK6001</f>
        <v>0</v>
      </c>
      <c r="L6001" s="248"/>
      <c r="M6001" s="253"/>
      <c r="P6001" s="254">
        <f>SUM(P6002:P6123)</f>
        <v>0</v>
      </c>
      <c r="R6001" s="254">
        <f>SUM(R6002:R6123)</f>
        <v>2.5799064999999999</v>
      </c>
      <c r="T6001" s="255">
        <f>SUM(T6002:T6123)</f>
        <v>12.235263999999999</v>
      </c>
      <c r="AR6001" s="250" t="s">
        <v>90</v>
      </c>
      <c r="AT6001" s="256" t="s">
        <v>76</v>
      </c>
      <c r="AU6001" s="256" t="s">
        <v>84</v>
      </c>
      <c r="AY6001" s="250" t="s">
        <v>366</v>
      </c>
      <c r="BK6001" s="257">
        <f>SUM(BK6002:BK6123)</f>
        <v>0</v>
      </c>
    </row>
    <row r="6002" spans="2:65" s="74" customFormat="1" ht="62.65" customHeight="1">
      <c r="B6002" s="73"/>
      <c r="C6002" s="260" t="s">
        <v>4803</v>
      </c>
      <c r="D6002" s="260" t="s">
        <v>368</v>
      </c>
      <c r="E6002" s="261" t="s">
        <v>4804</v>
      </c>
      <c r="F6002" s="262" t="s">
        <v>4805</v>
      </c>
      <c r="G6002" s="263" t="s">
        <v>630</v>
      </c>
      <c r="H6002" s="264">
        <v>113</v>
      </c>
      <c r="I6002" s="26"/>
      <c r="J6002" s="266">
        <f>ROUND(I6002*H6002,2)</f>
        <v>0</v>
      </c>
      <c r="K6002" s="267"/>
      <c r="L6002" s="73"/>
      <c r="M6002" s="27" t="s">
        <v>1</v>
      </c>
      <c r="N6002" s="233" t="s">
        <v>43</v>
      </c>
      <c r="P6002" s="269">
        <f>O6002*H6002</f>
        <v>0</v>
      </c>
      <c r="Q6002" s="269">
        <v>2.6700000000000001E-3</v>
      </c>
      <c r="R6002" s="269">
        <f>Q6002*H6002</f>
        <v>0.30171000000000003</v>
      </c>
      <c r="S6002" s="269">
        <v>0</v>
      </c>
      <c r="T6002" s="270">
        <f>S6002*H6002</f>
        <v>0</v>
      </c>
      <c r="AR6002" s="271" t="s">
        <v>495</v>
      </c>
      <c r="AT6002" s="271" t="s">
        <v>368</v>
      </c>
      <c r="AU6002" s="271" t="s">
        <v>90</v>
      </c>
      <c r="AY6002" s="53" t="s">
        <v>366</v>
      </c>
      <c r="BE6002" s="179">
        <f>IF(N6002="základná",J6002,0)</f>
        <v>0</v>
      </c>
      <c r="BF6002" s="179">
        <f>IF(N6002="znížená",J6002,0)</f>
        <v>0</v>
      </c>
      <c r="BG6002" s="179">
        <f>IF(N6002="zákl. prenesená",J6002,0)</f>
        <v>0</v>
      </c>
      <c r="BH6002" s="179">
        <f>IF(N6002="zníž. prenesená",J6002,0)</f>
        <v>0</v>
      </c>
      <c r="BI6002" s="179">
        <f>IF(N6002="nulová",J6002,0)</f>
        <v>0</v>
      </c>
      <c r="BJ6002" s="53" t="s">
        <v>90</v>
      </c>
      <c r="BK6002" s="179">
        <f>ROUND(I6002*H6002,2)</f>
        <v>0</v>
      </c>
      <c r="BL6002" s="53" t="s">
        <v>495</v>
      </c>
      <c r="BM6002" s="271" t="s">
        <v>4806</v>
      </c>
    </row>
    <row r="6003" spans="2:65" s="280" customFormat="1">
      <c r="B6003" s="279"/>
      <c r="D6003" s="274" t="s">
        <v>373</v>
      </c>
      <c r="E6003" s="281" t="s">
        <v>1</v>
      </c>
      <c r="F6003" s="282" t="s">
        <v>4807</v>
      </c>
      <c r="H6003" s="283">
        <v>113</v>
      </c>
      <c r="L6003" s="279"/>
      <c r="M6003" s="284"/>
      <c r="T6003" s="285"/>
      <c r="AT6003" s="281" t="s">
        <v>373</v>
      </c>
      <c r="AU6003" s="281" t="s">
        <v>90</v>
      </c>
      <c r="AV6003" s="280" t="s">
        <v>90</v>
      </c>
      <c r="AW6003" s="280" t="s">
        <v>31</v>
      </c>
      <c r="AX6003" s="280" t="s">
        <v>84</v>
      </c>
      <c r="AY6003" s="281" t="s">
        <v>366</v>
      </c>
    </row>
    <row r="6004" spans="2:65" s="74" customFormat="1" ht="66.75" customHeight="1">
      <c r="B6004" s="73"/>
      <c r="C6004" s="260" t="s">
        <v>4808</v>
      </c>
      <c r="D6004" s="260" t="s">
        <v>368</v>
      </c>
      <c r="E6004" s="261" t="s">
        <v>4809</v>
      </c>
      <c r="F6004" s="262" t="s">
        <v>4810</v>
      </c>
      <c r="G6004" s="263" t="s">
        <v>630</v>
      </c>
      <c r="H6004" s="264">
        <v>2</v>
      </c>
      <c r="I6004" s="26"/>
      <c r="J6004" s="266">
        <f>ROUND(I6004*H6004,2)</f>
        <v>0</v>
      </c>
      <c r="K6004" s="267"/>
      <c r="L6004" s="73"/>
      <c r="M6004" s="27" t="s">
        <v>1</v>
      </c>
      <c r="N6004" s="233" t="s">
        <v>43</v>
      </c>
      <c r="P6004" s="269">
        <f>O6004*H6004</f>
        <v>0</v>
      </c>
      <c r="Q6004" s="269">
        <v>2.6700000000000001E-3</v>
      </c>
      <c r="R6004" s="269">
        <f>Q6004*H6004</f>
        <v>5.3400000000000001E-3</v>
      </c>
      <c r="S6004" s="269">
        <v>0</v>
      </c>
      <c r="T6004" s="270">
        <f>S6004*H6004</f>
        <v>0</v>
      </c>
      <c r="AR6004" s="271" t="s">
        <v>495</v>
      </c>
      <c r="AT6004" s="271" t="s">
        <v>368</v>
      </c>
      <c r="AU6004" s="271" t="s">
        <v>90</v>
      </c>
      <c r="AY6004" s="53" t="s">
        <v>366</v>
      </c>
      <c r="BE6004" s="179">
        <f>IF(N6004="základná",J6004,0)</f>
        <v>0</v>
      </c>
      <c r="BF6004" s="179">
        <f>IF(N6004="znížená",J6004,0)</f>
        <v>0</v>
      </c>
      <c r="BG6004" s="179">
        <f>IF(N6004="zákl. prenesená",J6004,0)</f>
        <v>0</v>
      </c>
      <c r="BH6004" s="179">
        <f>IF(N6004="zníž. prenesená",J6004,0)</f>
        <v>0</v>
      </c>
      <c r="BI6004" s="179">
        <f>IF(N6004="nulová",J6004,0)</f>
        <v>0</v>
      </c>
      <c r="BJ6004" s="53" t="s">
        <v>90</v>
      </c>
      <c r="BK6004" s="179">
        <f>ROUND(I6004*H6004,2)</f>
        <v>0</v>
      </c>
      <c r="BL6004" s="53" t="s">
        <v>495</v>
      </c>
      <c r="BM6004" s="271" t="s">
        <v>4811</v>
      </c>
    </row>
    <row r="6005" spans="2:65" s="74" customFormat="1" ht="66.75" customHeight="1">
      <c r="B6005" s="73"/>
      <c r="C6005" s="260" t="s">
        <v>4812</v>
      </c>
      <c r="D6005" s="260" t="s">
        <v>368</v>
      </c>
      <c r="E6005" s="261" t="s">
        <v>4813</v>
      </c>
      <c r="F6005" s="262" t="s">
        <v>4814</v>
      </c>
      <c r="G6005" s="263" t="s">
        <v>630</v>
      </c>
      <c r="H6005" s="264">
        <v>20</v>
      </c>
      <c r="I6005" s="26"/>
      <c r="J6005" s="266">
        <f>ROUND(I6005*H6005,2)</f>
        <v>0</v>
      </c>
      <c r="K6005" s="267"/>
      <c r="L6005" s="73"/>
      <c r="M6005" s="27" t="s">
        <v>1</v>
      </c>
      <c r="N6005" s="233" t="s">
        <v>43</v>
      </c>
      <c r="P6005" s="269">
        <f>O6005*H6005</f>
        <v>0</v>
      </c>
      <c r="Q6005" s="269">
        <v>2.6700000000000001E-3</v>
      </c>
      <c r="R6005" s="269">
        <f>Q6005*H6005</f>
        <v>5.3400000000000003E-2</v>
      </c>
      <c r="S6005" s="269">
        <v>0</v>
      </c>
      <c r="T6005" s="270">
        <f>S6005*H6005</f>
        <v>0</v>
      </c>
      <c r="AR6005" s="271" t="s">
        <v>495</v>
      </c>
      <c r="AT6005" s="271" t="s">
        <v>368</v>
      </c>
      <c r="AU6005" s="271" t="s">
        <v>90</v>
      </c>
      <c r="AY6005" s="53" t="s">
        <v>366</v>
      </c>
      <c r="BE6005" s="179">
        <f>IF(N6005="základná",J6005,0)</f>
        <v>0</v>
      </c>
      <c r="BF6005" s="179">
        <f>IF(N6005="znížená",J6005,0)</f>
        <v>0</v>
      </c>
      <c r="BG6005" s="179">
        <f>IF(N6005="zákl. prenesená",J6005,0)</f>
        <v>0</v>
      </c>
      <c r="BH6005" s="179">
        <f>IF(N6005="zníž. prenesená",J6005,0)</f>
        <v>0</v>
      </c>
      <c r="BI6005" s="179">
        <f>IF(N6005="nulová",J6005,0)</f>
        <v>0</v>
      </c>
      <c r="BJ6005" s="53" t="s">
        <v>90</v>
      </c>
      <c r="BK6005" s="179">
        <f>ROUND(I6005*H6005,2)</f>
        <v>0</v>
      </c>
      <c r="BL6005" s="53" t="s">
        <v>495</v>
      </c>
      <c r="BM6005" s="271" t="s">
        <v>4815</v>
      </c>
    </row>
    <row r="6006" spans="2:65" s="280" customFormat="1">
      <c r="B6006" s="279"/>
      <c r="D6006" s="274" t="s">
        <v>373</v>
      </c>
      <c r="E6006" s="281" t="s">
        <v>1</v>
      </c>
      <c r="F6006" s="282" t="s">
        <v>4816</v>
      </c>
      <c r="H6006" s="283">
        <v>20</v>
      </c>
      <c r="L6006" s="279"/>
      <c r="M6006" s="284"/>
      <c r="T6006" s="285"/>
      <c r="AT6006" s="281" t="s">
        <v>373</v>
      </c>
      <c r="AU6006" s="281" t="s">
        <v>90</v>
      </c>
      <c r="AV6006" s="280" t="s">
        <v>90</v>
      </c>
      <c r="AW6006" s="280" t="s">
        <v>31</v>
      </c>
      <c r="AX6006" s="280" t="s">
        <v>84</v>
      </c>
      <c r="AY6006" s="281" t="s">
        <v>366</v>
      </c>
    </row>
    <row r="6007" spans="2:65" s="74" customFormat="1" ht="37.9" customHeight="1">
      <c r="B6007" s="73"/>
      <c r="C6007" s="260" t="s">
        <v>4817</v>
      </c>
      <c r="D6007" s="260" t="s">
        <v>368</v>
      </c>
      <c r="E6007" s="261" t="s">
        <v>4818</v>
      </c>
      <c r="F6007" s="262" t="s">
        <v>4819</v>
      </c>
      <c r="G6007" s="263" t="s">
        <v>265</v>
      </c>
      <c r="H6007" s="264">
        <v>23</v>
      </c>
      <c r="I6007" s="26"/>
      <c r="J6007" s="266">
        <f>ROUND(I6007*H6007,2)</f>
        <v>0</v>
      </c>
      <c r="K6007" s="267"/>
      <c r="L6007" s="73"/>
      <c r="M6007" s="27" t="s">
        <v>1</v>
      </c>
      <c r="N6007" s="233" t="s">
        <v>43</v>
      </c>
      <c r="P6007" s="269">
        <f>O6007*H6007</f>
        <v>0</v>
      </c>
      <c r="Q6007" s="269">
        <v>2.6700000000000001E-3</v>
      </c>
      <c r="R6007" s="269">
        <f>Q6007*H6007</f>
        <v>6.1409999999999999E-2</v>
      </c>
      <c r="S6007" s="269">
        <v>0</v>
      </c>
      <c r="T6007" s="270">
        <f>S6007*H6007</f>
        <v>0</v>
      </c>
      <c r="AR6007" s="271" t="s">
        <v>495</v>
      </c>
      <c r="AT6007" s="271" t="s">
        <v>368</v>
      </c>
      <c r="AU6007" s="271" t="s">
        <v>90</v>
      </c>
      <c r="AY6007" s="53" t="s">
        <v>366</v>
      </c>
      <c r="BE6007" s="179">
        <f>IF(N6007="základná",J6007,0)</f>
        <v>0</v>
      </c>
      <c r="BF6007" s="179">
        <f>IF(N6007="znížená",J6007,0)</f>
        <v>0</v>
      </c>
      <c r="BG6007" s="179">
        <f>IF(N6007="zákl. prenesená",J6007,0)</f>
        <v>0</v>
      </c>
      <c r="BH6007" s="179">
        <f>IF(N6007="zníž. prenesená",J6007,0)</f>
        <v>0</v>
      </c>
      <c r="BI6007" s="179">
        <f>IF(N6007="nulová",J6007,0)</f>
        <v>0</v>
      </c>
      <c r="BJ6007" s="53" t="s">
        <v>90</v>
      </c>
      <c r="BK6007" s="179">
        <f>ROUND(I6007*H6007,2)</f>
        <v>0</v>
      </c>
      <c r="BL6007" s="53" t="s">
        <v>495</v>
      </c>
      <c r="BM6007" s="271" t="s">
        <v>4820</v>
      </c>
    </row>
    <row r="6008" spans="2:65" s="273" customFormat="1">
      <c r="B6008" s="272"/>
      <c r="D6008" s="274" t="s">
        <v>373</v>
      </c>
      <c r="E6008" s="275" t="s">
        <v>1</v>
      </c>
      <c r="F6008" s="276" t="s">
        <v>4821</v>
      </c>
      <c r="H6008" s="275" t="s">
        <v>1</v>
      </c>
      <c r="L6008" s="272"/>
      <c r="M6008" s="277"/>
      <c r="T6008" s="278"/>
      <c r="AT6008" s="275" t="s">
        <v>373</v>
      </c>
      <c r="AU6008" s="275" t="s">
        <v>90</v>
      </c>
      <c r="AV6008" s="273" t="s">
        <v>84</v>
      </c>
      <c r="AW6008" s="273" t="s">
        <v>31</v>
      </c>
      <c r="AX6008" s="273" t="s">
        <v>77</v>
      </c>
      <c r="AY6008" s="275" t="s">
        <v>366</v>
      </c>
    </row>
    <row r="6009" spans="2:65" s="280" customFormat="1">
      <c r="B6009" s="279"/>
      <c r="D6009" s="274" t="s">
        <v>373</v>
      </c>
      <c r="E6009" s="281" t="s">
        <v>1</v>
      </c>
      <c r="F6009" s="282" t="s">
        <v>541</v>
      </c>
      <c r="H6009" s="283">
        <v>23</v>
      </c>
      <c r="L6009" s="279"/>
      <c r="M6009" s="284"/>
      <c r="T6009" s="285"/>
      <c r="AT6009" s="281" t="s">
        <v>373</v>
      </c>
      <c r="AU6009" s="281" t="s">
        <v>90</v>
      </c>
      <c r="AV6009" s="280" t="s">
        <v>90</v>
      </c>
      <c r="AW6009" s="280" t="s">
        <v>31</v>
      </c>
      <c r="AX6009" s="280" t="s">
        <v>77</v>
      </c>
      <c r="AY6009" s="281" t="s">
        <v>366</v>
      </c>
    </row>
    <row r="6010" spans="2:65" s="287" customFormat="1">
      <c r="B6010" s="286"/>
      <c r="D6010" s="274" t="s">
        <v>373</v>
      </c>
      <c r="E6010" s="288" t="s">
        <v>1</v>
      </c>
      <c r="F6010" s="289" t="s">
        <v>378</v>
      </c>
      <c r="H6010" s="290">
        <v>23</v>
      </c>
      <c r="L6010" s="286"/>
      <c r="M6010" s="291"/>
      <c r="T6010" s="292"/>
      <c r="AT6010" s="288" t="s">
        <v>373</v>
      </c>
      <c r="AU6010" s="288" t="s">
        <v>90</v>
      </c>
      <c r="AV6010" s="287" t="s">
        <v>371</v>
      </c>
      <c r="AW6010" s="287" t="s">
        <v>31</v>
      </c>
      <c r="AX6010" s="287" t="s">
        <v>84</v>
      </c>
      <c r="AY6010" s="288" t="s">
        <v>366</v>
      </c>
    </row>
    <row r="6011" spans="2:65" s="74" customFormat="1" ht="37.9" customHeight="1">
      <c r="B6011" s="73"/>
      <c r="C6011" s="260" t="s">
        <v>4822</v>
      </c>
      <c r="D6011" s="260" t="s">
        <v>368</v>
      </c>
      <c r="E6011" s="261" t="s">
        <v>4823</v>
      </c>
      <c r="F6011" s="262" t="s">
        <v>4824</v>
      </c>
      <c r="G6011" s="263" t="s">
        <v>265</v>
      </c>
      <c r="H6011" s="264">
        <v>104</v>
      </c>
      <c r="I6011" s="26"/>
      <c r="J6011" s="266">
        <f>ROUND(I6011*H6011,2)</f>
        <v>0</v>
      </c>
      <c r="K6011" s="267"/>
      <c r="L6011" s="73"/>
      <c r="M6011" s="27" t="s">
        <v>1</v>
      </c>
      <c r="N6011" s="233" t="s">
        <v>43</v>
      </c>
      <c r="P6011" s="269">
        <f>O6011*H6011</f>
        <v>0</v>
      </c>
      <c r="Q6011" s="269">
        <v>3.15E-3</v>
      </c>
      <c r="R6011" s="269">
        <f>Q6011*H6011</f>
        <v>0.3276</v>
      </c>
      <c r="S6011" s="269">
        <v>0</v>
      </c>
      <c r="T6011" s="270">
        <f>S6011*H6011</f>
        <v>0</v>
      </c>
      <c r="AR6011" s="271" t="s">
        <v>495</v>
      </c>
      <c r="AT6011" s="271" t="s">
        <v>368</v>
      </c>
      <c r="AU6011" s="271" t="s">
        <v>90</v>
      </c>
      <c r="AY6011" s="53" t="s">
        <v>366</v>
      </c>
      <c r="BE6011" s="179">
        <f>IF(N6011="základná",J6011,0)</f>
        <v>0</v>
      </c>
      <c r="BF6011" s="179">
        <f>IF(N6011="znížená",J6011,0)</f>
        <v>0</v>
      </c>
      <c r="BG6011" s="179">
        <f>IF(N6011="zákl. prenesená",J6011,0)</f>
        <v>0</v>
      </c>
      <c r="BH6011" s="179">
        <f>IF(N6011="zníž. prenesená",J6011,0)</f>
        <v>0</v>
      </c>
      <c r="BI6011" s="179">
        <f>IF(N6011="nulová",J6011,0)</f>
        <v>0</v>
      </c>
      <c r="BJ6011" s="53" t="s">
        <v>90</v>
      </c>
      <c r="BK6011" s="179">
        <f>ROUND(I6011*H6011,2)</f>
        <v>0</v>
      </c>
      <c r="BL6011" s="53" t="s">
        <v>495</v>
      </c>
      <c r="BM6011" s="271" t="s">
        <v>4825</v>
      </c>
    </row>
    <row r="6012" spans="2:65" s="273" customFormat="1">
      <c r="B6012" s="272"/>
      <c r="D6012" s="274" t="s">
        <v>373</v>
      </c>
      <c r="E6012" s="275" t="s">
        <v>1</v>
      </c>
      <c r="F6012" s="276" t="s">
        <v>4826</v>
      </c>
      <c r="H6012" s="275" t="s">
        <v>1</v>
      </c>
      <c r="L6012" s="272"/>
      <c r="M6012" s="277"/>
      <c r="T6012" s="278"/>
      <c r="AT6012" s="275" t="s">
        <v>373</v>
      </c>
      <c r="AU6012" s="275" t="s">
        <v>90</v>
      </c>
      <c r="AV6012" s="273" t="s">
        <v>84</v>
      </c>
      <c r="AW6012" s="273" t="s">
        <v>31</v>
      </c>
      <c r="AX6012" s="273" t="s">
        <v>77</v>
      </c>
      <c r="AY6012" s="275" t="s">
        <v>366</v>
      </c>
    </row>
    <row r="6013" spans="2:65" s="280" customFormat="1">
      <c r="B6013" s="279"/>
      <c r="D6013" s="274" t="s">
        <v>373</v>
      </c>
      <c r="E6013" s="281" t="s">
        <v>1</v>
      </c>
      <c r="F6013" s="282" t="s">
        <v>755</v>
      </c>
      <c r="H6013" s="283">
        <v>45</v>
      </c>
      <c r="L6013" s="279"/>
      <c r="M6013" s="284"/>
      <c r="T6013" s="285"/>
      <c r="AT6013" s="281" t="s">
        <v>373</v>
      </c>
      <c r="AU6013" s="281" t="s">
        <v>90</v>
      </c>
      <c r="AV6013" s="280" t="s">
        <v>90</v>
      </c>
      <c r="AW6013" s="280" t="s">
        <v>31</v>
      </c>
      <c r="AX6013" s="280" t="s">
        <v>77</v>
      </c>
      <c r="AY6013" s="281" t="s">
        <v>366</v>
      </c>
    </row>
    <row r="6014" spans="2:65" s="273" customFormat="1">
      <c r="B6014" s="272"/>
      <c r="D6014" s="274" t="s">
        <v>373</v>
      </c>
      <c r="E6014" s="275" t="s">
        <v>1</v>
      </c>
      <c r="F6014" s="276" t="s">
        <v>4827</v>
      </c>
      <c r="H6014" s="275" t="s">
        <v>1</v>
      </c>
      <c r="L6014" s="272"/>
      <c r="M6014" s="277"/>
      <c r="T6014" s="278"/>
      <c r="AT6014" s="275" t="s">
        <v>373</v>
      </c>
      <c r="AU6014" s="275" t="s">
        <v>90</v>
      </c>
      <c r="AV6014" s="273" t="s">
        <v>84</v>
      </c>
      <c r="AW6014" s="273" t="s">
        <v>31</v>
      </c>
      <c r="AX6014" s="273" t="s">
        <v>77</v>
      </c>
      <c r="AY6014" s="275" t="s">
        <v>366</v>
      </c>
    </row>
    <row r="6015" spans="2:65" s="280" customFormat="1">
      <c r="B6015" s="279"/>
      <c r="D6015" s="274" t="s">
        <v>373</v>
      </c>
      <c r="E6015" s="281" t="s">
        <v>1</v>
      </c>
      <c r="F6015" s="282" t="s">
        <v>932</v>
      </c>
      <c r="H6015" s="283">
        <v>59</v>
      </c>
      <c r="L6015" s="279"/>
      <c r="M6015" s="284"/>
      <c r="T6015" s="285"/>
      <c r="AT6015" s="281" t="s">
        <v>373</v>
      </c>
      <c r="AU6015" s="281" t="s">
        <v>90</v>
      </c>
      <c r="AV6015" s="280" t="s">
        <v>90</v>
      </c>
      <c r="AW6015" s="280" t="s">
        <v>31</v>
      </c>
      <c r="AX6015" s="280" t="s">
        <v>77</v>
      </c>
      <c r="AY6015" s="281" t="s">
        <v>366</v>
      </c>
    </row>
    <row r="6016" spans="2:65" s="287" customFormat="1">
      <c r="B6016" s="286"/>
      <c r="D6016" s="274" t="s">
        <v>373</v>
      </c>
      <c r="E6016" s="288" t="s">
        <v>1</v>
      </c>
      <c r="F6016" s="289" t="s">
        <v>378</v>
      </c>
      <c r="H6016" s="290">
        <v>104</v>
      </c>
      <c r="L6016" s="286"/>
      <c r="M6016" s="291"/>
      <c r="T6016" s="292"/>
      <c r="AT6016" s="288" t="s">
        <v>373</v>
      </c>
      <c r="AU6016" s="288" t="s">
        <v>90</v>
      </c>
      <c r="AV6016" s="287" t="s">
        <v>371</v>
      </c>
      <c r="AW6016" s="287" t="s">
        <v>31</v>
      </c>
      <c r="AX6016" s="287" t="s">
        <v>84</v>
      </c>
      <c r="AY6016" s="288" t="s">
        <v>366</v>
      </c>
    </row>
    <row r="6017" spans="2:65" s="74" customFormat="1" ht="24.2" customHeight="1">
      <c r="B6017" s="73"/>
      <c r="C6017" s="260" t="s">
        <v>4828</v>
      </c>
      <c r="D6017" s="260" t="s">
        <v>368</v>
      </c>
      <c r="E6017" s="261" t="s">
        <v>4829</v>
      </c>
      <c r="F6017" s="262" t="s">
        <v>4830</v>
      </c>
      <c r="G6017" s="263" t="s">
        <v>630</v>
      </c>
      <c r="H6017" s="264">
        <v>2</v>
      </c>
      <c r="I6017" s="26"/>
      <c r="J6017" s="266">
        <f>ROUND(I6017*H6017,2)</f>
        <v>0</v>
      </c>
      <c r="K6017" s="267"/>
      <c r="L6017" s="73"/>
      <c r="M6017" s="27" t="s">
        <v>1</v>
      </c>
      <c r="N6017" s="233" t="s">
        <v>43</v>
      </c>
      <c r="P6017" s="269">
        <f>O6017*H6017</f>
        <v>0</v>
      </c>
      <c r="Q6017" s="269">
        <v>4.8500000000000001E-3</v>
      </c>
      <c r="R6017" s="269">
        <f>Q6017*H6017</f>
        <v>9.7000000000000003E-3</v>
      </c>
      <c r="S6017" s="269">
        <v>0</v>
      </c>
      <c r="T6017" s="270">
        <f>S6017*H6017</f>
        <v>0</v>
      </c>
      <c r="AR6017" s="271" t="s">
        <v>495</v>
      </c>
      <c r="AT6017" s="271" t="s">
        <v>368</v>
      </c>
      <c r="AU6017" s="271" t="s">
        <v>90</v>
      </c>
      <c r="AY6017" s="53" t="s">
        <v>366</v>
      </c>
      <c r="BE6017" s="179">
        <f>IF(N6017="základná",J6017,0)</f>
        <v>0</v>
      </c>
      <c r="BF6017" s="179">
        <f>IF(N6017="znížená",J6017,0)</f>
        <v>0</v>
      </c>
      <c r="BG6017" s="179">
        <f>IF(N6017="zákl. prenesená",J6017,0)</f>
        <v>0</v>
      </c>
      <c r="BH6017" s="179">
        <f>IF(N6017="zníž. prenesená",J6017,0)</f>
        <v>0</v>
      </c>
      <c r="BI6017" s="179">
        <f>IF(N6017="nulová",J6017,0)</f>
        <v>0</v>
      </c>
      <c r="BJ6017" s="53" t="s">
        <v>90</v>
      </c>
      <c r="BK6017" s="179">
        <f>ROUND(I6017*H6017,2)</f>
        <v>0</v>
      </c>
      <c r="BL6017" s="53" t="s">
        <v>495</v>
      </c>
      <c r="BM6017" s="271" t="s">
        <v>4831</v>
      </c>
    </row>
    <row r="6018" spans="2:65" s="273" customFormat="1">
      <c r="B6018" s="272"/>
      <c r="D6018" s="274" t="s">
        <v>373</v>
      </c>
      <c r="E6018" s="275" t="s">
        <v>1</v>
      </c>
      <c r="F6018" s="276" t="s">
        <v>4832</v>
      </c>
      <c r="H6018" s="275" t="s">
        <v>1</v>
      </c>
      <c r="L6018" s="272"/>
      <c r="M6018" s="277"/>
      <c r="T6018" s="278"/>
      <c r="AT6018" s="275" t="s">
        <v>373</v>
      </c>
      <c r="AU6018" s="275" t="s">
        <v>90</v>
      </c>
      <c r="AV6018" s="273" t="s">
        <v>84</v>
      </c>
      <c r="AW6018" s="273" t="s">
        <v>31</v>
      </c>
      <c r="AX6018" s="273" t="s">
        <v>77</v>
      </c>
      <c r="AY6018" s="275" t="s">
        <v>366</v>
      </c>
    </row>
    <row r="6019" spans="2:65" s="280" customFormat="1">
      <c r="B6019" s="279"/>
      <c r="D6019" s="274" t="s">
        <v>373</v>
      </c>
      <c r="E6019" s="281" t="s">
        <v>1</v>
      </c>
      <c r="F6019" s="282" t="s">
        <v>90</v>
      </c>
      <c r="H6019" s="283">
        <v>2</v>
      </c>
      <c r="L6019" s="279"/>
      <c r="M6019" s="284"/>
      <c r="T6019" s="285"/>
      <c r="AT6019" s="281" t="s">
        <v>373</v>
      </c>
      <c r="AU6019" s="281" t="s">
        <v>90</v>
      </c>
      <c r="AV6019" s="280" t="s">
        <v>90</v>
      </c>
      <c r="AW6019" s="280" t="s">
        <v>31</v>
      </c>
      <c r="AX6019" s="280" t="s">
        <v>84</v>
      </c>
      <c r="AY6019" s="281" t="s">
        <v>366</v>
      </c>
    </row>
    <row r="6020" spans="2:65" s="74" customFormat="1" ht="24.2" customHeight="1">
      <c r="B6020" s="73"/>
      <c r="C6020" s="260" t="s">
        <v>4833</v>
      </c>
      <c r="D6020" s="260" t="s">
        <v>368</v>
      </c>
      <c r="E6020" s="261" t="s">
        <v>4834</v>
      </c>
      <c r="F6020" s="262" t="s">
        <v>4835</v>
      </c>
      <c r="G6020" s="263" t="s">
        <v>630</v>
      </c>
      <c r="H6020" s="264">
        <v>5</v>
      </c>
      <c r="I6020" s="26"/>
      <c r="J6020" s="266">
        <f>ROUND(I6020*H6020,2)</f>
        <v>0</v>
      </c>
      <c r="K6020" s="267"/>
      <c r="L6020" s="73"/>
      <c r="M6020" s="27" t="s">
        <v>1</v>
      </c>
      <c r="N6020" s="233" t="s">
        <v>43</v>
      </c>
      <c r="P6020" s="269">
        <f>O6020*H6020</f>
        <v>0</v>
      </c>
      <c r="Q6020" s="269">
        <v>4.8500000000000001E-3</v>
      </c>
      <c r="R6020" s="269">
        <f>Q6020*H6020</f>
        <v>2.4250000000000001E-2</v>
      </c>
      <c r="S6020" s="269">
        <v>0</v>
      </c>
      <c r="T6020" s="270">
        <f>S6020*H6020</f>
        <v>0</v>
      </c>
      <c r="AR6020" s="271" t="s">
        <v>495</v>
      </c>
      <c r="AT6020" s="271" t="s">
        <v>368</v>
      </c>
      <c r="AU6020" s="271" t="s">
        <v>90</v>
      </c>
      <c r="AY6020" s="53" t="s">
        <v>366</v>
      </c>
      <c r="BE6020" s="179">
        <f>IF(N6020="základná",J6020,0)</f>
        <v>0</v>
      </c>
      <c r="BF6020" s="179">
        <f>IF(N6020="znížená",J6020,0)</f>
        <v>0</v>
      </c>
      <c r="BG6020" s="179">
        <f>IF(N6020="zákl. prenesená",J6020,0)</f>
        <v>0</v>
      </c>
      <c r="BH6020" s="179">
        <f>IF(N6020="zníž. prenesená",J6020,0)</f>
        <v>0</v>
      </c>
      <c r="BI6020" s="179">
        <f>IF(N6020="nulová",J6020,0)</f>
        <v>0</v>
      </c>
      <c r="BJ6020" s="53" t="s">
        <v>90</v>
      </c>
      <c r="BK6020" s="179">
        <f>ROUND(I6020*H6020,2)</f>
        <v>0</v>
      </c>
      <c r="BL6020" s="53" t="s">
        <v>495</v>
      </c>
      <c r="BM6020" s="271" t="s">
        <v>4836</v>
      </c>
    </row>
    <row r="6021" spans="2:65" s="273" customFormat="1">
      <c r="B6021" s="272"/>
      <c r="D6021" s="274" t="s">
        <v>373</v>
      </c>
      <c r="E6021" s="275" t="s">
        <v>1</v>
      </c>
      <c r="F6021" s="276" t="s">
        <v>4837</v>
      </c>
      <c r="H6021" s="275" t="s">
        <v>1</v>
      </c>
      <c r="L6021" s="272"/>
      <c r="M6021" s="277"/>
      <c r="T6021" s="278"/>
      <c r="AT6021" s="275" t="s">
        <v>373</v>
      </c>
      <c r="AU6021" s="275" t="s">
        <v>90</v>
      </c>
      <c r="AV6021" s="273" t="s">
        <v>84</v>
      </c>
      <c r="AW6021" s="273" t="s">
        <v>31</v>
      </c>
      <c r="AX6021" s="273" t="s">
        <v>77</v>
      </c>
      <c r="AY6021" s="275" t="s">
        <v>366</v>
      </c>
    </row>
    <row r="6022" spans="2:65" s="280" customFormat="1">
      <c r="B6022" s="279"/>
      <c r="D6022" s="274" t="s">
        <v>373</v>
      </c>
      <c r="E6022" s="281" t="s">
        <v>1</v>
      </c>
      <c r="F6022" s="282" t="s">
        <v>371</v>
      </c>
      <c r="H6022" s="283">
        <v>4</v>
      </c>
      <c r="L6022" s="279"/>
      <c r="M6022" s="284"/>
      <c r="T6022" s="285"/>
      <c r="AT6022" s="281" t="s">
        <v>373</v>
      </c>
      <c r="AU6022" s="281" t="s">
        <v>90</v>
      </c>
      <c r="AV6022" s="280" t="s">
        <v>90</v>
      </c>
      <c r="AW6022" s="280" t="s">
        <v>31</v>
      </c>
      <c r="AX6022" s="280" t="s">
        <v>77</v>
      </c>
      <c r="AY6022" s="281" t="s">
        <v>366</v>
      </c>
    </row>
    <row r="6023" spans="2:65" s="273" customFormat="1">
      <c r="B6023" s="272"/>
      <c r="D6023" s="274" t="s">
        <v>373</v>
      </c>
      <c r="E6023" s="275" t="s">
        <v>1</v>
      </c>
      <c r="F6023" s="276" t="s">
        <v>4827</v>
      </c>
      <c r="H6023" s="275" t="s">
        <v>1</v>
      </c>
      <c r="L6023" s="272"/>
      <c r="M6023" s="277"/>
      <c r="T6023" s="278"/>
      <c r="AT6023" s="275" t="s">
        <v>373</v>
      </c>
      <c r="AU6023" s="275" t="s">
        <v>90</v>
      </c>
      <c r="AV6023" s="273" t="s">
        <v>84</v>
      </c>
      <c r="AW6023" s="273" t="s">
        <v>31</v>
      </c>
      <c r="AX6023" s="273" t="s">
        <v>77</v>
      </c>
      <c r="AY6023" s="275" t="s">
        <v>366</v>
      </c>
    </row>
    <row r="6024" spans="2:65" s="280" customFormat="1">
      <c r="B6024" s="279"/>
      <c r="D6024" s="274" t="s">
        <v>373</v>
      </c>
      <c r="E6024" s="281" t="s">
        <v>1</v>
      </c>
      <c r="F6024" s="282" t="s">
        <v>84</v>
      </c>
      <c r="H6024" s="283">
        <v>1</v>
      </c>
      <c r="L6024" s="279"/>
      <c r="M6024" s="284"/>
      <c r="T6024" s="285"/>
      <c r="AT6024" s="281" t="s">
        <v>373</v>
      </c>
      <c r="AU6024" s="281" t="s">
        <v>90</v>
      </c>
      <c r="AV6024" s="280" t="s">
        <v>90</v>
      </c>
      <c r="AW6024" s="280" t="s">
        <v>31</v>
      </c>
      <c r="AX6024" s="280" t="s">
        <v>77</v>
      </c>
      <c r="AY6024" s="281" t="s">
        <v>366</v>
      </c>
    </row>
    <row r="6025" spans="2:65" s="287" customFormat="1">
      <c r="B6025" s="286"/>
      <c r="D6025" s="274" t="s">
        <v>373</v>
      </c>
      <c r="E6025" s="288" t="s">
        <v>1</v>
      </c>
      <c r="F6025" s="289" t="s">
        <v>378</v>
      </c>
      <c r="H6025" s="290">
        <v>5</v>
      </c>
      <c r="L6025" s="286"/>
      <c r="M6025" s="291"/>
      <c r="T6025" s="292"/>
      <c r="AT6025" s="288" t="s">
        <v>373</v>
      </c>
      <c r="AU6025" s="288" t="s">
        <v>90</v>
      </c>
      <c r="AV6025" s="287" t="s">
        <v>371</v>
      </c>
      <c r="AW6025" s="287" t="s">
        <v>31</v>
      </c>
      <c r="AX6025" s="287" t="s">
        <v>84</v>
      </c>
      <c r="AY6025" s="288" t="s">
        <v>366</v>
      </c>
    </row>
    <row r="6026" spans="2:65" s="74" customFormat="1" ht="21.75" customHeight="1">
      <c r="B6026" s="73"/>
      <c r="C6026" s="260" t="s">
        <v>4003</v>
      </c>
      <c r="D6026" s="260" t="s">
        <v>368</v>
      </c>
      <c r="E6026" s="261" t="s">
        <v>4838</v>
      </c>
      <c r="F6026" s="262" t="s">
        <v>4839</v>
      </c>
      <c r="G6026" s="263" t="s">
        <v>630</v>
      </c>
      <c r="H6026" s="264">
        <v>2</v>
      </c>
      <c r="I6026" s="26"/>
      <c r="J6026" s="266">
        <f>ROUND(I6026*H6026,2)</f>
        <v>0</v>
      </c>
      <c r="K6026" s="267"/>
      <c r="L6026" s="73"/>
      <c r="M6026" s="27" t="s">
        <v>1</v>
      </c>
      <c r="N6026" s="233" t="s">
        <v>43</v>
      </c>
      <c r="P6026" s="269">
        <f>O6026*H6026</f>
        <v>0</v>
      </c>
      <c r="Q6026" s="269">
        <v>2.0000000000000001E-4</v>
      </c>
      <c r="R6026" s="269">
        <f>Q6026*H6026</f>
        <v>4.0000000000000002E-4</v>
      </c>
      <c r="S6026" s="269">
        <v>0</v>
      </c>
      <c r="T6026" s="270">
        <f>S6026*H6026</f>
        <v>0</v>
      </c>
      <c r="AR6026" s="271" t="s">
        <v>495</v>
      </c>
      <c r="AT6026" s="271" t="s">
        <v>368</v>
      </c>
      <c r="AU6026" s="271" t="s">
        <v>90</v>
      </c>
      <c r="AY6026" s="53" t="s">
        <v>366</v>
      </c>
      <c r="BE6026" s="179">
        <f>IF(N6026="základná",J6026,0)</f>
        <v>0</v>
      </c>
      <c r="BF6026" s="179">
        <f>IF(N6026="znížená",J6026,0)</f>
        <v>0</v>
      </c>
      <c r="BG6026" s="179">
        <f>IF(N6026="zákl. prenesená",J6026,0)</f>
        <v>0</v>
      </c>
      <c r="BH6026" s="179">
        <f>IF(N6026="zníž. prenesená",J6026,0)</f>
        <v>0</v>
      </c>
      <c r="BI6026" s="179">
        <f>IF(N6026="nulová",J6026,0)</f>
        <v>0</v>
      </c>
      <c r="BJ6026" s="53" t="s">
        <v>90</v>
      </c>
      <c r="BK6026" s="179">
        <f>ROUND(I6026*H6026,2)</f>
        <v>0</v>
      </c>
      <c r="BL6026" s="53" t="s">
        <v>495</v>
      </c>
      <c r="BM6026" s="271" t="s">
        <v>4840</v>
      </c>
    </row>
    <row r="6027" spans="2:65" s="273" customFormat="1">
      <c r="B6027" s="272"/>
      <c r="D6027" s="274" t="s">
        <v>373</v>
      </c>
      <c r="E6027" s="275" t="s">
        <v>1</v>
      </c>
      <c r="F6027" s="276" t="s">
        <v>4821</v>
      </c>
      <c r="H6027" s="275" t="s">
        <v>1</v>
      </c>
      <c r="L6027" s="272"/>
      <c r="M6027" s="277"/>
      <c r="T6027" s="278"/>
      <c r="AT6027" s="275" t="s">
        <v>373</v>
      </c>
      <c r="AU6027" s="275" t="s">
        <v>90</v>
      </c>
      <c r="AV6027" s="273" t="s">
        <v>84</v>
      </c>
      <c r="AW6027" s="273" t="s">
        <v>31</v>
      </c>
      <c r="AX6027" s="273" t="s">
        <v>77</v>
      </c>
      <c r="AY6027" s="275" t="s">
        <v>366</v>
      </c>
    </row>
    <row r="6028" spans="2:65" s="280" customFormat="1">
      <c r="B6028" s="279"/>
      <c r="D6028" s="274" t="s">
        <v>373</v>
      </c>
      <c r="E6028" s="281" t="s">
        <v>1</v>
      </c>
      <c r="F6028" s="282" t="s">
        <v>90</v>
      </c>
      <c r="H6028" s="283">
        <v>2</v>
      </c>
      <c r="L6028" s="279"/>
      <c r="M6028" s="284"/>
      <c r="T6028" s="285"/>
      <c r="AT6028" s="281" t="s">
        <v>373</v>
      </c>
      <c r="AU6028" s="281" t="s">
        <v>90</v>
      </c>
      <c r="AV6028" s="280" t="s">
        <v>90</v>
      </c>
      <c r="AW6028" s="280" t="s">
        <v>31</v>
      </c>
      <c r="AX6028" s="280" t="s">
        <v>84</v>
      </c>
      <c r="AY6028" s="281" t="s">
        <v>366</v>
      </c>
    </row>
    <row r="6029" spans="2:65" s="74" customFormat="1" ht="21.75" customHeight="1">
      <c r="B6029" s="73"/>
      <c r="C6029" s="260" t="s">
        <v>4841</v>
      </c>
      <c r="D6029" s="260" t="s">
        <v>368</v>
      </c>
      <c r="E6029" s="261" t="s">
        <v>4842</v>
      </c>
      <c r="F6029" s="262" t="s">
        <v>4843</v>
      </c>
      <c r="G6029" s="263" t="s">
        <v>630</v>
      </c>
      <c r="H6029" s="264">
        <v>8</v>
      </c>
      <c r="I6029" s="26"/>
      <c r="J6029" s="266">
        <f>ROUND(I6029*H6029,2)</f>
        <v>0</v>
      </c>
      <c r="K6029" s="267"/>
      <c r="L6029" s="73"/>
      <c r="M6029" s="27" t="s">
        <v>1</v>
      </c>
      <c r="N6029" s="233" t="s">
        <v>43</v>
      </c>
      <c r="P6029" s="269">
        <f>O6029*H6029</f>
        <v>0</v>
      </c>
      <c r="Q6029" s="269">
        <v>2.0000000000000001E-4</v>
      </c>
      <c r="R6029" s="269">
        <f>Q6029*H6029</f>
        <v>1.6000000000000001E-3</v>
      </c>
      <c r="S6029" s="269">
        <v>0</v>
      </c>
      <c r="T6029" s="270">
        <f>S6029*H6029</f>
        <v>0</v>
      </c>
      <c r="AR6029" s="271" t="s">
        <v>495</v>
      </c>
      <c r="AT6029" s="271" t="s">
        <v>368</v>
      </c>
      <c r="AU6029" s="271" t="s">
        <v>90</v>
      </c>
      <c r="AY6029" s="53" t="s">
        <v>366</v>
      </c>
      <c r="BE6029" s="179">
        <f>IF(N6029="základná",J6029,0)</f>
        <v>0</v>
      </c>
      <c r="BF6029" s="179">
        <f>IF(N6029="znížená",J6029,0)</f>
        <v>0</v>
      </c>
      <c r="BG6029" s="179">
        <f>IF(N6029="zákl. prenesená",J6029,0)</f>
        <v>0</v>
      </c>
      <c r="BH6029" s="179">
        <f>IF(N6029="zníž. prenesená",J6029,0)</f>
        <v>0</v>
      </c>
      <c r="BI6029" s="179">
        <f>IF(N6029="nulová",J6029,0)</f>
        <v>0</v>
      </c>
      <c r="BJ6029" s="53" t="s">
        <v>90</v>
      </c>
      <c r="BK6029" s="179">
        <f>ROUND(I6029*H6029,2)</f>
        <v>0</v>
      </c>
      <c r="BL6029" s="53" t="s">
        <v>495</v>
      </c>
      <c r="BM6029" s="271" t="s">
        <v>4844</v>
      </c>
    </row>
    <row r="6030" spans="2:65" s="273" customFormat="1">
      <c r="B6030" s="272"/>
      <c r="D6030" s="274" t="s">
        <v>373</v>
      </c>
      <c r="E6030" s="275" t="s">
        <v>1</v>
      </c>
      <c r="F6030" s="276" t="s">
        <v>4826</v>
      </c>
      <c r="H6030" s="275" t="s">
        <v>1</v>
      </c>
      <c r="L6030" s="272"/>
      <c r="M6030" s="277"/>
      <c r="T6030" s="278"/>
      <c r="AT6030" s="275" t="s">
        <v>373</v>
      </c>
      <c r="AU6030" s="275" t="s">
        <v>90</v>
      </c>
      <c r="AV6030" s="273" t="s">
        <v>84</v>
      </c>
      <c r="AW6030" s="273" t="s">
        <v>31</v>
      </c>
      <c r="AX6030" s="273" t="s">
        <v>77</v>
      </c>
      <c r="AY6030" s="275" t="s">
        <v>366</v>
      </c>
    </row>
    <row r="6031" spans="2:65" s="280" customFormat="1">
      <c r="B6031" s="279"/>
      <c r="D6031" s="274" t="s">
        <v>373</v>
      </c>
      <c r="E6031" s="281" t="s">
        <v>1</v>
      </c>
      <c r="F6031" s="282" t="s">
        <v>371</v>
      </c>
      <c r="H6031" s="283">
        <v>4</v>
      </c>
      <c r="L6031" s="279"/>
      <c r="M6031" s="284"/>
      <c r="T6031" s="285"/>
      <c r="AT6031" s="281" t="s">
        <v>373</v>
      </c>
      <c r="AU6031" s="281" t="s">
        <v>90</v>
      </c>
      <c r="AV6031" s="280" t="s">
        <v>90</v>
      </c>
      <c r="AW6031" s="280" t="s">
        <v>31</v>
      </c>
      <c r="AX6031" s="280" t="s">
        <v>77</v>
      </c>
      <c r="AY6031" s="281" t="s">
        <v>366</v>
      </c>
    </row>
    <row r="6032" spans="2:65" s="273" customFormat="1">
      <c r="B6032" s="272"/>
      <c r="D6032" s="274" t="s">
        <v>373</v>
      </c>
      <c r="E6032" s="275" t="s">
        <v>1</v>
      </c>
      <c r="F6032" s="276" t="s">
        <v>4827</v>
      </c>
      <c r="H6032" s="275" t="s">
        <v>1</v>
      </c>
      <c r="L6032" s="272"/>
      <c r="M6032" s="277"/>
      <c r="T6032" s="278"/>
      <c r="AT6032" s="275" t="s">
        <v>373</v>
      </c>
      <c r="AU6032" s="275" t="s">
        <v>90</v>
      </c>
      <c r="AV6032" s="273" t="s">
        <v>84</v>
      </c>
      <c r="AW6032" s="273" t="s">
        <v>31</v>
      </c>
      <c r="AX6032" s="273" t="s">
        <v>77</v>
      </c>
      <c r="AY6032" s="275" t="s">
        <v>366</v>
      </c>
    </row>
    <row r="6033" spans="2:65" s="280" customFormat="1">
      <c r="B6033" s="279"/>
      <c r="D6033" s="274" t="s">
        <v>373</v>
      </c>
      <c r="E6033" s="281" t="s">
        <v>1</v>
      </c>
      <c r="F6033" s="282" t="s">
        <v>371</v>
      </c>
      <c r="H6033" s="283">
        <v>4</v>
      </c>
      <c r="L6033" s="279"/>
      <c r="M6033" s="284"/>
      <c r="T6033" s="285"/>
      <c r="AT6033" s="281" t="s">
        <v>373</v>
      </c>
      <c r="AU6033" s="281" t="s">
        <v>90</v>
      </c>
      <c r="AV6033" s="280" t="s">
        <v>90</v>
      </c>
      <c r="AW6033" s="280" t="s">
        <v>31</v>
      </c>
      <c r="AX6033" s="280" t="s">
        <v>77</v>
      </c>
      <c r="AY6033" s="281" t="s">
        <v>366</v>
      </c>
    </row>
    <row r="6034" spans="2:65" s="287" customFormat="1">
      <c r="B6034" s="286"/>
      <c r="D6034" s="274" t="s">
        <v>373</v>
      </c>
      <c r="E6034" s="288" t="s">
        <v>1</v>
      </c>
      <c r="F6034" s="289" t="s">
        <v>378</v>
      </c>
      <c r="H6034" s="290">
        <v>8</v>
      </c>
      <c r="L6034" s="286"/>
      <c r="M6034" s="291"/>
      <c r="T6034" s="292"/>
      <c r="AT6034" s="288" t="s">
        <v>373</v>
      </c>
      <c r="AU6034" s="288" t="s">
        <v>90</v>
      </c>
      <c r="AV6034" s="287" t="s">
        <v>371</v>
      </c>
      <c r="AW6034" s="287" t="s">
        <v>31</v>
      </c>
      <c r="AX6034" s="287" t="s">
        <v>84</v>
      </c>
      <c r="AY6034" s="288" t="s">
        <v>366</v>
      </c>
    </row>
    <row r="6035" spans="2:65" s="74" customFormat="1" ht="21.75" customHeight="1">
      <c r="B6035" s="73"/>
      <c r="C6035" s="260" t="s">
        <v>4845</v>
      </c>
      <c r="D6035" s="260" t="s">
        <v>368</v>
      </c>
      <c r="E6035" s="261" t="s">
        <v>4846</v>
      </c>
      <c r="F6035" s="262" t="s">
        <v>4847</v>
      </c>
      <c r="G6035" s="263" t="s">
        <v>249</v>
      </c>
      <c r="H6035" s="264">
        <v>157.767</v>
      </c>
      <c r="I6035" s="26"/>
      <c r="J6035" s="266">
        <f>ROUND(I6035*H6035,2)</f>
        <v>0</v>
      </c>
      <c r="K6035" s="267"/>
      <c r="L6035" s="73"/>
      <c r="M6035" s="27" t="s">
        <v>1</v>
      </c>
      <c r="N6035" s="233" t="s">
        <v>43</v>
      </c>
      <c r="P6035" s="269">
        <f>O6035*H6035</f>
        <v>0</v>
      </c>
      <c r="Q6035" s="269">
        <v>0</v>
      </c>
      <c r="R6035" s="269">
        <f>Q6035*H6035</f>
        <v>0</v>
      </c>
      <c r="S6035" s="269">
        <v>7.1999999999999995E-2</v>
      </c>
      <c r="T6035" s="270">
        <f>S6035*H6035</f>
        <v>11.359223999999999</v>
      </c>
      <c r="AR6035" s="271" t="s">
        <v>495</v>
      </c>
      <c r="AT6035" s="271" t="s">
        <v>368</v>
      </c>
      <c r="AU6035" s="271" t="s">
        <v>90</v>
      </c>
      <c r="AY6035" s="53" t="s">
        <v>366</v>
      </c>
      <c r="BE6035" s="179">
        <f>IF(N6035="základná",J6035,0)</f>
        <v>0</v>
      </c>
      <c r="BF6035" s="179">
        <f>IF(N6035="znížená",J6035,0)</f>
        <v>0</v>
      </c>
      <c r="BG6035" s="179">
        <f>IF(N6035="zákl. prenesená",J6035,0)</f>
        <v>0</v>
      </c>
      <c r="BH6035" s="179">
        <f>IF(N6035="zníž. prenesená",J6035,0)</f>
        <v>0</v>
      </c>
      <c r="BI6035" s="179">
        <f>IF(N6035="nulová",J6035,0)</f>
        <v>0</v>
      </c>
      <c r="BJ6035" s="53" t="s">
        <v>90</v>
      </c>
      <c r="BK6035" s="179">
        <f>ROUND(I6035*H6035,2)</f>
        <v>0</v>
      </c>
      <c r="BL6035" s="53" t="s">
        <v>495</v>
      </c>
      <c r="BM6035" s="271" t="s">
        <v>4848</v>
      </c>
    </row>
    <row r="6036" spans="2:65" s="280" customFormat="1">
      <c r="B6036" s="279"/>
      <c r="D6036" s="274" t="s">
        <v>373</v>
      </c>
      <c r="E6036" s="281" t="s">
        <v>1</v>
      </c>
      <c r="F6036" s="282" t="s">
        <v>4849</v>
      </c>
      <c r="H6036" s="283">
        <v>3.3</v>
      </c>
      <c r="L6036" s="279"/>
      <c r="M6036" s="284"/>
      <c r="T6036" s="285"/>
      <c r="AT6036" s="281" t="s">
        <v>373</v>
      </c>
      <c r="AU6036" s="281" t="s">
        <v>90</v>
      </c>
      <c r="AV6036" s="280" t="s">
        <v>90</v>
      </c>
      <c r="AW6036" s="280" t="s">
        <v>31</v>
      </c>
      <c r="AX6036" s="280" t="s">
        <v>77</v>
      </c>
      <c r="AY6036" s="281" t="s">
        <v>366</v>
      </c>
    </row>
    <row r="6037" spans="2:65" s="280" customFormat="1">
      <c r="B6037" s="279"/>
      <c r="D6037" s="274" t="s">
        <v>373</v>
      </c>
      <c r="E6037" s="281" t="s">
        <v>1</v>
      </c>
      <c r="F6037" s="282" t="s">
        <v>4850</v>
      </c>
      <c r="H6037" s="283">
        <v>4.37</v>
      </c>
      <c r="L6037" s="279"/>
      <c r="M6037" s="284"/>
      <c r="T6037" s="285"/>
      <c r="AT6037" s="281" t="s">
        <v>373</v>
      </c>
      <c r="AU6037" s="281" t="s">
        <v>90</v>
      </c>
      <c r="AV6037" s="280" t="s">
        <v>90</v>
      </c>
      <c r="AW6037" s="280" t="s">
        <v>31</v>
      </c>
      <c r="AX6037" s="280" t="s">
        <v>77</v>
      </c>
      <c r="AY6037" s="281" t="s">
        <v>366</v>
      </c>
    </row>
    <row r="6038" spans="2:65" s="280" customFormat="1">
      <c r="B6038" s="279"/>
      <c r="D6038" s="274" t="s">
        <v>373</v>
      </c>
      <c r="E6038" s="281" t="s">
        <v>1</v>
      </c>
      <c r="F6038" s="282" t="s">
        <v>4851</v>
      </c>
      <c r="H6038" s="283">
        <v>7.77</v>
      </c>
      <c r="L6038" s="279"/>
      <c r="M6038" s="284"/>
      <c r="T6038" s="285"/>
      <c r="AT6038" s="281" t="s">
        <v>373</v>
      </c>
      <c r="AU6038" s="281" t="s">
        <v>90</v>
      </c>
      <c r="AV6038" s="280" t="s">
        <v>90</v>
      </c>
      <c r="AW6038" s="280" t="s">
        <v>31</v>
      </c>
      <c r="AX6038" s="280" t="s">
        <v>77</v>
      </c>
      <c r="AY6038" s="281" t="s">
        <v>366</v>
      </c>
    </row>
    <row r="6039" spans="2:65" s="280" customFormat="1">
      <c r="B6039" s="279"/>
      <c r="D6039" s="274" t="s">
        <v>373</v>
      </c>
      <c r="E6039" s="281" t="s">
        <v>1</v>
      </c>
      <c r="F6039" s="282" t="s">
        <v>4852</v>
      </c>
      <c r="H6039" s="283">
        <v>23</v>
      </c>
      <c r="L6039" s="279"/>
      <c r="M6039" s="284"/>
      <c r="T6039" s="285"/>
      <c r="AT6039" s="281" t="s">
        <v>373</v>
      </c>
      <c r="AU6039" s="281" t="s">
        <v>90</v>
      </c>
      <c r="AV6039" s="280" t="s">
        <v>90</v>
      </c>
      <c r="AW6039" s="280" t="s">
        <v>31</v>
      </c>
      <c r="AX6039" s="280" t="s">
        <v>77</v>
      </c>
      <c r="AY6039" s="281" t="s">
        <v>366</v>
      </c>
    </row>
    <row r="6040" spans="2:65" s="280" customFormat="1">
      <c r="B6040" s="279"/>
      <c r="D6040" s="274" t="s">
        <v>373</v>
      </c>
      <c r="E6040" s="281" t="s">
        <v>1</v>
      </c>
      <c r="F6040" s="282" t="s">
        <v>4853</v>
      </c>
      <c r="H6040" s="283">
        <v>22.140999999999998</v>
      </c>
      <c r="L6040" s="279"/>
      <c r="M6040" s="284"/>
      <c r="T6040" s="285"/>
      <c r="AT6040" s="281" t="s">
        <v>373</v>
      </c>
      <c r="AU6040" s="281" t="s">
        <v>90</v>
      </c>
      <c r="AV6040" s="280" t="s">
        <v>90</v>
      </c>
      <c r="AW6040" s="280" t="s">
        <v>31</v>
      </c>
      <c r="AX6040" s="280" t="s">
        <v>77</v>
      </c>
      <c r="AY6040" s="281" t="s">
        <v>366</v>
      </c>
    </row>
    <row r="6041" spans="2:65" s="280" customFormat="1">
      <c r="B6041" s="279"/>
      <c r="D6041" s="274" t="s">
        <v>373</v>
      </c>
      <c r="E6041" s="281" t="s">
        <v>1</v>
      </c>
      <c r="F6041" s="282" t="s">
        <v>4854</v>
      </c>
      <c r="H6041" s="283">
        <v>0.99199999999999999</v>
      </c>
      <c r="L6041" s="279"/>
      <c r="M6041" s="284"/>
      <c r="T6041" s="285"/>
      <c r="AT6041" s="281" t="s">
        <v>373</v>
      </c>
      <c r="AU6041" s="281" t="s">
        <v>90</v>
      </c>
      <c r="AV6041" s="280" t="s">
        <v>90</v>
      </c>
      <c r="AW6041" s="280" t="s">
        <v>31</v>
      </c>
      <c r="AX6041" s="280" t="s">
        <v>77</v>
      </c>
      <c r="AY6041" s="281" t="s">
        <v>366</v>
      </c>
    </row>
    <row r="6042" spans="2:65" s="280" customFormat="1">
      <c r="B6042" s="279"/>
      <c r="D6042" s="274" t="s">
        <v>373</v>
      </c>
      <c r="E6042" s="281" t="s">
        <v>1</v>
      </c>
      <c r="F6042" s="282" t="s">
        <v>4855</v>
      </c>
      <c r="H6042" s="283">
        <v>7.077</v>
      </c>
      <c r="L6042" s="279"/>
      <c r="M6042" s="284"/>
      <c r="T6042" s="285"/>
      <c r="AT6042" s="281" t="s">
        <v>373</v>
      </c>
      <c r="AU6042" s="281" t="s">
        <v>90</v>
      </c>
      <c r="AV6042" s="280" t="s">
        <v>90</v>
      </c>
      <c r="AW6042" s="280" t="s">
        <v>31</v>
      </c>
      <c r="AX6042" s="280" t="s">
        <v>77</v>
      </c>
      <c r="AY6042" s="281" t="s">
        <v>366</v>
      </c>
    </row>
    <row r="6043" spans="2:65" s="280" customFormat="1">
      <c r="B6043" s="279"/>
      <c r="D6043" s="274" t="s">
        <v>373</v>
      </c>
      <c r="E6043" s="281" t="s">
        <v>1</v>
      </c>
      <c r="F6043" s="282" t="s">
        <v>4856</v>
      </c>
      <c r="H6043" s="283">
        <v>3.8420000000000001</v>
      </c>
      <c r="L6043" s="279"/>
      <c r="M6043" s="284"/>
      <c r="T6043" s="285"/>
      <c r="AT6043" s="281" t="s">
        <v>373</v>
      </c>
      <c r="AU6043" s="281" t="s">
        <v>90</v>
      </c>
      <c r="AV6043" s="280" t="s">
        <v>90</v>
      </c>
      <c r="AW6043" s="280" t="s">
        <v>31</v>
      </c>
      <c r="AX6043" s="280" t="s">
        <v>77</v>
      </c>
      <c r="AY6043" s="281" t="s">
        <v>366</v>
      </c>
    </row>
    <row r="6044" spans="2:65" s="280" customFormat="1">
      <c r="B6044" s="279"/>
      <c r="D6044" s="274" t="s">
        <v>373</v>
      </c>
      <c r="E6044" s="281" t="s">
        <v>1</v>
      </c>
      <c r="F6044" s="282" t="s">
        <v>4857</v>
      </c>
      <c r="H6044" s="283">
        <v>20.864999999999998</v>
      </c>
      <c r="L6044" s="279"/>
      <c r="M6044" s="284"/>
      <c r="T6044" s="285"/>
      <c r="AT6044" s="281" t="s">
        <v>373</v>
      </c>
      <c r="AU6044" s="281" t="s">
        <v>90</v>
      </c>
      <c r="AV6044" s="280" t="s">
        <v>90</v>
      </c>
      <c r="AW6044" s="280" t="s">
        <v>31</v>
      </c>
      <c r="AX6044" s="280" t="s">
        <v>77</v>
      </c>
      <c r="AY6044" s="281" t="s">
        <v>366</v>
      </c>
    </row>
    <row r="6045" spans="2:65" s="280" customFormat="1">
      <c r="B6045" s="279"/>
      <c r="D6045" s="274" t="s">
        <v>373</v>
      </c>
      <c r="E6045" s="281" t="s">
        <v>1</v>
      </c>
      <c r="F6045" s="282" t="s">
        <v>4858</v>
      </c>
      <c r="H6045" s="283">
        <v>3.4820000000000002</v>
      </c>
      <c r="L6045" s="279"/>
      <c r="M6045" s="284"/>
      <c r="T6045" s="285"/>
      <c r="AT6045" s="281" t="s">
        <v>373</v>
      </c>
      <c r="AU6045" s="281" t="s">
        <v>90</v>
      </c>
      <c r="AV6045" s="280" t="s">
        <v>90</v>
      </c>
      <c r="AW6045" s="280" t="s">
        <v>31</v>
      </c>
      <c r="AX6045" s="280" t="s">
        <v>77</v>
      </c>
      <c r="AY6045" s="281" t="s">
        <v>366</v>
      </c>
    </row>
    <row r="6046" spans="2:65" s="280" customFormat="1">
      <c r="B6046" s="279"/>
      <c r="D6046" s="274" t="s">
        <v>373</v>
      </c>
      <c r="E6046" s="281" t="s">
        <v>1</v>
      </c>
      <c r="F6046" s="282" t="s">
        <v>4859</v>
      </c>
      <c r="H6046" s="283">
        <v>21.14</v>
      </c>
      <c r="L6046" s="279"/>
      <c r="M6046" s="284"/>
      <c r="T6046" s="285"/>
      <c r="AT6046" s="281" t="s">
        <v>373</v>
      </c>
      <c r="AU6046" s="281" t="s">
        <v>90</v>
      </c>
      <c r="AV6046" s="280" t="s">
        <v>90</v>
      </c>
      <c r="AW6046" s="280" t="s">
        <v>31</v>
      </c>
      <c r="AX6046" s="280" t="s">
        <v>77</v>
      </c>
      <c r="AY6046" s="281" t="s">
        <v>366</v>
      </c>
    </row>
    <row r="6047" spans="2:65" s="280" customFormat="1">
      <c r="B6047" s="279"/>
      <c r="D6047" s="274" t="s">
        <v>373</v>
      </c>
      <c r="E6047" s="281" t="s">
        <v>1</v>
      </c>
      <c r="F6047" s="282" t="s">
        <v>4860</v>
      </c>
      <c r="H6047" s="283">
        <v>2.0470000000000002</v>
      </c>
      <c r="L6047" s="279"/>
      <c r="M6047" s="284"/>
      <c r="T6047" s="285"/>
      <c r="AT6047" s="281" t="s">
        <v>373</v>
      </c>
      <c r="AU6047" s="281" t="s">
        <v>90</v>
      </c>
      <c r="AV6047" s="280" t="s">
        <v>90</v>
      </c>
      <c r="AW6047" s="280" t="s">
        <v>31</v>
      </c>
      <c r="AX6047" s="280" t="s">
        <v>77</v>
      </c>
      <c r="AY6047" s="281" t="s">
        <v>366</v>
      </c>
    </row>
    <row r="6048" spans="2:65" s="280" customFormat="1">
      <c r="B6048" s="279"/>
      <c r="D6048" s="274" t="s">
        <v>373</v>
      </c>
      <c r="E6048" s="281" t="s">
        <v>1</v>
      </c>
      <c r="F6048" s="282" t="s">
        <v>4861</v>
      </c>
      <c r="H6048" s="283">
        <v>2.3839999999999999</v>
      </c>
      <c r="L6048" s="279"/>
      <c r="M6048" s="284"/>
      <c r="T6048" s="285"/>
      <c r="AT6048" s="281" t="s">
        <v>373</v>
      </c>
      <c r="AU6048" s="281" t="s">
        <v>90</v>
      </c>
      <c r="AV6048" s="280" t="s">
        <v>90</v>
      </c>
      <c r="AW6048" s="280" t="s">
        <v>31</v>
      </c>
      <c r="AX6048" s="280" t="s">
        <v>77</v>
      </c>
      <c r="AY6048" s="281" t="s">
        <v>366</v>
      </c>
    </row>
    <row r="6049" spans="2:65" s="280" customFormat="1">
      <c r="B6049" s="279"/>
      <c r="D6049" s="274" t="s">
        <v>373</v>
      </c>
      <c r="E6049" s="281" t="s">
        <v>1</v>
      </c>
      <c r="F6049" s="282" t="s">
        <v>4862</v>
      </c>
      <c r="H6049" s="283">
        <v>1.74</v>
      </c>
      <c r="L6049" s="279"/>
      <c r="M6049" s="284"/>
      <c r="T6049" s="285"/>
      <c r="AT6049" s="281" t="s">
        <v>373</v>
      </c>
      <c r="AU6049" s="281" t="s">
        <v>90</v>
      </c>
      <c r="AV6049" s="280" t="s">
        <v>90</v>
      </c>
      <c r="AW6049" s="280" t="s">
        <v>31</v>
      </c>
      <c r="AX6049" s="280" t="s">
        <v>77</v>
      </c>
      <c r="AY6049" s="281" t="s">
        <v>366</v>
      </c>
    </row>
    <row r="6050" spans="2:65" s="280" customFormat="1">
      <c r="B6050" s="279"/>
      <c r="D6050" s="274" t="s">
        <v>373</v>
      </c>
      <c r="E6050" s="281" t="s">
        <v>1</v>
      </c>
      <c r="F6050" s="282" t="s">
        <v>4863</v>
      </c>
      <c r="H6050" s="283">
        <v>0.42599999999999999</v>
      </c>
      <c r="L6050" s="279"/>
      <c r="M6050" s="284"/>
      <c r="T6050" s="285"/>
      <c r="AT6050" s="281" t="s">
        <v>373</v>
      </c>
      <c r="AU6050" s="281" t="s">
        <v>90</v>
      </c>
      <c r="AV6050" s="280" t="s">
        <v>90</v>
      </c>
      <c r="AW6050" s="280" t="s">
        <v>31</v>
      </c>
      <c r="AX6050" s="280" t="s">
        <v>77</v>
      </c>
      <c r="AY6050" s="281" t="s">
        <v>366</v>
      </c>
    </row>
    <row r="6051" spans="2:65" s="280" customFormat="1">
      <c r="B6051" s="279"/>
      <c r="D6051" s="274" t="s">
        <v>373</v>
      </c>
      <c r="E6051" s="281" t="s">
        <v>1</v>
      </c>
      <c r="F6051" s="282" t="s">
        <v>4864</v>
      </c>
      <c r="H6051" s="283">
        <v>1.071</v>
      </c>
      <c r="L6051" s="279"/>
      <c r="M6051" s="284"/>
      <c r="T6051" s="285"/>
      <c r="AT6051" s="281" t="s">
        <v>373</v>
      </c>
      <c r="AU6051" s="281" t="s">
        <v>90</v>
      </c>
      <c r="AV6051" s="280" t="s">
        <v>90</v>
      </c>
      <c r="AW6051" s="280" t="s">
        <v>31</v>
      </c>
      <c r="AX6051" s="280" t="s">
        <v>77</v>
      </c>
      <c r="AY6051" s="281" t="s">
        <v>366</v>
      </c>
    </row>
    <row r="6052" spans="2:65" s="280" customFormat="1">
      <c r="B6052" s="279"/>
      <c r="D6052" s="274" t="s">
        <v>373</v>
      </c>
      <c r="E6052" s="281" t="s">
        <v>1</v>
      </c>
      <c r="F6052" s="282" t="s">
        <v>4865</v>
      </c>
      <c r="H6052" s="283">
        <v>4.8719999999999999</v>
      </c>
      <c r="L6052" s="279"/>
      <c r="M6052" s="284"/>
      <c r="T6052" s="285"/>
      <c r="AT6052" s="281" t="s">
        <v>373</v>
      </c>
      <c r="AU6052" s="281" t="s">
        <v>90</v>
      </c>
      <c r="AV6052" s="280" t="s">
        <v>90</v>
      </c>
      <c r="AW6052" s="280" t="s">
        <v>31</v>
      </c>
      <c r="AX6052" s="280" t="s">
        <v>77</v>
      </c>
      <c r="AY6052" s="281" t="s">
        <v>366</v>
      </c>
    </row>
    <row r="6053" spans="2:65" s="280" customFormat="1">
      <c r="B6053" s="279"/>
      <c r="D6053" s="274" t="s">
        <v>373</v>
      </c>
      <c r="E6053" s="281" t="s">
        <v>1</v>
      </c>
      <c r="F6053" s="282" t="s">
        <v>4866</v>
      </c>
      <c r="H6053" s="283">
        <v>27.248000000000001</v>
      </c>
      <c r="L6053" s="279"/>
      <c r="M6053" s="284"/>
      <c r="T6053" s="285"/>
      <c r="AT6053" s="281" t="s">
        <v>373</v>
      </c>
      <c r="AU6053" s="281" t="s">
        <v>90</v>
      </c>
      <c r="AV6053" s="280" t="s">
        <v>90</v>
      </c>
      <c r="AW6053" s="280" t="s">
        <v>31</v>
      </c>
      <c r="AX6053" s="280" t="s">
        <v>77</v>
      </c>
      <c r="AY6053" s="281" t="s">
        <v>366</v>
      </c>
    </row>
    <row r="6054" spans="2:65" s="287" customFormat="1">
      <c r="B6054" s="286"/>
      <c r="D6054" s="274" t="s">
        <v>373</v>
      </c>
      <c r="E6054" s="288" t="s">
        <v>1</v>
      </c>
      <c r="F6054" s="289" t="s">
        <v>378</v>
      </c>
      <c r="H6054" s="290">
        <v>157.767</v>
      </c>
      <c r="L6054" s="286"/>
      <c r="M6054" s="291"/>
      <c r="T6054" s="292"/>
      <c r="AT6054" s="288" t="s">
        <v>373</v>
      </c>
      <c r="AU6054" s="288" t="s">
        <v>90</v>
      </c>
      <c r="AV6054" s="287" t="s">
        <v>371</v>
      </c>
      <c r="AW6054" s="287" t="s">
        <v>31</v>
      </c>
      <c r="AX6054" s="287" t="s">
        <v>84</v>
      </c>
      <c r="AY6054" s="288" t="s">
        <v>366</v>
      </c>
    </row>
    <row r="6055" spans="2:65" s="74" customFormat="1" ht="44.25" customHeight="1">
      <c r="B6055" s="73"/>
      <c r="C6055" s="260" t="s">
        <v>4867</v>
      </c>
      <c r="D6055" s="260" t="s">
        <v>368</v>
      </c>
      <c r="E6055" s="261" t="s">
        <v>4868</v>
      </c>
      <c r="F6055" s="262" t="s">
        <v>4869</v>
      </c>
      <c r="G6055" s="263" t="s">
        <v>265</v>
      </c>
      <c r="H6055" s="264">
        <v>23</v>
      </c>
      <c r="I6055" s="26"/>
      <c r="J6055" s="266">
        <f>ROUND(I6055*H6055,2)</f>
        <v>0</v>
      </c>
      <c r="K6055" s="267"/>
      <c r="L6055" s="73"/>
      <c r="M6055" s="27" t="s">
        <v>1</v>
      </c>
      <c r="N6055" s="233" t="s">
        <v>43</v>
      </c>
      <c r="P6055" s="269">
        <f>O6055*H6055</f>
        <v>0</v>
      </c>
      <c r="Q6055" s="269">
        <v>0</v>
      </c>
      <c r="R6055" s="269">
        <f>Q6055*H6055</f>
        <v>0</v>
      </c>
      <c r="S6055" s="269">
        <v>3.3E-3</v>
      </c>
      <c r="T6055" s="270">
        <f>S6055*H6055</f>
        <v>7.5899999999999995E-2</v>
      </c>
      <c r="AR6055" s="271" t="s">
        <v>495</v>
      </c>
      <c r="AT6055" s="271" t="s">
        <v>368</v>
      </c>
      <c r="AU6055" s="271" t="s">
        <v>90</v>
      </c>
      <c r="AY6055" s="53" t="s">
        <v>366</v>
      </c>
      <c r="BE6055" s="179">
        <f>IF(N6055="základná",J6055,0)</f>
        <v>0</v>
      </c>
      <c r="BF6055" s="179">
        <f>IF(N6055="znížená",J6055,0)</f>
        <v>0</v>
      </c>
      <c r="BG6055" s="179">
        <f>IF(N6055="zákl. prenesená",J6055,0)</f>
        <v>0</v>
      </c>
      <c r="BH6055" s="179">
        <f>IF(N6055="zníž. prenesená",J6055,0)</f>
        <v>0</v>
      </c>
      <c r="BI6055" s="179">
        <f>IF(N6055="nulová",J6055,0)</f>
        <v>0</v>
      </c>
      <c r="BJ6055" s="53" t="s">
        <v>90</v>
      </c>
      <c r="BK6055" s="179">
        <f>ROUND(I6055*H6055,2)</f>
        <v>0</v>
      </c>
      <c r="BL6055" s="53" t="s">
        <v>495</v>
      </c>
      <c r="BM6055" s="271" t="s">
        <v>4870</v>
      </c>
    </row>
    <row r="6056" spans="2:65" s="280" customFormat="1">
      <c r="B6056" s="279"/>
      <c r="D6056" s="274" t="s">
        <v>373</v>
      </c>
      <c r="E6056" s="281" t="s">
        <v>1</v>
      </c>
      <c r="F6056" s="282" t="s">
        <v>541</v>
      </c>
      <c r="H6056" s="283">
        <v>23</v>
      </c>
      <c r="L6056" s="279"/>
      <c r="M6056" s="284"/>
      <c r="T6056" s="285"/>
      <c r="AT6056" s="281" t="s">
        <v>373</v>
      </c>
      <c r="AU6056" s="281" t="s">
        <v>90</v>
      </c>
      <c r="AV6056" s="280" t="s">
        <v>90</v>
      </c>
      <c r="AW6056" s="280" t="s">
        <v>31</v>
      </c>
      <c r="AX6056" s="280" t="s">
        <v>84</v>
      </c>
      <c r="AY6056" s="281" t="s">
        <v>366</v>
      </c>
    </row>
    <row r="6057" spans="2:65" s="74" customFormat="1" ht="44.25" customHeight="1">
      <c r="B6057" s="73"/>
      <c r="C6057" s="260" t="s">
        <v>4871</v>
      </c>
      <c r="D6057" s="260" t="s">
        <v>368</v>
      </c>
      <c r="E6057" s="261" t="s">
        <v>4872</v>
      </c>
      <c r="F6057" s="262" t="s">
        <v>4873</v>
      </c>
      <c r="G6057" s="263" t="s">
        <v>265</v>
      </c>
      <c r="H6057" s="264">
        <v>104</v>
      </c>
      <c r="I6057" s="26"/>
      <c r="J6057" s="266">
        <f>ROUND(I6057*H6057,2)</f>
        <v>0</v>
      </c>
      <c r="K6057" s="267"/>
      <c r="L6057" s="73"/>
      <c r="M6057" s="27" t="s">
        <v>1</v>
      </c>
      <c r="N6057" s="233" t="s">
        <v>43</v>
      </c>
      <c r="P6057" s="269">
        <f>O6057*H6057</f>
        <v>0</v>
      </c>
      <c r="Q6057" s="269">
        <v>0</v>
      </c>
      <c r="R6057" s="269">
        <f>Q6057*H6057</f>
        <v>0</v>
      </c>
      <c r="S6057" s="269">
        <v>4.45E-3</v>
      </c>
      <c r="T6057" s="270">
        <f>S6057*H6057</f>
        <v>0.46279999999999999</v>
      </c>
      <c r="AR6057" s="271" t="s">
        <v>495</v>
      </c>
      <c r="AT6057" s="271" t="s">
        <v>368</v>
      </c>
      <c r="AU6057" s="271" t="s">
        <v>90</v>
      </c>
      <c r="AY6057" s="53" t="s">
        <v>366</v>
      </c>
      <c r="BE6057" s="179">
        <f>IF(N6057="základná",J6057,0)</f>
        <v>0</v>
      </c>
      <c r="BF6057" s="179">
        <f>IF(N6057="znížená",J6057,0)</f>
        <v>0</v>
      </c>
      <c r="BG6057" s="179">
        <f>IF(N6057="zákl. prenesená",J6057,0)</f>
        <v>0</v>
      </c>
      <c r="BH6057" s="179">
        <f>IF(N6057="zníž. prenesená",J6057,0)</f>
        <v>0</v>
      </c>
      <c r="BI6057" s="179">
        <f>IF(N6057="nulová",J6057,0)</f>
        <v>0</v>
      </c>
      <c r="BJ6057" s="53" t="s">
        <v>90</v>
      </c>
      <c r="BK6057" s="179">
        <f>ROUND(I6057*H6057,2)</f>
        <v>0</v>
      </c>
      <c r="BL6057" s="53" t="s">
        <v>495</v>
      </c>
      <c r="BM6057" s="271" t="s">
        <v>4874</v>
      </c>
    </row>
    <row r="6058" spans="2:65" s="280" customFormat="1">
      <c r="B6058" s="279"/>
      <c r="D6058" s="274" t="s">
        <v>373</v>
      </c>
      <c r="E6058" s="281" t="s">
        <v>1</v>
      </c>
      <c r="F6058" s="282" t="s">
        <v>4875</v>
      </c>
      <c r="H6058" s="283">
        <v>104</v>
      </c>
      <c r="L6058" s="279"/>
      <c r="M6058" s="284"/>
      <c r="T6058" s="285"/>
      <c r="AT6058" s="281" t="s">
        <v>373</v>
      </c>
      <c r="AU6058" s="281" t="s">
        <v>90</v>
      </c>
      <c r="AV6058" s="280" t="s">
        <v>90</v>
      </c>
      <c r="AW6058" s="280" t="s">
        <v>31</v>
      </c>
      <c r="AX6058" s="280" t="s">
        <v>84</v>
      </c>
      <c r="AY6058" s="281" t="s">
        <v>366</v>
      </c>
    </row>
    <row r="6059" spans="2:65" s="74" customFormat="1" ht="24.2" customHeight="1">
      <c r="B6059" s="73"/>
      <c r="C6059" s="260" t="s">
        <v>4876</v>
      </c>
      <c r="D6059" s="260" t="s">
        <v>368</v>
      </c>
      <c r="E6059" s="261" t="s">
        <v>4877</v>
      </c>
      <c r="F6059" s="262" t="s">
        <v>4878</v>
      </c>
      <c r="G6059" s="263" t="s">
        <v>630</v>
      </c>
      <c r="H6059" s="264">
        <v>7</v>
      </c>
      <c r="I6059" s="26"/>
      <c r="J6059" s="266">
        <f>ROUND(I6059*H6059,2)</f>
        <v>0</v>
      </c>
      <c r="K6059" s="267"/>
      <c r="L6059" s="73"/>
      <c r="M6059" s="27" t="s">
        <v>1</v>
      </c>
      <c r="N6059" s="233" t="s">
        <v>43</v>
      </c>
      <c r="P6059" s="269">
        <f>O6059*H6059</f>
        <v>0</v>
      </c>
      <c r="Q6059" s="269">
        <v>0</v>
      </c>
      <c r="R6059" s="269">
        <f>Q6059*H6059</f>
        <v>0</v>
      </c>
      <c r="S6059" s="269">
        <v>1.1000000000000001E-3</v>
      </c>
      <c r="T6059" s="270">
        <f>S6059*H6059</f>
        <v>7.7000000000000002E-3</v>
      </c>
      <c r="AR6059" s="271" t="s">
        <v>495</v>
      </c>
      <c r="AT6059" s="271" t="s">
        <v>368</v>
      </c>
      <c r="AU6059" s="271" t="s">
        <v>90</v>
      </c>
      <c r="AY6059" s="53" t="s">
        <v>366</v>
      </c>
      <c r="BE6059" s="179">
        <f>IF(N6059="základná",J6059,0)</f>
        <v>0</v>
      </c>
      <c r="BF6059" s="179">
        <f>IF(N6059="znížená",J6059,0)</f>
        <v>0</v>
      </c>
      <c r="BG6059" s="179">
        <f>IF(N6059="zákl. prenesená",J6059,0)</f>
        <v>0</v>
      </c>
      <c r="BH6059" s="179">
        <f>IF(N6059="zníž. prenesená",J6059,0)</f>
        <v>0</v>
      </c>
      <c r="BI6059" s="179">
        <f>IF(N6059="nulová",J6059,0)</f>
        <v>0</v>
      </c>
      <c r="BJ6059" s="53" t="s">
        <v>90</v>
      </c>
      <c r="BK6059" s="179">
        <f>ROUND(I6059*H6059,2)</f>
        <v>0</v>
      </c>
      <c r="BL6059" s="53" t="s">
        <v>495</v>
      </c>
      <c r="BM6059" s="271" t="s">
        <v>4879</v>
      </c>
    </row>
    <row r="6060" spans="2:65" s="280" customFormat="1">
      <c r="B6060" s="279"/>
      <c r="D6060" s="274" t="s">
        <v>373</v>
      </c>
      <c r="E6060" s="281" t="s">
        <v>1</v>
      </c>
      <c r="F6060" s="282" t="s">
        <v>4880</v>
      </c>
      <c r="H6060" s="283">
        <v>7</v>
      </c>
      <c r="L6060" s="279"/>
      <c r="M6060" s="284"/>
      <c r="T6060" s="285"/>
      <c r="AT6060" s="281" t="s">
        <v>373</v>
      </c>
      <c r="AU6060" s="281" t="s">
        <v>90</v>
      </c>
      <c r="AV6060" s="280" t="s">
        <v>90</v>
      </c>
      <c r="AW6060" s="280" t="s">
        <v>31</v>
      </c>
      <c r="AX6060" s="280" t="s">
        <v>84</v>
      </c>
      <c r="AY6060" s="281" t="s">
        <v>366</v>
      </c>
    </row>
    <row r="6061" spans="2:65" s="74" customFormat="1" ht="24.2" customHeight="1">
      <c r="B6061" s="73"/>
      <c r="C6061" s="260" t="s">
        <v>4881</v>
      </c>
      <c r="D6061" s="260" t="s">
        <v>368</v>
      </c>
      <c r="E6061" s="261" t="s">
        <v>4882</v>
      </c>
      <c r="F6061" s="262" t="s">
        <v>4883</v>
      </c>
      <c r="G6061" s="263" t="s">
        <v>265</v>
      </c>
      <c r="H6061" s="264">
        <v>16</v>
      </c>
      <c r="I6061" s="26"/>
      <c r="J6061" s="266">
        <f>ROUND(I6061*H6061,2)</f>
        <v>0</v>
      </c>
      <c r="K6061" s="267"/>
      <c r="L6061" s="73"/>
      <c r="M6061" s="27" t="s">
        <v>1</v>
      </c>
      <c r="N6061" s="233" t="s">
        <v>43</v>
      </c>
      <c r="P6061" s="269">
        <f>O6061*H6061</f>
        <v>0</v>
      </c>
      <c r="Q6061" s="269">
        <v>0</v>
      </c>
      <c r="R6061" s="269">
        <f>Q6061*H6061</f>
        <v>0</v>
      </c>
      <c r="S6061" s="269">
        <v>4.1799999999999997E-3</v>
      </c>
      <c r="T6061" s="270">
        <f>S6061*H6061</f>
        <v>6.6879999999999995E-2</v>
      </c>
      <c r="AR6061" s="271" t="s">
        <v>495</v>
      </c>
      <c r="AT6061" s="271" t="s">
        <v>368</v>
      </c>
      <c r="AU6061" s="271" t="s">
        <v>90</v>
      </c>
      <c r="AY6061" s="53" t="s">
        <v>366</v>
      </c>
      <c r="BE6061" s="179">
        <f>IF(N6061="základná",J6061,0)</f>
        <v>0</v>
      </c>
      <c r="BF6061" s="179">
        <f>IF(N6061="znížená",J6061,0)</f>
        <v>0</v>
      </c>
      <c r="BG6061" s="179">
        <f>IF(N6061="zákl. prenesená",J6061,0)</f>
        <v>0</v>
      </c>
      <c r="BH6061" s="179">
        <f>IF(N6061="zníž. prenesená",J6061,0)</f>
        <v>0</v>
      </c>
      <c r="BI6061" s="179">
        <f>IF(N6061="nulová",J6061,0)</f>
        <v>0</v>
      </c>
      <c r="BJ6061" s="53" t="s">
        <v>90</v>
      </c>
      <c r="BK6061" s="179">
        <f>ROUND(I6061*H6061,2)</f>
        <v>0</v>
      </c>
      <c r="BL6061" s="53" t="s">
        <v>495</v>
      </c>
      <c r="BM6061" s="271" t="s">
        <v>4884</v>
      </c>
    </row>
    <row r="6062" spans="2:65" s="280" customFormat="1">
      <c r="B6062" s="279"/>
      <c r="D6062" s="274" t="s">
        <v>373</v>
      </c>
      <c r="E6062" s="281" t="s">
        <v>1</v>
      </c>
      <c r="F6062" s="282" t="s">
        <v>495</v>
      </c>
      <c r="H6062" s="283">
        <v>16</v>
      </c>
      <c r="L6062" s="279"/>
      <c r="M6062" s="284"/>
      <c r="T6062" s="285"/>
      <c r="AT6062" s="281" t="s">
        <v>373</v>
      </c>
      <c r="AU6062" s="281" t="s">
        <v>90</v>
      </c>
      <c r="AV6062" s="280" t="s">
        <v>90</v>
      </c>
      <c r="AW6062" s="280" t="s">
        <v>31</v>
      </c>
      <c r="AX6062" s="280" t="s">
        <v>84</v>
      </c>
      <c r="AY6062" s="281" t="s">
        <v>366</v>
      </c>
    </row>
    <row r="6063" spans="2:65" s="74" customFormat="1" ht="37.9" customHeight="1">
      <c r="B6063" s="73"/>
      <c r="C6063" s="260" t="s">
        <v>4885</v>
      </c>
      <c r="D6063" s="260" t="s">
        <v>368</v>
      </c>
      <c r="E6063" s="261" t="s">
        <v>4886</v>
      </c>
      <c r="F6063" s="262" t="s">
        <v>4887</v>
      </c>
      <c r="G6063" s="263" t="s">
        <v>265</v>
      </c>
      <c r="H6063" s="264">
        <v>6</v>
      </c>
      <c r="I6063" s="26"/>
      <c r="J6063" s="266">
        <f>ROUND(I6063*H6063,2)</f>
        <v>0</v>
      </c>
      <c r="K6063" s="267"/>
      <c r="L6063" s="73"/>
      <c r="M6063" s="27" t="s">
        <v>1</v>
      </c>
      <c r="N6063" s="233" t="s">
        <v>43</v>
      </c>
      <c r="P6063" s="269">
        <f>O6063*H6063</f>
        <v>0</v>
      </c>
      <c r="Q6063" s="269">
        <v>0</v>
      </c>
      <c r="R6063" s="269">
        <f>Q6063*H6063</f>
        <v>0</v>
      </c>
      <c r="S6063" s="269">
        <v>2.2599999999999999E-3</v>
      </c>
      <c r="T6063" s="270">
        <f>S6063*H6063</f>
        <v>1.3559999999999999E-2</v>
      </c>
      <c r="AR6063" s="271" t="s">
        <v>495</v>
      </c>
      <c r="AT6063" s="271" t="s">
        <v>368</v>
      </c>
      <c r="AU6063" s="271" t="s">
        <v>90</v>
      </c>
      <c r="AY6063" s="53" t="s">
        <v>366</v>
      </c>
      <c r="BE6063" s="179">
        <f>IF(N6063="základná",J6063,0)</f>
        <v>0</v>
      </c>
      <c r="BF6063" s="179">
        <f>IF(N6063="znížená",J6063,0)</f>
        <v>0</v>
      </c>
      <c r="BG6063" s="179">
        <f>IF(N6063="zákl. prenesená",J6063,0)</f>
        <v>0</v>
      </c>
      <c r="BH6063" s="179">
        <f>IF(N6063="zníž. prenesená",J6063,0)</f>
        <v>0</v>
      </c>
      <c r="BI6063" s="179">
        <f>IF(N6063="nulová",J6063,0)</f>
        <v>0</v>
      </c>
      <c r="BJ6063" s="53" t="s">
        <v>90</v>
      </c>
      <c r="BK6063" s="179">
        <f>ROUND(I6063*H6063,2)</f>
        <v>0</v>
      </c>
      <c r="BL6063" s="53" t="s">
        <v>495</v>
      </c>
      <c r="BM6063" s="271" t="s">
        <v>4888</v>
      </c>
    </row>
    <row r="6064" spans="2:65" s="280" customFormat="1">
      <c r="B6064" s="279"/>
      <c r="D6064" s="274" t="s">
        <v>373</v>
      </c>
      <c r="E6064" s="281" t="s">
        <v>1</v>
      </c>
      <c r="F6064" s="282" t="s">
        <v>4889</v>
      </c>
      <c r="H6064" s="283">
        <v>6</v>
      </c>
      <c r="L6064" s="279"/>
      <c r="M6064" s="284"/>
      <c r="T6064" s="285"/>
      <c r="AT6064" s="281" t="s">
        <v>373</v>
      </c>
      <c r="AU6064" s="281" t="s">
        <v>90</v>
      </c>
      <c r="AV6064" s="280" t="s">
        <v>90</v>
      </c>
      <c r="AW6064" s="280" t="s">
        <v>31</v>
      </c>
      <c r="AX6064" s="280" t="s">
        <v>77</v>
      </c>
      <c r="AY6064" s="281" t="s">
        <v>366</v>
      </c>
    </row>
    <row r="6065" spans="2:65" s="287" customFormat="1">
      <c r="B6065" s="286"/>
      <c r="D6065" s="274" t="s">
        <v>373</v>
      </c>
      <c r="E6065" s="288" t="s">
        <v>1</v>
      </c>
      <c r="F6065" s="289" t="s">
        <v>378</v>
      </c>
      <c r="H6065" s="290">
        <v>6</v>
      </c>
      <c r="L6065" s="286"/>
      <c r="M6065" s="291"/>
      <c r="T6065" s="292"/>
      <c r="AT6065" s="288" t="s">
        <v>373</v>
      </c>
      <c r="AU6065" s="288" t="s">
        <v>90</v>
      </c>
      <c r="AV6065" s="287" t="s">
        <v>371</v>
      </c>
      <c r="AW6065" s="287" t="s">
        <v>31</v>
      </c>
      <c r="AX6065" s="287" t="s">
        <v>84</v>
      </c>
      <c r="AY6065" s="288" t="s">
        <v>366</v>
      </c>
    </row>
    <row r="6066" spans="2:65" s="74" customFormat="1" ht="37.9" customHeight="1">
      <c r="B6066" s="73"/>
      <c r="C6066" s="260" t="s">
        <v>4890</v>
      </c>
      <c r="D6066" s="260" t="s">
        <v>368</v>
      </c>
      <c r="E6066" s="261" t="s">
        <v>4891</v>
      </c>
      <c r="F6066" s="262" t="s">
        <v>4892</v>
      </c>
      <c r="G6066" s="263" t="s">
        <v>265</v>
      </c>
      <c r="H6066" s="264">
        <v>70</v>
      </c>
      <c r="I6066" s="26"/>
      <c r="J6066" s="266">
        <f>ROUND(I6066*H6066,2)</f>
        <v>0</v>
      </c>
      <c r="K6066" s="267"/>
      <c r="L6066" s="73"/>
      <c r="M6066" s="27" t="s">
        <v>1</v>
      </c>
      <c r="N6066" s="233" t="s">
        <v>43</v>
      </c>
      <c r="P6066" s="269">
        <f>O6066*H6066</f>
        <v>0</v>
      </c>
      <c r="Q6066" s="269">
        <v>0</v>
      </c>
      <c r="R6066" s="269">
        <f>Q6066*H6066</f>
        <v>0</v>
      </c>
      <c r="S6066" s="269">
        <v>3.5599999999999998E-3</v>
      </c>
      <c r="T6066" s="270">
        <f>S6066*H6066</f>
        <v>0.24919999999999998</v>
      </c>
      <c r="AR6066" s="271" t="s">
        <v>495</v>
      </c>
      <c r="AT6066" s="271" t="s">
        <v>368</v>
      </c>
      <c r="AU6066" s="271" t="s">
        <v>90</v>
      </c>
      <c r="AY6066" s="53" t="s">
        <v>366</v>
      </c>
      <c r="BE6066" s="179">
        <f>IF(N6066="základná",J6066,0)</f>
        <v>0</v>
      </c>
      <c r="BF6066" s="179">
        <f>IF(N6066="znížená",J6066,0)</f>
        <v>0</v>
      </c>
      <c r="BG6066" s="179">
        <f>IF(N6066="zákl. prenesená",J6066,0)</f>
        <v>0</v>
      </c>
      <c r="BH6066" s="179">
        <f>IF(N6066="zníž. prenesená",J6066,0)</f>
        <v>0</v>
      </c>
      <c r="BI6066" s="179">
        <f>IF(N6066="nulová",J6066,0)</f>
        <v>0</v>
      </c>
      <c r="BJ6066" s="53" t="s">
        <v>90</v>
      </c>
      <c r="BK6066" s="179">
        <f>ROUND(I6066*H6066,2)</f>
        <v>0</v>
      </c>
      <c r="BL6066" s="53" t="s">
        <v>495</v>
      </c>
      <c r="BM6066" s="271" t="s">
        <v>4893</v>
      </c>
    </row>
    <row r="6067" spans="2:65" s="280" customFormat="1">
      <c r="B6067" s="279"/>
      <c r="D6067" s="274" t="s">
        <v>373</v>
      </c>
      <c r="E6067" s="281" t="s">
        <v>1</v>
      </c>
      <c r="F6067" s="282" t="s">
        <v>4894</v>
      </c>
      <c r="H6067" s="283">
        <v>42</v>
      </c>
      <c r="L6067" s="279"/>
      <c r="M6067" s="284"/>
      <c r="T6067" s="285"/>
      <c r="AT6067" s="281" t="s">
        <v>373</v>
      </c>
      <c r="AU6067" s="281" t="s">
        <v>90</v>
      </c>
      <c r="AV6067" s="280" t="s">
        <v>90</v>
      </c>
      <c r="AW6067" s="280" t="s">
        <v>31</v>
      </c>
      <c r="AX6067" s="280" t="s">
        <v>77</v>
      </c>
      <c r="AY6067" s="281" t="s">
        <v>366</v>
      </c>
    </row>
    <row r="6068" spans="2:65" s="280" customFormat="1">
      <c r="B6068" s="279"/>
      <c r="D6068" s="274" t="s">
        <v>373</v>
      </c>
      <c r="E6068" s="281" t="s">
        <v>1</v>
      </c>
      <c r="F6068" s="282" t="s">
        <v>4895</v>
      </c>
      <c r="H6068" s="283">
        <v>28</v>
      </c>
      <c r="L6068" s="279"/>
      <c r="M6068" s="284"/>
      <c r="T6068" s="285"/>
      <c r="AT6068" s="281" t="s">
        <v>373</v>
      </c>
      <c r="AU6068" s="281" t="s">
        <v>90</v>
      </c>
      <c r="AV6068" s="280" t="s">
        <v>90</v>
      </c>
      <c r="AW6068" s="280" t="s">
        <v>31</v>
      </c>
      <c r="AX6068" s="280" t="s">
        <v>77</v>
      </c>
      <c r="AY6068" s="281" t="s">
        <v>366</v>
      </c>
    </row>
    <row r="6069" spans="2:65" s="287" customFormat="1">
      <c r="B6069" s="286"/>
      <c r="D6069" s="274" t="s">
        <v>373</v>
      </c>
      <c r="E6069" s="288" t="s">
        <v>1</v>
      </c>
      <c r="F6069" s="289" t="s">
        <v>378</v>
      </c>
      <c r="H6069" s="290">
        <v>70</v>
      </c>
      <c r="L6069" s="286"/>
      <c r="M6069" s="291"/>
      <c r="T6069" s="292"/>
      <c r="AT6069" s="288" t="s">
        <v>373</v>
      </c>
      <c r="AU6069" s="288" t="s">
        <v>90</v>
      </c>
      <c r="AV6069" s="287" t="s">
        <v>371</v>
      </c>
      <c r="AW6069" s="287" t="s">
        <v>31</v>
      </c>
      <c r="AX6069" s="287" t="s">
        <v>84</v>
      </c>
      <c r="AY6069" s="288" t="s">
        <v>366</v>
      </c>
    </row>
    <row r="6070" spans="2:65" s="74" customFormat="1" ht="44.25" customHeight="1">
      <c r="B6070" s="73"/>
      <c r="C6070" s="260" t="s">
        <v>4896</v>
      </c>
      <c r="D6070" s="260" t="s">
        <v>368</v>
      </c>
      <c r="E6070" s="261" t="s">
        <v>4897</v>
      </c>
      <c r="F6070" s="262" t="s">
        <v>4898</v>
      </c>
      <c r="G6070" s="263" t="s">
        <v>265</v>
      </c>
      <c r="H6070" s="264">
        <v>6.6</v>
      </c>
      <c r="I6070" s="26"/>
      <c r="J6070" s="266">
        <f>ROUND(I6070*H6070,2)</f>
        <v>0</v>
      </c>
      <c r="K6070" s="267"/>
      <c r="L6070" s="73"/>
      <c r="M6070" s="27" t="s">
        <v>1</v>
      </c>
      <c r="N6070" s="233" t="s">
        <v>43</v>
      </c>
      <c r="P6070" s="269">
        <f>O6070*H6070</f>
        <v>0</v>
      </c>
      <c r="Q6070" s="269">
        <v>3.3500000000000001E-3</v>
      </c>
      <c r="R6070" s="269">
        <f>Q6070*H6070</f>
        <v>2.2110000000000001E-2</v>
      </c>
      <c r="S6070" s="269">
        <v>0</v>
      </c>
      <c r="T6070" s="270">
        <f>S6070*H6070</f>
        <v>0</v>
      </c>
      <c r="AR6070" s="271" t="s">
        <v>495</v>
      </c>
      <c r="AT6070" s="271" t="s">
        <v>368</v>
      </c>
      <c r="AU6070" s="271" t="s">
        <v>90</v>
      </c>
      <c r="AY6070" s="53" t="s">
        <v>366</v>
      </c>
      <c r="BE6070" s="179">
        <f>IF(N6070="základná",J6070,0)</f>
        <v>0</v>
      </c>
      <c r="BF6070" s="179">
        <f>IF(N6070="znížená",J6070,0)</f>
        <v>0</v>
      </c>
      <c r="BG6070" s="179">
        <f>IF(N6070="zákl. prenesená",J6070,0)</f>
        <v>0</v>
      </c>
      <c r="BH6070" s="179">
        <f>IF(N6070="zníž. prenesená",J6070,0)</f>
        <v>0</v>
      </c>
      <c r="BI6070" s="179">
        <f>IF(N6070="nulová",J6070,0)</f>
        <v>0</v>
      </c>
      <c r="BJ6070" s="53" t="s">
        <v>90</v>
      </c>
      <c r="BK6070" s="179">
        <f>ROUND(I6070*H6070,2)</f>
        <v>0</v>
      </c>
      <c r="BL6070" s="53" t="s">
        <v>495</v>
      </c>
      <c r="BM6070" s="271" t="s">
        <v>4899</v>
      </c>
    </row>
    <row r="6071" spans="2:65" s="74" customFormat="1" ht="49.15" customHeight="1">
      <c r="B6071" s="73"/>
      <c r="C6071" s="260" t="s">
        <v>4900</v>
      </c>
      <c r="D6071" s="260" t="s">
        <v>368</v>
      </c>
      <c r="E6071" s="261" t="s">
        <v>4901</v>
      </c>
      <c r="F6071" s="262" t="s">
        <v>4902</v>
      </c>
      <c r="G6071" s="263" t="s">
        <v>265</v>
      </c>
      <c r="H6071" s="264">
        <v>9.5</v>
      </c>
      <c r="I6071" s="26"/>
      <c r="J6071" s="266">
        <f>ROUND(I6071*H6071,2)</f>
        <v>0</v>
      </c>
      <c r="K6071" s="267"/>
      <c r="L6071" s="73"/>
      <c r="M6071" s="27" t="s">
        <v>1</v>
      </c>
      <c r="N6071" s="233" t="s">
        <v>43</v>
      </c>
      <c r="P6071" s="269">
        <f>O6071*H6071</f>
        <v>0</v>
      </c>
      <c r="Q6071" s="269">
        <v>3.3500000000000001E-3</v>
      </c>
      <c r="R6071" s="269">
        <f>Q6071*H6071</f>
        <v>3.1824999999999999E-2</v>
      </c>
      <c r="S6071" s="269">
        <v>0</v>
      </c>
      <c r="T6071" s="270">
        <f>S6071*H6071</f>
        <v>0</v>
      </c>
      <c r="AR6071" s="271" t="s">
        <v>495</v>
      </c>
      <c r="AT6071" s="271" t="s">
        <v>368</v>
      </c>
      <c r="AU6071" s="271" t="s">
        <v>90</v>
      </c>
      <c r="AY6071" s="53" t="s">
        <v>366</v>
      </c>
      <c r="BE6071" s="179">
        <f>IF(N6071="základná",J6071,0)</f>
        <v>0</v>
      </c>
      <c r="BF6071" s="179">
        <f>IF(N6071="znížená",J6071,0)</f>
        <v>0</v>
      </c>
      <c r="BG6071" s="179">
        <f>IF(N6071="zákl. prenesená",J6071,0)</f>
        <v>0</v>
      </c>
      <c r="BH6071" s="179">
        <f>IF(N6071="zníž. prenesená",J6071,0)</f>
        <v>0</v>
      </c>
      <c r="BI6071" s="179">
        <f>IF(N6071="nulová",J6071,0)</f>
        <v>0</v>
      </c>
      <c r="BJ6071" s="53" t="s">
        <v>90</v>
      </c>
      <c r="BK6071" s="179">
        <f>ROUND(I6071*H6071,2)</f>
        <v>0</v>
      </c>
      <c r="BL6071" s="53" t="s">
        <v>495</v>
      </c>
      <c r="BM6071" s="271" t="s">
        <v>4903</v>
      </c>
    </row>
    <row r="6072" spans="2:65" s="280" customFormat="1">
      <c r="B6072" s="279"/>
      <c r="D6072" s="274" t="s">
        <v>373</v>
      </c>
      <c r="E6072" s="281" t="s">
        <v>1</v>
      </c>
      <c r="F6072" s="282" t="s">
        <v>4904</v>
      </c>
      <c r="H6072" s="283">
        <v>9.5</v>
      </c>
      <c r="L6072" s="279"/>
      <c r="M6072" s="284"/>
      <c r="T6072" s="285"/>
      <c r="AT6072" s="281" t="s">
        <v>373</v>
      </c>
      <c r="AU6072" s="281" t="s">
        <v>90</v>
      </c>
      <c r="AV6072" s="280" t="s">
        <v>90</v>
      </c>
      <c r="AW6072" s="280" t="s">
        <v>31</v>
      </c>
      <c r="AX6072" s="280" t="s">
        <v>84</v>
      </c>
      <c r="AY6072" s="281" t="s">
        <v>366</v>
      </c>
    </row>
    <row r="6073" spans="2:65" s="74" customFormat="1" ht="37.9" customHeight="1">
      <c r="B6073" s="73"/>
      <c r="C6073" s="260" t="s">
        <v>4905</v>
      </c>
      <c r="D6073" s="260" t="s">
        <v>368</v>
      </c>
      <c r="E6073" s="261" t="s">
        <v>4906</v>
      </c>
      <c r="F6073" s="262" t="s">
        <v>4907</v>
      </c>
      <c r="G6073" s="263" t="s">
        <v>265</v>
      </c>
      <c r="H6073" s="264">
        <v>37</v>
      </c>
      <c r="I6073" s="26"/>
      <c r="J6073" s="266">
        <f t="shared" ref="J6073:J6078" si="15">ROUND(I6073*H6073,2)</f>
        <v>0</v>
      </c>
      <c r="K6073" s="267"/>
      <c r="L6073" s="73"/>
      <c r="M6073" s="27" t="s">
        <v>1</v>
      </c>
      <c r="N6073" s="233" t="s">
        <v>43</v>
      </c>
      <c r="P6073" s="269">
        <f t="shared" ref="P6073:P6078" si="16">O6073*H6073</f>
        <v>0</v>
      </c>
      <c r="Q6073" s="269">
        <v>3.3500000000000001E-3</v>
      </c>
      <c r="R6073" s="269">
        <f t="shared" ref="R6073:R6078" si="17">Q6073*H6073</f>
        <v>0.12395</v>
      </c>
      <c r="S6073" s="269">
        <v>0</v>
      </c>
      <c r="T6073" s="270">
        <f t="shared" ref="T6073:T6078" si="18">S6073*H6073</f>
        <v>0</v>
      </c>
      <c r="AR6073" s="271" t="s">
        <v>495</v>
      </c>
      <c r="AT6073" s="271" t="s">
        <v>368</v>
      </c>
      <c r="AU6073" s="271" t="s">
        <v>90</v>
      </c>
      <c r="AY6073" s="53" t="s">
        <v>366</v>
      </c>
      <c r="BE6073" s="179">
        <f t="shared" ref="BE6073:BE6078" si="19">IF(N6073="základná",J6073,0)</f>
        <v>0</v>
      </c>
      <c r="BF6073" s="179">
        <f t="shared" ref="BF6073:BF6078" si="20">IF(N6073="znížená",J6073,0)</f>
        <v>0</v>
      </c>
      <c r="BG6073" s="179">
        <f t="shared" ref="BG6073:BG6078" si="21">IF(N6073="zákl. prenesená",J6073,0)</f>
        <v>0</v>
      </c>
      <c r="BH6073" s="179">
        <f t="shared" ref="BH6073:BH6078" si="22">IF(N6073="zníž. prenesená",J6073,0)</f>
        <v>0</v>
      </c>
      <c r="BI6073" s="179">
        <f t="shared" ref="BI6073:BI6078" si="23">IF(N6073="nulová",J6073,0)</f>
        <v>0</v>
      </c>
      <c r="BJ6073" s="53" t="s">
        <v>90</v>
      </c>
      <c r="BK6073" s="179">
        <f t="shared" ref="BK6073:BK6078" si="24">ROUND(I6073*H6073,2)</f>
        <v>0</v>
      </c>
      <c r="BL6073" s="53" t="s">
        <v>495</v>
      </c>
      <c r="BM6073" s="271" t="s">
        <v>4908</v>
      </c>
    </row>
    <row r="6074" spans="2:65" s="74" customFormat="1" ht="37.9" customHeight="1">
      <c r="B6074" s="73"/>
      <c r="C6074" s="260" t="s">
        <v>4909</v>
      </c>
      <c r="D6074" s="260" t="s">
        <v>368</v>
      </c>
      <c r="E6074" s="261" t="s">
        <v>4910</v>
      </c>
      <c r="F6074" s="262" t="s">
        <v>4911</v>
      </c>
      <c r="G6074" s="263" t="s">
        <v>265</v>
      </c>
      <c r="H6074" s="264">
        <v>57.5</v>
      </c>
      <c r="I6074" s="26"/>
      <c r="J6074" s="266">
        <f t="shared" si="15"/>
        <v>0</v>
      </c>
      <c r="K6074" s="267"/>
      <c r="L6074" s="73"/>
      <c r="M6074" s="27" t="s">
        <v>1</v>
      </c>
      <c r="N6074" s="233" t="s">
        <v>43</v>
      </c>
      <c r="P6074" s="269">
        <f t="shared" si="16"/>
        <v>0</v>
      </c>
      <c r="Q6074" s="269">
        <v>3.3500000000000001E-3</v>
      </c>
      <c r="R6074" s="269">
        <f t="shared" si="17"/>
        <v>0.19262500000000002</v>
      </c>
      <c r="S6074" s="269">
        <v>0</v>
      </c>
      <c r="T6074" s="270">
        <f t="shared" si="18"/>
        <v>0</v>
      </c>
      <c r="AR6074" s="271" t="s">
        <v>495</v>
      </c>
      <c r="AT6074" s="271" t="s">
        <v>368</v>
      </c>
      <c r="AU6074" s="271" t="s">
        <v>90</v>
      </c>
      <c r="AY6074" s="53" t="s">
        <v>366</v>
      </c>
      <c r="BE6074" s="179">
        <f t="shared" si="19"/>
        <v>0</v>
      </c>
      <c r="BF6074" s="179">
        <f t="shared" si="20"/>
        <v>0</v>
      </c>
      <c r="BG6074" s="179">
        <f t="shared" si="21"/>
        <v>0</v>
      </c>
      <c r="BH6074" s="179">
        <f t="shared" si="22"/>
        <v>0</v>
      </c>
      <c r="BI6074" s="179">
        <f t="shared" si="23"/>
        <v>0</v>
      </c>
      <c r="BJ6074" s="53" t="s">
        <v>90</v>
      </c>
      <c r="BK6074" s="179">
        <f t="shared" si="24"/>
        <v>0</v>
      </c>
      <c r="BL6074" s="53" t="s">
        <v>495</v>
      </c>
      <c r="BM6074" s="271" t="s">
        <v>4912</v>
      </c>
    </row>
    <row r="6075" spans="2:65" s="74" customFormat="1" ht="44.25" customHeight="1">
      <c r="B6075" s="73"/>
      <c r="C6075" s="260" t="s">
        <v>4913</v>
      </c>
      <c r="D6075" s="260" t="s">
        <v>368</v>
      </c>
      <c r="E6075" s="261" t="s">
        <v>4914</v>
      </c>
      <c r="F6075" s="262" t="s">
        <v>4915</v>
      </c>
      <c r="G6075" s="263" t="s">
        <v>265</v>
      </c>
      <c r="H6075" s="264">
        <v>22.3</v>
      </c>
      <c r="I6075" s="26"/>
      <c r="J6075" s="266">
        <f t="shared" si="15"/>
        <v>0</v>
      </c>
      <c r="K6075" s="267"/>
      <c r="L6075" s="73"/>
      <c r="M6075" s="27" t="s">
        <v>1</v>
      </c>
      <c r="N6075" s="233" t="s">
        <v>43</v>
      </c>
      <c r="P6075" s="269">
        <f t="shared" si="16"/>
        <v>0</v>
      </c>
      <c r="Q6075" s="269">
        <v>3.3500000000000001E-3</v>
      </c>
      <c r="R6075" s="269">
        <f t="shared" si="17"/>
        <v>7.4705000000000008E-2</v>
      </c>
      <c r="S6075" s="269">
        <v>0</v>
      </c>
      <c r="T6075" s="270">
        <f t="shared" si="18"/>
        <v>0</v>
      </c>
      <c r="AR6075" s="271" t="s">
        <v>495</v>
      </c>
      <c r="AT6075" s="271" t="s">
        <v>368</v>
      </c>
      <c r="AU6075" s="271" t="s">
        <v>90</v>
      </c>
      <c r="AY6075" s="53" t="s">
        <v>366</v>
      </c>
      <c r="BE6075" s="179">
        <f t="shared" si="19"/>
        <v>0</v>
      </c>
      <c r="BF6075" s="179">
        <f t="shared" si="20"/>
        <v>0</v>
      </c>
      <c r="BG6075" s="179">
        <f t="shared" si="21"/>
        <v>0</v>
      </c>
      <c r="BH6075" s="179">
        <f t="shared" si="22"/>
        <v>0</v>
      </c>
      <c r="BI6075" s="179">
        <f t="shared" si="23"/>
        <v>0</v>
      </c>
      <c r="BJ6075" s="53" t="s">
        <v>90</v>
      </c>
      <c r="BK6075" s="179">
        <f t="shared" si="24"/>
        <v>0</v>
      </c>
      <c r="BL6075" s="53" t="s">
        <v>495</v>
      </c>
      <c r="BM6075" s="271" t="s">
        <v>4916</v>
      </c>
    </row>
    <row r="6076" spans="2:65" s="74" customFormat="1" ht="44.25" customHeight="1">
      <c r="B6076" s="73"/>
      <c r="C6076" s="260" t="s">
        <v>4917</v>
      </c>
      <c r="D6076" s="260" t="s">
        <v>368</v>
      </c>
      <c r="E6076" s="261" t="s">
        <v>4918</v>
      </c>
      <c r="F6076" s="262" t="s">
        <v>4919</v>
      </c>
      <c r="G6076" s="263" t="s">
        <v>265</v>
      </c>
      <c r="H6076" s="264">
        <v>42.3</v>
      </c>
      <c r="I6076" s="26"/>
      <c r="J6076" s="266">
        <f t="shared" si="15"/>
        <v>0</v>
      </c>
      <c r="K6076" s="267"/>
      <c r="L6076" s="73"/>
      <c r="M6076" s="27" t="s">
        <v>1</v>
      </c>
      <c r="N6076" s="233" t="s">
        <v>43</v>
      </c>
      <c r="P6076" s="269">
        <f t="shared" si="16"/>
        <v>0</v>
      </c>
      <c r="Q6076" s="269">
        <v>3.3500000000000001E-3</v>
      </c>
      <c r="R6076" s="269">
        <f t="shared" si="17"/>
        <v>0.141705</v>
      </c>
      <c r="S6076" s="269">
        <v>0</v>
      </c>
      <c r="T6076" s="270">
        <f t="shared" si="18"/>
        <v>0</v>
      </c>
      <c r="AR6076" s="271" t="s">
        <v>495</v>
      </c>
      <c r="AT6076" s="271" t="s">
        <v>368</v>
      </c>
      <c r="AU6076" s="271" t="s">
        <v>90</v>
      </c>
      <c r="AY6076" s="53" t="s">
        <v>366</v>
      </c>
      <c r="BE6076" s="179">
        <f t="shared" si="19"/>
        <v>0</v>
      </c>
      <c r="BF6076" s="179">
        <f t="shared" si="20"/>
        <v>0</v>
      </c>
      <c r="BG6076" s="179">
        <f t="shared" si="21"/>
        <v>0</v>
      </c>
      <c r="BH6076" s="179">
        <f t="shared" si="22"/>
        <v>0</v>
      </c>
      <c r="BI6076" s="179">
        <f t="shared" si="23"/>
        <v>0</v>
      </c>
      <c r="BJ6076" s="53" t="s">
        <v>90</v>
      </c>
      <c r="BK6076" s="179">
        <f t="shared" si="24"/>
        <v>0</v>
      </c>
      <c r="BL6076" s="53" t="s">
        <v>495</v>
      </c>
      <c r="BM6076" s="271" t="s">
        <v>4920</v>
      </c>
    </row>
    <row r="6077" spans="2:65" s="74" customFormat="1" ht="49.15" customHeight="1">
      <c r="B6077" s="73"/>
      <c r="C6077" s="260" t="s">
        <v>4921</v>
      </c>
      <c r="D6077" s="260" t="s">
        <v>368</v>
      </c>
      <c r="E6077" s="261" t="s">
        <v>4922</v>
      </c>
      <c r="F6077" s="262" t="s">
        <v>4923</v>
      </c>
      <c r="G6077" s="263" t="s">
        <v>265</v>
      </c>
      <c r="H6077" s="264">
        <v>3.1</v>
      </c>
      <c r="I6077" s="26"/>
      <c r="J6077" s="266">
        <f t="shared" si="15"/>
        <v>0</v>
      </c>
      <c r="K6077" s="267"/>
      <c r="L6077" s="73"/>
      <c r="M6077" s="27" t="s">
        <v>1</v>
      </c>
      <c r="N6077" s="233" t="s">
        <v>43</v>
      </c>
      <c r="P6077" s="269">
        <f t="shared" si="16"/>
        <v>0</v>
      </c>
      <c r="Q6077" s="269">
        <v>3.3500000000000001E-3</v>
      </c>
      <c r="R6077" s="269">
        <f t="shared" si="17"/>
        <v>1.0385E-2</v>
      </c>
      <c r="S6077" s="269">
        <v>0</v>
      </c>
      <c r="T6077" s="270">
        <f t="shared" si="18"/>
        <v>0</v>
      </c>
      <c r="AR6077" s="271" t="s">
        <v>495</v>
      </c>
      <c r="AT6077" s="271" t="s">
        <v>368</v>
      </c>
      <c r="AU6077" s="271" t="s">
        <v>90</v>
      </c>
      <c r="AY6077" s="53" t="s">
        <v>366</v>
      </c>
      <c r="BE6077" s="179">
        <f t="shared" si="19"/>
        <v>0</v>
      </c>
      <c r="BF6077" s="179">
        <f t="shared" si="20"/>
        <v>0</v>
      </c>
      <c r="BG6077" s="179">
        <f t="shared" si="21"/>
        <v>0</v>
      </c>
      <c r="BH6077" s="179">
        <f t="shared" si="22"/>
        <v>0</v>
      </c>
      <c r="BI6077" s="179">
        <f t="shared" si="23"/>
        <v>0</v>
      </c>
      <c r="BJ6077" s="53" t="s">
        <v>90</v>
      </c>
      <c r="BK6077" s="179">
        <f t="shared" si="24"/>
        <v>0</v>
      </c>
      <c r="BL6077" s="53" t="s">
        <v>495</v>
      </c>
      <c r="BM6077" s="271" t="s">
        <v>4924</v>
      </c>
    </row>
    <row r="6078" spans="2:65" s="74" customFormat="1" ht="37.9" customHeight="1">
      <c r="B6078" s="73"/>
      <c r="C6078" s="260" t="s">
        <v>4925</v>
      </c>
      <c r="D6078" s="260" t="s">
        <v>368</v>
      </c>
      <c r="E6078" s="261" t="s">
        <v>4926</v>
      </c>
      <c r="F6078" s="262" t="s">
        <v>4927</v>
      </c>
      <c r="G6078" s="263" t="s">
        <v>265</v>
      </c>
      <c r="H6078" s="264">
        <v>33.700000000000003</v>
      </c>
      <c r="I6078" s="26"/>
      <c r="J6078" s="266">
        <f t="shared" si="15"/>
        <v>0</v>
      </c>
      <c r="K6078" s="267"/>
      <c r="L6078" s="73"/>
      <c r="M6078" s="27" t="s">
        <v>1</v>
      </c>
      <c r="N6078" s="233" t="s">
        <v>43</v>
      </c>
      <c r="P6078" s="269">
        <f t="shared" si="16"/>
        <v>0</v>
      </c>
      <c r="Q6078" s="269">
        <v>3.3500000000000001E-3</v>
      </c>
      <c r="R6078" s="269">
        <f t="shared" si="17"/>
        <v>0.11289500000000001</v>
      </c>
      <c r="S6078" s="269">
        <v>0</v>
      </c>
      <c r="T6078" s="270">
        <f t="shared" si="18"/>
        <v>0</v>
      </c>
      <c r="AR6078" s="271" t="s">
        <v>495</v>
      </c>
      <c r="AT6078" s="271" t="s">
        <v>368</v>
      </c>
      <c r="AU6078" s="271" t="s">
        <v>90</v>
      </c>
      <c r="AY6078" s="53" t="s">
        <v>366</v>
      </c>
      <c r="BE6078" s="179">
        <f t="shared" si="19"/>
        <v>0</v>
      </c>
      <c r="BF6078" s="179">
        <f t="shared" si="20"/>
        <v>0</v>
      </c>
      <c r="BG6078" s="179">
        <f t="shared" si="21"/>
        <v>0</v>
      </c>
      <c r="BH6078" s="179">
        <f t="shared" si="22"/>
        <v>0</v>
      </c>
      <c r="BI6078" s="179">
        <f t="shared" si="23"/>
        <v>0</v>
      </c>
      <c r="BJ6078" s="53" t="s">
        <v>90</v>
      </c>
      <c r="BK6078" s="179">
        <f t="shared" si="24"/>
        <v>0</v>
      </c>
      <c r="BL6078" s="53" t="s">
        <v>495</v>
      </c>
      <c r="BM6078" s="271" t="s">
        <v>4928</v>
      </c>
    </row>
    <row r="6079" spans="2:65" s="280" customFormat="1">
      <c r="B6079" s="279"/>
      <c r="D6079" s="274" t="s">
        <v>373</v>
      </c>
      <c r="E6079" s="281" t="s">
        <v>1</v>
      </c>
      <c r="F6079" s="282" t="s">
        <v>4929</v>
      </c>
      <c r="H6079" s="283">
        <v>33.700000000000003</v>
      </c>
      <c r="L6079" s="279"/>
      <c r="M6079" s="284"/>
      <c r="T6079" s="285"/>
      <c r="AT6079" s="281" t="s">
        <v>373</v>
      </c>
      <c r="AU6079" s="281" t="s">
        <v>90</v>
      </c>
      <c r="AV6079" s="280" t="s">
        <v>90</v>
      </c>
      <c r="AW6079" s="280" t="s">
        <v>31</v>
      </c>
      <c r="AX6079" s="280" t="s">
        <v>84</v>
      </c>
      <c r="AY6079" s="281" t="s">
        <v>366</v>
      </c>
    </row>
    <row r="6080" spans="2:65" s="74" customFormat="1" ht="44.25" customHeight="1">
      <c r="B6080" s="73"/>
      <c r="C6080" s="260" t="s">
        <v>4930</v>
      </c>
      <c r="D6080" s="260" t="s">
        <v>368</v>
      </c>
      <c r="E6080" s="261" t="s">
        <v>4931</v>
      </c>
      <c r="F6080" s="262" t="s">
        <v>4932</v>
      </c>
      <c r="G6080" s="263" t="s">
        <v>265</v>
      </c>
      <c r="H6080" s="264">
        <v>4.95</v>
      </c>
      <c r="I6080" s="26"/>
      <c r="J6080" s="266">
        <f t="shared" ref="J6080:J6100" si="25">ROUND(I6080*H6080,2)</f>
        <v>0</v>
      </c>
      <c r="K6080" s="267"/>
      <c r="L6080" s="73"/>
      <c r="M6080" s="27" t="s">
        <v>1</v>
      </c>
      <c r="N6080" s="233" t="s">
        <v>43</v>
      </c>
      <c r="P6080" s="269">
        <f t="shared" ref="P6080:P6100" si="26">O6080*H6080</f>
        <v>0</v>
      </c>
      <c r="Q6080" s="269">
        <v>3.3500000000000001E-3</v>
      </c>
      <c r="R6080" s="269">
        <f t="shared" ref="R6080:R6100" si="27">Q6080*H6080</f>
        <v>1.65825E-2</v>
      </c>
      <c r="S6080" s="269">
        <v>0</v>
      </c>
      <c r="T6080" s="270">
        <f t="shared" ref="T6080:T6100" si="28">S6080*H6080</f>
        <v>0</v>
      </c>
      <c r="AR6080" s="271" t="s">
        <v>495</v>
      </c>
      <c r="AT6080" s="271" t="s">
        <v>368</v>
      </c>
      <c r="AU6080" s="271" t="s">
        <v>90</v>
      </c>
      <c r="AY6080" s="53" t="s">
        <v>366</v>
      </c>
      <c r="BE6080" s="179">
        <f t="shared" ref="BE6080:BE6100" si="29">IF(N6080="základná",J6080,0)</f>
        <v>0</v>
      </c>
      <c r="BF6080" s="179">
        <f t="shared" ref="BF6080:BF6100" si="30">IF(N6080="znížená",J6080,0)</f>
        <v>0</v>
      </c>
      <c r="BG6080" s="179">
        <f t="shared" ref="BG6080:BG6100" si="31">IF(N6080="zákl. prenesená",J6080,0)</f>
        <v>0</v>
      </c>
      <c r="BH6080" s="179">
        <f t="shared" ref="BH6080:BH6100" si="32">IF(N6080="zníž. prenesená",J6080,0)</f>
        <v>0</v>
      </c>
      <c r="BI6080" s="179">
        <f t="shared" ref="BI6080:BI6100" si="33">IF(N6080="nulová",J6080,0)</f>
        <v>0</v>
      </c>
      <c r="BJ6080" s="53" t="s">
        <v>90</v>
      </c>
      <c r="BK6080" s="179">
        <f t="shared" ref="BK6080:BK6100" si="34">ROUND(I6080*H6080,2)</f>
        <v>0</v>
      </c>
      <c r="BL6080" s="53" t="s">
        <v>495</v>
      </c>
      <c r="BM6080" s="271" t="s">
        <v>4933</v>
      </c>
    </row>
    <row r="6081" spans="2:65" s="74" customFormat="1" ht="44.25" customHeight="1">
      <c r="B6081" s="73"/>
      <c r="C6081" s="260" t="s">
        <v>4934</v>
      </c>
      <c r="D6081" s="260" t="s">
        <v>368</v>
      </c>
      <c r="E6081" s="261" t="s">
        <v>4935</v>
      </c>
      <c r="F6081" s="262" t="s">
        <v>4936</v>
      </c>
      <c r="G6081" s="263" t="s">
        <v>265</v>
      </c>
      <c r="H6081" s="264">
        <v>6.4</v>
      </c>
      <c r="I6081" s="26"/>
      <c r="J6081" s="266">
        <f t="shared" si="25"/>
        <v>0</v>
      </c>
      <c r="K6081" s="267"/>
      <c r="L6081" s="73"/>
      <c r="M6081" s="27" t="s">
        <v>1</v>
      </c>
      <c r="N6081" s="233" t="s">
        <v>43</v>
      </c>
      <c r="P6081" s="269">
        <f t="shared" si="26"/>
        <v>0</v>
      </c>
      <c r="Q6081" s="269">
        <v>3.3500000000000001E-3</v>
      </c>
      <c r="R6081" s="269">
        <f t="shared" si="27"/>
        <v>2.1440000000000001E-2</v>
      </c>
      <c r="S6081" s="269">
        <v>0</v>
      </c>
      <c r="T6081" s="270">
        <f t="shared" si="28"/>
        <v>0</v>
      </c>
      <c r="AR6081" s="271" t="s">
        <v>495</v>
      </c>
      <c r="AT6081" s="271" t="s">
        <v>368</v>
      </c>
      <c r="AU6081" s="271" t="s">
        <v>90</v>
      </c>
      <c r="AY6081" s="53" t="s">
        <v>366</v>
      </c>
      <c r="BE6081" s="179">
        <f t="shared" si="29"/>
        <v>0</v>
      </c>
      <c r="BF6081" s="179">
        <f t="shared" si="30"/>
        <v>0</v>
      </c>
      <c r="BG6081" s="179">
        <f t="shared" si="31"/>
        <v>0</v>
      </c>
      <c r="BH6081" s="179">
        <f t="shared" si="32"/>
        <v>0</v>
      </c>
      <c r="BI6081" s="179">
        <f t="shared" si="33"/>
        <v>0</v>
      </c>
      <c r="BJ6081" s="53" t="s">
        <v>90</v>
      </c>
      <c r="BK6081" s="179">
        <f t="shared" si="34"/>
        <v>0</v>
      </c>
      <c r="BL6081" s="53" t="s">
        <v>495</v>
      </c>
      <c r="BM6081" s="271" t="s">
        <v>4937</v>
      </c>
    </row>
    <row r="6082" spans="2:65" s="74" customFormat="1" ht="37.9" customHeight="1">
      <c r="B6082" s="73"/>
      <c r="C6082" s="260" t="s">
        <v>4938</v>
      </c>
      <c r="D6082" s="260" t="s">
        <v>368</v>
      </c>
      <c r="E6082" s="261" t="s">
        <v>4939</v>
      </c>
      <c r="F6082" s="262" t="s">
        <v>4940</v>
      </c>
      <c r="G6082" s="263" t="s">
        <v>265</v>
      </c>
      <c r="H6082" s="264">
        <v>19.5</v>
      </c>
      <c r="I6082" s="26"/>
      <c r="J6082" s="266">
        <f t="shared" si="25"/>
        <v>0</v>
      </c>
      <c r="K6082" s="267"/>
      <c r="L6082" s="73"/>
      <c r="M6082" s="27" t="s">
        <v>1</v>
      </c>
      <c r="N6082" s="233" t="s">
        <v>43</v>
      </c>
      <c r="P6082" s="269">
        <f t="shared" si="26"/>
        <v>0</v>
      </c>
      <c r="Q6082" s="269">
        <v>3.3500000000000001E-3</v>
      </c>
      <c r="R6082" s="269">
        <f t="shared" si="27"/>
        <v>6.5325000000000008E-2</v>
      </c>
      <c r="S6082" s="269">
        <v>0</v>
      </c>
      <c r="T6082" s="270">
        <f t="shared" si="28"/>
        <v>0</v>
      </c>
      <c r="AR6082" s="271" t="s">
        <v>495</v>
      </c>
      <c r="AT6082" s="271" t="s">
        <v>368</v>
      </c>
      <c r="AU6082" s="271" t="s">
        <v>90</v>
      </c>
      <c r="AY6082" s="53" t="s">
        <v>366</v>
      </c>
      <c r="BE6082" s="179">
        <f t="shared" si="29"/>
        <v>0</v>
      </c>
      <c r="BF6082" s="179">
        <f t="shared" si="30"/>
        <v>0</v>
      </c>
      <c r="BG6082" s="179">
        <f t="shared" si="31"/>
        <v>0</v>
      </c>
      <c r="BH6082" s="179">
        <f t="shared" si="32"/>
        <v>0</v>
      </c>
      <c r="BI6082" s="179">
        <f t="shared" si="33"/>
        <v>0</v>
      </c>
      <c r="BJ6082" s="53" t="s">
        <v>90</v>
      </c>
      <c r="BK6082" s="179">
        <f t="shared" si="34"/>
        <v>0</v>
      </c>
      <c r="BL6082" s="53" t="s">
        <v>495</v>
      </c>
      <c r="BM6082" s="271" t="s">
        <v>4941</v>
      </c>
    </row>
    <row r="6083" spans="2:65" s="74" customFormat="1" ht="44.25" customHeight="1">
      <c r="B6083" s="73"/>
      <c r="C6083" s="260" t="s">
        <v>4942</v>
      </c>
      <c r="D6083" s="260" t="s">
        <v>368</v>
      </c>
      <c r="E6083" s="261" t="s">
        <v>4943</v>
      </c>
      <c r="F6083" s="262" t="s">
        <v>4944</v>
      </c>
      <c r="G6083" s="263" t="s">
        <v>265</v>
      </c>
      <c r="H6083" s="264">
        <v>3.86</v>
      </c>
      <c r="I6083" s="26"/>
      <c r="J6083" s="266">
        <f t="shared" si="25"/>
        <v>0</v>
      </c>
      <c r="K6083" s="267"/>
      <c r="L6083" s="73"/>
      <c r="M6083" s="27" t="s">
        <v>1</v>
      </c>
      <c r="N6083" s="233" t="s">
        <v>43</v>
      </c>
      <c r="P6083" s="269">
        <f t="shared" si="26"/>
        <v>0</v>
      </c>
      <c r="Q6083" s="269">
        <v>3.3500000000000001E-3</v>
      </c>
      <c r="R6083" s="269">
        <f t="shared" si="27"/>
        <v>1.2931E-2</v>
      </c>
      <c r="S6083" s="269">
        <v>0</v>
      </c>
      <c r="T6083" s="270">
        <f t="shared" si="28"/>
        <v>0</v>
      </c>
      <c r="AR6083" s="271" t="s">
        <v>495</v>
      </c>
      <c r="AT6083" s="271" t="s">
        <v>368</v>
      </c>
      <c r="AU6083" s="271" t="s">
        <v>90</v>
      </c>
      <c r="AY6083" s="53" t="s">
        <v>366</v>
      </c>
      <c r="BE6083" s="179">
        <f t="shared" si="29"/>
        <v>0</v>
      </c>
      <c r="BF6083" s="179">
        <f t="shared" si="30"/>
        <v>0</v>
      </c>
      <c r="BG6083" s="179">
        <f t="shared" si="31"/>
        <v>0</v>
      </c>
      <c r="BH6083" s="179">
        <f t="shared" si="32"/>
        <v>0</v>
      </c>
      <c r="BI6083" s="179">
        <f t="shared" si="33"/>
        <v>0</v>
      </c>
      <c r="BJ6083" s="53" t="s">
        <v>90</v>
      </c>
      <c r="BK6083" s="179">
        <f t="shared" si="34"/>
        <v>0</v>
      </c>
      <c r="BL6083" s="53" t="s">
        <v>495</v>
      </c>
      <c r="BM6083" s="271" t="s">
        <v>4945</v>
      </c>
    </row>
    <row r="6084" spans="2:65" s="74" customFormat="1" ht="44.25" customHeight="1">
      <c r="B6084" s="73"/>
      <c r="C6084" s="260" t="s">
        <v>4946</v>
      </c>
      <c r="D6084" s="260" t="s">
        <v>368</v>
      </c>
      <c r="E6084" s="261" t="s">
        <v>4947</v>
      </c>
      <c r="F6084" s="262" t="s">
        <v>4948</v>
      </c>
      <c r="G6084" s="263" t="s">
        <v>265</v>
      </c>
      <c r="H6084" s="264">
        <v>2.74</v>
      </c>
      <c r="I6084" s="26"/>
      <c r="J6084" s="266">
        <f t="shared" si="25"/>
        <v>0</v>
      </c>
      <c r="K6084" s="267"/>
      <c r="L6084" s="73"/>
      <c r="M6084" s="27" t="s">
        <v>1</v>
      </c>
      <c r="N6084" s="233" t="s">
        <v>43</v>
      </c>
      <c r="P6084" s="269">
        <f t="shared" si="26"/>
        <v>0</v>
      </c>
      <c r="Q6084" s="269">
        <v>3.3500000000000001E-3</v>
      </c>
      <c r="R6084" s="269">
        <f t="shared" si="27"/>
        <v>9.1790000000000014E-3</v>
      </c>
      <c r="S6084" s="269">
        <v>0</v>
      </c>
      <c r="T6084" s="270">
        <f t="shared" si="28"/>
        <v>0</v>
      </c>
      <c r="AR6084" s="271" t="s">
        <v>495</v>
      </c>
      <c r="AT6084" s="271" t="s">
        <v>368</v>
      </c>
      <c r="AU6084" s="271" t="s">
        <v>90</v>
      </c>
      <c r="AY6084" s="53" t="s">
        <v>366</v>
      </c>
      <c r="BE6084" s="179">
        <f t="shared" si="29"/>
        <v>0</v>
      </c>
      <c r="BF6084" s="179">
        <f t="shared" si="30"/>
        <v>0</v>
      </c>
      <c r="BG6084" s="179">
        <f t="shared" si="31"/>
        <v>0</v>
      </c>
      <c r="BH6084" s="179">
        <f t="shared" si="32"/>
        <v>0</v>
      </c>
      <c r="BI6084" s="179">
        <f t="shared" si="33"/>
        <v>0</v>
      </c>
      <c r="BJ6084" s="53" t="s">
        <v>90</v>
      </c>
      <c r="BK6084" s="179">
        <f t="shared" si="34"/>
        <v>0</v>
      </c>
      <c r="BL6084" s="53" t="s">
        <v>495</v>
      </c>
      <c r="BM6084" s="271" t="s">
        <v>4949</v>
      </c>
    </row>
    <row r="6085" spans="2:65" s="74" customFormat="1" ht="44.25" customHeight="1">
      <c r="B6085" s="73"/>
      <c r="C6085" s="260" t="s">
        <v>4950</v>
      </c>
      <c r="D6085" s="260" t="s">
        <v>368</v>
      </c>
      <c r="E6085" s="261" t="s">
        <v>4951</v>
      </c>
      <c r="F6085" s="262" t="s">
        <v>4952</v>
      </c>
      <c r="G6085" s="263" t="s">
        <v>265</v>
      </c>
      <c r="H6085" s="264">
        <v>5.92</v>
      </c>
      <c r="I6085" s="26"/>
      <c r="J6085" s="266">
        <f t="shared" si="25"/>
        <v>0</v>
      </c>
      <c r="K6085" s="267"/>
      <c r="L6085" s="73"/>
      <c r="M6085" s="27" t="s">
        <v>1</v>
      </c>
      <c r="N6085" s="233" t="s">
        <v>43</v>
      </c>
      <c r="P6085" s="269">
        <f t="shared" si="26"/>
        <v>0</v>
      </c>
      <c r="Q6085" s="269">
        <v>3.3500000000000001E-3</v>
      </c>
      <c r="R6085" s="269">
        <f t="shared" si="27"/>
        <v>1.9831999999999999E-2</v>
      </c>
      <c r="S6085" s="269">
        <v>0</v>
      </c>
      <c r="T6085" s="270">
        <f t="shared" si="28"/>
        <v>0</v>
      </c>
      <c r="AR6085" s="271" t="s">
        <v>495</v>
      </c>
      <c r="AT6085" s="271" t="s">
        <v>368</v>
      </c>
      <c r="AU6085" s="271" t="s">
        <v>90</v>
      </c>
      <c r="AY6085" s="53" t="s">
        <v>366</v>
      </c>
      <c r="BE6085" s="179">
        <f t="shared" si="29"/>
        <v>0</v>
      </c>
      <c r="BF6085" s="179">
        <f t="shared" si="30"/>
        <v>0</v>
      </c>
      <c r="BG6085" s="179">
        <f t="shared" si="31"/>
        <v>0</v>
      </c>
      <c r="BH6085" s="179">
        <f t="shared" si="32"/>
        <v>0</v>
      </c>
      <c r="BI6085" s="179">
        <f t="shared" si="33"/>
        <v>0</v>
      </c>
      <c r="BJ6085" s="53" t="s">
        <v>90</v>
      </c>
      <c r="BK6085" s="179">
        <f t="shared" si="34"/>
        <v>0</v>
      </c>
      <c r="BL6085" s="53" t="s">
        <v>495</v>
      </c>
      <c r="BM6085" s="271" t="s">
        <v>4953</v>
      </c>
    </row>
    <row r="6086" spans="2:65" s="74" customFormat="1" ht="37.9" customHeight="1">
      <c r="B6086" s="73"/>
      <c r="C6086" s="260" t="s">
        <v>4954</v>
      </c>
      <c r="D6086" s="260" t="s">
        <v>368</v>
      </c>
      <c r="E6086" s="261" t="s">
        <v>4955</v>
      </c>
      <c r="F6086" s="262" t="s">
        <v>4956</v>
      </c>
      <c r="G6086" s="263" t="s">
        <v>265</v>
      </c>
      <c r="H6086" s="264">
        <v>21</v>
      </c>
      <c r="I6086" s="26"/>
      <c r="J6086" s="266">
        <f t="shared" si="25"/>
        <v>0</v>
      </c>
      <c r="K6086" s="267"/>
      <c r="L6086" s="73"/>
      <c r="M6086" s="27" t="s">
        <v>1</v>
      </c>
      <c r="N6086" s="233" t="s">
        <v>43</v>
      </c>
      <c r="P6086" s="269">
        <f t="shared" si="26"/>
        <v>0</v>
      </c>
      <c r="Q6086" s="269">
        <v>3.3500000000000001E-3</v>
      </c>
      <c r="R6086" s="269">
        <f t="shared" si="27"/>
        <v>7.0349999999999996E-2</v>
      </c>
      <c r="S6086" s="269">
        <v>0</v>
      </c>
      <c r="T6086" s="270">
        <f t="shared" si="28"/>
        <v>0</v>
      </c>
      <c r="AR6086" s="271" t="s">
        <v>495</v>
      </c>
      <c r="AT6086" s="271" t="s">
        <v>368</v>
      </c>
      <c r="AU6086" s="271" t="s">
        <v>90</v>
      </c>
      <c r="AY6086" s="53" t="s">
        <v>366</v>
      </c>
      <c r="BE6086" s="179">
        <f t="shared" si="29"/>
        <v>0</v>
      </c>
      <c r="BF6086" s="179">
        <f t="shared" si="30"/>
        <v>0</v>
      </c>
      <c r="BG6086" s="179">
        <f t="shared" si="31"/>
        <v>0</v>
      </c>
      <c r="BH6086" s="179">
        <f t="shared" si="32"/>
        <v>0</v>
      </c>
      <c r="BI6086" s="179">
        <f t="shared" si="33"/>
        <v>0</v>
      </c>
      <c r="BJ6086" s="53" t="s">
        <v>90</v>
      </c>
      <c r="BK6086" s="179">
        <f t="shared" si="34"/>
        <v>0</v>
      </c>
      <c r="BL6086" s="53" t="s">
        <v>495</v>
      </c>
      <c r="BM6086" s="271" t="s">
        <v>4957</v>
      </c>
    </row>
    <row r="6087" spans="2:65" s="74" customFormat="1" ht="37.9" customHeight="1">
      <c r="B6087" s="73"/>
      <c r="C6087" s="260" t="s">
        <v>4958</v>
      </c>
      <c r="D6087" s="260" t="s">
        <v>368</v>
      </c>
      <c r="E6087" s="261" t="s">
        <v>4959</v>
      </c>
      <c r="F6087" s="262" t="s">
        <v>4960</v>
      </c>
      <c r="G6087" s="263" t="s">
        <v>265</v>
      </c>
      <c r="H6087" s="264">
        <v>7</v>
      </c>
      <c r="I6087" s="26"/>
      <c r="J6087" s="266">
        <f t="shared" si="25"/>
        <v>0</v>
      </c>
      <c r="K6087" s="267"/>
      <c r="L6087" s="73"/>
      <c r="M6087" s="27" t="s">
        <v>1</v>
      </c>
      <c r="N6087" s="233" t="s">
        <v>43</v>
      </c>
      <c r="P6087" s="269">
        <f t="shared" si="26"/>
        <v>0</v>
      </c>
      <c r="Q6087" s="269">
        <v>3.3500000000000001E-3</v>
      </c>
      <c r="R6087" s="269">
        <f t="shared" si="27"/>
        <v>2.3450000000000002E-2</v>
      </c>
      <c r="S6087" s="269">
        <v>0</v>
      </c>
      <c r="T6087" s="270">
        <f t="shared" si="28"/>
        <v>0</v>
      </c>
      <c r="AR6087" s="271" t="s">
        <v>495</v>
      </c>
      <c r="AT6087" s="271" t="s">
        <v>368</v>
      </c>
      <c r="AU6087" s="271" t="s">
        <v>90</v>
      </c>
      <c r="AY6087" s="53" t="s">
        <v>366</v>
      </c>
      <c r="BE6087" s="179">
        <f t="shared" si="29"/>
        <v>0</v>
      </c>
      <c r="BF6087" s="179">
        <f t="shared" si="30"/>
        <v>0</v>
      </c>
      <c r="BG6087" s="179">
        <f t="shared" si="31"/>
        <v>0</v>
      </c>
      <c r="BH6087" s="179">
        <f t="shared" si="32"/>
        <v>0</v>
      </c>
      <c r="BI6087" s="179">
        <f t="shared" si="33"/>
        <v>0</v>
      </c>
      <c r="BJ6087" s="53" t="s">
        <v>90</v>
      </c>
      <c r="BK6087" s="179">
        <f t="shared" si="34"/>
        <v>0</v>
      </c>
      <c r="BL6087" s="53" t="s">
        <v>495</v>
      </c>
      <c r="BM6087" s="271" t="s">
        <v>4961</v>
      </c>
    </row>
    <row r="6088" spans="2:65" s="74" customFormat="1" ht="37.9" customHeight="1">
      <c r="B6088" s="73"/>
      <c r="C6088" s="260" t="s">
        <v>4962</v>
      </c>
      <c r="D6088" s="260" t="s">
        <v>368</v>
      </c>
      <c r="E6088" s="261" t="s">
        <v>4963</v>
      </c>
      <c r="F6088" s="262" t="s">
        <v>4964</v>
      </c>
      <c r="G6088" s="263" t="s">
        <v>265</v>
      </c>
      <c r="H6088" s="264">
        <v>3.78</v>
      </c>
      <c r="I6088" s="26"/>
      <c r="J6088" s="266">
        <f t="shared" si="25"/>
        <v>0</v>
      </c>
      <c r="K6088" s="267"/>
      <c r="L6088" s="73"/>
      <c r="M6088" s="27" t="s">
        <v>1</v>
      </c>
      <c r="N6088" s="233" t="s">
        <v>43</v>
      </c>
      <c r="P6088" s="269">
        <f t="shared" si="26"/>
        <v>0</v>
      </c>
      <c r="Q6088" s="269">
        <v>3.3500000000000001E-3</v>
      </c>
      <c r="R6088" s="269">
        <f t="shared" si="27"/>
        <v>1.2662999999999999E-2</v>
      </c>
      <c r="S6088" s="269">
        <v>0</v>
      </c>
      <c r="T6088" s="270">
        <f t="shared" si="28"/>
        <v>0</v>
      </c>
      <c r="AR6088" s="271" t="s">
        <v>495</v>
      </c>
      <c r="AT6088" s="271" t="s">
        <v>368</v>
      </c>
      <c r="AU6088" s="271" t="s">
        <v>90</v>
      </c>
      <c r="AY6088" s="53" t="s">
        <v>366</v>
      </c>
      <c r="BE6088" s="179">
        <f t="shared" si="29"/>
        <v>0</v>
      </c>
      <c r="BF6088" s="179">
        <f t="shared" si="30"/>
        <v>0</v>
      </c>
      <c r="BG6088" s="179">
        <f t="shared" si="31"/>
        <v>0</v>
      </c>
      <c r="BH6088" s="179">
        <f t="shared" si="32"/>
        <v>0</v>
      </c>
      <c r="BI6088" s="179">
        <f t="shared" si="33"/>
        <v>0</v>
      </c>
      <c r="BJ6088" s="53" t="s">
        <v>90</v>
      </c>
      <c r="BK6088" s="179">
        <f t="shared" si="34"/>
        <v>0</v>
      </c>
      <c r="BL6088" s="53" t="s">
        <v>495</v>
      </c>
      <c r="BM6088" s="271" t="s">
        <v>4965</v>
      </c>
    </row>
    <row r="6089" spans="2:65" s="74" customFormat="1" ht="37.9" customHeight="1">
      <c r="B6089" s="73"/>
      <c r="C6089" s="260" t="s">
        <v>4966</v>
      </c>
      <c r="D6089" s="260" t="s">
        <v>368</v>
      </c>
      <c r="E6089" s="261" t="s">
        <v>4967</v>
      </c>
      <c r="F6089" s="262" t="s">
        <v>4968</v>
      </c>
      <c r="G6089" s="263" t="s">
        <v>265</v>
      </c>
      <c r="H6089" s="264">
        <v>5.7</v>
      </c>
      <c r="I6089" s="26"/>
      <c r="J6089" s="266">
        <f t="shared" si="25"/>
        <v>0</v>
      </c>
      <c r="K6089" s="267"/>
      <c r="L6089" s="73"/>
      <c r="M6089" s="27" t="s">
        <v>1</v>
      </c>
      <c r="N6089" s="233" t="s">
        <v>43</v>
      </c>
      <c r="P6089" s="269">
        <f t="shared" si="26"/>
        <v>0</v>
      </c>
      <c r="Q6089" s="269">
        <v>3.3500000000000001E-3</v>
      </c>
      <c r="R6089" s="269">
        <f t="shared" si="27"/>
        <v>1.9095000000000001E-2</v>
      </c>
      <c r="S6089" s="269">
        <v>0</v>
      </c>
      <c r="T6089" s="270">
        <f t="shared" si="28"/>
        <v>0</v>
      </c>
      <c r="AR6089" s="271" t="s">
        <v>495</v>
      </c>
      <c r="AT6089" s="271" t="s">
        <v>368</v>
      </c>
      <c r="AU6089" s="271" t="s">
        <v>90</v>
      </c>
      <c r="AY6089" s="53" t="s">
        <v>366</v>
      </c>
      <c r="BE6089" s="179">
        <f t="shared" si="29"/>
        <v>0</v>
      </c>
      <c r="BF6089" s="179">
        <f t="shared" si="30"/>
        <v>0</v>
      </c>
      <c r="BG6089" s="179">
        <f t="shared" si="31"/>
        <v>0</v>
      </c>
      <c r="BH6089" s="179">
        <f t="shared" si="32"/>
        <v>0</v>
      </c>
      <c r="BI6089" s="179">
        <f t="shared" si="33"/>
        <v>0</v>
      </c>
      <c r="BJ6089" s="53" t="s">
        <v>90</v>
      </c>
      <c r="BK6089" s="179">
        <f t="shared" si="34"/>
        <v>0</v>
      </c>
      <c r="BL6089" s="53" t="s">
        <v>495</v>
      </c>
      <c r="BM6089" s="271" t="s">
        <v>4969</v>
      </c>
    </row>
    <row r="6090" spans="2:65" s="74" customFormat="1" ht="37.9" customHeight="1">
      <c r="B6090" s="73"/>
      <c r="C6090" s="260" t="s">
        <v>4970</v>
      </c>
      <c r="D6090" s="260" t="s">
        <v>368</v>
      </c>
      <c r="E6090" s="261" t="s">
        <v>4971</v>
      </c>
      <c r="F6090" s="262" t="s">
        <v>4972</v>
      </c>
      <c r="G6090" s="263" t="s">
        <v>265</v>
      </c>
      <c r="H6090" s="264">
        <v>7.45</v>
      </c>
      <c r="I6090" s="26"/>
      <c r="J6090" s="266">
        <f t="shared" si="25"/>
        <v>0</v>
      </c>
      <c r="K6090" s="267"/>
      <c r="L6090" s="73"/>
      <c r="M6090" s="27" t="s">
        <v>1</v>
      </c>
      <c r="N6090" s="233" t="s">
        <v>43</v>
      </c>
      <c r="P6090" s="269">
        <f t="shared" si="26"/>
        <v>0</v>
      </c>
      <c r="Q6090" s="269">
        <v>3.3500000000000001E-3</v>
      </c>
      <c r="R6090" s="269">
        <f t="shared" si="27"/>
        <v>2.4957500000000001E-2</v>
      </c>
      <c r="S6090" s="269">
        <v>0</v>
      </c>
      <c r="T6090" s="270">
        <f t="shared" si="28"/>
        <v>0</v>
      </c>
      <c r="AR6090" s="271" t="s">
        <v>495</v>
      </c>
      <c r="AT6090" s="271" t="s">
        <v>368</v>
      </c>
      <c r="AU6090" s="271" t="s">
        <v>90</v>
      </c>
      <c r="AY6090" s="53" t="s">
        <v>366</v>
      </c>
      <c r="BE6090" s="179">
        <f t="shared" si="29"/>
        <v>0</v>
      </c>
      <c r="BF6090" s="179">
        <f t="shared" si="30"/>
        <v>0</v>
      </c>
      <c r="BG6090" s="179">
        <f t="shared" si="31"/>
        <v>0</v>
      </c>
      <c r="BH6090" s="179">
        <f t="shared" si="32"/>
        <v>0</v>
      </c>
      <c r="BI6090" s="179">
        <f t="shared" si="33"/>
        <v>0</v>
      </c>
      <c r="BJ6090" s="53" t="s">
        <v>90</v>
      </c>
      <c r="BK6090" s="179">
        <f t="shared" si="34"/>
        <v>0</v>
      </c>
      <c r="BL6090" s="53" t="s">
        <v>495</v>
      </c>
      <c r="BM6090" s="271" t="s">
        <v>4973</v>
      </c>
    </row>
    <row r="6091" spans="2:65" s="74" customFormat="1" ht="44.25" customHeight="1">
      <c r="B6091" s="73"/>
      <c r="C6091" s="260" t="s">
        <v>4974</v>
      </c>
      <c r="D6091" s="260" t="s">
        <v>368</v>
      </c>
      <c r="E6091" s="261" t="s">
        <v>4975</v>
      </c>
      <c r="F6091" s="262" t="s">
        <v>4976</v>
      </c>
      <c r="G6091" s="263" t="s">
        <v>265</v>
      </c>
      <c r="H6091" s="264">
        <v>1.7</v>
      </c>
      <c r="I6091" s="26"/>
      <c r="J6091" s="266">
        <f t="shared" si="25"/>
        <v>0</v>
      </c>
      <c r="K6091" s="267"/>
      <c r="L6091" s="73"/>
      <c r="M6091" s="27" t="s">
        <v>1</v>
      </c>
      <c r="N6091" s="233" t="s">
        <v>43</v>
      </c>
      <c r="P6091" s="269">
        <f t="shared" si="26"/>
        <v>0</v>
      </c>
      <c r="Q6091" s="269">
        <v>3.3500000000000001E-3</v>
      </c>
      <c r="R6091" s="269">
        <f t="shared" si="27"/>
        <v>5.6950000000000004E-3</v>
      </c>
      <c r="S6091" s="269">
        <v>0</v>
      </c>
      <c r="T6091" s="270">
        <f t="shared" si="28"/>
        <v>0</v>
      </c>
      <c r="AR6091" s="271" t="s">
        <v>495</v>
      </c>
      <c r="AT6091" s="271" t="s">
        <v>368</v>
      </c>
      <c r="AU6091" s="271" t="s">
        <v>90</v>
      </c>
      <c r="AY6091" s="53" t="s">
        <v>366</v>
      </c>
      <c r="BE6091" s="179">
        <f t="shared" si="29"/>
        <v>0</v>
      </c>
      <c r="BF6091" s="179">
        <f t="shared" si="30"/>
        <v>0</v>
      </c>
      <c r="BG6091" s="179">
        <f t="shared" si="31"/>
        <v>0</v>
      </c>
      <c r="BH6091" s="179">
        <f t="shared" si="32"/>
        <v>0</v>
      </c>
      <c r="BI6091" s="179">
        <f t="shared" si="33"/>
        <v>0</v>
      </c>
      <c r="BJ6091" s="53" t="s">
        <v>90</v>
      </c>
      <c r="BK6091" s="179">
        <f t="shared" si="34"/>
        <v>0</v>
      </c>
      <c r="BL6091" s="53" t="s">
        <v>495</v>
      </c>
      <c r="BM6091" s="271" t="s">
        <v>4977</v>
      </c>
    </row>
    <row r="6092" spans="2:65" s="74" customFormat="1" ht="44.25" customHeight="1">
      <c r="B6092" s="73"/>
      <c r="C6092" s="260" t="s">
        <v>4978</v>
      </c>
      <c r="D6092" s="260" t="s">
        <v>368</v>
      </c>
      <c r="E6092" s="261" t="s">
        <v>4979</v>
      </c>
      <c r="F6092" s="262" t="s">
        <v>4980</v>
      </c>
      <c r="G6092" s="263" t="s">
        <v>265</v>
      </c>
      <c r="H6092" s="264">
        <v>4.0599999999999996</v>
      </c>
      <c r="I6092" s="26"/>
      <c r="J6092" s="266">
        <f t="shared" si="25"/>
        <v>0</v>
      </c>
      <c r="K6092" s="267"/>
      <c r="L6092" s="73"/>
      <c r="M6092" s="27" t="s">
        <v>1</v>
      </c>
      <c r="N6092" s="233" t="s">
        <v>43</v>
      </c>
      <c r="P6092" s="269">
        <f t="shared" si="26"/>
        <v>0</v>
      </c>
      <c r="Q6092" s="269">
        <v>3.3500000000000001E-3</v>
      </c>
      <c r="R6092" s="269">
        <f t="shared" si="27"/>
        <v>1.3600999999999999E-2</v>
      </c>
      <c r="S6092" s="269">
        <v>0</v>
      </c>
      <c r="T6092" s="270">
        <f t="shared" si="28"/>
        <v>0</v>
      </c>
      <c r="AR6092" s="271" t="s">
        <v>495</v>
      </c>
      <c r="AT6092" s="271" t="s">
        <v>368</v>
      </c>
      <c r="AU6092" s="271" t="s">
        <v>90</v>
      </c>
      <c r="AY6092" s="53" t="s">
        <v>366</v>
      </c>
      <c r="BE6092" s="179">
        <f t="shared" si="29"/>
        <v>0</v>
      </c>
      <c r="BF6092" s="179">
        <f t="shared" si="30"/>
        <v>0</v>
      </c>
      <c r="BG6092" s="179">
        <f t="shared" si="31"/>
        <v>0</v>
      </c>
      <c r="BH6092" s="179">
        <f t="shared" si="32"/>
        <v>0</v>
      </c>
      <c r="BI6092" s="179">
        <f t="shared" si="33"/>
        <v>0</v>
      </c>
      <c r="BJ6092" s="53" t="s">
        <v>90</v>
      </c>
      <c r="BK6092" s="179">
        <f t="shared" si="34"/>
        <v>0</v>
      </c>
      <c r="BL6092" s="53" t="s">
        <v>495</v>
      </c>
      <c r="BM6092" s="271" t="s">
        <v>4981</v>
      </c>
    </row>
    <row r="6093" spans="2:65" s="74" customFormat="1" ht="44.25" customHeight="1">
      <c r="B6093" s="73"/>
      <c r="C6093" s="260" t="s">
        <v>4982</v>
      </c>
      <c r="D6093" s="260" t="s">
        <v>368</v>
      </c>
      <c r="E6093" s="261" t="s">
        <v>4983</v>
      </c>
      <c r="F6093" s="262" t="s">
        <v>4984</v>
      </c>
      <c r="G6093" s="263" t="s">
        <v>265</v>
      </c>
      <c r="H6093" s="264">
        <v>1.64</v>
      </c>
      <c r="I6093" s="26"/>
      <c r="J6093" s="266">
        <f t="shared" si="25"/>
        <v>0</v>
      </c>
      <c r="K6093" s="267"/>
      <c r="L6093" s="73"/>
      <c r="M6093" s="27" t="s">
        <v>1</v>
      </c>
      <c r="N6093" s="233" t="s">
        <v>43</v>
      </c>
      <c r="P6093" s="269">
        <f t="shared" si="26"/>
        <v>0</v>
      </c>
      <c r="Q6093" s="269">
        <v>3.3500000000000001E-3</v>
      </c>
      <c r="R6093" s="269">
        <f t="shared" si="27"/>
        <v>5.4939999999999998E-3</v>
      </c>
      <c r="S6093" s="269">
        <v>0</v>
      </c>
      <c r="T6093" s="270">
        <f t="shared" si="28"/>
        <v>0</v>
      </c>
      <c r="AR6093" s="271" t="s">
        <v>495</v>
      </c>
      <c r="AT6093" s="271" t="s">
        <v>368</v>
      </c>
      <c r="AU6093" s="271" t="s">
        <v>90</v>
      </c>
      <c r="AY6093" s="53" t="s">
        <v>366</v>
      </c>
      <c r="BE6093" s="179">
        <f t="shared" si="29"/>
        <v>0</v>
      </c>
      <c r="BF6093" s="179">
        <f t="shared" si="30"/>
        <v>0</v>
      </c>
      <c r="BG6093" s="179">
        <f t="shared" si="31"/>
        <v>0</v>
      </c>
      <c r="BH6093" s="179">
        <f t="shared" si="32"/>
        <v>0</v>
      </c>
      <c r="BI6093" s="179">
        <f t="shared" si="33"/>
        <v>0</v>
      </c>
      <c r="BJ6093" s="53" t="s">
        <v>90</v>
      </c>
      <c r="BK6093" s="179">
        <f t="shared" si="34"/>
        <v>0</v>
      </c>
      <c r="BL6093" s="53" t="s">
        <v>495</v>
      </c>
      <c r="BM6093" s="271" t="s">
        <v>4985</v>
      </c>
    </row>
    <row r="6094" spans="2:65" s="74" customFormat="1" ht="44.25" customHeight="1">
      <c r="B6094" s="73"/>
      <c r="C6094" s="260" t="s">
        <v>4986</v>
      </c>
      <c r="D6094" s="260" t="s">
        <v>368</v>
      </c>
      <c r="E6094" s="261" t="s">
        <v>4987</v>
      </c>
      <c r="F6094" s="262" t="s">
        <v>4988</v>
      </c>
      <c r="G6094" s="263" t="s">
        <v>265</v>
      </c>
      <c r="H6094" s="264">
        <v>0.9</v>
      </c>
      <c r="I6094" s="26"/>
      <c r="J6094" s="266">
        <f t="shared" si="25"/>
        <v>0</v>
      </c>
      <c r="K6094" s="267"/>
      <c r="L6094" s="73"/>
      <c r="M6094" s="27" t="s">
        <v>1</v>
      </c>
      <c r="N6094" s="233" t="s">
        <v>43</v>
      </c>
      <c r="P6094" s="269">
        <f t="shared" si="26"/>
        <v>0</v>
      </c>
      <c r="Q6094" s="269">
        <v>3.3500000000000001E-3</v>
      </c>
      <c r="R6094" s="269">
        <f t="shared" si="27"/>
        <v>3.0150000000000003E-3</v>
      </c>
      <c r="S6094" s="269">
        <v>0</v>
      </c>
      <c r="T6094" s="270">
        <f t="shared" si="28"/>
        <v>0</v>
      </c>
      <c r="AR6094" s="271" t="s">
        <v>495</v>
      </c>
      <c r="AT6094" s="271" t="s">
        <v>368</v>
      </c>
      <c r="AU6094" s="271" t="s">
        <v>90</v>
      </c>
      <c r="AY6094" s="53" t="s">
        <v>366</v>
      </c>
      <c r="BE6094" s="179">
        <f t="shared" si="29"/>
        <v>0</v>
      </c>
      <c r="BF6094" s="179">
        <f t="shared" si="30"/>
        <v>0</v>
      </c>
      <c r="BG6094" s="179">
        <f t="shared" si="31"/>
        <v>0</v>
      </c>
      <c r="BH6094" s="179">
        <f t="shared" si="32"/>
        <v>0</v>
      </c>
      <c r="BI6094" s="179">
        <f t="shared" si="33"/>
        <v>0</v>
      </c>
      <c r="BJ6094" s="53" t="s">
        <v>90</v>
      </c>
      <c r="BK6094" s="179">
        <f t="shared" si="34"/>
        <v>0</v>
      </c>
      <c r="BL6094" s="53" t="s">
        <v>495</v>
      </c>
      <c r="BM6094" s="271" t="s">
        <v>4989</v>
      </c>
    </row>
    <row r="6095" spans="2:65" s="74" customFormat="1" ht="44.25" customHeight="1">
      <c r="B6095" s="73"/>
      <c r="C6095" s="260" t="s">
        <v>4990</v>
      </c>
      <c r="D6095" s="260" t="s">
        <v>368</v>
      </c>
      <c r="E6095" s="261" t="s">
        <v>4991</v>
      </c>
      <c r="F6095" s="262" t="s">
        <v>4992</v>
      </c>
      <c r="G6095" s="263" t="s">
        <v>265</v>
      </c>
      <c r="H6095" s="264">
        <v>1.79</v>
      </c>
      <c r="I6095" s="26"/>
      <c r="J6095" s="266">
        <f t="shared" si="25"/>
        <v>0</v>
      </c>
      <c r="K6095" s="267"/>
      <c r="L6095" s="73"/>
      <c r="M6095" s="27" t="s">
        <v>1</v>
      </c>
      <c r="N6095" s="233" t="s">
        <v>43</v>
      </c>
      <c r="P6095" s="269">
        <f t="shared" si="26"/>
        <v>0</v>
      </c>
      <c r="Q6095" s="269">
        <v>3.3500000000000001E-3</v>
      </c>
      <c r="R6095" s="269">
        <f t="shared" si="27"/>
        <v>5.9965000000000001E-3</v>
      </c>
      <c r="S6095" s="269">
        <v>0</v>
      </c>
      <c r="T6095" s="270">
        <f t="shared" si="28"/>
        <v>0</v>
      </c>
      <c r="AR6095" s="271" t="s">
        <v>495</v>
      </c>
      <c r="AT6095" s="271" t="s">
        <v>368</v>
      </c>
      <c r="AU6095" s="271" t="s">
        <v>90</v>
      </c>
      <c r="AY6095" s="53" t="s">
        <v>366</v>
      </c>
      <c r="BE6095" s="179">
        <f t="shared" si="29"/>
        <v>0</v>
      </c>
      <c r="BF6095" s="179">
        <f t="shared" si="30"/>
        <v>0</v>
      </c>
      <c r="BG6095" s="179">
        <f t="shared" si="31"/>
        <v>0</v>
      </c>
      <c r="BH6095" s="179">
        <f t="shared" si="32"/>
        <v>0</v>
      </c>
      <c r="BI6095" s="179">
        <f t="shared" si="33"/>
        <v>0</v>
      </c>
      <c r="BJ6095" s="53" t="s">
        <v>90</v>
      </c>
      <c r="BK6095" s="179">
        <f t="shared" si="34"/>
        <v>0</v>
      </c>
      <c r="BL6095" s="53" t="s">
        <v>495</v>
      </c>
      <c r="BM6095" s="271" t="s">
        <v>4993</v>
      </c>
    </row>
    <row r="6096" spans="2:65" s="74" customFormat="1" ht="37.9" customHeight="1">
      <c r="B6096" s="73"/>
      <c r="C6096" s="260" t="s">
        <v>4994</v>
      </c>
      <c r="D6096" s="260" t="s">
        <v>368</v>
      </c>
      <c r="E6096" s="261" t="s">
        <v>4995</v>
      </c>
      <c r="F6096" s="262" t="s">
        <v>4996</v>
      </c>
      <c r="G6096" s="263" t="s">
        <v>265</v>
      </c>
      <c r="H6096" s="264">
        <v>16.8</v>
      </c>
      <c r="I6096" s="26"/>
      <c r="J6096" s="266">
        <f t="shared" si="25"/>
        <v>0</v>
      </c>
      <c r="K6096" s="267"/>
      <c r="L6096" s="73"/>
      <c r="M6096" s="27" t="s">
        <v>1</v>
      </c>
      <c r="N6096" s="233" t="s">
        <v>43</v>
      </c>
      <c r="P6096" s="269">
        <f t="shared" si="26"/>
        <v>0</v>
      </c>
      <c r="Q6096" s="269">
        <v>3.3500000000000001E-3</v>
      </c>
      <c r="R6096" s="269">
        <f t="shared" si="27"/>
        <v>5.6280000000000004E-2</v>
      </c>
      <c r="S6096" s="269">
        <v>0</v>
      </c>
      <c r="T6096" s="270">
        <f t="shared" si="28"/>
        <v>0</v>
      </c>
      <c r="AR6096" s="271" t="s">
        <v>495</v>
      </c>
      <c r="AT6096" s="271" t="s">
        <v>368</v>
      </c>
      <c r="AU6096" s="271" t="s">
        <v>90</v>
      </c>
      <c r="AY6096" s="53" t="s">
        <v>366</v>
      </c>
      <c r="BE6096" s="179">
        <f t="shared" si="29"/>
        <v>0</v>
      </c>
      <c r="BF6096" s="179">
        <f t="shared" si="30"/>
        <v>0</v>
      </c>
      <c r="BG6096" s="179">
        <f t="shared" si="31"/>
        <v>0</v>
      </c>
      <c r="BH6096" s="179">
        <f t="shared" si="32"/>
        <v>0</v>
      </c>
      <c r="BI6096" s="179">
        <f t="shared" si="33"/>
        <v>0</v>
      </c>
      <c r="BJ6096" s="53" t="s">
        <v>90</v>
      </c>
      <c r="BK6096" s="179">
        <f t="shared" si="34"/>
        <v>0</v>
      </c>
      <c r="BL6096" s="53" t="s">
        <v>495</v>
      </c>
      <c r="BM6096" s="271" t="s">
        <v>4997</v>
      </c>
    </row>
    <row r="6097" spans="2:65" s="74" customFormat="1" ht="37.9" customHeight="1">
      <c r="B6097" s="73"/>
      <c r="C6097" s="260" t="s">
        <v>4998</v>
      </c>
      <c r="D6097" s="260" t="s">
        <v>368</v>
      </c>
      <c r="E6097" s="261" t="s">
        <v>4999</v>
      </c>
      <c r="F6097" s="262" t="s">
        <v>5000</v>
      </c>
      <c r="G6097" s="263" t="s">
        <v>265</v>
      </c>
      <c r="H6097" s="264">
        <v>60</v>
      </c>
      <c r="I6097" s="26"/>
      <c r="J6097" s="266">
        <f t="shared" si="25"/>
        <v>0</v>
      </c>
      <c r="K6097" s="267"/>
      <c r="L6097" s="73"/>
      <c r="M6097" s="27" t="s">
        <v>1</v>
      </c>
      <c r="N6097" s="233" t="s">
        <v>43</v>
      </c>
      <c r="P6097" s="269">
        <f t="shared" si="26"/>
        <v>0</v>
      </c>
      <c r="Q6097" s="269">
        <v>3.3500000000000001E-3</v>
      </c>
      <c r="R6097" s="269">
        <f t="shared" si="27"/>
        <v>0.20100000000000001</v>
      </c>
      <c r="S6097" s="269">
        <v>0</v>
      </c>
      <c r="T6097" s="270">
        <f t="shared" si="28"/>
        <v>0</v>
      </c>
      <c r="AR6097" s="271" t="s">
        <v>495</v>
      </c>
      <c r="AT6097" s="271" t="s">
        <v>368</v>
      </c>
      <c r="AU6097" s="271" t="s">
        <v>90</v>
      </c>
      <c r="AY6097" s="53" t="s">
        <v>366</v>
      </c>
      <c r="BE6097" s="179">
        <f t="shared" si="29"/>
        <v>0</v>
      </c>
      <c r="BF6097" s="179">
        <f t="shared" si="30"/>
        <v>0</v>
      </c>
      <c r="BG6097" s="179">
        <f t="shared" si="31"/>
        <v>0</v>
      </c>
      <c r="BH6097" s="179">
        <f t="shared" si="32"/>
        <v>0</v>
      </c>
      <c r="BI6097" s="179">
        <f t="shared" si="33"/>
        <v>0</v>
      </c>
      <c r="BJ6097" s="53" t="s">
        <v>90</v>
      </c>
      <c r="BK6097" s="179">
        <f t="shared" si="34"/>
        <v>0</v>
      </c>
      <c r="BL6097" s="53" t="s">
        <v>495</v>
      </c>
      <c r="BM6097" s="271" t="s">
        <v>5001</v>
      </c>
    </row>
    <row r="6098" spans="2:65" s="74" customFormat="1" ht="37.9" customHeight="1">
      <c r="B6098" s="73"/>
      <c r="C6098" s="260" t="s">
        <v>5002</v>
      </c>
      <c r="D6098" s="260" t="s">
        <v>368</v>
      </c>
      <c r="E6098" s="261" t="s">
        <v>5003</v>
      </c>
      <c r="F6098" s="262" t="s">
        <v>5004</v>
      </c>
      <c r="G6098" s="263" t="s">
        <v>265</v>
      </c>
      <c r="H6098" s="264">
        <v>6.5</v>
      </c>
      <c r="I6098" s="26"/>
      <c r="J6098" s="266">
        <f t="shared" si="25"/>
        <v>0</v>
      </c>
      <c r="K6098" s="267"/>
      <c r="L6098" s="73"/>
      <c r="M6098" s="27" t="s">
        <v>1</v>
      </c>
      <c r="N6098" s="233" t="s">
        <v>43</v>
      </c>
      <c r="P6098" s="269">
        <f t="shared" si="26"/>
        <v>0</v>
      </c>
      <c r="Q6098" s="269">
        <v>3.3500000000000001E-3</v>
      </c>
      <c r="R6098" s="269">
        <f t="shared" si="27"/>
        <v>2.1774999999999999E-2</v>
      </c>
      <c r="S6098" s="269">
        <v>0</v>
      </c>
      <c r="T6098" s="270">
        <f t="shared" si="28"/>
        <v>0</v>
      </c>
      <c r="AR6098" s="271" t="s">
        <v>495</v>
      </c>
      <c r="AT6098" s="271" t="s">
        <v>368</v>
      </c>
      <c r="AU6098" s="271" t="s">
        <v>90</v>
      </c>
      <c r="AY6098" s="53" t="s">
        <v>366</v>
      </c>
      <c r="BE6098" s="179">
        <f t="shared" si="29"/>
        <v>0</v>
      </c>
      <c r="BF6098" s="179">
        <f t="shared" si="30"/>
        <v>0</v>
      </c>
      <c r="BG6098" s="179">
        <f t="shared" si="31"/>
        <v>0</v>
      </c>
      <c r="BH6098" s="179">
        <f t="shared" si="32"/>
        <v>0</v>
      </c>
      <c r="BI6098" s="179">
        <f t="shared" si="33"/>
        <v>0</v>
      </c>
      <c r="BJ6098" s="53" t="s">
        <v>90</v>
      </c>
      <c r="BK6098" s="179">
        <f t="shared" si="34"/>
        <v>0</v>
      </c>
      <c r="BL6098" s="53" t="s">
        <v>495</v>
      </c>
      <c r="BM6098" s="271" t="s">
        <v>5005</v>
      </c>
    </row>
    <row r="6099" spans="2:65" s="74" customFormat="1" ht="37.9" customHeight="1">
      <c r="B6099" s="73"/>
      <c r="C6099" s="260" t="s">
        <v>5006</v>
      </c>
      <c r="D6099" s="260" t="s">
        <v>368</v>
      </c>
      <c r="E6099" s="261" t="s">
        <v>5007</v>
      </c>
      <c r="F6099" s="262" t="s">
        <v>5008</v>
      </c>
      <c r="G6099" s="263" t="s">
        <v>265</v>
      </c>
      <c r="H6099" s="264">
        <v>9.6999999999999993</v>
      </c>
      <c r="I6099" s="26"/>
      <c r="J6099" s="266">
        <f t="shared" si="25"/>
        <v>0</v>
      </c>
      <c r="K6099" s="267"/>
      <c r="L6099" s="73"/>
      <c r="M6099" s="27" t="s">
        <v>1</v>
      </c>
      <c r="N6099" s="233" t="s">
        <v>43</v>
      </c>
      <c r="P6099" s="269">
        <f t="shared" si="26"/>
        <v>0</v>
      </c>
      <c r="Q6099" s="269">
        <v>3.3500000000000001E-3</v>
      </c>
      <c r="R6099" s="269">
        <f t="shared" si="27"/>
        <v>3.2494999999999996E-2</v>
      </c>
      <c r="S6099" s="269">
        <v>0</v>
      </c>
      <c r="T6099" s="270">
        <f t="shared" si="28"/>
        <v>0</v>
      </c>
      <c r="AR6099" s="271" t="s">
        <v>495</v>
      </c>
      <c r="AT6099" s="271" t="s">
        <v>368</v>
      </c>
      <c r="AU6099" s="271" t="s">
        <v>90</v>
      </c>
      <c r="AY6099" s="53" t="s">
        <v>366</v>
      </c>
      <c r="BE6099" s="179">
        <f t="shared" si="29"/>
        <v>0</v>
      </c>
      <c r="BF6099" s="179">
        <f t="shared" si="30"/>
        <v>0</v>
      </c>
      <c r="BG6099" s="179">
        <f t="shared" si="31"/>
        <v>0</v>
      </c>
      <c r="BH6099" s="179">
        <f t="shared" si="32"/>
        <v>0</v>
      </c>
      <c r="BI6099" s="179">
        <f t="shared" si="33"/>
        <v>0</v>
      </c>
      <c r="BJ6099" s="53" t="s">
        <v>90</v>
      </c>
      <c r="BK6099" s="179">
        <f t="shared" si="34"/>
        <v>0</v>
      </c>
      <c r="BL6099" s="53" t="s">
        <v>495</v>
      </c>
      <c r="BM6099" s="271" t="s">
        <v>5009</v>
      </c>
    </row>
    <row r="6100" spans="2:65" s="74" customFormat="1" ht="66.75" customHeight="1">
      <c r="B6100" s="73"/>
      <c r="C6100" s="260" t="s">
        <v>5010</v>
      </c>
      <c r="D6100" s="260" t="s">
        <v>368</v>
      </c>
      <c r="E6100" s="261" t="s">
        <v>5011</v>
      </c>
      <c r="F6100" s="262" t="s">
        <v>5012</v>
      </c>
      <c r="G6100" s="263" t="s">
        <v>265</v>
      </c>
      <c r="H6100" s="264">
        <v>22</v>
      </c>
      <c r="I6100" s="26"/>
      <c r="J6100" s="266">
        <f t="shared" si="25"/>
        <v>0</v>
      </c>
      <c r="K6100" s="267"/>
      <c r="L6100" s="73"/>
      <c r="M6100" s="27" t="s">
        <v>1</v>
      </c>
      <c r="N6100" s="233" t="s">
        <v>43</v>
      </c>
      <c r="P6100" s="269">
        <f t="shared" si="26"/>
        <v>0</v>
      </c>
      <c r="Q6100" s="269">
        <v>3.3500000000000001E-3</v>
      </c>
      <c r="R6100" s="269">
        <f t="shared" si="27"/>
        <v>7.3700000000000002E-2</v>
      </c>
      <c r="S6100" s="269">
        <v>0</v>
      </c>
      <c r="T6100" s="270">
        <f t="shared" si="28"/>
        <v>0</v>
      </c>
      <c r="AR6100" s="271" t="s">
        <v>495</v>
      </c>
      <c r="AT6100" s="271" t="s">
        <v>368</v>
      </c>
      <c r="AU6100" s="271" t="s">
        <v>90</v>
      </c>
      <c r="AY6100" s="53" t="s">
        <v>366</v>
      </c>
      <c r="BE6100" s="179">
        <f t="shared" si="29"/>
        <v>0</v>
      </c>
      <c r="BF6100" s="179">
        <f t="shared" si="30"/>
        <v>0</v>
      </c>
      <c r="BG6100" s="179">
        <f t="shared" si="31"/>
        <v>0</v>
      </c>
      <c r="BH6100" s="179">
        <f t="shared" si="32"/>
        <v>0</v>
      </c>
      <c r="BI6100" s="179">
        <f t="shared" si="33"/>
        <v>0</v>
      </c>
      <c r="BJ6100" s="53" t="s">
        <v>90</v>
      </c>
      <c r="BK6100" s="179">
        <f t="shared" si="34"/>
        <v>0</v>
      </c>
      <c r="BL6100" s="53" t="s">
        <v>495</v>
      </c>
      <c r="BM6100" s="271" t="s">
        <v>5013</v>
      </c>
    </row>
    <row r="6101" spans="2:65" s="280" customFormat="1">
      <c r="B6101" s="279"/>
      <c r="D6101" s="274" t="s">
        <v>373</v>
      </c>
      <c r="E6101" s="281" t="s">
        <v>1</v>
      </c>
      <c r="F6101" s="282" t="s">
        <v>5014</v>
      </c>
      <c r="H6101" s="283">
        <v>22</v>
      </c>
      <c r="L6101" s="279"/>
      <c r="M6101" s="284"/>
      <c r="T6101" s="285"/>
      <c r="AT6101" s="281" t="s">
        <v>373</v>
      </c>
      <c r="AU6101" s="281" t="s">
        <v>90</v>
      </c>
      <c r="AV6101" s="280" t="s">
        <v>90</v>
      </c>
      <c r="AW6101" s="280" t="s">
        <v>31</v>
      </c>
      <c r="AX6101" s="280" t="s">
        <v>84</v>
      </c>
      <c r="AY6101" s="281" t="s">
        <v>366</v>
      </c>
    </row>
    <row r="6102" spans="2:65" s="74" customFormat="1" ht="66.75" customHeight="1">
      <c r="B6102" s="73"/>
      <c r="C6102" s="260" t="s">
        <v>5015</v>
      </c>
      <c r="D6102" s="260" t="s">
        <v>368</v>
      </c>
      <c r="E6102" s="261" t="s">
        <v>5016</v>
      </c>
      <c r="F6102" s="262" t="s">
        <v>5017</v>
      </c>
      <c r="G6102" s="263" t="s">
        <v>265</v>
      </c>
      <c r="H6102" s="264">
        <v>4</v>
      </c>
      <c r="I6102" s="26"/>
      <c r="J6102" s="266">
        <f>ROUND(I6102*H6102,2)</f>
        <v>0</v>
      </c>
      <c r="K6102" s="267"/>
      <c r="L6102" s="73"/>
      <c r="M6102" s="27" t="s">
        <v>1</v>
      </c>
      <c r="N6102" s="233" t="s">
        <v>43</v>
      </c>
      <c r="P6102" s="269">
        <f>O6102*H6102</f>
        <v>0</v>
      </c>
      <c r="Q6102" s="269">
        <v>3.3500000000000001E-3</v>
      </c>
      <c r="R6102" s="269">
        <f>Q6102*H6102</f>
        <v>1.34E-2</v>
      </c>
      <c r="S6102" s="269">
        <v>0</v>
      </c>
      <c r="T6102" s="270">
        <f>S6102*H6102</f>
        <v>0</v>
      </c>
      <c r="AR6102" s="271" t="s">
        <v>495</v>
      </c>
      <c r="AT6102" s="271" t="s">
        <v>368</v>
      </c>
      <c r="AU6102" s="271" t="s">
        <v>90</v>
      </c>
      <c r="AY6102" s="53" t="s">
        <v>366</v>
      </c>
      <c r="BE6102" s="179">
        <f>IF(N6102="základná",J6102,0)</f>
        <v>0</v>
      </c>
      <c r="BF6102" s="179">
        <f>IF(N6102="znížená",J6102,0)</f>
        <v>0</v>
      </c>
      <c r="BG6102" s="179">
        <f>IF(N6102="zákl. prenesená",J6102,0)</f>
        <v>0</v>
      </c>
      <c r="BH6102" s="179">
        <f>IF(N6102="zníž. prenesená",J6102,0)</f>
        <v>0</v>
      </c>
      <c r="BI6102" s="179">
        <f>IF(N6102="nulová",J6102,0)</f>
        <v>0</v>
      </c>
      <c r="BJ6102" s="53" t="s">
        <v>90</v>
      </c>
      <c r="BK6102" s="179">
        <f>ROUND(I6102*H6102,2)</f>
        <v>0</v>
      </c>
      <c r="BL6102" s="53" t="s">
        <v>495</v>
      </c>
      <c r="BM6102" s="271" t="s">
        <v>5018</v>
      </c>
    </row>
    <row r="6103" spans="2:65" s="280" customFormat="1">
      <c r="B6103" s="279"/>
      <c r="D6103" s="274" t="s">
        <v>373</v>
      </c>
      <c r="E6103" s="281" t="s">
        <v>1</v>
      </c>
      <c r="F6103" s="282" t="s">
        <v>5019</v>
      </c>
      <c r="H6103" s="283">
        <v>4</v>
      </c>
      <c r="L6103" s="279"/>
      <c r="M6103" s="284"/>
      <c r="T6103" s="285"/>
      <c r="AT6103" s="281" t="s">
        <v>373</v>
      </c>
      <c r="AU6103" s="281" t="s">
        <v>90</v>
      </c>
      <c r="AV6103" s="280" t="s">
        <v>90</v>
      </c>
      <c r="AW6103" s="280" t="s">
        <v>31</v>
      </c>
      <c r="AX6103" s="280" t="s">
        <v>84</v>
      </c>
      <c r="AY6103" s="281" t="s">
        <v>366</v>
      </c>
    </row>
    <row r="6104" spans="2:65" s="74" customFormat="1" ht="49.15" customHeight="1">
      <c r="B6104" s="73"/>
      <c r="C6104" s="260" t="s">
        <v>5020</v>
      </c>
      <c r="D6104" s="260" t="s">
        <v>368</v>
      </c>
      <c r="E6104" s="261" t="s">
        <v>5021</v>
      </c>
      <c r="F6104" s="262" t="s">
        <v>5022</v>
      </c>
      <c r="G6104" s="263" t="s">
        <v>265</v>
      </c>
      <c r="H6104" s="264">
        <v>16</v>
      </c>
      <c r="I6104" s="26"/>
      <c r="J6104" s="266">
        <f>ROUND(I6104*H6104,2)</f>
        <v>0</v>
      </c>
      <c r="K6104" s="267"/>
      <c r="L6104" s="73"/>
      <c r="M6104" s="27" t="s">
        <v>1</v>
      </c>
      <c r="N6104" s="233" t="s">
        <v>43</v>
      </c>
      <c r="P6104" s="269">
        <f>O6104*H6104</f>
        <v>0</v>
      </c>
      <c r="Q6104" s="269">
        <v>5.1500000000000001E-3</v>
      </c>
      <c r="R6104" s="269">
        <f>Q6104*H6104</f>
        <v>8.2400000000000001E-2</v>
      </c>
      <c r="S6104" s="269">
        <v>0</v>
      </c>
      <c r="T6104" s="270">
        <f>S6104*H6104</f>
        <v>0</v>
      </c>
      <c r="AR6104" s="271" t="s">
        <v>495</v>
      </c>
      <c r="AT6104" s="271" t="s">
        <v>368</v>
      </c>
      <c r="AU6104" s="271" t="s">
        <v>90</v>
      </c>
      <c r="AY6104" s="53" t="s">
        <v>366</v>
      </c>
      <c r="BE6104" s="179">
        <f>IF(N6104="základná",J6104,0)</f>
        <v>0</v>
      </c>
      <c r="BF6104" s="179">
        <f>IF(N6104="znížená",J6104,0)</f>
        <v>0</v>
      </c>
      <c r="BG6104" s="179">
        <f>IF(N6104="zákl. prenesená",J6104,0)</f>
        <v>0</v>
      </c>
      <c r="BH6104" s="179">
        <f>IF(N6104="zníž. prenesená",J6104,0)</f>
        <v>0</v>
      </c>
      <c r="BI6104" s="179">
        <f>IF(N6104="nulová",J6104,0)</f>
        <v>0</v>
      </c>
      <c r="BJ6104" s="53" t="s">
        <v>90</v>
      </c>
      <c r="BK6104" s="179">
        <f>ROUND(I6104*H6104,2)</f>
        <v>0</v>
      </c>
      <c r="BL6104" s="53" t="s">
        <v>495</v>
      </c>
      <c r="BM6104" s="271" t="s">
        <v>5023</v>
      </c>
    </row>
    <row r="6105" spans="2:65" s="273" customFormat="1">
      <c r="B6105" s="272"/>
      <c r="D6105" s="274" t="s">
        <v>373</v>
      </c>
      <c r="E6105" s="275" t="s">
        <v>1</v>
      </c>
      <c r="F6105" s="276" t="s">
        <v>4827</v>
      </c>
      <c r="H6105" s="275" t="s">
        <v>1</v>
      </c>
      <c r="L6105" s="272"/>
      <c r="M6105" s="277"/>
      <c r="T6105" s="278"/>
      <c r="AT6105" s="275" t="s">
        <v>373</v>
      </c>
      <c r="AU6105" s="275" t="s">
        <v>90</v>
      </c>
      <c r="AV6105" s="273" t="s">
        <v>84</v>
      </c>
      <c r="AW6105" s="273" t="s">
        <v>31</v>
      </c>
      <c r="AX6105" s="273" t="s">
        <v>77</v>
      </c>
      <c r="AY6105" s="275" t="s">
        <v>366</v>
      </c>
    </row>
    <row r="6106" spans="2:65" s="280" customFormat="1">
      <c r="B6106" s="279"/>
      <c r="D6106" s="274" t="s">
        <v>373</v>
      </c>
      <c r="E6106" s="281" t="s">
        <v>1</v>
      </c>
      <c r="F6106" s="282" t="s">
        <v>495</v>
      </c>
      <c r="H6106" s="283">
        <v>16</v>
      </c>
      <c r="L6106" s="279"/>
      <c r="M6106" s="284"/>
      <c r="T6106" s="285"/>
      <c r="AT6106" s="281" t="s">
        <v>373</v>
      </c>
      <c r="AU6106" s="281" t="s">
        <v>90</v>
      </c>
      <c r="AV6106" s="280" t="s">
        <v>90</v>
      </c>
      <c r="AW6106" s="280" t="s">
        <v>31</v>
      </c>
      <c r="AX6106" s="280" t="s">
        <v>84</v>
      </c>
      <c r="AY6106" s="281" t="s">
        <v>366</v>
      </c>
    </row>
    <row r="6107" spans="2:65" s="74" customFormat="1" ht="49.15" customHeight="1">
      <c r="B6107" s="73"/>
      <c r="C6107" s="260" t="s">
        <v>1391</v>
      </c>
      <c r="D6107" s="260" t="s">
        <v>368</v>
      </c>
      <c r="E6107" s="261" t="s">
        <v>5024</v>
      </c>
      <c r="F6107" s="262" t="s">
        <v>5025</v>
      </c>
      <c r="G6107" s="263" t="s">
        <v>265</v>
      </c>
      <c r="H6107" s="264">
        <v>6</v>
      </c>
      <c r="I6107" s="26"/>
      <c r="J6107" s="266">
        <f>ROUND(I6107*H6107,2)</f>
        <v>0</v>
      </c>
      <c r="K6107" s="267"/>
      <c r="L6107" s="73"/>
      <c r="M6107" s="27" t="s">
        <v>1</v>
      </c>
      <c r="N6107" s="233" t="s">
        <v>43</v>
      </c>
      <c r="P6107" s="269">
        <f>O6107*H6107</f>
        <v>0</v>
      </c>
      <c r="Q6107" s="269">
        <v>2.0100000000000001E-3</v>
      </c>
      <c r="R6107" s="269">
        <f>Q6107*H6107</f>
        <v>1.2060000000000001E-2</v>
      </c>
      <c r="S6107" s="269">
        <v>0</v>
      </c>
      <c r="T6107" s="270">
        <f>S6107*H6107</f>
        <v>0</v>
      </c>
      <c r="AR6107" s="271" t="s">
        <v>495</v>
      </c>
      <c r="AT6107" s="271" t="s">
        <v>368</v>
      </c>
      <c r="AU6107" s="271" t="s">
        <v>90</v>
      </c>
      <c r="AY6107" s="53" t="s">
        <v>366</v>
      </c>
      <c r="BE6107" s="179">
        <f>IF(N6107="základná",J6107,0)</f>
        <v>0</v>
      </c>
      <c r="BF6107" s="179">
        <f>IF(N6107="znížená",J6107,0)</f>
        <v>0</v>
      </c>
      <c r="BG6107" s="179">
        <f>IF(N6107="zákl. prenesená",J6107,0)</f>
        <v>0</v>
      </c>
      <c r="BH6107" s="179">
        <f>IF(N6107="zníž. prenesená",J6107,0)</f>
        <v>0</v>
      </c>
      <c r="BI6107" s="179">
        <f>IF(N6107="nulová",J6107,0)</f>
        <v>0</v>
      </c>
      <c r="BJ6107" s="53" t="s">
        <v>90</v>
      </c>
      <c r="BK6107" s="179">
        <f>ROUND(I6107*H6107,2)</f>
        <v>0</v>
      </c>
      <c r="BL6107" s="53" t="s">
        <v>495</v>
      </c>
      <c r="BM6107" s="271" t="s">
        <v>5026</v>
      </c>
    </row>
    <row r="6108" spans="2:65" s="273" customFormat="1">
      <c r="B6108" s="272"/>
      <c r="D6108" s="274" t="s">
        <v>373</v>
      </c>
      <c r="E6108" s="275" t="s">
        <v>1</v>
      </c>
      <c r="F6108" s="276" t="s">
        <v>4821</v>
      </c>
      <c r="H6108" s="275" t="s">
        <v>1</v>
      </c>
      <c r="L6108" s="272"/>
      <c r="M6108" s="277"/>
      <c r="T6108" s="278"/>
      <c r="AT6108" s="275" t="s">
        <v>373</v>
      </c>
      <c r="AU6108" s="275" t="s">
        <v>90</v>
      </c>
      <c r="AV6108" s="273" t="s">
        <v>84</v>
      </c>
      <c r="AW6108" s="273" t="s">
        <v>31</v>
      </c>
      <c r="AX6108" s="273" t="s">
        <v>77</v>
      </c>
      <c r="AY6108" s="275" t="s">
        <v>366</v>
      </c>
    </row>
    <row r="6109" spans="2:65" s="280" customFormat="1">
      <c r="B6109" s="279"/>
      <c r="D6109" s="274" t="s">
        <v>373</v>
      </c>
      <c r="E6109" s="281" t="s">
        <v>1</v>
      </c>
      <c r="F6109" s="282" t="s">
        <v>4889</v>
      </c>
      <c r="H6109" s="283">
        <v>6</v>
      </c>
      <c r="L6109" s="279"/>
      <c r="M6109" s="284"/>
      <c r="T6109" s="285"/>
      <c r="AT6109" s="281" t="s">
        <v>373</v>
      </c>
      <c r="AU6109" s="281" t="s">
        <v>90</v>
      </c>
      <c r="AV6109" s="280" t="s">
        <v>90</v>
      </c>
      <c r="AW6109" s="280" t="s">
        <v>31</v>
      </c>
      <c r="AX6109" s="280" t="s">
        <v>77</v>
      </c>
      <c r="AY6109" s="281" t="s">
        <v>366</v>
      </c>
    </row>
    <row r="6110" spans="2:65" s="287" customFormat="1">
      <c r="B6110" s="286"/>
      <c r="D6110" s="274" t="s">
        <v>373</v>
      </c>
      <c r="E6110" s="288" t="s">
        <v>1</v>
      </c>
      <c r="F6110" s="289" t="s">
        <v>378</v>
      </c>
      <c r="H6110" s="290">
        <v>6</v>
      </c>
      <c r="L6110" s="286"/>
      <c r="M6110" s="291"/>
      <c r="T6110" s="292"/>
      <c r="AT6110" s="288" t="s">
        <v>373</v>
      </c>
      <c r="AU6110" s="288" t="s">
        <v>90</v>
      </c>
      <c r="AV6110" s="287" t="s">
        <v>371</v>
      </c>
      <c r="AW6110" s="287" t="s">
        <v>31</v>
      </c>
      <c r="AX6110" s="287" t="s">
        <v>84</v>
      </c>
      <c r="AY6110" s="288" t="s">
        <v>366</v>
      </c>
    </row>
    <row r="6111" spans="2:65" s="74" customFormat="1" ht="49.15" customHeight="1">
      <c r="B6111" s="73"/>
      <c r="C6111" s="260" t="s">
        <v>5027</v>
      </c>
      <c r="D6111" s="260" t="s">
        <v>368</v>
      </c>
      <c r="E6111" s="261" t="s">
        <v>5028</v>
      </c>
      <c r="F6111" s="262" t="s">
        <v>5029</v>
      </c>
      <c r="G6111" s="263" t="s">
        <v>265</v>
      </c>
      <c r="H6111" s="264">
        <v>70</v>
      </c>
      <c r="I6111" s="26"/>
      <c r="J6111" s="266">
        <f>ROUND(I6111*H6111,2)</f>
        <v>0</v>
      </c>
      <c r="K6111" s="267"/>
      <c r="L6111" s="73"/>
      <c r="M6111" s="27" t="s">
        <v>1</v>
      </c>
      <c r="N6111" s="233" t="s">
        <v>43</v>
      </c>
      <c r="P6111" s="269">
        <f>O6111*H6111</f>
        <v>0</v>
      </c>
      <c r="Q6111" s="269">
        <v>3.1900000000000001E-3</v>
      </c>
      <c r="R6111" s="269">
        <f>Q6111*H6111</f>
        <v>0.2233</v>
      </c>
      <c r="S6111" s="269">
        <v>0</v>
      </c>
      <c r="T6111" s="270">
        <f>S6111*H6111</f>
        <v>0</v>
      </c>
      <c r="AR6111" s="271" t="s">
        <v>495</v>
      </c>
      <c r="AT6111" s="271" t="s">
        <v>368</v>
      </c>
      <c r="AU6111" s="271" t="s">
        <v>90</v>
      </c>
      <c r="AY6111" s="53" t="s">
        <v>366</v>
      </c>
      <c r="BE6111" s="179">
        <f>IF(N6111="základná",J6111,0)</f>
        <v>0</v>
      </c>
      <c r="BF6111" s="179">
        <f>IF(N6111="znížená",J6111,0)</f>
        <v>0</v>
      </c>
      <c r="BG6111" s="179">
        <f>IF(N6111="zákl. prenesená",J6111,0)</f>
        <v>0</v>
      </c>
      <c r="BH6111" s="179">
        <f>IF(N6111="zníž. prenesená",J6111,0)</f>
        <v>0</v>
      </c>
      <c r="BI6111" s="179">
        <f>IF(N6111="nulová",J6111,0)</f>
        <v>0</v>
      </c>
      <c r="BJ6111" s="53" t="s">
        <v>90</v>
      </c>
      <c r="BK6111" s="179">
        <f>ROUND(I6111*H6111,2)</f>
        <v>0</v>
      </c>
      <c r="BL6111" s="53" t="s">
        <v>495</v>
      </c>
      <c r="BM6111" s="271" t="s">
        <v>5030</v>
      </c>
    </row>
    <row r="6112" spans="2:65" s="273" customFormat="1">
      <c r="B6112" s="272"/>
      <c r="D6112" s="274" t="s">
        <v>373</v>
      </c>
      <c r="E6112" s="275" t="s">
        <v>1</v>
      </c>
      <c r="F6112" s="276" t="s">
        <v>4826</v>
      </c>
      <c r="H6112" s="275" t="s">
        <v>1</v>
      </c>
      <c r="L6112" s="272"/>
      <c r="M6112" s="277"/>
      <c r="T6112" s="278"/>
      <c r="AT6112" s="275" t="s">
        <v>373</v>
      </c>
      <c r="AU6112" s="275" t="s">
        <v>90</v>
      </c>
      <c r="AV6112" s="273" t="s">
        <v>84</v>
      </c>
      <c r="AW6112" s="273" t="s">
        <v>31</v>
      </c>
      <c r="AX6112" s="273" t="s">
        <v>77</v>
      </c>
      <c r="AY6112" s="275" t="s">
        <v>366</v>
      </c>
    </row>
    <row r="6113" spans="2:65" s="280" customFormat="1">
      <c r="B6113" s="279"/>
      <c r="D6113" s="274" t="s">
        <v>373</v>
      </c>
      <c r="E6113" s="281" t="s">
        <v>1</v>
      </c>
      <c r="F6113" s="282" t="s">
        <v>4894</v>
      </c>
      <c r="H6113" s="283">
        <v>42</v>
      </c>
      <c r="L6113" s="279"/>
      <c r="M6113" s="284"/>
      <c r="T6113" s="285"/>
      <c r="AT6113" s="281" t="s">
        <v>373</v>
      </c>
      <c r="AU6113" s="281" t="s">
        <v>90</v>
      </c>
      <c r="AV6113" s="280" t="s">
        <v>90</v>
      </c>
      <c r="AW6113" s="280" t="s">
        <v>31</v>
      </c>
      <c r="AX6113" s="280" t="s">
        <v>77</v>
      </c>
      <c r="AY6113" s="281" t="s">
        <v>366</v>
      </c>
    </row>
    <row r="6114" spans="2:65" s="273" customFormat="1">
      <c r="B6114" s="272"/>
      <c r="D6114" s="274" t="s">
        <v>373</v>
      </c>
      <c r="E6114" s="275" t="s">
        <v>1</v>
      </c>
      <c r="F6114" s="276" t="s">
        <v>4827</v>
      </c>
      <c r="H6114" s="275" t="s">
        <v>1</v>
      </c>
      <c r="L6114" s="272"/>
      <c r="M6114" s="277"/>
      <c r="T6114" s="278"/>
      <c r="AT6114" s="275" t="s">
        <v>373</v>
      </c>
      <c r="AU6114" s="275" t="s">
        <v>90</v>
      </c>
      <c r="AV6114" s="273" t="s">
        <v>84</v>
      </c>
      <c r="AW6114" s="273" t="s">
        <v>31</v>
      </c>
      <c r="AX6114" s="273" t="s">
        <v>77</v>
      </c>
      <c r="AY6114" s="275" t="s">
        <v>366</v>
      </c>
    </row>
    <row r="6115" spans="2:65" s="280" customFormat="1">
      <c r="B6115" s="279"/>
      <c r="D6115" s="274" t="s">
        <v>373</v>
      </c>
      <c r="E6115" s="281" t="s">
        <v>1</v>
      </c>
      <c r="F6115" s="282" t="s">
        <v>4895</v>
      </c>
      <c r="H6115" s="283">
        <v>28</v>
      </c>
      <c r="L6115" s="279"/>
      <c r="M6115" s="284"/>
      <c r="T6115" s="285"/>
      <c r="AT6115" s="281" t="s">
        <v>373</v>
      </c>
      <c r="AU6115" s="281" t="s">
        <v>90</v>
      </c>
      <c r="AV6115" s="280" t="s">
        <v>90</v>
      </c>
      <c r="AW6115" s="280" t="s">
        <v>31</v>
      </c>
      <c r="AX6115" s="280" t="s">
        <v>77</v>
      </c>
      <c r="AY6115" s="281" t="s">
        <v>366</v>
      </c>
    </row>
    <row r="6116" spans="2:65" s="287" customFormat="1">
      <c r="B6116" s="286"/>
      <c r="D6116" s="274" t="s">
        <v>373</v>
      </c>
      <c r="E6116" s="288" t="s">
        <v>1</v>
      </c>
      <c r="F6116" s="289" t="s">
        <v>378</v>
      </c>
      <c r="H6116" s="290">
        <v>70</v>
      </c>
      <c r="L6116" s="286"/>
      <c r="M6116" s="291"/>
      <c r="T6116" s="292"/>
      <c r="AT6116" s="288" t="s">
        <v>373</v>
      </c>
      <c r="AU6116" s="288" t="s">
        <v>90</v>
      </c>
      <c r="AV6116" s="287" t="s">
        <v>371</v>
      </c>
      <c r="AW6116" s="287" t="s">
        <v>31</v>
      </c>
      <c r="AX6116" s="287" t="s">
        <v>84</v>
      </c>
      <c r="AY6116" s="288" t="s">
        <v>366</v>
      </c>
    </row>
    <row r="6117" spans="2:65" s="74" customFormat="1" ht="24.2" customHeight="1">
      <c r="B6117" s="73"/>
      <c r="C6117" s="260" t="s">
        <v>5031</v>
      </c>
      <c r="D6117" s="260" t="s">
        <v>368</v>
      </c>
      <c r="E6117" s="261" t="s">
        <v>5032</v>
      </c>
      <c r="F6117" s="262" t="s">
        <v>5033</v>
      </c>
      <c r="G6117" s="263" t="s">
        <v>265</v>
      </c>
      <c r="H6117" s="264">
        <v>12</v>
      </c>
      <c r="I6117" s="26"/>
      <c r="J6117" s="266">
        <f>ROUND(I6117*H6117,2)</f>
        <v>0</v>
      </c>
      <c r="K6117" s="267"/>
      <c r="L6117" s="73"/>
      <c r="M6117" s="27" t="s">
        <v>1</v>
      </c>
      <c r="N6117" s="233" t="s">
        <v>43</v>
      </c>
      <c r="P6117" s="269">
        <f>O6117*H6117</f>
        <v>0</v>
      </c>
      <c r="Q6117" s="269">
        <v>3.1900000000000001E-3</v>
      </c>
      <c r="R6117" s="269">
        <f>Q6117*H6117</f>
        <v>3.8280000000000002E-2</v>
      </c>
      <c r="S6117" s="269">
        <v>0</v>
      </c>
      <c r="T6117" s="270">
        <f>S6117*H6117</f>
        <v>0</v>
      </c>
      <c r="AR6117" s="271" t="s">
        <v>495</v>
      </c>
      <c r="AT6117" s="271" t="s">
        <v>368</v>
      </c>
      <c r="AU6117" s="271" t="s">
        <v>90</v>
      </c>
      <c r="AY6117" s="53" t="s">
        <v>366</v>
      </c>
      <c r="BE6117" s="179">
        <f>IF(N6117="základná",J6117,0)</f>
        <v>0</v>
      </c>
      <c r="BF6117" s="179">
        <f>IF(N6117="znížená",J6117,0)</f>
        <v>0</v>
      </c>
      <c r="BG6117" s="179">
        <f>IF(N6117="zákl. prenesená",J6117,0)</f>
        <v>0</v>
      </c>
      <c r="BH6117" s="179">
        <f>IF(N6117="zníž. prenesená",J6117,0)</f>
        <v>0</v>
      </c>
      <c r="BI6117" s="179">
        <f>IF(N6117="nulová",J6117,0)</f>
        <v>0</v>
      </c>
      <c r="BJ6117" s="53" t="s">
        <v>90</v>
      </c>
      <c r="BK6117" s="179">
        <f>ROUND(I6117*H6117,2)</f>
        <v>0</v>
      </c>
      <c r="BL6117" s="53" t="s">
        <v>495</v>
      </c>
      <c r="BM6117" s="271" t="s">
        <v>5034</v>
      </c>
    </row>
    <row r="6118" spans="2:65" s="273" customFormat="1">
      <c r="B6118" s="272"/>
      <c r="D6118" s="274" t="s">
        <v>373</v>
      </c>
      <c r="E6118" s="275" t="s">
        <v>1</v>
      </c>
      <c r="F6118" s="276" t="s">
        <v>4826</v>
      </c>
      <c r="H6118" s="275" t="s">
        <v>1</v>
      </c>
      <c r="L6118" s="272"/>
      <c r="M6118" s="277"/>
      <c r="T6118" s="278"/>
      <c r="AT6118" s="275" t="s">
        <v>373</v>
      </c>
      <c r="AU6118" s="275" t="s">
        <v>90</v>
      </c>
      <c r="AV6118" s="273" t="s">
        <v>84</v>
      </c>
      <c r="AW6118" s="273" t="s">
        <v>31</v>
      </c>
      <c r="AX6118" s="273" t="s">
        <v>77</v>
      </c>
      <c r="AY6118" s="275" t="s">
        <v>366</v>
      </c>
    </row>
    <row r="6119" spans="2:65" s="280" customFormat="1">
      <c r="B6119" s="279"/>
      <c r="D6119" s="274" t="s">
        <v>373</v>
      </c>
      <c r="E6119" s="281" t="s">
        <v>1</v>
      </c>
      <c r="F6119" s="282" t="s">
        <v>5035</v>
      </c>
      <c r="H6119" s="283">
        <v>8</v>
      </c>
      <c r="L6119" s="279"/>
      <c r="M6119" s="284"/>
      <c r="T6119" s="285"/>
      <c r="AT6119" s="281" t="s">
        <v>373</v>
      </c>
      <c r="AU6119" s="281" t="s">
        <v>90</v>
      </c>
      <c r="AV6119" s="280" t="s">
        <v>90</v>
      </c>
      <c r="AW6119" s="280" t="s">
        <v>31</v>
      </c>
      <c r="AX6119" s="280" t="s">
        <v>77</v>
      </c>
      <c r="AY6119" s="281" t="s">
        <v>366</v>
      </c>
    </row>
    <row r="6120" spans="2:65" s="273" customFormat="1">
      <c r="B6120" s="272"/>
      <c r="D6120" s="274" t="s">
        <v>373</v>
      </c>
      <c r="E6120" s="275" t="s">
        <v>1</v>
      </c>
      <c r="F6120" s="276" t="s">
        <v>4827</v>
      </c>
      <c r="H6120" s="275" t="s">
        <v>1</v>
      </c>
      <c r="L6120" s="272"/>
      <c r="M6120" s="277"/>
      <c r="T6120" s="278"/>
      <c r="AT6120" s="275" t="s">
        <v>373</v>
      </c>
      <c r="AU6120" s="275" t="s">
        <v>90</v>
      </c>
      <c r="AV6120" s="273" t="s">
        <v>84</v>
      </c>
      <c r="AW6120" s="273" t="s">
        <v>31</v>
      </c>
      <c r="AX6120" s="273" t="s">
        <v>77</v>
      </c>
      <c r="AY6120" s="275" t="s">
        <v>366</v>
      </c>
    </row>
    <row r="6121" spans="2:65" s="280" customFormat="1">
      <c r="B6121" s="279"/>
      <c r="D6121" s="274" t="s">
        <v>373</v>
      </c>
      <c r="E6121" s="281" t="s">
        <v>1</v>
      </c>
      <c r="F6121" s="282" t="s">
        <v>5036</v>
      </c>
      <c r="H6121" s="283">
        <v>4</v>
      </c>
      <c r="L6121" s="279"/>
      <c r="M6121" s="284"/>
      <c r="T6121" s="285"/>
      <c r="AT6121" s="281" t="s">
        <v>373</v>
      </c>
      <c r="AU6121" s="281" t="s">
        <v>90</v>
      </c>
      <c r="AV6121" s="280" t="s">
        <v>90</v>
      </c>
      <c r="AW6121" s="280" t="s">
        <v>31</v>
      </c>
      <c r="AX6121" s="280" t="s">
        <v>77</v>
      </c>
      <c r="AY6121" s="281" t="s">
        <v>366</v>
      </c>
    </row>
    <row r="6122" spans="2:65" s="287" customFormat="1">
      <c r="B6122" s="286"/>
      <c r="D6122" s="274" t="s">
        <v>373</v>
      </c>
      <c r="E6122" s="288" t="s">
        <v>1</v>
      </c>
      <c r="F6122" s="289" t="s">
        <v>378</v>
      </c>
      <c r="H6122" s="290">
        <v>12</v>
      </c>
      <c r="L6122" s="286"/>
      <c r="M6122" s="291"/>
      <c r="T6122" s="292"/>
      <c r="AT6122" s="288" t="s">
        <v>373</v>
      </c>
      <c r="AU6122" s="288" t="s">
        <v>90</v>
      </c>
      <c r="AV6122" s="287" t="s">
        <v>371</v>
      </c>
      <c r="AW6122" s="287" t="s">
        <v>31</v>
      </c>
      <c r="AX6122" s="287" t="s">
        <v>84</v>
      </c>
      <c r="AY6122" s="288" t="s">
        <v>366</v>
      </c>
    </row>
    <row r="6123" spans="2:65" s="74" customFormat="1" ht="24.2" customHeight="1">
      <c r="B6123" s="73"/>
      <c r="C6123" s="260" t="s">
        <v>5037</v>
      </c>
      <c r="D6123" s="260" t="s">
        <v>368</v>
      </c>
      <c r="E6123" s="261" t="s">
        <v>5038</v>
      </c>
      <c r="F6123" s="262" t="s">
        <v>5039</v>
      </c>
      <c r="G6123" s="263" t="s">
        <v>4281</v>
      </c>
      <c r="H6123" s="30"/>
      <c r="I6123" s="26"/>
      <c r="J6123" s="266">
        <f>ROUND(I6123*H6123,2)</f>
        <v>0</v>
      </c>
      <c r="K6123" s="267"/>
      <c r="L6123" s="73"/>
      <c r="M6123" s="27" t="s">
        <v>1</v>
      </c>
      <c r="N6123" s="233" t="s">
        <v>43</v>
      </c>
      <c r="P6123" s="269">
        <f>O6123*H6123</f>
        <v>0</v>
      </c>
      <c r="Q6123" s="269">
        <v>0</v>
      </c>
      <c r="R6123" s="269">
        <f>Q6123*H6123</f>
        <v>0</v>
      </c>
      <c r="S6123" s="269">
        <v>0</v>
      </c>
      <c r="T6123" s="270">
        <f>S6123*H6123</f>
        <v>0</v>
      </c>
      <c r="AR6123" s="271" t="s">
        <v>495</v>
      </c>
      <c r="AT6123" s="271" t="s">
        <v>368</v>
      </c>
      <c r="AU6123" s="271" t="s">
        <v>90</v>
      </c>
      <c r="AY6123" s="53" t="s">
        <v>366</v>
      </c>
      <c r="BE6123" s="179">
        <f>IF(N6123="základná",J6123,0)</f>
        <v>0</v>
      </c>
      <c r="BF6123" s="179">
        <f>IF(N6123="znížená",J6123,0)</f>
        <v>0</v>
      </c>
      <c r="BG6123" s="179">
        <f>IF(N6123="zákl. prenesená",J6123,0)</f>
        <v>0</v>
      </c>
      <c r="BH6123" s="179">
        <f>IF(N6123="zníž. prenesená",J6123,0)</f>
        <v>0</v>
      </c>
      <c r="BI6123" s="179">
        <f>IF(N6123="nulová",J6123,0)</f>
        <v>0</v>
      </c>
      <c r="BJ6123" s="53" t="s">
        <v>90</v>
      </c>
      <c r="BK6123" s="179">
        <f>ROUND(I6123*H6123,2)</f>
        <v>0</v>
      </c>
      <c r="BL6123" s="53" t="s">
        <v>495</v>
      </c>
      <c r="BM6123" s="271" t="s">
        <v>5040</v>
      </c>
    </row>
    <row r="6124" spans="2:65" s="249" customFormat="1" ht="22.9" customHeight="1">
      <c r="B6124" s="248"/>
      <c r="D6124" s="250" t="s">
        <v>76</v>
      </c>
      <c r="E6124" s="258" t="s">
        <v>5041</v>
      </c>
      <c r="F6124" s="258" t="s">
        <v>5042</v>
      </c>
      <c r="J6124" s="259">
        <f>BK6124</f>
        <v>0</v>
      </c>
      <c r="L6124" s="248"/>
      <c r="M6124" s="253"/>
      <c r="P6124" s="254">
        <f>SUM(P6125:P6601)</f>
        <v>0</v>
      </c>
      <c r="R6124" s="254">
        <f>SUM(R6125:R6601)</f>
        <v>3.2390000000000002E-2</v>
      </c>
      <c r="T6124" s="255">
        <f>SUM(T6125:T6601)</f>
        <v>2.2911962799999994</v>
      </c>
      <c r="AR6124" s="250" t="s">
        <v>90</v>
      </c>
      <c r="AT6124" s="256" t="s">
        <v>76</v>
      </c>
      <c r="AU6124" s="256" t="s">
        <v>84</v>
      </c>
      <c r="AY6124" s="250" t="s">
        <v>366</v>
      </c>
      <c r="BK6124" s="257">
        <f>SUM(BK6125:BK6601)</f>
        <v>0</v>
      </c>
    </row>
    <row r="6125" spans="2:65" s="74" customFormat="1" ht="24.2" customHeight="1">
      <c r="B6125" s="73"/>
      <c r="C6125" s="260" t="s">
        <v>5043</v>
      </c>
      <c r="D6125" s="260" t="s">
        <v>368</v>
      </c>
      <c r="E6125" s="261" t="s">
        <v>5044</v>
      </c>
      <c r="F6125" s="262" t="s">
        <v>5045</v>
      </c>
      <c r="G6125" s="263" t="s">
        <v>249</v>
      </c>
      <c r="H6125" s="264">
        <v>104.696</v>
      </c>
      <c r="I6125" s="26"/>
      <c r="J6125" s="266">
        <f>ROUND(I6125*H6125,2)</f>
        <v>0</v>
      </c>
      <c r="K6125" s="267"/>
      <c r="L6125" s="73"/>
      <c r="M6125" s="27" t="s">
        <v>1</v>
      </c>
      <c r="N6125" s="233" t="s">
        <v>43</v>
      </c>
      <c r="P6125" s="269">
        <f>O6125*H6125</f>
        <v>0</v>
      </c>
      <c r="Q6125" s="269">
        <v>0</v>
      </c>
      <c r="R6125" s="269">
        <f>Q6125*H6125</f>
        <v>0</v>
      </c>
      <c r="S6125" s="269">
        <v>1.6379999999999999E-2</v>
      </c>
      <c r="T6125" s="270">
        <f>S6125*H6125</f>
        <v>1.7149204799999997</v>
      </c>
      <c r="AR6125" s="271" t="s">
        <v>495</v>
      </c>
      <c r="AT6125" s="271" t="s">
        <v>368</v>
      </c>
      <c r="AU6125" s="271" t="s">
        <v>90</v>
      </c>
      <c r="AY6125" s="53" t="s">
        <v>366</v>
      </c>
      <c r="BE6125" s="179">
        <f>IF(N6125="základná",J6125,0)</f>
        <v>0</v>
      </c>
      <c r="BF6125" s="179">
        <f>IF(N6125="znížená",J6125,0)</f>
        <v>0</v>
      </c>
      <c r="BG6125" s="179">
        <f>IF(N6125="zákl. prenesená",J6125,0)</f>
        <v>0</v>
      </c>
      <c r="BH6125" s="179">
        <f>IF(N6125="zníž. prenesená",J6125,0)</f>
        <v>0</v>
      </c>
      <c r="BI6125" s="179">
        <f>IF(N6125="nulová",J6125,0)</f>
        <v>0</v>
      </c>
      <c r="BJ6125" s="53" t="s">
        <v>90</v>
      </c>
      <c r="BK6125" s="179">
        <f>ROUND(I6125*H6125,2)</f>
        <v>0</v>
      </c>
      <c r="BL6125" s="53" t="s">
        <v>495</v>
      </c>
      <c r="BM6125" s="271" t="s">
        <v>5046</v>
      </c>
    </row>
    <row r="6126" spans="2:65" s="273" customFormat="1">
      <c r="B6126" s="272"/>
      <c r="D6126" s="274" t="s">
        <v>373</v>
      </c>
      <c r="E6126" s="275" t="s">
        <v>1</v>
      </c>
      <c r="F6126" s="276" t="s">
        <v>632</v>
      </c>
      <c r="H6126" s="275" t="s">
        <v>1</v>
      </c>
      <c r="L6126" s="272"/>
      <c r="M6126" s="277"/>
      <c r="T6126" s="278"/>
      <c r="AT6126" s="275" t="s">
        <v>373</v>
      </c>
      <c r="AU6126" s="275" t="s">
        <v>90</v>
      </c>
      <c r="AV6126" s="273" t="s">
        <v>84</v>
      </c>
      <c r="AW6126" s="273" t="s">
        <v>31</v>
      </c>
      <c r="AX6126" s="273" t="s">
        <v>77</v>
      </c>
      <c r="AY6126" s="275" t="s">
        <v>366</v>
      </c>
    </row>
    <row r="6127" spans="2:65" s="280" customFormat="1">
      <c r="B6127" s="279"/>
      <c r="D6127" s="274" t="s">
        <v>373</v>
      </c>
      <c r="E6127" s="281" t="s">
        <v>1</v>
      </c>
      <c r="F6127" s="282" t="s">
        <v>5047</v>
      </c>
      <c r="H6127" s="283">
        <v>4.4530000000000003</v>
      </c>
      <c r="L6127" s="279"/>
      <c r="M6127" s="284"/>
      <c r="T6127" s="285"/>
      <c r="AT6127" s="281" t="s">
        <v>373</v>
      </c>
      <c r="AU6127" s="281" t="s">
        <v>90</v>
      </c>
      <c r="AV6127" s="280" t="s">
        <v>90</v>
      </c>
      <c r="AW6127" s="280" t="s">
        <v>31</v>
      </c>
      <c r="AX6127" s="280" t="s">
        <v>77</v>
      </c>
      <c r="AY6127" s="281" t="s">
        <v>366</v>
      </c>
    </row>
    <row r="6128" spans="2:65" s="280" customFormat="1">
      <c r="B6128" s="279"/>
      <c r="D6128" s="274" t="s">
        <v>373</v>
      </c>
      <c r="E6128" s="281" t="s">
        <v>1</v>
      </c>
      <c r="F6128" s="282" t="s">
        <v>5048</v>
      </c>
      <c r="H6128" s="283">
        <v>4.55</v>
      </c>
      <c r="L6128" s="279"/>
      <c r="M6128" s="284"/>
      <c r="T6128" s="285"/>
      <c r="AT6128" s="281" t="s">
        <v>373</v>
      </c>
      <c r="AU6128" s="281" t="s">
        <v>90</v>
      </c>
      <c r="AV6128" s="280" t="s">
        <v>90</v>
      </c>
      <c r="AW6128" s="280" t="s">
        <v>31</v>
      </c>
      <c r="AX6128" s="280" t="s">
        <v>77</v>
      </c>
      <c r="AY6128" s="281" t="s">
        <v>366</v>
      </c>
    </row>
    <row r="6129" spans="2:51" s="280" customFormat="1">
      <c r="B6129" s="279"/>
      <c r="D6129" s="274" t="s">
        <v>373</v>
      </c>
      <c r="E6129" s="281" t="s">
        <v>1</v>
      </c>
      <c r="F6129" s="282" t="s">
        <v>5049</v>
      </c>
      <c r="H6129" s="283">
        <v>7.9089999999999998</v>
      </c>
      <c r="L6129" s="279"/>
      <c r="M6129" s="284"/>
      <c r="T6129" s="285"/>
      <c r="AT6129" s="281" t="s">
        <v>373</v>
      </c>
      <c r="AU6129" s="281" t="s">
        <v>90</v>
      </c>
      <c r="AV6129" s="280" t="s">
        <v>90</v>
      </c>
      <c r="AW6129" s="280" t="s">
        <v>31</v>
      </c>
      <c r="AX6129" s="280" t="s">
        <v>77</v>
      </c>
      <c r="AY6129" s="281" t="s">
        <v>366</v>
      </c>
    </row>
    <row r="6130" spans="2:51" s="280" customFormat="1">
      <c r="B6130" s="279"/>
      <c r="D6130" s="274" t="s">
        <v>373</v>
      </c>
      <c r="E6130" s="281" t="s">
        <v>1</v>
      </c>
      <c r="F6130" s="282" t="s">
        <v>5050</v>
      </c>
      <c r="H6130" s="283">
        <v>4.5179999999999998</v>
      </c>
      <c r="L6130" s="279"/>
      <c r="M6130" s="284"/>
      <c r="T6130" s="285"/>
      <c r="AT6130" s="281" t="s">
        <v>373</v>
      </c>
      <c r="AU6130" s="281" t="s">
        <v>90</v>
      </c>
      <c r="AV6130" s="280" t="s">
        <v>90</v>
      </c>
      <c r="AW6130" s="280" t="s">
        <v>31</v>
      </c>
      <c r="AX6130" s="280" t="s">
        <v>77</v>
      </c>
      <c r="AY6130" s="281" t="s">
        <v>366</v>
      </c>
    </row>
    <row r="6131" spans="2:51" s="280" customFormat="1">
      <c r="B6131" s="279"/>
      <c r="D6131" s="274" t="s">
        <v>373</v>
      </c>
      <c r="E6131" s="281" t="s">
        <v>1</v>
      </c>
      <c r="F6131" s="282" t="s">
        <v>5051</v>
      </c>
      <c r="H6131" s="283">
        <v>7.9130000000000003</v>
      </c>
      <c r="L6131" s="279"/>
      <c r="M6131" s="284"/>
      <c r="T6131" s="285"/>
      <c r="AT6131" s="281" t="s">
        <v>373</v>
      </c>
      <c r="AU6131" s="281" t="s">
        <v>90</v>
      </c>
      <c r="AV6131" s="280" t="s">
        <v>90</v>
      </c>
      <c r="AW6131" s="280" t="s">
        <v>31</v>
      </c>
      <c r="AX6131" s="280" t="s">
        <v>77</v>
      </c>
      <c r="AY6131" s="281" t="s">
        <v>366</v>
      </c>
    </row>
    <row r="6132" spans="2:51" s="280" customFormat="1">
      <c r="B6132" s="279"/>
      <c r="D6132" s="274" t="s">
        <v>373</v>
      </c>
      <c r="E6132" s="281" t="s">
        <v>1</v>
      </c>
      <c r="F6132" s="282" t="s">
        <v>5052</v>
      </c>
      <c r="H6132" s="283">
        <v>3.51</v>
      </c>
      <c r="L6132" s="279"/>
      <c r="M6132" s="284"/>
      <c r="T6132" s="285"/>
      <c r="AT6132" s="281" t="s">
        <v>373</v>
      </c>
      <c r="AU6132" s="281" t="s">
        <v>90</v>
      </c>
      <c r="AV6132" s="280" t="s">
        <v>90</v>
      </c>
      <c r="AW6132" s="280" t="s">
        <v>31</v>
      </c>
      <c r="AX6132" s="280" t="s">
        <v>77</v>
      </c>
      <c r="AY6132" s="281" t="s">
        <v>366</v>
      </c>
    </row>
    <row r="6133" spans="2:51" s="280" customFormat="1">
      <c r="B6133" s="279"/>
      <c r="D6133" s="274" t="s">
        <v>373</v>
      </c>
      <c r="E6133" s="281" t="s">
        <v>1</v>
      </c>
      <c r="F6133" s="282" t="s">
        <v>5053</v>
      </c>
      <c r="H6133" s="283">
        <v>6.4809999999999999</v>
      </c>
      <c r="L6133" s="279"/>
      <c r="M6133" s="284"/>
      <c r="T6133" s="285"/>
      <c r="AT6133" s="281" t="s">
        <v>373</v>
      </c>
      <c r="AU6133" s="281" t="s">
        <v>90</v>
      </c>
      <c r="AV6133" s="280" t="s">
        <v>90</v>
      </c>
      <c r="AW6133" s="280" t="s">
        <v>31</v>
      </c>
      <c r="AX6133" s="280" t="s">
        <v>77</v>
      </c>
      <c r="AY6133" s="281" t="s">
        <v>366</v>
      </c>
    </row>
    <row r="6134" spans="2:51" s="273" customFormat="1">
      <c r="B6134" s="272"/>
      <c r="D6134" s="274" t="s">
        <v>373</v>
      </c>
      <c r="E6134" s="275" t="s">
        <v>1</v>
      </c>
      <c r="F6134" s="276" t="s">
        <v>634</v>
      </c>
      <c r="H6134" s="275" t="s">
        <v>1</v>
      </c>
      <c r="L6134" s="272"/>
      <c r="M6134" s="277"/>
      <c r="T6134" s="278"/>
      <c r="AT6134" s="275" t="s">
        <v>373</v>
      </c>
      <c r="AU6134" s="275" t="s">
        <v>90</v>
      </c>
      <c r="AV6134" s="273" t="s">
        <v>84</v>
      </c>
      <c r="AW6134" s="273" t="s">
        <v>31</v>
      </c>
      <c r="AX6134" s="273" t="s">
        <v>77</v>
      </c>
      <c r="AY6134" s="275" t="s">
        <v>366</v>
      </c>
    </row>
    <row r="6135" spans="2:51" s="280" customFormat="1">
      <c r="B6135" s="279"/>
      <c r="D6135" s="274" t="s">
        <v>373</v>
      </c>
      <c r="E6135" s="281" t="s">
        <v>1</v>
      </c>
      <c r="F6135" s="282" t="s">
        <v>5054</v>
      </c>
      <c r="H6135" s="283">
        <v>2.9540000000000002</v>
      </c>
      <c r="L6135" s="279"/>
      <c r="M6135" s="284"/>
      <c r="T6135" s="285"/>
      <c r="AT6135" s="281" t="s">
        <v>373</v>
      </c>
      <c r="AU6135" s="281" t="s">
        <v>90</v>
      </c>
      <c r="AV6135" s="280" t="s">
        <v>90</v>
      </c>
      <c r="AW6135" s="280" t="s">
        <v>31</v>
      </c>
      <c r="AX6135" s="280" t="s">
        <v>77</v>
      </c>
      <c r="AY6135" s="281" t="s">
        <v>366</v>
      </c>
    </row>
    <row r="6136" spans="2:51" s="280" customFormat="1">
      <c r="B6136" s="279"/>
      <c r="D6136" s="274" t="s">
        <v>373</v>
      </c>
      <c r="E6136" s="281" t="s">
        <v>1</v>
      </c>
      <c r="F6136" s="282" t="s">
        <v>5055</v>
      </c>
      <c r="H6136" s="283">
        <v>8.4060000000000006</v>
      </c>
      <c r="L6136" s="279"/>
      <c r="M6136" s="284"/>
      <c r="T6136" s="285"/>
      <c r="AT6136" s="281" t="s">
        <v>373</v>
      </c>
      <c r="AU6136" s="281" t="s">
        <v>90</v>
      </c>
      <c r="AV6136" s="280" t="s">
        <v>90</v>
      </c>
      <c r="AW6136" s="280" t="s">
        <v>31</v>
      </c>
      <c r="AX6136" s="280" t="s">
        <v>77</v>
      </c>
      <c r="AY6136" s="281" t="s">
        <v>366</v>
      </c>
    </row>
    <row r="6137" spans="2:51" s="280" customFormat="1">
      <c r="B6137" s="279"/>
      <c r="D6137" s="274" t="s">
        <v>373</v>
      </c>
      <c r="E6137" s="281" t="s">
        <v>1</v>
      </c>
      <c r="F6137" s="282" t="s">
        <v>5056</v>
      </c>
      <c r="H6137" s="283">
        <v>4.3230000000000004</v>
      </c>
      <c r="L6137" s="279"/>
      <c r="M6137" s="284"/>
      <c r="T6137" s="285"/>
      <c r="AT6137" s="281" t="s">
        <v>373</v>
      </c>
      <c r="AU6137" s="281" t="s">
        <v>90</v>
      </c>
      <c r="AV6137" s="280" t="s">
        <v>90</v>
      </c>
      <c r="AW6137" s="280" t="s">
        <v>31</v>
      </c>
      <c r="AX6137" s="280" t="s">
        <v>77</v>
      </c>
      <c r="AY6137" s="281" t="s">
        <v>366</v>
      </c>
    </row>
    <row r="6138" spans="2:51" s="280" customFormat="1">
      <c r="B6138" s="279"/>
      <c r="D6138" s="274" t="s">
        <v>373</v>
      </c>
      <c r="E6138" s="281" t="s">
        <v>1</v>
      </c>
      <c r="F6138" s="282" t="s">
        <v>5057</v>
      </c>
      <c r="H6138" s="283">
        <v>8.3789999999999996</v>
      </c>
      <c r="L6138" s="279"/>
      <c r="M6138" s="284"/>
      <c r="T6138" s="285"/>
      <c r="AT6138" s="281" t="s">
        <v>373</v>
      </c>
      <c r="AU6138" s="281" t="s">
        <v>90</v>
      </c>
      <c r="AV6138" s="280" t="s">
        <v>90</v>
      </c>
      <c r="AW6138" s="280" t="s">
        <v>31</v>
      </c>
      <c r="AX6138" s="280" t="s">
        <v>77</v>
      </c>
      <c r="AY6138" s="281" t="s">
        <v>366</v>
      </c>
    </row>
    <row r="6139" spans="2:51" s="280" customFormat="1">
      <c r="B6139" s="279"/>
      <c r="D6139" s="274" t="s">
        <v>373</v>
      </c>
      <c r="E6139" s="281" t="s">
        <v>1</v>
      </c>
      <c r="F6139" s="282" t="s">
        <v>5058</v>
      </c>
      <c r="H6139" s="283">
        <v>4.29</v>
      </c>
      <c r="L6139" s="279"/>
      <c r="M6139" s="284"/>
      <c r="T6139" s="285"/>
      <c r="AT6139" s="281" t="s">
        <v>373</v>
      </c>
      <c r="AU6139" s="281" t="s">
        <v>90</v>
      </c>
      <c r="AV6139" s="280" t="s">
        <v>90</v>
      </c>
      <c r="AW6139" s="280" t="s">
        <v>31</v>
      </c>
      <c r="AX6139" s="280" t="s">
        <v>77</v>
      </c>
      <c r="AY6139" s="281" t="s">
        <v>366</v>
      </c>
    </row>
    <row r="6140" spans="2:51" s="280" customFormat="1">
      <c r="B6140" s="279"/>
      <c r="D6140" s="274" t="s">
        <v>373</v>
      </c>
      <c r="E6140" s="281" t="s">
        <v>1</v>
      </c>
      <c r="F6140" s="282" t="s">
        <v>5059</v>
      </c>
      <c r="H6140" s="283">
        <v>3.056</v>
      </c>
      <c r="L6140" s="279"/>
      <c r="M6140" s="284"/>
      <c r="T6140" s="285"/>
      <c r="AT6140" s="281" t="s">
        <v>373</v>
      </c>
      <c r="AU6140" s="281" t="s">
        <v>90</v>
      </c>
      <c r="AV6140" s="280" t="s">
        <v>90</v>
      </c>
      <c r="AW6140" s="280" t="s">
        <v>31</v>
      </c>
      <c r="AX6140" s="280" t="s">
        <v>77</v>
      </c>
      <c r="AY6140" s="281" t="s">
        <v>366</v>
      </c>
    </row>
    <row r="6141" spans="2:51" s="273" customFormat="1">
      <c r="B6141" s="272"/>
      <c r="D6141" s="274" t="s">
        <v>373</v>
      </c>
      <c r="E6141" s="275" t="s">
        <v>1</v>
      </c>
      <c r="F6141" s="276" t="s">
        <v>924</v>
      </c>
      <c r="H6141" s="275" t="s">
        <v>1</v>
      </c>
      <c r="L6141" s="272"/>
      <c r="M6141" s="277"/>
      <c r="T6141" s="278"/>
      <c r="AT6141" s="275" t="s">
        <v>373</v>
      </c>
      <c r="AU6141" s="275" t="s">
        <v>90</v>
      </c>
      <c r="AV6141" s="273" t="s">
        <v>84</v>
      </c>
      <c r="AW6141" s="273" t="s">
        <v>31</v>
      </c>
      <c r="AX6141" s="273" t="s">
        <v>77</v>
      </c>
      <c r="AY6141" s="275" t="s">
        <v>366</v>
      </c>
    </row>
    <row r="6142" spans="2:51" s="280" customFormat="1">
      <c r="B6142" s="279"/>
      <c r="D6142" s="274" t="s">
        <v>373</v>
      </c>
      <c r="E6142" s="281" t="s">
        <v>1</v>
      </c>
      <c r="F6142" s="282" t="s">
        <v>5060</v>
      </c>
      <c r="H6142" s="283">
        <v>6.9930000000000003</v>
      </c>
      <c r="L6142" s="279"/>
      <c r="M6142" s="284"/>
      <c r="T6142" s="285"/>
      <c r="AT6142" s="281" t="s">
        <v>373</v>
      </c>
      <c r="AU6142" s="281" t="s">
        <v>90</v>
      </c>
      <c r="AV6142" s="280" t="s">
        <v>90</v>
      </c>
      <c r="AW6142" s="280" t="s">
        <v>31</v>
      </c>
      <c r="AX6142" s="280" t="s">
        <v>77</v>
      </c>
      <c r="AY6142" s="281" t="s">
        <v>366</v>
      </c>
    </row>
    <row r="6143" spans="2:51" s="280" customFormat="1">
      <c r="B6143" s="279"/>
      <c r="D6143" s="274" t="s">
        <v>373</v>
      </c>
      <c r="E6143" s="281" t="s">
        <v>1</v>
      </c>
      <c r="F6143" s="282" t="s">
        <v>3541</v>
      </c>
      <c r="H6143" s="283">
        <v>3.8479999999999999</v>
      </c>
      <c r="L6143" s="279"/>
      <c r="M6143" s="284"/>
      <c r="T6143" s="285"/>
      <c r="AT6143" s="281" t="s">
        <v>373</v>
      </c>
      <c r="AU6143" s="281" t="s">
        <v>90</v>
      </c>
      <c r="AV6143" s="280" t="s">
        <v>90</v>
      </c>
      <c r="AW6143" s="280" t="s">
        <v>31</v>
      </c>
      <c r="AX6143" s="280" t="s">
        <v>77</v>
      </c>
      <c r="AY6143" s="281" t="s">
        <v>366</v>
      </c>
    </row>
    <row r="6144" spans="2:51" s="280" customFormat="1">
      <c r="B6144" s="279"/>
      <c r="D6144" s="274" t="s">
        <v>373</v>
      </c>
      <c r="E6144" s="281" t="s">
        <v>1</v>
      </c>
      <c r="F6144" s="282" t="s">
        <v>5061</v>
      </c>
      <c r="H6144" s="283">
        <v>7.0780000000000003</v>
      </c>
      <c r="L6144" s="279"/>
      <c r="M6144" s="284"/>
      <c r="T6144" s="285"/>
      <c r="AT6144" s="281" t="s">
        <v>373</v>
      </c>
      <c r="AU6144" s="281" t="s">
        <v>90</v>
      </c>
      <c r="AV6144" s="280" t="s">
        <v>90</v>
      </c>
      <c r="AW6144" s="280" t="s">
        <v>31</v>
      </c>
      <c r="AX6144" s="280" t="s">
        <v>77</v>
      </c>
      <c r="AY6144" s="281" t="s">
        <v>366</v>
      </c>
    </row>
    <row r="6145" spans="2:65" s="280" customFormat="1">
      <c r="B6145" s="279"/>
      <c r="D6145" s="274" t="s">
        <v>373</v>
      </c>
      <c r="E6145" s="281" t="s">
        <v>1</v>
      </c>
      <c r="F6145" s="282" t="s">
        <v>5062</v>
      </c>
      <c r="H6145" s="283">
        <v>3.58</v>
      </c>
      <c r="L6145" s="279"/>
      <c r="M6145" s="284"/>
      <c r="T6145" s="285"/>
      <c r="AT6145" s="281" t="s">
        <v>373</v>
      </c>
      <c r="AU6145" s="281" t="s">
        <v>90</v>
      </c>
      <c r="AV6145" s="280" t="s">
        <v>90</v>
      </c>
      <c r="AW6145" s="280" t="s">
        <v>31</v>
      </c>
      <c r="AX6145" s="280" t="s">
        <v>77</v>
      </c>
      <c r="AY6145" s="281" t="s">
        <v>366</v>
      </c>
    </row>
    <row r="6146" spans="2:65" s="280" customFormat="1">
      <c r="B6146" s="279"/>
      <c r="D6146" s="274" t="s">
        <v>373</v>
      </c>
      <c r="E6146" s="281" t="s">
        <v>1</v>
      </c>
      <c r="F6146" s="282" t="s">
        <v>5063</v>
      </c>
      <c r="H6146" s="283">
        <v>2.7589999999999999</v>
      </c>
      <c r="L6146" s="279"/>
      <c r="M6146" s="284"/>
      <c r="T6146" s="285"/>
      <c r="AT6146" s="281" t="s">
        <v>373</v>
      </c>
      <c r="AU6146" s="281" t="s">
        <v>90</v>
      </c>
      <c r="AV6146" s="280" t="s">
        <v>90</v>
      </c>
      <c r="AW6146" s="280" t="s">
        <v>31</v>
      </c>
      <c r="AX6146" s="280" t="s">
        <v>77</v>
      </c>
      <c r="AY6146" s="281" t="s">
        <v>366</v>
      </c>
    </row>
    <row r="6147" spans="2:65" s="273" customFormat="1">
      <c r="B6147" s="272"/>
      <c r="D6147" s="274" t="s">
        <v>373</v>
      </c>
      <c r="E6147" s="275" t="s">
        <v>1</v>
      </c>
      <c r="F6147" s="276" t="s">
        <v>5064</v>
      </c>
      <c r="H6147" s="275" t="s">
        <v>1</v>
      </c>
      <c r="L6147" s="272"/>
      <c r="M6147" s="277"/>
      <c r="T6147" s="278"/>
      <c r="AT6147" s="275" t="s">
        <v>373</v>
      </c>
      <c r="AU6147" s="275" t="s">
        <v>90</v>
      </c>
      <c r="AV6147" s="273" t="s">
        <v>84</v>
      </c>
      <c r="AW6147" s="273" t="s">
        <v>31</v>
      </c>
      <c r="AX6147" s="273" t="s">
        <v>77</v>
      </c>
      <c r="AY6147" s="275" t="s">
        <v>366</v>
      </c>
    </row>
    <row r="6148" spans="2:65" s="280" customFormat="1">
      <c r="B6148" s="279"/>
      <c r="D6148" s="274" t="s">
        <v>373</v>
      </c>
      <c r="E6148" s="281" t="s">
        <v>1</v>
      </c>
      <c r="F6148" s="282" t="s">
        <v>5065</v>
      </c>
      <c r="H6148" s="283">
        <v>9.6959999999999997</v>
      </c>
      <c r="L6148" s="279"/>
      <c r="M6148" s="284"/>
      <c r="T6148" s="285"/>
      <c r="AT6148" s="281" t="s">
        <v>373</v>
      </c>
      <c r="AU6148" s="281" t="s">
        <v>90</v>
      </c>
      <c r="AV6148" s="280" t="s">
        <v>90</v>
      </c>
      <c r="AW6148" s="280" t="s">
        <v>31</v>
      </c>
      <c r="AX6148" s="280" t="s">
        <v>77</v>
      </c>
      <c r="AY6148" s="281" t="s">
        <v>366</v>
      </c>
    </row>
    <row r="6149" spans="2:65" s="287" customFormat="1">
      <c r="B6149" s="286"/>
      <c r="D6149" s="274" t="s">
        <v>373</v>
      </c>
      <c r="E6149" s="288" t="s">
        <v>1</v>
      </c>
      <c r="F6149" s="289" t="s">
        <v>378</v>
      </c>
      <c r="H6149" s="290">
        <v>104.696</v>
      </c>
      <c r="L6149" s="286"/>
      <c r="M6149" s="291"/>
      <c r="T6149" s="292"/>
      <c r="AT6149" s="288" t="s">
        <v>373</v>
      </c>
      <c r="AU6149" s="288" t="s">
        <v>90</v>
      </c>
      <c r="AV6149" s="287" t="s">
        <v>371</v>
      </c>
      <c r="AW6149" s="287" t="s">
        <v>31</v>
      </c>
      <c r="AX6149" s="287" t="s">
        <v>84</v>
      </c>
      <c r="AY6149" s="288" t="s">
        <v>366</v>
      </c>
    </row>
    <row r="6150" spans="2:65" s="74" customFormat="1" ht="49.15" customHeight="1">
      <c r="B6150" s="73"/>
      <c r="C6150" s="260" t="s">
        <v>5066</v>
      </c>
      <c r="D6150" s="260" t="s">
        <v>368</v>
      </c>
      <c r="E6150" s="261" t="s">
        <v>5067</v>
      </c>
      <c r="F6150" s="262" t="s">
        <v>5068</v>
      </c>
      <c r="G6150" s="263" t="s">
        <v>265</v>
      </c>
      <c r="H6150" s="264">
        <v>3</v>
      </c>
      <c r="I6150" s="26"/>
      <c r="J6150" s="266">
        <f>ROUND(I6150*H6150,2)</f>
        <v>0</v>
      </c>
      <c r="K6150" s="267"/>
      <c r="L6150" s="73"/>
      <c r="M6150" s="27" t="s">
        <v>1</v>
      </c>
      <c r="N6150" s="233" t="s">
        <v>43</v>
      </c>
      <c r="P6150" s="269">
        <f>O6150*H6150</f>
        <v>0</v>
      </c>
      <c r="Q6150" s="269">
        <v>0</v>
      </c>
      <c r="R6150" s="269">
        <f>Q6150*H6150</f>
        <v>0</v>
      </c>
      <c r="S6150" s="269">
        <v>0</v>
      </c>
      <c r="T6150" s="270">
        <f>S6150*H6150</f>
        <v>0</v>
      </c>
      <c r="AR6150" s="271" t="s">
        <v>495</v>
      </c>
      <c r="AT6150" s="271" t="s">
        <v>368</v>
      </c>
      <c r="AU6150" s="271" t="s">
        <v>90</v>
      </c>
      <c r="AY6150" s="53" t="s">
        <v>366</v>
      </c>
      <c r="BE6150" s="179">
        <f>IF(N6150="základná",J6150,0)</f>
        <v>0</v>
      </c>
      <c r="BF6150" s="179">
        <f>IF(N6150="znížená",J6150,0)</f>
        <v>0</v>
      </c>
      <c r="BG6150" s="179">
        <f>IF(N6150="zákl. prenesená",J6150,0)</f>
        <v>0</v>
      </c>
      <c r="BH6150" s="179">
        <f>IF(N6150="zníž. prenesená",J6150,0)</f>
        <v>0</v>
      </c>
      <c r="BI6150" s="179">
        <f>IF(N6150="nulová",J6150,0)</f>
        <v>0</v>
      </c>
      <c r="BJ6150" s="53" t="s">
        <v>90</v>
      </c>
      <c r="BK6150" s="179">
        <f>ROUND(I6150*H6150,2)</f>
        <v>0</v>
      </c>
      <c r="BL6150" s="53" t="s">
        <v>495</v>
      </c>
      <c r="BM6150" s="271" t="s">
        <v>5069</v>
      </c>
    </row>
    <row r="6151" spans="2:65" s="273" customFormat="1">
      <c r="B6151" s="272"/>
      <c r="D6151" s="274" t="s">
        <v>373</v>
      </c>
      <c r="E6151" s="275" t="s">
        <v>1</v>
      </c>
      <c r="F6151" s="276" t="s">
        <v>5070</v>
      </c>
      <c r="H6151" s="275" t="s">
        <v>1</v>
      </c>
      <c r="L6151" s="272"/>
      <c r="M6151" s="277"/>
      <c r="T6151" s="278"/>
      <c r="AT6151" s="275" t="s">
        <v>373</v>
      </c>
      <c r="AU6151" s="275" t="s">
        <v>90</v>
      </c>
      <c r="AV6151" s="273" t="s">
        <v>84</v>
      </c>
      <c r="AW6151" s="273" t="s">
        <v>31</v>
      </c>
      <c r="AX6151" s="273" t="s">
        <v>77</v>
      </c>
      <c r="AY6151" s="275" t="s">
        <v>366</v>
      </c>
    </row>
    <row r="6152" spans="2:65" s="280" customFormat="1">
      <c r="B6152" s="279"/>
      <c r="D6152" s="274" t="s">
        <v>373</v>
      </c>
      <c r="E6152" s="281" t="s">
        <v>1</v>
      </c>
      <c r="F6152" s="282" t="s">
        <v>5071</v>
      </c>
      <c r="H6152" s="283">
        <v>3</v>
      </c>
      <c r="L6152" s="279"/>
      <c r="M6152" s="284"/>
      <c r="T6152" s="285"/>
      <c r="AT6152" s="281" t="s">
        <v>373</v>
      </c>
      <c r="AU6152" s="281" t="s">
        <v>90</v>
      </c>
      <c r="AV6152" s="280" t="s">
        <v>90</v>
      </c>
      <c r="AW6152" s="280" t="s">
        <v>31</v>
      </c>
      <c r="AX6152" s="280" t="s">
        <v>77</v>
      </c>
      <c r="AY6152" s="281" t="s">
        <v>366</v>
      </c>
    </row>
    <row r="6153" spans="2:65" s="287" customFormat="1">
      <c r="B6153" s="286"/>
      <c r="D6153" s="274" t="s">
        <v>373</v>
      </c>
      <c r="E6153" s="288" t="s">
        <v>1</v>
      </c>
      <c r="F6153" s="289" t="s">
        <v>378</v>
      </c>
      <c r="H6153" s="290">
        <v>3</v>
      </c>
      <c r="L6153" s="286"/>
      <c r="M6153" s="291"/>
      <c r="T6153" s="292"/>
      <c r="AT6153" s="288" t="s">
        <v>373</v>
      </c>
      <c r="AU6153" s="288" t="s">
        <v>90</v>
      </c>
      <c r="AV6153" s="287" t="s">
        <v>371</v>
      </c>
      <c r="AW6153" s="287" t="s">
        <v>31</v>
      </c>
      <c r="AX6153" s="287" t="s">
        <v>84</v>
      </c>
      <c r="AY6153" s="288" t="s">
        <v>366</v>
      </c>
    </row>
    <row r="6154" spans="2:65" s="74" customFormat="1" ht="66.75" customHeight="1">
      <c r="B6154" s="73"/>
      <c r="C6154" s="260" t="s">
        <v>5072</v>
      </c>
      <c r="D6154" s="260" t="s">
        <v>368</v>
      </c>
      <c r="E6154" s="261" t="s">
        <v>5073</v>
      </c>
      <c r="F6154" s="262" t="s">
        <v>5074</v>
      </c>
      <c r="G6154" s="263" t="s">
        <v>265</v>
      </c>
      <c r="H6154" s="264">
        <v>22.35</v>
      </c>
      <c r="I6154" s="26"/>
      <c r="J6154" s="266">
        <f>ROUND(I6154*H6154,2)</f>
        <v>0</v>
      </c>
      <c r="K6154" s="267"/>
      <c r="L6154" s="73"/>
      <c r="M6154" s="27" t="s">
        <v>1</v>
      </c>
      <c r="N6154" s="233" t="s">
        <v>43</v>
      </c>
      <c r="P6154" s="269">
        <f>O6154*H6154</f>
        <v>0</v>
      </c>
      <c r="Q6154" s="269">
        <v>0</v>
      </c>
      <c r="R6154" s="269">
        <f>Q6154*H6154</f>
        <v>0</v>
      </c>
      <c r="S6154" s="269">
        <v>0</v>
      </c>
      <c r="T6154" s="270">
        <f>S6154*H6154</f>
        <v>0</v>
      </c>
      <c r="AR6154" s="271" t="s">
        <v>495</v>
      </c>
      <c r="AT6154" s="271" t="s">
        <v>368</v>
      </c>
      <c r="AU6154" s="271" t="s">
        <v>90</v>
      </c>
      <c r="AY6154" s="53" t="s">
        <v>366</v>
      </c>
      <c r="BE6154" s="179">
        <f>IF(N6154="základná",J6154,0)</f>
        <v>0</v>
      </c>
      <c r="BF6154" s="179">
        <f>IF(N6154="znížená",J6154,0)</f>
        <v>0</v>
      </c>
      <c r="BG6154" s="179">
        <f>IF(N6154="zákl. prenesená",J6154,0)</f>
        <v>0</v>
      </c>
      <c r="BH6154" s="179">
        <f>IF(N6154="zníž. prenesená",J6154,0)</f>
        <v>0</v>
      </c>
      <c r="BI6154" s="179">
        <f>IF(N6154="nulová",J6154,0)</f>
        <v>0</v>
      </c>
      <c r="BJ6154" s="53" t="s">
        <v>90</v>
      </c>
      <c r="BK6154" s="179">
        <f>ROUND(I6154*H6154,2)</f>
        <v>0</v>
      </c>
      <c r="BL6154" s="53" t="s">
        <v>495</v>
      </c>
      <c r="BM6154" s="271" t="s">
        <v>5075</v>
      </c>
    </row>
    <row r="6155" spans="2:65" s="74" customFormat="1" ht="24.2" customHeight="1">
      <c r="B6155" s="73"/>
      <c r="C6155" s="260" t="s">
        <v>5076</v>
      </c>
      <c r="D6155" s="260" t="s">
        <v>368</v>
      </c>
      <c r="E6155" s="261" t="s">
        <v>5077</v>
      </c>
      <c r="F6155" s="262" t="s">
        <v>5078</v>
      </c>
      <c r="G6155" s="263" t="s">
        <v>249</v>
      </c>
      <c r="H6155" s="264">
        <v>8.8719999999999999</v>
      </c>
      <c r="I6155" s="26"/>
      <c r="J6155" s="266">
        <f>ROUND(I6155*H6155,2)</f>
        <v>0</v>
      </c>
      <c r="K6155" s="267"/>
      <c r="L6155" s="73"/>
      <c r="M6155" s="27" t="s">
        <v>1</v>
      </c>
      <c r="N6155" s="233" t="s">
        <v>43</v>
      </c>
      <c r="P6155" s="269">
        <f>O6155*H6155</f>
        <v>0</v>
      </c>
      <c r="Q6155" s="269">
        <v>0</v>
      </c>
      <c r="R6155" s="269">
        <f>Q6155*H6155</f>
        <v>0</v>
      </c>
      <c r="S6155" s="269">
        <v>2.4649999999999998E-2</v>
      </c>
      <c r="T6155" s="270">
        <f>S6155*H6155</f>
        <v>0.21869479999999999</v>
      </c>
      <c r="AR6155" s="271" t="s">
        <v>495</v>
      </c>
      <c r="AT6155" s="271" t="s">
        <v>368</v>
      </c>
      <c r="AU6155" s="271" t="s">
        <v>90</v>
      </c>
      <c r="AY6155" s="53" t="s">
        <v>366</v>
      </c>
      <c r="BE6155" s="179">
        <f>IF(N6155="základná",J6155,0)</f>
        <v>0</v>
      </c>
      <c r="BF6155" s="179">
        <f>IF(N6155="znížená",J6155,0)</f>
        <v>0</v>
      </c>
      <c r="BG6155" s="179">
        <f>IF(N6155="zákl. prenesená",J6155,0)</f>
        <v>0</v>
      </c>
      <c r="BH6155" s="179">
        <f>IF(N6155="zníž. prenesená",J6155,0)</f>
        <v>0</v>
      </c>
      <c r="BI6155" s="179">
        <f>IF(N6155="nulová",J6155,0)</f>
        <v>0</v>
      </c>
      <c r="BJ6155" s="53" t="s">
        <v>90</v>
      </c>
      <c r="BK6155" s="179">
        <f>ROUND(I6155*H6155,2)</f>
        <v>0</v>
      </c>
      <c r="BL6155" s="53" t="s">
        <v>495</v>
      </c>
      <c r="BM6155" s="271" t="s">
        <v>5079</v>
      </c>
    </row>
    <row r="6156" spans="2:65" s="273" customFormat="1">
      <c r="B6156" s="272"/>
      <c r="D6156" s="274" t="s">
        <v>373</v>
      </c>
      <c r="E6156" s="275" t="s">
        <v>1</v>
      </c>
      <c r="F6156" s="276" t="s">
        <v>977</v>
      </c>
      <c r="H6156" s="275" t="s">
        <v>1</v>
      </c>
      <c r="L6156" s="272"/>
      <c r="M6156" s="277"/>
      <c r="T6156" s="278"/>
      <c r="AT6156" s="275" t="s">
        <v>373</v>
      </c>
      <c r="AU6156" s="275" t="s">
        <v>90</v>
      </c>
      <c r="AV6156" s="273" t="s">
        <v>84</v>
      </c>
      <c r="AW6156" s="273" t="s">
        <v>31</v>
      </c>
      <c r="AX6156" s="273" t="s">
        <v>77</v>
      </c>
      <c r="AY6156" s="275" t="s">
        <v>366</v>
      </c>
    </row>
    <row r="6157" spans="2:65" s="280" customFormat="1">
      <c r="B6157" s="279"/>
      <c r="D6157" s="274" t="s">
        <v>373</v>
      </c>
      <c r="E6157" s="281" t="s">
        <v>1</v>
      </c>
      <c r="F6157" s="282" t="s">
        <v>5080</v>
      </c>
      <c r="H6157" s="283">
        <v>9.2070000000000007</v>
      </c>
      <c r="L6157" s="279"/>
      <c r="M6157" s="284"/>
      <c r="T6157" s="285"/>
      <c r="AT6157" s="281" t="s">
        <v>373</v>
      </c>
      <c r="AU6157" s="281" t="s">
        <v>90</v>
      </c>
      <c r="AV6157" s="280" t="s">
        <v>90</v>
      </c>
      <c r="AW6157" s="280" t="s">
        <v>31</v>
      </c>
      <c r="AX6157" s="280" t="s">
        <v>77</v>
      </c>
      <c r="AY6157" s="281" t="s">
        <v>366</v>
      </c>
    </row>
    <row r="6158" spans="2:65" s="280" customFormat="1">
      <c r="B6158" s="279"/>
      <c r="D6158" s="274" t="s">
        <v>373</v>
      </c>
      <c r="E6158" s="281" t="s">
        <v>1</v>
      </c>
      <c r="F6158" s="282" t="s">
        <v>5081</v>
      </c>
      <c r="H6158" s="283">
        <v>-0.33500000000000002</v>
      </c>
      <c r="L6158" s="279"/>
      <c r="M6158" s="284"/>
      <c r="T6158" s="285"/>
      <c r="AT6158" s="281" t="s">
        <v>373</v>
      </c>
      <c r="AU6158" s="281" t="s">
        <v>90</v>
      </c>
      <c r="AV6158" s="280" t="s">
        <v>90</v>
      </c>
      <c r="AW6158" s="280" t="s">
        <v>31</v>
      </c>
      <c r="AX6158" s="280" t="s">
        <v>77</v>
      </c>
      <c r="AY6158" s="281" t="s">
        <v>366</v>
      </c>
    </row>
    <row r="6159" spans="2:65" s="287" customFormat="1">
      <c r="B6159" s="286"/>
      <c r="D6159" s="274" t="s">
        <v>373</v>
      </c>
      <c r="E6159" s="288" t="s">
        <v>1</v>
      </c>
      <c r="F6159" s="289" t="s">
        <v>378</v>
      </c>
      <c r="H6159" s="290">
        <v>8.8719999999999999</v>
      </c>
      <c r="L6159" s="286"/>
      <c r="M6159" s="291"/>
      <c r="T6159" s="292"/>
      <c r="AT6159" s="288" t="s">
        <v>373</v>
      </c>
      <c r="AU6159" s="288" t="s">
        <v>90</v>
      </c>
      <c r="AV6159" s="287" t="s">
        <v>371</v>
      </c>
      <c r="AW6159" s="287" t="s">
        <v>31</v>
      </c>
      <c r="AX6159" s="287" t="s">
        <v>84</v>
      </c>
      <c r="AY6159" s="288" t="s">
        <v>366</v>
      </c>
    </row>
    <row r="6160" spans="2:65" s="74" customFormat="1" ht="24.2" customHeight="1">
      <c r="B6160" s="73"/>
      <c r="C6160" s="260" t="s">
        <v>5082</v>
      </c>
      <c r="D6160" s="260" t="s">
        <v>368</v>
      </c>
      <c r="E6160" s="261" t="s">
        <v>5083</v>
      </c>
      <c r="F6160" s="262" t="s">
        <v>5084</v>
      </c>
      <c r="G6160" s="263" t="s">
        <v>249</v>
      </c>
      <c r="H6160" s="264">
        <v>8.8719999999999999</v>
      </c>
      <c r="I6160" s="26"/>
      <c r="J6160" s="266">
        <f>ROUND(I6160*H6160,2)</f>
        <v>0</v>
      </c>
      <c r="K6160" s="267"/>
      <c r="L6160" s="73"/>
      <c r="M6160" s="27" t="s">
        <v>1</v>
      </c>
      <c r="N6160" s="233" t="s">
        <v>43</v>
      </c>
      <c r="P6160" s="269">
        <f>O6160*H6160</f>
        <v>0</v>
      </c>
      <c r="Q6160" s="269">
        <v>0</v>
      </c>
      <c r="R6160" s="269">
        <f>Q6160*H6160</f>
        <v>0</v>
      </c>
      <c r="S6160" s="269">
        <v>8.0000000000000002E-3</v>
      </c>
      <c r="T6160" s="270">
        <f>S6160*H6160</f>
        <v>7.0975999999999997E-2</v>
      </c>
      <c r="AR6160" s="271" t="s">
        <v>495</v>
      </c>
      <c r="AT6160" s="271" t="s">
        <v>368</v>
      </c>
      <c r="AU6160" s="271" t="s">
        <v>90</v>
      </c>
      <c r="AY6160" s="53" t="s">
        <v>366</v>
      </c>
      <c r="BE6160" s="179">
        <f>IF(N6160="základná",J6160,0)</f>
        <v>0</v>
      </c>
      <c r="BF6160" s="179">
        <f>IF(N6160="znížená",J6160,0)</f>
        <v>0</v>
      </c>
      <c r="BG6160" s="179">
        <f>IF(N6160="zákl. prenesená",J6160,0)</f>
        <v>0</v>
      </c>
      <c r="BH6160" s="179">
        <f>IF(N6160="zníž. prenesená",J6160,0)</f>
        <v>0</v>
      </c>
      <c r="BI6160" s="179">
        <f>IF(N6160="nulová",J6160,0)</f>
        <v>0</v>
      </c>
      <c r="BJ6160" s="53" t="s">
        <v>90</v>
      </c>
      <c r="BK6160" s="179">
        <f>ROUND(I6160*H6160,2)</f>
        <v>0</v>
      </c>
      <c r="BL6160" s="53" t="s">
        <v>495</v>
      </c>
      <c r="BM6160" s="271" t="s">
        <v>5085</v>
      </c>
    </row>
    <row r="6161" spans="2:65" s="74" customFormat="1" ht="66.75" customHeight="1">
      <c r="B6161" s="73"/>
      <c r="C6161" s="260" t="s">
        <v>5086</v>
      </c>
      <c r="D6161" s="260" t="s">
        <v>368</v>
      </c>
      <c r="E6161" s="261" t="s">
        <v>5087</v>
      </c>
      <c r="F6161" s="262" t="s">
        <v>5088</v>
      </c>
      <c r="G6161" s="263" t="s">
        <v>630</v>
      </c>
      <c r="H6161" s="264">
        <v>1</v>
      </c>
      <c r="I6161" s="26"/>
      <c r="J6161" s="266">
        <f>ROUND(I6161*H6161,2)</f>
        <v>0</v>
      </c>
      <c r="K6161" s="267"/>
      <c r="L6161" s="73"/>
      <c r="M6161" s="27" t="s">
        <v>1</v>
      </c>
      <c r="N6161" s="233" t="s">
        <v>43</v>
      </c>
      <c r="P6161" s="269">
        <f>O6161*H6161</f>
        <v>0</v>
      </c>
      <c r="Q6161" s="269">
        <v>2.1499999999999999E-4</v>
      </c>
      <c r="R6161" s="269">
        <f>Q6161*H6161</f>
        <v>2.1499999999999999E-4</v>
      </c>
      <c r="S6161" s="269">
        <v>0</v>
      </c>
      <c r="T6161" s="270">
        <f>S6161*H6161</f>
        <v>0</v>
      </c>
      <c r="AR6161" s="271" t="s">
        <v>495</v>
      </c>
      <c r="AT6161" s="271" t="s">
        <v>368</v>
      </c>
      <c r="AU6161" s="271" t="s">
        <v>90</v>
      </c>
      <c r="AY6161" s="53" t="s">
        <v>366</v>
      </c>
      <c r="BE6161" s="179">
        <f>IF(N6161="základná",J6161,0)</f>
        <v>0</v>
      </c>
      <c r="BF6161" s="179">
        <f>IF(N6161="znížená",J6161,0)</f>
        <v>0</v>
      </c>
      <c r="BG6161" s="179">
        <f>IF(N6161="zákl. prenesená",J6161,0)</f>
        <v>0</v>
      </c>
      <c r="BH6161" s="179">
        <f>IF(N6161="zníž. prenesená",J6161,0)</f>
        <v>0</v>
      </c>
      <c r="BI6161" s="179">
        <f>IF(N6161="nulová",J6161,0)</f>
        <v>0</v>
      </c>
      <c r="BJ6161" s="53" t="s">
        <v>90</v>
      </c>
      <c r="BK6161" s="179">
        <f>ROUND(I6161*H6161,2)</f>
        <v>0</v>
      </c>
      <c r="BL6161" s="53" t="s">
        <v>495</v>
      </c>
      <c r="BM6161" s="271" t="s">
        <v>5089</v>
      </c>
    </row>
    <row r="6162" spans="2:65" s="273" customFormat="1">
      <c r="B6162" s="272"/>
      <c r="D6162" s="274" t="s">
        <v>373</v>
      </c>
      <c r="E6162" s="275" t="s">
        <v>1</v>
      </c>
      <c r="F6162" s="276" t="s">
        <v>5090</v>
      </c>
      <c r="H6162" s="275" t="s">
        <v>1</v>
      </c>
      <c r="L6162" s="272"/>
      <c r="M6162" s="277"/>
      <c r="T6162" s="278"/>
      <c r="AT6162" s="275" t="s">
        <v>373</v>
      </c>
      <c r="AU6162" s="275" t="s">
        <v>90</v>
      </c>
      <c r="AV6162" s="273" t="s">
        <v>84</v>
      </c>
      <c r="AW6162" s="273" t="s">
        <v>31</v>
      </c>
      <c r="AX6162" s="273" t="s">
        <v>77</v>
      </c>
      <c r="AY6162" s="275" t="s">
        <v>366</v>
      </c>
    </row>
    <row r="6163" spans="2:65" s="280" customFormat="1">
      <c r="B6163" s="279"/>
      <c r="D6163" s="274" t="s">
        <v>373</v>
      </c>
      <c r="E6163" s="281" t="s">
        <v>1</v>
      </c>
      <c r="F6163" s="282" t="s">
        <v>84</v>
      </c>
      <c r="H6163" s="283">
        <v>1</v>
      </c>
      <c r="L6163" s="279"/>
      <c r="M6163" s="284"/>
      <c r="T6163" s="285"/>
      <c r="AT6163" s="281" t="s">
        <v>373</v>
      </c>
      <c r="AU6163" s="281" t="s">
        <v>90</v>
      </c>
      <c r="AV6163" s="280" t="s">
        <v>90</v>
      </c>
      <c r="AW6163" s="280" t="s">
        <v>31</v>
      </c>
      <c r="AX6163" s="280" t="s">
        <v>77</v>
      </c>
      <c r="AY6163" s="281" t="s">
        <v>366</v>
      </c>
    </row>
    <row r="6164" spans="2:65" s="287" customFormat="1">
      <c r="B6164" s="286"/>
      <c r="D6164" s="274" t="s">
        <v>373</v>
      </c>
      <c r="E6164" s="288" t="s">
        <v>1</v>
      </c>
      <c r="F6164" s="289" t="s">
        <v>378</v>
      </c>
      <c r="H6164" s="290">
        <v>1</v>
      </c>
      <c r="L6164" s="286"/>
      <c r="M6164" s="291"/>
      <c r="T6164" s="292"/>
      <c r="AT6164" s="288" t="s">
        <v>373</v>
      </c>
      <c r="AU6164" s="288" t="s">
        <v>90</v>
      </c>
      <c r="AV6164" s="287" t="s">
        <v>371</v>
      </c>
      <c r="AW6164" s="287" t="s">
        <v>31</v>
      </c>
      <c r="AX6164" s="287" t="s">
        <v>84</v>
      </c>
      <c r="AY6164" s="288" t="s">
        <v>366</v>
      </c>
    </row>
    <row r="6165" spans="2:65" s="74" customFormat="1" ht="66.75" customHeight="1">
      <c r="B6165" s="73"/>
      <c r="C6165" s="260" t="s">
        <v>5091</v>
      </c>
      <c r="D6165" s="260" t="s">
        <v>368</v>
      </c>
      <c r="E6165" s="261" t="s">
        <v>5092</v>
      </c>
      <c r="F6165" s="262" t="s">
        <v>5093</v>
      </c>
      <c r="G6165" s="263" t="s">
        <v>630</v>
      </c>
      <c r="H6165" s="264">
        <v>11</v>
      </c>
      <c r="I6165" s="26"/>
      <c r="J6165" s="266">
        <f>ROUND(I6165*H6165,2)</f>
        <v>0</v>
      </c>
      <c r="K6165" s="267"/>
      <c r="L6165" s="73"/>
      <c r="M6165" s="27" t="s">
        <v>1</v>
      </c>
      <c r="N6165" s="233" t="s">
        <v>43</v>
      </c>
      <c r="P6165" s="269">
        <f>O6165*H6165</f>
        <v>0</v>
      </c>
      <c r="Q6165" s="269">
        <v>2.2000000000000001E-4</v>
      </c>
      <c r="R6165" s="269">
        <f>Q6165*H6165</f>
        <v>2.4200000000000003E-3</v>
      </c>
      <c r="S6165" s="269">
        <v>0</v>
      </c>
      <c r="T6165" s="270">
        <f>S6165*H6165</f>
        <v>0</v>
      </c>
      <c r="AR6165" s="271" t="s">
        <v>495</v>
      </c>
      <c r="AT6165" s="271" t="s">
        <v>368</v>
      </c>
      <c r="AU6165" s="271" t="s">
        <v>90</v>
      </c>
      <c r="AY6165" s="53" t="s">
        <v>366</v>
      </c>
      <c r="BE6165" s="179">
        <f>IF(N6165="základná",J6165,0)</f>
        <v>0</v>
      </c>
      <c r="BF6165" s="179">
        <f>IF(N6165="znížená",J6165,0)</f>
        <v>0</v>
      </c>
      <c r="BG6165" s="179">
        <f>IF(N6165="zákl. prenesená",J6165,0)</f>
        <v>0</v>
      </c>
      <c r="BH6165" s="179">
        <f>IF(N6165="zníž. prenesená",J6165,0)</f>
        <v>0</v>
      </c>
      <c r="BI6165" s="179">
        <f>IF(N6165="nulová",J6165,0)</f>
        <v>0</v>
      </c>
      <c r="BJ6165" s="53" t="s">
        <v>90</v>
      </c>
      <c r="BK6165" s="179">
        <f>ROUND(I6165*H6165,2)</f>
        <v>0</v>
      </c>
      <c r="BL6165" s="53" t="s">
        <v>495</v>
      </c>
      <c r="BM6165" s="271" t="s">
        <v>5094</v>
      </c>
    </row>
    <row r="6166" spans="2:65" s="273" customFormat="1">
      <c r="B6166" s="272"/>
      <c r="D6166" s="274" t="s">
        <v>373</v>
      </c>
      <c r="E6166" s="275" t="s">
        <v>1</v>
      </c>
      <c r="F6166" s="276" t="s">
        <v>5095</v>
      </c>
      <c r="H6166" s="275" t="s">
        <v>1</v>
      </c>
      <c r="L6166" s="272"/>
      <c r="M6166" s="277"/>
      <c r="T6166" s="278"/>
      <c r="AT6166" s="275" t="s">
        <v>373</v>
      </c>
      <c r="AU6166" s="275" t="s">
        <v>90</v>
      </c>
      <c r="AV6166" s="273" t="s">
        <v>84</v>
      </c>
      <c r="AW6166" s="273" t="s">
        <v>31</v>
      </c>
      <c r="AX6166" s="273" t="s">
        <v>77</v>
      </c>
      <c r="AY6166" s="275" t="s">
        <v>366</v>
      </c>
    </row>
    <row r="6167" spans="2:65" s="280" customFormat="1">
      <c r="B6167" s="279"/>
      <c r="D6167" s="274" t="s">
        <v>373</v>
      </c>
      <c r="E6167" s="281" t="s">
        <v>1</v>
      </c>
      <c r="F6167" s="282" t="s">
        <v>471</v>
      </c>
      <c r="H6167" s="283">
        <v>11</v>
      </c>
      <c r="L6167" s="279"/>
      <c r="M6167" s="284"/>
      <c r="T6167" s="285"/>
      <c r="AT6167" s="281" t="s">
        <v>373</v>
      </c>
      <c r="AU6167" s="281" t="s">
        <v>90</v>
      </c>
      <c r="AV6167" s="280" t="s">
        <v>90</v>
      </c>
      <c r="AW6167" s="280" t="s">
        <v>31</v>
      </c>
      <c r="AX6167" s="280" t="s">
        <v>77</v>
      </c>
      <c r="AY6167" s="281" t="s">
        <v>366</v>
      </c>
    </row>
    <row r="6168" spans="2:65" s="287" customFormat="1">
      <c r="B6168" s="286"/>
      <c r="D6168" s="274" t="s">
        <v>373</v>
      </c>
      <c r="E6168" s="288" t="s">
        <v>1</v>
      </c>
      <c r="F6168" s="289" t="s">
        <v>378</v>
      </c>
      <c r="H6168" s="290">
        <v>11</v>
      </c>
      <c r="L6168" s="286"/>
      <c r="M6168" s="291"/>
      <c r="T6168" s="292"/>
      <c r="AT6168" s="288" t="s">
        <v>373</v>
      </c>
      <c r="AU6168" s="288" t="s">
        <v>90</v>
      </c>
      <c r="AV6168" s="287" t="s">
        <v>371</v>
      </c>
      <c r="AW6168" s="287" t="s">
        <v>31</v>
      </c>
      <c r="AX6168" s="287" t="s">
        <v>84</v>
      </c>
      <c r="AY6168" s="288" t="s">
        <v>366</v>
      </c>
    </row>
    <row r="6169" spans="2:65" s="74" customFormat="1" ht="66.75" customHeight="1">
      <c r="B6169" s="73"/>
      <c r="C6169" s="260" t="s">
        <v>5096</v>
      </c>
      <c r="D6169" s="260" t="s">
        <v>368</v>
      </c>
      <c r="E6169" s="261" t="s">
        <v>5097</v>
      </c>
      <c r="F6169" s="262" t="s">
        <v>5098</v>
      </c>
      <c r="G6169" s="263" t="s">
        <v>630</v>
      </c>
      <c r="H6169" s="264">
        <v>2</v>
      </c>
      <c r="I6169" s="26"/>
      <c r="J6169" s="266">
        <f>ROUND(I6169*H6169,2)</f>
        <v>0</v>
      </c>
      <c r="K6169" s="267"/>
      <c r="L6169" s="73"/>
      <c r="M6169" s="27" t="s">
        <v>1</v>
      </c>
      <c r="N6169" s="233" t="s">
        <v>43</v>
      </c>
      <c r="P6169" s="269">
        <f>O6169*H6169</f>
        <v>0</v>
      </c>
      <c r="Q6169" s="269">
        <v>2.2000000000000001E-4</v>
      </c>
      <c r="R6169" s="269">
        <f>Q6169*H6169</f>
        <v>4.4000000000000002E-4</v>
      </c>
      <c r="S6169" s="269">
        <v>0</v>
      </c>
      <c r="T6169" s="270">
        <f>S6169*H6169</f>
        <v>0</v>
      </c>
      <c r="AR6169" s="271" t="s">
        <v>495</v>
      </c>
      <c r="AT6169" s="271" t="s">
        <v>368</v>
      </c>
      <c r="AU6169" s="271" t="s">
        <v>90</v>
      </c>
      <c r="AY6169" s="53" t="s">
        <v>366</v>
      </c>
      <c r="BE6169" s="179">
        <f>IF(N6169="základná",J6169,0)</f>
        <v>0</v>
      </c>
      <c r="BF6169" s="179">
        <f>IF(N6169="znížená",J6169,0)</f>
        <v>0</v>
      </c>
      <c r="BG6169" s="179">
        <f>IF(N6169="zákl. prenesená",J6169,0)</f>
        <v>0</v>
      </c>
      <c r="BH6169" s="179">
        <f>IF(N6169="zníž. prenesená",J6169,0)</f>
        <v>0</v>
      </c>
      <c r="BI6169" s="179">
        <f>IF(N6169="nulová",J6169,0)</f>
        <v>0</v>
      </c>
      <c r="BJ6169" s="53" t="s">
        <v>90</v>
      </c>
      <c r="BK6169" s="179">
        <f>ROUND(I6169*H6169,2)</f>
        <v>0</v>
      </c>
      <c r="BL6169" s="53" t="s">
        <v>495</v>
      </c>
      <c r="BM6169" s="271" t="s">
        <v>5099</v>
      </c>
    </row>
    <row r="6170" spans="2:65" s="273" customFormat="1">
      <c r="B6170" s="272"/>
      <c r="D6170" s="274" t="s">
        <v>373</v>
      </c>
      <c r="E6170" s="275" t="s">
        <v>1</v>
      </c>
      <c r="F6170" s="276" t="s">
        <v>5100</v>
      </c>
      <c r="H6170" s="275" t="s">
        <v>1</v>
      </c>
      <c r="L6170" s="272"/>
      <c r="M6170" s="277"/>
      <c r="T6170" s="278"/>
      <c r="AT6170" s="275" t="s">
        <v>373</v>
      </c>
      <c r="AU6170" s="275" t="s">
        <v>90</v>
      </c>
      <c r="AV6170" s="273" t="s">
        <v>84</v>
      </c>
      <c r="AW6170" s="273" t="s">
        <v>31</v>
      </c>
      <c r="AX6170" s="273" t="s">
        <v>77</v>
      </c>
      <c r="AY6170" s="275" t="s">
        <v>366</v>
      </c>
    </row>
    <row r="6171" spans="2:65" s="280" customFormat="1">
      <c r="B6171" s="279"/>
      <c r="D6171" s="274" t="s">
        <v>373</v>
      </c>
      <c r="E6171" s="281" t="s">
        <v>1</v>
      </c>
      <c r="F6171" s="282" t="s">
        <v>90</v>
      </c>
      <c r="H6171" s="283">
        <v>2</v>
      </c>
      <c r="L6171" s="279"/>
      <c r="M6171" s="284"/>
      <c r="T6171" s="285"/>
      <c r="AT6171" s="281" t="s">
        <v>373</v>
      </c>
      <c r="AU6171" s="281" t="s">
        <v>90</v>
      </c>
      <c r="AV6171" s="280" t="s">
        <v>90</v>
      </c>
      <c r="AW6171" s="280" t="s">
        <v>31</v>
      </c>
      <c r="AX6171" s="280" t="s">
        <v>77</v>
      </c>
      <c r="AY6171" s="281" t="s">
        <v>366</v>
      </c>
    </row>
    <row r="6172" spans="2:65" s="287" customFormat="1">
      <c r="B6172" s="286"/>
      <c r="D6172" s="274" t="s">
        <v>373</v>
      </c>
      <c r="E6172" s="288" t="s">
        <v>1</v>
      </c>
      <c r="F6172" s="289" t="s">
        <v>378</v>
      </c>
      <c r="H6172" s="290">
        <v>2</v>
      </c>
      <c r="L6172" s="286"/>
      <c r="M6172" s="291"/>
      <c r="T6172" s="292"/>
      <c r="AT6172" s="288" t="s">
        <v>373</v>
      </c>
      <c r="AU6172" s="288" t="s">
        <v>90</v>
      </c>
      <c r="AV6172" s="287" t="s">
        <v>371</v>
      </c>
      <c r="AW6172" s="287" t="s">
        <v>31</v>
      </c>
      <c r="AX6172" s="287" t="s">
        <v>84</v>
      </c>
      <c r="AY6172" s="288" t="s">
        <v>366</v>
      </c>
    </row>
    <row r="6173" spans="2:65" s="74" customFormat="1" ht="66.75" customHeight="1">
      <c r="B6173" s="73"/>
      <c r="C6173" s="260" t="s">
        <v>5101</v>
      </c>
      <c r="D6173" s="260" t="s">
        <v>368</v>
      </c>
      <c r="E6173" s="261" t="s">
        <v>5102</v>
      </c>
      <c r="F6173" s="262" t="s">
        <v>5103</v>
      </c>
      <c r="G6173" s="263" t="s">
        <v>630</v>
      </c>
      <c r="H6173" s="264">
        <v>1</v>
      </c>
      <c r="I6173" s="26"/>
      <c r="J6173" s="266">
        <f>ROUND(I6173*H6173,2)</f>
        <v>0</v>
      </c>
      <c r="K6173" s="267"/>
      <c r="L6173" s="73"/>
      <c r="M6173" s="27" t="s">
        <v>1</v>
      </c>
      <c r="N6173" s="233" t="s">
        <v>43</v>
      </c>
      <c r="P6173" s="269">
        <f>O6173*H6173</f>
        <v>0</v>
      </c>
      <c r="Q6173" s="269">
        <v>2.2000000000000001E-4</v>
      </c>
      <c r="R6173" s="269">
        <f>Q6173*H6173</f>
        <v>2.2000000000000001E-4</v>
      </c>
      <c r="S6173" s="269">
        <v>0</v>
      </c>
      <c r="T6173" s="270">
        <f>S6173*H6173</f>
        <v>0</v>
      </c>
      <c r="AR6173" s="271" t="s">
        <v>495</v>
      </c>
      <c r="AT6173" s="271" t="s">
        <v>368</v>
      </c>
      <c r="AU6173" s="271" t="s">
        <v>90</v>
      </c>
      <c r="AY6173" s="53" t="s">
        <v>366</v>
      </c>
      <c r="BE6173" s="179">
        <f>IF(N6173="základná",J6173,0)</f>
        <v>0</v>
      </c>
      <c r="BF6173" s="179">
        <f>IF(N6173="znížená",J6173,0)</f>
        <v>0</v>
      </c>
      <c r="BG6173" s="179">
        <f>IF(N6173="zákl. prenesená",J6173,0)</f>
        <v>0</v>
      </c>
      <c r="BH6173" s="179">
        <f>IF(N6173="zníž. prenesená",J6173,0)</f>
        <v>0</v>
      </c>
      <c r="BI6173" s="179">
        <f>IF(N6173="nulová",J6173,0)</f>
        <v>0</v>
      </c>
      <c r="BJ6173" s="53" t="s">
        <v>90</v>
      </c>
      <c r="BK6173" s="179">
        <f>ROUND(I6173*H6173,2)</f>
        <v>0</v>
      </c>
      <c r="BL6173" s="53" t="s">
        <v>495</v>
      </c>
      <c r="BM6173" s="271" t="s">
        <v>5104</v>
      </c>
    </row>
    <row r="6174" spans="2:65" s="74" customFormat="1" ht="66.75" customHeight="1">
      <c r="B6174" s="73"/>
      <c r="C6174" s="260" t="s">
        <v>5105</v>
      </c>
      <c r="D6174" s="260" t="s">
        <v>368</v>
      </c>
      <c r="E6174" s="261" t="s">
        <v>5106</v>
      </c>
      <c r="F6174" s="262" t="s">
        <v>5107</v>
      </c>
      <c r="G6174" s="263" t="s">
        <v>630</v>
      </c>
      <c r="H6174" s="264">
        <v>3</v>
      </c>
      <c r="I6174" s="26"/>
      <c r="J6174" s="266">
        <f>ROUND(I6174*H6174,2)</f>
        <v>0</v>
      </c>
      <c r="K6174" s="267"/>
      <c r="L6174" s="73"/>
      <c r="M6174" s="27" t="s">
        <v>1</v>
      </c>
      <c r="N6174" s="233" t="s">
        <v>43</v>
      </c>
      <c r="P6174" s="269">
        <f>O6174*H6174</f>
        <v>0</v>
      </c>
      <c r="Q6174" s="269">
        <v>2.1499999999999999E-4</v>
      </c>
      <c r="R6174" s="269">
        <f>Q6174*H6174</f>
        <v>6.4499999999999996E-4</v>
      </c>
      <c r="S6174" s="269">
        <v>0</v>
      </c>
      <c r="T6174" s="270">
        <f>S6174*H6174</f>
        <v>0</v>
      </c>
      <c r="AR6174" s="271" t="s">
        <v>495</v>
      </c>
      <c r="AT6174" s="271" t="s">
        <v>368</v>
      </c>
      <c r="AU6174" s="271" t="s">
        <v>90</v>
      </c>
      <c r="AY6174" s="53" t="s">
        <v>366</v>
      </c>
      <c r="BE6174" s="179">
        <f>IF(N6174="základná",J6174,0)</f>
        <v>0</v>
      </c>
      <c r="BF6174" s="179">
        <f>IF(N6174="znížená",J6174,0)</f>
        <v>0</v>
      </c>
      <c r="BG6174" s="179">
        <f>IF(N6174="zákl. prenesená",J6174,0)</f>
        <v>0</v>
      </c>
      <c r="BH6174" s="179">
        <f>IF(N6174="zníž. prenesená",J6174,0)</f>
        <v>0</v>
      </c>
      <c r="BI6174" s="179">
        <f>IF(N6174="nulová",J6174,0)</f>
        <v>0</v>
      </c>
      <c r="BJ6174" s="53" t="s">
        <v>90</v>
      </c>
      <c r="BK6174" s="179">
        <f>ROUND(I6174*H6174,2)</f>
        <v>0</v>
      </c>
      <c r="BL6174" s="53" t="s">
        <v>495</v>
      </c>
      <c r="BM6174" s="271" t="s">
        <v>5108</v>
      </c>
    </row>
    <row r="6175" spans="2:65" s="273" customFormat="1">
      <c r="B6175" s="272"/>
      <c r="D6175" s="274" t="s">
        <v>373</v>
      </c>
      <c r="E6175" s="275" t="s">
        <v>1</v>
      </c>
      <c r="F6175" s="276" t="s">
        <v>5109</v>
      </c>
      <c r="H6175" s="275" t="s">
        <v>1</v>
      </c>
      <c r="L6175" s="272"/>
      <c r="M6175" s="277"/>
      <c r="T6175" s="278"/>
      <c r="AT6175" s="275" t="s">
        <v>373</v>
      </c>
      <c r="AU6175" s="275" t="s">
        <v>90</v>
      </c>
      <c r="AV6175" s="273" t="s">
        <v>84</v>
      </c>
      <c r="AW6175" s="273" t="s">
        <v>31</v>
      </c>
      <c r="AX6175" s="273" t="s">
        <v>77</v>
      </c>
      <c r="AY6175" s="275" t="s">
        <v>366</v>
      </c>
    </row>
    <row r="6176" spans="2:65" s="280" customFormat="1">
      <c r="B6176" s="279"/>
      <c r="D6176" s="274" t="s">
        <v>373</v>
      </c>
      <c r="E6176" s="281" t="s">
        <v>1</v>
      </c>
      <c r="F6176" s="282" t="s">
        <v>149</v>
      </c>
      <c r="H6176" s="283">
        <v>3</v>
      </c>
      <c r="L6176" s="279"/>
      <c r="M6176" s="284"/>
      <c r="T6176" s="285"/>
      <c r="AT6176" s="281" t="s">
        <v>373</v>
      </c>
      <c r="AU6176" s="281" t="s">
        <v>90</v>
      </c>
      <c r="AV6176" s="280" t="s">
        <v>90</v>
      </c>
      <c r="AW6176" s="280" t="s">
        <v>31</v>
      </c>
      <c r="AX6176" s="280" t="s">
        <v>77</v>
      </c>
      <c r="AY6176" s="281" t="s">
        <v>366</v>
      </c>
    </row>
    <row r="6177" spans="2:65" s="287" customFormat="1">
      <c r="B6177" s="286"/>
      <c r="D6177" s="274" t="s">
        <v>373</v>
      </c>
      <c r="E6177" s="288" t="s">
        <v>1</v>
      </c>
      <c r="F6177" s="289" t="s">
        <v>378</v>
      </c>
      <c r="H6177" s="290">
        <v>3</v>
      </c>
      <c r="L6177" s="286"/>
      <c r="M6177" s="291"/>
      <c r="T6177" s="292"/>
      <c r="AT6177" s="288" t="s">
        <v>373</v>
      </c>
      <c r="AU6177" s="288" t="s">
        <v>90</v>
      </c>
      <c r="AV6177" s="287" t="s">
        <v>371</v>
      </c>
      <c r="AW6177" s="287" t="s">
        <v>31</v>
      </c>
      <c r="AX6177" s="287" t="s">
        <v>84</v>
      </c>
      <c r="AY6177" s="288" t="s">
        <v>366</v>
      </c>
    </row>
    <row r="6178" spans="2:65" s="74" customFormat="1" ht="66.75" customHeight="1">
      <c r="B6178" s="73"/>
      <c r="C6178" s="260" t="s">
        <v>5110</v>
      </c>
      <c r="D6178" s="260" t="s">
        <v>368</v>
      </c>
      <c r="E6178" s="261" t="s">
        <v>5111</v>
      </c>
      <c r="F6178" s="262" t="s">
        <v>5112</v>
      </c>
      <c r="G6178" s="263" t="s">
        <v>630</v>
      </c>
      <c r="H6178" s="264">
        <v>9</v>
      </c>
      <c r="I6178" s="26"/>
      <c r="J6178" s="266">
        <f>ROUND(I6178*H6178,2)</f>
        <v>0</v>
      </c>
      <c r="K6178" s="267"/>
      <c r="L6178" s="73"/>
      <c r="M6178" s="27" t="s">
        <v>1</v>
      </c>
      <c r="N6178" s="233" t="s">
        <v>43</v>
      </c>
      <c r="P6178" s="269">
        <f>O6178*H6178</f>
        <v>0</v>
      </c>
      <c r="Q6178" s="269">
        <v>2.1499999999999999E-4</v>
      </c>
      <c r="R6178" s="269">
        <f>Q6178*H6178</f>
        <v>1.9349999999999999E-3</v>
      </c>
      <c r="S6178" s="269">
        <v>0</v>
      </c>
      <c r="T6178" s="270">
        <f>S6178*H6178</f>
        <v>0</v>
      </c>
      <c r="AR6178" s="271" t="s">
        <v>495</v>
      </c>
      <c r="AT6178" s="271" t="s">
        <v>368</v>
      </c>
      <c r="AU6178" s="271" t="s">
        <v>90</v>
      </c>
      <c r="AY6178" s="53" t="s">
        <v>366</v>
      </c>
      <c r="BE6178" s="179">
        <f>IF(N6178="základná",J6178,0)</f>
        <v>0</v>
      </c>
      <c r="BF6178" s="179">
        <f>IF(N6178="znížená",J6178,0)</f>
        <v>0</v>
      </c>
      <c r="BG6178" s="179">
        <f>IF(N6178="zákl. prenesená",J6178,0)</f>
        <v>0</v>
      </c>
      <c r="BH6178" s="179">
        <f>IF(N6178="zníž. prenesená",J6178,0)</f>
        <v>0</v>
      </c>
      <c r="BI6178" s="179">
        <f>IF(N6178="nulová",J6178,0)</f>
        <v>0</v>
      </c>
      <c r="BJ6178" s="53" t="s">
        <v>90</v>
      </c>
      <c r="BK6178" s="179">
        <f>ROUND(I6178*H6178,2)</f>
        <v>0</v>
      </c>
      <c r="BL6178" s="53" t="s">
        <v>495</v>
      </c>
      <c r="BM6178" s="271" t="s">
        <v>5113</v>
      </c>
    </row>
    <row r="6179" spans="2:65" s="273" customFormat="1">
      <c r="B6179" s="272"/>
      <c r="D6179" s="274" t="s">
        <v>373</v>
      </c>
      <c r="E6179" s="275" t="s">
        <v>1</v>
      </c>
      <c r="F6179" s="276" t="s">
        <v>5114</v>
      </c>
      <c r="H6179" s="275" t="s">
        <v>1</v>
      </c>
      <c r="L6179" s="272"/>
      <c r="M6179" s="277"/>
      <c r="T6179" s="278"/>
      <c r="AT6179" s="275" t="s">
        <v>373</v>
      </c>
      <c r="AU6179" s="275" t="s">
        <v>90</v>
      </c>
      <c r="AV6179" s="273" t="s">
        <v>84</v>
      </c>
      <c r="AW6179" s="273" t="s">
        <v>31</v>
      </c>
      <c r="AX6179" s="273" t="s">
        <v>77</v>
      </c>
      <c r="AY6179" s="275" t="s">
        <v>366</v>
      </c>
    </row>
    <row r="6180" spans="2:65" s="280" customFormat="1">
      <c r="B6180" s="279"/>
      <c r="D6180" s="274" t="s">
        <v>373</v>
      </c>
      <c r="E6180" s="281" t="s">
        <v>1</v>
      </c>
      <c r="F6180" s="282" t="s">
        <v>462</v>
      </c>
      <c r="H6180" s="283">
        <v>9</v>
      </c>
      <c r="L6180" s="279"/>
      <c r="M6180" s="284"/>
      <c r="T6180" s="285"/>
      <c r="AT6180" s="281" t="s">
        <v>373</v>
      </c>
      <c r="AU6180" s="281" t="s">
        <v>90</v>
      </c>
      <c r="AV6180" s="280" t="s">
        <v>90</v>
      </c>
      <c r="AW6180" s="280" t="s">
        <v>31</v>
      </c>
      <c r="AX6180" s="280" t="s">
        <v>77</v>
      </c>
      <c r="AY6180" s="281" t="s">
        <v>366</v>
      </c>
    </row>
    <row r="6181" spans="2:65" s="287" customFormat="1">
      <c r="B6181" s="286"/>
      <c r="D6181" s="274" t="s">
        <v>373</v>
      </c>
      <c r="E6181" s="288" t="s">
        <v>1</v>
      </c>
      <c r="F6181" s="289" t="s">
        <v>378</v>
      </c>
      <c r="H6181" s="290">
        <v>9</v>
      </c>
      <c r="L6181" s="286"/>
      <c r="M6181" s="291"/>
      <c r="T6181" s="292"/>
      <c r="AT6181" s="288" t="s">
        <v>373</v>
      </c>
      <c r="AU6181" s="288" t="s">
        <v>90</v>
      </c>
      <c r="AV6181" s="287" t="s">
        <v>371</v>
      </c>
      <c r="AW6181" s="287" t="s">
        <v>31</v>
      </c>
      <c r="AX6181" s="287" t="s">
        <v>84</v>
      </c>
      <c r="AY6181" s="288" t="s">
        <v>366</v>
      </c>
    </row>
    <row r="6182" spans="2:65" s="74" customFormat="1" ht="66.75" customHeight="1">
      <c r="B6182" s="73"/>
      <c r="C6182" s="260" t="s">
        <v>5115</v>
      </c>
      <c r="D6182" s="260" t="s">
        <v>368</v>
      </c>
      <c r="E6182" s="261" t="s">
        <v>5116</v>
      </c>
      <c r="F6182" s="262" t="s">
        <v>5117</v>
      </c>
      <c r="G6182" s="263" t="s">
        <v>630</v>
      </c>
      <c r="H6182" s="264">
        <v>1</v>
      </c>
      <c r="I6182" s="26"/>
      <c r="J6182" s="266">
        <f>ROUND(I6182*H6182,2)</f>
        <v>0</v>
      </c>
      <c r="K6182" s="267"/>
      <c r="L6182" s="73"/>
      <c r="M6182" s="27" t="s">
        <v>1</v>
      </c>
      <c r="N6182" s="233" t="s">
        <v>43</v>
      </c>
      <c r="P6182" s="269">
        <f>O6182*H6182</f>
        <v>0</v>
      </c>
      <c r="Q6182" s="269">
        <v>2.2000000000000001E-4</v>
      </c>
      <c r="R6182" s="269">
        <f>Q6182*H6182</f>
        <v>2.2000000000000001E-4</v>
      </c>
      <c r="S6182" s="269">
        <v>0</v>
      </c>
      <c r="T6182" s="270">
        <f>S6182*H6182</f>
        <v>0</v>
      </c>
      <c r="AR6182" s="271" t="s">
        <v>495</v>
      </c>
      <c r="AT6182" s="271" t="s">
        <v>368</v>
      </c>
      <c r="AU6182" s="271" t="s">
        <v>90</v>
      </c>
      <c r="AY6182" s="53" t="s">
        <v>366</v>
      </c>
      <c r="BE6182" s="179">
        <f>IF(N6182="základná",J6182,0)</f>
        <v>0</v>
      </c>
      <c r="BF6182" s="179">
        <f>IF(N6182="znížená",J6182,0)</f>
        <v>0</v>
      </c>
      <c r="BG6182" s="179">
        <f>IF(N6182="zákl. prenesená",J6182,0)</f>
        <v>0</v>
      </c>
      <c r="BH6182" s="179">
        <f>IF(N6182="zníž. prenesená",J6182,0)</f>
        <v>0</v>
      </c>
      <c r="BI6182" s="179">
        <f>IF(N6182="nulová",J6182,0)</f>
        <v>0</v>
      </c>
      <c r="BJ6182" s="53" t="s">
        <v>90</v>
      </c>
      <c r="BK6182" s="179">
        <f>ROUND(I6182*H6182,2)</f>
        <v>0</v>
      </c>
      <c r="BL6182" s="53" t="s">
        <v>495</v>
      </c>
      <c r="BM6182" s="271" t="s">
        <v>5118</v>
      </c>
    </row>
    <row r="6183" spans="2:65" s="74" customFormat="1" ht="76.349999999999994" customHeight="1">
      <c r="B6183" s="73"/>
      <c r="C6183" s="260" t="s">
        <v>5119</v>
      </c>
      <c r="D6183" s="260" t="s">
        <v>368</v>
      </c>
      <c r="E6183" s="261" t="s">
        <v>5120</v>
      </c>
      <c r="F6183" s="262" t="s">
        <v>5121</v>
      </c>
      <c r="G6183" s="263" t="s">
        <v>630</v>
      </c>
      <c r="H6183" s="264">
        <v>9</v>
      </c>
      <c r="I6183" s="26"/>
      <c r="J6183" s="266">
        <f>ROUND(I6183*H6183,2)</f>
        <v>0</v>
      </c>
      <c r="K6183" s="267"/>
      <c r="L6183" s="73"/>
      <c r="M6183" s="27" t="s">
        <v>1</v>
      </c>
      <c r="N6183" s="233" t="s">
        <v>43</v>
      </c>
      <c r="P6183" s="269">
        <f>O6183*H6183</f>
        <v>0</v>
      </c>
      <c r="Q6183" s="269">
        <v>2.2000000000000001E-4</v>
      </c>
      <c r="R6183" s="269">
        <f>Q6183*H6183</f>
        <v>1.98E-3</v>
      </c>
      <c r="S6183" s="269">
        <v>0</v>
      </c>
      <c r="T6183" s="270">
        <f>S6183*H6183</f>
        <v>0</v>
      </c>
      <c r="AR6183" s="271" t="s">
        <v>495</v>
      </c>
      <c r="AT6183" s="271" t="s">
        <v>368</v>
      </c>
      <c r="AU6183" s="271" t="s">
        <v>90</v>
      </c>
      <c r="AY6183" s="53" t="s">
        <v>366</v>
      </c>
      <c r="BE6183" s="179">
        <f>IF(N6183="základná",J6183,0)</f>
        <v>0</v>
      </c>
      <c r="BF6183" s="179">
        <f>IF(N6183="znížená",J6183,0)</f>
        <v>0</v>
      </c>
      <c r="BG6183" s="179">
        <f>IF(N6183="zákl. prenesená",J6183,0)</f>
        <v>0</v>
      </c>
      <c r="BH6183" s="179">
        <f>IF(N6183="zníž. prenesená",J6183,0)</f>
        <v>0</v>
      </c>
      <c r="BI6183" s="179">
        <f>IF(N6183="nulová",J6183,0)</f>
        <v>0</v>
      </c>
      <c r="BJ6183" s="53" t="s">
        <v>90</v>
      </c>
      <c r="BK6183" s="179">
        <f>ROUND(I6183*H6183,2)</f>
        <v>0</v>
      </c>
      <c r="BL6183" s="53" t="s">
        <v>495</v>
      </c>
      <c r="BM6183" s="271" t="s">
        <v>5122</v>
      </c>
    </row>
    <row r="6184" spans="2:65" s="273" customFormat="1">
      <c r="B6184" s="272"/>
      <c r="D6184" s="274" t="s">
        <v>373</v>
      </c>
      <c r="E6184" s="275" t="s">
        <v>1</v>
      </c>
      <c r="F6184" s="276" t="s">
        <v>5123</v>
      </c>
      <c r="H6184" s="275" t="s">
        <v>1</v>
      </c>
      <c r="L6184" s="272"/>
      <c r="M6184" s="277"/>
      <c r="T6184" s="278"/>
      <c r="AT6184" s="275" t="s">
        <v>373</v>
      </c>
      <c r="AU6184" s="275" t="s">
        <v>90</v>
      </c>
      <c r="AV6184" s="273" t="s">
        <v>84</v>
      </c>
      <c r="AW6184" s="273" t="s">
        <v>31</v>
      </c>
      <c r="AX6184" s="273" t="s">
        <v>77</v>
      </c>
      <c r="AY6184" s="275" t="s">
        <v>366</v>
      </c>
    </row>
    <row r="6185" spans="2:65" s="280" customFormat="1">
      <c r="B6185" s="279"/>
      <c r="D6185" s="274" t="s">
        <v>373</v>
      </c>
      <c r="E6185" s="281" t="s">
        <v>1</v>
      </c>
      <c r="F6185" s="282" t="s">
        <v>462</v>
      </c>
      <c r="H6185" s="283">
        <v>9</v>
      </c>
      <c r="L6185" s="279"/>
      <c r="M6185" s="284"/>
      <c r="T6185" s="285"/>
      <c r="AT6185" s="281" t="s">
        <v>373</v>
      </c>
      <c r="AU6185" s="281" t="s">
        <v>90</v>
      </c>
      <c r="AV6185" s="280" t="s">
        <v>90</v>
      </c>
      <c r="AW6185" s="280" t="s">
        <v>31</v>
      </c>
      <c r="AX6185" s="280" t="s">
        <v>77</v>
      </c>
      <c r="AY6185" s="281" t="s">
        <v>366</v>
      </c>
    </row>
    <row r="6186" spans="2:65" s="287" customFormat="1">
      <c r="B6186" s="286"/>
      <c r="D6186" s="274" t="s">
        <v>373</v>
      </c>
      <c r="E6186" s="288" t="s">
        <v>1</v>
      </c>
      <c r="F6186" s="289" t="s">
        <v>378</v>
      </c>
      <c r="H6186" s="290">
        <v>9</v>
      </c>
      <c r="L6186" s="286"/>
      <c r="M6186" s="291"/>
      <c r="T6186" s="292"/>
      <c r="AT6186" s="288" t="s">
        <v>373</v>
      </c>
      <c r="AU6186" s="288" t="s">
        <v>90</v>
      </c>
      <c r="AV6186" s="287" t="s">
        <v>371</v>
      </c>
      <c r="AW6186" s="287" t="s">
        <v>31</v>
      </c>
      <c r="AX6186" s="287" t="s">
        <v>84</v>
      </c>
      <c r="AY6186" s="288" t="s">
        <v>366</v>
      </c>
    </row>
    <row r="6187" spans="2:65" s="74" customFormat="1" ht="66.75" customHeight="1">
      <c r="B6187" s="73"/>
      <c r="C6187" s="260" t="s">
        <v>5124</v>
      </c>
      <c r="D6187" s="260" t="s">
        <v>368</v>
      </c>
      <c r="E6187" s="261" t="s">
        <v>5125</v>
      </c>
      <c r="F6187" s="262" t="s">
        <v>5126</v>
      </c>
      <c r="G6187" s="263" t="s">
        <v>630</v>
      </c>
      <c r="H6187" s="264">
        <v>1</v>
      </c>
      <c r="I6187" s="26"/>
      <c r="J6187" s="266">
        <f>ROUND(I6187*H6187,2)</f>
        <v>0</v>
      </c>
      <c r="K6187" s="267"/>
      <c r="L6187" s="73"/>
      <c r="M6187" s="27" t="s">
        <v>1</v>
      </c>
      <c r="N6187" s="233" t="s">
        <v>43</v>
      </c>
      <c r="P6187" s="269">
        <f>O6187*H6187</f>
        <v>0</v>
      </c>
      <c r="Q6187" s="269">
        <v>2.2000000000000001E-4</v>
      </c>
      <c r="R6187" s="269">
        <f>Q6187*H6187</f>
        <v>2.2000000000000001E-4</v>
      </c>
      <c r="S6187" s="269">
        <v>0</v>
      </c>
      <c r="T6187" s="270">
        <f>S6187*H6187</f>
        <v>0</v>
      </c>
      <c r="AR6187" s="271" t="s">
        <v>495</v>
      </c>
      <c r="AT6187" s="271" t="s">
        <v>368</v>
      </c>
      <c r="AU6187" s="271" t="s">
        <v>90</v>
      </c>
      <c r="AY6187" s="53" t="s">
        <v>366</v>
      </c>
      <c r="BE6187" s="179">
        <f>IF(N6187="základná",J6187,0)</f>
        <v>0</v>
      </c>
      <c r="BF6187" s="179">
        <f>IF(N6187="znížená",J6187,0)</f>
        <v>0</v>
      </c>
      <c r="BG6187" s="179">
        <f>IF(N6187="zákl. prenesená",J6187,0)</f>
        <v>0</v>
      </c>
      <c r="BH6187" s="179">
        <f>IF(N6187="zníž. prenesená",J6187,0)</f>
        <v>0</v>
      </c>
      <c r="BI6187" s="179">
        <f>IF(N6187="nulová",J6187,0)</f>
        <v>0</v>
      </c>
      <c r="BJ6187" s="53" t="s">
        <v>90</v>
      </c>
      <c r="BK6187" s="179">
        <f>ROUND(I6187*H6187,2)</f>
        <v>0</v>
      </c>
      <c r="BL6187" s="53" t="s">
        <v>495</v>
      </c>
      <c r="BM6187" s="271" t="s">
        <v>5127</v>
      </c>
    </row>
    <row r="6188" spans="2:65" s="273" customFormat="1">
      <c r="B6188" s="272"/>
      <c r="D6188" s="274" t="s">
        <v>373</v>
      </c>
      <c r="E6188" s="275" t="s">
        <v>1</v>
      </c>
      <c r="F6188" s="276" t="s">
        <v>5128</v>
      </c>
      <c r="H6188" s="275" t="s">
        <v>1</v>
      </c>
      <c r="L6188" s="272"/>
      <c r="M6188" s="277"/>
      <c r="T6188" s="278"/>
      <c r="AT6188" s="275" t="s">
        <v>373</v>
      </c>
      <c r="AU6188" s="275" t="s">
        <v>90</v>
      </c>
      <c r="AV6188" s="273" t="s">
        <v>84</v>
      </c>
      <c r="AW6188" s="273" t="s">
        <v>31</v>
      </c>
      <c r="AX6188" s="273" t="s">
        <v>77</v>
      </c>
      <c r="AY6188" s="275" t="s">
        <v>366</v>
      </c>
    </row>
    <row r="6189" spans="2:65" s="280" customFormat="1">
      <c r="B6189" s="279"/>
      <c r="D6189" s="274" t="s">
        <v>373</v>
      </c>
      <c r="E6189" s="281" t="s">
        <v>1</v>
      </c>
      <c r="F6189" s="282" t="s">
        <v>84</v>
      </c>
      <c r="H6189" s="283">
        <v>1</v>
      </c>
      <c r="L6189" s="279"/>
      <c r="M6189" s="284"/>
      <c r="T6189" s="285"/>
      <c r="AT6189" s="281" t="s">
        <v>373</v>
      </c>
      <c r="AU6189" s="281" t="s">
        <v>90</v>
      </c>
      <c r="AV6189" s="280" t="s">
        <v>90</v>
      </c>
      <c r="AW6189" s="280" t="s">
        <v>31</v>
      </c>
      <c r="AX6189" s="280" t="s">
        <v>77</v>
      </c>
      <c r="AY6189" s="281" t="s">
        <v>366</v>
      </c>
    </row>
    <row r="6190" spans="2:65" s="287" customFormat="1">
      <c r="B6190" s="286"/>
      <c r="D6190" s="274" t="s">
        <v>373</v>
      </c>
      <c r="E6190" s="288" t="s">
        <v>1</v>
      </c>
      <c r="F6190" s="289" t="s">
        <v>378</v>
      </c>
      <c r="H6190" s="290">
        <v>1</v>
      </c>
      <c r="L6190" s="286"/>
      <c r="M6190" s="291"/>
      <c r="T6190" s="292"/>
      <c r="AT6190" s="288" t="s">
        <v>373</v>
      </c>
      <c r="AU6190" s="288" t="s">
        <v>90</v>
      </c>
      <c r="AV6190" s="287" t="s">
        <v>371</v>
      </c>
      <c r="AW6190" s="287" t="s">
        <v>31</v>
      </c>
      <c r="AX6190" s="287" t="s">
        <v>84</v>
      </c>
      <c r="AY6190" s="288" t="s">
        <v>366</v>
      </c>
    </row>
    <row r="6191" spans="2:65" s="74" customFormat="1" ht="76.349999999999994" customHeight="1">
      <c r="B6191" s="73"/>
      <c r="C6191" s="260" t="s">
        <v>5129</v>
      </c>
      <c r="D6191" s="260" t="s">
        <v>368</v>
      </c>
      <c r="E6191" s="261" t="s">
        <v>5130</v>
      </c>
      <c r="F6191" s="262" t="s">
        <v>5131</v>
      </c>
      <c r="G6191" s="263" t="s">
        <v>630</v>
      </c>
      <c r="H6191" s="264">
        <v>1</v>
      </c>
      <c r="I6191" s="26"/>
      <c r="J6191" s="266">
        <f>ROUND(I6191*H6191,2)</f>
        <v>0</v>
      </c>
      <c r="K6191" s="267"/>
      <c r="L6191" s="73"/>
      <c r="M6191" s="27" t="s">
        <v>1</v>
      </c>
      <c r="N6191" s="233" t="s">
        <v>43</v>
      </c>
      <c r="P6191" s="269">
        <f>O6191*H6191</f>
        <v>0</v>
      </c>
      <c r="Q6191" s="269">
        <v>2.2000000000000001E-4</v>
      </c>
      <c r="R6191" s="269">
        <f>Q6191*H6191</f>
        <v>2.2000000000000001E-4</v>
      </c>
      <c r="S6191" s="269">
        <v>0</v>
      </c>
      <c r="T6191" s="270">
        <f>S6191*H6191</f>
        <v>0</v>
      </c>
      <c r="AR6191" s="271" t="s">
        <v>495</v>
      </c>
      <c r="AT6191" s="271" t="s">
        <v>368</v>
      </c>
      <c r="AU6191" s="271" t="s">
        <v>90</v>
      </c>
      <c r="AY6191" s="53" t="s">
        <v>366</v>
      </c>
      <c r="BE6191" s="179">
        <f>IF(N6191="základná",J6191,0)</f>
        <v>0</v>
      </c>
      <c r="BF6191" s="179">
        <f>IF(N6191="znížená",J6191,0)</f>
        <v>0</v>
      </c>
      <c r="BG6191" s="179">
        <f>IF(N6191="zákl. prenesená",J6191,0)</f>
        <v>0</v>
      </c>
      <c r="BH6191" s="179">
        <f>IF(N6191="zníž. prenesená",J6191,0)</f>
        <v>0</v>
      </c>
      <c r="BI6191" s="179">
        <f>IF(N6191="nulová",J6191,0)</f>
        <v>0</v>
      </c>
      <c r="BJ6191" s="53" t="s">
        <v>90</v>
      </c>
      <c r="BK6191" s="179">
        <f>ROUND(I6191*H6191,2)</f>
        <v>0</v>
      </c>
      <c r="BL6191" s="53" t="s">
        <v>495</v>
      </c>
      <c r="BM6191" s="271" t="s">
        <v>5132</v>
      </c>
    </row>
    <row r="6192" spans="2:65" s="273" customFormat="1">
      <c r="B6192" s="272"/>
      <c r="D6192" s="274" t="s">
        <v>373</v>
      </c>
      <c r="E6192" s="275" t="s">
        <v>1</v>
      </c>
      <c r="F6192" s="276" t="s">
        <v>5133</v>
      </c>
      <c r="H6192" s="275" t="s">
        <v>1</v>
      </c>
      <c r="L6192" s="272"/>
      <c r="M6192" s="277"/>
      <c r="T6192" s="278"/>
      <c r="AT6192" s="275" t="s">
        <v>373</v>
      </c>
      <c r="AU6192" s="275" t="s">
        <v>90</v>
      </c>
      <c r="AV6192" s="273" t="s">
        <v>84</v>
      </c>
      <c r="AW6192" s="273" t="s">
        <v>31</v>
      </c>
      <c r="AX6192" s="273" t="s">
        <v>77</v>
      </c>
      <c r="AY6192" s="275" t="s">
        <v>366</v>
      </c>
    </row>
    <row r="6193" spans="2:65" s="280" customFormat="1">
      <c r="B6193" s="279"/>
      <c r="D6193" s="274" t="s">
        <v>373</v>
      </c>
      <c r="E6193" s="281" t="s">
        <v>1</v>
      </c>
      <c r="F6193" s="282" t="s">
        <v>84</v>
      </c>
      <c r="H6193" s="283">
        <v>1</v>
      </c>
      <c r="L6193" s="279"/>
      <c r="M6193" s="284"/>
      <c r="T6193" s="285"/>
      <c r="AT6193" s="281" t="s">
        <v>373</v>
      </c>
      <c r="AU6193" s="281" t="s">
        <v>90</v>
      </c>
      <c r="AV6193" s="280" t="s">
        <v>90</v>
      </c>
      <c r="AW6193" s="280" t="s">
        <v>31</v>
      </c>
      <c r="AX6193" s="280" t="s">
        <v>77</v>
      </c>
      <c r="AY6193" s="281" t="s">
        <v>366</v>
      </c>
    </row>
    <row r="6194" spans="2:65" s="287" customFormat="1">
      <c r="B6194" s="286"/>
      <c r="D6194" s="274" t="s">
        <v>373</v>
      </c>
      <c r="E6194" s="288" t="s">
        <v>1</v>
      </c>
      <c r="F6194" s="289" t="s">
        <v>378</v>
      </c>
      <c r="H6194" s="290">
        <v>1</v>
      </c>
      <c r="L6194" s="286"/>
      <c r="M6194" s="291"/>
      <c r="T6194" s="292"/>
      <c r="AT6194" s="288" t="s">
        <v>373</v>
      </c>
      <c r="AU6194" s="288" t="s">
        <v>90</v>
      </c>
      <c r="AV6194" s="287" t="s">
        <v>371</v>
      </c>
      <c r="AW6194" s="287" t="s">
        <v>31</v>
      </c>
      <c r="AX6194" s="287" t="s">
        <v>84</v>
      </c>
      <c r="AY6194" s="288" t="s">
        <v>366</v>
      </c>
    </row>
    <row r="6195" spans="2:65" s="74" customFormat="1" ht="66.75" customHeight="1">
      <c r="B6195" s="73"/>
      <c r="C6195" s="260" t="s">
        <v>5134</v>
      </c>
      <c r="D6195" s="260" t="s">
        <v>368</v>
      </c>
      <c r="E6195" s="261" t="s">
        <v>5135</v>
      </c>
      <c r="F6195" s="262" t="s">
        <v>5136</v>
      </c>
      <c r="G6195" s="263" t="s">
        <v>630</v>
      </c>
      <c r="H6195" s="264">
        <v>12</v>
      </c>
      <c r="I6195" s="26"/>
      <c r="J6195" s="266">
        <f>ROUND(I6195*H6195,2)</f>
        <v>0</v>
      </c>
      <c r="K6195" s="267"/>
      <c r="L6195" s="73"/>
      <c r="M6195" s="27" t="s">
        <v>1</v>
      </c>
      <c r="N6195" s="233" t="s">
        <v>43</v>
      </c>
      <c r="P6195" s="269">
        <f>O6195*H6195</f>
        <v>0</v>
      </c>
      <c r="Q6195" s="269">
        <v>2.2000000000000001E-4</v>
      </c>
      <c r="R6195" s="269">
        <f>Q6195*H6195</f>
        <v>2.64E-3</v>
      </c>
      <c r="S6195" s="269">
        <v>0</v>
      </c>
      <c r="T6195" s="270">
        <f>S6195*H6195</f>
        <v>0</v>
      </c>
      <c r="AR6195" s="271" t="s">
        <v>495</v>
      </c>
      <c r="AT6195" s="271" t="s">
        <v>368</v>
      </c>
      <c r="AU6195" s="271" t="s">
        <v>90</v>
      </c>
      <c r="AY6195" s="53" t="s">
        <v>366</v>
      </c>
      <c r="BE6195" s="179">
        <f>IF(N6195="základná",J6195,0)</f>
        <v>0</v>
      </c>
      <c r="BF6195" s="179">
        <f>IF(N6195="znížená",J6195,0)</f>
        <v>0</v>
      </c>
      <c r="BG6195" s="179">
        <f>IF(N6195="zákl. prenesená",J6195,0)</f>
        <v>0</v>
      </c>
      <c r="BH6195" s="179">
        <f>IF(N6195="zníž. prenesená",J6195,0)</f>
        <v>0</v>
      </c>
      <c r="BI6195" s="179">
        <f>IF(N6195="nulová",J6195,0)</f>
        <v>0</v>
      </c>
      <c r="BJ6195" s="53" t="s">
        <v>90</v>
      </c>
      <c r="BK6195" s="179">
        <f>ROUND(I6195*H6195,2)</f>
        <v>0</v>
      </c>
      <c r="BL6195" s="53" t="s">
        <v>495</v>
      </c>
      <c r="BM6195" s="271" t="s">
        <v>5137</v>
      </c>
    </row>
    <row r="6196" spans="2:65" s="273" customFormat="1">
      <c r="B6196" s="272"/>
      <c r="D6196" s="274" t="s">
        <v>373</v>
      </c>
      <c r="E6196" s="275" t="s">
        <v>1</v>
      </c>
      <c r="F6196" s="276" t="s">
        <v>5138</v>
      </c>
      <c r="H6196" s="275" t="s">
        <v>1</v>
      </c>
      <c r="L6196" s="272"/>
      <c r="M6196" s="277"/>
      <c r="T6196" s="278"/>
      <c r="AT6196" s="275" t="s">
        <v>373</v>
      </c>
      <c r="AU6196" s="275" t="s">
        <v>90</v>
      </c>
      <c r="AV6196" s="273" t="s">
        <v>84</v>
      </c>
      <c r="AW6196" s="273" t="s">
        <v>31</v>
      </c>
      <c r="AX6196" s="273" t="s">
        <v>77</v>
      </c>
      <c r="AY6196" s="275" t="s">
        <v>366</v>
      </c>
    </row>
    <row r="6197" spans="2:65" s="280" customFormat="1">
      <c r="B6197" s="279"/>
      <c r="D6197" s="274" t="s">
        <v>373</v>
      </c>
      <c r="E6197" s="281" t="s">
        <v>1</v>
      </c>
      <c r="F6197" s="282" t="s">
        <v>476</v>
      </c>
      <c r="H6197" s="283">
        <v>12</v>
      </c>
      <c r="L6197" s="279"/>
      <c r="M6197" s="284"/>
      <c r="T6197" s="285"/>
      <c r="AT6197" s="281" t="s">
        <v>373</v>
      </c>
      <c r="AU6197" s="281" t="s">
        <v>90</v>
      </c>
      <c r="AV6197" s="280" t="s">
        <v>90</v>
      </c>
      <c r="AW6197" s="280" t="s">
        <v>31</v>
      </c>
      <c r="AX6197" s="280" t="s">
        <v>77</v>
      </c>
      <c r="AY6197" s="281" t="s">
        <v>366</v>
      </c>
    </row>
    <row r="6198" spans="2:65" s="287" customFormat="1">
      <c r="B6198" s="286"/>
      <c r="D6198" s="274" t="s">
        <v>373</v>
      </c>
      <c r="E6198" s="288" t="s">
        <v>1</v>
      </c>
      <c r="F6198" s="289" t="s">
        <v>378</v>
      </c>
      <c r="H6198" s="290">
        <v>12</v>
      </c>
      <c r="L6198" s="286"/>
      <c r="M6198" s="291"/>
      <c r="T6198" s="292"/>
      <c r="AT6198" s="288" t="s">
        <v>373</v>
      </c>
      <c r="AU6198" s="288" t="s">
        <v>90</v>
      </c>
      <c r="AV6198" s="287" t="s">
        <v>371</v>
      </c>
      <c r="AW6198" s="287" t="s">
        <v>31</v>
      </c>
      <c r="AX6198" s="287" t="s">
        <v>84</v>
      </c>
      <c r="AY6198" s="288" t="s">
        <v>366</v>
      </c>
    </row>
    <row r="6199" spans="2:65" s="74" customFormat="1" ht="76.349999999999994" customHeight="1">
      <c r="B6199" s="73"/>
      <c r="C6199" s="260" t="s">
        <v>5139</v>
      </c>
      <c r="D6199" s="260" t="s">
        <v>368</v>
      </c>
      <c r="E6199" s="261" t="s">
        <v>5140</v>
      </c>
      <c r="F6199" s="262" t="s">
        <v>5141</v>
      </c>
      <c r="G6199" s="263" t="s">
        <v>630</v>
      </c>
      <c r="H6199" s="264">
        <v>2</v>
      </c>
      <c r="I6199" s="26"/>
      <c r="J6199" s="266">
        <f>ROUND(I6199*H6199,2)</f>
        <v>0</v>
      </c>
      <c r="K6199" s="267"/>
      <c r="L6199" s="73"/>
      <c r="M6199" s="27" t="s">
        <v>1</v>
      </c>
      <c r="N6199" s="233" t="s">
        <v>43</v>
      </c>
      <c r="P6199" s="269">
        <f>O6199*H6199</f>
        <v>0</v>
      </c>
      <c r="Q6199" s="269">
        <v>2.1499999999999999E-4</v>
      </c>
      <c r="R6199" s="269">
        <f>Q6199*H6199</f>
        <v>4.2999999999999999E-4</v>
      </c>
      <c r="S6199" s="269">
        <v>0</v>
      </c>
      <c r="T6199" s="270">
        <f>S6199*H6199</f>
        <v>0</v>
      </c>
      <c r="AR6199" s="271" t="s">
        <v>495</v>
      </c>
      <c r="AT6199" s="271" t="s">
        <v>368</v>
      </c>
      <c r="AU6199" s="271" t="s">
        <v>90</v>
      </c>
      <c r="AY6199" s="53" t="s">
        <v>366</v>
      </c>
      <c r="BE6199" s="179">
        <f>IF(N6199="základná",J6199,0)</f>
        <v>0</v>
      </c>
      <c r="BF6199" s="179">
        <f>IF(N6199="znížená",J6199,0)</f>
        <v>0</v>
      </c>
      <c r="BG6199" s="179">
        <f>IF(N6199="zákl. prenesená",J6199,0)</f>
        <v>0</v>
      </c>
      <c r="BH6199" s="179">
        <f>IF(N6199="zníž. prenesená",J6199,0)</f>
        <v>0</v>
      </c>
      <c r="BI6199" s="179">
        <f>IF(N6199="nulová",J6199,0)</f>
        <v>0</v>
      </c>
      <c r="BJ6199" s="53" t="s">
        <v>90</v>
      </c>
      <c r="BK6199" s="179">
        <f>ROUND(I6199*H6199,2)</f>
        <v>0</v>
      </c>
      <c r="BL6199" s="53" t="s">
        <v>495</v>
      </c>
      <c r="BM6199" s="271" t="s">
        <v>5142</v>
      </c>
    </row>
    <row r="6200" spans="2:65" s="273" customFormat="1">
      <c r="B6200" s="272"/>
      <c r="D6200" s="274" t="s">
        <v>373</v>
      </c>
      <c r="E6200" s="275" t="s">
        <v>1</v>
      </c>
      <c r="F6200" s="276" t="s">
        <v>5143</v>
      </c>
      <c r="H6200" s="275" t="s">
        <v>1</v>
      </c>
      <c r="L6200" s="272"/>
      <c r="M6200" s="277"/>
      <c r="T6200" s="278"/>
      <c r="AT6200" s="275" t="s">
        <v>373</v>
      </c>
      <c r="AU6200" s="275" t="s">
        <v>90</v>
      </c>
      <c r="AV6200" s="273" t="s">
        <v>84</v>
      </c>
      <c r="AW6200" s="273" t="s">
        <v>31</v>
      </c>
      <c r="AX6200" s="273" t="s">
        <v>77</v>
      </c>
      <c r="AY6200" s="275" t="s">
        <v>366</v>
      </c>
    </row>
    <row r="6201" spans="2:65" s="280" customFormat="1">
      <c r="B6201" s="279"/>
      <c r="D6201" s="274" t="s">
        <v>373</v>
      </c>
      <c r="E6201" s="281" t="s">
        <v>1</v>
      </c>
      <c r="F6201" s="282" t="s">
        <v>90</v>
      </c>
      <c r="H6201" s="283">
        <v>2</v>
      </c>
      <c r="L6201" s="279"/>
      <c r="M6201" s="284"/>
      <c r="T6201" s="285"/>
      <c r="AT6201" s="281" t="s">
        <v>373</v>
      </c>
      <c r="AU6201" s="281" t="s">
        <v>90</v>
      </c>
      <c r="AV6201" s="280" t="s">
        <v>90</v>
      </c>
      <c r="AW6201" s="280" t="s">
        <v>31</v>
      </c>
      <c r="AX6201" s="280" t="s">
        <v>77</v>
      </c>
      <c r="AY6201" s="281" t="s">
        <v>366</v>
      </c>
    </row>
    <row r="6202" spans="2:65" s="287" customFormat="1">
      <c r="B6202" s="286"/>
      <c r="D6202" s="274" t="s">
        <v>373</v>
      </c>
      <c r="E6202" s="288" t="s">
        <v>1</v>
      </c>
      <c r="F6202" s="289" t="s">
        <v>378</v>
      </c>
      <c r="H6202" s="290">
        <v>2</v>
      </c>
      <c r="L6202" s="286"/>
      <c r="M6202" s="291"/>
      <c r="T6202" s="292"/>
      <c r="AT6202" s="288" t="s">
        <v>373</v>
      </c>
      <c r="AU6202" s="288" t="s">
        <v>90</v>
      </c>
      <c r="AV6202" s="287" t="s">
        <v>371</v>
      </c>
      <c r="AW6202" s="287" t="s">
        <v>31</v>
      </c>
      <c r="AX6202" s="287" t="s">
        <v>84</v>
      </c>
      <c r="AY6202" s="288" t="s">
        <v>366</v>
      </c>
    </row>
    <row r="6203" spans="2:65" s="74" customFormat="1" ht="62.65" customHeight="1">
      <c r="B6203" s="73"/>
      <c r="C6203" s="260" t="s">
        <v>5144</v>
      </c>
      <c r="D6203" s="260" t="s">
        <v>368</v>
      </c>
      <c r="E6203" s="261" t="s">
        <v>5145</v>
      </c>
      <c r="F6203" s="262" t="s">
        <v>5146</v>
      </c>
      <c r="G6203" s="263" t="s">
        <v>630</v>
      </c>
      <c r="H6203" s="264">
        <v>1</v>
      </c>
      <c r="I6203" s="26"/>
      <c r="J6203" s="266">
        <f>ROUND(I6203*H6203,2)</f>
        <v>0</v>
      </c>
      <c r="K6203" s="267"/>
      <c r="L6203" s="73"/>
      <c r="M6203" s="27" t="s">
        <v>1</v>
      </c>
      <c r="N6203" s="233" t="s">
        <v>43</v>
      </c>
      <c r="P6203" s="269">
        <f>O6203*H6203</f>
        <v>0</v>
      </c>
      <c r="Q6203" s="269">
        <v>2.1499999999999999E-4</v>
      </c>
      <c r="R6203" s="269">
        <f>Q6203*H6203</f>
        <v>2.1499999999999999E-4</v>
      </c>
      <c r="S6203" s="269">
        <v>0</v>
      </c>
      <c r="T6203" s="270">
        <f>S6203*H6203</f>
        <v>0</v>
      </c>
      <c r="AR6203" s="271" t="s">
        <v>495</v>
      </c>
      <c r="AT6203" s="271" t="s">
        <v>368</v>
      </c>
      <c r="AU6203" s="271" t="s">
        <v>90</v>
      </c>
      <c r="AY6203" s="53" t="s">
        <v>366</v>
      </c>
      <c r="BE6203" s="179">
        <f>IF(N6203="základná",J6203,0)</f>
        <v>0</v>
      </c>
      <c r="BF6203" s="179">
        <f>IF(N6203="znížená",J6203,0)</f>
        <v>0</v>
      </c>
      <c r="BG6203" s="179">
        <f>IF(N6203="zákl. prenesená",J6203,0)</f>
        <v>0</v>
      </c>
      <c r="BH6203" s="179">
        <f>IF(N6203="zníž. prenesená",J6203,0)</f>
        <v>0</v>
      </c>
      <c r="BI6203" s="179">
        <f>IF(N6203="nulová",J6203,0)</f>
        <v>0</v>
      </c>
      <c r="BJ6203" s="53" t="s">
        <v>90</v>
      </c>
      <c r="BK6203" s="179">
        <f>ROUND(I6203*H6203,2)</f>
        <v>0</v>
      </c>
      <c r="BL6203" s="53" t="s">
        <v>495</v>
      </c>
      <c r="BM6203" s="271" t="s">
        <v>5147</v>
      </c>
    </row>
    <row r="6204" spans="2:65" s="273" customFormat="1">
      <c r="B6204" s="272"/>
      <c r="D6204" s="274" t="s">
        <v>373</v>
      </c>
      <c r="E6204" s="275" t="s">
        <v>1</v>
      </c>
      <c r="F6204" s="276" t="s">
        <v>5148</v>
      </c>
      <c r="H6204" s="275" t="s">
        <v>1</v>
      </c>
      <c r="L6204" s="272"/>
      <c r="M6204" s="277"/>
      <c r="T6204" s="278"/>
      <c r="AT6204" s="275" t="s">
        <v>373</v>
      </c>
      <c r="AU6204" s="275" t="s">
        <v>90</v>
      </c>
      <c r="AV6204" s="273" t="s">
        <v>84</v>
      </c>
      <c r="AW6204" s="273" t="s">
        <v>31</v>
      </c>
      <c r="AX6204" s="273" t="s">
        <v>77</v>
      </c>
      <c r="AY6204" s="275" t="s">
        <v>366</v>
      </c>
    </row>
    <row r="6205" spans="2:65" s="280" customFormat="1">
      <c r="B6205" s="279"/>
      <c r="D6205" s="274" t="s">
        <v>373</v>
      </c>
      <c r="E6205" s="281" t="s">
        <v>1</v>
      </c>
      <c r="F6205" s="282" t="s">
        <v>84</v>
      </c>
      <c r="H6205" s="283">
        <v>1</v>
      </c>
      <c r="L6205" s="279"/>
      <c r="M6205" s="284"/>
      <c r="T6205" s="285"/>
      <c r="AT6205" s="281" t="s">
        <v>373</v>
      </c>
      <c r="AU6205" s="281" t="s">
        <v>90</v>
      </c>
      <c r="AV6205" s="280" t="s">
        <v>90</v>
      </c>
      <c r="AW6205" s="280" t="s">
        <v>31</v>
      </c>
      <c r="AX6205" s="280" t="s">
        <v>77</v>
      </c>
      <c r="AY6205" s="281" t="s">
        <v>366</v>
      </c>
    </row>
    <row r="6206" spans="2:65" s="287" customFormat="1">
      <c r="B6206" s="286"/>
      <c r="D6206" s="274" t="s">
        <v>373</v>
      </c>
      <c r="E6206" s="288" t="s">
        <v>1</v>
      </c>
      <c r="F6206" s="289" t="s">
        <v>378</v>
      </c>
      <c r="H6206" s="290">
        <v>1</v>
      </c>
      <c r="L6206" s="286"/>
      <c r="M6206" s="291"/>
      <c r="T6206" s="292"/>
      <c r="AT6206" s="288" t="s">
        <v>373</v>
      </c>
      <c r="AU6206" s="288" t="s">
        <v>90</v>
      </c>
      <c r="AV6206" s="287" t="s">
        <v>371</v>
      </c>
      <c r="AW6206" s="287" t="s">
        <v>31</v>
      </c>
      <c r="AX6206" s="287" t="s">
        <v>84</v>
      </c>
      <c r="AY6206" s="288" t="s">
        <v>366</v>
      </c>
    </row>
    <row r="6207" spans="2:65" s="74" customFormat="1" ht="66.75" customHeight="1">
      <c r="B6207" s="73"/>
      <c r="C6207" s="260" t="s">
        <v>5149</v>
      </c>
      <c r="D6207" s="260" t="s">
        <v>368</v>
      </c>
      <c r="E6207" s="261" t="s">
        <v>5150</v>
      </c>
      <c r="F6207" s="262" t="s">
        <v>5151</v>
      </c>
      <c r="G6207" s="263" t="s">
        <v>630</v>
      </c>
      <c r="H6207" s="264">
        <v>2</v>
      </c>
      <c r="I6207" s="26"/>
      <c r="J6207" s="266">
        <f>ROUND(I6207*H6207,2)</f>
        <v>0</v>
      </c>
      <c r="K6207" s="267"/>
      <c r="L6207" s="73"/>
      <c r="M6207" s="27" t="s">
        <v>1</v>
      </c>
      <c r="N6207" s="233" t="s">
        <v>43</v>
      </c>
      <c r="P6207" s="269">
        <f>O6207*H6207</f>
        <v>0</v>
      </c>
      <c r="Q6207" s="269">
        <v>2.2000000000000001E-4</v>
      </c>
      <c r="R6207" s="269">
        <f>Q6207*H6207</f>
        <v>4.4000000000000002E-4</v>
      </c>
      <c r="S6207" s="269">
        <v>0</v>
      </c>
      <c r="T6207" s="270">
        <f>S6207*H6207</f>
        <v>0</v>
      </c>
      <c r="AR6207" s="271" t="s">
        <v>495</v>
      </c>
      <c r="AT6207" s="271" t="s">
        <v>368</v>
      </c>
      <c r="AU6207" s="271" t="s">
        <v>90</v>
      </c>
      <c r="AY6207" s="53" t="s">
        <v>366</v>
      </c>
      <c r="BE6207" s="179">
        <f>IF(N6207="základná",J6207,0)</f>
        <v>0</v>
      </c>
      <c r="BF6207" s="179">
        <f>IF(N6207="znížená",J6207,0)</f>
        <v>0</v>
      </c>
      <c r="BG6207" s="179">
        <f>IF(N6207="zákl. prenesená",J6207,0)</f>
        <v>0</v>
      </c>
      <c r="BH6207" s="179">
        <f>IF(N6207="zníž. prenesená",J6207,0)</f>
        <v>0</v>
      </c>
      <c r="BI6207" s="179">
        <f>IF(N6207="nulová",J6207,0)</f>
        <v>0</v>
      </c>
      <c r="BJ6207" s="53" t="s">
        <v>90</v>
      </c>
      <c r="BK6207" s="179">
        <f>ROUND(I6207*H6207,2)</f>
        <v>0</v>
      </c>
      <c r="BL6207" s="53" t="s">
        <v>495</v>
      </c>
      <c r="BM6207" s="271" t="s">
        <v>5152</v>
      </c>
    </row>
    <row r="6208" spans="2:65" s="273" customFormat="1">
      <c r="B6208" s="272"/>
      <c r="D6208" s="274" t="s">
        <v>373</v>
      </c>
      <c r="E6208" s="275" t="s">
        <v>1</v>
      </c>
      <c r="F6208" s="276" t="s">
        <v>5153</v>
      </c>
      <c r="H6208" s="275" t="s">
        <v>1</v>
      </c>
      <c r="L6208" s="272"/>
      <c r="M6208" s="277"/>
      <c r="T6208" s="278"/>
      <c r="AT6208" s="275" t="s">
        <v>373</v>
      </c>
      <c r="AU6208" s="275" t="s">
        <v>90</v>
      </c>
      <c r="AV6208" s="273" t="s">
        <v>84</v>
      </c>
      <c r="AW6208" s="273" t="s">
        <v>31</v>
      </c>
      <c r="AX6208" s="273" t="s">
        <v>77</v>
      </c>
      <c r="AY6208" s="275" t="s">
        <v>366</v>
      </c>
    </row>
    <row r="6209" spans="2:65" s="280" customFormat="1">
      <c r="B6209" s="279"/>
      <c r="D6209" s="274" t="s">
        <v>373</v>
      </c>
      <c r="E6209" s="281" t="s">
        <v>1</v>
      </c>
      <c r="F6209" s="282" t="s">
        <v>90</v>
      </c>
      <c r="H6209" s="283">
        <v>2</v>
      </c>
      <c r="L6209" s="279"/>
      <c r="M6209" s="284"/>
      <c r="T6209" s="285"/>
      <c r="AT6209" s="281" t="s">
        <v>373</v>
      </c>
      <c r="AU6209" s="281" t="s">
        <v>90</v>
      </c>
      <c r="AV6209" s="280" t="s">
        <v>90</v>
      </c>
      <c r="AW6209" s="280" t="s">
        <v>31</v>
      </c>
      <c r="AX6209" s="280" t="s">
        <v>77</v>
      </c>
      <c r="AY6209" s="281" t="s">
        <v>366</v>
      </c>
    </row>
    <row r="6210" spans="2:65" s="287" customFormat="1">
      <c r="B6210" s="286"/>
      <c r="D6210" s="274" t="s">
        <v>373</v>
      </c>
      <c r="E6210" s="288" t="s">
        <v>1</v>
      </c>
      <c r="F6210" s="289" t="s">
        <v>378</v>
      </c>
      <c r="H6210" s="290">
        <v>2</v>
      </c>
      <c r="L6210" s="286"/>
      <c r="M6210" s="291"/>
      <c r="T6210" s="292"/>
      <c r="AT6210" s="288" t="s">
        <v>373</v>
      </c>
      <c r="AU6210" s="288" t="s">
        <v>90</v>
      </c>
      <c r="AV6210" s="287" t="s">
        <v>371</v>
      </c>
      <c r="AW6210" s="287" t="s">
        <v>31</v>
      </c>
      <c r="AX6210" s="287" t="s">
        <v>84</v>
      </c>
      <c r="AY6210" s="288" t="s">
        <v>366</v>
      </c>
    </row>
    <row r="6211" spans="2:65" s="74" customFormat="1" ht="62.65" customHeight="1">
      <c r="B6211" s="73"/>
      <c r="C6211" s="260" t="s">
        <v>5154</v>
      </c>
      <c r="D6211" s="260" t="s">
        <v>368</v>
      </c>
      <c r="E6211" s="261" t="s">
        <v>5155</v>
      </c>
      <c r="F6211" s="262" t="s">
        <v>5156</v>
      </c>
      <c r="G6211" s="263" t="s">
        <v>630</v>
      </c>
      <c r="H6211" s="264">
        <v>1</v>
      </c>
      <c r="I6211" s="26"/>
      <c r="J6211" s="266">
        <f>ROUND(I6211*H6211,2)</f>
        <v>0</v>
      </c>
      <c r="K6211" s="267"/>
      <c r="L6211" s="73"/>
      <c r="M6211" s="27" t="s">
        <v>1</v>
      </c>
      <c r="N6211" s="233" t="s">
        <v>43</v>
      </c>
      <c r="P6211" s="269">
        <f>O6211*H6211</f>
        <v>0</v>
      </c>
      <c r="Q6211" s="269">
        <v>2.1499999999999999E-4</v>
      </c>
      <c r="R6211" s="269">
        <f>Q6211*H6211</f>
        <v>2.1499999999999999E-4</v>
      </c>
      <c r="S6211" s="269">
        <v>0</v>
      </c>
      <c r="T6211" s="270">
        <f>S6211*H6211</f>
        <v>0</v>
      </c>
      <c r="AR6211" s="271" t="s">
        <v>495</v>
      </c>
      <c r="AT6211" s="271" t="s">
        <v>368</v>
      </c>
      <c r="AU6211" s="271" t="s">
        <v>90</v>
      </c>
      <c r="AY6211" s="53" t="s">
        <v>366</v>
      </c>
      <c r="BE6211" s="179">
        <f>IF(N6211="základná",J6211,0)</f>
        <v>0</v>
      </c>
      <c r="BF6211" s="179">
        <f>IF(N6211="znížená",J6211,0)</f>
        <v>0</v>
      </c>
      <c r="BG6211" s="179">
        <f>IF(N6211="zákl. prenesená",J6211,0)</f>
        <v>0</v>
      </c>
      <c r="BH6211" s="179">
        <f>IF(N6211="zníž. prenesená",J6211,0)</f>
        <v>0</v>
      </c>
      <c r="BI6211" s="179">
        <f>IF(N6211="nulová",J6211,0)</f>
        <v>0</v>
      </c>
      <c r="BJ6211" s="53" t="s">
        <v>90</v>
      </c>
      <c r="BK6211" s="179">
        <f>ROUND(I6211*H6211,2)</f>
        <v>0</v>
      </c>
      <c r="BL6211" s="53" t="s">
        <v>495</v>
      </c>
      <c r="BM6211" s="271" t="s">
        <v>5157</v>
      </c>
    </row>
    <row r="6212" spans="2:65" s="273" customFormat="1">
      <c r="B6212" s="272"/>
      <c r="D6212" s="274" t="s">
        <v>373</v>
      </c>
      <c r="E6212" s="275" t="s">
        <v>1</v>
      </c>
      <c r="F6212" s="276" t="s">
        <v>5158</v>
      </c>
      <c r="H6212" s="275" t="s">
        <v>1</v>
      </c>
      <c r="L6212" s="272"/>
      <c r="M6212" s="277"/>
      <c r="T6212" s="278"/>
      <c r="AT6212" s="275" t="s">
        <v>373</v>
      </c>
      <c r="AU6212" s="275" t="s">
        <v>90</v>
      </c>
      <c r="AV6212" s="273" t="s">
        <v>84</v>
      </c>
      <c r="AW6212" s="273" t="s">
        <v>31</v>
      </c>
      <c r="AX6212" s="273" t="s">
        <v>77</v>
      </c>
      <c r="AY6212" s="275" t="s">
        <v>366</v>
      </c>
    </row>
    <row r="6213" spans="2:65" s="280" customFormat="1">
      <c r="B6213" s="279"/>
      <c r="D6213" s="274" t="s">
        <v>373</v>
      </c>
      <c r="E6213" s="281" t="s">
        <v>1</v>
      </c>
      <c r="F6213" s="282" t="s">
        <v>84</v>
      </c>
      <c r="H6213" s="283">
        <v>1</v>
      </c>
      <c r="L6213" s="279"/>
      <c r="M6213" s="284"/>
      <c r="T6213" s="285"/>
      <c r="AT6213" s="281" t="s">
        <v>373</v>
      </c>
      <c r="AU6213" s="281" t="s">
        <v>90</v>
      </c>
      <c r="AV6213" s="280" t="s">
        <v>90</v>
      </c>
      <c r="AW6213" s="280" t="s">
        <v>31</v>
      </c>
      <c r="AX6213" s="280" t="s">
        <v>77</v>
      </c>
      <c r="AY6213" s="281" t="s">
        <v>366</v>
      </c>
    </row>
    <row r="6214" spans="2:65" s="287" customFormat="1">
      <c r="B6214" s="286"/>
      <c r="D6214" s="274" t="s">
        <v>373</v>
      </c>
      <c r="E6214" s="288" t="s">
        <v>1</v>
      </c>
      <c r="F6214" s="289" t="s">
        <v>378</v>
      </c>
      <c r="H6214" s="290">
        <v>1</v>
      </c>
      <c r="L6214" s="286"/>
      <c r="M6214" s="291"/>
      <c r="T6214" s="292"/>
      <c r="AT6214" s="288" t="s">
        <v>373</v>
      </c>
      <c r="AU6214" s="288" t="s">
        <v>90</v>
      </c>
      <c r="AV6214" s="287" t="s">
        <v>371</v>
      </c>
      <c r="AW6214" s="287" t="s">
        <v>31</v>
      </c>
      <c r="AX6214" s="287" t="s">
        <v>84</v>
      </c>
      <c r="AY6214" s="288" t="s">
        <v>366</v>
      </c>
    </row>
    <row r="6215" spans="2:65" s="74" customFormat="1" ht="76.349999999999994" customHeight="1">
      <c r="B6215" s="73"/>
      <c r="C6215" s="260" t="s">
        <v>5159</v>
      </c>
      <c r="D6215" s="260" t="s">
        <v>368</v>
      </c>
      <c r="E6215" s="261" t="s">
        <v>5160</v>
      </c>
      <c r="F6215" s="262" t="s">
        <v>5161</v>
      </c>
      <c r="G6215" s="263" t="s">
        <v>630</v>
      </c>
      <c r="H6215" s="264">
        <v>1</v>
      </c>
      <c r="I6215" s="26"/>
      <c r="J6215" s="266">
        <f>ROUND(I6215*H6215,2)</f>
        <v>0</v>
      </c>
      <c r="K6215" s="267"/>
      <c r="L6215" s="73"/>
      <c r="M6215" s="27" t="s">
        <v>1</v>
      </c>
      <c r="N6215" s="233" t="s">
        <v>43</v>
      </c>
      <c r="P6215" s="269">
        <f>O6215*H6215</f>
        <v>0</v>
      </c>
      <c r="Q6215" s="269">
        <v>2.2000000000000001E-4</v>
      </c>
      <c r="R6215" s="269">
        <f>Q6215*H6215</f>
        <v>2.2000000000000001E-4</v>
      </c>
      <c r="S6215" s="269">
        <v>0</v>
      </c>
      <c r="T6215" s="270">
        <f>S6215*H6215</f>
        <v>0</v>
      </c>
      <c r="AR6215" s="271" t="s">
        <v>495</v>
      </c>
      <c r="AT6215" s="271" t="s">
        <v>368</v>
      </c>
      <c r="AU6215" s="271" t="s">
        <v>90</v>
      </c>
      <c r="AY6215" s="53" t="s">
        <v>366</v>
      </c>
      <c r="BE6215" s="179">
        <f>IF(N6215="základná",J6215,0)</f>
        <v>0</v>
      </c>
      <c r="BF6215" s="179">
        <f>IF(N6215="znížená",J6215,0)</f>
        <v>0</v>
      </c>
      <c r="BG6215" s="179">
        <f>IF(N6215="zákl. prenesená",J6215,0)</f>
        <v>0</v>
      </c>
      <c r="BH6215" s="179">
        <f>IF(N6215="zníž. prenesená",J6215,0)</f>
        <v>0</v>
      </c>
      <c r="BI6215" s="179">
        <f>IF(N6215="nulová",J6215,0)</f>
        <v>0</v>
      </c>
      <c r="BJ6215" s="53" t="s">
        <v>90</v>
      </c>
      <c r="BK6215" s="179">
        <f>ROUND(I6215*H6215,2)</f>
        <v>0</v>
      </c>
      <c r="BL6215" s="53" t="s">
        <v>495</v>
      </c>
      <c r="BM6215" s="271" t="s">
        <v>5162</v>
      </c>
    </row>
    <row r="6216" spans="2:65" s="273" customFormat="1">
      <c r="B6216" s="272"/>
      <c r="D6216" s="274" t="s">
        <v>373</v>
      </c>
      <c r="E6216" s="275" t="s">
        <v>1</v>
      </c>
      <c r="F6216" s="276" t="s">
        <v>5163</v>
      </c>
      <c r="H6216" s="275" t="s">
        <v>1</v>
      </c>
      <c r="L6216" s="272"/>
      <c r="M6216" s="277"/>
      <c r="T6216" s="278"/>
      <c r="AT6216" s="275" t="s">
        <v>373</v>
      </c>
      <c r="AU6216" s="275" t="s">
        <v>90</v>
      </c>
      <c r="AV6216" s="273" t="s">
        <v>84</v>
      </c>
      <c r="AW6216" s="273" t="s">
        <v>31</v>
      </c>
      <c r="AX6216" s="273" t="s">
        <v>77</v>
      </c>
      <c r="AY6216" s="275" t="s">
        <v>366</v>
      </c>
    </row>
    <row r="6217" spans="2:65" s="280" customFormat="1">
      <c r="B6217" s="279"/>
      <c r="D6217" s="274" t="s">
        <v>373</v>
      </c>
      <c r="E6217" s="281" t="s">
        <v>1</v>
      </c>
      <c r="F6217" s="282" t="s">
        <v>84</v>
      </c>
      <c r="H6217" s="283">
        <v>1</v>
      </c>
      <c r="L6217" s="279"/>
      <c r="M6217" s="284"/>
      <c r="T6217" s="285"/>
      <c r="AT6217" s="281" t="s">
        <v>373</v>
      </c>
      <c r="AU6217" s="281" t="s">
        <v>90</v>
      </c>
      <c r="AV6217" s="280" t="s">
        <v>90</v>
      </c>
      <c r="AW6217" s="280" t="s">
        <v>31</v>
      </c>
      <c r="AX6217" s="280" t="s">
        <v>77</v>
      </c>
      <c r="AY6217" s="281" t="s">
        <v>366</v>
      </c>
    </row>
    <row r="6218" spans="2:65" s="287" customFormat="1">
      <c r="B6218" s="286"/>
      <c r="D6218" s="274" t="s">
        <v>373</v>
      </c>
      <c r="E6218" s="288" t="s">
        <v>1</v>
      </c>
      <c r="F6218" s="289" t="s">
        <v>378</v>
      </c>
      <c r="H6218" s="290">
        <v>1</v>
      </c>
      <c r="L6218" s="286"/>
      <c r="M6218" s="291"/>
      <c r="T6218" s="292"/>
      <c r="AT6218" s="288" t="s">
        <v>373</v>
      </c>
      <c r="AU6218" s="288" t="s">
        <v>90</v>
      </c>
      <c r="AV6218" s="287" t="s">
        <v>371</v>
      </c>
      <c r="AW6218" s="287" t="s">
        <v>31</v>
      </c>
      <c r="AX6218" s="287" t="s">
        <v>84</v>
      </c>
      <c r="AY6218" s="288" t="s">
        <v>366</v>
      </c>
    </row>
    <row r="6219" spans="2:65" s="74" customFormat="1" ht="66.75" customHeight="1">
      <c r="B6219" s="73"/>
      <c r="C6219" s="311" t="s">
        <v>5164</v>
      </c>
      <c r="D6219" s="311" t="s">
        <v>368</v>
      </c>
      <c r="E6219" s="312" t="s">
        <v>5165</v>
      </c>
      <c r="F6219" s="313" t="s">
        <v>5166</v>
      </c>
      <c r="G6219" s="314" t="s">
        <v>630</v>
      </c>
      <c r="H6219" s="315">
        <v>1</v>
      </c>
      <c r="I6219" s="26"/>
      <c r="J6219" s="266">
        <f>ROUND(I6219*H6219,2)</f>
        <v>0</v>
      </c>
      <c r="K6219" s="267"/>
      <c r="L6219" s="73"/>
      <c r="M6219" s="27" t="s">
        <v>1</v>
      </c>
      <c r="N6219" s="233" t="s">
        <v>43</v>
      </c>
      <c r="P6219" s="269">
        <f>O6219*H6219</f>
        <v>0</v>
      </c>
      <c r="Q6219" s="269">
        <v>2.1499999999999999E-4</v>
      </c>
      <c r="R6219" s="269">
        <f>Q6219*H6219</f>
        <v>2.1499999999999999E-4</v>
      </c>
      <c r="S6219" s="269">
        <v>0</v>
      </c>
      <c r="T6219" s="270">
        <f>S6219*H6219</f>
        <v>0</v>
      </c>
      <c r="AR6219" s="271" t="s">
        <v>495</v>
      </c>
      <c r="AT6219" s="271" t="s">
        <v>368</v>
      </c>
      <c r="AU6219" s="271" t="s">
        <v>90</v>
      </c>
      <c r="AY6219" s="53" t="s">
        <v>366</v>
      </c>
      <c r="BE6219" s="179">
        <f>IF(N6219="základná",J6219,0)</f>
        <v>0</v>
      </c>
      <c r="BF6219" s="179">
        <f>IF(N6219="znížená",J6219,0)</f>
        <v>0</v>
      </c>
      <c r="BG6219" s="179">
        <f>IF(N6219="zákl. prenesená",J6219,0)</f>
        <v>0</v>
      </c>
      <c r="BH6219" s="179">
        <f>IF(N6219="zníž. prenesená",J6219,0)</f>
        <v>0</v>
      </c>
      <c r="BI6219" s="179">
        <f>IF(N6219="nulová",J6219,0)</f>
        <v>0</v>
      </c>
      <c r="BJ6219" s="53" t="s">
        <v>90</v>
      </c>
      <c r="BK6219" s="179">
        <f>ROUND(I6219*H6219,2)</f>
        <v>0</v>
      </c>
      <c r="BL6219" s="53" t="s">
        <v>495</v>
      </c>
      <c r="BM6219" s="271" t="s">
        <v>5167</v>
      </c>
    </row>
    <row r="6220" spans="2:65" s="273" customFormat="1">
      <c r="B6220" s="272"/>
      <c r="D6220" s="274" t="s">
        <v>373</v>
      </c>
      <c r="E6220" s="275" t="s">
        <v>1</v>
      </c>
      <c r="F6220" s="276" t="s">
        <v>5168</v>
      </c>
      <c r="H6220" s="275" t="s">
        <v>1</v>
      </c>
      <c r="L6220" s="272"/>
      <c r="M6220" s="277"/>
      <c r="T6220" s="278"/>
      <c r="AT6220" s="275" t="s">
        <v>373</v>
      </c>
      <c r="AU6220" s="275" t="s">
        <v>90</v>
      </c>
      <c r="AV6220" s="273" t="s">
        <v>84</v>
      </c>
      <c r="AW6220" s="273" t="s">
        <v>31</v>
      </c>
      <c r="AX6220" s="273" t="s">
        <v>77</v>
      </c>
      <c r="AY6220" s="275" t="s">
        <v>366</v>
      </c>
    </row>
    <row r="6221" spans="2:65" s="280" customFormat="1">
      <c r="B6221" s="279"/>
      <c r="D6221" s="274" t="s">
        <v>373</v>
      </c>
      <c r="E6221" s="281" t="s">
        <v>1</v>
      </c>
      <c r="F6221" s="282" t="s">
        <v>90</v>
      </c>
      <c r="H6221" s="283">
        <v>1</v>
      </c>
      <c r="L6221" s="279"/>
      <c r="M6221" s="284"/>
      <c r="T6221" s="285"/>
      <c r="AT6221" s="281" t="s">
        <v>373</v>
      </c>
      <c r="AU6221" s="281" t="s">
        <v>90</v>
      </c>
      <c r="AV6221" s="280" t="s">
        <v>90</v>
      </c>
      <c r="AW6221" s="280" t="s">
        <v>31</v>
      </c>
      <c r="AX6221" s="280" t="s">
        <v>77</v>
      </c>
      <c r="AY6221" s="281" t="s">
        <v>366</v>
      </c>
    </row>
    <row r="6222" spans="2:65" s="287" customFormat="1">
      <c r="B6222" s="286"/>
      <c r="D6222" s="274" t="s">
        <v>373</v>
      </c>
      <c r="E6222" s="288" t="s">
        <v>1</v>
      </c>
      <c r="F6222" s="289" t="s">
        <v>378</v>
      </c>
      <c r="H6222" s="290">
        <v>1</v>
      </c>
      <c r="L6222" s="286"/>
      <c r="M6222" s="291"/>
      <c r="T6222" s="292"/>
      <c r="AT6222" s="288" t="s">
        <v>373</v>
      </c>
      <c r="AU6222" s="288" t="s">
        <v>90</v>
      </c>
      <c r="AV6222" s="287" t="s">
        <v>371</v>
      </c>
      <c r="AW6222" s="287" t="s">
        <v>31</v>
      </c>
      <c r="AX6222" s="287" t="s">
        <v>84</v>
      </c>
      <c r="AY6222" s="288" t="s">
        <v>366</v>
      </c>
    </row>
    <row r="6223" spans="2:65" s="74" customFormat="1" ht="76.349999999999994" customHeight="1">
      <c r="B6223" s="73"/>
      <c r="C6223" s="260" t="s">
        <v>5169</v>
      </c>
      <c r="D6223" s="260" t="s">
        <v>368</v>
      </c>
      <c r="E6223" s="261" t="s">
        <v>5170</v>
      </c>
      <c r="F6223" s="262" t="s">
        <v>5171</v>
      </c>
      <c r="G6223" s="263" t="s">
        <v>630</v>
      </c>
      <c r="H6223" s="264">
        <v>13</v>
      </c>
      <c r="I6223" s="26"/>
      <c r="J6223" s="266">
        <f>ROUND(I6223*H6223,2)</f>
        <v>0</v>
      </c>
      <c r="K6223" s="267"/>
      <c r="L6223" s="73"/>
      <c r="M6223" s="27" t="s">
        <v>1</v>
      </c>
      <c r="N6223" s="233" t="s">
        <v>43</v>
      </c>
      <c r="P6223" s="269">
        <f>O6223*H6223</f>
        <v>0</v>
      </c>
      <c r="Q6223" s="269">
        <v>2.2000000000000001E-4</v>
      </c>
      <c r="R6223" s="269">
        <f>Q6223*H6223</f>
        <v>2.8600000000000001E-3</v>
      </c>
      <c r="S6223" s="269">
        <v>0</v>
      </c>
      <c r="T6223" s="270">
        <f>S6223*H6223</f>
        <v>0</v>
      </c>
      <c r="AR6223" s="271" t="s">
        <v>495</v>
      </c>
      <c r="AT6223" s="271" t="s">
        <v>368</v>
      </c>
      <c r="AU6223" s="271" t="s">
        <v>90</v>
      </c>
      <c r="AY6223" s="53" t="s">
        <v>366</v>
      </c>
      <c r="BE6223" s="179">
        <f>IF(N6223="základná",J6223,0)</f>
        <v>0</v>
      </c>
      <c r="BF6223" s="179">
        <f>IF(N6223="znížená",J6223,0)</f>
        <v>0</v>
      </c>
      <c r="BG6223" s="179">
        <f>IF(N6223="zákl. prenesená",J6223,0)</f>
        <v>0</v>
      </c>
      <c r="BH6223" s="179">
        <f>IF(N6223="zníž. prenesená",J6223,0)</f>
        <v>0</v>
      </c>
      <c r="BI6223" s="179">
        <f>IF(N6223="nulová",J6223,0)</f>
        <v>0</v>
      </c>
      <c r="BJ6223" s="53" t="s">
        <v>90</v>
      </c>
      <c r="BK6223" s="179">
        <f>ROUND(I6223*H6223,2)</f>
        <v>0</v>
      </c>
      <c r="BL6223" s="53" t="s">
        <v>495</v>
      </c>
      <c r="BM6223" s="271" t="s">
        <v>5172</v>
      </c>
    </row>
    <row r="6224" spans="2:65" s="273" customFormat="1">
      <c r="B6224" s="272"/>
      <c r="D6224" s="274" t="s">
        <v>373</v>
      </c>
      <c r="E6224" s="275" t="s">
        <v>1</v>
      </c>
      <c r="F6224" s="276" t="s">
        <v>5173</v>
      </c>
      <c r="H6224" s="275" t="s">
        <v>1</v>
      </c>
      <c r="L6224" s="272"/>
      <c r="M6224" s="277"/>
      <c r="T6224" s="278"/>
      <c r="AT6224" s="275" t="s">
        <v>373</v>
      </c>
      <c r="AU6224" s="275" t="s">
        <v>90</v>
      </c>
      <c r="AV6224" s="273" t="s">
        <v>84</v>
      </c>
      <c r="AW6224" s="273" t="s">
        <v>31</v>
      </c>
      <c r="AX6224" s="273" t="s">
        <v>77</v>
      </c>
      <c r="AY6224" s="275" t="s">
        <v>366</v>
      </c>
    </row>
    <row r="6225" spans="2:65" s="280" customFormat="1">
      <c r="B6225" s="279"/>
      <c r="D6225" s="274" t="s">
        <v>373</v>
      </c>
      <c r="E6225" s="281" t="s">
        <v>1</v>
      </c>
      <c r="F6225" s="282" t="s">
        <v>480</v>
      </c>
      <c r="H6225" s="283">
        <v>13</v>
      </c>
      <c r="L6225" s="279"/>
      <c r="M6225" s="284"/>
      <c r="T6225" s="285"/>
      <c r="AT6225" s="281" t="s">
        <v>373</v>
      </c>
      <c r="AU6225" s="281" t="s">
        <v>90</v>
      </c>
      <c r="AV6225" s="280" t="s">
        <v>90</v>
      </c>
      <c r="AW6225" s="280" t="s">
        <v>31</v>
      </c>
      <c r="AX6225" s="280" t="s">
        <v>77</v>
      </c>
      <c r="AY6225" s="281" t="s">
        <v>366</v>
      </c>
    </row>
    <row r="6226" spans="2:65" s="287" customFormat="1">
      <c r="B6226" s="286"/>
      <c r="D6226" s="274" t="s">
        <v>373</v>
      </c>
      <c r="E6226" s="288" t="s">
        <v>1</v>
      </c>
      <c r="F6226" s="289" t="s">
        <v>378</v>
      </c>
      <c r="H6226" s="290">
        <v>13</v>
      </c>
      <c r="L6226" s="286"/>
      <c r="M6226" s="291"/>
      <c r="T6226" s="292"/>
      <c r="AT6226" s="288" t="s">
        <v>373</v>
      </c>
      <c r="AU6226" s="288" t="s">
        <v>90</v>
      </c>
      <c r="AV6226" s="287" t="s">
        <v>371</v>
      </c>
      <c r="AW6226" s="287" t="s">
        <v>31</v>
      </c>
      <c r="AX6226" s="287" t="s">
        <v>84</v>
      </c>
      <c r="AY6226" s="288" t="s">
        <v>366</v>
      </c>
    </row>
    <row r="6227" spans="2:65" s="74" customFormat="1" ht="76.349999999999994" customHeight="1">
      <c r="B6227" s="73"/>
      <c r="C6227" s="260" t="s">
        <v>5174</v>
      </c>
      <c r="D6227" s="260" t="s">
        <v>368</v>
      </c>
      <c r="E6227" s="261" t="s">
        <v>5175</v>
      </c>
      <c r="F6227" s="262" t="s">
        <v>5176</v>
      </c>
      <c r="G6227" s="263" t="s">
        <v>630</v>
      </c>
      <c r="H6227" s="264">
        <v>2</v>
      </c>
      <c r="I6227" s="26"/>
      <c r="J6227" s="266">
        <f>ROUND(I6227*H6227,2)</f>
        <v>0</v>
      </c>
      <c r="K6227" s="267"/>
      <c r="L6227" s="73"/>
      <c r="M6227" s="27" t="s">
        <v>1</v>
      </c>
      <c r="N6227" s="233" t="s">
        <v>43</v>
      </c>
      <c r="P6227" s="269">
        <f>O6227*H6227</f>
        <v>0</v>
      </c>
      <c r="Q6227" s="269">
        <v>2.2000000000000001E-4</v>
      </c>
      <c r="R6227" s="269">
        <f>Q6227*H6227</f>
        <v>4.4000000000000002E-4</v>
      </c>
      <c r="S6227" s="269">
        <v>0</v>
      </c>
      <c r="T6227" s="270">
        <f>S6227*H6227</f>
        <v>0</v>
      </c>
      <c r="AR6227" s="271" t="s">
        <v>495</v>
      </c>
      <c r="AT6227" s="271" t="s">
        <v>368</v>
      </c>
      <c r="AU6227" s="271" t="s">
        <v>90</v>
      </c>
      <c r="AY6227" s="53" t="s">
        <v>366</v>
      </c>
      <c r="BE6227" s="179">
        <f>IF(N6227="základná",J6227,0)</f>
        <v>0</v>
      </c>
      <c r="BF6227" s="179">
        <f>IF(N6227="znížená",J6227,0)</f>
        <v>0</v>
      </c>
      <c r="BG6227" s="179">
        <f>IF(N6227="zákl. prenesená",J6227,0)</f>
        <v>0</v>
      </c>
      <c r="BH6227" s="179">
        <f>IF(N6227="zníž. prenesená",J6227,0)</f>
        <v>0</v>
      </c>
      <c r="BI6227" s="179">
        <f>IF(N6227="nulová",J6227,0)</f>
        <v>0</v>
      </c>
      <c r="BJ6227" s="53" t="s">
        <v>90</v>
      </c>
      <c r="BK6227" s="179">
        <f>ROUND(I6227*H6227,2)</f>
        <v>0</v>
      </c>
      <c r="BL6227" s="53" t="s">
        <v>495</v>
      </c>
      <c r="BM6227" s="271" t="s">
        <v>5177</v>
      </c>
    </row>
    <row r="6228" spans="2:65" s="273" customFormat="1">
      <c r="B6228" s="272"/>
      <c r="D6228" s="274" t="s">
        <v>373</v>
      </c>
      <c r="E6228" s="275" t="s">
        <v>1</v>
      </c>
      <c r="F6228" s="276" t="s">
        <v>5178</v>
      </c>
      <c r="H6228" s="275" t="s">
        <v>1</v>
      </c>
      <c r="L6228" s="272"/>
      <c r="M6228" s="277"/>
      <c r="T6228" s="278"/>
      <c r="AT6228" s="275" t="s">
        <v>373</v>
      </c>
      <c r="AU6228" s="275" t="s">
        <v>90</v>
      </c>
      <c r="AV6228" s="273" t="s">
        <v>84</v>
      </c>
      <c r="AW6228" s="273" t="s">
        <v>31</v>
      </c>
      <c r="AX6228" s="273" t="s">
        <v>77</v>
      </c>
      <c r="AY6228" s="275" t="s">
        <v>366</v>
      </c>
    </row>
    <row r="6229" spans="2:65" s="280" customFormat="1">
      <c r="B6229" s="279"/>
      <c r="D6229" s="274" t="s">
        <v>373</v>
      </c>
      <c r="E6229" s="281" t="s">
        <v>1</v>
      </c>
      <c r="F6229" s="282" t="s">
        <v>90</v>
      </c>
      <c r="H6229" s="283">
        <v>2</v>
      </c>
      <c r="L6229" s="279"/>
      <c r="M6229" s="284"/>
      <c r="T6229" s="285"/>
      <c r="AT6229" s="281" t="s">
        <v>373</v>
      </c>
      <c r="AU6229" s="281" t="s">
        <v>90</v>
      </c>
      <c r="AV6229" s="280" t="s">
        <v>90</v>
      </c>
      <c r="AW6229" s="280" t="s">
        <v>31</v>
      </c>
      <c r="AX6229" s="280" t="s">
        <v>77</v>
      </c>
      <c r="AY6229" s="281" t="s">
        <v>366</v>
      </c>
    </row>
    <row r="6230" spans="2:65" s="287" customFormat="1">
      <c r="B6230" s="286"/>
      <c r="D6230" s="274" t="s">
        <v>373</v>
      </c>
      <c r="E6230" s="288" t="s">
        <v>1</v>
      </c>
      <c r="F6230" s="289" t="s">
        <v>378</v>
      </c>
      <c r="H6230" s="290">
        <v>2</v>
      </c>
      <c r="L6230" s="286"/>
      <c r="M6230" s="291"/>
      <c r="T6230" s="292"/>
      <c r="AT6230" s="288" t="s">
        <v>373</v>
      </c>
      <c r="AU6230" s="288" t="s">
        <v>90</v>
      </c>
      <c r="AV6230" s="287" t="s">
        <v>371</v>
      </c>
      <c r="AW6230" s="287" t="s">
        <v>31</v>
      </c>
      <c r="AX6230" s="287" t="s">
        <v>84</v>
      </c>
      <c r="AY6230" s="288" t="s">
        <v>366</v>
      </c>
    </row>
    <row r="6231" spans="2:65" s="74" customFormat="1" ht="66.75" customHeight="1">
      <c r="B6231" s="73"/>
      <c r="C6231" s="260" t="s">
        <v>5179</v>
      </c>
      <c r="D6231" s="260" t="s">
        <v>368</v>
      </c>
      <c r="E6231" s="261" t="s">
        <v>5180</v>
      </c>
      <c r="F6231" s="262" t="s">
        <v>5181</v>
      </c>
      <c r="G6231" s="263" t="s">
        <v>630</v>
      </c>
      <c r="H6231" s="264">
        <v>1</v>
      </c>
      <c r="I6231" s="26"/>
      <c r="J6231" s="266">
        <f>ROUND(I6231*H6231,2)</f>
        <v>0</v>
      </c>
      <c r="K6231" s="267"/>
      <c r="L6231" s="73"/>
      <c r="M6231" s="27" t="s">
        <v>1</v>
      </c>
      <c r="N6231" s="233" t="s">
        <v>43</v>
      </c>
      <c r="P6231" s="269">
        <f>O6231*H6231</f>
        <v>0</v>
      </c>
      <c r="Q6231" s="269">
        <v>2.2000000000000001E-4</v>
      </c>
      <c r="R6231" s="269">
        <f>Q6231*H6231</f>
        <v>2.2000000000000001E-4</v>
      </c>
      <c r="S6231" s="269">
        <v>0</v>
      </c>
      <c r="T6231" s="270">
        <f>S6231*H6231</f>
        <v>0</v>
      </c>
      <c r="AR6231" s="271" t="s">
        <v>495</v>
      </c>
      <c r="AT6231" s="271" t="s">
        <v>368</v>
      </c>
      <c r="AU6231" s="271" t="s">
        <v>90</v>
      </c>
      <c r="AY6231" s="53" t="s">
        <v>366</v>
      </c>
      <c r="BE6231" s="179">
        <f>IF(N6231="základná",J6231,0)</f>
        <v>0</v>
      </c>
      <c r="BF6231" s="179">
        <f>IF(N6231="znížená",J6231,0)</f>
        <v>0</v>
      </c>
      <c r="BG6231" s="179">
        <f>IF(N6231="zákl. prenesená",J6231,0)</f>
        <v>0</v>
      </c>
      <c r="BH6231" s="179">
        <f>IF(N6231="zníž. prenesená",J6231,0)</f>
        <v>0</v>
      </c>
      <c r="BI6231" s="179">
        <f>IF(N6231="nulová",J6231,0)</f>
        <v>0</v>
      </c>
      <c r="BJ6231" s="53" t="s">
        <v>90</v>
      </c>
      <c r="BK6231" s="179">
        <f>ROUND(I6231*H6231,2)</f>
        <v>0</v>
      </c>
      <c r="BL6231" s="53" t="s">
        <v>495</v>
      </c>
      <c r="BM6231" s="271" t="s">
        <v>5182</v>
      </c>
    </row>
    <row r="6232" spans="2:65" s="273" customFormat="1">
      <c r="B6232" s="272"/>
      <c r="D6232" s="274" t="s">
        <v>373</v>
      </c>
      <c r="E6232" s="275" t="s">
        <v>1</v>
      </c>
      <c r="F6232" s="276" t="s">
        <v>5183</v>
      </c>
      <c r="H6232" s="275" t="s">
        <v>1</v>
      </c>
      <c r="L6232" s="272"/>
      <c r="M6232" s="277"/>
      <c r="T6232" s="278"/>
      <c r="AT6232" s="275" t="s">
        <v>373</v>
      </c>
      <c r="AU6232" s="275" t="s">
        <v>90</v>
      </c>
      <c r="AV6232" s="273" t="s">
        <v>84</v>
      </c>
      <c r="AW6232" s="273" t="s">
        <v>31</v>
      </c>
      <c r="AX6232" s="273" t="s">
        <v>77</v>
      </c>
      <c r="AY6232" s="275" t="s">
        <v>366</v>
      </c>
    </row>
    <row r="6233" spans="2:65" s="280" customFormat="1">
      <c r="B6233" s="279"/>
      <c r="D6233" s="274" t="s">
        <v>373</v>
      </c>
      <c r="E6233" s="281" t="s">
        <v>1</v>
      </c>
      <c r="F6233" s="282" t="s">
        <v>84</v>
      </c>
      <c r="H6233" s="283">
        <v>1</v>
      </c>
      <c r="L6233" s="279"/>
      <c r="M6233" s="284"/>
      <c r="T6233" s="285"/>
      <c r="AT6233" s="281" t="s">
        <v>373</v>
      </c>
      <c r="AU6233" s="281" t="s">
        <v>90</v>
      </c>
      <c r="AV6233" s="280" t="s">
        <v>90</v>
      </c>
      <c r="AW6233" s="280" t="s">
        <v>31</v>
      </c>
      <c r="AX6233" s="280" t="s">
        <v>77</v>
      </c>
      <c r="AY6233" s="281" t="s">
        <v>366</v>
      </c>
    </row>
    <row r="6234" spans="2:65" s="287" customFormat="1">
      <c r="B6234" s="286"/>
      <c r="D6234" s="274" t="s">
        <v>373</v>
      </c>
      <c r="E6234" s="288" t="s">
        <v>1</v>
      </c>
      <c r="F6234" s="289" t="s">
        <v>378</v>
      </c>
      <c r="H6234" s="290">
        <v>1</v>
      </c>
      <c r="L6234" s="286"/>
      <c r="M6234" s="291"/>
      <c r="T6234" s="292"/>
      <c r="AT6234" s="288" t="s">
        <v>373</v>
      </c>
      <c r="AU6234" s="288" t="s">
        <v>90</v>
      </c>
      <c r="AV6234" s="287" t="s">
        <v>371</v>
      </c>
      <c r="AW6234" s="287" t="s">
        <v>31</v>
      </c>
      <c r="AX6234" s="287" t="s">
        <v>84</v>
      </c>
      <c r="AY6234" s="288" t="s">
        <v>366</v>
      </c>
    </row>
    <row r="6235" spans="2:65" s="74" customFormat="1" ht="66.75" customHeight="1">
      <c r="B6235" s="73"/>
      <c r="C6235" s="260" t="s">
        <v>5184</v>
      </c>
      <c r="D6235" s="260" t="s">
        <v>368</v>
      </c>
      <c r="E6235" s="261" t="s">
        <v>5185</v>
      </c>
      <c r="F6235" s="262" t="s">
        <v>5186</v>
      </c>
      <c r="G6235" s="263" t="s">
        <v>630</v>
      </c>
      <c r="H6235" s="264">
        <v>1</v>
      </c>
      <c r="I6235" s="26"/>
      <c r="J6235" s="266">
        <f>ROUND(I6235*H6235,2)</f>
        <v>0</v>
      </c>
      <c r="K6235" s="267"/>
      <c r="L6235" s="73"/>
      <c r="M6235" s="27" t="s">
        <v>1</v>
      </c>
      <c r="N6235" s="233" t="s">
        <v>43</v>
      </c>
      <c r="P6235" s="269">
        <f>O6235*H6235</f>
        <v>0</v>
      </c>
      <c r="Q6235" s="269">
        <v>2.2000000000000001E-4</v>
      </c>
      <c r="R6235" s="269">
        <f>Q6235*H6235</f>
        <v>2.2000000000000001E-4</v>
      </c>
      <c r="S6235" s="269">
        <v>0</v>
      </c>
      <c r="T6235" s="270">
        <f>S6235*H6235</f>
        <v>0</v>
      </c>
      <c r="AR6235" s="271" t="s">
        <v>495</v>
      </c>
      <c r="AT6235" s="271" t="s">
        <v>368</v>
      </c>
      <c r="AU6235" s="271" t="s">
        <v>90</v>
      </c>
      <c r="AY6235" s="53" t="s">
        <v>366</v>
      </c>
      <c r="BE6235" s="179">
        <f>IF(N6235="základná",J6235,0)</f>
        <v>0</v>
      </c>
      <c r="BF6235" s="179">
        <f>IF(N6235="znížená",J6235,0)</f>
        <v>0</v>
      </c>
      <c r="BG6235" s="179">
        <f>IF(N6235="zákl. prenesená",J6235,0)</f>
        <v>0</v>
      </c>
      <c r="BH6235" s="179">
        <f>IF(N6235="zníž. prenesená",J6235,0)</f>
        <v>0</v>
      </c>
      <c r="BI6235" s="179">
        <f>IF(N6235="nulová",J6235,0)</f>
        <v>0</v>
      </c>
      <c r="BJ6235" s="53" t="s">
        <v>90</v>
      </c>
      <c r="BK6235" s="179">
        <f>ROUND(I6235*H6235,2)</f>
        <v>0</v>
      </c>
      <c r="BL6235" s="53" t="s">
        <v>495</v>
      </c>
      <c r="BM6235" s="271" t="s">
        <v>5187</v>
      </c>
    </row>
    <row r="6236" spans="2:65" s="273" customFormat="1">
      <c r="B6236" s="272"/>
      <c r="D6236" s="274" t="s">
        <v>373</v>
      </c>
      <c r="E6236" s="275" t="s">
        <v>1</v>
      </c>
      <c r="F6236" s="276" t="s">
        <v>5188</v>
      </c>
      <c r="H6236" s="275" t="s">
        <v>1</v>
      </c>
      <c r="L6236" s="272"/>
      <c r="M6236" s="277"/>
      <c r="T6236" s="278"/>
      <c r="AT6236" s="275" t="s">
        <v>373</v>
      </c>
      <c r="AU6236" s="275" t="s">
        <v>90</v>
      </c>
      <c r="AV6236" s="273" t="s">
        <v>84</v>
      </c>
      <c r="AW6236" s="273" t="s">
        <v>31</v>
      </c>
      <c r="AX6236" s="273" t="s">
        <v>77</v>
      </c>
      <c r="AY6236" s="275" t="s">
        <v>366</v>
      </c>
    </row>
    <row r="6237" spans="2:65" s="280" customFormat="1">
      <c r="B6237" s="279"/>
      <c r="D6237" s="274" t="s">
        <v>373</v>
      </c>
      <c r="E6237" s="281" t="s">
        <v>1</v>
      </c>
      <c r="F6237" s="282" t="s">
        <v>84</v>
      </c>
      <c r="H6237" s="283">
        <v>1</v>
      </c>
      <c r="L6237" s="279"/>
      <c r="M6237" s="284"/>
      <c r="T6237" s="285"/>
      <c r="AT6237" s="281" t="s">
        <v>373</v>
      </c>
      <c r="AU6237" s="281" t="s">
        <v>90</v>
      </c>
      <c r="AV6237" s="280" t="s">
        <v>90</v>
      </c>
      <c r="AW6237" s="280" t="s">
        <v>31</v>
      </c>
      <c r="AX6237" s="280" t="s">
        <v>77</v>
      </c>
      <c r="AY6237" s="281" t="s">
        <v>366</v>
      </c>
    </row>
    <row r="6238" spans="2:65" s="287" customFormat="1">
      <c r="B6238" s="286"/>
      <c r="D6238" s="274" t="s">
        <v>373</v>
      </c>
      <c r="E6238" s="288" t="s">
        <v>1</v>
      </c>
      <c r="F6238" s="289" t="s">
        <v>378</v>
      </c>
      <c r="H6238" s="290">
        <v>1</v>
      </c>
      <c r="L6238" s="286"/>
      <c r="M6238" s="291"/>
      <c r="T6238" s="292"/>
      <c r="AT6238" s="288" t="s">
        <v>373</v>
      </c>
      <c r="AU6238" s="288" t="s">
        <v>90</v>
      </c>
      <c r="AV6238" s="287" t="s">
        <v>371</v>
      </c>
      <c r="AW6238" s="287" t="s">
        <v>31</v>
      </c>
      <c r="AX6238" s="287" t="s">
        <v>84</v>
      </c>
      <c r="AY6238" s="288" t="s">
        <v>366</v>
      </c>
    </row>
    <row r="6239" spans="2:65" s="74" customFormat="1" ht="66.75" customHeight="1">
      <c r="B6239" s="73"/>
      <c r="C6239" s="260" t="s">
        <v>5189</v>
      </c>
      <c r="D6239" s="260" t="s">
        <v>368</v>
      </c>
      <c r="E6239" s="261" t="s">
        <v>5190</v>
      </c>
      <c r="F6239" s="262" t="s">
        <v>5191</v>
      </c>
      <c r="G6239" s="263" t="s">
        <v>630</v>
      </c>
      <c r="H6239" s="264">
        <v>14</v>
      </c>
      <c r="I6239" s="26"/>
      <c r="J6239" s="266">
        <f>ROUND(I6239*H6239,2)</f>
        <v>0</v>
      </c>
      <c r="K6239" s="267"/>
      <c r="L6239" s="73"/>
      <c r="M6239" s="27" t="s">
        <v>1</v>
      </c>
      <c r="N6239" s="233" t="s">
        <v>43</v>
      </c>
      <c r="P6239" s="269">
        <f>O6239*H6239</f>
        <v>0</v>
      </c>
      <c r="Q6239" s="269">
        <v>2.2000000000000001E-4</v>
      </c>
      <c r="R6239" s="269">
        <f>Q6239*H6239</f>
        <v>3.0800000000000003E-3</v>
      </c>
      <c r="S6239" s="269">
        <v>0</v>
      </c>
      <c r="T6239" s="270">
        <f>S6239*H6239</f>
        <v>0</v>
      </c>
      <c r="AR6239" s="271" t="s">
        <v>495</v>
      </c>
      <c r="AT6239" s="271" t="s">
        <v>368</v>
      </c>
      <c r="AU6239" s="271" t="s">
        <v>90</v>
      </c>
      <c r="AY6239" s="53" t="s">
        <v>366</v>
      </c>
      <c r="BE6239" s="179">
        <f>IF(N6239="základná",J6239,0)</f>
        <v>0</v>
      </c>
      <c r="BF6239" s="179">
        <f>IF(N6239="znížená",J6239,0)</f>
        <v>0</v>
      </c>
      <c r="BG6239" s="179">
        <f>IF(N6239="zákl. prenesená",J6239,0)</f>
        <v>0</v>
      </c>
      <c r="BH6239" s="179">
        <f>IF(N6239="zníž. prenesená",J6239,0)</f>
        <v>0</v>
      </c>
      <c r="BI6239" s="179">
        <f>IF(N6239="nulová",J6239,0)</f>
        <v>0</v>
      </c>
      <c r="BJ6239" s="53" t="s">
        <v>90</v>
      </c>
      <c r="BK6239" s="179">
        <f>ROUND(I6239*H6239,2)</f>
        <v>0</v>
      </c>
      <c r="BL6239" s="53" t="s">
        <v>495</v>
      </c>
      <c r="BM6239" s="271" t="s">
        <v>5192</v>
      </c>
    </row>
    <row r="6240" spans="2:65" s="273" customFormat="1">
      <c r="B6240" s="272"/>
      <c r="D6240" s="274" t="s">
        <v>373</v>
      </c>
      <c r="E6240" s="275" t="s">
        <v>1</v>
      </c>
      <c r="F6240" s="276" t="s">
        <v>5193</v>
      </c>
      <c r="H6240" s="275" t="s">
        <v>1</v>
      </c>
      <c r="L6240" s="272"/>
      <c r="M6240" s="277"/>
      <c r="T6240" s="278"/>
      <c r="AT6240" s="275" t="s">
        <v>373</v>
      </c>
      <c r="AU6240" s="275" t="s">
        <v>90</v>
      </c>
      <c r="AV6240" s="273" t="s">
        <v>84</v>
      </c>
      <c r="AW6240" s="273" t="s">
        <v>31</v>
      </c>
      <c r="AX6240" s="273" t="s">
        <v>77</v>
      </c>
      <c r="AY6240" s="275" t="s">
        <v>366</v>
      </c>
    </row>
    <row r="6241" spans="2:65" s="280" customFormat="1">
      <c r="B6241" s="279"/>
      <c r="D6241" s="274" t="s">
        <v>373</v>
      </c>
      <c r="E6241" s="281" t="s">
        <v>1</v>
      </c>
      <c r="F6241" s="282" t="s">
        <v>484</v>
      </c>
      <c r="H6241" s="283">
        <v>14</v>
      </c>
      <c r="L6241" s="279"/>
      <c r="M6241" s="284"/>
      <c r="T6241" s="285"/>
      <c r="AT6241" s="281" t="s">
        <v>373</v>
      </c>
      <c r="AU6241" s="281" t="s">
        <v>90</v>
      </c>
      <c r="AV6241" s="280" t="s">
        <v>90</v>
      </c>
      <c r="AW6241" s="280" t="s">
        <v>31</v>
      </c>
      <c r="AX6241" s="280" t="s">
        <v>77</v>
      </c>
      <c r="AY6241" s="281" t="s">
        <v>366</v>
      </c>
    </row>
    <row r="6242" spans="2:65" s="287" customFormat="1">
      <c r="B6242" s="286"/>
      <c r="D6242" s="274" t="s">
        <v>373</v>
      </c>
      <c r="E6242" s="288" t="s">
        <v>1</v>
      </c>
      <c r="F6242" s="289" t="s">
        <v>378</v>
      </c>
      <c r="H6242" s="290">
        <v>14</v>
      </c>
      <c r="L6242" s="286"/>
      <c r="M6242" s="291"/>
      <c r="T6242" s="292"/>
      <c r="AT6242" s="288" t="s">
        <v>373</v>
      </c>
      <c r="AU6242" s="288" t="s">
        <v>90</v>
      </c>
      <c r="AV6242" s="287" t="s">
        <v>371</v>
      </c>
      <c r="AW6242" s="287" t="s">
        <v>31</v>
      </c>
      <c r="AX6242" s="287" t="s">
        <v>84</v>
      </c>
      <c r="AY6242" s="288" t="s">
        <v>366</v>
      </c>
    </row>
    <row r="6243" spans="2:65" s="74" customFormat="1" ht="66.75" customHeight="1">
      <c r="B6243" s="73"/>
      <c r="C6243" s="260" t="s">
        <v>5194</v>
      </c>
      <c r="D6243" s="260" t="s">
        <v>368</v>
      </c>
      <c r="E6243" s="261" t="s">
        <v>5195</v>
      </c>
      <c r="F6243" s="262" t="s">
        <v>5196</v>
      </c>
      <c r="G6243" s="263" t="s">
        <v>630</v>
      </c>
      <c r="H6243" s="264">
        <v>1</v>
      </c>
      <c r="I6243" s="26"/>
      <c r="J6243" s="266">
        <f>ROUND(I6243*H6243,2)</f>
        <v>0</v>
      </c>
      <c r="K6243" s="267"/>
      <c r="L6243" s="73"/>
      <c r="M6243" s="27" t="s">
        <v>1</v>
      </c>
      <c r="N6243" s="233" t="s">
        <v>43</v>
      </c>
      <c r="P6243" s="269">
        <f>O6243*H6243</f>
        <v>0</v>
      </c>
      <c r="Q6243" s="269">
        <v>2.1499999999999999E-4</v>
      </c>
      <c r="R6243" s="269">
        <f>Q6243*H6243</f>
        <v>2.1499999999999999E-4</v>
      </c>
      <c r="S6243" s="269">
        <v>0</v>
      </c>
      <c r="T6243" s="270">
        <f>S6243*H6243</f>
        <v>0</v>
      </c>
      <c r="AR6243" s="271" t="s">
        <v>495</v>
      </c>
      <c r="AT6243" s="271" t="s">
        <v>368</v>
      </c>
      <c r="AU6243" s="271" t="s">
        <v>90</v>
      </c>
      <c r="AY6243" s="53" t="s">
        <v>366</v>
      </c>
      <c r="BE6243" s="179">
        <f>IF(N6243="základná",J6243,0)</f>
        <v>0</v>
      </c>
      <c r="BF6243" s="179">
        <f>IF(N6243="znížená",J6243,0)</f>
        <v>0</v>
      </c>
      <c r="BG6243" s="179">
        <f>IF(N6243="zákl. prenesená",J6243,0)</f>
        <v>0</v>
      </c>
      <c r="BH6243" s="179">
        <f>IF(N6243="zníž. prenesená",J6243,0)</f>
        <v>0</v>
      </c>
      <c r="BI6243" s="179">
        <f>IF(N6243="nulová",J6243,0)</f>
        <v>0</v>
      </c>
      <c r="BJ6243" s="53" t="s">
        <v>90</v>
      </c>
      <c r="BK6243" s="179">
        <f>ROUND(I6243*H6243,2)</f>
        <v>0</v>
      </c>
      <c r="BL6243" s="53" t="s">
        <v>495</v>
      </c>
      <c r="BM6243" s="271" t="s">
        <v>5197</v>
      </c>
    </row>
    <row r="6244" spans="2:65" s="273" customFormat="1">
      <c r="B6244" s="272"/>
      <c r="D6244" s="274" t="s">
        <v>373</v>
      </c>
      <c r="E6244" s="275" t="s">
        <v>1</v>
      </c>
      <c r="F6244" s="276" t="s">
        <v>5198</v>
      </c>
      <c r="H6244" s="275" t="s">
        <v>1</v>
      </c>
      <c r="L6244" s="272"/>
      <c r="M6244" s="277"/>
      <c r="T6244" s="278"/>
      <c r="AT6244" s="275" t="s">
        <v>373</v>
      </c>
      <c r="AU6244" s="275" t="s">
        <v>90</v>
      </c>
      <c r="AV6244" s="273" t="s">
        <v>84</v>
      </c>
      <c r="AW6244" s="273" t="s">
        <v>31</v>
      </c>
      <c r="AX6244" s="273" t="s">
        <v>77</v>
      </c>
      <c r="AY6244" s="275" t="s">
        <v>366</v>
      </c>
    </row>
    <row r="6245" spans="2:65" s="280" customFormat="1">
      <c r="B6245" s="279"/>
      <c r="D6245" s="274" t="s">
        <v>373</v>
      </c>
      <c r="E6245" s="281" t="s">
        <v>1</v>
      </c>
      <c r="F6245" s="282" t="s">
        <v>84</v>
      </c>
      <c r="H6245" s="283">
        <v>1</v>
      </c>
      <c r="L6245" s="279"/>
      <c r="M6245" s="284"/>
      <c r="T6245" s="285"/>
      <c r="AT6245" s="281" t="s">
        <v>373</v>
      </c>
      <c r="AU6245" s="281" t="s">
        <v>90</v>
      </c>
      <c r="AV6245" s="280" t="s">
        <v>90</v>
      </c>
      <c r="AW6245" s="280" t="s">
        <v>31</v>
      </c>
      <c r="AX6245" s="280" t="s">
        <v>77</v>
      </c>
      <c r="AY6245" s="281" t="s">
        <v>366</v>
      </c>
    </row>
    <row r="6246" spans="2:65" s="287" customFormat="1">
      <c r="B6246" s="286"/>
      <c r="D6246" s="274" t="s">
        <v>373</v>
      </c>
      <c r="E6246" s="288" t="s">
        <v>1</v>
      </c>
      <c r="F6246" s="289" t="s">
        <v>378</v>
      </c>
      <c r="H6246" s="290">
        <v>1</v>
      </c>
      <c r="L6246" s="286"/>
      <c r="M6246" s="291"/>
      <c r="T6246" s="292"/>
      <c r="AT6246" s="288" t="s">
        <v>373</v>
      </c>
      <c r="AU6246" s="288" t="s">
        <v>90</v>
      </c>
      <c r="AV6246" s="287" t="s">
        <v>371</v>
      </c>
      <c r="AW6246" s="287" t="s">
        <v>31</v>
      </c>
      <c r="AX6246" s="287" t="s">
        <v>84</v>
      </c>
      <c r="AY6246" s="288" t="s">
        <v>366</v>
      </c>
    </row>
    <row r="6247" spans="2:65" s="74" customFormat="1" ht="76.349999999999994" customHeight="1">
      <c r="B6247" s="73"/>
      <c r="C6247" s="260" t="s">
        <v>5199</v>
      </c>
      <c r="D6247" s="260" t="s">
        <v>368</v>
      </c>
      <c r="E6247" s="261" t="s">
        <v>5200</v>
      </c>
      <c r="F6247" s="262" t="s">
        <v>5201</v>
      </c>
      <c r="G6247" s="263" t="s">
        <v>630</v>
      </c>
      <c r="H6247" s="264">
        <v>2</v>
      </c>
      <c r="I6247" s="26"/>
      <c r="J6247" s="266">
        <f>ROUND(I6247*H6247,2)</f>
        <v>0</v>
      </c>
      <c r="K6247" s="267"/>
      <c r="L6247" s="73"/>
      <c r="M6247" s="27" t="s">
        <v>1</v>
      </c>
      <c r="N6247" s="233" t="s">
        <v>43</v>
      </c>
      <c r="P6247" s="269">
        <f>O6247*H6247</f>
        <v>0</v>
      </c>
      <c r="Q6247" s="269">
        <v>2.1499999999999999E-4</v>
      </c>
      <c r="R6247" s="269">
        <f>Q6247*H6247</f>
        <v>4.2999999999999999E-4</v>
      </c>
      <c r="S6247" s="269">
        <v>0</v>
      </c>
      <c r="T6247" s="270">
        <f>S6247*H6247</f>
        <v>0</v>
      </c>
      <c r="AR6247" s="271" t="s">
        <v>495</v>
      </c>
      <c r="AT6247" s="271" t="s">
        <v>368</v>
      </c>
      <c r="AU6247" s="271" t="s">
        <v>90</v>
      </c>
      <c r="AY6247" s="53" t="s">
        <v>366</v>
      </c>
      <c r="BE6247" s="179">
        <f>IF(N6247="základná",J6247,0)</f>
        <v>0</v>
      </c>
      <c r="BF6247" s="179">
        <f>IF(N6247="znížená",J6247,0)</f>
        <v>0</v>
      </c>
      <c r="BG6247" s="179">
        <f>IF(N6247="zákl. prenesená",J6247,0)</f>
        <v>0</v>
      </c>
      <c r="BH6247" s="179">
        <f>IF(N6247="zníž. prenesená",J6247,0)</f>
        <v>0</v>
      </c>
      <c r="BI6247" s="179">
        <f>IF(N6247="nulová",J6247,0)</f>
        <v>0</v>
      </c>
      <c r="BJ6247" s="53" t="s">
        <v>90</v>
      </c>
      <c r="BK6247" s="179">
        <f>ROUND(I6247*H6247,2)</f>
        <v>0</v>
      </c>
      <c r="BL6247" s="53" t="s">
        <v>495</v>
      </c>
      <c r="BM6247" s="271" t="s">
        <v>5202</v>
      </c>
    </row>
    <row r="6248" spans="2:65" s="273" customFormat="1">
      <c r="B6248" s="272"/>
      <c r="D6248" s="274" t="s">
        <v>373</v>
      </c>
      <c r="E6248" s="275" t="s">
        <v>1</v>
      </c>
      <c r="F6248" s="276" t="s">
        <v>5203</v>
      </c>
      <c r="H6248" s="275" t="s">
        <v>1</v>
      </c>
      <c r="L6248" s="272"/>
      <c r="M6248" s="277"/>
      <c r="T6248" s="278"/>
      <c r="AT6248" s="275" t="s">
        <v>373</v>
      </c>
      <c r="AU6248" s="275" t="s">
        <v>90</v>
      </c>
      <c r="AV6248" s="273" t="s">
        <v>84</v>
      </c>
      <c r="AW6248" s="273" t="s">
        <v>31</v>
      </c>
      <c r="AX6248" s="273" t="s">
        <v>77</v>
      </c>
      <c r="AY6248" s="275" t="s">
        <v>366</v>
      </c>
    </row>
    <row r="6249" spans="2:65" s="280" customFormat="1">
      <c r="B6249" s="279"/>
      <c r="D6249" s="274" t="s">
        <v>373</v>
      </c>
      <c r="E6249" s="281" t="s">
        <v>1</v>
      </c>
      <c r="F6249" s="282" t="s">
        <v>90</v>
      </c>
      <c r="H6249" s="283">
        <v>2</v>
      </c>
      <c r="L6249" s="279"/>
      <c r="M6249" s="284"/>
      <c r="T6249" s="285"/>
      <c r="AT6249" s="281" t="s">
        <v>373</v>
      </c>
      <c r="AU6249" s="281" t="s">
        <v>90</v>
      </c>
      <c r="AV6249" s="280" t="s">
        <v>90</v>
      </c>
      <c r="AW6249" s="280" t="s">
        <v>31</v>
      </c>
      <c r="AX6249" s="280" t="s">
        <v>77</v>
      </c>
      <c r="AY6249" s="281" t="s">
        <v>366</v>
      </c>
    </row>
    <row r="6250" spans="2:65" s="287" customFormat="1">
      <c r="B6250" s="286"/>
      <c r="D6250" s="274" t="s">
        <v>373</v>
      </c>
      <c r="E6250" s="288" t="s">
        <v>1</v>
      </c>
      <c r="F6250" s="289" t="s">
        <v>378</v>
      </c>
      <c r="H6250" s="290">
        <v>2</v>
      </c>
      <c r="L6250" s="286"/>
      <c r="M6250" s="291"/>
      <c r="T6250" s="292"/>
      <c r="AT6250" s="288" t="s">
        <v>373</v>
      </c>
      <c r="AU6250" s="288" t="s">
        <v>90</v>
      </c>
      <c r="AV6250" s="287" t="s">
        <v>371</v>
      </c>
      <c r="AW6250" s="287" t="s">
        <v>31</v>
      </c>
      <c r="AX6250" s="287" t="s">
        <v>84</v>
      </c>
      <c r="AY6250" s="288" t="s">
        <v>366</v>
      </c>
    </row>
    <row r="6251" spans="2:65" s="74" customFormat="1" ht="66.75" customHeight="1">
      <c r="B6251" s="73"/>
      <c r="C6251" s="260" t="s">
        <v>5204</v>
      </c>
      <c r="D6251" s="260" t="s">
        <v>368</v>
      </c>
      <c r="E6251" s="261" t="s">
        <v>5205</v>
      </c>
      <c r="F6251" s="262" t="s">
        <v>5206</v>
      </c>
      <c r="G6251" s="263" t="s">
        <v>630</v>
      </c>
      <c r="H6251" s="264">
        <v>1</v>
      </c>
      <c r="I6251" s="26"/>
      <c r="J6251" s="266">
        <f>ROUND(I6251*H6251,2)</f>
        <v>0</v>
      </c>
      <c r="K6251" s="267"/>
      <c r="L6251" s="73"/>
      <c r="M6251" s="27" t="s">
        <v>1</v>
      </c>
      <c r="N6251" s="233" t="s">
        <v>43</v>
      </c>
      <c r="P6251" s="269">
        <f>O6251*H6251</f>
        <v>0</v>
      </c>
      <c r="Q6251" s="269">
        <v>2.1499999999999999E-4</v>
      </c>
      <c r="R6251" s="269">
        <f>Q6251*H6251</f>
        <v>2.1499999999999999E-4</v>
      </c>
      <c r="S6251" s="269">
        <v>0</v>
      </c>
      <c r="T6251" s="270">
        <f>S6251*H6251</f>
        <v>0</v>
      </c>
      <c r="AR6251" s="271" t="s">
        <v>495</v>
      </c>
      <c r="AT6251" s="271" t="s">
        <v>368</v>
      </c>
      <c r="AU6251" s="271" t="s">
        <v>90</v>
      </c>
      <c r="AY6251" s="53" t="s">
        <v>366</v>
      </c>
      <c r="BE6251" s="179">
        <f>IF(N6251="základná",J6251,0)</f>
        <v>0</v>
      </c>
      <c r="BF6251" s="179">
        <f>IF(N6251="znížená",J6251,0)</f>
        <v>0</v>
      </c>
      <c r="BG6251" s="179">
        <f>IF(N6251="zákl. prenesená",J6251,0)</f>
        <v>0</v>
      </c>
      <c r="BH6251" s="179">
        <f>IF(N6251="zníž. prenesená",J6251,0)</f>
        <v>0</v>
      </c>
      <c r="BI6251" s="179">
        <f>IF(N6251="nulová",J6251,0)</f>
        <v>0</v>
      </c>
      <c r="BJ6251" s="53" t="s">
        <v>90</v>
      </c>
      <c r="BK6251" s="179">
        <f>ROUND(I6251*H6251,2)</f>
        <v>0</v>
      </c>
      <c r="BL6251" s="53" t="s">
        <v>495</v>
      </c>
      <c r="BM6251" s="271" t="s">
        <v>5207</v>
      </c>
    </row>
    <row r="6252" spans="2:65" s="273" customFormat="1">
      <c r="B6252" s="272"/>
      <c r="D6252" s="274" t="s">
        <v>373</v>
      </c>
      <c r="E6252" s="275" t="s">
        <v>1</v>
      </c>
      <c r="F6252" s="276" t="s">
        <v>5208</v>
      </c>
      <c r="H6252" s="275" t="s">
        <v>1</v>
      </c>
      <c r="L6252" s="272"/>
      <c r="M6252" s="277"/>
      <c r="T6252" s="278"/>
      <c r="AT6252" s="275" t="s">
        <v>373</v>
      </c>
      <c r="AU6252" s="275" t="s">
        <v>90</v>
      </c>
      <c r="AV6252" s="273" t="s">
        <v>84</v>
      </c>
      <c r="AW6252" s="273" t="s">
        <v>31</v>
      </c>
      <c r="AX6252" s="273" t="s">
        <v>77</v>
      </c>
      <c r="AY6252" s="275" t="s">
        <v>366</v>
      </c>
    </row>
    <row r="6253" spans="2:65" s="280" customFormat="1">
      <c r="B6253" s="279"/>
      <c r="D6253" s="274" t="s">
        <v>373</v>
      </c>
      <c r="E6253" s="281" t="s">
        <v>1</v>
      </c>
      <c r="F6253" s="282" t="s">
        <v>84</v>
      </c>
      <c r="H6253" s="283">
        <v>1</v>
      </c>
      <c r="L6253" s="279"/>
      <c r="M6253" s="284"/>
      <c r="T6253" s="285"/>
      <c r="AT6253" s="281" t="s">
        <v>373</v>
      </c>
      <c r="AU6253" s="281" t="s">
        <v>90</v>
      </c>
      <c r="AV6253" s="280" t="s">
        <v>90</v>
      </c>
      <c r="AW6253" s="280" t="s">
        <v>31</v>
      </c>
      <c r="AX6253" s="280" t="s">
        <v>77</v>
      </c>
      <c r="AY6253" s="281" t="s">
        <v>366</v>
      </c>
    </row>
    <row r="6254" spans="2:65" s="287" customFormat="1">
      <c r="B6254" s="286"/>
      <c r="D6254" s="274" t="s">
        <v>373</v>
      </c>
      <c r="E6254" s="288" t="s">
        <v>1</v>
      </c>
      <c r="F6254" s="289" t="s">
        <v>378</v>
      </c>
      <c r="H6254" s="290">
        <v>1</v>
      </c>
      <c r="L6254" s="286"/>
      <c r="M6254" s="291"/>
      <c r="T6254" s="292"/>
      <c r="AT6254" s="288" t="s">
        <v>373</v>
      </c>
      <c r="AU6254" s="288" t="s">
        <v>90</v>
      </c>
      <c r="AV6254" s="287" t="s">
        <v>371</v>
      </c>
      <c r="AW6254" s="287" t="s">
        <v>31</v>
      </c>
      <c r="AX6254" s="287" t="s">
        <v>84</v>
      </c>
      <c r="AY6254" s="288" t="s">
        <v>366</v>
      </c>
    </row>
    <row r="6255" spans="2:65" s="74" customFormat="1" ht="66.75" customHeight="1">
      <c r="B6255" s="73"/>
      <c r="C6255" s="260" t="s">
        <v>5209</v>
      </c>
      <c r="D6255" s="260" t="s">
        <v>368</v>
      </c>
      <c r="E6255" s="261" t="s">
        <v>5210</v>
      </c>
      <c r="F6255" s="262" t="s">
        <v>5211</v>
      </c>
      <c r="G6255" s="263" t="s">
        <v>630</v>
      </c>
      <c r="H6255" s="264">
        <v>2</v>
      </c>
      <c r="I6255" s="26"/>
      <c r="J6255" s="266">
        <f>ROUND(I6255*H6255,2)</f>
        <v>0</v>
      </c>
      <c r="K6255" s="267"/>
      <c r="L6255" s="73"/>
      <c r="M6255" s="27" t="s">
        <v>1</v>
      </c>
      <c r="N6255" s="233" t="s">
        <v>43</v>
      </c>
      <c r="P6255" s="269">
        <f>O6255*H6255</f>
        <v>0</v>
      </c>
      <c r="Q6255" s="269">
        <v>2.2000000000000001E-4</v>
      </c>
      <c r="R6255" s="269">
        <f>Q6255*H6255</f>
        <v>4.4000000000000002E-4</v>
      </c>
      <c r="S6255" s="269">
        <v>0</v>
      </c>
      <c r="T6255" s="270">
        <f>S6255*H6255</f>
        <v>0</v>
      </c>
      <c r="AR6255" s="271" t="s">
        <v>495</v>
      </c>
      <c r="AT6255" s="271" t="s">
        <v>368</v>
      </c>
      <c r="AU6255" s="271" t="s">
        <v>90</v>
      </c>
      <c r="AY6255" s="53" t="s">
        <v>366</v>
      </c>
      <c r="BE6255" s="179">
        <f>IF(N6255="základná",J6255,0)</f>
        <v>0</v>
      </c>
      <c r="BF6255" s="179">
        <f>IF(N6255="znížená",J6255,0)</f>
        <v>0</v>
      </c>
      <c r="BG6255" s="179">
        <f>IF(N6255="zákl. prenesená",J6255,0)</f>
        <v>0</v>
      </c>
      <c r="BH6255" s="179">
        <f>IF(N6255="zníž. prenesená",J6255,0)</f>
        <v>0</v>
      </c>
      <c r="BI6255" s="179">
        <f>IF(N6255="nulová",J6255,0)</f>
        <v>0</v>
      </c>
      <c r="BJ6255" s="53" t="s">
        <v>90</v>
      </c>
      <c r="BK6255" s="179">
        <f>ROUND(I6255*H6255,2)</f>
        <v>0</v>
      </c>
      <c r="BL6255" s="53" t="s">
        <v>495</v>
      </c>
      <c r="BM6255" s="271" t="s">
        <v>5212</v>
      </c>
    </row>
    <row r="6256" spans="2:65" s="273" customFormat="1">
      <c r="B6256" s="272"/>
      <c r="D6256" s="274" t="s">
        <v>373</v>
      </c>
      <c r="E6256" s="275" t="s">
        <v>1</v>
      </c>
      <c r="F6256" s="276" t="s">
        <v>5213</v>
      </c>
      <c r="H6256" s="275" t="s">
        <v>1</v>
      </c>
      <c r="L6256" s="272"/>
      <c r="M6256" s="277"/>
      <c r="T6256" s="278"/>
      <c r="AT6256" s="275" t="s">
        <v>373</v>
      </c>
      <c r="AU6256" s="275" t="s">
        <v>90</v>
      </c>
      <c r="AV6256" s="273" t="s">
        <v>84</v>
      </c>
      <c r="AW6256" s="273" t="s">
        <v>31</v>
      </c>
      <c r="AX6256" s="273" t="s">
        <v>77</v>
      </c>
      <c r="AY6256" s="275" t="s">
        <v>366</v>
      </c>
    </row>
    <row r="6257" spans="2:65" s="280" customFormat="1">
      <c r="B6257" s="279"/>
      <c r="D6257" s="274" t="s">
        <v>373</v>
      </c>
      <c r="E6257" s="281" t="s">
        <v>1</v>
      </c>
      <c r="F6257" s="282" t="s">
        <v>90</v>
      </c>
      <c r="H6257" s="283">
        <v>2</v>
      </c>
      <c r="L6257" s="279"/>
      <c r="M6257" s="284"/>
      <c r="T6257" s="285"/>
      <c r="AT6257" s="281" t="s">
        <v>373</v>
      </c>
      <c r="AU6257" s="281" t="s">
        <v>90</v>
      </c>
      <c r="AV6257" s="280" t="s">
        <v>90</v>
      </c>
      <c r="AW6257" s="280" t="s">
        <v>31</v>
      </c>
      <c r="AX6257" s="280" t="s">
        <v>77</v>
      </c>
      <c r="AY6257" s="281" t="s">
        <v>366</v>
      </c>
    </row>
    <row r="6258" spans="2:65" s="287" customFormat="1">
      <c r="B6258" s="286"/>
      <c r="D6258" s="274" t="s">
        <v>373</v>
      </c>
      <c r="E6258" s="288" t="s">
        <v>1</v>
      </c>
      <c r="F6258" s="289" t="s">
        <v>378</v>
      </c>
      <c r="H6258" s="290">
        <v>2</v>
      </c>
      <c r="L6258" s="286"/>
      <c r="M6258" s="291"/>
      <c r="T6258" s="292"/>
      <c r="AT6258" s="288" t="s">
        <v>373</v>
      </c>
      <c r="AU6258" s="288" t="s">
        <v>90</v>
      </c>
      <c r="AV6258" s="287" t="s">
        <v>371</v>
      </c>
      <c r="AW6258" s="287" t="s">
        <v>31</v>
      </c>
      <c r="AX6258" s="287" t="s">
        <v>84</v>
      </c>
      <c r="AY6258" s="288" t="s">
        <v>366</v>
      </c>
    </row>
    <row r="6259" spans="2:65" s="74" customFormat="1" ht="66.75" customHeight="1">
      <c r="B6259" s="73"/>
      <c r="C6259" s="260" t="s">
        <v>5214</v>
      </c>
      <c r="D6259" s="260" t="s">
        <v>368</v>
      </c>
      <c r="E6259" s="261" t="s">
        <v>5215</v>
      </c>
      <c r="F6259" s="262" t="s">
        <v>5206</v>
      </c>
      <c r="G6259" s="263" t="s">
        <v>630</v>
      </c>
      <c r="H6259" s="264">
        <v>1</v>
      </c>
      <c r="I6259" s="26"/>
      <c r="J6259" s="266">
        <f>ROUND(I6259*H6259,2)</f>
        <v>0</v>
      </c>
      <c r="K6259" s="267"/>
      <c r="L6259" s="73"/>
      <c r="M6259" s="27" t="s">
        <v>1</v>
      </c>
      <c r="N6259" s="233" t="s">
        <v>43</v>
      </c>
      <c r="P6259" s="269">
        <f>O6259*H6259</f>
        <v>0</v>
      </c>
      <c r="Q6259" s="269">
        <v>2.1499999999999999E-4</v>
      </c>
      <c r="R6259" s="269">
        <f>Q6259*H6259</f>
        <v>2.1499999999999999E-4</v>
      </c>
      <c r="S6259" s="269">
        <v>0</v>
      </c>
      <c r="T6259" s="270">
        <f>S6259*H6259</f>
        <v>0</v>
      </c>
      <c r="AR6259" s="271" t="s">
        <v>495</v>
      </c>
      <c r="AT6259" s="271" t="s">
        <v>368</v>
      </c>
      <c r="AU6259" s="271" t="s">
        <v>90</v>
      </c>
      <c r="AY6259" s="53" t="s">
        <v>366</v>
      </c>
      <c r="BE6259" s="179">
        <f>IF(N6259="základná",J6259,0)</f>
        <v>0</v>
      </c>
      <c r="BF6259" s="179">
        <f>IF(N6259="znížená",J6259,0)</f>
        <v>0</v>
      </c>
      <c r="BG6259" s="179">
        <f>IF(N6259="zákl. prenesená",J6259,0)</f>
        <v>0</v>
      </c>
      <c r="BH6259" s="179">
        <f>IF(N6259="zníž. prenesená",J6259,0)</f>
        <v>0</v>
      </c>
      <c r="BI6259" s="179">
        <f>IF(N6259="nulová",J6259,0)</f>
        <v>0</v>
      </c>
      <c r="BJ6259" s="53" t="s">
        <v>90</v>
      </c>
      <c r="BK6259" s="179">
        <f>ROUND(I6259*H6259,2)</f>
        <v>0</v>
      </c>
      <c r="BL6259" s="53" t="s">
        <v>495</v>
      </c>
      <c r="BM6259" s="271" t="s">
        <v>5216</v>
      </c>
    </row>
    <row r="6260" spans="2:65" s="273" customFormat="1">
      <c r="B6260" s="272"/>
      <c r="D6260" s="274" t="s">
        <v>373</v>
      </c>
      <c r="E6260" s="275" t="s">
        <v>1</v>
      </c>
      <c r="F6260" s="276" t="s">
        <v>5217</v>
      </c>
      <c r="H6260" s="275" t="s">
        <v>1</v>
      </c>
      <c r="L6260" s="272"/>
      <c r="M6260" s="277"/>
      <c r="T6260" s="278"/>
      <c r="AT6260" s="275" t="s">
        <v>373</v>
      </c>
      <c r="AU6260" s="275" t="s">
        <v>90</v>
      </c>
      <c r="AV6260" s="273" t="s">
        <v>84</v>
      </c>
      <c r="AW6260" s="273" t="s">
        <v>31</v>
      </c>
      <c r="AX6260" s="273" t="s">
        <v>77</v>
      </c>
      <c r="AY6260" s="275" t="s">
        <v>366</v>
      </c>
    </row>
    <row r="6261" spans="2:65" s="280" customFormat="1">
      <c r="B6261" s="279"/>
      <c r="D6261" s="274" t="s">
        <v>373</v>
      </c>
      <c r="E6261" s="281" t="s">
        <v>1</v>
      </c>
      <c r="F6261" s="282" t="s">
        <v>84</v>
      </c>
      <c r="H6261" s="283">
        <v>1</v>
      </c>
      <c r="L6261" s="279"/>
      <c r="M6261" s="284"/>
      <c r="T6261" s="285"/>
      <c r="AT6261" s="281" t="s">
        <v>373</v>
      </c>
      <c r="AU6261" s="281" t="s">
        <v>90</v>
      </c>
      <c r="AV6261" s="280" t="s">
        <v>90</v>
      </c>
      <c r="AW6261" s="280" t="s">
        <v>31</v>
      </c>
      <c r="AX6261" s="280" t="s">
        <v>77</v>
      </c>
      <c r="AY6261" s="281" t="s">
        <v>366</v>
      </c>
    </row>
    <row r="6262" spans="2:65" s="287" customFormat="1">
      <c r="B6262" s="286"/>
      <c r="D6262" s="274" t="s">
        <v>373</v>
      </c>
      <c r="E6262" s="288" t="s">
        <v>1</v>
      </c>
      <c r="F6262" s="289" t="s">
        <v>378</v>
      </c>
      <c r="H6262" s="290">
        <v>1</v>
      </c>
      <c r="L6262" s="286"/>
      <c r="M6262" s="291"/>
      <c r="T6262" s="292"/>
      <c r="AT6262" s="288" t="s">
        <v>373</v>
      </c>
      <c r="AU6262" s="288" t="s">
        <v>90</v>
      </c>
      <c r="AV6262" s="287" t="s">
        <v>371</v>
      </c>
      <c r="AW6262" s="287" t="s">
        <v>31</v>
      </c>
      <c r="AX6262" s="287" t="s">
        <v>84</v>
      </c>
      <c r="AY6262" s="288" t="s">
        <v>366</v>
      </c>
    </row>
    <row r="6263" spans="2:65" s="74" customFormat="1" ht="76.349999999999994" customHeight="1">
      <c r="B6263" s="73"/>
      <c r="C6263" s="260" t="s">
        <v>5218</v>
      </c>
      <c r="D6263" s="260" t="s">
        <v>368</v>
      </c>
      <c r="E6263" s="261" t="s">
        <v>5219</v>
      </c>
      <c r="F6263" s="262" t="s">
        <v>5220</v>
      </c>
      <c r="G6263" s="263" t="s">
        <v>630</v>
      </c>
      <c r="H6263" s="264">
        <v>13</v>
      </c>
      <c r="I6263" s="26"/>
      <c r="J6263" s="266">
        <f>ROUND(I6263*H6263,2)</f>
        <v>0</v>
      </c>
      <c r="K6263" s="267"/>
      <c r="L6263" s="73"/>
      <c r="M6263" s="27" t="s">
        <v>1</v>
      </c>
      <c r="N6263" s="233" t="s">
        <v>43</v>
      </c>
      <c r="P6263" s="269">
        <f>O6263*H6263</f>
        <v>0</v>
      </c>
      <c r="Q6263" s="269">
        <v>2.2000000000000001E-4</v>
      </c>
      <c r="R6263" s="269">
        <f>Q6263*H6263</f>
        <v>2.8600000000000001E-3</v>
      </c>
      <c r="S6263" s="269">
        <v>0</v>
      </c>
      <c r="T6263" s="270">
        <f>S6263*H6263</f>
        <v>0</v>
      </c>
      <c r="AR6263" s="271" t="s">
        <v>495</v>
      </c>
      <c r="AT6263" s="271" t="s">
        <v>368</v>
      </c>
      <c r="AU6263" s="271" t="s">
        <v>90</v>
      </c>
      <c r="AY6263" s="53" t="s">
        <v>366</v>
      </c>
      <c r="BE6263" s="179">
        <f>IF(N6263="základná",J6263,0)</f>
        <v>0</v>
      </c>
      <c r="BF6263" s="179">
        <f>IF(N6263="znížená",J6263,0)</f>
        <v>0</v>
      </c>
      <c r="BG6263" s="179">
        <f>IF(N6263="zákl. prenesená",J6263,0)</f>
        <v>0</v>
      </c>
      <c r="BH6263" s="179">
        <f>IF(N6263="zníž. prenesená",J6263,0)</f>
        <v>0</v>
      </c>
      <c r="BI6263" s="179">
        <f>IF(N6263="nulová",J6263,0)</f>
        <v>0</v>
      </c>
      <c r="BJ6263" s="53" t="s">
        <v>90</v>
      </c>
      <c r="BK6263" s="179">
        <f>ROUND(I6263*H6263,2)</f>
        <v>0</v>
      </c>
      <c r="BL6263" s="53" t="s">
        <v>495</v>
      </c>
      <c r="BM6263" s="271" t="s">
        <v>5221</v>
      </c>
    </row>
    <row r="6264" spans="2:65" s="273" customFormat="1">
      <c r="B6264" s="272"/>
      <c r="D6264" s="274" t="s">
        <v>373</v>
      </c>
      <c r="E6264" s="275" t="s">
        <v>1</v>
      </c>
      <c r="F6264" s="276" t="s">
        <v>5222</v>
      </c>
      <c r="H6264" s="275" t="s">
        <v>1</v>
      </c>
      <c r="L6264" s="272"/>
      <c r="M6264" s="277"/>
      <c r="T6264" s="278"/>
      <c r="AT6264" s="275" t="s">
        <v>373</v>
      </c>
      <c r="AU6264" s="275" t="s">
        <v>90</v>
      </c>
      <c r="AV6264" s="273" t="s">
        <v>84</v>
      </c>
      <c r="AW6264" s="273" t="s">
        <v>31</v>
      </c>
      <c r="AX6264" s="273" t="s">
        <v>77</v>
      </c>
      <c r="AY6264" s="275" t="s">
        <v>366</v>
      </c>
    </row>
    <row r="6265" spans="2:65" s="280" customFormat="1">
      <c r="B6265" s="279"/>
      <c r="D6265" s="274" t="s">
        <v>373</v>
      </c>
      <c r="E6265" s="281" t="s">
        <v>1</v>
      </c>
      <c r="F6265" s="282" t="s">
        <v>480</v>
      </c>
      <c r="H6265" s="283">
        <v>13</v>
      </c>
      <c r="L6265" s="279"/>
      <c r="M6265" s="284"/>
      <c r="T6265" s="285"/>
      <c r="AT6265" s="281" t="s">
        <v>373</v>
      </c>
      <c r="AU6265" s="281" t="s">
        <v>90</v>
      </c>
      <c r="AV6265" s="280" t="s">
        <v>90</v>
      </c>
      <c r="AW6265" s="280" t="s">
        <v>31</v>
      </c>
      <c r="AX6265" s="280" t="s">
        <v>77</v>
      </c>
      <c r="AY6265" s="281" t="s">
        <v>366</v>
      </c>
    </row>
    <row r="6266" spans="2:65" s="287" customFormat="1">
      <c r="B6266" s="286"/>
      <c r="D6266" s="274" t="s">
        <v>373</v>
      </c>
      <c r="E6266" s="288" t="s">
        <v>1</v>
      </c>
      <c r="F6266" s="289" t="s">
        <v>378</v>
      </c>
      <c r="H6266" s="290">
        <v>13</v>
      </c>
      <c r="L6266" s="286"/>
      <c r="M6266" s="291"/>
      <c r="T6266" s="292"/>
      <c r="AT6266" s="288" t="s">
        <v>373</v>
      </c>
      <c r="AU6266" s="288" t="s">
        <v>90</v>
      </c>
      <c r="AV6266" s="287" t="s">
        <v>371</v>
      </c>
      <c r="AW6266" s="287" t="s">
        <v>31</v>
      </c>
      <c r="AX6266" s="287" t="s">
        <v>84</v>
      </c>
      <c r="AY6266" s="288" t="s">
        <v>366</v>
      </c>
    </row>
    <row r="6267" spans="2:65" s="74" customFormat="1" ht="76.349999999999994" customHeight="1">
      <c r="B6267" s="73"/>
      <c r="C6267" s="260" t="s">
        <v>5223</v>
      </c>
      <c r="D6267" s="260" t="s">
        <v>368</v>
      </c>
      <c r="E6267" s="261" t="s">
        <v>5224</v>
      </c>
      <c r="F6267" s="262" t="s">
        <v>5225</v>
      </c>
      <c r="G6267" s="263" t="s">
        <v>630</v>
      </c>
      <c r="H6267" s="264">
        <v>2</v>
      </c>
      <c r="I6267" s="26"/>
      <c r="J6267" s="266">
        <f>ROUND(I6267*H6267,2)</f>
        <v>0</v>
      </c>
      <c r="K6267" s="267"/>
      <c r="L6267" s="73"/>
      <c r="M6267" s="27" t="s">
        <v>1</v>
      </c>
      <c r="N6267" s="233" t="s">
        <v>43</v>
      </c>
      <c r="P6267" s="269">
        <f>O6267*H6267</f>
        <v>0</v>
      </c>
      <c r="Q6267" s="269">
        <v>2.2000000000000001E-4</v>
      </c>
      <c r="R6267" s="269">
        <f>Q6267*H6267</f>
        <v>4.4000000000000002E-4</v>
      </c>
      <c r="S6267" s="269">
        <v>0</v>
      </c>
      <c r="T6267" s="270">
        <f>S6267*H6267</f>
        <v>0</v>
      </c>
      <c r="AR6267" s="271" t="s">
        <v>495</v>
      </c>
      <c r="AT6267" s="271" t="s">
        <v>368</v>
      </c>
      <c r="AU6267" s="271" t="s">
        <v>90</v>
      </c>
      <c r="AY6267" s="53" t="s">
        <v>366</v>
      </c>
      <c r="BE6267" s="179">
        <f>IF(N6267="základná",J6267,0)</f>
        <v>0</v>
      </c>
      <c r="BF6267" s="179">
        <f>IF(N6267="znížená",J6267,0)</f>
        <v>0</v>
      </c>
      <c r="BG6267" s="179">
        <f>IF(N6267="zákl. prenesená",J6267,0)</f>
        <v>0</v>
      </c>
      <c r="BH6267" s="179">
        <f>IF(N6267="zníž. prenesená",J6267,0)</f>
        <v>0</v>
      </c>
      <c r="BI6267" s="179">
        <f>IF(N6267="nulová",J6267,0)</f>
        <v>0</v>
      </c>
      <c r="BJ6267" s="53" t="s">
        <v>90</v>
      </c>
      <c r="BK6267" s="179">
        <f>ROUND(I6267*H6267,2)</f>
        <v>0</v>
      </c>
      <c r="BL6267" s="53" t="s">
        <v>495</v>
      </c>
      <c r="BM6267" s="271" t="s">
        <v>5226</v>
      </c>
    </row>
    <row r="6268" spans="2:65" s="273" customFormat="1">
      <c r="B6268" s="272"/>
      <c r="D6268" s="274" t="s">
        <v>373</v>
      </c>
      <c r="E6268" s="275" t="s">
        <v>1</v>
      </c>
      <c r="F6268" s="276" t="s">
        <v>5227</v>
      </c>
      <c r="H6268" s="275" t="s">
        <v>1</v>
      </c>
      <c r="L6268" s="272"/>
      <c r="M6268" s="277"/>
      <c r="T6268" s="278"/>
      <c r="AT6268" s="275" t="s">
        <v>373</v>
      </c>
      <c r="AU6268" s="275" t="s">
        <v>90</v>
      </c>
      <c r="AV6268" s="273" t="s">
        <v>84</v>
      </c>
      <c r="AW6268" s="273" t="s">
        <v>31</v>
      </c>
      <c r="AX6268" s="273" t="s">
        <v>77</v>
      </c>
      <c r="AY6268" s="275" t="s">
        <v>366</v>
      </c>
    </row>
    <row r="6269" spans="2:65" s="280" customFormat="1">
      <c r="B6269" s="279"/>
      <c r="D6269" s="274" t="s">
        <v>373</v>
      </c>
      <c r="E6269" s="281" t="s">
        <v>1</v>
      </c>
      <c r="F6269" s="282" t="s">
        <v>90</v>
      </c>
      <c r="H6269" s="283">
        <v>2</v>
      </c>
      <c r="L6269" s="279"/>
      <c r="M6269" s="284"/>
      <c r="T6269" s="285"/>
      <c r="AT6269" s="281" t="s">
        <v>373</v>
      </c>
      <c r="AU6269" s="281" t="s">
        <v>90</v>
      </c>
      <c r="AV6269" s="280" t="s">
        <v>90</v>
      </c>
      <c r="AW6269" s="280" t="s">
        <v>31</v>
      </c>
      <c r="AX6269" s="280" t="s">
        <v>77</v>
      </c>
      <c r="AY6269" s="281" t="s">
        <v>366</v>
      </c>
    </row>
    <row r="6270" spans="2:65" s="287" customFormat="1">
      <c r="B6270" s="286"/>
      <c r="D6270" s="274" t="s">
        <v>373</v>
      </c>
      <c r="E6270" s="288" t="s">
        <v>1</v>
      </c>
      <c r="F6270" s="289" t="s">
        <v>378</v>
      </c>
      <c r="H6270" s="290">
        <v>2</v>
      </c>
      <c r="L6270" s="286"/>
      <c r="M6270" s="291"/>
      <c r="T6270" s="292"/>
      <c r="AT6270" s="288" t="s">
        <v>373</v>
      </c>
      <c r="AU6270" s="288" t="s">
        <v>90</v>
      </c>
      <c r="AV6270" s="287" t="s">
        <v>371</v>
      </c>
      <c r="AW6270" s="287" t="s">
        <v>31</v>
      </c>
      <c r="AX6270" s="287" t="s">
        <v>84</v>
      </c>
      <c r="AY6270" s="288" t="s">
        <v>366</v>
      </c>
    </row>
    <row r="6271" spans="2:65" s="74" customFormat="1" ht="66.75" customHeight="1">
      <c r="B6271" s="73"/>
      <c r="C6271" s="260" t="s">
        <v>5228</v>
      </c>
      <c r="D6271" s="260" t="s">
        <v>368</v>
      </c>
      <c r="E6271" s="261" t="s">
        <v>5229</v>
      </c>
      <c r="F6271" s="262" t="s">
        <v>5230</v>
      </c>
      <c r="G6271" s="263" t="s">
        <v>630</v>
      </c>
      <c r="H6271" s="264">
        <v>1</v>
      </c>
      <c r="I6271" s="26"/>
      <c r="J6271" s="266">
        <f>ROUND(I6271*H6271,2)</f>
        <v>0</v>
      </c>
      <c r="K6271" s="267"/>
      <c r="L6271" s="73"/>
      <c r="M6271" s="27" t="s">
        <v>1</v>
      </c>
      <c r="N6271" s="233" t="s">
        <v>43</v>
      </c>
      <c r="P6271" s="269">
        <f>O6271*H6271</f>
        <v>0</v>
      </c>
      <c r="Q6271" s="269">
        <v>2.2000000000000001E-4</v>
      </c>
      <c r="R6271" s="269">
        <f>Q6271*H6271</f>
        <v>2.2000000000000001E-4</v>
      </c>
      <c r="S6271" s="269">
        <v>0</v>
      </c>
      <c r="T6271" s="270">
        <f>S6271*H6271</f>
        <v>0</v>
      </c>
      <c r="AR6271" s="271" t="s">
        <v>495</v>
      </c>
      <c r="AT6271" s="271" t="s">
        <v>368</v>
      </c>
      <c r="AU6271" s="271" t="s">
        <v>90</v>
      </c>
      <c r="AY6271" s="53" t="s">
        <v>366</v>
      </c>
      <c r="BE6271" s="179">
        <f>IF(N6271="základná",J6271,0)</f>
        <v>0</v>
      </c>
      <c r="BF6271" s="179">
        <f>IF(N6271="znížená",J6271,0)</f>
        <v>0</v>
      </c>
      <c r="BG6271" s="179">
        <f>IF(N6271="zákl. prenesená",J6271,0)</f>
        <v>0</v>
      </c>
      <c r="BH6271" s="179">
        <f>IF(N6271="zníž. prenesená",J6271,0)</f>
        <v>0</v>
      </c>
      <c r="BI6271" s="179">
        <f>IF(N6271="nulová",J6271,0)</f>
        <v>0</v>
      </c>
      <c r="BJ6271" s="53" t="s">
        <v>90</v>
      </c>
      <c r="BK6271" s="179">
        <f>ROUND(I6271*H6271,2)</f>
        <v>0</v>
      </c>
      <c r="BL6271" s="53" t="s">
        <v>495</v>
      </c>
      <c r="BM6271" s="271" t="s">
        <v>5231</v>
      </c>
    </row>
    <row r="6272" spans="2:65" s="273" customFormat="1">
      <c r="B6272" s="272"/>
      <c r="D6272" s="274" t="s">
        <v>373</v>
      </c>
      <c r="E6272" s="275" t="s">
        <v>1</v>
      </c>
      <c r="F6272" s="276" t="s">
        <v>5232</v>
      </c>
      <c r="H6272" s="275" t="s">
        <v>1</v>
      </c>
      <c r="L6272" s="272"/>
      <c r="M6272" s="277"/>
      <c r="T6272" s="278"/>
      <c r="AT6272" s="275" t="s">
        <v>373</v>
      </c>
      <c r="AU6272" s="275" t="s">
        <v>90</v>
      </c>
      <c r="AV6272" s="273" t="s">
        <v>84</v>
      </c>
      <c r="AW6272" s="273" t="s">
        <v>31</v>
      </c>
      <c r="AX6272" s="273" t="s">
        <v>77</v>
      </c>
      <c r="AY6272" s="275" t="s">
        <v>366</v>
      </c>
    </row>
    <row r="6273" spans="2:65" s="280" customFormat="1">
      <c r="B6273" s="279"/>
      <c r="D6273" s="274" t="s">
        <v>373</v>
      </c>
      <c r="E6273" s="281" t="s">
        <v>1</v>
      </c>
      <c r="F6273" s="282" t="s">
        <v>84</v>
      </c>
      <c r="H6273" s="283">
        <v>1</v>
      </c>
      <c r="L6273" s="279"/>
      <c r="M6273" s="284"/>
      <c r="T6273" s="285"/>
      <c r="AT6273" s="281" t="s">
        <v>373</v>
      </c>
      <c r="AU6273" s="281" t="s">
        <v>90</v>
      </c>
      <c r="AV6273" s="280" t="s">
        <v>90</v>
      </c>
      <c r="AW6273" s="280" t="s">
        <v>31</v>
      </c>
      <c r="AX6273" s="280" t="s">
        <v>77</v>
      </c>
      <c r="AY6273" s="281" t="s">
        <v>366</v>
      </c>
    </row>
    <row r="6274" spans="2:65" s="287" customFormat="1">
      <c r="B6274" s="286"/>
      <c r="D6274" s="274" t="s">
        <v>373</v>
      </c>
      <c r="E6274" s="288" t="s">
        <v>1</v>
      </c>
      <c r="F6274" s="289" t="s">
        <v>378</v>
      </c>
      <c r="H6274" s="290">
        <v>1</v>
      </c>
      <c r="L6274" s="286"/>
      <c r="M6274" s="291"/>
      <c r="T6274" s="292"/>
      <c r="AT6274" s="288" t="s">
        <v>373</v>
      </c>
      <c r="AU6274" s="288" t="s">
        <v>90</v>
      </c>
      <c r="AV6274" s="287" t="s">
        <v>371</v>
      </c>
      <c r="AW6274" s="287" t="s">
        <v>31</v>
      </c>
      <c r="AX6274" s="287" t="s">
        <v>84</v>
      </c>
      <c r="AY6274" s="288" t="s">
        <v>366</v>
      </c>
    </row>
    <row r="6275" spans="2:65" s="74" customFormat="1" ht="76.349999999999994" customHeight="1">
      <c r="B6275" s="73"/>
      <c r="C6275" s="260" t="s">
        <v>5233</v>
      </c>
      <c r="D6275" s="260" t="s">
        <v>368</v>
      </c>
      <c r="E6275" s="261" t="s">
        <v>5234</v>
      </c>
      <c r="F6275" s="262" t="s">
        <v>5235</v>
      </c>
      <c r="G6275" s="263" t="s">
        <v>630</v>
      </c>
      <c r="H6275" s="264">
        <v>1</v>
      </c>
      <c r="I6275" s="26"/>
      <c r="J6275" s="266">
        <f>ROUND(I6275*H6275,2)</f>
        <v>0</v>
      </c>
      <c r="K6275" s="267"/>
      <c r="L6275" s="73"/>
      <c r="M6275" s="27" t="s">
        <v>1</v>
      </c>
      <c r="N6275" s="233" t="s">
        <v>43</v>
      </c>
      <c r="P6275" s="269">
        <f>O6275*H6275</f>
        <v>0</v>
      </c>
      <c r="Q6275" s="269">
        <v>2.2000000000000001E-4</v>
      </c>
      <c r="R6275" s="269">
        <f>Q6275*H6275</f>
        <v>2.2000000000000001E-4</v>
      </c>
      <c r="S6275" s="269">
        <v>0</v>
      </c>
      <c r="T6275" s="270">
        <f>S6275*H6275</f>
        <v>0</v>
      </c>
      <c r="AR6275" s="271" t="s">
        <v>495</v>
      </c>
      <c r="AT6275" s="271" t="s">
        <v>368</v>
      </c>
      <c r="AU6275" s="271" t="s">
        <v>90</v>
      </c>
      <c r="AY6275" s="53" t="s">
        <v>366</v>
      </c>
      <c r="BE6275" s="179">
        <f>IF(N6275="základná",J6275,0)</f>
        <v>0</v>
      </c>
      <c r="BF6275" s="179">
        <f>IF(N6275="znížená",J6275,0)</f>
        <v>0</v>
      </c>
      <c r="BG6275" s="179">
        <f>IF(N6275="zákl. prenesená",J6275,0)</f>
        <v>0</v>
      </c>
      <c r="BH6275" s="179">
        <f>IF(N6275="zníž. prenesená",J6275,0)</f>
        <v>0</v>
      </c>
      <c r="BI6275" s="179">
        <f>IF(N6275="nulová",J6275,0)</f>
        <v>0</v>
      </c>
      <c r="BJ6275" s="53" t="s">
        <v>90</v>
      </c>
      <c r="BK6275" s="179">
        <f>ROUND(I6275*H6275,2)</f>
        <v>0</v>
      </c>
      <c r="BL6275" s="53" t="s">
        <v>495</v>
      </c>
      <c r="BM6275" s="271" t="s">
        <v>5236</v>
      </c>
    </row>
    <row r="6276" spans="2:65" s="273" customFormat="1">
      <c r="B6276" s="272"/>
      <c r="D6276" s="274" t="s">
        <v>373</v>
      </c>
      <c r="E6276" s="275" t="s">
        <v>1</v>
      </c>
      <c r="F6276" s="276" t="s">
        <v>5237</v>
      </c>
      <c r="H6276" s="275" t="s">
        <v>1</v>
      </c>
      <c r="L6276" s="272"/>
      <c r="M6276" s="277"/>
      <c r="T6276" s="278"/>
      <c r="AT6276" s="275" t="s">
        <v>373</v>
      </c>
      <c r="AU6276" s="275" t="s">
        <v>90</v>
      </c>
      <c r="AV6276" s="273" t="s">
        <v>84</v>
      </c>
      <c r="AW6276" s="273" t="s">
        <v>31</v>
      </c>
      <c r="AX6276" s="273" t="s">
        <v>77</v>
      </c>
      <c r="AY6276" s="275" t="s">
        <v>366</v>
      </c>
    </row>
    <row r="6277" spans="2:65" s="280" customFormat="1">
      <c r="B6277" s="279"/>
      <c r="D6277" s="274" t="s">
        <v>373</v>
      </c>
      <c r="E6277" s="281" t="s">
        <v>1</v>
      </c>
      <c r="F6277" s="282" t="s">
        <v>84</v>
      </c>
      <c r="H6277" s="283">
        <v>1</v>
      </c>
      <c r="L6277" s="279"/>
      <c r="M6277" s="284"/>
      <c r="T6277" s="285"/>
      <c r="AT6277" s="281" t="s">
        <v>373</v>
      </c>
      <c r="AU6277" s="281" t="s">
        <v>90</v>
      </c>
      <c r="AV6277" s="280" t="s">
        <v>90</v>
      </c>
      <c r="AW6277" s="280" t="s">
        <v>31</v>
      </c>
      <c r="AX6277" s="280" t="s">
        <v>77</v>
      </c>
      <c r="AY6277" s="281" t="s">
        <v>366</v>
      </c>
    </row>
    <row r="6278" spans="2:65" s="287" customFormat="1">
      <c r="B6278" s="286"/>
      <c r="D6278" s="274" t="s">
        <v>373</v>
      </c>
      <c r="E6278" s="288" t="s">
        <v>1</v>
      </c>
      <c r="F6278" s="289" t="s">
        <v>378</v>
      </c>
      <c r="H6278" s="290">
        <v>1</v>
      </c>
      <c r="L6278" s="286"/>
      <c r="M6278" s="291"/>
      <c r="T6278" s="292"/>
      <c r="AT6278" s="288" t="s">
        <v>373</v>
      </c>
      <c r="AU6278" s="288" t="s">
        <v>90</v>
      </c>
      <c r="AV6278" s="287" t="s">
        <v>371</v>
      </c>
      <c r="AW6278" s="287" t="s">
        <v>31</v>
      </c>
      <c r="AX6278" s="287" t="s">
        <v>84</v>
      </c>
      <c r="AY6278" s="288" t="s">
        <v>366</v>
      </c>
    </row>
    <row r="6279" spans="2:65" s="74" customFormat="1" ht="66.75" customHeight="1">
      <c r="B6279" s="73"/>
      <c r="C6279" s="260" t="s">
        <v>5238</v>
      </c>
      <c r="D6279" s="260" t="s">
        <v>368</v>
      </c>
      <c r="E6279" s="261" t="s">
        <v>5239</v>
      </c>
      <c r="F6279" s="262" t="s">
        <v>5240</v>
      </c>
      <c r="G6279" s="263" t="s">
        <v>630</v>
      </c>
      <c r="H6279" s="264">
        <v>13</v>
      </c>
      <c r="I6279" s="26"/>
      <c r="J6279" s="266">
        <f>ROUND(I6279*H6279,2)</f>
        <v>0</v>
      </c>
      <c r="K6279" s="267"/>
      <c r="L6279" s="73"/>
      <c r="M6279" s="27" t="s">
        <v>1</v>
      </c>
      <c r="N6279" s="233" t="s">
        <v>43</v>
      </c>
      <c r="P6279" s="269">
        <f>O6279*H6279</f>
        <v>0</v>
      </c>
      <c r="Q6279" s="269">
        <v>2.2000000000000001E-4</v>
      </c>
      <c r="R6279" s="269">
        <f>Q6279*H6279</f>
        <v>2.8600000000000001E-3</v>
      </c>
      <c r="S6279" s="269">
        <v>0</v>
      </c>
      <c r="T6279" s="270">
        <f>S6279*H6279</f>
        <v>0</v>
      </c>
      <c r="AR6279" s="271" t="s">
        <v>495</v>
      </c>
      <c r="AT6279" s="271" t="s">
        <v>368</v>
      </c>
      <c r="AU6279" s="271" t="s">
        <v>90</v>
      </c>
      <c r="AY6279" s="53" t="s">
        <v>366</v>
      </c>
      <c r="BE6279" s="179">
        <f>IF(N6279="základná",J6279,0)</f>
        <v>0</v>
      </c>
      <c r="BF6279" s="179">
        <f>IF(N6279="znížená",J6279,0)</f>
        <v>0</v>
      </c>
      <c r="BG6279" s="179">
        <f>IF(N6279="zákl. prenesená",J6279,0)</f>
        <v>0</v>
      </c>
      <c r="BH6279" s="179">
        <f>IF(N6279="zníž. prenesená",J6279,0)</f>
        <v>0</v>
      </c>
      <c r="BI6279" s="179">
        <f>IF(N6279="nulová",J6279,0)</f>
        <v>0</v>
      </c>
      <c r="BJ6279" s="53" t="s">
        <v>90</v>
      </c>
      <c r="BK6279" s="179">
        <f>ROUND(I6279*H6279,2)</f>
        <v>0</v>
      </c>
      <c r="BL6279" s="53" t="s">
        <v>495</v>
      </c>
      <c r="BM6279" s="271" t="s">
        <v>5241</v>
      </c>
    </row>
    <row r="6280" spans="2:65" s="273" customFormat="1">
      <c r="B6280" s="272"/>
      <c r="D6280" s="274" t="s">
        <v>373</v>
      </c>
      <c r="E6280" s="275" t="s">
        <v>1</v>
      </c>
      <c r="F6280" s="276" t="s">
        <v>5242</v>
      </c>
      <c r="H6280" s="275" t="s">
        <v>1</v>
      </c>
      <c r="L6280" s="272"/>
      <c r="M6280" s="277"/>
      <c r="T6280" s="278"/>
      <c r="AT6280" s="275" t="s">
        <v>373</v>
      </c>
      <c r="AU6280" s="275" t="s">
        <v>90</v>
      </c>
      <c r="AV6280" s="273" t="s">
        <v>84</v>
      </c>
      <c r="AW6280" s="273" t="s">
        <v>31</v>
      </c>
      <c r="AX6280" s="273" t="s">
        <v>77</v>
      </c>
      <c r="AY6280" s="275" t="s">
        <v>366</v>
      </c>
    </row>
    <row r="6281" spans="2:65" s="280" customFormat="1">
      <c r="B6281" s="279"/>
      <c r="D6281" s="274" t="s">
        <v>373</v>
      </c>
      <c r="E6281" s="281" t="s">
        <v>1</v>
      </c>
      <c r="F6281" s="282" t="s">
        <v>480</v>
      </c>
      <c r="H6281" s="283">
        <v>13</v>
      </c>
      <c r="L6281" s="279"/>
      <c r="M6281" s="284"/>
      <c r="T6281" s="285"/>
      <c r="AT6281" s="281" t="s">
        <v>373</v>
      </c>
      <c r="AU6281" s="281" t="s">
        <v>90</v>
      </c>
      <c r="AV6281" s="280" t="s">
        <v>90</v>
      </c>
      <c r="AW6281" s="280" t="s">
        <v>31</v>
      </c>
      <c r="AX6281" s="280" t="s">
        <v>77</v>
      </c>
      <c r="AY6281" s="281" t="s">
        <v>366</v>
      </c>
    </row>
    <row r="6282" spans="2:65" s="287" customFormat="1">
      <c r="B6282" s="286"/>
      <c r="D6282" s="274" t="s">
        <v>373</v>
      </c>
      <c r="E6282" s="288" t="s">
        <v>1</v>
      </c>
      <c r="F6282" s="289" t="s">
        <v>378</v>
      </c>
      <c r="H6282" s="290">
        <v>13</v>
      </c>
      <c r="L6282" s="286"/>
      <c r="M6282" s="291"/>
      <c r="T6282" s="292"/>
      <c r="AT6282" s="288" t="s">
        <v>373</v>
      </c>
      <c r="AU6282" s="288" t="s">
        <v>90</v>
      </c>
      <c r="AV6282" s="287" t="s">
        <v>371</v>
      </c>
      <c r="AW6282" s="287" t="s">
        <v>31</v>
      </c>
      <c r="AX6282" s="287" t="s">
        <v>84</v>
      </c>
      <c r="AY6282" s="288" t="s">
        <v>366</v>
      </c>
    </row>
    <row r="6283" spans="2:65" s="74" customFormat="1" ht="66.75" customHeight="1">
      <c r="B6283" s="73"/>
      <c r="C6283" s="260" t="s">
        <v>5243</v>
      </c>
      <c r="D6283" s="260" t="s">
        <v>368</v>
      </c>
      <c r="E6283" s="261" t="s">
        <v>5244</v>
      </c>
      <c r="F6283" s="262" t="s">
        <v>5245</v>
      </c>
      <c r="G6283" s="263" t="s">
        <v>630</v>
      </c>
      <c r="H6283" s="264">
        <v>1</v>
      </c>
      <c r="I6283" s="26"/>
      <c r="J6283" s="266">
        <f>ROUND(I6283*H6283,2)</f>
        <v>0</v>
      </c>
      <c r="K6283" s="267"/>
      <c r="L6283" s="73"/>
      <c r="M6283" s="27" t="s">
        <v>1</v>
      </c>
      <c r="N6283" s="233" t="s">
        <v>43</v>
      </c>
      <c r="P6283" s="269">
        <f>O6283*H6283</f>
        <v>0</v>
      </c>
      <c r="Q6283" s="269">
        <v>2.1499999999999999E-4</v>
      </c>
      <c r="R6283" s="269">
        <f>Q6283*H6283</f>
        <v>2.1499999999999999E-4</v>
      </c>
      <c r="S6283" s="269">
        <v>0</v>
      </c>
      <c r="T6283" s="270">
        <f>S6283*H6283</f>
        <v>0</v>
      </c>
      <c r="AR6283" s="271" t="s">
        <v>495</v>
      </c>
      <c r="AT6283" s="271" t="s">
        <v>368</v>
      </c>
      <c r="AU6283" s="271" t="s">
        <v>90</v>
      </c>
      <c r="AY6283" s="53" t="s">
        <v>366</v>
      </c>
      <c r="BE6283" s="179">
        <f>IF(N6283="základná",J6283,0)</f>
        <v>0</v>
      </c>
      <c r="BF6283" s="179">
        <f>IF(N6283="znížená",J6283,0)</f>
        <v>0</v>
      </c>
      <c r="BG6283" s="179">
        <f>IF(N6283="zákl. prenesená",J6283,0)</f>
        <v>0</v>
      </c>
      <c r="BH6283" s="179">
        <f>IF(N6283="zníž. prenesená",J6283,0)</f>
        <v>0</v>
      </c>
      <c r="BI6283" s="179">
        <f>IF(N6283="nulová",J6283,0)</f>
        <v>0</v>
      </c>
      <c r="BJ6283" s="53" t="s">
        <v>90</v>
      </c>
      <c r="BK6283" s="179">
        <f>ROUND(I6283*H6283,2)</f>
        <v>0</v>
      </c>
      <c r="BL6283" s="53" t="s">
        <v>495</v>
      </c>
      <c r="BM6283" s="271" t="s">
        <v>5246</v>
      </c>
    </row>
    <row r="6284" spans="2:65" s="273" customFormat="1">
      <c r="B6284" s="272"/>
      <c r="D6284" s="274" t="s">
        <v>373</v>
      </c>
      <c r="E6284" s="275" t="s">
        <v>1</v>
      </c>
      <c r="F6284" s="276" t="s">
        <v>5247</v>
      </c>
      <c r="H6284" s="275" t="s">
        <v>1</v>
      </c>
      <c r="L6284" s="272"/>
      <c r="M6284" s="277"/>
      <c r="T6284" s="278"/>
      <c r="AT6284" s="275" t="s">
        <v>373</v>
      </c>
      <c r="AU6284" s="275" t="s">
        <v>90</v>
      </c>
      <c r="AV6284" s="273" t="s">
        <v>84</v>
      </c>
      <c r="AW6284" s="273" t="s">
        <v>31</v>
      </c>
      <c r="AX6284" s="273" t="s">
        <v>77</v>
      </c>
      <c r="AY6284" s="275" t="s">
        <v>366</v>
      </c>
    </row>
    <row r="6285" spans="2:65" s="280" customFormat="1">
      <c r="B6285" s="279"/>
      <c r="D6285" s="274" t="s">
        <v>373</v>
      </c>
      <c r="E6285" s="281" t="s">
        <v>1</v>
      </c>
      <c r="F6285" s="282" t="s">
        <v>84</v>
      </c>
      <c r="H6285" s="283">
        <v>1</v>
      </c>
      <c r="L6285" s="279"/>
      <c r="M6285" s="284"/>
      <c r="T6285" s="285"/>
      <c r="AT6285" s="281" t="s">
        <v>373</v>
      </c>
      <c r="AU6285" s="281" t="s">
        <v>90</v>
      </c>
      <c r="AV6285" s="280" t="s">
        <v>90</v>
      </c>
      <c r="AW6285" s="280" t="s">
        <v>31</v>
      </c>
      <c r="AX6285" s="280" t="s">
        <v>77</v>
      </c>
      <c r="AY6285" s="281" t="s">
        <v>366</v>
      </c>
    </row>
    <row r="6286" spans="2:65" s="287" customFormat="1">
      <c r="B6286" s="286"/>
      <c r="D6286" s="274" t="s">
        <v>373</v>
      </c>
      <c r="E6286" s="288" t="s">
        <v>1</v>
      </c>
      <c r="F6286" s="289" t="s">
        <v>378</v>
      </c>
      <c r="H6286" s="290">
        <v>1</v>
      </c>
      <c r="L6286" s="286"/>
      <c r="M6286" s="291"/>
      <c r="T6286" s="292"/>
      <c r="AT6286" s="288" t="s">
        <v>373</v>
      </c>
      <c r="AU6286" s="288" t="s">
        <v>90</v>
      </c>
      <c r="AV6286" s="287" t="s">
        <v>371</v>
      </c>
      <c r="AW6286" s="287" t="s">
        <v>31</v>
      </c>
      <c r="AX6286" s="287" t="s">
        <v>84</v>
      </c>
      <c r="AY6286" s="288" t="s">
        <v>366</v>
      </c>
    </row>
    <row r="6287" spans="2:65" s="74" customFormat="1" ht="76.349999999999994" customHeight="1">
      <c r="B6287" s="73"/>
      <c r="C6287" s="260" t="s">
        <v>5248</v>
      </c>
      <c r="D6287" s="260" t="s">
        <v>368</v>
      </c>
      <c r="E6287" s="261" t="s">
        <v>5249</v>
      </c>
      <c r="F6287" s="262" t="s">
        <v>5250</v>
      </c>
      <c r="G6287" s="263" t="s">
        <v>630</v>
      </c>
      <c r="H6287" s="264">
        <v>2</v>
      </c>
      <c r="I6287" s="26"/>
      <c r="J6287" s="266">
        <f>ROUND(I6287*H6287,2)</f>
        <v>0</v>
      </c>
      <c r="K6287" s="267"/>
      <c r="L6287" s="73"/>
      <c r="M6287" s="27" t="s">
        <v>1</v>
      </c>
      <c r="N6287" s="233" t="s">
        <v>43</v>
      </c>
      <c r="P6287" s="269">
        <f>O6287*H6287</f>
        <v>0</v>
      </c>
      <c r="Q6287" s="269">
        <v>2.1499999999999999E-4</v>
      </c>
      <c r="R6287" s="269">
        <f>Q6287*H6287</f>
        <v>4.2999999999999999E-4</v>
      </c>
      <c r="S6287" s="269">
        <v>0</v>
      </c>
      <c r="T6287" s="270">
        <f>S6287*H6287</f>
        <v>0</v>
      </c>
      <c r="AR6287" s="271" t="s">
        <v>495</v>
      </c>
      <c r="AT6287" s="271" t="s">
        <v>368</v>
      </c>
      <c r="AU6287" s="271" t="s">
        <v>90</v>
      </c>
      <c r="AY6287" s="53" t="s">
        <v>366</v>
      </c>
      <c r="BE6287" s="179">
        <f>IF(N6287="základná",J6287,0)</f>
        <v>0</v>
      </c>
      <c r="BF6287" s="179">
        <f>IF(N6287="znížená",J6287,0)</f>
        <v>0</v>
      </c>
      <c r="BG6287" s="179">
        <f>IF(N6287="zákl. prenesená",J6287,0)</f>
        <v>0</v>
      </c>
      <c r="BH6287" s="179">
        <f>IF(N6287="zníž. prenesená",J6287,0)</f>
        <v>0</v>
      </c>
      <c r="BI6287" s="179">
        <f>IF(N6287="nulová",J6287,0)</f>
        <v>0</v>
      </c>
      <c r="BJ6287" s="53" t="s">
        <v>90</v>
      </c>
      <c r="BK6287" s="179">
        <f>ROUND(I6287*H6287,2)</f>
        <v>0</v>
      </c>
      <c r="BL6287" s="53" t="s">
        <v>495</v>
      </c>
      <c r="BM6287" s="271" t="s">
        <v>5251</v>
      </c>
    </row>
    <row r="6288" spans="2:65" s="273" customFormat="1">
      <c r="B6288" s="272"/>
      <c r="D6288" s="274" t="s">
        <v>373</v>
      </c>
      <c r="E6288" s="275" t="s">
        <v>1</v>
      </c>
      <c r="F6288" s="276" t="s">
        <v>5252</v>
      </c>
      <c r="H6288" s="275" t="s">
        <v>1</v>
      </c>
      <c r="L6288" s="272"/>
      <c r="M6288" s="277"/>
      <c r="T6288" s="278"/>
      <c r="AT6288" s="275" t="s">
        <v>373</v>
      </c>
      <c r="AU6288" s="275" t="s">
        <v>90</v>
      </c>
      <c r="AV6288" s="273" t="s">
        <v>84</v>
      </c>
      <c r="AW6288" s="273" t="s">
        <v>31</v>
      </c>
      <c r="AX6288" s="273" t="s">
        <v>77</v>
      </c>
      <c r="AY6288" s="275" t="s">
        <v>366</v>
      </c>
    </row>
    <row r="6289" spans="2:65" s="280" customFormat="1">
      <c r="B6289" s="279"/>
      <c r="D6289" s="274" t="s">
        <v>373</v>
      </c>
      <c r="E6289" s="281" t="s">
        <v>1</v>
      </c>
      <c r="F6289" s="282" t="s">
        <v>90</v>
      </c>
      <c r="H6289" s="283">
        <v>2</v>
      </c>
      <c r="L6289" s="279"/>
      <c r="M6289" s="284"/>
      <c r="T6289" s="285"/>
      <c r="AT6289" s="281" t="s">
        <v>373</v>
      </c>
      <c r="AU6289" s="281" t="s">
        <v>90</v>
      </c>
      <c r="AV6289" s="280" t="s">
        <v>90</v>
      </c>
      <c r="AW6289" s="280" t="s">
        <v>31</v>
      </c>
      <c r="AX6289" s="280" t="s">
        <v>77</v>
      </c>
      <c r="AY6289" s="281" t="s">
        <v>366</v>
      </c>
    </row>
    <row r="6290" spans="2:65" s="287" customFormat="1">
      <c r="B6290" s="286"/>
      <c r="D6290" s="274" t="s">
        <v>373</v>
      </c>
      <c r="E6290" s="288" t="s">
        <v>1</v>
      </c>
      <c r="F6290" s="289" t="s">
        <v>378</v>
      </c>
      <c r="H6290" s="290">
        <v>2</v>
      </c>
      <c r="L6290" s="286"/>
      <c r="M6290" s="291"/>
      <c r="T6290" s="292"/>
      <c r="AT6290" s="288" t="s">
        <v>373</v>
      </c>
      <c r="AU6290" s="288" t="s">
        <v>90</v>
      </c>
      <c r="AV6290" s="287" t="s">
        <v>371</v>
      </c>
      <c r="AW6290" s="287" t="s">
        <v>31</v>
      </c>
      <c r="AX6290" s="287" t="s">
        <v>84</v>
      </c>
      <c r="AY6290" s="288" t="s">
        <v>366</v>
      </c>
    </row>
    <row r="6291" spans="2:65" s="74" customFormat="1" ht="66.75" customHeight="1">
      <c r="B6291" s="73"/>
      <c r="C6291" s="260" t="s">
        <v>5253</v>
      </c>
      <c r="D6291" s="260" t="s">
        <v>368</v>
      </c>
      <c r="E6291" s="261" t="s">
        <v>5254</v>
      </c>
      <c r="F6291" s="262" t="s">
        <v>5255</v>
      </c>
      <c r="G6291" s="263" t="s">
        <v>630</v>
      </c>
      <c r="H6291" s="264">
        <v>1</v>
      </c>
      <c r="I6291" s="26"/>
      <c r="J6291" s="266">
        <f>ROUND(I6291*H6291,2)</f>
        <v>0</v>
      </c>
      <c r="K6291" s="267"/>
      <c r="L6291" s="73"/>
      <c r="M6291" s="27" t="s">
        <v>1</v>
      </c>
      <c r="N6291" s="233" t="s">
        <v>43</v>
      </c>
      <c r="P6291" s="269">
        <f>O6291*H6291</f>
        <v>0</v>
      </c>
      <c r="Q6291" s="269">
        <v>2.1499999999999999E-4</v>
      </c>
      <c r="R6291" s="269">
        <f>Q6291*H6291</f>
        <v>2.1499999999999999E-4</v>
      </c>
      <c r="S6291" s="269">
        <v>0</v>
      </c>
      <c r="T6291" s="270">
        <f>S6291*H6291</f>
        <v>0</v>
      </c>
      <c r="AR6291" s="271" t="s">
        <v>495</v>
      </c>
      <c r="AT6291" s="271" t="s">
        <v>368</v>
      </c>
      <c r="AU6291" s="271" t="s">
        <v>90</v>
      </c>
      <c r="AY6291" s="53" t="s">
        <v>366</v>
      </c>
      <c r="BE6291" s="179">
        <f>IF(N6291="základná",J6291,0)</f>
        <v>0</v>
      </c>
      <c r="BF6291" s="179">
        <f>IF(N6291="znížená",J6291,0)</f>
        <v>0</v>
      </c>
      <c r="BG6291" s="179">
        <f>IF(N6291="zákl. prenesená",J6291,0)</f>
        <v>0</v>
      </c>
      <c r="BH6291" s="179">
        <f>IF(N6291="zníž. prenesená",J6291,0)</f>
        <v>0</v>
      </c>
      <c r="BI6291" s="179">
        <f>IF(N6291="nulová",J6291,0)</f>
        <v>0</v>
      </c>
      <c r="BJ6291" s="53" t="s">
        <v>90</v>
      </c>
      <c r="BK6291" s="179">
        <f>ROUND(I6291*H6291,2)</f>
        <v>0</v>
      </c>
      <c r="BL6291" s="53" t="s">
        <v>495</v>
      </c>
      <c r="BM6291" s="271" t="s">
        <v>5256</v>
      </c>
    </row>
    <row r="6292" spans="2:65" s="273" customFormat="1">
      <c r="B6292" s="272"/>
      <c r="D6292" s="274" t="s">
        <v>373</v>
      </c>
      <c r="E6292" s="275" t="s">
        <v>1</v>
      </c>
      <c r="F6292" s="276" t="s">
        <v>5257</v>
      </c>
      <c r="H6292" s="275" t="s">
        <v>1</v>
      </c>
      <c r="L6292" s="272"/>
      <c r="M6292" s="277"/>
      <c r="T6292" s="278"/>
      <c r="AT6292" s="275" t="s">
        <v>373</v>
      </c>
      <c r="AU6292" s="275" t="s">
        <v>90</v>
      </c>
      <c r="AV6292" s="273" t="s">
        <v>84</v>
      </c>
      <c r="AW6292" s="273" t="s">
        <v>31</v>
      </c>
      <c r="AX6292" s="273" t="s">
        <v>77</v>
      </c>
      <c r="AY6292" s="275" t="s">
        <v>366</v>
      </c>
    </row>
    <row r="6293" spans="2:65" s="280" customFormat="1">
      <c r="B6293" s="279"/>
      <c r="D6293" s="274" t="s">
        <v>373</v>
      </c>
      <c r="E6293" s="281" t="s">
        <v>1</v>
      </c>
      <c r="F6293" s="282" t="s">
        <v>84</v>
      </c>
      <c r="H6293" s="283">
        <v>1</v>
      </c>
      <c r="L6293" s="279"/>
      <c r="M6293" s="284"/>
      <c r="T6293" s="285"/>
      <c r="AT6293" s="281" t="s">
        <v>373</v>
      </c>
      <c r="AU6293" s="281" t="s">
        <v>90</v>
      </c>
      <c r="AV6293" s="280" t="s">
        <v>90</v>
      </c>
      <c r="AW6293" s="280" t="s">
        <v>31</v>
      </c>
      <c r="AX6293" s="280" t="s">
        <v>77</v>
      </c>
      <c r="AY6293" s="281" t="s">
        <v>366</v>
      </c>
    </row>
    <row r="6294" spans="2:65" s="287" customFormat="1">
      <c r="B6294" s="286"/>
      <c r="D6294" s="274" t="s">
        <v>373</v>
      </c>
      <c r="E6294" s="288" t="s">
        <v>1</v>
      </c>
      <c r="F6294" s="289" t="s">
        <v>378</v>
      </c>
      <c r="H6294" s="290">
        <v>1</v>
      </c>
      <c r="L6294" s="286"/>
      <c r="M6294" s="291"/>
      <c r="T6294" s="292"/>
      <c r="AT6294" s="288" t="s">
        <v>373</v>
      </c>
      <c r="AU6294" s="288" t="s">
        <v>90</v>
      </c>
      <c r="AV6294" s="287" t="s">
        <v>371</v>
      </c>
      <c r="AW6294" s="287" t="s">
        <v>31</v>
      </c>
      <c r="AX6294" s="287" t="s">
        <v>84</v>
      </c>
      <c r="AY6294" s="288" t="s">
        <v>366</v>
      </c>
    </row>
    <row r="6295" spans="2:65" s="74" customFormat="1" ht="66.75" customHeight="1">
      <c r="B6295" s="73"/>
      <c r="C6295" s="260" t="s">
        <v>5258</v>
      </c>
      <c r="D6295" s="260" t="s">
        <v>368</v>
      </c>
      <c r="E6295" s="261" t="s">
        <v>5259</v>
      </c>
      <c r="F6295" s="262" t="s">
        <v>5260</v>
      </c>
      <c r="G6295" s="263" t="s">
        <v>630</v>
      </c>
      <c r="H6295" s="264">
        <v>2</v>
      </c>
      <c r="I6295" s="26"/>
      <c r="J6295" s="266">
        <f>ROUND(I6295*H6295,2)</f>
        <v>0</v>
      </c>
      <c r="K6295" s="267"/>
      <c r="L6295" s="73"/>
      <c r="M6295" s="27" t="s">
        <v>1</v>
      </c>
      <c r="N6295" s="233" t="s">
        <v>43</v>
      </c>
      <c r="P6295" s="269">
        <f>O6295*H6295</f>
        <v>0</v>
      </c>
      <c r="Q6295" s="269">
        <v>2.2000000000000001E-4</v>
      </c>
      <c r="R6295" s="269">
        <f>Q6295*H6295</f>
        <v>4.4000000000000002E-4</v>
      </c>
      <c r="S6295" s="269">
        <v>0</v>
      </c>
      <c r="T6295" s="270">
        <f>S6295*H6295</f>
        <v>0</v>
      </c>
      <c r="AR6295" s="271" t="s">
        <v>495</v>
      </c>
      <c r="AT6295" s="271" t="s">
        <v>368</v>
      </c>
      <c r="AU6295" s="271" t="s">
        <v>90</v>
      </c>
      <c r="AY6295" s="53" t="s">
        <v>366</v>
      </c>
      <c r="BE6295" s="179">
        <f>IF(N6295="základná",J6295,0)</f>
        <v>0</v>
      </c>
      <c r="BF6295" s="179">
        <f>IF(N6295="znížená",J6295,0)</f>
        <v>0</v>
      </c>
      <c r="BG6295" s="179">
        <f>IF(N6295="zákl. prenesená",J6295,0)</f>
        <v>0</v>
      </c>
      <c r="BH6295" s="179">
        <f>IF(N6295="zníž. prenesená",J6295,0)</f>
        <v>0</v>
      </c>
      <c r="BI6295" s="179">
        <f>IF(N6295="nulová",J6295,0)</f>
        <v>0</v>
      </c>
      <c r="BJ6295" s="53" t="s">
        <v>90</v>
      </c>
      <c r="BK6295" s="179">
        <f>ROUND(I6295*H6295,2)</f>
        <v>0</v>
      </c>
      <c r="BL6295" s="53" t="s">
        <v>495</v>
      </c>
      <c r="BM6295" s="271" t="s">
        <v>5261</v>
      </c>
    </row>
    <row r="6296" spans="2:65" s="273" customFormat="1">
      <c r="B6296" s="272"/>
      <c r="D6296" s="274" t="s">
        <v>373</v>
      </c>
      <c r="E6296" s="275" t="s">
        <v>1</v>
      </c>
      <c r="F6296" s="276" t="s">
        <v>5262</v>
      </c>
      <c r="H6296" s="275" t="s">
        <v>1</v>
      </c>
      <c r="L6296" s="272"/>
      <c r="M6296" s="277"/>
      <c r="T6296" s="278"/>
      <c r="AT6296" s="275" t="s">
        <v>373</v>
      </c>
      <c r="AU6296" s="275" t="s">
        <v>90</v>
      </c>
      <c r="AV6296" s="273" t="s">
        <v>84</v>
      </c>
      <c r="AW6296" s="273" t="s">
        <v>31</v>
      </c>
      <c r="AX6296" s="273" t="s">
        <v>77</v>
      </c>
      <c r="AY6296" s="275" t="s">
        <v>366</v>
      </c>
    </row>
    <row r="6297" spans="2:65" s="280" customFormat="1">
      <c r="B6297" s="279"/>
      <c r="D6297" s="274" t="s">
        <v>373</v>
      </c>
      <c r="E6297" s="281" t="s">
        <v>1</v>
      </c>
      <c r="F6297" s="282" t="s">
        <v>90</v>
      </c>
      <c r="H6297" s="283">
        <v>2</v>
      </c>
      <c r="L6297" s="279"/>
      <c r="M6297" s="284"/>
      <c r="T6297" s="285"/>
      <c r="AT6297" s="281" t="s">
        <v>373</v>
      </c>
      <c r="AU6297" s="281" t="s">
        <v>90</v>
      </c>
      <c r="AV6297" s="280" t="s">
        <v>90</v>
      </c>
      <c r="AW6297" s="280" t="s">
        <v>31</v>
      </c>
      <c r="AX6297" s="280" t="s">
        <v>77</v>
      </c>
      <c r="AY6297" s="281" t="s">
        <v>366</v>
      </c>
    </row>
    <row r="6298" spans="2:65" s="287" customFormat="1">
      <c r="B6298" s="286"/>
      <c r="D6298" s="274" t="s">
        <v>373</v>
      </c>
      <c r="E6298" s="288" t="s">
        <v>1</v>
      </c>
      <c r="F6298" s="289" t="s">
        <v>378</v>
      </c>
      <c r="H6298" s="290">
        <v>2</v>
      </c>
      <c r="L6298" s="286"/>
      <c r="M6298" s="291"/>
      <c r="T6298" s="292"/>
      <c r="AT6298" s="288" t="s">
        <v>373</v>
      </c>
      <c r="AU6298" s="288" t="s">
        <v>90</v>
      </c>
      <c r="AV6298" s="287" t="s">
        <v>371</v>
      </c>
      <c r="AW6298" s="287" t="s">
        <v>31</v>
      </c>
      <c r="AX6298" s="287" t="s">
        <v>84</v>
      </c>
      <c r="AY6298" s="288" t="s">
        <v>366</v>
      </c>
    </row>
    <row r="6299" spans="2:65" s="74" customFormat="1" ht="66.75" customHeight="1">
      <c r="B6299" s="73"/>
      <c r="C6299" s="260" t="s">
        <v>5263</v>
      </c>
      <c r="D6299" s="260" t="s">
        <v>368</v>
      </c>
      <c r="E6299" s="261" t="s">
        <v>5264</v>
      </c>
      <c r="F6299" s="262" t="s">
        <v>5265</v>
      </c>
      <c r="G6299" s="263" t="s">
        <v>630</v>
      </c>
      <c r="H6299" s="264">
        <v>1</v>
      </c>
      <c r="I6299" s="26"/>
      <c r="J6299" s="266">
        <f>ROUND(I6299*H6299,2)</f>
        <v>0</v>
      </c>
      <c r="K6299" s="267"/>
      <c r="L6299" s="73"/>
      <c r="M6299" s="27" t="s">
        <v>1</v>
      </c>
      <c r="N6299" s="233" t="s">
        <v>43</v>
      </c>
      <c r="P6299" s="269">
        <f>O6299*H6299</f>
        <v>0</v>
      </c>
      <c r="Q6299" s="269">
        <v>2.1499999999999999E-4</v>
      </c>
      <c r="R6299" s="269">
        <f>Q6299*H6299</f>
        <v>2.1499999999999999E-4</v>
      </c>
      <c r="S6299" s="269">
        <v>0</v>
      </c>
      <c r="T6299" s="270">
        <f>S6299*H6299</f>
        <v>0</v>
      </c>
      <c r="AR6299" s="271" t="s">
        <v>495</v>
      </c>
      <c r="AT6299" s="271" t="s">
        <v>368</v>
      </c>
      <c r="AU6299" s="271" t="s">
        <v>90</v>
      </c>
      <c r="AY6299" s="53" t="s">
        <v>366</v>
      </c>
      <c r="BE6299" s="179">
        <f>IF(N6299="základná",J6299,0)</f>
        <v>0</v>
      </c>
      <c r="BF6299" s="179">
        <f>IF(N6299="znížená",J6299,0)</f>
        <v>0</v>
      </c>
      <c r="BG6299" s="179">
        <f>IF(N6299="zákl. prenesená",J6299,0)</f>
        <v>0</v>
      </c>
      <c r="BH6299" s="179">
        <f>IF(N6299="zníž. prenesená",J6299,0)</f>
        <v>0</v>
      </c>
      <c r="BI6299" s="179">
        <f>IF(N6299="nulová",J6299,0)</f>
        <v>0</v>
      </c>
      <c r="BJ6299" s="53" t="s">
        <v>90</v>
      </c>
      <c r="BK6299" s="179">
        <f>ROUND(I6299*H6299,2)</f>
        <v>0</v>
      </c>
      <c r="BL6299" s="53" t="s">
        <v>495</v>
      </c>
      <c r="BM6299" s="271" t="s">
        <v>5266</v>
      </c>
    </row>
    <row r="6300" spans="2:65" s="273" customFormat="1">
      <c r="B6300" s="272"/>
      <c r="D6300" s="274" t="s">
        <v>373</v>
      </c>
      <c r="E6300" s="275" t="s">
        <v>1</v>
      </c>
      <c r="F6300" s="276" t="s">
        <v>5267</v>
      </c>
      <c r="H6300" s="275" t="s">
        <v>1</v>
      </c>
      <c r="L6300" s="272"/>
      <c r="M6300" s="277"/>
      <c r="T6300" s="278"/>
      <c r="AT6300" s="275" t="s">
        <v>373</v>
      </c>
      <c r="AU6300" s="275" t="s">
        <v>90</v>
      </c>
      <c r="AV6300" s="273" t="s">
        <v>84</v>
      </c>
      <c r="AW6300" s="273" t="s">
        <v>31</v>
      </c>
      <c r="AX6300" s="273" t="s">
        <v>77</v>
      </c>
      <c r="AY6300" s="275" t="s">
        <v>366</v>
      </c>
    </row>
    <row r="6301" spans="2:65" s="280" customFormat="1">
      <c r="B6301" s="279"/>
      <c r="D6301" s="274" t="s">
        <v>373</v>
      </c>
      <c r="E6301" s="281" t="s">
        <v>1</v>
      </c>
      <c r="F6301" s="282" t="s">
        <v>84</v>
      </c>
      <c r="H6301" s="283">
        <v>1</v>
      </c>
      <c r="L6301" s="279"/>
      <c r="M6301" s="284"/>
      <c r="T6301" s="285"/>
      <c r="AT6301" s="281" t="s">
        <v>373</v>
      </c>
      <c r="AU6301" s="281" t="s">
        <v>90</v>
      </c>
      <c r="AV6301" s="280" t="s">
        <v>90</v>
      </c>
      <c r="AW6301" s="280" t="s">
        <v>31</v>
      </c>
      <c r="AX6301" s="280" t="s">
        <v>77</v>
      </c>
      <c r="AY6301" s="281" t="s">
        <v>366</v>
      </c>
    </row>
    <row r="6302" spans="2:65" s="287" customFormat="1">
      <c r="B6302" s="286"/>
      <c r="D6302" s="274" t="s">
        <v>373</v>
      </c>
      <c r="E6302" s="288" t="s">
        <v>1</v>
      </c>
      <c r="F6302" s="289" t="s">
        <v>378</v>
      </c>
      <c r="H6302" s="290">
        <v>1</v>
      </c>
      <c r="L6302" s="286"/>
      <c r="M6302" s="291"/>
      <c r="T6302" s="292"/>
      <c r="AT6302" s="288" t="s">
        <v>373</v>
      </c>
      <c r="AU6302" s="288" t="s">
        <v>90</v>
      </c>
      <c r="AV6302" s="287" t="s">
        <v>371</v>
      </c>
      <c r="AW6302" s="287" t="s">
        <v>31</v>
      </c>
      <c r="AX6302" s="287" t="s">
        <v>84</v>
      </c>
      <c r="AY6302" s="288" t="s">
        <v>366</v>
      </c>
    </row>
    <row r="6303" spans="2:65" s="74" customFormat="1" ht="66.75" customHeight="1">
      <c r="B6303" s="73"/>
      <c r="C6303" s="260" t="s">
        <v>5268</v>
      </c>
      <c r="D6303" s="260" t="s">
        <v>368</v>
      </c>
      <c r="E6303" s="261" t="s">
        <v>5269</v>
      </c>
      <c r="F6303" s="262" t="s">
        <v>5270</v>
      </c>
      <c r="G6303" s="263" t="s">
        <v>630</v>
      </c>
      <c r="H6303" s="264">
        <v>1</v>
      </c>
      <c r="I6303" s="26"/>
      <c r="J6303" s="266">
        <f>ROUND(I6303*H6303,2)</f>
        <v>0</v>
      </c>
      <c r="K6303" s="267"/>
      <c r="L6303" s="73"/>
      <c r="M6303" s="27" t="s">
        <v>1</v>
      </c>
      <c r="N6303" s="233" t="s">
        <v>43</v>
      </c>
      <c r="P6303" s="269">
        <f>O6303*H6303</f>
        <v>0</v>
      </c>
      <c r="Q6303" s="269">
        <v>2.2000000000000001E-4</v>
      </c>
      <c r="R6303" s="269">
        <f>Q6303*H6303</f>
        <v>2.2000000000000001E-4</v>
      </c>
      <c r="S6303" s="269">
        <v>0</v>
      </c>
      <c r="T6303" s="270">
        <f>S6303*H6303</f>
        <v>0</v>
      </c>
      <c r="AR6303" s="271" t="s">
        <v>495</v>
      </c>
      <c r="AT6303" s="271" t="s">
        <v>368</v>
      </c>
      <c r="AU6303" s="271" t="s">
        <v>90</v>
      </c>
      <c r="AY6303" s="53" t="s">
        <v>366</v>
      </c>
      <c r="BE6303" s="179">
        <f>IF(N6303="základná",J6303,0)</f>
        <v>0</v>
      </c>
      <c r="BF6303" s="179">
        <f>IF(N6303="znížená",J6303,0)</f>
        <v>0</v>
      </c>
      <c r="BG6303" s="179">
        <f>IF(N6303="zákl. prenesená",J6303,0)</f>
        <v>0</v>
      </c>
      <c r="BH6303" s="179">
        <f>IF(N6303="zníž. prenesená",J6303,0)</f>
        <v>0</v>
      </c>
      <c r="BI6303" s="179">
        <f>IF(N6303="nulová",J6303,0)</f>
        <v>0</v>
      </c>
      <c r="BJ6303" s="53" t="s">
        <v>90</v>
      </c>
      <c r="BK6303" s="179">
        <f>ROUND(I6303*H6303,2)</f>
        <v>0</v>
      </c>
      <c r="BL6303" s="53" t="s">
        <v>495</v>
      </c>
      <c r="BM6303" s="271" t="s">
        <v>5271</v>
      </c>
    </row>
    <row r="6304" spans="2:65" s="273" customFormat="1">
      <c r="B6304" s="272"/>
      <c r="D6304" s="274" t="s">
        <v>373</v>
      </c>
      <c r="E6304" s="275" t="s">
        <v>1</v>
      </c>
      <c r="F6304" s="276" t="s">
        <v>5272</v>
      </c>
      <c r="H6304" s="275" t="s">
        <v>1</v>
      </c>
      <c r="L6304" s="272"/>
      <c r="M6304" s="277"/>
      <c r="T6304" s="278"/>
      <c r="AT6304" s="275" t="s">
        <v>373</v>
      </c>
      <c r="AU6304" s="275" t="s">
        <v>90</v>
      </c>
      <c r="AV6304" s="273" t="s">
        <v>84</v>
      </c>
      <c r="AW6304" s="273" t="s">
        <v>31</v>
      </c>
      <c r="AX6304" s="273" t="s">
        <v>77</v>
      </c>
      <c r="AY6304" s="275" t="s">
        <v>366</v>
      </c>
    </row>
    <row r="6305" spans="2:65" s="280" customFormat="1">
      <c r="B6305" s="279"/>
      <c r="D6305" s="274" t="s">
        <v>373</v>
      </c>
      <c r="E6305" s="281" t="s">
        <v>1</v>
      </c>
      <c r="F6305" s="282" t="s">
        <v>84</v>
      </c>
      <c r="H6305" s="283">
        <v>1</v>
      </c>
      <c r="L6305" s="279"/>
      <c r="M6305" s="284"/>
      <c r="T6305" s="285"/>
      <c r="AT6305" s="281" t="s">
        <v>373</v>
      </c>
      <c r="AU6305" s="281" t="s">
        <v>90</v>
      </c>
      <c r="AV6305" s="280" t="s">
        <v>90</v>
      </c>
      <c r="AW6305" s="280" t="s">
        <v>31</v>
      </c>
      <c r="AX6305" s="280" t="s">
        <v>77</v>
      </c>
      <c r="AY6305" s="281" t="s">
        <v>366</v>
      </c>
    </row>
    <row r="6306" spans="2:65" s="287" customFormat="1">
      <c r="B6306" s="286"/>
      <c r="D6306" s="274" t="s">
        <v>373</v>
      </c>
      <c r="E6306" s="288" t="s">
        <v>1</v>
      </c>
      <c r="F6306" s="289" t="s">
        <v>378</v>
      </c>
      <c r="H6306" s="290">
        <v>1</v>
      </c>
      <c r="L6306" s="286"/>
      <c r="M6306" s="291"/>
      <c r="T6306" s="292"/>
      <c r="AT6306" s="288" t="s">
        <v>373</v>
      </c>
      <c r="AU6306" s="288" t="s">
        <v>90</v>
      </c>
      <c r="AV6306" s="287" t="s">
        <v>371</v>
      </c>
      <c r="AW6306" s="287" t="s">
        <v>31</v>
      </c>
      <c r="AX6306" s="287" t="s">
        <v>84</v>
      </c>
      <c r="AY6306" s="288" t="s">
        <v>366</v>
      </c>
    </row>
    <row r="6307" spans="2:65" s="74" customFormat="1" ht="66.75" customHeight="1">
      <c r="B6307" s="73"/>
      <c r="C6307" s="260" t="s">
        <v>5273</v>
      </c>
      <c r="D6307" s="260" t="s">
        <v>368</v>
      </c>
      <c r="E6307" s="261" t="s">
        <v>5274</v>
      </c>
      <c r="F6307" s="262" t="s">
        <v>5275</v>
      </c>
      <c r="G6307" s="263" t="s">
        <v>630</v>
      </c>
      <c r="H6307" s="264">
        <v>1</v>
      </c>
      <c r="I6307" s="26"/>
      <c r="J6307" s="266">
        <f>ROUND(I6307*H6307,2)</f>
        <v>0</v>
      </c>
      <c r="K6307" s="267"/>
      <c r="L6307" s="73"/>
      <c r="M6307" s="27" t="s">
        <v>1</v>
      </c>
      <c r="N6307" s="233" t="s">
        <v>43</v>
      </c>
      <c r="P6307" s="269">
        <f>O6307*H6307</f>
        <v>0</v>
      </c>
      <c r="Q6307" s="269">
        <v>2.1499999999999999E-4</v>
      </c>
      <c r="R6307" s="269">
        <f>Q6307*H6307</f>
        <v>2.1499999999999999E-4</v>
      </c>
      <c r="S6307" s="269">
        <v>0</v>
      </c>
      <c r="T6307" s="270">
        <f>S6307*H6307</f>
        <v>0</v>
      </c>
      <c r="AR6307" s="271" t="s">
        <v>495</v>
      </c>
      <c r="AT6307" s="271" t="s">
        <v>368</v>
      </c>
      <c r="AU6307" s="271" t="s">
        <v>90</v>
      </c>
      <c r="AY6307" s="53" t="s">
        <v>366</v>
      </c>
      <c r="BE6307" s="179">
        <f>IF(N6307="základná",J6307,0)</f>
        <v>0</v>
      </c>
      <c r="BF6307" s="179">
        <f>IF(N6307="znížená",J6307,0)</f>
        <v>0</v>
      </c>
      <c r="BG6307" s="179">
        <f>IF(N6307="zákl. prenesená",J6307,0)</f>
        <v>0</v>
      </c>
      <c r="BH6307" s="179">
        <f>IF(N6307="zníž. prenesená",J6307,0)</f>
        <v>0</v>
      </c>
      <c r="BI6307" s="179">
        <f>IF(N6307="nulová",J6307,0)</f>
        <v>0</v>
      </c>
      <c r="BJ6307" s="53" t="s">
        <v>90</v>
      </c>
      <c r="BK6307" s="179">
        <f>ROUND(I6307*H6307,2)</f>
        <v>0</v>
      </c>
      <c r="BL6307" s="53" t="s">
        <v>495</v>
      </c>
      <c r="BM6307" s="271" t="s">
        <v>5276</v>
      </c>
    </row>
    <row r="6308" spans="2:65" s="273" customFormat="1">
      <c r="B6308" s="272"/>
      <c r="D6308" s="274" t="s">
        <v>373</v>
      </c>
      <c r="E6308" s="275" t="s">
        <v>1</v>
      </c>
      <c r="F6308" s="276" t="s">
        <v>5277</v>
      </c>
      <c r="H6308" s="275" t="s">
        <v>1</v>
      </c>
      <c r="L6308" s="272"/>
      <c r="M6308" s="277"/>
      <c r="T6308" s="278"/>
      <c r="AT6308" s="275" t="s">
        <v>373</v>
      </c>
      <c r="AU6308" s="275" t="s">
        <v>90</v>
      </c>
      <c r="AV6308" s="273" t="s">
        <v>84</v>
      </c>
      <c r="AW6308" s="273" t="s">
        <v>31</v>
      </c>
      <c r="AX6308" s="273" t="s">
        <v>77</v>
      </c>
      <c r="AY6308" s="275" t="s">
        <v>366</v>
      </c>
    </row>
    <row r="6309" spans="2:65" s="280" customFormat="1">
      <c r="B6309" s="279"/>
      <c r="D6309" s="274" t="s">
        <v>373</v>
      </c>
      <c r="E6309" s="281" t="s">
        <v>1</v>
      </c>
      <c r="F6309" s="282" t="s">
        <v>84</v>
      </c>
      <c r="H6309" s="283">
        <v>1</v>
      </c>
      <c r="L6309" s="279"/>
      <c r="M6309" s="284"/>
      <c r="T6309" s="285"/>
      <c r="AT6309" s="281" t="s">
        <v>373</v>
      </c>
      <c r="AU6309" s="281" t="s">
        <v>90</v>
      </c>
      <c r="AV6309" s="280" t="s">
        <v>90</v>
      </c>
      <c r="AW6309" s="280" t="s">
        <v>31</v>
      </c>
      <c r="AX6309" s="280" t="s">
        <v>77</v>
      </c>
      <c r="AY6309" s="281" t="s">
        <v>366</v>
      </c>
    </row>
    <row r="6310" spans="2:65" s="287" customFormat="1">
      <c r="B6310" s="286"/>
      <c r="D6310" s="274" t="s">
        <v>373</v>
      </c>
      <c r="E6310" s="288" t="s">
        <v>1</v>
      </c>
      <c r="F6310" s="289" t="s">
        <v>378</v>
      </c>
      <c r="H6310" s="290">
        <v>1</v>
      </c>
      <c r="L6310" s="286"/>
      <c r="M6310" s="291"/>
      <c r="T6310" s="292"/>
      <c r="AT6310" s="288" t="s">
        <v>373</v>
      </c>
      <c r="AU6310" s="288" t="s">
        <v>90</v>
      </c>
      <c r="AV6310" s="287" t="s">
        <v>371</v>
      </c>
      <c r="AW6310" s="287" t="s">
        <v>31</v>
      </c>
      <c r="AX6310" s="287" t="s">
        <v>84</v>
      </c>
      <c r="AY6310" s="288" t="s">
        <v>366</v>
      </c>
    </row>
    <row r="6311" spans="2:65" s="74" customFormat="1" ht="66.75" customHeight="1">
      <c r="B6311" s="73"/>
      <c r="C6311" s="260" t="s">
        <v>5278</v>
      </c>
      <c r="D6311" s="260" t="s">
        <v>368</v>
      </c>
      <c r="E6311" s="261" t="s">
        <v>5279</v>
      </c>
      <c r="F6311" s="262" t="s">
        <v>5280</v>
      </c>
      <c r="G6311" s="263" t="s">
        <v>630</v>
      </c>
      <c r="H6311" s="264">
        <v>1</v>
      </c>
      <c r="I6311" s="26"/>
      <c r="J6311" s="266">
        <f>ROUND(I6311*H6311,2)</f>
        <v>0</v>
      </c>
      <c r="K6311" s="267"/>
      <c r="L6311" s="73"/>
      <c r="M6311" s="27" t="s">
        <v>1</v>
      </c>
      <c r="N6311" s="233" t="s">
        <v>43</v>
      </c>
      <c r="P6311" s="269">
        <f>O6311*H6311</f>
        <v>0</v>
      </c>
      <c r="Q6311" s="269">
        <v>2.1499999999999999E-4</v>
      </c>
      <c r="R6311" s="269">
        <f>Q6311*H6311</f>
        <v>2.1499999999999999E-4</v>
      </c>
      <c r="S6311" s="269">
        <v>0</v>
      </c>
      <c r="T6311" s="270">
        <f>S6311*H6311</f>
        <v>0</v>
      </c>
      <c r="AR6311" s="271" t="s">
        <v>495</v>
      </c>
      <c r="AT6311" s="271" t="s">
        <v>368</v>
      </c>
      <c r="AU6311" s="271" t="s">
        <v>90</v>
      </c>
      <c r="AY6311" s="53" t="s">
        <v>366</v>
      </c>
      <c r="BE6311" s="179">
        <f>IF(N6311="základná",J6311,0)</f>
        <v>0</v>
      </c>
      <c r="BF6311" s="179">
        <f>IF(N6311="znížená",J6311,0)</f>
        <v>0</v>
      </c>
      <c r="BG6311" s="179">
        <f>IF(N6311="zákl. prenesená",J6311,0)</f>
        <v>0</v>
      </c>
      <c r="BH6311" s="179">
        <f>IF(N6311="zníž. prenesená",J6311,0)</f>
        <v>0</v>
      </c>
      <c r="BI6311" s="179">
        <f>IF(N6311="nulová",J6311,0)</f>
        <v>0</v>
      </c>
      <c r="BJ6311" s="53" t="s">
        <v>90</v>
      </c>
      <c r="BK6311" s="179">
        <f>ROUND(I6311*H6311,2)</f>
        <v>0</v>
      </c>
      <c r="BL6311" s="53" t="s">
        <v>495</v>
      </c>
      <c r="BM6311" s="271" t="s">
        <v>5281</v>
      </c>
    </row>
    <row r="6312" spans="2:65" s="273" customFormat="1">
      <c r="B6312" s="272"/>
      <c r="D6312" s="274" t="s">
        <v>373</v>
      </c>
      <c r="E6312" s="275" t="s">
        <v>1</v>
      </c>
      <c r="F6312" s="276" t="s">
        <v>5282</v>
      </c>
      <c r="H6312" s="275" t="s">
        <v>1</v>
      </c>
      <c r="L6312" s="272"/>
      <c r="M6312" s="277"/>
      <c r="T6312" s="278"/>
      <c r="AT6312" s="275" t="s">
        <v>373</v>
      </c>
      <c r="AU6312" s="275" t="s">
        <v>90</v>
      </c>
      <c r="AV6312" s="273" t="s">
        <v>84</v>
      </c>
      <c r="AW6312" s="273" t="s">
        <v>31</v>
      </c>
      <c r="AX6312" s="273" t="s">
        <v>77</v>
      </c>
      <c r="AY6312" s="275" t="s">
        <v>366</v>
      </c>
    </row>
    <row r="6313" spans="2:65" s="280" customFormat="1">
      <c r="B6313" s="279"/>
      <c r="D6313" s="274" t="s">
        <v>373</v>
      </c>
      <c r="E6313" s="281" t="s">
        <v>1</v>
      </c>
      <c r="F6313" s="282" t="s">
        <v>84</v>
      </c>
      <c r="H6313" s="283">
        <v>1</v>
      </c>
      <c r="L6313" s="279"/>
      <c r="M6313" s="284"/>
      <c r="T6313" s="285"/>
      <c r="AT6313" s="281" t="s">
        <v>373</v>
      </c>
      <c r="AU6313" s="281" t="s">
        <v>90</v>
      </c>
      <c r="AV6313" s="280" t="s">
        <v>90</v>
      </c>
      <c r="AW6313" s="280" t="s">
        <v>31</v>
      </c>
      <c r="AX6313" s="280" t="s">
        <v>77</v>
      </c>
      <c r="AY6313" s="281" t="s">
        <v>366</v>
      </c>
    </row>
    <row r="6314" spans="2:65" s="287" customFormat="1">
      <c r="B6314" s="286"/>
      <c r="D6314" s="274" t="s">
        <v>373</v>
      </c>
      <c r="E6314" s="288" t="s">
        <v>1</v>
      </c>
      <c r="F6314" s="289" t="s">
        <v>378</v>
      </c>
      <c r="H6314" s="290">
        <v>1</v>
      </c>
      <c r="L6314" s="286"/>
      <c r="M6314" s="291"/>
      <c r="T6314" s="292"/>
      <c r="AT6314" s="288" t="s">
        <v>373</v>
      </c>
      <c r="AU6314" s="288" t="s">
        <v>90</v>
      </c>
      <c r="AV6314" s="287" t="s">
        <v>371</v>
      </c>
      <c r="AW6314" s="287" t="s">
        <v>31</v>
      </c>
      <c r="AX6314" s="287" t="s">
        <v>84</v>
      </c>
      <c r="AY6314" s="288" t="s">
        <v>366</v>
      </c>
    </row>
    <row r="6315" spans="2:65" s="74" customFormat="1" ht="76.349999999999994" customHeight="1">
      <c r="B6315" s="73"/>
      <c r="C6315" s="260" t="s">
        <v>5283</v>
      </c>
      <c r="D6315" s="260" t="s">
        <v>368</v>
      </c>
      <c r="E6315" s="261" t="s">
        <v>5284</v>
      </c>
      <c r="F6315" s="262" t="s">
        <v>5285</v>
      </c>
      <c r="G6315" s="263" t="s">
        <v>630</v>
      </c>
      <c r="H6315" s="264">
        <v>1</v>
      </c>
      <c r="I6315" s="26"/>
      <c r="J6315" s="266">
        <f>ROUND(I6315*H6315,2)</f>
        <v>0</v>
      </c>
      <c r="K6315" s="267"/>
      <c r="L6315" s="73"/>
      <c r="M6315" s="27" t="s">
        <v>1</v>
      </c>
      <c r="N6315" s="233" t="s">
        <v>43</v>
      </c>
      <c r="P6315" s="269">
        <f>O6315*H6315</f>
        <v>0</v>
      </c>
      <c r="Q6315" s="269">
        <v>1.1999999999999999E-3</v>
      </c>
      <c r="R6315" s="269">
        <f>Q6315*H6315</f>
        <v>1.1999999999999999E-3</v>
      </c>
      <c r="S6315" s="269">
        <v>0</v>
      </c>
      <c r="T6315" s="270">
        <f>S6315*H6315</f>
        <v>0</v>
      </c>
      <c r="AR6315" s="271" t="s">
        <v>495</v>
      </c>
      <c r="AT6315" s="271" t="s">
        <v>368</v>
      </c>
      <c r="AU6315" s="271" t="s">
        <v>90</v>
      </c>
      <c r="AY6315" s="53" t="s">
        <v>366</v>
      </c>
      <c r="BE6315" s="179">
        <f>IF(N6315="základná",J6315,0)</f>
        <v>0</v>
      </c>
      <c r="BF6315" s="179">
        <f>IF(N6315="znížená",J6315,0)</f>
        <v>0</v>
      </c>
      <c r="BG6315" s="179">
        <f>IF(N6315="zákl. prenesená",J6315,0)</f>
        <v>0</v>
      </c>
      <c r="BH6315" s="179">
        <f>IF(N6315="zníž. prenesená",J6315,0)</f>
        <v>0</v>
      </c>
      <c r="BI6315" s="179">
        <f>IF(N6315="nulová",J6315,0)</f>
        <v>0</v>
      </c>
      <c r="BJ6315" s="53" t="s">
        <v>90</v>
      </c>
      <c r="BK6315" s="179">
        <f>ROUND(I6315*H6315,2)</f>
        <v>0</v>
      </c>
      <c r="BL6315" s="53" t="s">
        <v>495</v>
      </c>
      <c r="BM6315" s="271" t="s">
        <v>5286</v>
      </c>
    </row>
    <row r="6316" spans="2:65" s="273" customFormat="1">
      <c r="B6316" s="272"/>
      <c r="D6316" s="274" t="s">
        <v>373</v>
      </c>
      <c r="E6316" s="275" t="s">
        <v>1</v>
      </c>
      <c r="F6316" s="276" t="s">
        <v>5287</v>
      </c>
      <c r="H6316" s="275" t="s">
        <v>1</v>
      </c>
      <c r="L6316" s="272"/>
      <c r="M6316" s="277"/>
      <c r="T6316" s="278"/>
      <c r="AT6316" s="275" t="s">
        <v>373</v>
      </c>
      <c r="AU6316" s="275" t="s">
        <v>90</v>
      </c>
      <c r="AV6316" s="273" t="s">
        <v>84</v>
      </c>
      <c r="AW6316" s="273" t="s">
        <v>31</v>
      </c>
      <c r="AX6316" s="273" t="s">
        <v>77</v>
      </c>
      <c r="AY6316" s="275" t="s">
        <v>366</v>
      </c>
    </row>
    <row r="6317" spans="2:65" s="280" customFormat="1">
      <c r="B6317" s="279"/>
      <c r="D6317" s="274" t="s">
        <v>373</v>
      </c>
      <c r="E6317" s="281" t="s">
        <v>1</v>
      </c>
      <c r="F6317" s="282" t="s">
        <v>84</v>
      </c>
      <c r="H6317" s="283">
        <v>1</v>
      </c>
      <c r="L6317" s="279"/>
      <c r="M6317" s="284"/>
      <c r="T6317" s="285"/>
      <c r="AT6317" s="281" t="s">
        <v>373</v>
      </c>
      <c r="AU6317" s="281" t="s">
        <v>90</v>
      </c>
      <c r="AV6317" s="280" t="s">
        <v>90</v>
      </c>
      <c r="AW6317" s="280" t="s">
        <v>31</v>
      </c>
      <c r="AX6317" s="280" t="s">
        <v>77</v>
      </c>
      <c r="AY6317" s="281" t="s">
        <v>366</v>
      </c>
    </row>
    <row r="6318" spans="2:65" s="287" customFormat="1">
      <c r="B6318" s="286"/>
      <c r="D6318" s="274" t="s">
        <v>373</v>
      </c>
      <c r="E6318" s="288" t="s">
        <v>1</v>
      </c>
      <c r="F6318" s="289" t="s">
        <v>378</v>
      </c>
      <c r="H6318" s="290">
        <v>1</v>
      </c>
      <c r="L6318" s="286"/>
      <c r="M6318" s="291"/>
      <c r="T6318" s="292"/>
      <c r="AT6318" s="288" t="s">
        <v>373</v>
      </c>
      <c r="AU6318" s="288" t="s">
        <v>90</v>
      </c>
      <c r="AV6318" s="287" t="s">
        <v>371</v>
      </c>
      <c r="AW6318" s="287" t="s">
        <v>31</v>
      </c>
      <c r="AX6318" s="287" t="s">
        <v>84</v>
      </c>
      <c r="AY6318" s="288" t="s">
        <v>366</v>
      </c>
    </row>
    <row r="6319" spans="2:65" s="74" customFormat="1" ht="66.75" customHeight="1">
      <c r="B6319" s="73"/>
      <c r="C6319" s="260" t="s">
        <v>5288</v>
      </c>
      <c r="D6319" s="260" t="s">
        <v>368</v>
      </c>
      <c r="E6319" s="261" t="s">
        <v>5289</v>
      </c>
      <c r="F6319" s="262" t="s">
        <v>5290</v>
      </c>
      <c r="G6319" s="263" t="s">
        <v>630</v>
      </c>
      <c r="H6319" s="264">
        <v>1</v>
      </c>
      <c r="I6319" s="26"/>
      <c r="J6319" s="266">
        <f>ROUND(I6319*H6319,2)</f>
        <v>0</v>
      </c>
      <c r="K6319" s="267"/>
      <c r="L6319" s="73"/>
      <c r="M6319" s="27" t="s">
        <v>1</v>
      </c>
      <c r="N6319" s="233" t="s">
        <v>43</v>
      </c>
      <c r="P6319" s="269">
        <f>O6319*H6319</f>
        <v>0</v>
      </c>
      <c r="Q6319" s="269">
        <v>1.1999999999999999E-3</v>
      </c>
      <c r="R6319" s="269">
        <f>Q6319*H6319</f>
        <v>1.1999999999999999E-3</v>
      </c>
      <c r="S6319" s="269">
        <v>0</v>
      </c>
      <c r="T6319" s="270">
        <f>S6319*H6319</f>
        <v>0</v>
      </c>
      <c r="AR6319" s="271" t="s">
        <v>495</v>
      </c>
      <c r="AT6319" s="271" t="s">
        <v>368</v>
      </c>
      <c r="AU6319" s="271" t="s">
        <v>90</v>
      </c>
      <c r="AY6319" s="53" t="s">
        <v>366</v>
      </c>
      <c r="BE6319" s="179">
        <f>IF(N6319="základná",J6319,0)</f>
        <v>0</v>
      </c>
      <c r="BF6319" s="179">
        <f>IF(N6319="znížená",J6319,0)</f>
        <v>0</v>
      </c>
      <c r="BG6319" s="179">
        <f>IF(N6319="zákl. prenesená",J6319,0)</f>
        <v>0</v>
      </c>
      <c r="BH6319" s="179">
        <f>IF(N6319="zníž. prenesená",J6319,0)</f>
        <v>0</v>
      </c>
      <c r="BI6319" s="179">
        <f>IF(N6319="nulová",J6319,0)</f>
        <v>0</v>
      </c>
      <c r="BJ6319" s="53" t="s">
        <v>90</v>
      </c>
      <c r="BK6319" s="179">
        <f>ROUND(I6319*H6319,2)</f>
        <v>0</v>
      </c>
      <c r="BL6319" s="53" t="s">
        <v>495</v>
      </c>
      <c r="BM6319" s="271" t="s">
        <v>5291</v>
      </c>
    </row>
    <row r="6320" spans="2:65" s="273" customFormat="1">
      <c r="B6320" s="272"/>
      <c r="D6320" s="274" t="s">
        <v>373</v>
      </c>
      <c r="E6320" s="275" t="s">
        <v>1</v>
      </c>
      <c r="F6320" s="276" t="s">
        <v>5292</v>
      </c>
      <c r="H6320" s="275" t="s">
        <v>1</v>
      </c>
      <c r="L6320" s="272"/>
      <c r="M6320" s="277"/>
      <c r="T6320" s="278"/>
      <c r="AT6320" s="275" t="s">
        <v>373</v>
      </c>
      <c r="AU6320" s="275" t="s">
        <v>90</v>
      </c>
      <c r="AV6320" s="273" t="s">
        <v>84</v>
      </c>
      <c r="AW6320" s="273" t="s">
        <v>31</v>
      </c>
      <c r="AX6320" s="273" t="s">
        <v>77</v>
      </c>
      <c r="AY6320" s="275" t="s">
        <v>366</v>
      </c>
    </row>
    <row r="6321" spans="2:65" s="280" customFormat="1">
      <c r="B6321" s="279"/>
      <c r="D6321" s="274" t="s">
        <v>373</v>
      </c>
      <c r="E6321" s="281" t="s">
        <v>1</v>
      </c>
      <c r="F6321" s="282" t="s">
        <v>84</v>
      </c>
      <c r="H6321" s="283">
        <v>1</v>
      </c>
      <c r="L6321" s="279"/>
      <c r="M6321" s="284"/>
      <c r="T6321" s="285"/>
      <c r="AT6321" s="281" t="s">
        <v>373</v>
      </c>
      <c r="AU6321" s="281" t="s">
        <v>90</v>
      </c>
      <c r="AV6321" s="280" t="s">
        <v>90</v>
      </c>
      <c r="AW6321" s="280" t="s">
        <v>31</v>
      </c>
      <c r="AX6321" s="280" t="s">
        <v>77</v>
      </c>
      <c r="AY6321" s="281" t="s">
        <v>366</v>
      </c>
    </row>
    <row r="6322" spans="2:65" s="287" customFormat="1">
      <c r="B6322" s="286"/>
      <c r="D6322" s="274" t="s">
        <v>373</v>
      </c>
      <c r="E6322" s="288" t="s">
        <v>1</v>
      </c>
      <c r="F6322" s="289" t="s">
        <v>378</v>
      </c>
      <c r="H6322" s="290">
        <v>1</v>
      </c>
      <c r="L6322" s="286"/>
      <c r="M6322" s="291"/>
      <c r="T6322" s="292"/>
      <c r="AT6322" s="288" t="s">
        <v>373</v>
      </c>
      <c r="AU6322" s="288" t="s">
        <v>90</v>
      </c>
      <c r="AV6322" s="287" t="s">
        <v>371</v>
      </c>
      <c r="AW6322" s="287" t="s">
        <v>31</v>
      </c>
      <c r="AX6322" s="287" t="s">
        <v>84</v>
      </c>
      <c r="AY6322" s="288" t="s">
        <v>366</v>
      </c>
    </row>
    <row r="6323" spans="2:65" s="74" customFormat="1" ht="66.75" customHeight="1">
      <c r="B6323" s="73"/>
      <c r="C6323" s="260" t="s">
        <v>5293</v>
      </c>
      <c r="D6323" s="260" t="s">
        <v>368</v>
      </c>
      <c r="E6323" s="261" t="s">
        <v>5294</v>
      </c>
      <c r="F6323" s="262" t="s">
        <v>5295</v>
      </c>
      <c r="G6323" s="263" t="s">
        <v>630</v>
      </c>
      <c r="H6323" s="264">
        <v>1</v>
      </c>
      <c r="I6323" s="26"/>
      <c r="J6323" s="266">
        <f>ROUND(I6323*H6323,2)</f>
        <v>0</v>
      </c>
      <c r="K6323" s="267"/>
      <c r="L6323" s="73"/>
      <c r="M6323" s="27" t="s">
        <v>1</v>
      </c>
      <c r="N6323" s="233" t="s">
        <v>43</v>
      </c>
      <c r="P6323" s="269">
        <f>O6323*H6323</f>
        <v>0</v>
      </c>
      <c r="Q6323" s="269">
        <v>0</v>
      </c>
      <c r="R6323" s="269">
        <f>Q6323*H6323</f>
        <v>0</v>
      </c>
      <c r="S6323" s="269">
        <v>0</v>
      </c>
      <c r="T6323" s="270">
        <f>S6323*H6323</f>
        <v>0</v>
      </c>
      <c r="AR6323" s="271" t="s">
        <v>495</v>
      </c>
      <c r="AT6323" s="271" t="s">
        <v>368</v>
      </c>
      <c r="AU6323" s="271" t="s">
        <v>90</v>
      </c>
      <c r="AY6323" s="53" t="s">
        <v>366</v>
      </c>
      <c r="BE6323" s="179">
        <f>IF(N6323="základná",J6323,0)</f>
        <v>0</v>
      </c>
      <c r="BF6323" s="179">
        <f>IF(N6323="znížená",J6323,0)</f>
        <v>0</v>
      </c>
      <c r="BG6323" s="179">
        <f>IF(N6323="zákl. prenesená",J6323,0)</f>
        <v>0</v>
      </c>
      <c r="BH6323" s="179">
        <f>IF(N6323="zníž. prenesená",J6323,0)</f>
        <v>0</v>
      </c>
      <c r="BI6323" s="179">
        <f>IF(N6323="nulová",J6323,0)</f>
        <v>0</v>
      </c>
      <c r="BJ6323" s="53" t="s">
        <v>90</v>
      </c>
      <c r="BK6323" s="179">
        <f>ROUND(I6323*H6323,2)</f>
        <v>0</v>
      </c>
      <c r="BL6323" s="53" t="s">
        <v>495</v>
      </c>
      <c r="BM6323" s="271" t="s">
        <v>5296</v>
      </c>
    </row>
    <row r="6324" spans="2:65" s="273" customFormat="1">
      <c r="B6324" s="272"/>
      <c r="D6324" s="274" t="s">
        <v>373</v>
      </c>
      <c r="E6324" s="275" t="s">
        <v>1</v>
      </c>
      <c r="F6324" s="276" t="s">
        <v>5297</v>
      </c>
      <c r="H6324" s="275" t="s">
        <v>1</v>
      </c>
      <c r="L6324" s="272"/>
      <c r="M6324" s="277"/>
      <c r="T6324" s="278"/>
      <c r="AT6324" s="275" t="s">
        <v>373</v>
      </c>
      <c r="AU6324" s="275" t="s">
        <v>90</v>
      </c>
      <c r="AV6324" s="273" t="s">
        <v>84</v>
      </c>
      <c r="AW6324" s="273" t="s">
        <v>31</v>
      </c>
      <c r="AX6324" s="273" t="s">
        <v>77</v>
      </c>
      <c r="AY6324" s="275" t="s">
        <v>366</v>
      </c>
    </row>
    <row r="6325" spans="2:65" s="280" customFormat="1">
      <c r="B6325" s="279"/>
      <c r="D6325" s="274" t="s">
        <v>373</v>
      </c>
      <c r="E6325" s="281" t="s">
        <v>1</v>
      </c>
      <c r="F6325" s="282" t="s">
        <v>84</v>
      </c>
      <c r="H6325" s="283">
        <v>1</v>
      </c>
      <c r="L6325" s="279"/>
      <c r="M6325" s="284"/>
      <c r="T6325" s="285"/>
      <c r="AT6325" s="281" t="s">
        <v>373</v>
      </c>
      <c r="AU6325" s="281" t="s">
        <v>90</v>
      </c>
      <c r="AV6325" s="280" t="s">
        <v>90</v>
      </c>
      <c r="AW6325" s="280" t="s">
        <v>31</v>
      </c>
      <c r="AX6325" s="280" t="s">
        <v>77</v>
      </c>
      <c r="AY6325" s="281" t="s">
        <v>366</v>
      </c>
    </row>
    <row r="6326" spans="2:65" s="287" customFormat="1">
      <c r="B6326" s="286"/>
      <c r="D6326" s="274" t="s">
        <v>373</v>
      </c>
      <c r="E6326" s="288" t="s">
        <v>1</v>
      </c>
      <c r="F6326" s="289" t="s">
        <v>378</v>
      </c>
      <c r="H6326" s="290">
        <v>1</v>
      </c>
      <c r="L6326" s="286"/>
      <c r="M6326" s="291"/>
      <c r="T6326" s="292"/>
      <c r="AT6326" s="288" t="s">
        <v>373</v>
      </c>
      <c r="AU6326" s="288" t="s">
        <v>90</v>
      </c>
      <c r="AV6326" s="287" t="s">
        <v>371</v>
      </c>
      <c r="AW6326" s="287" t="s">
        <v>31</v>
      </c>
      <c r="AX6326" s="287" t="s">
        <v>84</v>
      </c>
      <c r="AY6326" s="288" t="s">
        <v>366</v>
      </c>
    </row>
    <row r="6327" spans="2:65" s="74" customFormat="1" ht="55.5" customHeight="1">
      <c r="B6327" s="73"/>
      <c r="C6327" s="260" t="s">
        <v>5298</v>
      </c>
      <c r="D6327" s="260" t="s">
        <v>368</v>
      </c>
      <c r="E6327" s="261" t="s">
        <v>5299</v>
      </c>
      <c r="F6327" s="262" t="s">
        <v>5300</v>
      </c>
      <c r="G6327" s="263" t="s">
        <v>630</v>
      </c>
      <c r="H6327" s="264">
        <v>1</v>
      </c>
      <c r="I6327" s="26"/>
      <c r="J6327" s="266">
        <f>ROUND(I6327*H6327,2)</f>
        <v>0</v>
      </c>
      <c r="K6327" s="267"/>
      <c r="L6327" s="73"/>
      <c r="M6327" s="27" t="s">
        <v>1</v>
      </c>
      <c r="N6327" s="233" t="s">
        <v>43</v>
      </c>
      <c r="P6327" s="269">
        <f>O6327*H6327</f>
        <v>0</v>
      </c>
      <c r="Q6327" s="269">
        <v>0</v>
      </c>
      <c r="R6327" s="269">
        <f>Q6327*H6327</f>
        <v>0</v>
      </c>
      <c r="S6327" s="269">
        <v>0</v>
      </c>
      <c r="T6327" s="270">
        <f>S6327*H6327</f>
        <v>0</v>
      </c>
      <c r="AR6327" s="271" t="s">
        <v>495</v>
      </c>
      <c r="AT6327" s="271" t="s">
        <v>368</v>
      </c>
      <c r="AU6327" s="271" t="s">
        <v>90</v>
      </c>
      <c r="AY6327" s="53" t="s">
        <v>366</v>
      </c>
      <c r="BE6327" s="179">
        <f>IF(N6327="základná",J6327,0)</f>
        <v>0</v>
      </c>
      <c r="BF6327" s="179">
        <f>IF(N6327="znížená",J6327,0)</f>
        <v>0</v>
      </c>
      <c r="BG6327" s="179">
        <f>IF(N6327="zákl. prenesená",J6327,0)</f>
        <v>0</v>
      </c>
      <c r="BH6327" s="179">
        <f>IF(N6327="zníž. prenesená",J6327,0)</f>
        <v>0</v>
      </c>
      <c r="BI6327" s="179">
        <f>IF(N6327="nulová",J6327,0)</f>
        <v>0</v>
      </c>
      <c r="BJ6327" s="53" t="s">
        <v>90</v>
      </c>
      <c r="BK6327" s="179">
        <f>ROUND(I6327*H6327,2)</f>
        <v>0</v>
      </c>
      <c r="BL6327" s="53" t="s">
        <v>495</v>
      </c>
      <c r="BM6327" s="271" t="s">
        <v>5301</v>
      </c>
    </row>
    <row r="6328" spans="2:65" s="273" customFormat="1">
      <c r="B6328" s="272"/>
      <c r="D6328" s="274" t="s">
        <v>373</v>
      </c>
      <c r="E6328" s="275" t="s">
        <v>1</v>
      </c>
      <c r="F6328" s="276" t="s">
        <v>5302</v>
      </c>
      <c r="H6328" s="275" t="s">
        <v>1</v>
      </c>
      <c r="L6328" s="272"/>
      <c r="M6328" s="277"/>
      <c r="T6328" s="278"/>
      <c r="AT6328" s="275" t="s">
        <v>373</v>
      </c>
      <c r="AU6328" s="275" t="s">
        <v>90</v>
      </c>
      <c r="AV6328" s="273" t="s">
        <v>84</v>
      </c>
      <c r="AW6328" s="273" t="s">
        <v>31</v>
      </c>
      <c r="AX6328" s="273" t="s">
        <v>77</v>
      </c>
      <c r="AY6328" s="275" t="s">
        <v>366</v>
      </c>
    </row>
    <row r="6329" spans="2:65" s="280" customFormat="1">
      <c r="B6329" s="279"/>
      <c r="D6329" s="274" t="s">
        <v>373</v>
      </c>
      <c r="E6329" s="281" t="s">
        <v>1</v>
      </c>
      <c r="F6329" s="282" t="s">
        <v>84</v>
      </c>
      <c r="H6329" s="283">
        <v>1</v>
      </c>
      <c r="L6329" s="279"/>
      <c r="M6329" s="284"/>
      <c r="T6329" s="285"/>
      <c r="AT6329" s="281" t="s">
        <v>373</v>
      </c>
      <c r="AU6329" s="281" t="s">
        <v>90</v>
      </c>
      <c r="AV6329" s="280" t="s">
        <v>90</v>
      </c>
      <c r="AW6329" s="280" t="s">
        <v>31</v>
      </c>
      <c r="AX6329" s="280" t="s">
        <v>77</v>
      </c>
      <c r="AY6329" s="281" t="s">
        <v>366</v>
      </c>
    </row>
    <row r="6330" spans="2:65" s="287" customFormat="1">
      <c r="B6330" s="286"/>
      <c r="D6330" s="274" t="s">
        <v>373</v>
      </c>
      <c r="E6330" s="288" t="s">
        <v>1</v>
      </c>
      <c r="F6330" s="289" t="s">
        <v>378</v>
      </c>
      <c r="H6330" s="290">
        <v>1</v>
      </c>
      <c r="L6330" s="286"/>
      <c r="M6330" s="291"/>
      <c r="T6330" s="292"/>
      <c r="AT6330" s="288" t="s">
        <v>373</v>
      </c>
      <c r="AU6330" s="288" t="s">
        <v>90</v>
      </c>
      <c r="AV6330" s="287" t="s">
        <v>371</v>
      </c>
      <c r="AW6330" s="287" t="s">
        <v>31</v>
      </c>
      <c r="AX6330" s="287" t="s">
        <v>84</v>
      </c>
      <c r="AY6330" s="288" t="s">
        <v>366</v>
      </c>
    </row>
    <row r="6331" spans="2:65" s="74" customFormat="1" ht="55.5" customHeight="1">
      <c r="B6331" s="73"/>
      <c r="C6331" s="260" t="s">
        <v>5303</v>
      </c>
      <c r="D6331" s="260" t="s">
        <v>368</v>
      </c>
      <c r="E6331" s="261" t="s">
        <v>5304</v>
      </c>
      <c r="F6331" s="262" t="s">
        <v>5305</v>
      </c>
      <c r="G6331" s="263" t="s">
        <v>630</v>
      </c>
      <c r="H6331" s="264">
        <v>1</v>
      </c>
      <c r="I6331" s="26"/>
      <c r="J6331" s="266">
        <f>ROUND(I6331*H6331,2)</f>
        <v>0</v>
      </c>
      <c r="K6331" s="267"/>
      <c r="L6331" s="73"/>
      <c r="M6331" s="27" t="s">
        <v>1</v>
      </c>
      <c r="N6331" s="233" t="s">
        <v>43</v>
      </c>
      <c r="P6331" s="269">
        <f>O6331*H6331</f>
        <v>0</v>
      </c>
      <c r="Q6331" s="269">
        <v>0</v>
      </c>
      <c r="R6331" s="269">
        <f>Q6331*H6331</f>
        <v>0</v>
      </c>
      <c r="S6331" s="269">
        <v>0</v>
      </c>
      <c r="T6331" s="270">
        <f>S6331*H6331</f>
        <v>0</v>
      </c>
      <c r="AR6331" s="271" t="s">
        <v>495</v>
      </c>
      <c r="AT6331" s="271" t="s">
        <v>368</v>
      </c>
      <c r="AU6331" s="271" t="s">
        <v>90</v>
      </c>
      <c r="AY6331" s="53" t="s">
        <v>366</v>
      </c>
      <c r="BE6331" s="179">
        <f>IF(N6331="základná",J6331,0)</f>
        <v>0</v>
      </c>
      <c r="BF6331" s="179">
        <f>IF(N6331="znížená",J6331,0)</f>
        <v>0</v>
      </c>
      <c r="BG6331" s="179">
        <f>IF(N6331="zákl. prenesená",J6331,0)</f>
        <v>0</v>
      </c>
      <c r="BH6331" s="179">
        <f>IF(N6331="zníž. prenesená",J6331,0)</f>
        <v>0</v>
      </c>
      <c r="BI6331" s="179">
        <f>IF(N6331="nulová",J6331,0)</f>
        <v>0</v>
      </c>
      <c r="BJ6331" s="53" t="s">
        <v>90</v>
      </c>
      <c r="BK6331" s="179">
        <f>ROUND(I6331*H6331,2)</f>
        <v>0</v>
      </c>
      <c r="BL6331" s="53" t="s">
        <v>495</v>
      </c>
      <c r="BM6331" s="271" t="s">
        <v>5306</v>
      </c>
    </row>
    <row r="6332" spans="2:65" s="273" customFormat="1">
      <c r="B6332" s="272"/>
      <c r="D6332" s="274" t="s">
        <v>373</v>
      </c>
      <c r="E6332" s="275" t="s">
        <v>1</v>
      </c>
      <c r="F6332" s="276" t="s">
        <v>5307</v>
      </c>
      <c r="H6332" s="275" t="s">
        <v>1</v>
      </c>
      <c r="L6332" s="272"/>
      <c r="M6332" s="277"/>
      <c r="T6332" s="278"/>
      <c r="AT6332" s="275" t="s">
        <v>373</v>
      </c>
      <c r="AU6332" s="275" t="s">
        <v>90</v>
      </c>
      <c r="AV6332" s="273" t="s">
        <v>84</v>
      </c>
      <c r="AW6332" s="273" t="s">
        <v>31</v>
      </c>
      <c r="AX6332" s="273" t="s">
        <v>77</v>
      </c>
      <c r="AY6332" s="275" t="s">
        <v>366</v>
      </c>
    </row>
    <row r="6333" spans="2:65" s="280" customFormat="1">
      <c r="B6333" s="279"/>
      <c r="D6333" s="274" t="s">
        <v>373</v>
      </c>
      <c r="E6333" s="281" t="s">
        <v>1</v>
      </c>
      <c r="F6333" s="282" t="s">
        <v>84</v>
      </c>
      <c r="H6333" s="283">
        <v>1</v>
      </c>
      <c r="L6333" s="279"/>
      <c r="M6333" s="284"/>
      <c r="T6333" s="285"/>
      <c r="AT6333" s="281" t="s">
        <v>373</v>
      </c>
      <c r="AU6333" s="281" t="s">
        <v>90</v>
      </c>
      <c r="AV6333" s="280" t="s">
        <v>90</v>
      </c>
      <c r="AW6333" s="280" t="s">
        <v>31</v>
      </c>
      <c r="AX6333" s="280" t="s">
        <v>77</v>
      </c>
      <c r="AY6333" s="281" t="s">
        <v>366</v>
      </c>
    </row>
    <row r="6334" spans="2:65" s="287" customFormat="1">
      <c r="B6334" s="286"/>
      <c r="D6334" s="274" t="s">
        <v>373</v>
      </c>
      <c r="E6334" s="288" t="s">
        <v>1</v>
      </c>
      <c r="F6334" s="289" t="s">
        <v>378</v>
      </c>
      <c r="H6334" s="290">
        <v>1</v>
      </c>
      <c r="L6334" s="286"/>
      <c r="M6334" s="291"/>
      <c r="T6334" s="292"/>
      <c r="AT6334" s="288" t="s">
        <v>373</v>
      </c>
      <c r="AU6334" s="288" t="s">
        <v>90</v>
      </c>
      <c r="AV6334" s="287" t="s">
        <v>371</v>
      </c>
      <c r="AW6334" s="287" t="s">
        <v>31</v>
      </c>
      <c r="AX6334" s="287" t="s">
        <v>84</v>
      </c>
      <c r="AY6334" s="288" t="s">
        <v>366</v>
      </c>
    </row>
    <row r="6335" spans="2:65" s="74" customFormat="1" ht="55.5" customHeight="1">
      <c r="B6335" s="73"/>
      <c r="C6335" s="260" t="s">
        <v>5308</v>
      </c>
      <c r="D6335" s="260" t="s">
        <v>368</v>
      </c>
      <c r="E6335" s="261" t="s">
        <v>5309</v>
      </c>
      <c r="F6335" s="262" t="s">
        <v>5310</v>
      </c>
      <c r="G6335" s="263" t="s">
        <v>630</v>
      </c>
      <c r="H6335" s="264">
        <v>1</v>
      </c>
      <c r="I6335" s="26"/>
      <c r="J6335" s="266">
        <f>ROUND(I6335*H6335,2)</f>
        <v>0</v>
      </c>
      <c r="K6335" s="267"/>
      <c r="L6335" s="73"/>
      <c r="M6335" s="27" t="s">
        <v>1</v>
      </c>
      <c r="N6335" s="233" t="s">
        <v>43</v>
      </c>
      <c r="P6335" s="269">
        <f>O6335*H6335</f>
        <v>0</v>
      </c>
      <c r="Q6335" s="269">
        <v>0</v>
      </c>
      <c r="R6335" s="269">
        <f>Q6335*H6335</f>
        <v>0</v>
      </c>
      <c r="S6335" s="269">
        <v>0</v>
      </c>
      <c r="T6335" s="270">
        <f>S6335*H6335</f>
        <v>0</v>
      </c>
      <c r="AR6335" s="271" t="s">
        <v>495</v>
      </c>
      <c r="AT6335" s="271" t="s">
        <v>368</v>
      </c>
      <c r="AU6335" s="271" t="s">
        <v>90</v>
      </c>
      <c r="AY6335" s="53" t="s">
        <v>366</v>
      </c>
      <c r="BE6335" s="179">
        <f>IF(N6335="základná",J6335,0)</f>
        <v>0</v>
      </c>
      <c r="BF6335" s="179">
        <f>IF(N6335="znížená",J6335,0)</f>
        <v>0</v>
      </c>
      <c r="BG6335" s="179">
        <f>IF(N6335="zákl. prenesená",J6335,0)</f>
        <v>0</v>
      </c>
      <c r="BH6335" s="179">
        <f>IF(N6335="zníž. prenesená",J6335,0)</f>
        <v>0</v>
      </c>
      <c r="BI6335" s="179">
        <f>IF(N6335="nulová",J6335,0)</f>
        <v>0</v>
      </c>
      <c r="BJ6335" s="53" t="s">
        <v>90</v>
      </c>
      <c r="BK6335" s="179">
        <f>ROUND(I6335*H6335,2)</f>
        <v>0</v>
      </c>
      <c r="BL6335" s="53" t="s">
        <v>495</v>
      </c>
      <c r="BM6335" s="271" t="s">
        <v>5311</v>
      </c>
    </row>
    <row r="6336" spans="2:65" s="273" customFormat="1">
      <c r="B6336" s="272"/>
      <c r="D6336" s="274" t="s">
        <v>373</v>
      </c>
      <c r="E6336" s="275" t="s">
        <v>1</v>
      </c>
      <c r="F6336" s="276" t="s">
        <v>5312</v>
      </c>
      <c r="H6336" s="275" t="s">
        <v>1</v>
      </c>
      <c r="L6336" s="272"/>
      <c r="M6336" s="277"/>
      <c r="T6336" s="278"/>
      <c r="AT6336" s="275" t="s">
        <v>373</v>
      </c>
      <c r="AU6336" s="275" t="s">
        <v>90</v>
      </c>
      <c r="AV6336" s="273" t="s">
        <v>84</v>
      </c>
      <c r="AW6336" s="273" t="s">
        <v>31</v>
      </c>
      <c r="AX6336" s="273" t="s">
        <v>77</v>
      </c>
      <c r="AY6336" s="275" t="s">
        <v>366</v>
      </c>
    </row>
    <row r="6337" spans="2:65" s="280" customFormat="1">
      <c r="B6337" s="279"/>
      <c r="D6337" s="274" t="s">
        <v>373</v>
      </c>
      <c r="E6337" s="281" t="s">
        <v>1</v>
      </c>
      <c r="F6337" s="282" t="s">
        <v>84</v>
      </c>
      <c r="H6337" s="283">
        <v>1</v>
      </c>
      <c r="L6337" s="279"/>
      <c r="M6337" s="284"/>
      <c r="T6337" s="285"/>
      <c r="AT6337" s="281" t="s">
        <v>373</v>
      </c>
      <c r="AU6337" s="281" t="s">
        <v>90</v>
      </c>
      <c r="AV6337" s="280" t="s">
        <v>90</v>
      </c>
      <c r="AW6337" s="280" t="s">
        <v>31</v>
      </c>
      <c r="AX6337" s="280" t="s">
        <v>77</v>
      </c>
      <c r="AY6337" s="281" t="s">
        <v>366</v>
      </c>
    </row>
    <row r="6338" spans="2:65" s="287" customFormat="1">
      <c r="B6338" s="286"/>
      <c r="D6338" s="274" t="s">
        <v>373</v>
      </c>
      <c r="E6338" s="288" t="s">
        <v>1</v>
      </c>
      <c r="F6338" s="289" t="s">
        <v>378</v>
      </c>
      <c r="H6338" s="290">
        <v>1</v>
      </c>
      <c r="L6338" s="286"/>
      <c r="M6338" s="291"/>
      <c r="T6338" s="292"/>
      <c r="AT6338" s="288" t="s">
        <v>373</v>
      </c>
      <c r="AU6338" s="288" t="s">
        <v>90</v>
      </c>
      <c r="AV6338" s="287" t="s">
        <v>371</v>
      </c>
      <c r="AW6338" s="287" t="s">
        <v>31</v>
      </c>
      <c r="AX6338" s="287" t="s">
        <v>84</v>
      </c>
      <c r="AY6338" s="288" t="s">
        <v>366</v>
      </c>
    </row>
    <row r="6339" spans="2:65" s="74" customFormat="1" ht="55.5" customHeight="1">
      <c r="B6339" s="73"/>
      <c r="C6339" s="260" t="s">
        <v>5313</v>
      </c>
      <c r="D6339" s="260" t="s">
        <v>368</v>
      </c>
      <c r="E6339" s="261" t="s">
        <v>5314</v>
      </c>
      <c r="F6339" s="262" t="s">
        <v>5315</v>
      </c>
      <c r="G6339" s="263" t="s">
        <v>630</v>
      </c>
      <c r="H6339" s="264">
        <v>1</v>
      </c>
      <c r="I6339" s="26"/>
      <c r="J6339" s="266">
        <f>ROUND(I6339*H6339,2)</f>
        <v>0</v>
      </c>
      <c r="K6339" s="267"/>
      <c r="L6339" s="73"/>
      <c r="M6339" s="27" t="s">
        <v>1</v>
      </c>
      <c r="N6339" s="233" t="s">
        <v>43</v>
      </c>
      <c r="P6339" s="269">
        <f>O6339*H6339</f>
        <v>0</v>
      </c>
      <c r="Q6339" s="269">
        <v>0</v>
      </c>
      <c r="R6339" s="269">
        <f>Q6339*H6339</f>
        <v>0</v>
      </c>
      <c r="S6339" s="269">
        <v>0</v>
      </c>
      <c r="T6339" s="270">
        <f>S6339*H6339</f>
        <v>0</v>
      </c>
      <c r="AR6339" s="271" t="s">
        <v>495</v>
      </c>
      <c r="AT6339" s="271" t="s">
        <v>368</v>
      </c>
      <c r="AU6339" s="271" t="s">
        <v>90</v>
      </c>
      <c r="AY6339" s="53" t="s">
        <v>366</v>
      </c>
      <c r="BE6339" s="179">
        <f>IF(N6339="základná",J6339,0)</f>
        <v>0</v>
      </c>
      <c r="BF6339" s="179">
        <f>IF(N6339="znížená",J6339,0)</f>
        <v>0</v>
      </c>
      <c r="BG6339" s="179">
        <f>IF(N6339="zákl. prenesená",J6339,0)</f>
        <v>0</v>
      </c>
      <c r="BH6339" s="179">
        <f>IF(N6339="zníž. prenesená",J6339,0)</f>
        <v>0</v>
      </c>
      <c r="BI6339" s="179">
        <f>IF(N6339="nulová",J6339,0)</f>
        <v>0</v>
      </c>
      <c r="BJ6339" s="53" t="s">
        <v>90</v>
      </c>
      <c r="BK6339" s="179">
        <f>ROUND(I6339*H6339,2)</f>
        <v>0</v>
      </c>
      <c r="BL6339" s="53" t="s">
        <v>495</v>
      </c>
      <c r="BM6339" s="271" t="s">
        <v>5316</v>
      </c>
    </row>
    <row r="6340" spans="2:65" s="273" customFormat="1">
      <c r="B6340" s="272"/>
      <c r="D6340" s="274" t="s">
        <v>373</v>
      </c>
      <c r="E6340" s="275" t="s">
        <v>1</v>
      </c>
      <c r="F6340" s="276" t="s">
        <v>5317</v>
      </c>
      <c r="H6340" s="275" t="s">
        <v>1</v>
      </c>
      <c r="L6340" s="272"/>
      <c r="M6340" s="277"/>
      <c r="T6340" s="278"/>
      <c r="AT6340" s="275" t="s">
        <v>373</v>
      </c>
      <c r="AU6340" s="275" t="s">
        <v>90</v>
      </c>
      <c r="AV6340" s="273" t="s">
        <v>84</v>
      </c>
      <c r="AW6340" s="273" t="s">
        <v>31</v>
      </c>
      <c r="AX6340" s="273" t="s">
        <v>77</v>
      </c>
      <c r="AY6340" s="275" t="s">
        <v>366</v>
      </c>
    </row>
    <row r="6341" spans="2:65" s="280" customFormat="1">
      <c r="B6341" s="279"/>
      <c r="D6341" s="274" t="s">
        <v>373</v>
      </c>
      <c r="E6341" s="281" t="s">
        <v>1</v>
      </c>
      <c r="F6341" s="282" t="s">
        <v>84</v>
      </c>
      <c r="H6341" s="283">
        <v>1</v>
      </c>
      <c r="L6341" s="279"/>
      <c r="M6341" s="284"/>
      <c r="T6341" s="285"/>
      <c r="AT6341" s="281" t="s">
        <v>373</v>
      </c>
      <c r="AU6341" s="281" t="s">
        <v>90</v>
      </c>
      <c r="AV6341" s="280" t="s">
        <v>90</v>
      </c>
      <c r="AW6341" s="280" t="s">
        <v>31</v>
      </c>
      <c r="AX6341" s="280" t="s">
        <v>77</v>
      </c>
      <c r="AY6341" s="281" t="s">
        <v>366</v>
      </c>
    </row>
    <row r="6342" spans="2:65" s="287" customFormat="1">
      <c r="B6342" s="286"/>
      <c r="D6342" s="274" t="s">
        <v>373</v>
      </c>
      <c r="E6342" s="288" t="s">
        <v>1</v>
      </c>
      <c r="F6342" s="289" t="s">
        <v>378</v>
      </c>
      <c r="H6342" s="290">
        <v>1</v>
      </c>
      <c r="L6342" s="286"/>
      <c r="M6342" s="291"/>
      <c r="T6342" s="292"/>
      <c r="AT6342" s="288" t="s">
        <v>373</v>
      </c>
      <c r="AU6342" s="288" t="s">
        <v>90</v>
      </c>
      <c r="AV6342" s="287" t="s">
        <v>371</v>
      </c>
      <c r="AW6342" s="287" t="s">
        <v>31</v>
      </c>
      <c r="AX6342" s="287" t="s">
        <v>84</v>
      </c>
      <c r="AY6342" s="288" t="s">
        <v>366</v>
      </c>
    </row>
    <row r="6343" spans="2:65" s="74" customFormat="1" ht="55.5" customHeight="1">
      <c r="B6343" s="73"/>
      <c r="C6343" s="260" t="s">
        <v>5318</v>
      </c>
      <c r="D6343" s="260" t="s">
        <v>368</v>
      </c>
      <c r="E6343" s="261" t="s">
        <v>5319</v>
      </c>
      <c r="F6343" s="262" t="s">
        <v>5320</v>
      </c>
      <c r="G6343" s="263" t="s">
        <v>630</v>
      </c>
      <c r="H6343" s="264">
        <v>1</v>
      </c>
      <c r="I6343" s="26"/>
      <c r="J6343" s="266">
        <f>ROUND(I6343*H6343,2)</f>
        <v>0</v>
      </c>
      <c r="K6343" s="267"/>
      <c r="L6343" s="73"/>
      <c r="M6343" s="27" t="s">
        <v>1</v>
      </c>
      <c r="N6343" s="233" t="s">
        <v>43</v>
      </c>
      <c r="P6343" s="269">
        <f>O6343*H6343</f>
        <v>0</v>
      </c>
      <c r="Q6343" s="269">
        <v>0</v>
      </c>
      <c r="R6343" s="269">
        <f>Q6343*H6343</f>
        <v>0</v>
      </c>
      <c r="S6343" s="269">
        <v>0</v>
      </c>
      <c r="T6343" s="270">
        <f>S6343*H6343</f>
        <v>0</v>
      </c>
      <c r="AR6343" s="271" t="s">
        <v>495</v>
      </c>
      <c r="AT6343" s="271" t="s">
        <v>368</v>
      </c>
      <c r="AU6343" s="271" t="s">
        <v>90</v>
      </c>
      <c r="AY6343" s="53" t="s">
        <v>366</v>
      </c>
      <c r="BE6343" s="179">
        <f>IF(N6343="základná",J6343,0)</f>
        <v>0</v>
      </c>
      <c r="BF6343" s="179">
        <f>IF(N6343="znížená",J6343,0)</f>
        <v>0</v>
      </c>
      <c r="BG6343" s="179">
        <f>IF(N6343="zákl. prenesená",J6343,0)</f>
        <v>0</v>
      </c>
      <c r="BH6343" s="179">
        <f>IF(N6343="zníž. prenesená",J6343,0)</f>
        <v>0</v>
      </c>
      <c r="BI6343" s="179">
        <f>IF(N6343="nulová",J6343,0)</f>
        <v>0</v>
      </c>
      <c r="BJ6343" s="53" t="s">
        <v>90</v>
      </c>
      <c r="BK6343" s="179">
        <f>ROUND(I6343*H6343,2)</f>
        <v>0</v>
      </c>
      <c r="BL6343" s="53" t="s">
        <v>495</v>
      </c>
      <c r="BM6343" s="271" t="s">
        <v>5321</v>
      </c>
    </row>
    <row r="6344" spans="2:65" s="273" customFormat="1">
      <c r="B6344" s="272"/>
      <c r="D6344" s="274" t="s">
        <v>373</v>
      </c>
      <c r="E6344" s="275" t="s">
        <v>1</v>
      </c>
      <c r="F6344" s="276" t="s">
        <v>5322</v>
      </c>
      <c r="H6344" s="275" t="s">
        <v>1</v>
      </c>
      <c r="L6344" s="272"/>
      <c r="M6344" s="277"/>
      <c r="T6344" s="278"/>
      <c r="AT6344" s="275" t="s">
        <v>373</v>
      </c>
      <c r="AU6344" s="275" t="s">
        <v>90</v>
      </c>
      <c r="AV6344" s="273" t="s">
        <v>84</v>
      </c>
      <c r="AW6344" s="273" t="s">
        <v>31</v>
      </c>
      <c r="AX6344" s="273" t="s">
        <v>77</v>
      </c>
      <c r="AY6344" s="275" t="s">
        <v>366</v>
      </c>
    </row>
    <row r="6345" spans="2:65" s="280" customFormat="1">
      <c r="B6345" s="279"/>
      <c r="D6345" s="274" t="s">
        <v>373</v>
      </c>
      <c r="E6345" s="281" t="s">
        <v>1</v>
      </c>
      <c r="F6345" s="282" t="s">
        <v>84</v>
      </c>
      <c r="H6345" s="283">
        <v>1</v>
      </c>
      <c r="L6345" s="279"/>
      <c r="M6345" s="284"/>
      <c r="T6345" s="285"/>
      <c r="AT6345" s="281" t="s">
        <v>373</v>
      </c>
      <c r="AU6345" s="281" t="s">
        <v>90</v>
      </c>
      <c r="AV6345" s="280" t="s">
        <v>90</v>
      </c>
      <c r="AW6345" s="280" t="s">
        <v>31</v>
      </c>
      <c r="AX6345" s="280" t="s">
        <v>77</v>
      </c>
      <c r="AY6345" s="281" t="s">
        <v>366</v>
      </c>
    </row>
    <row r="6346" spans="2:65" s="287" customFormat="1">
      <c r="B6346" s="286"/>
      <c r="D6346" s="274" t="s">
        <v>373</v>
      </c>
      <c r="E6346" s="288" t="s">
        <v>1</v>
      </c>
      <c r="F6346" s="289" t="s">
        <v>378</v>
      </c>
      <c r="H6346" s="290">
        <v>1</v>
      </c>
      <c r="L6346" s="286"/>
      <c r="M6346" s="291"/>
      <c r="T6346" s="292"/>
      <c r="AT6346" s="288" t="s">
        <v>373</v>
      </c>
      <c r="AU6346" s="288" t="s">
        <v>90</v>
      </c>
      <c r="AV6346" s="287" t="s">
        <v>371</v>
      </c>
      <c r="AW6346" s="287" t="s">
        <v>31</v>
      </c>
      <c r="AX6346" s="287" t="s">
        <v>84</v>
      </c>
      <c r="AY6346" s="288" t="s">
        <v>366</v>
      </c>
    </row>
    <row r="6347" spans="2:65" s="74" customFormat="1" ht="55.5" customHeight="1">
      <c r="B6347" s="73"/>
      <c r="C6347" s="260" t="s">
        <v>5323</v>
      </c>
      <c r="D6347" s="260" t="s">
        <v>368</v>
      </c>
      <c r="E6347" s="261" t="s">
        <v>5324</v>
      </c>
      <c r="F6347" s="262" t="s">
        <v>5325</v>
      </c>
      <c r="G6347" s="263" t="s">
        <v>630</v>
      </c>
      <c r="H6347" s="264">
        <v>1</v>
      </c>
      <c r="I6347" s="26"/>
      <c r="J6347" s="266">
        <f>ROUND(I6347*H6347,2)</f>
        <v>0</v>
      </c>
      <c r="K6347" s="267"/>
      <c r="L6347" s="73"/>
      <c r="M6347" s="27" t="s">
        <v>1</v>
      </c>
      <c r="N6347" s="233" t="s">
        <v>43</v>
      </c>
      <c r="P6347" s="269">
        <f>O6347*H6347</f>
        <v>0</v>
      </c>
      <c r="Q6347" s="269">
        <v>0</v>
      </c>
      <c r="R6347" s="269">
        <f>Q6347*H6347</f>
        <v>0</v>
      </c>
      <c r="S6347" s="269">
        <v>0</v>
      </c>
      <c r="T6347" s="270">
        <f>S6347*H6347</f>
        <v>0</v>
      </c>
      <c r="AR6347" s="271" t="s">
        <v>495</v>
      </c>
      <c r="AT6347" s="271" t="s">
        <v>368</v>
      </c>
      <c r="AU6347" s="271" t="s">
        <v>90</v>
      </c>
      <c r="AY6347" s="53" t="s">
        <v>366</v>
      </c>
      <c r="BE6347" s="179">
        <f>IF(N6347="základná",J6347,0)</f>
        <v>0</v>
      </c>
      <c r="BF6347" s="179">
        <f>IF(N6347="znížená",J6347,0)</f>
        <v>0</v>
      </c>
      <c r="BG6347" s="179">
        <f>IF(N6347="zákl. prenesená",J6347,0)</f>
        <v>0</v>
      </c>
      <c r="BH6347" s="179">
        <f>IF(N6347="zníž. prenesená",J6347,0)</f>
        <v>0</v>
      </c>
      <c r="BI6347" s="179">
        <f>IF(N6347="nulová",J6347,0)</f>
        <v>0</v>
      </c>
      <c r="BJ6347" s="53" t="s">
        <v>90</v>
      </c>
      <c r="BK6347" s="179">
        <f>ROUND(I6347*H6347,2)</f>
        <v>0</v>
      </c>
      <c r="BL6347" s="53" t="s">
        <v>495</v>
      </c>
      <c r="BM6347" s="271" t="s">
        <v>5326</v>
      </c>
    </row>
    <row r="6348" spans="2:65" s="273" customFormat="1">
      <c r="B6348" s="272"/>
      <c r="D6348" s="274" t="s">
        <v>373</v>
      </c>
      <c r="E6348" s="275" t="s">
        <v>1</v>
      </c>
      <c r="F6348" s="276" t="s">
        <v>5327</v>
      </c>
      <c r="H6348" s="275" t="s">
        <v>1</v>
      </c>
      <c r="L6348" s="272"/>
      <c r="M6348" s="277"/>
      <c r="T6348" s="278"/>
      <c r="AT6348" s="275" t="s">
        <v>373</v>
      </c>
      <c r="AU6348" s="275" t="s">
        <v>90</v>
      </c>
      <c r="AV6348" s="273" t="s">
        <v>84</v>
      </c>
      <c r="AW6348" s="273" t="s">
        <v>31</v>
      </c>
      <c r="AX6348" s="273" t="s">
        <v>77</v>
      </c>
      <c r="AY6348" s="275" t="s">
        <v>366</v>
      </c>
    </row>
    <row r="6349" spans="2:65" s="280" customFormat="1">
      <c r="B6349" s="279"/>
      <c r="D6349" s="274" t="s">
        <v>373</v>
      </c>
      <c r="E6349" s="281" t="s">
        <v>1</v>
      </c>
      <c r="F6349" s="282" t="s">
        <v>84</v>
      </c>
      <c r="H6349" s="283">
        <v>1</v>
      </c>
      <c r="L6349" s="279"/>
      <c r="M6349" s="284"/>
      <c r="T6349" s="285"/>
      <c r="AT6349" s="281" t="s">
        <v>373</v>
      </c>
      <c r="AU6349" s="281" t="s">
        <v>90</v>
      </c>
      <c r="AV6349" s="280" t="s">
        <v>90</v>
      </c>
      <c r="AW6349" s="280" t="s">
        <v>31</v>
      </c>
      <c r="AX6349" s="280" t="s">
        <v>77</v>
      </c>
      <c r="AY6349" s="281" t="s">
        <v>366</v>
      </c>
    </row>
    <row r="6350" spans="2:65" s="287" customFormat="1">
      <c r="B6350" s="286"/>
      <c r="D6350" s="274" t="s">
        <v>373</v>
      </c>
      <c r="E6350" s="288" t="s">
        <v>1</v>
      </c>
      <c r="F6350" s="289" t="s">
        <v>378</v>
      </c>
      <c r="H6350" s="290">
        <v>1</v>
      </c>
      <c r="L6350" s="286"/>
      <c r="M6350" s="291"/>
      <c r="T6350" s="292"/>
      <c r="AT6350" s="288" t="s">
        <v>373</v>
      </c>
      <c r="AU6350" s="288" t="s">
        <v>90</v>
      </c>
      <c r="AV6350" s="287" t="s">
        <v>371</v>
      </c>
      <c r="AW6350" s="287" t="s">
        <v>31</v>
      </c>
      <c r="AX6350" s="287" t="s">
        <v>84</v>
      </c>
      <c r="AY6350" s="288" t="s">
        <v>366</v>
      </c>
    </row>
    <row r="6351" spans="2:65" s="74" customFormat="1" ht="55.5" customHeight="1">
      <c r="B6351" s="73"/>
      <c r="C6351" s="260" t="s">
        <v>5328</v>
      </c>
      <c r="D6351" s="260" t="s">
        <v>368</v>
      </c>
      <c r="E6351" s="261" t="s">
        <v>5329</v>
      </c>
      <c r="F6351" s="262" t="s">
        <v>5330</v>
      </c>
      <c r="G6351" s="263" t="s">
        <v>630</v>
      </c>
      <c r="H6351" s="264">
        <v>1</v>
      </c>
      <c r="I6351" s="26"/>
      <c r="J6351" s="266">
        <f>ROUND(I6351*H6351,2)</f>
        <v>0</v>
      </c>
      <c r="K6351" s="267"/>
      <c r="L6351" s="73"/>
      <c r="M6351" s="27" t="s">
        <v>1</v>
      </c>
      <c r="N6351" s="233" t="s">
        <v>43</v>
      </c>
      <c r="P6351" s="269">
        <f>O6351*H6351</f>
        <v>0</v>
      </c>
      <c r="Q6351" s="269">
        <v>0</v>
      </c>
      <c r="R6351" s="269">
        <f>Q6351*H6351</f>
        <v>0</v>
      </c>
      <c r="S6351" s="269">
        <v>0</v>
      </c>
      <c r="T6351" s="270">
        <f>S6351*H6351</f>
        <v>0</v>
      </c>
      <c r="AR6351" s="271" t="s">
        <v>495</v>
      </c>
      <c r="AT6351" s="271" t="s">
        <v>368</v>
      </c>
      <c r="AU6351" s="271" t="s">
        <v>90</v>
      </c>
      <c r="AY6351" s="53" t="s">
        <v>366</v>
      </c>
      <c r="BE6351" s="179">
        <f>IF(N6351="základná",J6351,0)</f>
        <v>0</v>
      </c>
      <c r="BF6351" s="179">
        <f>IF(N6351="znížená",J6351,0)</f>
        <v>0</v>
      </c>
      <c r="BG6351" s="179">
        <f>IF(N6351="zákl. prenesená",J6351,0)</f>
        <v>0</v>
      </c>
      <c r="BH6351" s="179">
        <f>IF(N6351="zníž. prenesená",J6351,0)</f>
        <v>0</v>
      </c>
      <c r="BI6351" s="179">
        <f>IF(N6351="nulová",J6351,0)</f>
        <v>0</v>
      </c>
      <c r="BJ6351" s="53" t="s">
        <v>90</v>
      </c>
      <c r="BK6351" s="179">
        <f>ROUND(I6351*H6351,2)</f>
        <v>0</v>
      </c>
      <c r="BL6351" s="53" t="s">
        <v>495</v>
      </c>
      <c r="BM6351" s="271" t="s">
        <v>5331</v>
      </c>
    </row>
    <row r="6352" spans="2:65" s="273" customFormat="1">
      <c r="B6352" s="272"/>
      <c r="D6352" s="274" t="s">
        <v>373</v>
      </c>
      <c r="E6352" s="275" t="s">
        <v>1</v>
      </c>
      <c r="F6352" s="276" t="s">
        <v>5332</v>
      </c>
      <c r="H6352" s="275" t="s">
        <v>1</v>
      </c>
      <c r="L6352" s="272"/>
      <c r="M6352" s="277"/>
      <c r="T6352" s="278"/>
      <c r="AT6352" s="275" t="s">
        <v>373</v>
      </c>
      <c r="AU6352" s="275" t="s">
        <v>90</v>
      </c>
      <c r="AV6352" s="273" t="s">
        <v>84</v>
      </c>
      <c r="AW6352" s="273" t="s">
        <v>31</v>
      </c>
      <c r="AX6352" s="273" t="s">
        <v>77</v>
      </c>
      <c r="AY6352" s="275" t="s">
        <v>366</v>
      </c>
    </row>
    <row r="6353" spans="2:65" s="280" customFormat="1">
      <c r="B6353" s="279"/>
      <c r="D6353" s="274" t="s">
        <v>373</v>
      </c>
      <c r="E6353" s="281" t="s">
        <v>1</v>
      </c>
      <c r="F6353" s="282" t="s">
        <v>84</v>
      </c>
      <c r="H6353" s="283">
        <v>1</v>
      </c>
      <c r="L6353" s="279"/>
      <c r="M6353" s="284"/>
      <c r="T6353" s="285"/>
      <c r="AT6353" s="281" t="s">
        <v>373</v>
      </c>
      <c r="AU6353" s="281" t="s">
        <v>90</v>
      </c>
      <c r="AV6353" s="280" t="s">
        <v>90</v>
      </c>
      <c r="AW6353" s="280" t="s">
        <v>31</v>
      </c>
      <c r="AX6353" s="280" t="s">
        <v>77</v>
      </c>
      <c r="AY6353" s="281" t="s">
        <v>366</v>
      </c>
    </row>
    <row r="6354" spans="2:65" s="287" customFormat="1">
      <c r="B6354" s="286"/>
      <c r="D6354" s="274" t="s">
        <v>373</v>
      </c>
      <c r="E6354" s="288" t="s">
        <v>1</v>
      </c>
      <c r="F6354" s="289" t="s">
        <v>378</v>
      </c>
      <c r="H6354" s="290">
        <v>1</v>
      </c>
      <c r="L6354" s="286"/>
      <c r="M6354" s="291"/>
      <c r="T6354" s="292"/>
      <c r="AT6354" s="288" t="s">
        <v>373</v>
      </c>
      <c r="AU6354" s="288" t="s">
        <v>90</v>
      </c>
      <c r="AV6354" s="287" t="s">
        <v>371</v>
      </c>
      <c r="AW6354" s="287" t="s">
        <v>31</v>
      </c>
      <c r="AX6354" s="287" t="s">
        <v>84</v>
      </c>
      <c r="AY6354" s="288" t="s">
        <v>366</v>
      </c>
    </row>
    <row r="6355" spans="2:65" s="74" customFormat="1" ht="55.5" customHeight="1">
      <c r="B6355" s="73"/>
      <c r="C6355" s="260" t="s">
        <v>5333</v>
      </c>
      <c r="D6355" s="260" t="s">
        <v>368</v>
      </c>
      <c r="E6355" s="261" t="s">
        <v>5334</v>
      </c>
      <c r="F6355" s="262" t="s">
        <v>5335</v>
      </c>
      <c r="G6355" s="263" t="s">
        <v>630</v>
      </c>
      <c r="H6355" s="264">
        <v>1</v>
      </c>
      <c r="I6355" s="26"/>
      <c r="J6355" s="266">
        <f>ROUND(I6355*H6355,2)</f>
        <v>0</v>
      </c>
      <c r="K6355" s="267"/>
      <c r="L6355" s="73"/>
      <c r="M6355" s="27" t="s">
        <v>1</v>
      </c>
      <c r="N6355" s="233" t="s">
        <v>43</v>
      </c>
      <c r="P6355" s="269">
        <f>O6355*H6355</f>
        <v>0</v>
      </c>
      <c r="Q6355" s="269">
        <v>0</v>
      </c>
      <c r="R6355" s="269">
        <f>Q6355*H6355</f>
        <v>0</v>
      </c>
      <c r="S6355" s="269">
        <v>0</v>
      </c>
      <c r="T6355" s="270">
        <f>S6355*H6355</f>
        <v>0</v>
      </c>
      <c r="AR6355" s="271" t="s">
        <v>495</v>
      </c>
      <c r="AT6355" s="271" t="s">
        <v>368</v>
      </c>
      <c r="AU6355" s="271" t="s">
        <v>90</v>
      </c>
      <c r="AY6355" s="53" t="s">
        <v>366</v>
      </c>
      <c r="BE6355" s="179">
        <f>IF(N6355="základná",J6355,0)</f>
        <v>0</v>
      </c>
      <c r="BF6355" s="179">
        <f>IF(N6355="znížená",J6355,0)</f>
        <v>0</v>
      </c>
      <c r="BG6355" s="179">
        <f>IF(N6355="zákl. prenesená",J6355,0)</f>
        <v>0</v>
      </c>
      <c r="BH6355" s="179">
        <f>IF(N6355="zníž. prenesená",J6355,0)</f>
        <v>0</v>
      </c>
      <c r="BI6355" s="179">
        <f>IF(N6355="nulová",J6355,0)</f>
        <v>0</v>
      </c>
      <c r="BJ6355" s="53" t="s">
        <v>90</v>
      </c>
      <c r="BK6355" s="179">
        <f>ROUND(I6355*H6355,2)</f>
        <v>0</v>
      </c>
      <c r="BL6355" s="53" t="s">
        <v>495</v>
      </c>
      <c r="BM6355" s="271" t="s">
        <v>5336</v>
      </c>
    </row>
    <row r="6356" spans="2:65" s="273" customFormat="1">
      <c r="B6356" s="272"/>
      <c r="D6356" s="274" t="s">
        <v>373</v>
      </c>
      <c r="E6356" s="275" t="s">
        <v>1</v>
      </c>
      <c r="F6356" s="276" t="s">
        <v>5337</v>
      </c>
      <c r="H6356" s="275" t="s">
        <v>1</v>
      </c>
      <c r="L6356" s="272"/>
      <c r="M6356" s="277"/>
      <c r="T6356" s="278"/>
      <c r="AT6356" s="275" t="s">
        <v>373</v>
      </c>
      <c r="AU6356" s="275" t="s">
        <v>90</v>
      </c>
      <c r="AV6356" s="273" t="s">
        <v>84</v>
      </c>
      <c r="AW6356" s="273" t="s">
        <v>31</v>
      </c>
      <c r="AX6356" s="273" t="s">
        <v>77</v>
      </c>
      <c r="AY6356" s="275" t="s">
        <v>366</v>
      </c>
    </row>
    <row r="6357" spans="2:65" s="280" customFormat="1">
      <c r="B6357" s="279"/>
      <c r="D6357" s="274" t="s">
        <v>373</v>
      </c>
      <c r="E6357" s="281" t="s">
        <v>1</v>
      </c>
      <c r="F6357" s="282" t="s">
        <v>84</v>
      </c>
      <c r="H6357" s="283">
        <v>1</v>
      </c>
      <c r="L6357" s="279"/>
      <c r="M6357" s="284"/>
      <c r="T6357" s="285"/>
      <c r="AT6357" s="281" t="s">
        <v>373</v>
      </c>
      <c r="AU6357" s="281" t="s">
        <v>90</v>
      </c>
      <c r="AV6357" s="280" t="s">
        <v>90</v>
      </c>
      <c r="AW6357" s="280" t="s">
        <v>31</v>
      </c>
      <c r="AX6357" s="280" t="s">
        <v>77</v>
      </c>
      <c r="AY6357" s="281" t="s">
        <v>366</v>
      </c>
    </row>
    <row r="6358" spans="2:65" s="287" customFormat="1">
      <c r="B6358" s="286"/>
      <c r="D6358" s="274" t="s">
        <v>373</v>
      </c>
      <c r="E6358" s="288" t="s">
        <v>1</v>
      </c>
      <c r="F6358" s="289" t="s">
        <v>378</v>
      </c>
      <c r="H6358" s="290">
        <v>1</v>
      </c>
      <c r="L6358" s="286"/>
      <c r="M6358" s="291"/>
      <c r="T6358" s="292"/>
      <c r="AT6358" s="288" t="s">
        <v>373</v>
      </c>
      <c r="AU6358" s="288" t="s">
        <v>90</v>
      </c>
      <c r="AV6358" s="287" t="s">
        <v>371</v>
      </c>
      <c r="AW6358" s="287" t="s">
        <v>31</v>
      </c>
      <c r="AX6358" s="287" t="s">
        <v>84</v>
      </c>
      <c r="AY6358" s="288" t="s">
        <v>366</v>
      </c>
    </row>
    <row r="6359" spans="2:65" s="74" customFormat="1" ht="55.5" customHeight="1">
      <c r="B6359" s="73"/>
      <c r="C6359" s="260" t="s">
        <v>5338</v>
      </c>
      <c r="D6359" s="260" t="s">
        <v>368</v>
      </c>
      <c r="E6359" s="261" t="s">
        <v>5339</v>
      </c>
      <c r="F6359" s="262" t="s">
        <v>5340</v>
      </c>
      <c r="G6359" s="263" t="s">
        <v>630</v>
      </c>
      <c r="H6359" s="264">
        <v>2</v>
      </c>
      <c r="I6359" s="26"/>
      <c r="J6359" s="266">
        <f>ROUND(I6359*H6359,2)</f>
        <v>0</v>
      </c>
      <c r="K6359" s="267"/>
      <c r="L6359" s="73"/>
      <c r="M6359" s="27" t="s">
        <v>1</v>
      </c>
      <c r="N6359" s="233" t="s">
        <v>43</v>
      </c>
      <c r="P6359" s="269">
        <f>O6359*H6359</f>
        <v>0</v>
      </c>
      <c r="Q6359" s="269">
        <v>0</v>
      </c>
      <c r="R6359" s="269">
        <f>Q6359*H6359</f>
        <v>0</v>
      </c>
      <c r="S6359" s="269">
        <v>0</v>
      </c>
      <c r="T6359" s="270">
        <f>S6359*H6359</f>
        <v>0</v>
      </c>
      <c r="AR6359" s="271" t="s">
        <v>495</v>
      </c>
      <c r="AT6359" s="271" t="s">
        <v>368</v>
      </c>
      <c r="AU6359" s="271" t="s">
        <v>90</v>
      </c>
      <c r="AY6359" s="53" t="s">
        <v>366</v>
      </c>
      <c r="BE6359" s="179">
        <f>IF(N6359="základná",J6359,0)</f>
        <v>0</v>
      </c>
      <c r="BF6359" s="179">
        <f>IF(N6359="znížená",J6359,0)</f>
        <v>0</v>
      </c>
      <c r="BG6359" s="179">
        <f>IF(N6359="zákl. prenesená",J6359,0)</f>
        <v>0</v>
      </c>
      <c r="BH6359" s="179">
        <f>IF(N6359="zníž. prenesená",J6359,0)</f>
        <v>0</v>
      </c>
      <c r="BI6359" s="179">
        <f>IF(N6359="nulová",J6359,0)</f>
        <v>0</v>
      </c>
      <c r="BJ6359" s="53" t="s">
        <v>90</v>
      </c>
      <c r="BK6359" s="179">
        <f>ROUND(I6359*H6359,2)</f>
        <v>0</v>
      </c>
      <c r="BL6359" s="53" t="s">
        <v>495</v>
      </c>
      <c r="BM6359" s="271" t="s">
        <v>5341</v>
      </c>
    </row>
    <row r="6360" spans="2:65" s="273" customFormat="1">
      <c r="B6360" s="272"/>
      <c r="D6360" s="274" t="s">
        <v>373</v>
      </c>
      <c r="E6360" s="275" t="s">
        <v>1</v>
      </c>
      <c r="F6360" s="276" t="s">
        <v>5342</v>
      </c>
      <c r="H6360" s="275" t="s">
        <v>1</v>
      </c>
      <c r="L6360" s="272"/>
      <c r="M6360" s="277"/>
      <c r="T6360" s="278"/>
      <c r="AT6360" s="275" t="s">
        <v>373</v>
      </c>
      <c r="AU6360" s="275" t="s">
        <v>90</v>
      </c>
      <c r="AV6360" s="273" t="s">
        <v>84</v>
      </c>
      <c r="AW6360" s="273" t="s">
        <v>31</v>
      </c>
      <c r="AX6360" s="273" t="s">
        <v>77</v>
      </c>
      <c r="AY6360" s="275" t="s">
        <v>366</v>
      </c>
    </row>
    <row r="6361" spans="2:65" s="280" customFormat="1">
      <c r="B6361" s="279"/>
      <c r="D6361" s="274" t="s">
        <v>373</v>
      </c>
      <c r="E6361" s="281" t="s">
        <v>1</v>
      </c>
      <c r="F6361" s="282" t="s">
        <v>90</v>
      </c>
      <c r="H6361" s="283">
        <v>2</v>
      </c>
      <c r="L6361" s="279"/>
      <c r="M6361" s="284"/>
      <c r="T6361" s="285"/>
      <c r="AT6361" s="281" t="s">
        <v>373</v>
      </c>
      <c r="AU6361" s="281" t="s">
        <v>90</v>
      </c>
      <c r="AV6361" s="280" t="s">
        <v>90</v>
      </c>
      <c r="AW6361" s="280" t="s">
        <v>31</v>
      </c>
      <c r="AX6361" s="280" t="s">
        <v>77</v>
      </c>
      <c r="AY6361" s="281" t="s">
        <v>366</v>
      </c>
    </row>
    <row r="6362" spans="2:65" s="287" customFormat="1">
      <c r="B6362" s="286"/>
      <c r="D6362" s="274" t="s">
        <v>373</v>
      </c>
      <c r="E6362" s="288" t="s">
        <v>1</v>
      </c>
      <c r="F6362" s="289" t="s">
        <v>378</v>
      </c>
      <c r="H6362" s="290">
        <v>2</v>
      </c>
      <c r="L6362" s="286"/>
      <c r="M6362" s="291"/>
      <c r="T6362" s="292"/>
      <c r="AT6362" s="288" t="s">
        <v>373</v>
      </c>
      <c r="AU6362" s="288" t="s">
        <v>90</v>
      </c>
      <c r="AV6362" s="287" t="s">
        <v>371</v>
      </c>
      <c r="AW6362" s="287" t="s">
        <v>31</v>
      </c>
      <c r="AX6362" s="287" t="s">
        <v>84</v>
      </c>
      <c r="AY6362" s="288" t="s">
        <v>366</v>
      </c>
    </row>
    <row r="6363" spans="2:65" s="74" customFormat="1" ht="66.75" customHeight="1">
      <c r="B6363" s="73"/>
      <c r="C6363" s="260" t="s">
        <v>5343</v>
      </c>
      <c r="D6363" s="260" t="s">
        <v>368</v>
      </c>
      <c r="E6363" s="261" t="s">
        <v>5344</v>
      </c>
      <c r="F6363" s="262" t="s">
        <v>5345</v>
      </c>
      <c r="G6363" s="263" t="s">
        <v>630</v>
      </c>
      <c r="H6363" s="264">
        <v>1</v>
      </c>
      <c r="I6363" s="26"/>
      <c r="J6363" s="266">
        <f>ROUND(I6363*H6363,2)</f>
        <v>0</v>
      </c>
      <c r="K6363" s="267"/>
      <c r="L6363" s="73"/>
      <c r="M6363" s="27" t="s">
        <v>1</v>
      </c>
      <c r="N6363" s="233" t="s">
        <v>43</v>
      </c>
      <c r="P6363" s="269">
        <f>O6363*H6363</f>
        <v>0</v>
      </c>
      <c r="Q6363" s="269">
        <v>0</v>
      </c>
      <c r="R6363" s="269">
        <f>Q6363*H6363</f>
        <v>0</v>
      </c>
      <c r="S6363" s="269">
        <v>0</v>
      </c>
      <c r="T6363" s="270">
        <f>S6363*H6363</f>
        <v>0</v>
      </c>
      <c r="AR6363" s="271" t="s">
        <v>495</v>
      </c>
      <c r="AT6363" s="271" t="s">
        <v>368</v>
      </c>
      <c r="AU6363" s="271" t="s">
        <v>90</v>
      </c>
      <c r="AY6363" s="53" t="s">
        <v>366</v>
      </c>
      <c r="BE6363" s="179">
        <f>IF(N6363="základná",J6363,0)</f>
        <v>0</v>
      </c>
      <c r="BF6363" s="179">
        <f>IF(N6363="znížená",J6363,0)</f>
        <v>0</v>
      </c>
      <c r="BG6363" s="179">
        <f>IF(N6363="zákl. prenesená",J6363,0)</f>
        <v>0</v>
      </c>
      <c r="BH6363" s="179">
        <f>IF(N6363="zníž. prenesená",J6363,0)</f>
        <v>0</v>
      </c>
      <c r="BI6363" s="179">
        <f>IF(N6363="nulová",J6363,0)</f>
        <v>0</v>
      </c>
      <c r="BJ6363" s="53" t="s">
        <v>90</v>
      </c>
      <c r="BK6363" s="179">
        <f>ROUND(I6363*H6363,2)</f>
        <v>0</v>
      </c>
      <c r="BL6363" s="53" t="s">
        <v>495</v>
      </c>
      <c r="BM6363" s="271" t="s">
        <v>5346</v>
      </c>
    </row>
    <row r="6364" spans="2:65" s="273" customFormat="1">
      <c r="B6364" s="272"/>
      <c r="D6364" s="274" t="s">
        <v>373</v>
      </c>
      <c r="E6364" s="275" t="s">
        <v>1</v>
      </c>
      <c r="F6364" s="276" t="s">
        <v>5347</v>
      </c>
      <c r="H6364" s="275" t="s">
        <v>1</v>
      </c>
      <c r="L6364" s="272"/>
      <c r="M6364" s="277"/>
      <c r="T6364" s="278"/>
      <c r="AT6364" s="275" t="s">
        <v>373</v>
      </c>
      <c r="AU6364" s="275" t="s">
        <v>90</v>
      </c>
      <c r="AV6364" s="273" t="s">
        <v>84</v>
      </c>
      <c r="AW6364" s="273" t="s">
        <v>31</v>
      </c>
      <c r="AX6364" s="273" t="s">
        <v>77</v>
      </c>
      <c r="AY6364" s="275" t="s">
        <v>366</v>
      </c>
    </row>
    <row r="6365" spans="2:65" s="280" customFormat="1">
      <c r="B6365" s="279"/>
      <c r="D6365" s="274" t="s">
        <v>373</v>
      </c>
      <c r="E6365" s="281" t="s">
        <v>1</v>
      </c>
      <c r="F6365" s="282" t="s">
        <v>84</v>
      </c>
      <c r="H6365" s="283">
        <v>1</v>
      </c>
      <c r="L6365" s="279"/>
      <c r="M6365" s="284"/>
      <c r="T6365" s="285"/>
      <c r="AT6365" s="281" t="s">
        <v>373</v>
      </c>
      <c r="AU6365" s="281" t="s">
        <v>90</v>
      </c>
      <c r="AV6365" s="280" t="s">
        <v>90</v>
      </c>
      <c r="AW6365" s="280" t="s">
        <v>31</v>
      </c>
      <c r="AX6365" s="280" t="s">
        <v>77</v>
      </c>
      <c r="AY6365" s="281" t="s">
        <v>366</v>
      </c>
    </row>
    <row r="6366" spans="2:65" s="287" customFormat="1">
      <c r="B6366" s="286"/>
      <c r="D6366" s="274" t="s">
        <v>373</v>
      </c>
      <c r="E6366" s="288" t="s">
        <v>1</v>
      </c>
      <c r="F6366" s="289" t="s">
        <v>378</v>
      </c>
      <c r="H6366" s="290">
        <v>1</v>
      </c>
      <c r="L6366" s="286"/>
      <c r="M6366" s="291"/>
      <c r="T6366" s="292"/>
      <c r="AT6366" s="288" t="s">
        <v>373</v>
      </c>
      <c r="AU6366" s="288" t="s">
        <v>90</v>
      </c>
      <c r="AV6366" s="287" t="s">
        <v>371</v>
      </c>
      <c r="AW6366" s="287" t="s">
        <v>31</v>
      </c>
      <c r="AX6366" s="287" t="s">
        <v>84</v>
      </c>
      <c r="AY6366" s="288" t="s">
        <v>366</v>
      </c>
    </row>
    <row r="6367" spans="2:65" s="74" customFormat="1" ht="66.75" customHeight="1">
      <c r="B6367" s="73"/>
      <c r="C6367" s="260" t="s">
        <v>5348</v>
      </c>
      <c r="D6367" s="260" t="s">
        <v>368</v>
      </c>
      <c r="E6367" s="261" t="s">
        <v>5349</v>
      </c>
      <c r="F6367" s="262" t="s">
        <v>5350</v>
      </c>
      <c r="G6367" s="263" t="s">
        <v>630</v>
      </c>
      <c r="H6367" s="264">
        <v>5</v>
      </c>
      <c r="I6367" s="26"/>
      <c r="J6367" s="266">
        <f>ROUND(I6367*H6367,2)</f>
        <v>0</v>
      </c>
      <c r="K6367" s="267"/>
      <c r="L6367" s="73"/>
      <c r="M6367" s="27" t="s">
        <v>1</v>
      </c>
      <c r="N6367" s="233" t="s">
        <v>43</v>
      </c>
      <c r="P6367" s="269">
        <f>O6367*H6367</f>
        <v>0</v>
      </c>
      <c r="Q6367" s="269">
        <v>0</v>
      </c>
      <c r="R6367" s="269">
        <f>Q6367*H6367</f>
        <v>0</v>
      </c>
      <c r="S6367" s="269">
        <v>0</v>
      </c>
      <c r="T6367" s="270">
        <f>S6367*H6367</f>
        <v>0</v>
      </c>
      <c r="AR6367" s="271" t="s">
        <v>495</v>
      </c>
      <c r="AT6367" s="271" t="s">
        <v>368</v>
      </c>
      <c r="AU6367" s="271" t="s">
        <v>90</v>
      </c>
      <c r="AY6367" s="53" t="s">
        <v>366</v>
      </c>
      <c r="BE6367" s="179">
        <f>IF(N6367="základná",J6367,0)</f>
        <v>0</v>
      </c>
      <c r="BF6367" s="179">
        <f>IF(N6367="znížená",J6367,0)</f>
        <v>0</v>
      </c>
      <c r="BG6367" s="179">
        <f>IF(N6367="zákl. prenesená",J6367,0)</f>
        <v>0</v>
      </c>
      <c r="BH6367" s="179">
        <f>IF(N6367="zníž. prenesená",J6367,0)</f>
        <v>0</v>
      </c>
      <c r="BI6367" s="179">
        <f>IF(N6367="nulová",J6367,0)</f>
        <v>0</v>
      </c>
      <c r="BJ6367" s="53" t="s">
        <v>90</v>
      </c>
      <c r="BK6367" s="179">
        <f>ROUND(I6367*H6367,2)</f>
        <v>0</v>
      </c>
      <c r="BL6367" s="53" t="s">
        <v>495</v>
      </c>
      <c r="BM6367" s="271" t="s">
        <v>5351</v>
      </c>
    </row>
    <row r="6368" spans="2:65" s="273" customFormat="1">
      <c r="B6368" s="272"/>
      <c r="D6368" s="274" t="s">
        <v>373</v>
      </c>
      <c r="E6368" s="275" t="s">
        <v>1</v>
      </c>
      <c r="F6368" s="276" t="s">
        <v>5352</v>
      </c>
      <c r="H6368" s="275" t="s">
        <v>1</v>
      </c>
      <c r="L6368" s="272"/>
      <c r="M6368" s="277"/>
      <c r="T6368" s="278"/>
      <c r="AT6368" s="275" t="s">
        <v>373</v>
      </c>
      <c r="AU6368" s="275" t="s">
        <v>90</v>
      </c>
      <c r="AV6368" s="273" t="s">
        <v>84</v>
      </c>
      <c r="AW6368" s="273" t="s">
        <v>31</v>
      </c>
      <c r="AX6368" s="273" t="s">
        <v>77</v>
      </c>
      <c r="AY6368" s="275" t="s">
        <v>366</v>
      </c>
    </row>
    <row r="6369" spans="2:65" s="280" customFormat="1">
      <c r="B6369" s="279"/>
      <c r="D6369" s="274" t="s">
        <v>373</v>
      </c>
      <c r="E6369" s="281" t="s">
        <v>1</v>
      </c>
      <c r="F6369" s="282" t="s">
        <v>399</v>
      </c>
      <c r="H6369" s="283">
        <v>5</v>
      </c>
      <c r="L6369" s="279"/>
      <c r="M6369" s="284"/>
      <c r="T6369" s="285"/>
      <c r="AT6369" s="281" t="s">
        <v>373</v>
      </c>
      <c r="AU6369" s="281" t="s">
        <v>90</v>
      </c>
      <c r="AV6369" s="280" t="s">
        <v>90</v>
      </c>
      <c r="AW6369" s="280" t="s">
        <v>31</v>
      </c>
      <c r="AX6369" s="280" t="s">
        <v>77</v>
      </c>
      <c r="AY6369" s="281" t="s">
        <v>366</v>
      </c>
    </row>
    <row r="6370" spans="2:65" s="287" customFormat="1">
      <c r="B6370" s="286"/>
      <c r="D6370" s="274" t="s">
        <v>373</v>
      </c>
      <c r="E6370" s="288" t="s">
        <v>1</v>
      </c>
      <c r="F6370" s="289" t="s">
        <v>378</v>
      </c>
      <c r="H6370" s="290">
        <v>5</v>
      </c>
      <c r="L6370" s="286"/>
      <c r="M6370" s="291"/>
      <c r="T6370" s="292"/>
      <c r="AT6370" s="288" t="s">
        <v>373</v>
      </c>
      <c r="AU6370" s="288" t="s">
        <v>90</v>
      </c>
      <c r="AV6370" s="287" t="s">
        <v>371</v>
      </c>
      <c r="AW6370" s="287" t="s">
        <v>31</v>
      </c>
      <c r="AX6370" s="287" t="s">
        <v>84</v>
      </c>
      <c r="AY6370" s="288" t="s">
        <v>366</v>
      </c>
    </row>
    <row r="6371" spans="2:65" s="74" customFormat="1" ht="55.5" customHeight="1">
      <c r="B6371" s="73"/>
      <c r="C6371" s="260" t="s">
        <v>5353</v>
      </c>
      <c r="D6371" s="260" t="s">
        <v>368</v>
      </c>
      <c r="E6371" s="261" t="s">
        <v>5354</v>
      </c>
      <c r="F6371" s="262" t="s">
        <v>5355</v>
      </c>
      <c r="G6371" s="263" t="s">
        <v>630</v>
      </c>
      <c r="H6371" s="264">
        <v>2</v>
      </c>
      <c r="I6371" s="26"/>
      <c r="J6371" s="266">
        <f>ROUND(I6371*H6371,2)</f>
        <v>0</v>
      </c>
      <c r="K6371" s="267"/>
      <c r="L6371" s="73"/>
      <c r="M6371" s="27" t="s">
        <v>1</v>
      </c>
      <c r="N6371" s="233" t="s">
        <v>43</v>
      </c>
      <c r="P6371" s="269">
        <f>O6371*H6371</f>
        <v>0</v>
      </c>
      <c r="Q6371" s="269">
        <v>0</v>
      </c>
      <c r="R6371" s="269">
        <f>Q6371*H6371</f>
        <v>0</v>
      </c>
      <c r="S6371" s="269">
        <v>0</v>
      </c>
      <c r="T6371" s="270">
        <f>S6371*H6371</f>
        <v>0</v>
      </c>
      <c r="AR6371" s="271" t="s">
        <v>495</v>
      </c>
      <c r="AT6371" s="271" t="s">
        <v>368</v>
      </c>
      <c r="AU6371" s="271" t="s">
        <v>90</v>
      </c>
      <c r="AY6371" s="53" t="s">
        <v>366</v>
      </c>
      <c r="BE6371" s="179">
        <f>IF(N6371="základná",J6371,0)</f>
        <v>0</v>
      </c>
      <c r="BF6371" s="179">
        <f>IF(N6371="znížená",J6371,0)</f>
        <v>0</v>
      </c>
      <c r="BG6371" s="179">
        <f>IF(N6371="zákl. prenesená",J6371,0)</f>
        <v>0</v>
      </c>
      <c r="BH6371" s="179">
        <f>IF(N6371="zníž. prenesená",J6371,0)</f>
        <v>0</v>
      </c>
      <c r="BI6371" s="179">
        <f>IF(N6371="nulová",J6371,0)</f>
        <v>0</v>
      </c>
      <c r="BJ6371" s="53" t="s">
        <v>90</v>
      </c>
      <c r="BK6371" s="179">
        <f>ROUND(I6371*H6371,2)</f>
        <v>0</v>
      </c>
      <c r="BL6371" s="53" t="s">
        <v>495</v>
      </c>
      <c r="BM6371" s="271" t="s">
        <v>5356</v>
      </c>
    </row>
    <row r="6372" spans="2:65" s="273" customFormat="1">
      <c r="B6372" s="272"/>
      <c r="D6372" s="274" t="s">
        <v>373</v>
      </c>
      <c r="E6372" s="275" t="s">
        <v>1</v>
      </c>
      <c r="F6372" s="276" t="s">
        <v>5357</v>
      </c>
      <c r="H6372" s="275" t="s">
        <v>1</v>
      </c>
      <c r="L6372" s="272"/>
      <c r="M6372" s="277"/>
      <c r="T6372" s="278"/>
      <c r="AT6372" s="275" t="s">
        <v>373</v>
      </c>
      <c r="AU6372" s="275" t="s">
        <v>90</v>
      </c>
      <c r="AV6372" s="273" t="s">
        <v>84</v>
      </c>
      <c r="AW6372" s="273" t="s">
        <v>31</v>
      </c>
      <c r="AX6372" s="273" t="s">
        <v>77</v>
      </c>
      <c r="AY6372" s="275" t="s">
        <v>366</v>
      </c>
    </row>
    <row r="6373" spans="2:65" s="280" customFormat="1">
      <c r="B6373" s="279"/>
      <c r="D6373" s="274" t="s">
        <v>373</v>
      </c>
      <c r="E6373" s="281" t="s">
        <v>1</v>
      </c>
      <c r="F6373" s="282" t="s">
        <v>90</v>
      </c>
      <c r="H6373" s="283">
        <v>2</v>
      </c>
      <c r="L6373" s="279"/>
      <c r="M6373" s="284"/>
      <c r="T6373" s="285"/>
      <c r="AT6373" s="281" t="s">
        <v>373</v>
      </c>
      <c r="AU6373" s="281" t="s">
        <v>90</v>
      </c>
      <c r="AV6373" s="280" t="s">
        <v>90</v>
      </c>
      <c r="AW6373" s="280" t="s">
        <v>31</v>
      </c>
      <c r="AX6373" s="280" t="s">
        <v>77</v>
      </c>
      <c r="AY6373" s="281" t="s">
        <v>366</v>
      </c>
    </row>
    <row r="6374" spans="2:65" s="287" customFormat="1">
      <c r="B6374" s="286"/>
      <c r="D6374" s="274" t="s">
        <v>373</v>
      </c>
      <c r="E6374" s="288" t="s">
        <v>1</v>
      </c>
      <c r="F6374" s="289" t="s">
        <v>378</v>
      </c>
      <c r="H6374" s="290">
        <v>2</v>
      </c>
      <c r="L6374" s="286"/>
      <c r="M6374" s="291"/>
      <c r="T6374" s="292"/>
      <c r="AT6374" s="288" t="s">
        <v>373</v>
      </c>
      <c r="AU6374" s="288" t="s">
        <v>90</v>
      </c>
      <c r="AV6374" s="287" t="s">
        <v>371</v>
      </c>
      <c r="AW6374" s="287" t="s">
        <v>31</v>
      </c>
      <c r="AX6374" s="287" t="s">
        <v>84</v>
      </c>
      <c r="AY6374" s="288" t="s">
        <v>366</v>
      </c>
    </row>
    <row r="6375" spans="2:65" s="74" customFormat="1" ht="66.75" customHeight="1">
      <c r="B6375" s="73"/>
      <c r="C6375" s="260" t="s">
        <v>5358</v>
      </c>
      <c r="D6375" s="260" t="s">
        <v>368</v>
      </c>
      <c r="E6375" s="261" t="s">
        <v>5359</v>
      </c>
      <c r="F6375" s="262" t="s">
        <v>5360</v>
      </c>
      <c r="G6375" s="263" t="s">
        <v>630</v>
      </c>
      <c r="H6375" s="264">
        <v>2</v>
      </c>
      <c r="I6375" s="26"/>
      <c r="J6375" s="266">
        <f>ROUND(I6375*H6375,2)</f>
        <v>0</v>
      </c>
      <c r="K6375" s="267"/>
      <c r="L6375" s="73"/>
      <c r="M6375" s="27" t="s">
        <v>1</v>
      </c>
      <c r="N6375" s="233" t="s">
        <v>43</v>
      </c>
      <c r="P6375" s="269">
        <f>O6375*H6375</f>
        <v>0</v>
      </c>
      <c r="Q6375" s="269">
        <v>0</v>
      </c>
      <c r="R6375" s="269">
        <f>Q6375*H6375</f>
        <v>0</v>
      </c>
      <c r="S6375" s="269">
        <v>0</v>
      </c>
      <c r="T6375" s="270">
        <f>S6375*H6375</f>
        <v>0</v>
      </c>
      <c r="AR6375" s="271" t="s">
        <v>495</v>
      </c>
      <c r="AT6375" s="271" t="s">
        <v>368</v>
      </c>
      <c r="AU6375" s="271" t="s">
        <v>90</v>
      </c>
      <c r="AY6375" s="53" t="s">
        <v>366</v>
      </c>
      <c r="BE6375" s="179">
        <f>IF(N6375="základná",J6375,0)</f>
        <v>0</v>
      </c>
      <c r="BF6375" s="179">
        <f>IF(N6375="znížená",J6375,0)</f>
        <v>0</v>
      </c>
      <c r="BG6375" s="179">
        <f>IF(N6375="zákl. prenesená",J6375,0)</f>
        <v>0</v>
      </c>
      <c r="BH6375" s="179">
        <f>IF(N6375="zníž. prenesená",J6375,0)</f>
        <v>0</v>
      </c>
      <c r="BI6375" s="179">
        <f>IF(N6375="nulová",J6375,0)</f>
        <v>0</v>
      </c>
      <c r="BJ6375" s="53" t="s">
        <v>90</v>
      </c>
      <c r="BK6375" s="179">
        <f>ROUND(I6375*H6375,2)</f>
        <v>0</v>
      </c>
      <c r="BL6375" s="53" t="s">
        <v>495</v>
      </c>
      <c r="BM6375" s="271" t="s">
        <v>5361</v>
      </c>
    </row>
    <row r="6376" spans="2:65" s="273" customFormat="1">
      <c r="B6376" s="272"/>
      <c r="D6376" s="274" t="s">
        <v>373</v>
      </c>
      <c r="E6376" s="275" t="s">
        <v>1</v>
      </c>
      <c r="F6376" s="276" t="s">
        <v>5362</v>
      </c>
      <c r="H6376" s="275" t="s">
        <v>1</v>
      </c>
      <c r="L6376" s="272"/>
      <c r="M6376" s="277"/>
      <c r="T6376" s="278"/>
      <c r="AT6376" s="275" t="s">
        <v>373</v>
      </c>
      <c r="AU6376" s="275" t="s">
        <v>90</v>
      </c>
      <c r="AV6376" s="273" t="s">
        <v>84</v>
      </c>
      <c r="AW6376" s="273" t="s">
        <v>31</v>
      </c>
      <c r="AX6376" s="273" t="s">
        <v>77</v>
      </c>
      <c r="AY6376" s="275" t="s">
        <v>366</v>
      </c>
    </row>
    <row r="6377" spans="2:65" s="280" customFormat="1">
      <c r="B6377" s="279"/>
      <c r="D6377" s="274" t="s">
        <v>373</v>
      </c>
      <c r="E6377" s="281" t="s">
        <v>1</v>
      </c>
      <c r="F6377" s="282" t="s">
        <v>90</v>
      </c>
      <c r="H6377" s="283">
        <v>2</v>
      </c>
      <c r="L6377" s="279"/>
      <c r="M6377" s="284"/>
      <c r="T6377" s="285"/>
      <c r="AT6377" s="281" t="s">
        <v>373</v>
      </c>
      <c r="AU6377" s="281" t="s">
        <v>90</v>
      </c>
      <c r="AV6377" s="280" t="s">
        <v>90</v>
      </c>
      <c r="AW6377" s="280" t="s">
        <v>31</v>
      </c>
      <c r="AX6377" s="280" t="s">
        <v>77</v>
      </c>
      <c r="AY6377" s="281" t="s">
        <v>366</v>
      </c>
    </row>
    <row r="6378" spans="2:65" s="287" customFormat="1">
      <c r="B6378" s="286"/>
      <c r="D6378" s="274" t="s">
        <v>373</v>
      </c>
      <c r="E6378" s="288" t="s">
        <v>1</v>
      </c>
      <c r="F6378" s="289" t="s">
        <v>378</v>
      </c>
      <c r="H6378" s="290">
        <v>2</v>
      </c>
      <c r="L6378" s="286"/>
      <c r="M6378" s="291"/>
      <c r="T6378" s="292"/>
      <c r="AT6378" s="288" t="s">
        <v>373</v>
      </c>
      <c r="AU6378" s="288" t="s">
        <v>90</v>
      </c>
      <c r="AV6378" s="287" t="s">
        <v>371</v>
      </c>
      <c r="AW6378" s="287" t="s">
        <v>31</v>
      </c>
      <c r="AX6378" s="287" t="s">
        <v>84</v>
      </c>
      <c r="AY6378" s="288" t="s">
        <v>366</v>
      </c>
    </row>
    <row r="6379" spans="2:65" s="74" customFormat="1" ht="55.5" customHeight="1">
      <c r="B6379" s="73"/>
      <c r="C6379" s="260" t="s">
        <v>5363</v>
      </c>
      <c r="D6379" s="260" t="s">
        <v>368</v>
      </c>
      <c r="E6379" s="261" t="s">
        <v>5364</v>
      </c>
      <c r="F6379" s="262" t="s">
        <v>5365</v>
      </c>
      <c r="G6379" s="263" t="s">
        <v>630</v>
      </c>
      <c r="H6379" s="264">
        <v>3</v>
      </c>
      <c r="I6379" s="26"/>
      <c r="J6379" s="266">
        <f>ROUND(I6379*H6379,2)</f>
        <v>0</v>
      </c>
      <c r="K6379" s="267"/>
      <c r="L6379" s="73"/>
      <c r="M6379" s="27" t="s">
        <v>1</v>
      </c>
      <c r="N6379" s="233" t="s">
        <v>43</v>
      </c>
      <c r="P6379" s="269">
        <f>O6379*H6379</f>
        <v>0</v>
      </c>
      <c r="Q6379" s="269">
        <v>0</v>
      </c>
      <c r="R6379" s="269">
        <f>Q6379*H6379</f>
        <v>0</v>
      </c>
      <c r="S6379" s="269">
        <v>0</v>
      </c>
      <c r="T6379" s="270">
        <f>S6379*H6379</f>
        <v>0</v>
      </c>
      <c r="AR6379" s="271" t="s">
        <v>495</v>
      </c>
      <c r="AT6379" s="271" t="s">
        <v>368</v>
      </c>
      <c r="AU6379" s="271" t="s">
        <v>90</v>
      </c>
      <c r="AY6379" s="53" t="s">
        <v>366</v>
      </c>
      <c r="BE6379" s="179">
        <f>IF(N6379="základná",J6379,0)</f>
        <v>0</v>
      </c>
      <c r="BF6379" s="179">
        <f>IF(N6379="znížená",J6379,0)</f>
        <v>0</v>
      </c>
      <c r="BG6379" s="179">
        <f>IF(N6379="zákl. prenesená",J6379,0)</f>
        <v>0</v>
      </c>
      <c r="BH6379" s="179">
        <f>IF(N6379="zníž. prenesená",J6379,0)</f>
        <v>0</v>
      </c>
      <c r="BI6379" s="179">
        <f>IF(N6379="nulová",J6379,0)</f>
        <v>0</v>
      </c>
      <c r="BJ6379" s="53" t="s">
        <v>90</v>
      </c>
      <c r="BK6379" s="179">
        <f>ROUND(I6379*H6379,2)</f>
        <v>0</v>
      </c>
      <c r="BL6379" s="53" t="s">
        <v>495</v>
      </c>
      <c r="BM6379" s="271" t="s">
        <v>5366</v>
      </c>
    </row>
    <row r="6380" spans="2:65" s="273" customFormat="1">
      <c r="B6380" s="272"/>
      <c r="D6380" s="274" t="s">
        <v>373</v>
      </c>
      <c r="E6380" s="275" t="s">
        <v>1</v>
      </c>
      <c r="F6380" s="276" t="s">
        <v>5367</v>
      </c>
      <c r="H6380" s="275" t="s">
        <v>1</v>
      </c>
      <c r="L6380" s="272"/>
      <c r="M6380" s="277"/>
      <c r="T6380" s="278"/>
      <c r="AT6380" s="275" t="s">
        <v>373</v>
      </c>
      <c r="AU6380" s="275" t="s">
        <v>90</v>
      </c>
      <c r="AV6380" s="273" t="s">
        <v>84</v>
      </c>
      <c r="AW6380" s="273" t="s">
        <v>31</v>
      </c>
      <c r="AX6380" s="273" t="s">
        <v>77</v>
      </c>
      <c r="AY6380" s="275" t="s">
        <v>366</v>
      </c>
    </row>
    <row r="6381" spans="2:65" s="280" customFormat="1">
      <c r="B6381" s="279"/>
      <c r="D6381" s="274" t="s">
        <v>373</v>
      </c>
      <c r="E6381" s="281" t="s">
        <v>1</v>
      </c>
      <c r="F6381" s="282" t="s">
        <v>149</v>
      </c>
      <c r="H6381" s="283">
        <v>3</v>
      </c>
      <c r="L6381" s="279"/>
      <c r="M6381" s="284"/>
      <c r="T6381" s="285"/>
      <c r="AT6381" s="281" t="s">
        <v>373</v>
      </c>
      <c r="AU6381" s="281" t="s">
        <v>90</v>
      </c>
      <c r="AV6381" s="280" t="s">
        <v>90</v>
      </c>
      <c r="AW6381" s="280" t="s">
        <v>31</v>
      </c>
      <c r="AX6381" s="280" t="s">
        <v>77</v>
      </c>
      <c r="AY6381" s="281" t="s">
        <v>366</v>
      </c>
    </row>
    <row r="6382" spans="2:65" s="287" customFormat="1">
      <c r="B6382" s="286"/>
      <c r="D6382" s="274" t="s">
        <v>373</v>
      </c>
      <c r="E6382" s="288" t="s">
        <v>1</v>
      </c>
      <c r="F6382" s="289" t="s">
        <v>378</v>
      </c>
      <c r="H6382" s="290">
        <v>3</v>
      </c>
      <c r="L6382" s="286"/>
      <c r="M6382" s="291"/>
      <c r="T6382" s="292"/>
      <c r="AT6382" s="288" t="s">
        <v>373</v>
      </c>
      <c r="AU6382" s="288" t="s">
        <v>90</v>
      </c>
      <c r="AV6382" s="287" t="s">
        <v>371</v>
      </c>
      <c r="AW6382" s="287" t="s">
        <v>31</v>
      </c>
      <c r="AX6382" s="287" t="s">
        <v>84</v>
      </c>
      <c r="AY6382" s="288" t="s">
        <v>366</v>
      </c>
    </row>
    <row r="6383" spans="2:65" s="74" customFormat="1" ht="62.65" customHeight="1">
      <c r="B6383" s="73"/>
      <c r="C6383" s="311" t="s">
        <v>5368</v>
      </c>
      <c r="D6383" s="311" t="s">
        <v>368</v>
      </c>
      <c r="E6383" s="312" t="s">
        <v>5369</v>
      </c>
      <c r="F6383" s="313" t="s">
        <v>5370</v>
      </c>
      <c r="G6383" s="314" t="s">
        <v>630</v>
      </c>
      <c r="H6383" s="315">
        <v>4</v>
      </c>
      <c r="I6383" s="26"/>
      <c r="J6383" s="266">
        <f>ROUND(I6383*H6383,2)</f>
        <v>0</v>
      </c>
      <c r="K6383" s="267"/>
      <c r="L6383" s="73"/>
      <c r="M6383" s="27" t="s">
        <v>1</v>
      </c>
      <c r="N6383" s="233" t="s">
        <v>43</v>
      </c>
      <c r="P6383" s="269">
        <f>O6383*H6383</f>
        <v>0</v>
      </c>
      <c r="Q6383" s="269">
        <v>0</v>
      </c>
      <c r="R6383" s="269">
        <f>Q6383*H6383</f>
        <v>0</v>
      </c>
      <c r="S6383" s="269">
        <v>0</v>
      </c>
      <c r="T6383" s="270">
        <f>S6383*H6383</f>
        <v>0</v>
      </c>
      <c r="AR6383" s="271" t="s">
        <v>495</v>
      </c>
      <c r="AT6383" s="271" t="s">
        <v>368</v>
      </c>
      <c r="AU6383" s="271" t="s">
        <v>90</v>
      </c>
      <c r="AY6383" s="53" t="s">
        <v>366</v>
      </c>
      <c r="BE6383" s="179">
        <f>IF(N6383="základná",J6383,0)</f>
        <v>0</v>
      </c>
      <c r="BF6383" s="179">
        <f>IF(N6383="znížená",J6383,0)</f>
        <v>0</v>
      </c>
      <c r="BG6383" s="179">
        <f>IF(N6383="zákl. prenesená",J6383,0)</f>
        <v>0</v>
      </c>
      <c r="BH6383" s="179">
        <f>IF(N6383="zníž. prenesená",J6383,0)</f>
        <v>0</v>
      </c>
      <c r="BI6383" s="179">
        <f>IF(N6383="nulová",J6383,0)</f>
        <v>0</v>
      </c>
      <c r="BJ6383" s="53" t="s">
        <v>90</v>
      </c>
      <c r="BK6383" s="179">
        <f>ROUND(I6383*H6383,2)</f>
        <v>0</v>
      </c>
      <c r="BL6383" s="53" t="s">
        <v>495</v>
      </c>
      <c r="BM6383" s="271" t="s">
        <v>5371</v>
      </c>
    </row>
    <row r="6384" spans="2:65" s="273" customFormat="1">
      <c r="B6384" s="272"/>
      <c r="D6384" s="274" t="s">
        <v>373</v>
      </c>
      <c r="E6384" s="275" t="s">
        <v>1</v>
      </c>
      <c r="F6384" s="276" t="s">
        <v>5372</v>
      </c>
      <c r="H6384" s="275" t="s">
        <v>1</v>
      </c>
      <c r="L6384" s="272"/>
      <c r="M6384" s="277"/>
      <c r="T6384" s="278"/>
      <c r="AT6384" s="275" t="s">
        <v>373</v>
      </c>
      <c r="AU6384" s="275" t="s">
        <v>90</v>
      </c>
      <c r="AV6384" s="273" t="s">
        <v>84</v>
      </c>
      <c r="AW6384" s="273" t="s">
        <v>31</v>
      </c>
      <c r="AX6384" s="273" t="s">
        <v>77</v>
      </c>
      <c r="AY6384" s="275" t="s">
        <v>366</v>
      </c>
    </row>
    <row r="6385" spans="2:65" s="280" customFormat="1">
      <c r="B6385" s="279"/>
      <c r="D6385" s="274" t="s">
        <v>373</v>
      </c>
      <c r="E6385" s="281" t="s">
        <v>1</v>
      </c>
      <c r="F6385" s="282" t="s">
        <v>84</v>
      </c>
      <c r="H6385" s="283">
        <v>4</v>
      </c>
      <c r="L6385" s="279"/>
      <c r="M6385" s="284"/>
      <c r="T6385" s="285"/>
      <c r="AT6385" s="281" t="s">
        <v>373</v>
      </c>
      <c r="AU6385" s="281" t="s">
        <v>90</v>
      </c>
      <c r="AV6385" s="280" t="s">
        <v>90</v>
      </c>
      <c r="AW6385" s="280" t="s">
        <v>31</v>
      </c>
      <c r="AX6385" s="280" t="s">
        <v>77</v>
      </c>
      <c r="AY6385" s="281" t="s">
        <v>366</v>
      </c>
    </row>
    <row r="6386" spans="2:65" s="287" customFormat="1">
      <c r="B6386" s="286"/>
      <c r="D6386" s="274" t="s">
        <v>373</v>
      </c>
      <c r="E6386" s="288" t="s">
        <v>1</v>
      </c>
      <c r="F6386" s="289" t="s">
        <v>378</v>
      </c>
      <c r="H6386" s="290">
        <v>4</v>
      </c>
      <c r="L6386" s="286"/>
      <c r="M6386" s="291"/>
      <c r="T6386" s="292"/>
      <c r="AT6386" s="288" t="s">
        <v>373</v>
      </c>
      <c r="AU6386" s="288" t="s">
        <v>90</v>
      </c>
      <c r="AV6386" s="287" t="s">
        <v>371</v>
      </c>
      <c r="AW6386" s="287" t="s">
        <v>31</v>
      </c>
      <c r="AX6386" s="287" t="s">
        <v>84</v>
      </c>
      <c r="AY6386" s="288" t="s">
        <v>366</v>
      </c>
    </row>
    <row r="6387" spans="2:65" s="74" customFormat="1" ht="66.75" customHeight="1">
      <c r="B6387" s="73"/>
      <c r="C6387" s="260" t="s">
        <v>5373</v>
      </c>
      <c r="D6387" s="260" t="s">
        <v>368</v>
      </c>
      <c r="E6387" s="261" t="s">
        <v>5374</v>
      </c>
      <c r="F6387" s="262" t="s">
        <v>5375</v>
      </c>
      <c r="G6387" s="263" t="s">
        <v>630</v>
      </c>
      <c r="H6387" s="264">
        <v>1</v>
      </c>
      <c r="I6387" s="26"/>
      <c r="J6387" s="266">
        <f>ROUND(I6387*H6387,2)</f>
        <v>0</v>
      </c>
      <c r="K6387" s="267"/>
      <c r="L6387" s="73"/>
      <c r="M6387" s="27" t="s">
        <v>1</v>
      </c>
      <c r="N6387" s="233" t="s">
        <v>43</v>
      </c>
      <c r="P6387" s="269">
        <f>O6387*H6387</f>
        <v>0</v>
      </c>
      <c r="Q6387" s="269">
        <v>0</v>
      </c>
      <c r="R6387" s="269">
        <f>Q6387*H6387</f>
        <v>0</v>
      </c>
      <c r="S6387" s="269">
        <v>0</v>
      </c>
      <c r="T6387" s="270">
        <f>S6387*H6387</f>
        <v>0</v>
      </c>
      <c r="AR6387" s="271" t="s">
        <v>495</v>
      </c>
      <c r="AT6387" s="271" t="s">
        <v>368</v>
      </c>
      <c r="AU6387" s="271" t="s">
        <v>90</v>
      </c>
      <c r="AY6387" s="53" t="s">
        <v>366</v>
      </c>
      <c r="BE6387" s="179">
        <f>IF(N6387="základná",J6387,0)</f>
        <v>0</v>
      </c>
      <c r="BF6387" s="179">
        <f>IF(N6387="znížená",J6387,0)</f>
        <v>0</v>
      </c>
      <c r="BG6387" s="179">
        <f>IF(N6387="zákl. prenesená",J6387,0)</f>
        <v>0</v>
      </c>
      <c r="BH6387" s="179">
        <f>IF(N6387="zníž. prenesená",J6387,0)</f>
        <v>0</v>
      </c>
      <c r="BI6387" s="179">
        <f>IF(N6387="nulová",J6387,0)</f>
        <v>0</v>
      </c>
      <c r="BJ6387" s="53" t="s">
        <v>90</v>
      </c>
      <c r="BK6387" s="179">
        <f>ROUND(I6387*H6387,2)</f>
        <v>0</v>
      </c>
      <c r="BL6387" s="53" t="s">
        <v>495</v>
      </c>
      <c r="BM6387" s="271" t="s">
        <v>5376</v>
      </c>
    </row>
    <row r="6388" spans="2:65" s="273" customFormat="1">
      <c r="B6388" s="272"/>
      <c r="D6388" s="274" t="s">
        <v>373</v>
      </c>
      <c r="E6388" s="275" t="s">
        <v>1</v>
      </c>
      <c r="F6388" s="276" t="s">
        <v>5377</v>
      </c>
      <c r="H6388" s="275" t="s">
        <v>1</v>
      </c>
      <c r="L6388" s="272"/>
      <c r="M6388" s="277"/>
      <c r="T6388" s="278"/>
      <c r="AT6388" s="275" t="s">
        <v>373</v>
      </c>
      <c r="AU6388" s="275" t="s">
        <v>90</v>
      </c>
      <c r="AV6388" s="273" t="s">
        <v>84</v>
      </c>
      <c r="AW6388" s="273" t="s">
        <v>31</v>
      </c>
      <c r="AX6388" s="273" t="s">
        <v>77</v>
      </c>
      <c r="AY6388" s="275" t="s">
        <v>366</v>
      </c>
    </row>
    <row r="6389" spans="2:65" s="280" customFormat="1">
      <c r="B6389" s="279"/>
      <c r="D6389" s="274" t="s">
        <v>373</v>
      </c>
      <c r="E6389" s="281" t="s">
        <v>1</v>
      </c>
      <c r="F6389" s="282" t="s">
        <v>84</v>
      </c>
      <c r="H6389" s="283">
        <v>1</v>
      </c>
      <c r="L6389" s="279"/>
      <c r="M6389" s="284"/>
      <c r="T6389" s="285"/>
      <c r="AT6389" s="281" t="s">
        <v>373</v>
      </c>
      <c r="AU6389" s="281" t="s">
        <v>90</v>
      </c>
      <c r="AV6389" s="280" t="s">
        <v>90</v>
      </c>
      <c r="AW6389" s="280" t="s">
        <v>31</v>
      </c>
      <c r="AX6389" s="280" t="s">
        <v>77</v>
      </c>
      <c r="AY6389" s="281" t="s">
        <v>366</v>
      </c>
    </row>
    <row r="6390" spans="2:65" s="287" customFormat="1">
      <c r="B6390" s="286"/>
      <c r="D6390" s="274" t="s">
        <v>373</v>
      </c>
      <c r="E6390" s="288" t="s">
        <v>1</v>
      </c>
      <c r="F6390" s="289" t="s">
        <v>378</v>
      </c>
      <c r="H6390" s="290">
        <v>1</v>
      </c>
      <c r="L6390" s="286"/>
      <c r="M6390" s="291"/>
      <c r="T6390" s="292"/>
      <c r="AT6390" s="288" t="s">
        <v>373</v>
      </c>
      <c r="AU6390" s="288" t="s">
        <v>90</v>
      </c>
      <c r="AV6390" s="287" t="s">
        <v>371</v>
      </c>
      <c r="AW6390" s="287" t="s">
        <v>31</v>
      </c>
      <c r="AX6390" s="287" t="s">
        <v>84</v>
      </c>
      <c r="AY6390" s="288" t="s">
        <v>366</v>
      </c>
    </row>
    <row r="6391" spans="2:65" s="74" customFormat="1" ht="55.5" customHeight="1">
      <c r="B6391" s="73"/>
      <c r="C6391" s="260" t="s">
        <v>5378</v>
      </c>
      <c r="D6391" s="260" t="s">
        <v>368</v>
      </c>
      <c r="E6391" s="261" t="s">
        <v>5379</v>
      </c>
      <c r="F6391" s="262" t="s">
        <v>5380</v>
      </c>
      <c r="G6391" s="263" t="s">
        <v>630</v>
      </c>
      <c r="H6391" s="264">
        <v>1</v>
      </c>
      <c r="I6391" s="26"/>
      <c r="J6391" s="266">
        <f>ROUND(I6391*H6391,2)</f>
        <v>0</v>
      </c>
      <c r="K6391" s="267"/>
      <c r="L6391" s="73"/>
      <c r="M6391" s="27" t="s">
        <v>1</v>
      </c>
      <c r="N6391" s="233" t="s">
        <v>43</v>
      </c>
      <c r="P6391" s="269">
        <f>O6391*H6391</f>
        <v>0</v>
      </c>
      <c r="Q6391" s="269">
        <v>0</v>
      </c>
      <c r="R6391" s="269">
        <f>Q6391*H6391</f>
        <v>0</v>
      </c>
      <c r="S6391" s="269">
        <v>0</v>
      </c>
      <c r="T6391" s="270">
        <f>S6391*H6391</f>
        <v>0</v>
      </c>
      <c r="AR6391" s="271" t="s">
        <v>495</v>
      </c>
      <c r="AT6391" s="271" t="s">
        <v>368</v>
      </c>
      <c r="AU6391" s="271" t="s">
        <v>90</v>
      </c>
      <c r="AY6391" s="53" t="s">
        <v>366</v>
      </c>
      <c r="BE6391" s="179">
        <f>IF(N6391="základná",J6391,0)</f>
        <v>0</v>
      </c>
      <c r="BF6391" s="179">
        <f>IF(N6391="znížená",J6391,0)</f>
        <v>0</v>
      </c>
      <c r="BG6391" s="179">
        <f>IF(N6391="zákl. prenesená",J6391,0)</f>
        <v>0</v>
      </c>
      <c r="BH6391" s="179">
        <f>IF(N6391="zníž. prenesená",J6391,0)</f>
        <v>0</v>
      </c>
      <c r="BI6391" s="179">
        <f>IF(N6391="nulová",J6391,0)</f>
        <v>0</v>
      </c>
      <c r="BJ6391" s="53" t="s">
        <v>90</v>
      </c>
      <c r="BK6391" s="179">
        <f>ROUND(I6391*H6391,2)</f>
        <v>0</v>
      </c>
      <c r="BL6391" s="53" t="s">
        <v>495</v>
      </c>
      <c r="BM6391" s="271" t="s">
        <v>5381</v>
      </c>
    </row>
    <row r="6392" spans="2:65" s="273" customFormat="1">
      <c r="B6392" s="272"/>
      <c r="D6392" s="274" t="s">
        <v>373</v>
      </c>
      <c r="E6392" s="275" t="s">
        <v>1</v>
      </c>
      <c r="F6392" s="276" t="s">
        <v>5382</v>
      </c>
      <c r="H6392" s="275" t="s">
        <v>1</v>
      </c>
      <c r="L6392" s="272"/>
      <c r="M6392" s="277"/>
      <c r="T6392" s="278"/>
      <c r="AT6392" s="275" t="s">
        <v>373</v>
      </c>
      <c r="AU6392" s="275" t="s">
        <v>90</v>
      </c>
      <c r="AV6392" s="273" t="s">
        <v>84</v>
      </c>
      <c r="AW6392" s="273" t="s">
        <v>31</v>
      </c>
      <c r="AX6392" s="273" t="s">
        <v>77</v>
      </c>
      <c r="AY6392" s="275" t="s">
        <v>366</v>
      </c>
    </row>
    <row r="6393" spans="2:65" s="280" customFormat="1">
      <c r="B6393" s="279"/>
      <c r="D6393" s="274" t="s">
        <v>373</v>
      </c>
      <c r="E6393" s="281" t="s">
        <v>1</v>
      </c>
      <c r="F6393" s="282" t="s">
        <v>84</v>
      </c>
      <c r="H6393" s="283">
        <v>1</v>
      </c>
      <c r="L6393" s="279"/>
      <c r="M6393" s="284"/>
      <c r="T6393" s="285"/>
      <c r="AT6393" s="281" t="s">
        <v>373</v>
      </c>
      <c r="AU6393" s="281" t="s">
        <v>90</v>
      </c>
      <c r="AV6393" s="280" t="s">
        <v>90</v>
      </c>
      <c r="AW6393" s="280" t="s">
        <v>31</v>
      </c>
      <c r="AX6393" s="280" t="s">
        <v>77</v>
      </c>
      <c r="AY6393" s="281" t="s">
        <v>366</v>
      </c>
    </row>
    <row r="6394" spans="2:65" s="287" customFormat="1">
      <c r="B6394" s="286"/>
      <c r="D6394" s="274" t="s">
        <v>373</v>
      </c>
      <c r="E6394" s="288" t="s">
        <v>1</v>
      </c>
      <c r="F6394" s="289" t="s">
        <v>378</v>
      </c>
      <c r="H6394" s="290">
        <v>1</v>
      </c>
      <c r="L6394" s="286"/>
      <c r="M6394" s="291"/>
      <c r="T6394" s="292"/>
      <c r="AT6394" s="288" t="s">
        <v>373</v>
      </c>
      <c r="AU6394" s="288" t="s">
        <v>90</v>
      </c>
      <c r="AV6394" s="287" t="s">
        <v>371</v>
      </c>
      <c r="AW6394" s="287" t="s">
        <v>31</v>
      </c>
      <c r="AX6394" s="287" t="s">
        <v>84</v>
      </c>
      <c r="AY6394" s="288" t="s">
        <v>366</v>
      </c>
    </row>
    <row r="6395" spans="2:65" s="74" customFormat="1" ht="55.5" customHeight="1">
      <c r="B6395" s="73"/>
      <c r="C6395" s="260" t="s">
        <v>5383</v>
      </c>
      <c r="D6395" s="260" t="s">
        <v>368</v>
      </c>
      <c r="E6395" s="261" t="s">
        <v>5384</v>
      </c>
      <c r="F6395" s="262" t="s">
        <v>5385</v>
      </c>
      <c r="G6395" s="263" t="s">
        <v>630</v>
      </c>
      <c r="H6395" s="264">
        <v>1</v>
      </c>
      <c r="I6395" s="26"/>
      <c r="J6395" s="266">
        <f>ROUND(I6395*H6395,2)</f>
        <v>0</v>
      </c>
      <c r="K6395" s="267"/>
      <c r="L6395" s="73"/>
      <c r="M6395" s="27" t="s">
        <v>1</v>
      </c>
      <c r="N6395" s="233" t="s">
        <v>43</v>
      </c>
      <c r="P6395" s="269">
        <f>O6395*H6395</f>
        <v>0</v>
      </c>
      <c r="Q6395" s="269">
        <v>0</v>
      </c>
      <c r="R6395" s="269">
        <f>Q6395*H6395</f>
        <v>0</v>
      </c>
      <c r="S6395" s="269">
        <v>0</v>
      </c>
      <c r="T6395" s="270">
        <f>S6395*H6395</f>
        <v>0</v>
      </c>
      <c r="AR6395" s="271" t="s">
        <v>495</v>
      </c>
      <c r="AT6395" s="271" t="s">
        <v>368</v>
      </c>
      <c r="AU6395" s="271" t="s">
        <v>90</v>
      </c>
      <c r="AY6395" s="53" t="s">
        <v>366</v>
      </c>
      <c r="BE6395" s="179">
        <f>IF(N6395="základná",J6395,0)</f>
        <v>0</v>
      </c>
      <c r="BF6395" s="179">
        <f>IF(N6395="znížená",J6395,0)</f>
        <v>0</v>
      </c>
      <c r="BG6395" s="179">
        <f>IF(N6395="zákl. prenesená",J6395,0)</f>
        <v>0</v>
      </c>
      <c r="BH6395" s="179">
        <f>IF(N6395="zníž. prenesená",J6395,0)</f>
        <v>0</v>
      </c>
      <c r="BI6395" s="179">
        <f>IF(N6395="nulová",J6395,0)</f>
        <v>0</v>
      </c>
      <c r="BJ6395" s="53" t="s">
        <v>90</v>
      </c>
      <c r="BK6395" s="179">
        <f>ROUND(I6395*H6395,2)</f>
        <v>0</v>
      </c>
      <c r="BL6395" s="53" t="s">
        <v>495</v>
      </c>
      <c r="BM6395" s="271" t="s">
        <v>5386</v>
      </c>
    </row>
    <row r="6396" spans="2:65" s="273" customFormat="1">
      <c r="B6396" s="272"/>
      <c r="D6396" s="274" t="s">
        <v>373</v>
      </c>
      <c r="E6396" s="275" t="s">
        <v>1</v>
      </c>
      <c r="F6396" s="276" t="s">
        <v>5387</v>
      </c>
      <c r="H6396" s="275" t="s">
        <v>1</v>
      </c>
      <c r="L6396" s="272"/>
      <c r="M6396" s="277"/>
      <c r="T6396" s="278"/>
      <c r="AT6396" s="275" t="s">
        <v>373</v>
      </c>
      <c r="AU6396" s="275" t="s">
        <v>90</v>
      </c>
      <c r="AV6396" s="273" t="s">
        <v>84</v>
      </c>
      <c r="AW6396" s="273" t="s">
        <v>31</v>
      </c>
      <c r="AX6396" s="273" t="s">
        <v>77</v>
      </c>
      <c r="AY6396" s="275" t="s">
        <v>366</v>
      </c>
    </row>
    <row r="6397" spans="2:65" s="280" customFormat="1">
      <c r="B6397" s="279"/>
      <c r="D6397" s="274" t="s">
        <v>373</v>
      </c>
      <c r="E6397" s="281" t="s">
        <v>1</v>
      </c>
      <c r="F6397" s="282" t="s">
        <v>84</v>
      </c>
      <c r="H6397" s="283">
        <v>1</v>
      </c>
      <c r="L6397" s="279"/>
      <c r="M6397" s="284"/>
      <c r="T6397" s="285"/>
      <c r="AT6397" s="281" t="s">
        <v>373</v>
      </c>
      <c r="AU6397" s="281" t="s">
        <v>90</v>
      </c>
      <c r="AV6397" s="280" t="s">
        <v>90</v>
      </c>
      <c r="AW6397" s="280" t="s">
        <v>31</v>
      </c>
      <c r="AX6397" s="280" t="s">
        <v>77</v>
      </c>
      <c r="AY6397" s="281" t="s">
        <v>366</v>
      </c>
    </row>
    <row r="6398" spans="2:65" s="287" customFormat="1">
      <c r="B6398" s="286"/>
      <c r="D6398" s="274" t="s">
        <v>373</v>
      </c>
      <c r="E6398" s="288" t="s">
        <v>1</v>
      </c>
      <c r="F6398" s="289" t="s">
        <v>378</v>
      </c>
      <c r="H6398" s="290">
        <v>1</v>
      </c>
      <c r="L6398" s="286"/>
      <c r="M6398" s="291"/>
      <c r="T6398" s="292"/>
      <c r="AT6398" s="288" t="s">
        <v>373</v>
      </c>
      <c r="AU6398" s="288" t="s">
        <v>90</v>
      </c>
      <c r="AV6398" s="287" t="s">
        <v>371</v>
      </c>
      <c r="AW6398" s="287" t="s">
        <v>31</v>
      </c>
      <c r="AX6398" s="287" t="s">
        <v>84</v>
      </c>
      <c r="AY6398" s="288" t="s">
        <v>366</v>
      </c>
    </row>
    <row r="6399" spans="2:65" s="74" customFormat="1" ht="62.65" customHeight="1">
      <c r="B6399" s="73"/>
      <c r="C6399" s="260" t="s">
        <v>5388</v>
      </c>
      <c r="D6399" s="260" t="s">
        <v>368</v>
      </c>
      <c r="E6399" s="261" t="s">
        <v>5389</v>
      </c>
      <c r="F6399" s="262" t="s">
        <v>5390</v>
      </c>
      <c r="G6399" s="263" t="s">
        <v>630</v>
      </c>
      <c r="H6399" s="264">
        <v>2</v>
      </c>
      <c r="I6399" s="26"/>
      <c r="J6399" s="266">
        <f>ROUND(I6399*H6399,2)</f>
        <v>0</v>
      </c>
      <c r="K6399" s="267"/>
      <c r="L6399" s="73"/>
      <c r="M6399" s="27" t="s">
        <v>1</v>
      </c>
      <c r="N6399" s="233" t="s">
        <v>43</v>
      </c>
      <c r="P6399" s="269">
        <f>O6399*H6399</f>
        <v>0</v>
      </c>
      <c r="Q6399" s="269">
        <v>0</v>
      </c>
      <c r="R6399" s="269">
        <f>Q6399*H6399</f>
        <v>0</v>
      </c>
      <c r="S6399" s="269">
        <v>0</v>
      </c>
      <c r="T6399" s="270">
        <f>S6399*H6399</f>
        <v>0</v>
      </c>
      <c r="AR6399" s="271" t="s">
        <v>495</v>
      </c>
      <c r="AT6399" s="271" t="s">
        <v>368</v>
      </c>
      <c r="AU6399" s="271" t="s">
        <v>90</v>
      </c>
      <c r="AY6399" s="53" t="s">
        <v>366</v>
      </c>
      <c r="BE6399" s="179">
        <f>IF(N6399="základná",J6399,0)</f>
        <v>0</v>
      </c>
      <c r="BF6399" s="179">
        <f>IF(N6399="znížená",J6399,0)</f>
        <v>0</v>
      </c>
      <c r="BG6399" s="179">
        <f>IF(N6399="zákl. prenesená",J6399,0)</f>
        <v>0</v>
      </c>
      <c r="BH6399" s="179">
        <f>IF(N6399="zníž. prenesená",J6399,0)</f>
        <v>0</v>
      </c>
      <c r="BI6399" s="179">
        <f>IF(N6399="nulová",J6399,0)</f>
        <v>0</v>
      </c>
      <c r="BJ6399" s="53" t="s">
        <v>90</v>
      </c>
      <c r="BK6399" s="179">
        <f>ROUND(I6399*H6399,2)</f>
        <v>0</v>
      </c>
      <c r="BL6399" s="53" t="s">
        <v>495</v>
      </c>
      <c r="BM6399" s="271" t="s">
        <v>5391</v>
      </c>
    </row>
    <row r="6400" spans="2:65" s="273" customFormat="1">
      <c r="B6400" s="272"/>
      <c r="D6400" s="274" t="s">
        <v>373</v>
      </c>
      <c r="E6400" s="275" t="s">
        <v>1</v>
      </c>
      <c r="F6400" s="276" t="s">
        <v>5392</v>
      </c>
      <c r="H6400" s="275" t="s">
        <v>1</v>
      </c>
      <c r="L6400" s="272"/>
      <c r="M6400" s="277"/>
      <c r="T6400" s="278"/>
      <c r="AT6400" s="275" t="s">
        <v>373</v>
      </c>
      <c r="AU6400" s="275" t="s">
        <v>90</v>
      </c>
      <c r="AV6400" s="273" t="s">
        <v>84</v>
      </c>
      <c r="AW6400" s="273" t="s">
        <v>31</v>
      </c>
      <c r="AX6400" s="273" t="s">
        <v>77</v>
      </c>
      <c r="AY6400" s="275" t="s">
        <v>366</v>
      </c>
    </row>
    <row r="6401" spans="2:65" s="280" customFormat="1">
      <c r="B6401" s="279"/>
      <c r="D6401" s="274" t="s">
        <v>373</v>
      </c>
      <c r="E6401" s="281" t="s">
        <v>1</v>
      </c>
      <c r="F6401" s="282" t="s">
        <v>90</v>
      </c>
      <c r="H6401" s="283">
        <v>2</v>
      </c>
      <c r="L6401" s="279"/>
      <c r="M6401" s="284"/>
      <c r="T6401" s="285"/>
      <c r="AT6401" s="281" t="s">
        <v>373</v>
      </c>
      <c r="AU6401" s="281" t="s">
        <v>90</v>
      </c>
      <c r="AV6401" s="280" t="s">
        <v>90</v>
      </c>
      <c r="AW6401" s="280" t="s">
        <v>31</v>
      </c>
      <c r="AX6401" s="280" t="s">
        <v>77</v>
      </c>
      <c r="AY6401" s="281" t="s">
        <v>366</v>
      </c>
    </row>
    <row r="6402" spans="2:65" s="287" customFormat="1">
      <c r="B6402" s="286"/>
      <c r="D6402" s="274" t="s">
        <v>373</v>
      </c>
      <c r="E6402" s="288" t="s">
        <v>1</v>
      </c>
      <c r="F6402" s="289" t="s">
        <v>378</v>
      </c>
      <c r="H6402" s="290">
        <v>2</v>
      </c>
      <c r="L6402" s="286"/>
      <c r="M6402" s="291"/>
      <c r="T6402" s="292"/>
      <c r="AT6402" s="288" t="s">
        <v>373</v>
      </c>
      <c r="AU6402" s="288" t="s">
        <v>90</v>
      </c>
      <c r="AV6402" s="287" t="s">
        <v>371</v>
      </c>
      <c r="AW6402" s="287" t="s">
        <v>31</v>
      </c>
      <c r="AX6402" s="287" t="s">
        <v>84</v>
      </c>
      <c r="AY6402" s="288" t="s">
        <v>366</v>
      </c>
    </row>
    <row r="6403" spans="2:65" s="74" customFormat="1" ht="66.75" customHeight="1">
      <c r="B6403" s="73"/>
      <c r="C6403" s="260" t="s">
        <v>5393</v>
      </c>
      <c r="D6403" s="260" t="s">
        <v>368</v>
      </c>
      <c r="E6403" s="261" t="s">
        <v>5394</v>
      </c>
      <c r="F6403" s="262" t="s">
        <v>5395</v>
      </c>
      <c r="G6403" s="263" t="s">
        <v>630</v>
      </c>
      <c r="H6403" s="264">
        <v>1</v>
      </c>
      <c r="I6403" s="26"/>
      <c r="J6403" s="266">
        <f>ROUND(I6403*H6403,2)</f>
        <v>0</v>
      </c>
      <c r="K6403" s="267"/>
      <c r="L6403" s="73"/>
      <c r="M6403" s="27" t="s">
        <v>1</v>
      </c>
      <c r="N6403" s="233" t="s">
        <v>43</v>
      </c>
      <c r="P6403" s="269">
        <f>O6403*H6403</f>
        <v>0</v>
      </c>
      <c r="Q6403" s="269">
        <v>0</v>
      </c>
      <c r="R6403" s="269">
        <f>Q6403*H6403</f>
        <v>0</v>
      </c>
      <c r="S6403" s="269">
        <v>0</v>
      </c>
      <c r="T6403" s="270">
        <f>S6403*H6403</f>
        <v>0</v>
      </c>
      <c r="AR6403" s="271" t="s">
        <v>495</v>
      </c>
      <c r="AT6403" s="271" t="s">
        <v>368</v>
      </c>
      <c r="AU6403" s="271" t="s">
        <v>90</v>
      </c>
      <c r="AY6403" s="53" t="s">
        <v>366</v>
      </c>
      <c r="BE6403" s="179">
        <f>IF(N6403="základná",J6403,0)</f>
        <v>0</v>
      </c>
      <c r="BF6403" s="179">
        <f>IF(N6403="znížená",J6403,0)</f>
        <v>0</v>
      </c>
      <c r="BG6403" s="179">
        <f>IF(N6403="zákl. prenesená",J6403,0)</f>
        <v>0</v>
      </c>
      <c r="BH6403" s="179">
        <f>IF(N6403="zníž. prenesená",J6403,0)</f>
        <v>0</v>
      </c>
      <c r="BI6403" s="179">
        <f>IF(N6403="nulová",J6403,0)</f>
        <v>0</v>
      </c>
      <c r="BJ6403" s="53" t="s">
        <v>90</v>
      </c>
      <c r="BK6403" s="179">
        <f>ROUND(I6403*H6403,2)</f>
        <v>0</v>
      </c>
      <c r="BL6403" s="53" t="s">
        <v>495</v>
      </c>
      <c r="BM6403" s="271" t="s">
        <v>5396</v>
      </c>
    </row>
    <row r="6404" spans="2:65" s="273" customFormat="1">
      <c r="B6404" s="272"/>
      <c r="D6404" s="274" t="s">
        <v>373</v>
      </c>
      <c r="E6404" s="275" t="s">
        <v>1</v>
      </c>
      <c r="F6404" s="276" t="s">
        <v>5397</v>
      </c>
      <c r="H6404" s="275" t="s">
        <v>1</v>
      </c>
      <c r="L6404" s="272"/>
      <c r="M6404" s="277"/>
      <c r="T6404" s="278"/>
      <c r="AT6404" s="275" t="s">
        <v>373</v>
      </c>
      <c r="AU6404" s="275" t="s">
        <v>90</v>
      </c>
      <c r="AV6404" s="273" t="s">
        <v>84</v>
      </c>
      <c r="AW6404" s="273" t="s">
        <v>31</v>
      </c>
      <c r="AX6404" s="273" t="s">
        <v>77</v>
      </c>
      <c r="AY6404" s="275" t="s">
        <v>366</v>
      </c>
    </row>
    <row r="6405" spans="2:65" s="280" customFormat="1">
      <c r="B6405" s="279"/>
      <c r="D6405" s="274" t="s">
        <v>373</v>
      </c>
      <c r="E6405" s="281" t="s">
        <v>1</v>
      </c>
      <c r="F6405" s="282" t="s">
        <v>84</v>
      </c>
      <c r="H6405" s="283">
        <v>1</v>
      </c>
      <c r="L6405" s="279"/>
      <c r="M6405" s="284"/>
      <c r="T6405" s="285"/>
      <c r="AT6405" s="281" t="s">
        <v>373</v>
      </c>
      <c r="AU6405" s="281" t="s">
        <v>90</v>
      </c>
      <c r="AV6405" s="280" t="s">
        <v>90</v>
      </c>
      <c r="AW6405" s="280" t="s">
        <v>31</v>
      </c>
      <c r="AX6405" s="280" t="s">
        <v>77</v>
      </c>
      <c r="AY6405" s="281" t="s">
        <v>366</v>
      </c>
    </row>
    <row r="6406" spans="2:65" s="287" customFormat="1">
      <c r="B6406" s="286"/>
      <c r="D6406" s="274" t="s">
        <v>373</v>
      </c>
      <c r="E6406" s="288" t="s">
        <v>1</v>
      </c>
      <c r="F6406" s="289" t="s">
        <v>378</v>
      </c>
      <c r="H6406" s="290">
        <v>1</v>
      </c>
      <c r="L6406" s="286"/>
      <c r="M6406" s="291"/>
      <c r="T6406" s="292"/>
      <c r="AT6406" s="288" t="s">
        <v>373</v>
      </c>
      <c r="AU6406" s="288" t="s">
        <v>90</v>
      </c>
      <c r="AV6406" s="287" t="s">
        <v>371</v>
      </c>
      <c r="AW6406" s="287" t="s">
        <v>31</v>
      </c>
      <c r="AX6406" s="287" t="s">
        <v>84</v>
      </c>
      <c r="AY6406" s="288" t="s">
        <v>366</v>
      </c>
    </row>
    <row r="6407" spans="2:65" s="74" customFormat="1" ht="66.75" customHeight="1">
      <c r="B6407" s="73"/>
      <c r="C6407" s="260" t="s">
        <v>5398</v>
      </c>
      <c r="D6407" s="260" t="s">
        <v>368</v>
      </c>
      <c r="E6407" s="261" t="s">
        <v>5399</v>
      </c>
      <c r="F6407" s="262" t="s">
        <v>5400</v>
      </c>
      <c r="G6407" s="263" t="s">
        <v>630</v>
      </c>
      <c r="H6407" s="264">
        <v>1</v>
      </c>
      <c r="I6407" s="26"/>
      <c r="J6407" s="266">
        <f>ROUND(I6407*H6407,2)</f>
        <v>0</v>
      </c>
      <c r="K6407" s="267"/>
      <c r="L6407" s="73"/>
      <c r="M6407" s="27" t="s">
        <v>1</v>
      </c>
      <c r="N6407" s="233" t="s">
        <v>43</v>
      </c>
      <c r="P6407" s="269">
        <f>O6407*H6407</f>
        <v>0</v>
      </c>
      <c r="Q6407" s="269">
        <v>0</v>
      </c>
      <c r="R6407" s="269">
        <f>Q6407*H6407</f>
        <v>0</v>
      </c>
      <c r="S6407" s="269">
        <v>0</v>
      </c>
      <c r="T6407" s="270">
        <f>S6407*H6407</f>
        <v>0</v>
      </c>
      <c r="AR6407" s="271" t="s">
        <v>495</v>
      </c>
      <c r="AT6407" s="271" t="s">
        <v>368</v>
      </c>
      <c r="AU6407" s="271" t="s">
        <v>90</v>
      </c>
      <c r="AY6407" s="53" t="s">
        <v>366</v>
      </c>
      <c r="BE6407" s="179">
        <f>IF(N6407="základná",J6407,0)</f>
        <v>0</v>
      </c>
      <c r="BF6407" s="179">
        <f>IF(N6407="znížená",J6407,0)</f>
        <v>0</v>
      </c>
      <c r="BG6407" s="179">
        <f>IF(N6407="zákl. prenesená",J6407,0)</f>
        <v>0</v>
      </c>
      <c r="BH6407" s="179">
        <f>IF(N6407="zníž. prenesená",J6407,0)</f>
        <v>0</v>
      </c>
      <c r="BI6407" s="179">
        <f>IF(N6407="nulová",J6407,0)</f>
        <v>0</v>
      </c>
      <c r="BJ6407" s="53" t="s">
        <v>90</v>
      </c>
      <c r="BK6407" s="179">
        <f>ROUND(I6407*H6407,2)</f>
        <v>0</v>
      </c>
      <c r="BL6407" s="53" t="s">
        <v>495</v>
      </c>
      <c r="BM6407" s="271" t="s">
        <v>5401</v>
      </c>
    </row>
    <row r="6408" spans="2:65" s="273" customFormat="1">
      <c r="B6408" s="272"/>
      <c r="D6408" s="274" t="s">
        <v>373</v>
      </c>
      <c r="E6408" s="275" t="s">
        <v>1</v>
      </c>
      <c r="F6408" s="276" t="s">
        <v>5402</v>
      </c>
      <c r="H6408" s="275" t="s">
        <v>1</v>
      </c>
      <c r="L6408" s="272"/>
      <c r="M6408" s="277"/>
      <c r="T6408" s="278"/>
      <c r="AT6408" s="275" t="s">
        <v>373</v>
      </c>
      <c r="AU6408" s="275" t="s">
        <v>90</v>
      </c>
      <c r="AV6408" s="273" t="s">
        <v>84</v>
      </c>
      <c r="AW6408" s="273" t="s">
        <v>31</v>
      </c>
      <c r="AX6408" s="273" t="s">
        <v>77</v>
      </c>
      <c r="AY6408" s="275" t="s">
        <v>366</v>
      </c>
    </row>
    <row r="6409" spans="2:65" s="280" customFormat="1">
      <c r="B6409" s="279"/>
      <c r="D6409" s="274" t="s">
        <v>373</v>
      </c>
      <c r="E6409" s="281" t="s">
        <v>1</v>
      </c>
      <c r="F6409" s="282" t="s">
        <v>84</v>
      </c>
      <c r="H6409" s="283">
        <v>1</v>
      </c>
      <c r="L6409" s="279"/>
      <c r="M6409" s="284"/>
      <c r="T6409" s="285"/>
      <c r="AT6409" s="281" t="s">
        <v>373</v>
      </c>
      <c r="AU6409" s="281" t="s">
        <v>90</v>
      </c>
      <c r="AV6409" s="280" t="s">
        <v>90</v>
      </c>
      <c r="AW6409" s="280" t="s">
        <v>31</v>
      </c>
      <c r="AX6409" s="280" t="s">
        <v>77</v>
      </c>
      <c r="AY6409" s="281" t="s">
        <v>366</v>
      </c>
    </row>
    <row r="6410" spans="2:65" s="287" customFormat="1">
      <c r="B6410" s="286"/>
      <c r="D6410" s="274" t="s">
        <v>373</v>
      </c>
      <c r="E6410" s="288" t="s">
        <v>1</v>
      </c>
      <c r="F6410" s="289" t="s">
        <v>378</v>
      </c>
      <c r="H6410" s="290">
        <v>1</v>
      </c>
      <c r="L6410" s="286"/>
      <c r="M6410" s="291"/>
      <c r="T6410" s="292"/>
      <c r="AT6410" s="288" t="s">
        <v>373</v>
      </c>
      <c r="AU6410" s="288" t="s">
        <v>90</v>
      </c>
      <c r="AV6410" s="287" t="s">
        <v>371</v>
      </c>
      <c r="AW6410" s="287" t="s">
        <v>31</v>
      </c>
      <c r="AX6410" s="287" t="s">
        <v>84</v>
      </c>
      <c r="AY6410" s="288" t="s">
        <v>366</v>
      </c>
    </row>
    <row r="6411" spans="2:65" s="74" customFormat="1" ht="66.75" customHeight="1">
      <c r="B6411" s="73"/>
      <c r="C6411" s="260" t="s">
        <v>5403</v>
      </c>
      <c r="D6411" s="260" t="s">
        <v>368</v>
      </c>
      <c r="E6411" s="261" t="s">
        <v>5404</v>
      </c>
      <c r="F6411" s="262" t="s">
        <v>5405</v>
      </c>
      <c r="G6411" s="263" t="s">
        <v>630</v>
      </c>
      <c r="H6411" s="264">
        <v>4</v>
      </c>
      <c r="I6411" s="26"/>
      <c r="J6411" s="266">
        <f>ROUND(I6411*H6411,2)</f>
        <v>0</v>
      </c>
      <c r="K6411" s="267"/>
      <c r="L6411" s="73"/>
      <c r="M6411" s="27" t="s">
        <v>1</v>
      </c>
      <c r="N6411" s="233" t="s">
        <v>43</v>
      </c>
      <c r="P6411" s="269">
        <f>O6411*H6411</f>
        <v>0</v>
      </c>
      <c r="Q6411" s="269">
        <v>0</v>
      </c>
      <c r="R6411" s="269">
        <f>Q6411*H6411</f>
        <v>0</v>
      </c>
      <c r="S6411" s="269">
        <v>0</v>
      </c>
      <c r="T6411" s="270">
        <f>S6411*H6411</f>
        <v>0</v>
      </c>
      <c r="AR6411" s="271" t="s">
        <v>495</v>
      </c>
      <c r="AT6411" s="271" t="s">
        <v>368</v>
      </c>
      <c r="AU6411" s="271" t="s">
        <v>90</v>
      </c>
      <c r="AY6411" s="53" t="s">
        <v>366</v>
      </c>
      <c r="BE6411" s="179">
        <f>IF(N6411="základná",J6411,0)</f>
        <v>0</v>
      </c>
      <c r="BF6411" s="179">
        <f>IF(N6411="znížená",J6411,0)</f>
        <v>0</v>
      </c>
      <c r="BG6411" s="179">
        <f>IF(N6411="zákl. prenesená",J6411,0)</f>
        <v>0</v>
      </c>
      <c r="BH6411" s="179">
        <f>IF(N6411="zníž. prenesená",J6411,0)</f>
        <v>0</v>
      </c>
      <c r="BI6411" s="179">
        <f>IF(N6411="nulová",J6411,0)</f>
        <v>0</v>
      </c>
      <c r="BJ6411" s="53" t="s">
        <v>90</v>
      </c>
      <c r="BK6411" s="179">
        <f>ROUND(I6411*H6411,2)</f>
        <v>0</v>
      </c>
      <c r="BL6411" s="53" t="s">
        <v>495</v>
      </c>
      <c r="BM6411" s="271" t="s">
        <v>5406</v>
      </c>
    </row>
    <row r="6412" spans="2:65" s="273" customFormat="1">
      <c r="B6412" s="272"/>
      <c r="D6412" s="274" t="s">
        <v>373</v>
      </c>
      <c r="E6412" s="275" t="s">
        <v>1</v>
      </c>
      <c r="F6412" s="276" t="s">
        <v>5407</v>
      </c>
      <c r="H6412" s="275" t="s">
        <v>1</v>
      </c>
      <c r="L6412" s="272"/>
      <c r="M6412" s="277"/>
      <c r="T6412" s="278"/>
      <c r="AT6412" s="275" t="s">
        <v>373</v>
      </c>
      <c r="AU6412" s="275" t="s">
        <v>90</v>
      </c>
      <c r="AV6412" s="273" t="s">
        <v>84</v>
      </c>
      <c r="AW6412" s="273" t="s">
        <v>31</v>
      </c>
      <c r="AX6412" s="273" t="s">
        <v>77</v>
      </c>
      <c r="AY6412" s="275" t="s">
        <v>366</v>
      </c>
    </row>
    <row r="6413" spans="2:65" s="280" customFormat="1">
      <c r="B6413" s="279"/>
      <c r="D6413" s="274" t="s">
        <v>373</v>
      </c>
      <c r="E6413" s="281" t="s">
        <v>1</v>
      </c>
      <c r="F6413" s="282" t="s">
        <v>371</v>
      </c>
      <c r="H6413" s="283">
        <v>4</v>
      </c>
      <c r="L6413" s="279"/>
      <c r="M6413" s="284"/>
      <c r="T6413" s="285"/>
      <c r="AT6413" s="281" t="s">
        <v>373</v>
      </c>
      <c r="AU6413" s="281" t="s">
        <v>90</v>
      </c>
      <c r="AV6413" s="280" t="s">
        <v>90</v>
      </c>
      <c r="AW6413" s="280" t="s">
        <v>31</v>
      </c>
      <c r="AX6413" s="280" t="s">
        <v>77</v>
      </c>
      <c r="AY6413" s="281" t="s">
        <v>366</v>
      </c>
    </row>
    <row r="6414" spans="2:65" s="287" customFormat="1">
      <c r="B6414" s="286"/>
      <c r="D6414" s="274" t="s">
        <v>373</v>
      </c>
      <c r="E6414" s="288" t="s">
        <v>1</v>
      </c>
      <c r="F6414" s="289" t="s">
        <v>378</v>
      </c>
      <c r="H6414" s="290">
        <v>4</v>
      </c>
      <c r="L6414" s="286"/>
      <c r="M6414" s="291"/>
      <c r="T6414" s="292"/>
      <c r="AT6414" s="288" t="s">
        <v>373</v>
      </c>
      <c r="AU6414" s="288" t="s">
        <v>90</v>
      </c>
      <c r="AV6414" s="287" t="s">
        <v>371</v>
      </c>
      <c r="AW6414" s="287" t="s">
        <v>31</v>
      </c>
      <c r="AX6414" s="287" t="s">
        <v>84</v>
      </c>
      <c r="AY6414" s="288" t="s">
        <v>366</v>
      </c>
    </row>
    <row r="6415" spans="2:65" s="74" customFormat="1" ht="55.5" customHeight="1">
      <c r="B6415" s="73"/>
      <c r="C6415" s="260" t="s">
        <v>5408</v>
      </c>
      <c r="D6415" s="260" t="s">
        <v>368</v>
      </c>
      <c r="E6415" s="261" t="s">
        <v>5409</v>
      </c>
      <c r="F6415" s="262" t="s">
        <v>5410</v>
      </c>
      <c r="G6415" s="263" t="s">
        <v>630</v>
      </c>
      <c r="H6415" s="264">
        <v>2</v>
      </c>
      <c r="I6415" s="26"/>
      <c r="J6415" s="266">
        <f>ROUND(I6415*H6415,2)</f>
        <v>0</v>
      </c>
      <c r="K6415" s="267"/>
      <c r="L6415" s="73"/>
      <c r="M6415" s="27" t="s">
        <v>1</v>
      </c>
      <c r="N6415" s="233" t="s">
        <v>43</v>
      </c>
      <c r="P6415" s="269">
        <f>O6415*H6415</f>
        <v>0</v>
      </c>
      <c r="Q6415" s="269">
        <v>0</v>
      </c>
      <c r="R6415" s="269">
        <f>Q6415*H6415</f>
        <v>0</v>
      </c>
      <c r="S6415" s="269">
        <v>0</v>
      </c>
      <c r="T6415" s="270">
        <f>S6415*H6415</f>
        <v>0</v>
      </c>
      <c r="AR6415" s="271" t="s">
        <v>495</v>
      </c>
      <c r="AT6415" s="271" t="s">
        <v>368</v>
      </c>
      <c r="AU6415" s="271" t="s">
        <v>90</v>
      </c>
      <c r="AY6415" s="53" t="s">
        <v>366</v>
      </c>
      <c r="BE6415" s="179">
        <f>IF(N6415="základná",J6415,0)</f>
        <v>0</v>
      </c>
      <c r="BF6415" s="179">
        <f>IF(N6415="znížená",J6415,0)</f>
        <v>0</v>
      </c>
      <c r="BG6415" s="179">
        <f>IF(N6415="zákl. prenesená",J6415,0)</f>
        <v>0</v>
      </c>
      <c r="BH6415" s="179">
        <f>IF(N6415="zníž. prenesená",J6415,0)</f>
        <v>0</v>
      </c>
      <c r="BI6415" s="179">
        <f>IF(N6415="nulová",J6415,0)</f>
        <v>0</v>
      </c>
      <c r="BJ6415" s="53" t="s">
        <v>90</v>
      </c>
      <c r="BK6415" s="179">
        <f>ROUND(I6415*H6415,2)</f>
        <v>0</v>
      </c>
      <c r="BL6415" s="53" t="s">
        <v>495</v>
      </c>
      <c r="BM6415" s="271" t="s">
        <v>5411</v>
      </c>
    </row>
    <row r="6416" spans="2:65" s="273" customFormat="1">
      <c r="B6416" s="272"/>
      <c r="D6416" s="274" t="s">
        <v>373</v>
      </c>
      <c r="E6416" s="275" t="s">
        <v>1</v>
      </c>
      <c r="F6416" s="276" t="s">
        <v>5412</v>
      </c>
      <c r="H6416" s="275" t="s">
        <v>1</v>
      </c>
      <c r="L6416" s="272"/>
      <c r="M6416" s="277"/>
      <c r="T6416" s="278"/>
      <c r="AT6416" s="275" t="s">
        <v>373</v>
      </c>
      <c r="AU6416" s="275" t="s">
        <v>90</v>
      </c>
      <c r="AV6416" s="273" t="s">
        <v>84</v>
      </c>
      <c r="AW6416" s="273" t="s">
        <v>31</v>
      </c>
      <c r="AX6416" s="273" t="s">
        <v>77</v>
      </c>
      <c r="AY6416" s="275" t="s">
        <v>366</v>
      </c>
    </row>
    <row r="6417" spans="2:65" s="280" customFormat="1">
      <c r="B6417" s="279"/>
      <c r="D6417" s="274" t="s">
        <v>373</v>
      </c>
      <c r="E6417" s="281" t="s">
        <v>1</v>
      </c>
      <c r="F6417" s="282" t="s">
        <v>90</v>
      </c>
      <c r="H6417" s="283">
        <v>2</v>
      </c>
      <c r="L6417" s="279"/>
      <c r="M6417" s="284"/>
      <c r="T6417" s="285"/>
      <c r="AT6417" s="281" t="s">
        <v>373</v>
      </c>
      <c r="AU6417" s="281" t="s">
        <v>90</v>
      </c>
      <c r="AV6417" s="280" t="s">
        <v>90</v>
      </c>
      <c r="AW6417" s="280" t="s">
        <v>31</v>
      </c>
      <c r="AX6417" s="280" t="s">
        <v>77</v>
      </c>
      <c r="AY6417" s="281" t="s">
        <v>366</v>
      </c>
    </row>
    <row r="6418" spans="2:65" s="287" customFormat="1">
      <c r="B6418" s="286"/>
      <c r="D6418" s="274" t="s">
        <v>373</v>
      </c>
      <c r="E6418" s="288" t="s">
        <v>1</v>
      </c>
      <c r="F6418" s="289" t="s">
        <v>378</v>
      </c>
      <c r="H6418" s="290">
        <v>2</v>
      </c>
      <c r="L6418" s="286"/>
      <c r="M6418" s="291"/>
      <c r="T6418" s="292"/>
      <c r="AT6418" s="288" t="s">
        <v>373</v>
      </c>
      <c r="AU6418" s="288" t="s">
        <v>90</v>
      </c>
      <c r="AV6418" s="287" t="s">
        <v>371</v>
      </c>
      <c r="AW6418" s="287" t="s">
        <v>31</v>
      </c>
      <c r="AX6418" s="287" t="s">
        <v>84</v>
      </c>
      <c r="AY6418" s="288" t="s">
        <v>366</v>
      </c>
    </row>
    <row r="6419" spans="2:65" s="74" customFormat="1" ht="66.75" customHeight="1">
      <c r="B6419" s="73"/>
      <c r="C6419" s="260" t="s">
        <v>5413</v>
      </c>
      <c r="D6419" s="260" t="s">
        <v>368</v>
      </c>
      <c r="E6419" s="261" t="s">
        <v>5414</v>
      </c>
      <c r="F6419" s="262" t="s">
        <v>5415</v>
      </c>
      <c r="G6419" s="263" t="s">
        <v>630</v>
      </c>
      <c r="H6419" s="264">
        <v>2</v>
      </c>
      <c r="I6419" s="26"/>
      <c r="J6419" s="266">
        <f>ROUND(I6419*H6419,2)</f>
        <v>0</v>
      </c>
      <c r="K6419" s="267"/>
      <c r="L6419" s="73"/>
      <c r="M6419" s="27" t="s">
        <v>1</v>
      </c>
      <c r="N6419" s="233" t="s">
        <v>43</v>
      </c>
      <c r="P6419" s="269">
        <f>O6419*H6419</f>
        <v>0</v>
      </c>
      <c r="Q6419" s="269">
        <v>0</v>
      </c>
      <c r="R6419" s="269">
        <f>Q6419*H6419</f>
        <v>0</v>
      </c>
      <c r="S6419" s="269">
        <v>0</v>
      </c>
      <c r="T6419" s="270">
        <f>S6419*H6419</f>
        <v>0</v>
      </c>
      <c r="AR6419" s="271" t="s">
        <v>495</v>
      </c>
      <c r="AT6419" s="271" t="s">
        <v>368</v>
      </c>
      <c r="AU6419" s="271" t="s">
        <v>90</v>
      </c>
      <c r="AY6419" s="53" t="s">
        <v>366</v>
      </c>
      <c r="BE6419" s="179">
        <f>IF(N6419="základná",J6419,0)</f>
        <v>0</v>
      </c>
      <c r="BF6419" s="179">
        <f>IF(N6419="znížená",J6419,0)</f>
        <v>0</v>
      </c>
      <c r="BG6419" s="179">
        <f>IF(N6419="zákl. prenesená",J6419,0)</f>
        <v>0</v>
      </c>
      <c r="BH6419" s="179">
        <f>IF(N6419="zníž. prenesená",J6419,0)</f>
        <v>0</v>
      </c>
      <c r="BI6419" s="179">
        <f>IF(N6419="nulová",J6419,0)</f>
        <v>0</v>
      </c>
      <c r="BJ6419" s="53" t="s">
        <v>90</v>
      </c>
      <c r="BK6419" s="179">
        <f>ROUND(I6419*H6419,2)</f>
        <v>0</v>
      </c>
      <c r="BL6419" s="53" t="s">
        <v>495</v>
      </c>
      <c r="BM6419" s="271" t="s">
        <v>5416</v>
      </c>
    </row>
    <row r="6420" spans="2:65" s="273" customFormat="1">
      <c r="B6420" s="272"/>
      <c r="D6420" s="274" t="s">
        <v>373</v>
      </c>
      <c r="E6420" s="275" t="s">
        <v>1</v>
      </c>
      <c r="F6420" s="276" t="s">
        <v>5417</v>
      </c>
      <c r="H6420" s="275" t="s">
        <v>1</v>
      </c>
      <c r="L6420" s="272"/>
      <c r="M6420" s="277"/>
      <c r="T6420" s="278"/>
      <c r="AT6420" s="275" t="s">
        <v>373</v>
      </c>
      <c r="AU6420" s="275" t="s">
        <v>90</v>
      </c>
      <c r="AV6420" s="273" t="s">
        <v>84</v>
      </c>
      <c r="AW6420" s="273" t="s">
        <v>31</v>
      </c>
      <c r="AX6420" s="273" t="s">
        <v>77</v>
      </c>
      <c r="AY6420" s="275" t="s">
        <v>366</v>
      </c>
    </row>
    <row r="6421" spans="2:65" s="280" customFormat="1">
      <c r="B6421" s="279"/>
      <c r="D6421" s="274" t="s">
        <v>373</v>
      </c>
      <c r="E6421" s="281" t="s">
        <v>1</v>
      </c>
      <c r="F6421" s="282" t="s">
        <v>90</v>
      </c>
      <c r="H6421" s="283">
        <v>2</v>
      </c>
      <c r="L6421" s="279"/>
      <c r="M6421" s="284"/>
      <c r="T6421" s="285"/>
      <c r="AT6421" s="281" t="s">
        <v>373</v>
      </c>
      <c r="AU6421" s="281" t="s">
        <v>90</v>
      </c>
      <c r="AV6421" s="280" t="s">
        <v>90</v>
      </c>
      <c r="AW6421" s="280" t="s">
        <v>31</v>
      </c>
      <c r="AX6421" s="280" t="s">
        <v>77</v>
      </c>
      <c r="AY6421" s="281" t="s">
        <v>366</v>
      </c>
    </row>
    <row r="6422" spans="2:65" s="287" customFormat="1">
      <c r="B6422" s="286"/>
      <c r="D6422" s="274" t="s">
        <v>373</v>
      </c>
      <c r="E6422" s="288" t="s">
        <v>1</v>
      </c>
      <c r="F6422" s="289" t="s">
        <v>378</v>
      </c>
      <c r="H6422" s="290">
        <v>2</v>
      </c>
      <c r="L6422" s="286"/>
      <c r="M6422" s="291"/>
      <c r="T6422" s="292"/>
      <c r="AT6422" s="288" t="s">
        <v>373</v>
      </c>
      <c r="AU6422" s="288" t="s">
        <v>90</v>
      </c>
      <c r="AV6422" s="287" t="s">
        <v>371</v>
      </c>
      <c r="AW6422" s="287" t="s">
        <v>31</v>
      </c>
      <c r="AX6422" s="287" t="s">
        <v>84</v>
      </c>
      <c r="AY6422" s="288" t="s">
        <v>366</v>
      </c>
    </row>
    <row r="6423" spans="2:65" s="74" customFormat="1" ht="55.5" customHeight="1">
      <c r="B6423" s="73"/>
      <c r="C6423" s="260" t="s">
        <v>5418</v>
      </c>
      <c r="D6423" s="260" t="s">
        <v>368</v>
      </c>
      <c r="E6423" s="261" t="s">
        <v>5419</v>
      </c>
      <c r="F6423" s="262" t="s">
        <v>5420</v>
      </c>
      <c r="G6423" s="263" t="s">
        <v>630</v>
      </c>
      <c r="H6423" s="264">
        <v>1</v>
      </c>
      <c r="I6423" s="26"/>
      <c r="J6423" s="266">
        <f>ROUND(I6423*H6423,2)</f>
        <v>0</v>
      </c>
      <c r="K6423" s="267"/>
      <c r="L6423" s="73"/>
      <c r="M6423" s="27" t="s">
        <v>1</v>
      </c>
      <c r="N6423" s="233" t="s">
        <v>43</v>
      </c>
      <c r="P6423" s="269">
        <f>O6423*H6423</f>
        <v>0</v>
      </c>
      <c r="Q6423" s="269">
        <v>0</v>
      </c>
      <c r="R6423" s="269">
        <f>Q6423*H6423</f>
        <v>0</v>
      </c>
      <c r="S6423" s="269">
        <v>0</v>
      </c>
      <c r="T6423" s="270">
        <f>S6423*H6423</f>
        <v>0</v>
      </c>
      <c r="AR6423" s="271" t="s">
        <v>495</v>
      </c>
      <c r="AT6423" s="271" t="s">
        <v>368</v>
      </c>
      <c r="AU6423" s="271" t="s">
        <v>90</v>
      </c>
      <c r="AY6423" s="53" t="s">
        <v>366</v>
      </c>
      <c r="BE6423" s="179">
        <f>IF(N6423="základná",J6423,0)</f>
        <v>0</v>
      </c>
      <c r="BF6423" s="179">
        <f>IF(N6423="znížená",J6423,0)</f>
        <v>0</v>
      </c>
      <c r="BG6423" s="179">
        <f>IF(N6423="zákl. prenesená",J6423,0)</f>
        <v>0</v>
      </c>
      <c r="BH6423" s="179">
        <f>IF(N6423="zníž. prenesená",J6423,0)</f>
        <v>0</v>
      </c>
      <c r="BI6423" s="179">
        <f>IF(N6423="nulová",J6423,0)</f>
        <v>0</v>
      </c>
      <c r="BJ6423" s="53" t="s">
        <v>90</v>
      </c>
      <c r="BK6423" s="179">
        <f>ROUND(I6423*H6423,2)</f>
        <v>0</v>
      </c>
      <c r="BL6423" s="53" t="s">
        <v>495</v>
      </c>
      <c r="BM6423" s="271" t="s">
        <v>5421</v>
      </c>
    </row>
    <row r="6424" spans="2:65" s="273" customFormat="1">
      <c r="B6424" s="272"/>
      <c r="D6424" s="274" t="s">
        <v>373</v>
      </c>
      <c r="E6424" s="275" t="s">
        <v>1</v>
      </c>
      <c r="F6424" s="276" t="s">
        <v>5422</v>
      </c>
      <c r="H6424" s="275" t="s">
        <v>1</v>
      </c>
      <c r="L6424" s="272"/>
      <c r="M6424" s="277"/>
      <c r="T6424" s="278"/>
      <c r="AT6424" s="275" t="s">
        <v>373</v>
      </c>
      <c r="AU6424" s="275" t="s">
        <v>90</v>
      </c>
      <c r="AV6424" s="273" t="s">
        <v>84</v>
      </c>
      <c r="AW6424" s="273" t="s">
        <v>31</v>
      </c>
      <c r="AX6424" s="273" t="s">
        <v>77</v>
      </c>
      <c r="AY6424" s="275" t="s">
        <v>366</v>
      </c>
    </row>
    <row r="6425" spans="2:65" s="280" customFormat="1">
      <c r="B6425" s="279"/>
      <c r="D6425" s="274" t="s">
        <v>373</v>
      </c>
      <c r="E6425" s="281" t="s">
        <v>1</v>
      </c>
      <c r="F6425" s="282" t="s">
        <v>84</v>
      </c>
      <c r="H6425" s="283">
        <v>1</v>
      </c>
      <c r="L6425" s="279"/>
      <c r="M6425" s="284"/>
      <c r="T6425" s="285"/>
      <c r="AT6425" s="281" t="s">
        <v>373</v>
      </c>
      <c r="AU6425" s="281" t="s">
        <v>90</v>
      </c>
      <c r="AV6425" s="280" t="s">
        <v>90</v>
      </c>
      <c r="AW6425" s="280" t="s">
        <v>31</v>
      </c>
      <c r="AX6425" s="280" t="s">
        <v>77</v>
      </c>
      <c r="AY6425" s="281" t="s">
        <v>366</v>
      </c>
    </row>
    <row r="6426" spans="2:65" s="287" customFormat="1">
      <c r="B6426" s="286"/>
      <c r="D6426" s="274" t="s">
        <v>373</v>
      </c>
      <c r="E6426" s="288" t="s">
        <v>1</v>
      </c>
      <c r="F6426" s="289" t="s">
        <v>378</v>
      </c>
      <c r="H6426" s="290">
        <v>1</v>
      </c>
      <c r="L6426" s="286"/>
      <c r="M6426" s="291"/>
      <c r="T6426" s="292"/>
      <c r="AT6426" s="288" t="s">
        <v>373</v>
      </c>
      <c r="AU6426" s="288" t="s">
        <v>90</v>
      </c>
      <c r="AV6426" s="287" t="s">
        <v>371</v>
      </c>
      <c r="AW6426" s="287" t="s">
        <v>31</v>
      </c>
      <c r="AX6426" s="287" t="s">
        <v>84</v>
      </c>
      <c r="AY6426" s="288" t="s">
        <v>366</v>
      </c>
    </row>
    <row r="6427" spans="2:65" s="74" customFormat="1" ht="55.5" customHeight="1">
      <c r="B6427" s="73"/>
      <c r="C6427" s="260" t="s">
        <v>5423</v>
      </c>
      <c r="D6427" s="260" t="s">
        <v>368</v>
      </c>
      <c r="E6427" s="261" t="s">
        <v>5424</v>
      </c>
      <c r="F6427" s="262" t="s">
        <v>5425</v>
      </c>
      <c r="G6427" s="263" t="s">
        <v>630</v>
      </c>
      <c r="H6427" s="264">
        <v>1</v>
      </c>
      <c r="I6427" s="26"/>
      <c r="J6427" s="266">
        <f>ROUND(I6427*H6427,2)</f>
        <v>0</v>
      </c>
      <c r="K6427" s="267"/>
      <c r="L6427" s="73"/>
      <c r="M6427" s="27" t="s">
        <v>1</v>
      </c>
      <c r="N6427" s="233" t="s">
        <v>43</v>
      </c>
      <c r="P6427" s="269">
        <f>O6427*H6427</f>
        <v>0</v>
      </c>
      <c r="Q6427" s="269">
        <v>0</v>
      </c>
      <c r="R6427" s="269">
        <f>Q6427*H6427</f>
        <v>0</v>
      </c>
      <c r="S6427" s="269">
        <v>0</v>
      </c>
      <c r="T6427" s="270">
        <f>S6427*H6427</f>
        <v>0</v>
      </c>
      <c r="AR6427" s="271" t="s">
        <v>495</v>
      </c>
      <c r="AT6427" s="271" t="s">
        <v>368</v>
      </c>
      <c r="AU6427" s="271" t="s">
        <v>90</v>
      </c>
      <c r="AY6427" s="53" t="s">
        <v>366</v>
      </c>
      <c r="BE6427" s="179">
        <f>IF(N6427="základná",J6427,0)</f>
        <v>0</v>
      </c>
      <c r="BF6427" s="179">
        <f>IF(N6427="znížená",J6427,0)</f>
        <v>0</v>
      </c>
      <c r="BG6427" s="179">
        <f>IF(N6427="zákl. prenesená",J6427,0)</f>
        <v>0</v>
      </c>
      <c r="BH6427" s="179">
        <f>IF(N6427="zníž. prenesená",J6427,0)</f>
        <v>0</v>
      </c>
      <c r="BI6427" s="179">
        <f>IF(N6427="nulová",J6427,0)</f>
        <v>0</v>
      </c>
      <c r="BJ6427" s="53" t="s">
        <v>90</v>
      </c>
      <c r="BK6427" s="179">
        <f>ROUND(I6427*H6427,2)</f>
        <v>0</v>
      </c>
      <c r="BL6427" s="53" t="s">
        <v>495</v>
      </c>
      <c r="BM6427" s="271" t="s">
        <v>5426</v>
      </c>
    </row>
    <row r="6428" spans="2:65" s="273" customFormat="1">
      <c r="B6428" s="272"/>
      <c r="D6428" s="274" t="s">
        <v>373</v>
      </c>
      <c r="E6428" s="275" t="s">
        <v>1</v>
      </c>
      <c r="F6428" s="276" t="s">
        <v>5427</v>
      </c>
      <c r="H6428" s="275" t="s">
        <v>1</v>
      </c>
      <c r="L6428" s="272"/>
      <c r="M6428" s="277"/>
      <c r="T6428" s="278"/>
      <c r="AT6428" s="275" t="s">
        <v>373</v>
      </c>
      <c r="AU6428" s="275" t="s">
        <v>90</v>
      </c>
      <c r="AV6428" s="273" t="s">
        <v>84</v>
      </c>
      <c r="AW6428" s="273" t="s">
        <v>31</v>
      </c>
      <c r="AX6428" s="273" t="s">
        <v>77</v>
      </c>
      <c r="AY6428" s="275" t="s">
        <v>366</v>
      </c>
    </row>
    <row r="6429" spans="2:65" s="280" customFormat="1">
      <c r="B6429" s="279"/>
      <c r="D6429" s="274" t="s">
        <v>373</v>
      </c>
      <c r="E6429" s="281" t="s">
        <v>1</v>
      </c>
      <c r="F6429" s="282" t="s">
        <v>84</v>
      </c>
      <c r="H6429" s="283">
        <v>1</v>
      </c>
      <c r="L6429" s="279"/>
      <c r="M6429" s="284"/>
      <c r="T6429" s="285"/>
      <c r="AT6429" s="281" t="s">
        <v>373</v>
      </c>
      <c r="AU6429" s="281" t="s">
        <v>90</v>
      </c>
      <c r="AV6429" s="280" t="s">
        <v>90</v>
      </c>
      <c r="AW6429" s="280" t="s">
        <v>31</v>
      </c>
      <c r="AX6429" s="280" t="s">
        <v>77</v>
      </c>
      <c r="AY6429" s="281" t="s">
        <v>366</v>
      </c>
    </row>
    <row r="6430" spans="2:65" s="287" customFormat="1">
      <c r="B6430" s="286"/>
      <c r="D6430" s="274" t="s">
        <v>373</v>
      </c>
      <c r="E6430" s="288" t="s">
        <v>1</v>
      </c>
      <c r="F6430" s="289" t="s">
        <v>378</v>
      </c>
      <c r="H6430" s="290">
        <v>1</v>
      </c>
      <c r="L6430" s="286"/>
      <c r="M6430" s="291"/>
      <c r="T6430" s="292"/>
      <c r="AT6430" s="288" t="s">
        <v>373</v>
      </c>
      <c r="AU6430" s="288" t="s">
        <v>90</v>
      </c>
      <c r="AV6430" s="287" t="s">
        <v>371</v>
      </c>
      <c r="AW6430" s="287" t="s">
        <v>31</v>
      </c>
      <c r="AX6430" s="287" t="s">
        <v>84</v>
      </c>
      <c r="AY6430" s="288" t="s">
        <v>366</v>
      </c>
    </row>
    <row r="6431" spans="2:65" s="74" customFormat="1" ht="55.5" customHeight="1">
      <c r="B6431" s="73"/>
      <c r="C6431" s="260" t="s">
        <v>5428</v>
      </c>
      <c r="D6431" s="260" t="s">
        <v>368</v>
      </c>
      <c r="E6431" s="261" t="s">
        <v>5429</v>
      </c>
      <c r="F6431" s="262" t="s">
        <v>5430</v>
      </c>
      <c r="G6431" s="263" t="s">
        <v>630</v>
      </c>
      <c r="H6431" s="264">
        <v>1</v>
      </c>
      <c r="I6431" s="26"/>
      <c r="J6431" s="266">
        <f>ROUND(I6431*H6431,2)</f>
        <v>0</v>
      </c>
      <c r="K6431" s="267"/>
      <c r="L6431" s="73"/>
      <c r="M6431" s="27" t="s">
        <v>1</v>
      </c>
      <c r="N6431" s="233" t="s">
        <v>43</v>
      </c>
      <c r="P6431" s="269">
        <f>O6431*H6431</f>
        <v>0</v>
      </c>
      <c r="Q6431" s="269">
        <v>0</v>
      </c>
      <c r="R6431" s="269">
        <f>Q6431*H6431</f>
        <v>0</v>
      </c>
      <c r="S6431" s="269">
        <v>0</v>
      </c>
      <c r="T6431" s="270">
        <f>S6431*H6431</f>
        <v>0</v>
      </c>
      <c r="AR6431" s="271" t="s">
        <v>495</v>
      </c>
      <c r="AT6431" s="271" t="s">
        <v>368</v>
      </c>
      <c r="AU6431" s="271" t="s">
        <v>90</v>
      </c>
      <c r="AY6431" s="53" t="s">
        <v>366</v>
      </c>
      <c r="BE6431" s="179">
        <f>IF(N6431="základná",J6431,0)</f>
        <v>0</v>
      </c>
      <c r="BF6431" s="179">
        <f>IF(N6431="znížená",J6431,0)</f>
        <v>0</v>
      </c>
      <c r="BG6431" s="179">
        <f>IF(N6431="zákl. prenesená",J6431,0)</f>
        <v>0</v>
      </c>
      <c r="BH6431" s="179">
        <f>IF(N6431="zníž. prenesená",J6431,0)</f>
        <v>0</v>
      </c>
      <c r="BI6431" s="179">
        <f>IF(N6431="nulová",J6431,0)</f>
        <v>0</v>
      </c>
      <c r="BJ6431" s="53" t="s">
        <v>90</v>
      </c>
      <c r="BK6431" s="179">
        <f>ROUND(I6431*H6431,2)</f>
        <v>0</v>
      </c>
      <c r="BL6431" s="53" t="s">
        <v>495</v>
      </c>
      <c r="BM6431" s="271" t="s">
        <v>5431</v>
      </c>
    </row>
    <row r="6432" spans="2:65" s="273" customFormat="1">
      <c r="B6432" s="272"/>
      <c r="D6432" s="274" t="s">
        <v>373</v>
      </c>
      <c r="E6432" s="275" t="s">
        <v>1</v>
      </c>
      <c r="F6432" s="276" t="s">
        <v>5432</v>
      </c>
      <c r="H6432" s="275" t="s">
        <v>1</v>
      </c>
      <c r="L6432" s="272"/>
      <c r="M6432" s="277"/>
      <c r="T6432" s="278"/>
      <c r="AT6432" s="275" t="s">
        <v>373</v>
      </c>
      <c r="AU6432" s="275" t="s">
        <v>90</v>
      </c>
      <c r="AV6432" s="273" t="s">
        <v>84</v>
      </c>
      <c r="AW6432" s="273" t="s">
        <v>31</v>
      </c>
      <c r="AX6432" s="273" t="s">
        <v>77</v>
      </c>
      <c r="AY6432" s="275" t="s">
        <v>366</v>
      </c>
    </row>
    <row r="6433" spans="2:65" s="280" customFormat="1">
      <c r="B6433" s="279"/>
      <c r="D6433" s="274" t="s">
        <v>373</v>
      </c>
      <c r="E6433" s="281" t="s">
        <v>1</v>
      </c>
      <c r="F6433" s="282" t="s">
        <v>84</v>
      </c>
      <c r="H6433" s="283">
        <v>1</v>
      </c>
      <c r="L6433" s="279"/>
      <c r="M6433" s="284"/>
      <c r="T6433" s="285"/>
      <c r="AT6433" s="281" t="s">
        <v>373</v>
      </c>
      <c r="AU6433" s="281" t="s">
        <v>90</v>
      </c>
      <c r="AV6433" s="280" t="s">
        <v>90</v>
      </c>
      <c r="AW6433" s="280" t="s">
        <v>31</v>
      </c>
      <c r="AX6433" s="280" t="s">
        <v>77</v>
      </c>
      <c r="AY6433" s="281" t="s">
        <v>366</v>
      </c>
    </row>
    <row r="6434" spans="2:65" s="287" customFormat="1">
      <c r="B6434" s="286"/>
      <c r="D6434" s="274" t="s">
        <v>373</v>
      </c>
      <c r="E6434" s="288" t="s">
        <v>1</v>
      </c>
      <c r="F6434" s="289" t="s">
        <v>378</v>
      </c>
      <c r="H6434" s="290">
        <v>1</v>
      </c>
      <c r="L6434" s="286"/>
      <c r="M6434" s="291"/>
      <c r="T6434" s="292"/>
      <c r="AT6434" s="288" t="s">
        <v>373</v>
      </c>
      <c r="AU6434" s="288" t="s">
        <v>90</v>
      </c>
      <c r="AV6434" s="287" t="s">
        <v>371</v>
      </c>
      <c r="AW6434" s="287" t="s">
        <v>31</v>
      </c>
      <c r="AX6434" s="287" t="s">
        <v>84</v>
      </c>
      <c r="AY6434" s="288" t="s">
        <v>366</v>
      </c>
    </row>
    <row r="6435" spans="2:65" s="74" customFormat="1" ht="55.5" customHeight="1">
      <c r="B6435" s="73"/>
      <c r="C6435" s="260" t="s">
        <v>5433</v>
      </c>
      <c r="D6435" s="260" t="s">
        <v>368</v>
      </c>
      <c r="E6435" s="261" t="s">
        <v>5434</v>
      </c>
      <c r="F6435" s="262" t="s">
        <v>5435</v>
      </c>
      <c r="G6435" s="263" t="s">
        <v>630</v>
      </c>
      <c r="H6435" s="264">
        <v>2</v>
      </c>
      <c r="I6435" s="26"/>
      <c r="J6435" s="266">
        <f>ROUND(I6435*H6435,2)</f>
        <v>0</v>
      </c>
      <c r="K6435" s="267"/>
      <c r="L6435" s="73"/>
      <c r="M6435" s="27" t="s">
        <v>1</v>
      </c>
      <c r="N6435" s="233" t="s">
        <v>43</v>
      </c>
      <c r="P6435" s="269">
        <f>O6435*H6435</f>
        <v>0</v>
      </c>
      <c r="Q6435" s="269">
        <v>0</v>
      </c>
      <c r="R6435" s="269">
        <f>Q6435*H6435</f>
        <v>0</v>
      </c>
      <c r="S6435" s="269">
        <v>0</v>
      </c>
      <c r="T6435" s="270">
        <f>S6435*H6435</f>
        <v>0</v>
      </c>
      <c r="AR6435" s="271" t="s">
        <v>495</v>
      </c>
      <c r="AT6435" s="271" t="s">
        <v>368</v>
      </c>
      <c r="AU6435" s="271" t="s">
        <v>90</v>
      </c>
      <c r="AY6435" s="53" t="s">
        <v>366</v>
      </c>
      <c r="BE6435" s="179">
        <f>IF(N6435="základná",J6435,0)</f>
        <v>0</v>
      </c>
      <c r="BF6435" s="179">
        <f>IF(N6435="znížená",J6435,0)</f>
        <v>0</v>
      </c>
      <c r="BG6435" s="179">
        <f>IF(N6435="zákl. prenesená",J6435,0)</f>
        <v>0</v>
      </c>
      <c r="BH6435" s="179">
        <f>IF(N6435="zníž. prenesená",J6435,0)</f>
        <v>0</v>
      </c>
      <c r="BI6435" s="179">
        <f>IF(N6435="nulová",J6435,0)</f>
        <v>0</v>
      </c>
      <c r="BJ6435" s="53" t="s">
        <v>90</v>
      </c>
      <c r="BK6435" s="179">
        <f>ROUND(I6435*H6435,2)</f>
        <v>0</v>
      </c>
      <c r="BL6435" s="53" t="s">
        <v>495</v>
      </c>
      <c r="BM6435" s="271" t="s">
        <v>5436</v>
      </c>
    </row>
    <row r="6436" spans="2:65" s="273" customFormat="1">
      <c r="B6436" s="272"/>
      <c r="D6436" s="274" t="s">
        <v>373</v>
      </c>
      <c r="E6436" s="275" t="s">
        <v>1</v>
      </c>
      <c r="F6436" s="276" t="s">
        <v>5437</v>
      </c>
      <c r="H6436" s="275" t="s">
        <v>1</v>
      </c>
      <c r="L6436" s="272"/>
      <c r="M6436" s="277"/>
      <c r="T6436" s="278"/>
      <c r="AT6436" s="275" t="s">
        <v>373</v>
      </c>
      <c r="AU6436" s="275" t="s">
        <v>90</v>
      </c>
      <c r="AV6436" s="273" t="s">
        <v>84</v>
      </c>
      <c r="AW6436" s="273" t="s">
        <v>31</v>
      </c>
      <c r="AX6436" s="273" t="s">
        <v>77</v>
      </c>
      <c r="AY6436" s="275" t="s">
        <v>366</v>
      </c>
    </row>
    <row r="6437" spans="2:65" s="280" customFormat="1">
      <c r="B6437" s="279"/>
      <c r="D6437" s="274" t="s">
        <v>373</v>
      </c>
      <c r="E6437" s="281" t="s">
        <v>1</v>
      </c>
      <c r="F6437" s="282" t="s">
        <v>90</v>
      </c>
      <c r="H6437" s="283">
        <v>2</v>
      </c>
      <c r="L6437" s="279"/>
      <c r="M6437" s="284"/>
      <c r="T6437" s="285"/>
      <c r="AT6437" s="281" t="s">
        <v>373</v>
      </c>
      <c r="AU6437" s="281" t="s">
        <v>90</v>
      </c>
      <c r="AV6437" s="280" t="s">
        <v>90</v>
      </c>
      <c r="AW6437" s="280" t="s">
        <v>31</v>
      </c>
      <c r="AX6437" s="280" t="s">
        <v>77</v>
      </c>
      <c r="AY6437" s="281" t="s">
        <v>366</v>
      </c>
    </row>
    <row r="6438" spans="2:65" s="287" customFormat="1">
      <c r="B6438" s="286"/>
      <c r="D6438" s="274" t="s">
        <v>373</v>
      </c>
      <c r="E6438" s="288" t="s">
        <v>1</v>
      </c>
      <c r="F6438" s="289" t="s">
        <v>378</v>
      </c>
      <c r="H6438" s="290">
        <v>2</v>
      </c>
      <c r="L6438" s="286"/>
      <c r="M6438" s="291"/>
      <c r="T6438" s="292"/>
      <c r="AT6438" s="288" t="s">
        <v>373</v>
      </c>
      <c r="AU6438" s="288" t="s">
        <v>90</v>
      </c>
      <c r="AV6438" s="287" t="s">
        <v>371</v>
      </c>
      <c r="AW6438" s="287" t="s">
        <v>31</v>
      </c>
      <c r="AX6438" s="287" t="s">
        <v>84</v>
      </c>
      <c r="AY6438" s="288" t="s">
        <v>366</v>
      </c>
    </row>
    <row r="6439" spans="2:65" s="74" customFormat="1" ht="55.5" customHeight="1">
      <c r="B6439" s="73"/>
      <c r="C6439" s="260" t="s">
        <v>5438</v>
      </c>
      <c r="D6439" s="260" t="s">
        <v>368</v>
      </c>
      <c r="E6439" s="261" t="s">
        <v>5439</v>
      </c>
      <c r="F6439" s="262" t="s">
        <v>5440</v>
      </c>
      <c r="G6439" s="263" t="s">
        <v>630</v>
      </c>
      <c r="H6439" s="264">
        <v>1</v>
      </c>
      <c r="I6439" s="26"/>
      <c r="J6439" s="266">
        <f>ROUND(I6439*H6439,2)</f>
        <v>0</v>
      </c>
      <c r="K6439" s="267"/>
      <c r="L6439" s="73"/>
      <c r="M6439" s="27" t="s">
        <v>1</v>
      </c>
      <c r="N6439" s="233" t="s">
        <v>43</v>
      </c>
      <c r="P6439" s="269">
        <f>O6439*H6439</f>
        <v>0</v>
      </c>
      <c r="Q6439" s="269">
        <v>0</v>
      </c>
      <c r="R6439" s="269">
        <f>Q6439*H6439</f>
        <v>0</v>
      </c>
      <c r="S6439" s="269">
        <v>0</v>
      </c>
      <c r="T6439" s="270">
        <f>S6439*H6439</f>
        <v>0</v>
      </c>
      <c r="AR6439" s="271" t="s">
        <v>495</v>
      </c>
      <c r="AT6439" s="271" t="s">
        <v>368</v>
      </c>
      <c r="AU6439" s="271" t="s">
        <v>90</v>
      </c>
      <c r="AY6439" s="53" t="s">
        <v>366</v>
      </c>
      <c r="BE6439" s="179">
        <f>IF(N6439="základná",J6439,0)</f>
        <v>0</v>
      </c>
      <c r="BF6439" s="179">
        <f>IF(N6439="znížená",J6439,0)</f>
        <v>0</v>
      </c>
      <c r="BG6439" s="179">
        <f>IF(N6439="zákl. prenesená",J6439,0)</f>
        <v>0</v>
      </c>
      <c r="BH6439" s="179">
        <f>IF(N6439="zníž. prenesená",J6439,0)</f>
        <v>0</v>
      </c>
      <c r="BI6439" s="179">
        <f>IF(N6439="nulová",J6439,0)</f>
        <v>0</v>
      </c>
      <c r="BJ6439" s="53" t="s">
        <v>90</v>
      </c>
      <c r="BK6439" s="179">
        <f>ROUND(I6439*H6439,2)</f>
        <v>0</v>
      </c>
      <c r="BL6439" s="53" t="s">
        <v>495</v>
      </c>
      <c r="BM6439" s="271" t="s">
        <v>5441</v>
      </c>
    </row>
    <row r="6440" spans="2:65" s="273" customFormat="1">
      <c r="B6440" s="272"/>
      <c r="D6440" s="274" t="s">
        <v>373</v>
      </c>
      <c r="E6440" s="275" t="s">
        <v>1</v>
      </c>
      <c r="F6440" s="276" t="s">
        <v>5442</v>
      </c>
      <c r="H6440" s="275" t="s">
        <v>1</v>
      </c>
      <c r="L6440" s="272"/>
      <c r="M6440" s="277"/>
      <c r="T6440" s="278"/>
      <c r="AT6440" s="275" t="s">
        <v>373</v>
      </c>
      <c r="AU6440" s="275" t="s">
        <v>90</v>
      </c>
      <c r="AV6440" s="273" t="s">
        <v>84</v>
      </c>
      <c r="AW6440" s="273" t="s">
        <v>31</v>
      </c>
      <c r="AX6440" s="273" t="s">
        <v>77</v>
      </c>
      <c r="AY6440" s="275" t="s">
        <v>366</v>
      </c>
    </row>
    <row r="6441" spans="2:65" s="280" customFormat="1">
      <c r="B6441" s="279"/>
      <c r="D6441" s="274" t="s">
        <v>373</v>
      </c>
      <c r="E6441" s="281" t="s">
        <v>1</v>
      </c>
      <c r="F6441" s="282" t="s">
        <v>84</v>
      </c>
      <c r="H6441" s="283">
        <v>1</v>
      </c>
      <c r="L6441" s="279"/>
      <c r="M6441" s="284"/>
      <c r="T6441" s="285"/>
      <c r="AT6441" s="281" t="s">
        <v>373</v>
      </c>
      <c r="AU6441" s="281" t="s">
        <v>90</v>
      </c>
      <c r="AV6441" s="280" t="s">
        <v>90</v>
      </c>
      <c r="AW6441" s="280" t="s">
        <v>31</v>
      </c>
      <c r="AX6441" s="280" t="s">
        <v>77</v>
      </c>
      <c r="AY6441" s="281" t="s">
        <v>366</v>
      </c>
    </row>
    <row r="6442" spans="2:65" s="287" customFormat="1">
      <c r="B6442" s="286"/>
      <c r="D6442" s="274" t="s">
        <v>373</v>
      </c>
      <c r="E6442" s="288" t="s">
        <v>1</v>
      </c>
      <c r="F6442" s="289" t="s">
        <v>378</v>
      </c>
      <c r="H6442" s="290">
        <v>1</v>
      </c>
      <c r="L6442" s="286"/>
      <c r="M6442" s="291"/>
      <c r="T6442" s="292"/>
      <c r="AT6442" s="288" t="s">
        <v>373</v>
      </c>
      <c r="AU6442" s="288" t="s">
        <v>90</v>
      </c>
      <c r="AV6442" s="287" t="s">
        <v>371</v>
      </c>
      <c r="AW6442" s="287" t="s">
        <v>31</v>
      </c>
      <c r="AX6442" s="287" t="s">
        <v>84</v>
      </c>
      <c r="AY6442" s="288" t="s">
        <v>366</v>
      </c>
    </row>
    <row r="6443" spans="2:65" s="74" customFormat="1" ht="66.75" customHeight="1">
      <c r="B6443" s="73"/>
      <c r="C6443" s="260" t="s">
        <v>5443</v>
      </c>
      <c r="D6443" s="260" t="s">
        <v>368</v>
      </c>
      <c r="E6443" s="261" t="s">
        <v>5444</v>
      </c>
      <c r="F6443" s="262" t="s">
        <v>5445</v>
      </c>
      <c r="G6443" s="263" t="s">
        <v>630</v>
      </c>
      <c r="H6443" s="264">
        <v>1</v>
      </c>
      <c r="I6443" s="26"/>
      <c r="J6443" s="266">
        <f>ROUND(I6443*H6443,2)</f>
        <v>0</v>
      </c>
      <c r="K6443" s="267"/>
      <c r="L6443" s="73"/>
      <c r="M6443" s="27" t="s">
        <v>1</v>
      </c>
      <c r="N6443" s="233" t="s">
        <v>43</v>
      </c>
      <c r="P6443" s="269">
        <f>O6443*H6443</f>
        <v>0</v>
      </c>
      <c r="Q6443" s="269">
        <v>0</v>
      </c>
      <c r="R6443" s="269">
        <f>Q6443*H6443</f>
        <v>0</v>
      </c>
      <c r="S6443" s="269">
        <v>0</v>
      </c>
      <c r="T6443" s="270">
        <f>S6443*H6443</f>
        <v>0</v>
      </c>
      <c r="AR6443" s="271" t="s">
        <v>495</v>
      </c>
      <c r="AT6443" s="271" t="s">
        <v>368</v>
      </c>
      <c r="AU6443" s="271" t="s">
        <v>90</v>
      </c>
      <c r="AY6443" s="53" t="s">
        <v>366</v>
      </c>
      <c r="BE6443" s="179">
        <f>IF(N6443="základná",J6443,0)</f>
        <v>0</v>
      </c>
      <c r="BF6443" s="179">
        <f>IF(N6443="znížená",J6443,0)</f>
        <v>0</v>
      </c>
      <c r="BG6443" s="179">
        <f>IF(N6443="zákl. prenesená",J6443,0)</f>
        <v>0</v>
      </c>
      <c r="BH6443" s="179">
        <f>IF(N6443="zníž. prenesená",J6443,0)</f>
        <v>0</v>
      </c>
      <c r="BI6443" s="179">
        <f>IF(N6443="nulová",J6443,0)</f>
        <v>0</v>
      </c>
      <c r="BJ6443" s="53" t="s">
        <v>90</v>
      </c>
      <c r="BK6443" s="179">
        <f>ROUND(I6443*H6443,2)</f>
        <v>0</v>
      </c>
      <c r="BL6443" s="53" t="s">
        <v>495</v>
      </c>
      <c r="BM6443" s="271" t="s">
        <v>5446</v>
      </c>
    </row>
    <row r="6444" spans="2:65" s="273" customFormat="1">
      <c r="B6444" s="272"/>
      <c r="D6444" s="274" t="s">
        <v>373</v>
      </c>
      <c r="E6444" s="275" t="s">
        <v>1</v>
      </c>
      <c r="F6444" s="276" t="s">
        <v>5447</v>
      </c>
      <c r="H6444" s="275" t="s">
        <v>1</v>
      </c>
      <c r="L6444" s="272"/>
      <c r="M6444" s="277"/>
      <c r="T6444" s="278"/>
      <c r="AT6444" s="275" t="s">
        <v>373</v>
      </c>
      <c r="AU6444" s="275" t="s">
        <v>90</v>
      </c>
      <c r="AV6444" s="273" t="s">
        <v>84</v>
      </c>
      <c r="AW6444" s="273" t="s">
        <v>31</v>
      </c>
      <c r="AX6444" s="273" t="s">
        <v>77</v>
      </c>
      <c r="AY6444" s="275" t="s">
        <v>366</v>
      </c>
    </row>
    <row r="6445" spans="2:65" s="280" customFormat="1">
      <c r="B6445" s="279"/>
      <c r="D6445" s="274" t="s">
        <v>373</v>
      </c>
      <c r="E6445" s="281" t="s">
        <v>1</v>
      </c>
      <c r="F6445" s="282" t="s">
        <v>84</v>
      </c>
      <c r="H6445" s="283">
        <v>1</v>
      </c>
      <c r="L6445" s="279"/>
      <c r="M6445" s="284"/>
      <c r="T6445" s="285"/>
      <c r="AT6445" s="281" t="s">
        <v>373</v>
      </c>
      <c r="AU6445" s="281" t="s">
        <v>90</v>
      </c>
      <c r="AV6445" s="280" t="s">
        <v>90</v>
      </c>
      <c r="AW6445" s="280" t="s">
        <v>31</v>
      </c>
      <c r="AX6445" s="280" t="s">
        <v>77</v>
      </c>
      <c r="AY6445" s="281" t="s">
        <v>366</v>
      </c>
    </row>
    <row r="6446" spans="2:65" s="287" customFormat="1">
      <c r="B6446" s="286"/>
      <c r="D6446" s="274" t="s">
        <v>373</v>
      </c>
      <c r="E6446" s="288" t="s">
        <v>1</v>
      </c>
      <c r="F6446" s="289" t="s">
        <v>378</v>
      </c>
      <c r="H6446" s="290">
        <v>1</v>
      </c>
      <c r="L6446" s="286"/>
      <c r="M6446" s="291"/>
      <c r="T6446" s="292"/>
      <c r="AT6446" s="288" t="s">
        <v>373</v>
      </c>
      <c r="AU6446" s="288" t="s">
        <v>90</v>
      </c>
      <c r="AV6446" s="287" t="s">
        <v>371</v>
      </c>
      <c r="AW6446" s="287" t="s">
        <v>31</v>
      </c>
      <c r="AX6446" s="287" t="s">
        <v>84</v>
      </c>
      <c r="AY6446" s="288" t="s">
        <v>366</v>
      </c>
    </row>
    <row r="6447" spans="2:65" s="74" customFormat="1" ht="66.75" customHeight="1">
      <c r="B6447" s="73"/>
      <c r="C6447" s="260" t="s">
        <v>5448</v>
      </c>
      <c r="D6447" s="260" t="s">
        <v>368</v>
      </c>
      <c r="E6447" s="261" t="s">
        <v>5449</v>
      </c>
      <c r="F6447" s="262" t="s">
        <v>5450</v>
      </c>
      <c r="G6447" s="263" t="s">
        <v>630</v>
      </c>
      <c r="H6447" s="264">
        <v>2</v>
      </c>
      <c r="I6447" s="26"/>
      <c r="J6447" s="266">
        <f>ROUND(I6447*H6447,2)</f>
        <v>0</v>
      </c>
      <c r="K6447" s="267"/>
      <c r="L6447" s="73"/>
      <c r="M6447" s="27" t="s">
        <v>1</v>
      </c>
      <c r="N6447" s="233" t="s">
        <v>43</v>
      </c>
      <c r="P6447" s="269">
        <f>O6447*H6447</f>
        <v>0</v>
      </c>
      <c r="Q6447" s="269">
        <v>0</v>
      </c>
      <c r="R6447" s="269">
        <f>Q6447*H6447</f>
        <v>0</v>
      </c>
      <c r="S6447" s="269">
        <v>0</v>
      </c>
      <c r="T6447" s="270">
        <f>S6447*H6447</f>
        <v>0</v>
      </c>
      <c r="AR6447" s="271" t="s">
        <v>495</v>
      </c>
      <c r="AT6447" s="271" t="s">
        <v>368</v>
      </c>
      <c r="AU6447" s="271" t="s">
        <v>90</v>
      </c>
      <c r="AY6447" s="53" t="s">
        <v>366</v>
      </c>
      <c r="BE6447" s="179">
        <f>IF(N6447="základná",J6447,0)</f>
        <v>0</v>
      </c>
      <c r="BF6447" s="179">
        <f>IF(N6447="znížená",J6447,0)</f>
        <v>0</v>
      </c>
      <c r="BG6447" s="179">
        <f>IF(N6447="zákl. prenesená",J6447,0)</f>
        <v>0</v>
      </c>
      <c r="BH6447" s="179">
        <f>IF(N6447="zníž. prenesená",J6447,0)</f>
        <v>0</v>
      </c>
      <c r="BI6447" s="179">
        <f>IF(N6447="nulová",J6447,0)</f>
        <v>0</v>
      </c>
      <c r="BJ6447" s="53" t="s">
        <v>90</v>
      </c>
      <c r="BK6447" s="179">
        <f>ROUND(I6447*H6447,2)</f>
        <v>0</v>
      </c>
      <c r="BL6447" s="53" t="s">
        <v>495</v>
      </c>
      <c r="BM6447" s="271" t="s">
        <v>5451</v>
      </c>
    </row>
    <row r="6448" spans="2:65" s="273" customFormat="1">
      <c r="B6448" s="272"/>
      <c r="D6448" s="274" t="s">
        <v>373</v>
      </c>
      <c r="E6448" s="275" t="s">
        <v>1</v>
      </c>
      <c r="F6448" s="276" t="s">
        <v>5452</v>
      </c>
      <c r="H6448" s="275" t="s">
        <v>1</v>
      </c>
      <c r="L6448" s="272"/>
      <c r="M6448" s="277"/>
      <c r="T6448" s="278"/>
      <c r="AT6448" s="275" t="s">
        <v>373</v>
      </c>
      <c r="AU6448" s="275" t="s">
        <v>90</v>
      </c>
      <c r="AV6448" s="273" t="s">
        <v>84</v>
      </c>
      <c r="AW6448" s="273" t="s">
        <v>31</v>
      </c>
      <c r="AX6448" s="273" t="s">
        <v>77</v>
      </c>
      <c r="AY6448" s="275" t="s">
        <v>366</v>
      </c>
    </row>
    <row r="6449" spans="2:65" s="280" customFormat="1">
      <c r="B6449" s="279"/>
      <c r="D6449" s="274" t="s">
        <v>373</v>
      </c>
      <c r="E6449" s="281" t="s">
        <v>1</v>
      </c>
      <c r="F6449" s="282" t="s">
        <v>90</v>
      </c>
      <c r="H6449" s="283">
        <v>2</v>
      </c>
      <c r="L6449" s="279"/>
      <c r="M6449" s="284"/>
      <c r="T6449" s="285"/>
      <c r="AT6449" s="281" t="s">
        <v>373</v>
      </c>
      <c r="AU6449" s="281" t="s">
        <v>90</v>
      </c>
      <c r="AV6449" s="280" t="s">
        <v>90</v>
      </c>
      <c r="AW6449" s="280" t="s">
        <v>31</v>
      </c>
      <c r="AX6449" s="280" t="s">
        <v>77</v>
      </c>
      <c r="AY6449" s="281" t="s">
        <v>366</v>
      </c>
    </row>
    <row r="6450" spans="2:65" s="287" customFormat="1">
      <c r="B6450" s="286"/>
      <c r="D6450" s="274" t="s">
        <v>373</v>
      </c>
      <c r="E6450" s="288" t="s">
        <v>1</v>
      </c>
      <c r="F6450" s="289" t="s">
        <v>378</v>
      </c>
      <c r="H6450" s="290">
        <v>2</v>
      </c>
      <c r="L6450" s="286"/>
      <c r="M6450" s="291"/>
      <c r="T6450" s="292"/>
      <c r="AT6450" s="288" t="s">
        <v>373</v>
      </c>
      <c r="AU6450" s="288" t="s">
        <v>90</v>
      </c>
      <c r="AV6450" s="287" t="s">
        <v>371</v>
      </c>
      <c r="AW6450" s="287" t="s">
        <v>31</v>
      </c>
      <c r="AX6450" s="287" t="s">
        <v>84</v>
      </c>
      <c r="AY6450" s="288" t="s">
        <v>366</v>
      </c>
    </row>
    <row r="6451" spans="2:65" s="74" customFormat="1" ht="55.5" customHeight="1">
      <c r="B6451" s="73"/>
      <c r="C6451" s="260" t="s">
        <v>5453</v>
      </c>
      <c r="D6451" s="260" t="s">
        <v>368</v>
      </c>
      <c r="E6451" s="261" t="s">
        <v>5454</v>
      </c>
      <c r="F6451" s="262" t="s">
        <v>5455</v>
      </c>
      <c r="G6451" s="263" t="s">
        <v>630</v>
      </c>
      <c r="H6451" s="264">
        <v>2</v>
      </c>
      <c r="I6451" s="26"/>
      <c r="J6451" s="266">
        <f>ROUND(I6451*H6451,2)</f>
        <v>0</v>
      </c>
      <c r="K6451" s="267"/>
      <c r="L6451" s="73"/>
      <c r="M6451" s="27" t="s">
        <v>1</v>
      </c>
      <c r="N6451" s="233" t="s">
        <v>43</v>
      </c>
      <c r="P6451" s="269">
        <f>O6451*H6451</f>
        <v>0</v>
      </c>
      <c r="Q6451" s="269">
        <v>0</v>
      </c>
      <c r="R6451" s="269">
        <f>Q6451*H6451</f>
        <v>0</v>
      </c>
      <c r="S6451" s="269">
        <v>0</v>
      </c>
      <c r="T6451" s="270">
        <f>S6451*H6451</f>
        <v>0</v>
      </c>
      <c r="AR6451" s="271" t="s">
        <v>495</v>
      </c>
      <c r="AT6451" s="271" t="s">
        <v>368</v>
      </c>
      <c r="AU6451" s="271" t="s">
        <v>90</v>
      </c>
      <c r="AY6451" s="53" t="s">
        <v>366</v>
      </c>
      <c r="BE6451" s="179">
        <f>IF(N6451="základná",J6451,0)</f>
        <v>0</v>
      </c>
      <c r="BF6451" s="179">
        <f>IF(N6451="znížená",J6451,0)</f>
        <v>0</v>
      </c>
      <c r="BG6451" s="179">
        <f>IF(N6451="zákl. prenesená",J6451,0)</f>
        <v>0</v>
      </c>
      <c r="BH6451" s="179">
        <f>IF(N6451="zníž. prenesená",J6451,0)</f>
        <v>0</v>
      </c>
      <c r="BI6451" s="179">
        <f>IF(N6451="nulová",J6451,0)</f>
        <v>0</v>
      </c>
      <c r="BJ6451" s="53" t="s">
        <v>90</v>
      </c>
      <c r="BK6451" s="179">
        <f>ROUND(I6451*H6451,2)</f>
        <v>0</v>
      </c>
      <c r="BL6451" s="53" t="s">
        <v>495</v>
      </c>
      <c r="BM6451" s="271" t="s">
        <v>5456</v>
      </c>
    </row>
    <row r="6452" spans="2:65" s="273" customFormat="1">
      <c r="B6452" s="272"/>
      <c r="D6452" s="274" t="s">
        <v>373</v>
      </c>
      <c r="E6452" s="275" t="s">
        <v>1</v>
      </c>
      <c r="F6452" s="276" t="s">
        <v>5457</v>
      </c>
      <c r="H6452" s="275" t="s">
        <v>1</v>
      </c>
      <c r="L6452" s="272"/>
      <c r="M6452" s="277"/>
      <c r="T6452" s="278"/>
      <c r="AT6452" s="275" t="s">
        <v>373</v>
      </c>
      <c r="AU6452" s="275" t="s">
        <v>90</v>
      </c>
      <c r="AV6452" s="273" t="s">
        <v>84</v>
      </c>
      <c r="AW6452" s="273" t="s">
        <v>31</v>
      </c>
      <c r="AX6452" s="273" t="s">
        <v>77</v>
      </c>
      <c r="AY6452" s="275" t="s">
        <v>366</v>
      </c>
    </row>
    <row r="6453" spans="2:65" s="280" customFormat="1">
      <c r="B6453" s="279"/>
      <c r="D6453" s="274" t="s">
        <v>373</v>
      </c>
      <c r="E6453" s="281" t="s">
        <v>1</v>
      </c>
      <c r="F6453" s="282" t="s">
        <v>90</v>
      </c>
      <c r="H6453" s="283">
        <v>2</v>
      </c>
      <c r="L6453" s="279"/>
      <c r="M6453" s="284"/>
      <c r="T6453" s="285"/>
      <c r="AT6453" s="281" t="s">
        <v>373</v>
      </c>
      <c r="AU6453" s="281" t="s">
        <v>90</v>
      </c>
      <c r="AV6453" s="280" t="s">
        <v>90</v>
      </c>
      <c r="AW6453" s="280" t="s">
        <v>31</v>
      </c>
      <c r="AX6453" s="280" t="s">
        <v>77</v>
      </c>
      <c r="AY6453" s="281" t="s">
        <v>366</v>
      </c>
    </row>
    <row r="6454" spans="2:65" s="287" customFormat="1">
      <c r="B6454" s="286"/>
      <c r="D6454" s="274" t="s">
        <v>373</v>
      </c>
      <c r="E6454" s="288" t="s">
        <v>1</v>
      </c>
      <c r="F6454" s="289" t="s">
        <v>378</v>
      </c>
      <c r="H6454" s="290">
        <v>2</v>
      </c>
      <c r="L6454" s="286"/>
      <c r="M6454" s="291"/>
      <c r="T6454" s="292"/>
      <c r="AT6454" s="288" t="s">
        <v>373</v>
      </c>
      <c r="AU6454" s="288" t="s">
        <v>90</v>
      </c>
      <c r="AV6454" s="287" t="s">
        <v>371</v>
      </c>
      <c r="AW6454" s="287" t="s">
        <v>31</v>
      </c>
      <c r="AX6454" s="287" t="s">
        <v>84</v>
      </c>
      <c r="AY6454" s="288" t="s">
        <v>366</v>
      </c>
    </row>
    <row r="6455" spans="2:65" s="74" customFormat="1" ht="66.75" customHeight="1">
      <c r="B6455" s="73"/>
      <c r="C6455" s="260" t="s">
        <v>5458</v>
      </c>
      <c r="D6455" s="260" t="s">
        <v>368</v>
      </c>
      <c r="E6455" s="261" t="s">
        <v>5459</v>
      </c>
      <c r="F6455" s="262" t="s">
        <v>5460</v>
      </c>
      <c r="G6455" s="263" t="s">
        <v>630</v>
      </c>
      <c r="H6455" s="264">
        <v>1</v>
      </c>
      <c r="I6455" s="26"/>
      <c r="J6455" s="266">
        <f>ROUND(I6455*H6455,2)</f>
        <v>0</v>
      </c>
      <c r="K6455" s="267"/>
      <c r="L6455" s="73"/>
      <c r="M6455" s="27" t="s">
        <v>1</v>
      </c>
      <c r="N6455" s="233" t="s">
        <v>43</v>
      </c>
      <c r="P6455" s="269">
        <f>O6455*H6455</f>
        <v>0</v>
      </c>
      <c r="Q6455" s="269">
        <v>0</v>
      </c>
      <c r="R6455" s="269">
        <f>Q6455*H6455</f>
        <v>0</v>
      </c>
      <c r="S6455" s="269">
        <v>0</v>
      </c>
      <c r="T6455" s="270">
        <f>S6455*H6455</f>
        <v>0</v>
      </c>
      <c r="AR6455" s="271" t="s">
        <v>495</v>
      </c>
      <c r="AT6455" s="271" t="s">
        <v>368</v>
      </c>
      <c r="AU6455" s="271" t="s">
        <v>90</v>
      </c>
      <c r="AY6455" s="53" t="s">
        <v>366</v>
      </c>
      <c r="BE6455" s="179">
        <f>IF(N6455="základná",J6455,0)</f>
        <v>0</v>
      </c>
      <c r="BF6455" s="179">
        <f>IF(N6455="znížená",J6455,0)</f>
        <v>0</v>
      </c>
      <c r="BG6455" s="179">
        <f>IF(N6455="zákl. prenesená",J6455,0)</f>
        <v>0</v>
      </c>
      <c r="BH6455" s="179">
        <f>IF(N6455="zníž. prenesená",J6455,0)</f>
        <v>0</v>
      </c>
      <c r="BI6455" s="179">
        <f>IF(N6455="nulová",J6455,0)</f>
        <v>0</v>
      </c>
      <c r="BJ6455" s="53" t="s">
        <v>90</v>
      </c>
      <c r="BK6455" s="179">
        <f>ROUND(I6455*H6455,2)</f>
        <v>0</v>
      </c>
      <c r="BL6455" s="53" t="s">
        <v>495</v>
      </c>
      <c r="BM6455" s="271" t="s">
        <v>5461</v>
      </c>
    </row>
    <row r="6456" spans="2:65" s="273" customFormat="1">
      <c r="B6456" s="272"/>
      <c r="D6456" s="274" t="s">
        <v>373</v>
      </c>
      <c r="E6456" s="275" t="s">
        <v>1</v>
      </c>
      <c r="F6456" s="276" t="s">
        <v>5462</v>
      </c>
      <c r="H6456" s="275" t="s">
        <v>1</v>
      </c>
      <c r="L6456" s="272"/>
      <c r="M6456" s="277"/>
      <c r="T6456" s="278"/>
      <c r="AT6456" s="275" t="s">
        <v>373</v>
      </c>
      <c r="AU6456" s="275" t="s">
        <v>90</v>
      </c>
      <c r="AV6456" s="273" t="s">
        <v>84</v>
      </c>
      <c r="AW6456" s="273" t="s">
        <v>31</v>
      </c>
      <c r="AX6456" s="273" t="s">
        <v>77</v>
      </c>
      <c r="AY6456" s="275" t="s">
        <v>366</v>
      </c>
    </row>
    <row r="6457" spans="2:65" s="280" customFormat="1">
      <c r="B6457" s="279"/>
      <c r="D6457" s="274" t="s">
        <v>373</v>
      </c>
      <c r="E6457" s="281" t="s">
        <v>1</v>
      </c>
      <c r="F6457" s="282" t="s">
        <v>84</v>
      </c>
      <c r="H6457" s="283">
        <v>1</v>
      </c>
      <c r="L6457" s="279"/>
      <c r="M6457" s="284"/>
      <c r="T6457" s="285"/>
      <c r="AT6457" s="281" t="s">
        <v>373</v>
      </c>
      <c r="AU6457" s="281" t="s">
        <v>90</v>
      </c>
      <c r="AV6457" s="280" t="s">
        <v>90</v>
      </c>
      <c r="AW6457" s="280" t="s">
        <v>31</v>
      </c>
      <c r="AX6457" s="280" t="s">
        <v>77</v>
      </c>
      <c r="AY6457" s="281" t="s">
        <v>366</v>
      </c>
    </row>
    <row r="6458" spans="2:65" s="287" customFormat="1">
      <c r="B6458" s="286"/>
      <c r="D6458" s="274" t="s">
        <v>373</v>
      </c>
      <c r="E6458" s="288" t="s">
        <v>1</v>
      </c>
      <c r="F6458" s="289" t="s">
        <v>378</v>
      </c>
      <c r="H6458" s="290">
        <v>1</v>
      </c>
      <c r="L6458" s="286"/>
      <c r="M6458" s="291"/>
      <c r="T6458" s="292"/>
      <c r="AT6458" s="288" t="s">
        <v>373</v>
      </c>
      <c r="AU6458" s="288" t="s">
        <v>90</v>
      </c>
      <c r="AV6458" s="287" t="s">
        <v>371</v>
      </c>
      <c r="AW6458" s="287" t="s">
        <v>31</v>
      </c>
      <c r="AX6458" s="287" t="s">
        <v>84</v>
      </c>
      <c r="AY6458" s="288" t="s">
        <v>366</v>
      </c>
    </row>
    <row r="6459" spans="2:65" s="74" customFormat="1" ht="49.15" customHeight="1">
      <c r="B6459" s="73"/>
      <c r="C6459" s="260" t="s">
        <v>5463</v>
      </c>
      <c r="D6459" s="260" t="s">
        <v>368</v>
      </c>
      <c r="E6459" s="261" t="s">
        <v>5464</v>
      </c>
      <c r="F6459" s="262" t="s">
        <v>5465</v>
      </c>
      <c r="G6459" s="263" t="s">
        <v>630</v>
      </c>
      <c r="H6459" s="264">
        <v>1</v>
      </c>
      <c r="I6459" s="26"/>
      <c r="J6459" s="266">
        <f>ROUND(I6459*H6459,2)</f>
        <v>0</v>
      </c>
      <c r="K6459" s="267"/>
      <c r="L6459" s="73"/>
      <c r="M6459" s="27" t="s">
        <v>1</v>
      </c>
      <c r="N6459" s="233" t="s">
        <v>43</v>
      </c>
      <c r="P6459" s="269">
        <f>O6459*H6459</f>
        <v>0</v>
      </c>
      <c r="Q6459" s="269">
        <v>0</v>
      </c>
      <c r="R6459" s="269">
        <f>Q6459*H6459</f>
        <v>0</v>
      </c>
      <c r="S6459" s="269">
        <v>0</v>
      </c>
      <c r="T6459" s="270">
        <f>S6459*H6459</f>
        <v>0</v>
      </c>
      <c r="AR6459" s="271" t="s">
        <v>495</v>
      </c>
      <c r="AT6459" s="271" t="s">
        <v>368</v>
      </c>
      <c r="AU6459" s="271" t="s">
        <v>90</v>
      </c>
      <c r="AY6459" s="53" t="s">
        <v>366</v>
      </c>
      <c r="BE6459" s="179">
        <f>IF(N6459="základná",J6459,0)</f>
        <v>0</v>
      </c>
      <c r="BF6459" s="179">
        <f>IF(N6459="znížená",J6459,0)</f>
        <v>0</v>
      </c>
      <c r="BG6459" s="179">
        <f>IF(N6459="zákl. prenesená",J6459,0)</f>
        <v>0</v>
      </c>
      <c r="BH6459" s="179">
        <f>IF(N6459="zníž. prenesená",J6459,0)</f>
        <v>0</v>
      </c>
      <c r="BI6459" s="179">
        <f>IF(N6459="nulová",J6459,0)</f>
        <v>0</v>
      </c>
      <c r="BJ6459" s="53" t="s">
        <v>90</v>
      </c>
      <c r="BK6459" s="179">
        <f>ROUND(I6459*H6459,2)</f>
        <v>0</v>
      </c>
      <c r="BL6459" s="53" t="s">
        <v>495</v>
      </c>
      <c r="BM6459" s="271" t="s">
        <v>5466</v>
      </c>
    </row>
    <row r="6460" spans="2:65" s="273" customFormat="1">
      <c r="B6460" s="272"/>
      <c r="D6460" s="274" t="s">
        <v>373</v>
      </c>
      <c r="E6460" s="275" t="s">
        <v>1</v>
      </c>
      <c r="F6460" s="276" t="s">
        <v>5467</v>
      </c>
      <c r="H6460" s="275" t="s">
        <v>1</v>
      </c>
      <c r="L6460" s="272"/>
      <c r="M6460" s="277"/>
      <c r="T6460" s="278"/>
      <c r="AT6460" s="275" t="s">
        <v>373</v>
      </c>
      <c r="AU6460" s="275" t="s">
        <v>90</v>
      </c>
      <c r="AV6460" s="273" t="s">
        <v>84</v>
      </c>
      <c r="AW6460" s="273" t="s">
        <v>31</v>
      </c>
      <c r="AX6460" s="273" t="s">
        <v>77</v>
      </c>
      <c r="AY6460" s="275" t="s">
        <v>366</v>
      </c>
    </row>
    <row r="6461" spans="2:65" s="280" customFormat="1">
      <c r="B6461" s="279"/>
      <c r="D6461" s="274" t="s">
        <v>373</v>
      </c>
      <c r="E6461" s="281" t="s">
        <v>1</v>
      </c>
      <c r="F6461" s="282" t="s">
        <v>84</v>
      </c>
      <c r="H6461" s="283">
        <v>1</v>
      </c>
      <c r="L6461" s="279"/>
      <c r="M6461" s="284"/>
      <c r="T6461" s="285"/>
      <c r="AT6461" s="281" t="s">
        <v>373</v>
      </c>
      <c r="AU6461" s="281" t="s">
        <v>90</v>
      </c>
      <c r="AV6461" s="280" t="s">
        <v>90</v>
      </c>
      <c r="AW6461" s="280" t="s">
        <v>31</v>
      </c>
      <c r="AX6461" s="280" t="s">
        <v>77</v>
      </c>
      <c r="AY6461" s="281" t="s">
        <v>366</v>
      </c>
    </row>
    <row r="6462" spans="2:65" s="287" customFormat="1">
      <c r="B6462" s="286"/>
      <c r="D6462" s="274" t="s">
        <v>373</v>
      </c>
      <c r="E6462" s="288" t="s">
        <v>1</v>
      </c>
      <c r="F6462" s="289" t="s">
        <v>378</v>
      </c>
      <c r="H6462" s="290">
        <v>1</v>
      </c>
      <c r="L6462" s="286"/>
      <c r="M6462" s="291"/>
      <c r="T6462" s="292"/>
      <c r="AT6462" s="288" t="s">
        <v>373</v>
      </c>
      <c r="AU6462" s="288" t="s">
        <v>90</v>
      </c>
      <c r="AV6462" s="287" t="s">
        <v>371</v>
      </c>
      <c r="AW6462" s="287" t="s">
        <v>31</v>
      </c>
      <c r="AX6462" s="287" t="s">
        <v>84</v>
      </c>
      <c r="AY6462" s="288" t="s">
        <v>366</v>
      </c>
    </row>
    <row r="6463" spans="2:65" s="74" customFormat="1" ht="49.15" customHeight="1">
      <c r="B6463" s="73"/>
      <c r="C6463" s="260" t="s">
        <v>5468</v>
      </c>
      <c r="D6463" s="260" t="s">
        <v>368</v>
      </c>
      <c r="E6463" s="261" t="s">
        <v>5469</v>
      </c>
      <c r="F6463" s="262" t="s">
        <v>5470</v>
      </c>
      <c r="G6463" s="263" t="s">
        <v>630</v>
      </c>
      <c r="H6463" s="264">
        <v>1</v>
      </c>
      <c r="I6463" s="26"/>
      <c r="J6463" s="266">
        <f>ROUND(I6463*H6463,2)</f>
        <v>0</v>
      </c>
      <c r="K6463" s="267"/>
      <c r="L6463" s="73"/>
      <c r="M6463" s="27" t="s">
        <v>1</v>
      </c>
      <c r="N6463" s="233" t="s">
        <v>43</v>
      </c>
      <c r="P6463" s="269">
        <f>O6463*H6463</f>
        <v>0</v>
      </c>
      <c r="Q6463" s="269">
        <v>0</v>
      </c>
      <c r="R6463" s="269">
        <f>Q6463*H6463</f>
        <v>0</v>
      </c>
      <c r="S6463" s="269">
        <v>0</v>
      </c>
      <c r="T6463" s="270">
        <f>S6463*H6463</f>
        <v>0</v>
      </c>
      <c r="AR6463" s="271" t="s">
        <v>495</v>
      </c>
      <c r="AT6463" s="271" t="s">
        <v>368</v>
      </c>
      <c r="AU6463" s="271" t="s">
        <v>90</v>
      </c>
      <c r="AY6463" s="53" t="s">
        <v>366</v>
      </c>
      <c r="BE6463" s="179">
        <f>IF(N6463="základná",J6463,0)</f>
        <v>0</v>
      </c>
      <c r="BF6463" s="179">
        <f>IF(N6463="znížená",J6463,0)</f>
        <v>0</v>
      </c>
      <c r="BG6463" s="179">
        <f>IF(N6463="zákl. prenesená",J6463,0)</f>
        <v>0</v>
      </c>
      <c r="BH6463" s="179">
        <f>IF(N6463="zníž. prenesená",J6463,0)</f>
        <v>0</v>
      </c>
      <c r="BI6463" s="179">
        <f>IF(N6463="nulová",J6463,0)</f>
        <v>0</v>
      </c>
      <c r="BJ6463" s="53" t="s">
        <v>90</v>
      </c>
      <c r="BK6463" s="179">
        <f>ROUND(I6463*H6463,2)</f>
        <v>0</v>
      </c>
      <c r="BL6463" s="53" t="s">
        <v>495</v>
      </c>
      <c r="BM6463" s="271" t="s">
        <v>5471</v>
      </c>
    </row>
    <row r="6464" spans="2:65" s="273" customFormat="1">
      <c r="B6464" s="272"/>
      <c r="D6464" s="274" t="s">
        <v>373</v>
      </c>
      <c r="E6464" s="275" t="s">
        <v>1</v>
      </c>
      <c r="F6464" s="276" t="s">
        <v>5472</v>
      </c>
      <c r="H6464" s="275" t="s">
        <v>1</v>
      </c>
      <c r="L6464" s="272"/>
      <c r="M6464" s="277"/>
      <c r="T6464" s="278"/>
      <c r="AT6464" s="275" t="s">
        <v>373</v>
      </c>
      <c r="AU6464" s="275" t="s">
        <v>90</v>
      </c>
      <c r="AV6464" s="273" t="s">
        <v>84</v>
      </c>
      <c r="AW6464" s="273" t="s">
        <v>31</v>
      </c>
      <c r="AX6464" s="273" t="s">
        <v>77</v>
      </c>
      <c r="AY6464" s="275" t="s">
        <v>366</v>
      </c>
    </row>
    <row r="6465" spans="2:65" s="280" customFormat="1">
      <c r="B6465" s="279"/>
      <c r="D6465" s="274" t="s">
        <v>373</v>
      </c>
      <c r="E6465" s="281" t="s">
        <v>1</v>
      </c>
      <c r="F6465" s="282" t="s">
        <v>84</v>
      </c>
      <c r="H6465" s="283">
        <v>1</v>
      </c>
      <c r="L6465" s="279"/>
      <c r="M6465" s="284"/>
      <c r="T6465" s="285"/>
      <c r="AT6465" s="281" t="s">
        <v>373</v>
      </c>
      <c r="AU6465" s="281" t="s">
        <v>90</v>
      </c>
      <c r="AV6465" s="280" t="s">
        <v>90</v>
      </c>
      <c r="AW6465" s="280" t="s">
        <v>31</v>
      </c>
      <c r="AX6465" s="280" t="s">
        <v>77</v>
      </c>
      <c r="AY6465" s="281" t="s">
        <v>366</v>
      </c>
    </row>
    <row r="6466" spans="2:65" s="287" customFormat="1">
      <c r="B6466" s="286"/>
      <c r="D6466" s="274" t="s">
        <v>373</v>
      </c>
      <c r="E6466" s="288" t="s">
        <v>1</v>
      </c>
      <c r="F6466" s="289" t="s">
        <v>378</v>
      </c>
      <c r="H6466" s="290">
        <v>1</v>
      </c>
      <c r="L6466" s="286"/>
      <c r="M6466" s="291"/>
      <c r="T6466" s="292"/>
      <c r="AT6466" s="288" t="s">
        <v>373</v>
      </c>
      <c r="AU6466" s="288" t="s">
        <v>90</v>
      </c>
      <c r="AV6466" s="287" t="s">
        <v>371</v>
      </c>
      <c r="AW6466" s="287" t="s">
        <v>31</v>
      </c>
      <c r="AX6466" s="287" t="s">
        <v>84</v>
      </c>
      <c r="AY6466" s="288" t="s">
        <v>366</v>
      </c>
    </row>
    <row r="6467" spans="2:65" s="74" customFormat="1" ht="66.75" customHeight="1">
      <c r="B6467" s="73"/>
      <c r="C6467" s="260" t="s">
        <v>5473</v>
      </c>
      <c r="D6467" s="260" t="s">
        <v>368</v>
      </c>
      <c r="E6467" s="261" t="s">
        <v>5474</v>
      </c>
      <c r="F6467" s="262" t="s">
        <v>5475</v>
      </c>
      <c r="G6467" s="263" t="s">
        <v>630</v>
      </c>
      <c r="H6467" s="264">
        <v>5</v>
      </c>
      <c r="I6467" s="26"/>
      <c r="J6467" s="266">
        <f>ROUND(I6467*H6467,2)</f>
        <v>0</v>
      </c>
      <c r="K6467" s="267"/>
      <c r="L6467" s="73"/>
      <c r="M6467" s="27" t="s">
        <v>1</v>
      </c>
      <c r="N6467" s="233" t="s">
        <v>43</v>
      </c>
      <c r="P6467" s="269">
        <f>O6467*H6467</f>
        <v>0</v>
      </c>
      <c r="Q6467" s="269">
        <v>0</v>
      </c>
      <c r="R6467" s="269">
        <f>Q6467*H6467</f>
        <v>0</v>
      </c>
      <c r="S6467" s="269">
        <v>0</v>
      </c>
      <c r="T6467" s="270">
        <f>S6467*H6467</f>
        <v>0</v>
      </c>
      <c r="AR6467" s="271" t="s">
        <v>495</v>
      </c>
      <c r="AT6467" s="271" t="s">
        <v>368</v>
      </c>
      <c r="AU6467" s="271" t="s">
        <v>90</v>
      </c>
      <c r="AY6467" s="53" t="s">
        <v>366</v>
      </c>
      <c r="BE6467" s="179">
        <f>IF(N6467="základná",J6467,0)</f>
        <v>0</v>
      </c>
      <c r="BF6467" s="179">
        <f>IF(N6467="znížená",J6467,0)</f>
        <v>0</v>
      </c>
      <c r="BG6467" s="179">
        <f>IF(N6467="zákl. prenesená",J6467,0)</f>
        <v>0</v>
      </c>
      <c r="BH6467" s="179">
        <f>IF(N6467="zníž. prenesená",J6467,0)</f>
        <v>0</v>
      </c>
      <c r="BI6467" s="179">
        <f>IF(N6467="nulová",J6467,0)</f>
        <v>0</v>
      </c>
      <c r="BJ6467" s="53" t="s">
        <v>90</v>
      </c>
      <c r="BK6467" s="179">
        <f>ROUND(I6467*H6467,2)</f>
        <v>0</v>
      </c>
      <c r="BL6467" s="53" t="s">
        <v>495</v>
      </c>
      <c r="BM6467" s="271" t="s">
        <v>5476</v>
      </c>
    </row>
    <row r="6468" spans="2:65" s="273" customFormat="1">
      <c r="B6468" s="272"/>
      <c r="D6468" s="274" t="s">
        <v>373</v>
      </c>
      <c r="E6468" s="275" t="s">
        <v>1</v>
      </c>
      <c r="F6468" s="276" t="s">
        <v>5477</v>
      </c>
      <c r="H6468" s="275" t="s">
        <v>1</v>
      </c>
      <c r="L6468" s="272"/>
      <c r="M6468" s="277"/>
      <c r="T6468" s="278"/>
      <c r="AT6468" s="275" t="s">
        <v>373</v>
      </c>
      <c r="AU6468" s="275" t="s">
        <v>90</v>
      </c>
      <c r="AV6468" s="273" t="s">
        <v>84</v>
      </c>
      <c r="AW6468" s="273" t="s">
        <v>31</v>
      </c>
      <c r="AX6468" s="273" t="s">
        <v>77</v>
      </c>
      <c r="AY6468" s="275" t="s">
        <v>366</v>
      </c>
    </row>
    <row r="6469" spans="2:65" s="280" customFormat="1">
      <c r="B6469" s="279"/>
      <c r="D6469" s="274" t="s">
        <v>373</v>
      </c>
      <c r="E6469" s="281" t="s">
        <v>1</v>
      </c>
      <c r="F6469" s="282" t="s">
        <v>399</v>
      </c>
      <c r="H6469" s="283">
        <v>5</v>
      </c>
      <c r="L6469" s="279"/>
      <c r="M6469" s="284"/>
      <c r="T6469" s="285"/>
      <c r="AT6469" s="281" t="s">
        <v>373</v>
      </c>
      <c r="AU6469" s="281" t="s">
        <v>90</v>
      </c>
      <c r="AV6469" s="280" t="s">
        <v>90</v>
      </c>
      <c r="AW6469" s="280" t="s">
        <v>31</v>
      </c>
      <c r="AX6469" s="280" t="s">
        <v>77</v>
      </c>
      <c r="AY6469" s="281" t="s">
        <v>366</v>
      </c>
    </row>
    <row r="6470" spans="2:65" s="287" customFormat="1">
      <c r="B6470" s="286"/>
      <c r="D6470" s="274" t="s">
        <v>373</v>
      </c>
      <c r="E6470" s="288" t="s">
        <v>1</v>
      </c>
      <c r="F6470" s="289" t="s">
        <v>378</v>
      </c>
      <c r="H6470" s="290">
        <v>5</v>
      </c>
      <c r="L6470" s="286"/>
      <c r="M6470" s="291"/>
      <c r="T6470" s="292"/>
      <c r="AT6470" s="288" t="s">
        <v>373</v>
      </c>
      <c r="AU6470" s="288" t="s">
        <v>90</v>
      </c>
      <c r="AV6470" s="287" t="s">
        <v>371</v>
      </c>
      <c r="AW6470" s="287" t="s">
        <v>31</v>
      </c>
      <c r="AX6470" s="287" t="s">
        <v>84</v>
      </c>
      <c r="AY6470" s="288" t="s">
        <v>366</v>
      </c>
    </row>
    <row r="6471" spans="2:65" s="74" customFormat="1" ht="76.349999999999994" customHeight="1">
      <c r="B6471" s="73"/>
      <c r="C6471" s="260" t="s">
        <v>5478</v>
      </c>
      <c r="D6471" s="260" t="s">
        <v>368</v>
      </c>
      <c r="E6471" s="261" t="s">
        <v>5479</v>
      </c>
      <c r="F6471" s="262" t="s">
        <v>5480</v>
      </c>
      <c r="G6471" s="263" t="s">
        <v>630</v>
      </c>
      <c r="H6471" s="264">
        <v>3</v>
      </c>
      <c r="I6471" s="26"/>
      <c r="J6471" s="266">
        <f>ROUND(I6471*H6471,2)</f>
        <v>0</v>
      </c>
      <c r="K6471" s="267"/>
      <c r="L6471" s="73"/>
      <c r="M6471" s="27" t="s">
        <v>1</v>
      </c>
      <c r="N6471" s="233" t="s">
        <v>43</v>
      </c>
      <c r="P6471" s="269">
        <f>O6471*H6471</f>
        <v>0</v>
      </c>
      <c r="Q6471" s="269">
        <v>0</v>
      </c>
      <c r="R6471" s="269">
        <f>Q6471*H6471</f>
        <v>0</v>
      </c>
      <c r="S6471" s="269">
        <v>0</v>
      </c>
      <c r="T6471" s="270">
        <f>S6471*H6471</f>
        <v>0</v>
      </c>
      <c r="AR6471" s="271" t="s">
        <v>495</v>
      </c>
      <c r="AT6471" s="271" t="s">
        <v>368</v>
      </c>
      <c r="AU6471" s="271" t="s">
        <v>90</v>
      </c>
      <c r="AY6471" s="53" t="s">
        <v>366</v>
      </c>
      <c r="BE6471" s="179">
        <f>IF(N6471="základná",J6471,0)</f>
        <v>0</v>
      </c>
      <c r="BF6471" s="179">
        <f>IF(N6471="znížená",J6471,0)</f>
        <v>0</v>
      </c>
      <c r="BG6471" s="179">
        <f>IF(N6471="zákl. prenesená",J6471,0)</f>
        <v>0</v>
      </c>
      <c r="BH6471" s="179">
        <f>IF(N6471="zníž. prenesená",J6471,0)</f>
        <v>0</v>
      </c>
      <c r="BI6471" s="179">
        <f>IF(N6471="nulová",J6471,0)</f>
        <v>0</v>
      </c>
      <c r="BJ6471" s="53" t="s">
        <v>90</v>
      </c>
      <c r="BK6471" s="179">
        <f>ROUND(I6471*H6471,2)</f>
        <v>0</v>
      </c>
      <c r="BL6471" s="53" t="s">
        <v>495</v>
      </c>
      <c r="BM6471" s="271" t="s">
        <v>5481</v>
      </c>
    </row>
    <row r="6472" spans="2:65" s="273" customFormat="1">
      <c r="B6472" s="272"/>
      <c r="D6472" s="274" t="s">
        <v>373</v>
      </c>
      <c r="E6472" s="275" t="s">
        <v>1</v>
      </c>
      <c r="F6472" s="276" t="s">
        <v>5482</v>
      </c>
      <c r="H6472" s="275" t="s">
        <v>1</v>
      </c>
      <c r="L6472" s="272"/>
      <c r="M6472" s="277"/>
      <c r="T6472" s="278"/>
      <c r="AT6472" s="275" t="s">
        <v>373</v>
      </c>
      <c r="AU6472" s="275" t="s">
        <v>90</v>
      </c>
      <c r="AV6472" s="273" t="s">
        <v>84</v>
      </c>
      <c r="AW6472" s="273" t="s">
        <v>31</v>
      </c>
      <c r="AX6472" s="273" t="s">
        <v>77</v>
      </c>
      <c r="AY6472" s="275" t="s">
        <v>366</v>
      </c>
    </row>
    <row r="6473" spans="2:65" s="280" customFormat="1">
      <c r="B6473" s="279"/>
      <c r="D6473" s="274" t="s">
        <v>373</v>
      </c>
      <c r="E6473" s="281" t="s">
        <v>1</v>
      </c>
      <c r="F6473" s="282" t="s">
        <v>149</v>
      </c>
      <c r="H6473" s="283">
        <v>3</v>
      </c>
      <c r="L6473" s="279"/>
      <c r="M6473" s="284"/>
      <c r="T6473" s="285"/>
      <c r="AT6473" s="281" t="s">
        <v>373</v>
      </c>
      <c r="AU6473" s="281" t="s">
        <v>90</v>
      </c>
      <c r="AV6473" s="280" t="s">
        <v>90</v>
      </c>
      <c r="AW6473" s="280" t="s">
        <v>31</v>
      </c>
      <c r="AX6473" s="280" t="s">
        <v>77</v>
      </c>
      <c r="AY6473" s="281" t="s">
        <v>366</v>
      </c>
    </row>
    <row r="6474" spans="2:65" s="287" customFormat="1">
      <c r="B6474" s="286"/>
      <c r="D6474" s="274" t="s">
        <v>373</v>
      </c>
      <c r="E6474" s="288" t="s">
        <v>1</v>
      </c>
      <c r="F6474" s="289" t="s">
        <v>378</v>
      </c>
      <c r="H6474" s="290">
        <v>3</v>
      </c>
      <c r="L6474" s="286"/>
      <c r="M6474" s="291"/>
      <c r="T6474" s="292"/>
      <c r="AT6474" s="288" t="s">
        <v>373</v>
      </c>
      <c r="AU6474" s="288" t="s">
        <v>90</v>
      </c>
      <c r="AV6474" s="287" t="s">
        <v>371</v>
      </c>
      <c r="AW6474" s="287" t="s">
        <v>31</v>
      </c>
      <c r="AX6474" s="287" t="s">
        <v>84</v>
      </c>
      <c r="AY6474" s="288" t="s">
        <v>366</v>
      </c>
    </row>
    <row r="6475" spans="2:65" s="74" customFormat="1" ht="66.75" customHeight="1">
      <c r="B6475" s="73"/>
      <c r="C6475" s="260" t="s">
        <v>5483</v>
      </c>
      <c r="D6475" s="260" t="s">
        <v>368</v>
      </c>
      <c r="E6475" s="261" t="s">
        <v>5484</v>
      </c>
      <c r="F6475" s="262" t="s">
        <v>5485</v>
      </c>
      <c r="G6475" s="263" t="s">
        <v>630</v>
      </c>
      <c r="H6475" s="264">
        <v>2</v>
      </c>
      <c r="I6475" s="26"/>
      <c r="J6475" s="266">
        <f>ROUND(I6475*H6475,2)</f>
        <v>0</v>
      </c>
      <c r="K6475" s="267"/>
      <c r="L6475" s="73"/>
      <c r="M6475" s="27" t="s">
        <v>1</v>
      </c>
      <c r="N6475" s="233" t="s">
        <v>43</v>
      </c>
      <c r="P6475" s="269">
        <f>O6475*H6475</f>
        <v>0</v>
      </c>
      <c r="Q6475" s="269">
        <v>0</v>
      </c>
      <c r="R6475" s="269">
        <f>Q6475*H6475</f>
        <v>0</v>
      </c>
      <c r="S6475" s="269">
        <v>0</v>
      </c>
      <c r="T6475" s="270">
        <f>S6475*H6475</f>
        <v>0</v>
      </c>
      <c r="AR6475" s="271" t="s">
        <v>495</v>
      </c>
      <c r="AT6475" s="271" t="s">
        <v>368</v>
      </c>
      <c r="AU6475" s="271" t="s">
        <v>90</v>
      </c>
      <c r="AY6475" s="53" t="s">
        <v>366</v>
      </c>
      <c r="BE6475" s="179">
        <f>IF(N6475="základná",J6475,0)</f>
        <v>0</v>
      </c>
      <c r="BF6475" s="179">
        <f>IF(N6475="znížená",J6475,0)</f>
        <v>0</v>
      </c>
      <c r="BG6475" s="179">
        <f>IF(N6475="zákl. prenesená",J6475,0)</f>
        <v>0</v>
      </c>
      <c r="BH6475" s="179">
        <f>IF(N6475="zníž. prenesená",J6475,0)</f>
        <v>0</v>
      </c>
      <c r="BI6475" s="179">
        <f>IF(N6475="nulová",J6475,0)</f>
        <v>0</v>
      </c>
      <c r="BJ6475" s="53" t="s">
        <v>90</v>
      </c>
      <c r="BK6475" s="179">
        <f>ROUND(I6475*H6475,2)</f>
        <v>0</v>
      </c>
      <c r="BL6475" s="53" t="s">
        <v>495</v>
      </c>
      <c r="BM6475" s="271" t="s">
        <v>5486</v>
      </c>
    </row>
    <row r="6476" spans="2:65" s="273" customFormat="1">
      <c r="B6476" s="272"/>
      <c r="D6476" s="274" t="s">
        <v>373</v>
      </c>
      <c r="E6476" s="275" t="s">
        <v>1</v>
      </c>
      <c r="F6476" s="276" t="s">
        <v>5487</v>
      </c>
      <c r="H6476" s="275" t="s">
        <v>1</v>
      </c>
      <c r="L6476" s="272"/>
      <c r="M6476" s="277"/>
      <c r="T6476" s="278"/>
      <c r="AT6476" s="275" t="s">
        <v>373</v>
      </c>
      <c r="AU6476" s="275" t="s">
        <v>90</v>
      </c>
      <c r="AV6476" s="273" t="s">
        <v>84</v>
      </c>
      <c r="AW6476" s="273" t="s">
        <v>31</v>
      </c>
      <c r="AX6476" s="273" t="s">
        <v>77</v>
      </c>
      <c r="AY6476" s="275" t="s">
        <v>366</v>
      </c>
    </row>
    <row r="6477" spans="2:65" s="280" customFormat="1">
      <c r="B6477" s="279"/>
      <c r="D6477" s="274" t="s">
        <v>373</v>
      </c>
      <c r="E6477" s="281" t="s">
        <v>1</v>
      </c>
      <c r="F6477" s="282" t="s">
        <v>90</v>
      </c>
      <c r="H6477" s="283">
        <v>2</v>
      </c>
      <c r="L6477" s="279"/>
      <c r="M6477" s="284"/>
      <c r="T6477" s="285"/>
      <c r="AT6477" s="281" t="s">
        <v>373</v>
      </c>
      <c r="AU6477" s="281" t="s">
        <v>90</v>
      </c>
      <c r="AV6477" s="280" t="s">
        <v>90</v>
      </c>
      <c r="AW6477" s="280" t="s">
        <v>31</v>
      </c>
      <c r="AX6477" s="280" t="s">
        <v>77</v>
      </c>
      <c r="AY6477" s="281" t="s">
        <v>366</v>
      </c>
    </row>
    <row r="6478" spans="2:65" s="287" customFormat="1">
      <c r="B6478" s="286"/>
      <c r="D6478" s="274" t="s">
        <v>373</v>
      </c>
      <c r="E6478" s="288" t="s">
        <v>1</v>
      </c>
      <c r="F6478" s="289" t="s">
        <v>378</v>
      </c>
      <c r="H6478" s="290">
        <v>2</v>
      </c>
      <c r="L6478" s="286"/>
      <c r="M6478" s="291"/>
      <c r="T6478" s="292"/>
      <c r="AT6478" s="288" t="s">
        <v>373</v>
      </c>
      <c r="AU6478" s="288" t="s">
        <v>90</v>
      </c>
      <c r="AV6478" s="287" t="s">
        <v>371</v>
      </c>
      <c r="AW6478" s="287" t="s">
        <v>31</v>
      </c>
      <c r="AX6478" s="287" t="s">
        <v>84</v>
      </c>
      <c r="AY6478" s="288" t="s">
        <v>366</v>
      </c>
    </row>
    <row r="6479" spans="2:65" s="74" customFormat="1" ht="66.75" customHeight="1">
      <c r="B6479" s="73"/>
      <c r="C6479" s="260" t="s">
        <v>5488</v>
      </c>
      <c r="D6479" s="260" t="s">
        <v>368</v>
      </c>
      <c r="E6479" s="261" t="s">
        <v>5489</v>
      </c>
      <c r="F6479" s="262" t="s">
        <v>5490</v>
      </c>
      <c r="G6479" s="263" t="s">
        <v>630</v>
      </c>
      <c r="H6479" s="264">
        <v>1</v>
      </c>
      <c r="I6479" s="26"/>
      <c r="J6479" s="266">
        <f>ROUND(I6479*H6479,2)</f>
        <v>0</v>
      </c>
      <c r="K6479" s="267"/>
      <c r="L6479" s="73"/>
      <c r="M6479" s="27" t="s">
        <v>1</v>
      </c>
      <c r="N6479" s="233" t="s">
        <v>43</v>
      </c>
      <c r="P6479" s="269">
        <f>O6479*H6479</f>
        <v>0</v>
      </c>
      <c r="Q6479" s="269">
        <v>0</v>
      </c>
      <c r="R6479" s="269">
        <f>Q6479*H6479</f>
        <v>0</v>
      </c>
      <c r="S6479" s="269">
        <v>0</v>
      </c>
      <c r="T6479" s="270">
        <f>S6479*H6479</f>
        <v>0</v>
      </c>
      <c r="AR6479" s="271" t="s">
        <v>495</v>
      </c>
      <c r="AT6479" s="271" t="s">
        <v>368</v>
      </c>
      <c r="AU6479" s="271" t="s">
        <v>90</v>
      </c>
      <c r="AY6479" s="53" t="s">
        <v>366</v>
      </c>
      <c r="BE6479" s="179">
        <f>IF(N6479="základná",J6479,0)</f>
        <v>0</v>
      </c>
      <c r="BF6479" s="179">
        <f>IF(N6479="znížená",J6479,0)</f>
        <v>0</v>
      </c>
      <c r="BG6479" s="179">
        <f>IF(N6479="zákl. prenesená",J6479,0)</f>
        <v>0</v>
      </c>
      <c r="BH6479" s="179">
        <f>IF(N6479="zníž. prenesená",J6479,0)</f>
        <v>0</v>
      </c>
      <c r="BI6479" s="179">
        <f>IF(N6479="nulová",J6479,0)</f>
        <v>0</v>
      </c>
      <c r="BJ6479" s="53" t="s">
        <v>90</v>
      </c>
      <c r="BK6479" s="179">
        <f>ROUND(I6479*H6479,2)</f>
        <v>0</v>
      </c>
      <c r="BL6479" s="53" t="s">
        <v>495</v>
      </c>
      <c r="BM6479" s="271" t="s">
        <v>5491</v>
      </c>
    </row>
    <row r="6480" spans="2:65" s="273" customFormat="1">
      <c r="B6480" s="272"/>
      <c r="D6480" s="274" t="s">
        <v>373</v>
      </c>
      <c r="E6480" s="275" t="s">
        <v>1</v>
      </c>
      <c r="F6480" s="276" t="s">
        <v>5492</v>
      </c>
      <c r="H6480" s="275" t="s">
        <v>1</v>
      </c>
      <c r="L6480" s="272"/>
      <c r="M6480" s="277"/>
      <c r="T6480" s="278"/>
      <c r="AT6480" s="275" t="s">
        <v>373</v>
      </c>
      <c r="AU6480" s="275" t="s">
        <v>90</v>
      </c>
      <c r="AV6480" s="273" t="s">
        <v>84</v>
      </c>
      <c r="AW6480" s="273" t="s">
        <v>31</v>
      </c>
      <c r="AX6480" s="273" t="s">
        <v>77</v>
      </c>
      <c r="AY6480" s="275" t="s">
        <v>366</v>
      </c>
    </row>
    <row r="6481" spans="2:65" s="280" customFormat="1">
      <c r="B6481" s="279"/>
      <c r="D6481" s="274" t="s">
        <v>373</v>
      </c>
      <c r="E6481" s="281" t="s">
        <v>1</v>
      </c>
      <c r="F6481" s="282" t="s">
        <v>84</v>
      </c>
      <c r="H6481" s="283">
        <v>1</v>
      </c>
      <c r="L6481" s="279"/>
      <c r="M6481" s="284"/>
      <c r="T6481" s="285"/>
      <c r="AT6481" s="281" t="s">
        <v>373</v>
      </c>
      <c r="AU6481" s="281" t="s">
        <v>90</v>
      </c>
      <c r="AV6481" s="280" t="s">
        <v>90</v>
      </c>
      <c r="AW6481" s="280" t="s">
        <v>31</v>
      </c>
      <c r="AX6481" s="280" t="s">
        <v>77</v>
      </c>
      <c r="AY6481" s="281" t="s">
        <v>366</v>
      </c>
    </row>
    <row r="6482" spans="2:65" s="287" customFormat="1">
      <c r="B6482" s="286"/>
      <c r="D6482" s="274" t="s">
        <v>373</v>
      </c>
      <c r="E6482" s="288" t="s">
        <v>1</v>
      </c>
      <c r="F6482" s="289" t="s">
        <v>378</v>
      </c>
      <c r="H6482" s="290">
        <v>1</v>
      </c>
      <c r="L6482" s="286"/>
      <c r="M6482" s="291"/>
      <c r="T6482" s="292"/>
      <c r="AT6482" s="288" t="s">
        <v>373</v>
      </c>
      <c r="AU6482" s="288" t="s">
        <v>90</v>
      </c>
      <c r="AV6482" s="287" t="s">
        <v>371</v>
      </c>
      <c r="AW6482" s="287" t="s">
        <v>31</v>
      </c>
      <c r="AX6482" s="287" t="s">
        <v>84</v>
      </c>
      <c r="AY6482" s="288" t="s">
        <v>366</v>
      </c>
    </row>
    <row r="6483" spans="2:65" s="74" customFormat="1" ht="66.75" customHeight="1">
      <c r="B6483" s="73"/>
      <c r="C6483" s="260" t="s">
        <v>5493</v>
      </c>
      <c r="D6483" s="260" t="s">
        <v>368</v>
      </c>
      <c r="E6483" s="261" t="s">
        <v>5494</v>
      </c>
      <c r="F6483" s="262" t="s">
        <v>5495</v>
      </c>
      <c r="G6483" s="263" t="s">
        <v>630</v>
      </c>
      <c r="H6483" s="264">
        <v>1</v>
      </c>
      <c r="I6483" s="26"/>
      <c r="J6483" s="266">
        <f>ROUND(I6483*H6483,2)</f>
        <v>0</v>
      </c>
      <c r="K6483" s="267"/>
      <c r="L6483" s="73"/>
      <c r="M6483" s="27" t="s">
        <v>1</v>
      </c>
      <c r="N6483" s="233" t="s">
        <v>43</v>
      </c>
      <c r="P6483" s="269">
        <f>O6483*H6483</f>
        <v>0</v>
      </c>
      <c r="Q6483" s="269">
        <v>0</v>
      </c>
      <c r="R6483" s="269">
        <f>Q6483*H6483</f>
        <v>0</v>
      </c>
      <c r="S6483" s="269">
        <v>0</v>
      </c>
      <c r="T6483" s="270">
        <f>S6483*H6483</f>
        <v>0</v>
      </c>
      <c r="AR6483" s="271" t="s">
        <v>495</v>
      </c>
      <c r="AT6483" s="271" t="s">
        <v>368</v>
      </c>
      <c r="AU6483" s="271" t="s">
        <v>90</v>
      </c>
      <c r="AY6483" s="53" t="s">
        <v>366</v>
      </c>
      <c r="BE6483" s="179">
        <f>IF(N6483="základná",J6483,0)</f>
        <v>0</v>
      </c>
      <c r="BF6483" s="179">
        <f>IF(N6483="znížená",J6483,0)</f>
        <v>0</v>
      </c>
      <c r="BG6483" s="179">
        <f>IF(N6483="zákl. prenesená",J6483,0)</f>
        <v>0</v>
      </c>
      <c r="BH6483" s="179">
        <f>IF(N6483="zníž. prenesená",J6483,0)</f>
        <v>0</v>
      </c>
      <c r="BI6483" s="179">
        <f>IF(N6483="nulová",J6483,0)</f>
        <v>0</v>
      </c>
      <c r="BJ6483" s="53" t="s">
        <v>90</v>
      </c>
      <c r="BK6483" s="179">
        <f>ROUND(I6483*H6483,2)</f>
        <v>0</v>
      </c>
      <c r="BL6483" s="53" t="s">
        <v>495</v>
      </c>
      <c r="BM6483" s="271" t="s">
        <v>5496</v>
      </c>
    </row>
    <row r="6484" spans="2:65" s="273" customFormat="1">
      <c r="B6484" s="272"/>
      <c r="D6484" s="274" t="s">
        <v>373</v>
      </c>
      <c r="E6484" s="275" t="s">
        <v>1</v>
      </c>
      <c r="F6484" s="276" t="s">
        <v>5497</v>
      </c>
      <c r="H6484" s="275" t="s">
        <v>1</v>
      </c>
      <c r="L6484" s="272"/>
      <c r="M6484" s="277"/>
      <c r="T6484" s="278"/>
      <c r="AT6484" s="275" t="s">
        <v>373</v>
      </c>
      <c r="AU6484" s="275" t="s">
        <v>90</v>
      </c>
      <c r="AV6484" s="273" t="s">
        <v>84</v>
      </c>
      <c r="AW6484" s="273" t="s">
        <v>31</v>
      </c>
      <c r="AX6484" s="273" t="s">
        <v>77</v>
      </c>
      <c r="AY6484" s="275" t="s">
        <v>366</v>
      </c>
    </row>
    <row r="6485" spans="2:65" s="280" customFormat="1">
      <c r="B6485" s="279"/>
      <c r="D6485" s="274" t="s">
        <v>373</v>
      </c>
      <c r="E6485" s="281" t="s">
        <v>1</v>
      </c>
      <c r="F6485" s="282" t="s">
        <v>84</v>
      </c>
      <c r="H6485" s="283">
        <v>1</v>
      </c>
      <c r="L6485" s="279"/>
      <c r="M6485" s="284"/>
      <c r="T6485" s="285"/>
      <c r="AT6485" s="281" t="s">
        <v>373</v>
      </c>
      <c r="AU6485" s="281" t="s">
        <v>90</v>
      </c>
      <c r="AV6485" s="280" t="s">
        <v>90</v>
      </c>
      <c r="AW6485" s="280" t="s">
        <v>31</v>
      </c>
      <c r="AX6485" s="280" t="s">
        <v>77</v>
      </c>
      <c r="AY6485" s="281" t="s">
        <v>366</v>
      </c>
    </row>
    <row r="6486" spans="2:65" s="287" customFormat="1">
      <c r="B6486" s="286"/>
      <c r="D6486" s="274" t="s">
        <v>373</v>
      </c>
      <c r="E6486" s="288" t="s">
        <v>1</v>
      </c>
      <c r="F6486" s="289" t="s">
        <v>378</v>
      </c>
      <c r="H6486" s="290">
        <v>1</v>
      </c>
      <c r="L6486" s="286"/>
      <c r="M6486" s="291"/>
      <c r="T6486" s="292"/>
      <c r="AT6486" s="288" t="s">
        <v>373</v>
      </c>
      <c r="AU6486" s="288" t="s">
        <v>90</v>
      </c>
      <c r="AV6486" s="287" t="s">
        <v>371</v>
      </c>
      <c r="AW6486" s="287" t="s">
        <v>31</v>
      </c>
      <c r="AX6486" s="287" t="s">
        <v>84</v>
      </c>
      <c r="AY6486" s="288" t="s">
        <v>366</v>
      </c>
    </row>
    <row r="6487" spans="2:65" s="74" customFormat="1" ht="76.349999999999994" customHeight="1">
      <c r="B6487" s="73"/>
      <c r="C6487" s="260" t="s">
        <v>5498</v>
      </c>
      <c r="D6487" s="260" t="s">
        <v>368</v>
      </c>
      <c r="E6487" s="261" t="s">
        <v>5499</v>
      </c>
      <c r="F6487" s="262" t="s">
        <v>5500</v>
      </c>
      <c r="G6487" s="263" t="s">
        <v>630</v>
      </c>
      <c r="H6487" s="264">
        <v>11</v>
      </c>
      <c r="I6487" s="26"/>
      <c r="J6487" s="266">
        <f>ROUND(I6487*H6487,2)</f>
        <v>0</v>
      </c>
      <c r="K6487" s="267"/>
      <c r="L6487" s="73"/>
      <c r="M6487" s="27" t="s">
        <v>1</v>
      </c>
      <c r="N6487" s="233" t="s">
        <v>43</v>
      </c>
      <c r="P6487" s="269">
        <f>O6487*H6487</f>
        <v>0</v>
      </c>
      <c r="Q6487" s="269">
        <v>0</v>
      </c>
      <c r="R6487" s="269">
        <f>Q6487*H6487</f>
        <v>0</v>
      </c>
      <c r="S6487" s="269">
        <v>0</v>
      </c>
      <c r="T6487" s="270">
        <f>S6487*H6487</f>
        <v>0</v>
      </c>
      <c r="AR6487" s="271" t="s">
        <v>495</v>
      </c>
      <c r="AT6487" s="271" t="s">
        <v>368</v>
      </c>
      <c r="AU6487" s="271" t="s">
        <v>90</v>
      </c>
      <c r="AY6487" s="53" t="s">
        <v>366</v>
      </c>
      <c r="BE6487" s="179">
        <f>IF(N6487="základná",J6487,0)</f>
        <v>0</v>
      </c>
      <c r="BF6487" s="179">
        <f>IF(N6487="znížená",J6487,0)</f>
        <v>0</v>
      </c>
      <c r="BG6487" s="179">
        <f>IF(N6487="zákl. prenesená",J6487,0)</f>
        <v>0</v>
      </c>
      <c r="BH6487" s="179">
        <f>IF(N6487="zníž. prenesená",J6487,0)</f>
        <v>0</v>
      </c>
      <c r="BI6487" s="179">
        <f>IF(N6487="nulová",J6487,0)</f>
        <v>0</v>
      </c>
      <c r="BJ6487" s="53" t="s">
        <v>90</v>
      </c>
      <c r="BK6487" s="179">
        <f>ROUND(I6487*H6487,2)</f>
        <v>0</v>
      </c>
      <c r="BL6487" s="53" t="s">
        <v>495</v>
      </c>
      <c r="BM6487" s="271" t="s">
        <v>5501</v>
      </c>
    </row>
    <row r="6488" spans="2:65" s="273" customFormat="1">
      <c r="B6488" s="272"/>
      <c r="D6488" s="274" t="s">
        <v>373</v>
      </c>
      <c r="E6488" s="275" t="s">
        <v>1</v>
      </c>
      <c r="F6488" s="276" t="s">
        <v>5502</v>
      </c>
      <c r="H6488" s="275" t="s">
        <v>1</v>
      </c>
      <c r="L6488" s="272"/>
      <c r="M6488" s="277"/>
      <c r="T6488" s="278"/>
      <c r="AT6488" s="275" t="s">
        <v>373</v>
      </c>
      <c r="AU6488" s="275" t="s">
        <v>90</v>
      </c>
      <c r="AV6488" s="273" t="s">
        <v>84</v>
      </c>
      <c r="AW6488" s="273" t="s">
        <v>31</v>
      </c>
      <c r="AX6488" s="273" t="s">
        <v>77</v>
      </c>
      <c r="AY6488" s="275" t="s">
        <v>366</v>
      </c>
    </row>
    <row r="6489" spans="2:65" s="280" customFormat="1">
      <c r="B6489" s="279"/>
      <c r="D6489" s="274" t="s">
        <v>373</v>
      </c>
      <c r="E6489" s="281" t="s">
        <v>1</v>
      </c>
      <c r="F6489" s="282" t="s">
        <v>471</v>
      </c>
      <c r="H6489" s="283">
        <v>11</v>
      </c>
      <c r="L6489" s="279"/>
      <c r="M6489" s="284"/>
      <c r="T6489" s="285"/>
      <c r="AT6489" s="281" t="s">
        <v>373</v>
      </c>
      <c r="AU6489" s="281" t="s">
        <v>90</v>
      </c>
      <c r="AV6489" s="280" t="s">
        <v>90</v>
      </c>
      <c r="AW6489" s="280" t="s">
        <v>31</v>
      </c>
      <c r="AX6489" s="280" t="s">
        <v>77</v>
      </c>
      <c r="AY6489" s="281" t="s">
        <v>366</v>
      </c>
    </row>
    <row r="6490" spans="2:65" s="287" customFormat="1">
      <c r="B6490" s="286"/>
      <c r="D6490" s="274" t="s">
        <v>373</v>
      </c>
      <c r="E6490" s="288" t="s">
        <v>1</v>
      </c>
      <c r="F6490" s="289" t="s">
        <v>378</v>
      </c>
      <c r="H6490" s="290">
        <v>11</v>
      </c>
      <c r="L6490" s="286"/>
      <c r="M6490" s="291"/>
      <c r="T6490" s="292"/>
      <c r="AT6490" s="288" t="s">
        <v>373</v>
      </c>
      <c r="AU6490" s="288" t="s">
        <v>90</v>
      </c>
      <c r="AV6490" s="287" t="s">
        <v>371</v>
      </c>
      <c r="AW6490" s="287" t="s">
        <v>31</v>
      </c>
      <c r="AX6490" s="287" t="s">
        <v>84</v>
      </c>
      <c r="AY6490" s="288" t="s">
        <v>366</v>
      </c>
    </row>
    <row r="6491" spans="2:65" s="74" customFormat="1" ht="66.75" customHeight="1">
      <c r="B6491" s="73"/>
      <c r="C6491" s="260" t="s">
        <v>5503</v>
      </c>
      <c r="D6491" s="260" t="s">
        <v>368</v>
      </c>
      <c r="E6491" s="261" t="s">
        <v>5504</v>
      </c>
      <c r="F6491" s="262" t="s">
        <v>5505</v>
      </c>
      <c r="G6491" s="263" t="s">
        <v>630</v>
      </c>
      <c r="H6491" s="264">
        <v>1</v>
      </c>
      <c r="I6491" s="26"/>
      <c r="J6491" s="266">
        <f>ROUND(I6491*H6491,2)</f>
        <v>0</v>
      </c>
      <c r="K6491" s="267"/>
      <c r="L6491" s="73"/>
      <c r="M6491" s="27" t="s">
        <v>1</v>
      </c>
      <c r="N6491" s="233" t="s">
        <v>43</v>
      </c>
      <c r="P6491" s="269">
        <f>O6491*H6491</f>
        <v>0</v>
      </c>
      <c r="Q6491" s="269">
        <v>0</v>
      </c>
      <c r="R6491" s="269">
        <f>Q6491*H6491</f>
        <v>0</v>
      </c>
      <c r="S6491" s="269">
        <v>0</v>
      </c>
      <c r="T6491" s="270">
        <f>S6491*H6491</f>
        <v>0</v>
      </c>
      <c r="AR6491" s="271" t="s">
        <v>495</v>
      </c>
      <c r="AT6491" s="271" t="s">
        <v>368</v>
      </c>
      <c r="AU6491" s="271" t="s">
        <v>90</v>
      </c>
      <c r="AY6491" s="53" t="s">
        <v>366</v>
      </c>
      <c r="BE6491" s="179">
        <f>IF(N6491="základná",J6491,0)</f>
        <v>0</v>
      </c>
      <c r="BF6491" s="179">
        <f>IF(N6491="znížená",J6491,0)</f>
        <v>0</v>
      </c>
      <c r="BG6491" s="179">
        <f>IF(N6491="zákl. prenesená",J6491,0)</f>
        <v>0</v>
      </c>
      <c r="BH6491" s="179">
        <f>IF(N6491="zníž. prenesená",J6491,0)</f>
        <v>0</v>
      </c>
      <c r="BI6491" s="179">
        <f>IF(N6491="nulová",J6491,0)</f>
        <v>0</v>
      </c>
      <c r="BJ6491" s="53" t="s">
        <v>90</v>
      </c>
      <c r="BK6491" s="179">
        <f>ROUND(I6491*H6491,2)</f>
        <v>0</v>
      </c>
      <c r="BL6491" s="53" t="s">
        <v>495</v>
      </c>
      <c r="BM6491" s="271" t="s">
        <v>5506</v>
      </c>
    </row>
    <row r="6492" spans="2:65" s="273" customFormat="1">
      <c r="B6492" s="272"/>
      <c r="D6492" s="274" t="s">
        <v>373</v>
      </c>
      <c r="E6492" s="275" t="s">
        <v>1</v>
      </c>
      <c r="F6492" s="276" t="s">
        <v>5507</v>
      </c>
      <c r="H6492" s="275" t="s">
        <v>1</v>
      </c>
      <c r="L6492" s="272"/>
      <c r="M6492" s="277"/>
      <c r="T6492" s="278"/>
      <c r="AT6492" s="275" t="s">
        <v>373</v>
      </c>
      <c r="AU6492" s="275" t="s">
        <v>90</v>
      </c>
      <c r="AV6492" s="273" t="s">
        <v>84</v>
      </c>
      <c r="AW6492" s="273" t="s">
        <v>31</v>
      </c>
      <c r="AX6492" s="273" t="s">
        <v>77</v>
      </c>
      <c r="AY6492" s="275" t="s">
        <v>366</v>
      </c>
    </row>
    <row r="6493" spans="2:65" s="280" customFormat="1">
      <c r="B6493" s="279"/>
      <c r="D6493" s="274" t="s">
        <v>373</v>
      </c>
      <c r="E6493" s="281" t="s">
        <v>1</v>
      </c>
      <c r="F6493" s="282" t="s">
        <v>84</v>
      </c>
      <c r="H6493" s="283">
        <v>1</v>
      </c>
      <c r="L6493" s="279"/>
      <c r="M6493" s="284"/>
      <c r="T6493" s="285"/>
      <c r="AT6493" s="281" t="s">
        <v>373</v>
      </c>
      <c r="AU6493" s="281" t="s">
        <v>90</v>
      </c>
      <c r="AV6493" s="280" t="s">
        <v>90</v>
      </c>
      <c r="AW6493" s="280" t="s">
        <v>31</v>
      </c>
      <c r="AX6493" s="280" t="s">
        <v>77</v>
      </c>
      <c r="AY6493" s="281" t="s">
        <v>366</v>
      </c>
    </row>
    <row r="6494" spans="2:65" s="287" customFormat="1">
      <c r="B6494" s="286"/>
      <c r="D6494" s="274" t="s">
        <v>373</v>
      </c>
      <c r="E6494" s="288" t="s">
        <v>1</v>
      </c>
      <c r="F6494" s="289" t="s">
        <v>378</v>
      </c>
      <c r="H6494" s="290">
        <v>1</v>
      </c>
      <c r="L6494" s="286"/>
      <c r="M6494" s="291"/>
      <c r="T6494" s="292"/>
      <c r="AT6494" s="288" t="s">
        <v>373</v>
      </c>
      <c r="AU6494" s="288" t="s">
        <v>90</v>
      </c>
      <c r="AV6494" s="287" t="s">
        <v>371</v>
      </c>
      <c r="AW6494" s="287" t="s">
        <v>31</v>
      </c>
      <c r="AX6494" s="287" t="s">
        <v>84</v>
      </c>
      <c r="AY6494" s="288" t="s">
        <v>366</v>
      </c>
    </row>
    <row r="6495" spans="2:65" s="74" customFormat="1" ht="66.75" customHeight="1">
      <c r="B6495" s="73"/>
      <c r="C6495" s="260" t="s">
        <v>5508</v>
      </c>
      <c r="D6495" s="260" t="s">
        <v>368</v>
      </c>
      <c r="E6495" s="261" t="s">
        <v>5509</v>
      </c>
      <c r="F6495" s="262" t="s">
        <v>5510</v>
      </c>
      <c r="G6495" s="263" t="s">
        <v>630</v>
      </c>
      <c r="H6495" s="264">
        <v>3</v>
      </c>
      <c r="I6495" s="26"/>
      <c r="J6495" s="266">
        <f>ROUND(I6495*H6495,2)</f>
        <v>0</v>
      </c>
      <c r="K6495" s="267"/>
      <c r="L6495" s="73"/>
      <c r="M6495" s="27" t="s">
        <v>1</v>
      </c>
      <c r="N6495" s="233" t="s">
        <v>43</v>
      </c>
      <c r="P6495" s="269">
        <f>O6495*H6495</f>
        <v>0</v>
      </c>
      <c r="Q6495" s="269">
        <v>0</v>
      </c>
      <c r="R6495" s="269">
        <f>Q6495*H6495</f>
        <v>0</v>
      </c>
      <c r="S6495" s="269">
        <v>0</v>
      </c>
      <c r="T6495" s="270">
        <f>S6495*H6495</f>
        <v>0</v>
      </c>
      <c r="AR6495" s="271" t="s">
        <v>495</v>
      </c>
      <c r="AT6495" s="271" t="s">
        <v>368</v>
      </c>
      <c r="AU6495" s="271" t="s">
        <v>90</v>
      </c>
      <c r="AY6495" s="53" t="s">
        <v>366</v>
      </c>
      <c r="BE6495" s="179">
        <f>IF(N6495="základná",J6495,0)</f>
        <v>0</v>
      </c>
      <c r="BF6495" s="179">
        <f>IF(N6495="znížená",J6495,0)</f>
        <v>0</v>
      </c>
      <c r="BG6495" s="179">
        <f>IF(N6495="zákl. prenesená",J6495,0)</f>
        <v>0</v>
      </c>
      <c r="BH6495" s="179">
        <f>IF(N6495="zníž. prenesená",J6495,0)</f>
        <v>0</v>
      </c>
      <c r="BI6495" s="179">
        <f>IF(N6495="nulová",J6495,0)</f>
        <v>0</v>
      </c>
      <c r="BJ6495" s="53" t="s">
        <v>90</v>
      </c>
      <c r="BK6495" s="179">
        <f>ROUND(I6495*H6495,2)</f>
        <v>0</v>
      </c>
      <c r="BL6495" s="53" t="s">
        <v>495</v>
      </c>
      <c r="BM6495" s="271" t="s">
        <v>5511</v>
      </c>
    </row>
    <row r="6496" spans="2:65" s="273" customFormat="1">
      <c r="B6496" s="272"/>
      <c r="D6496" s="274" t="s">
        <v>373</v>
      </c>
      <c r="E6496" s="275" t="s">
        <v>1</v>
      </c>
      <c r="F6496" s="276" t="s">
        <v>5512</v>
      </c>
      <c r="H6496" s="275" t="s">
        <v>1</v>
      </c>
      <c r="L6496" s="272"/>
      <c r="M6496" s="277"/>
      <c r="T6496" s="278"/>
      <c r="AT6496" s="275" t="s">
        <v>373</v>
      </c>
      <c r="AU6496" s="275" t="s">
        <v>90</v>
      </c>
      <c r="AV6496" s="273" t="s">
        <v>84</v>
      </c>
      <c r="AW6496" s="273" t="s">
        <v>31</v>
      </c>
      <c r="AX6496" s="273" t="s">
        <v>77</v>
      </c>
      <c r="AY6496" s="275" t="s">
        <v>366</v>
      </c>
    </row>
    <row r="6497" spans="2:65" s="280" customFormat="1">
      <c r="B6497" s="279"/>
      <c r="D6497" s="274" t="s">
        <v>373</v>
      </c>
      <c r="E6497" s="281" t="s">
        <v>1</v>
      </c>
      <c r="F6497" s="282" t="s">
        <v>149</v>
      </c>
      <c r="H6497" s="283">
        <v>3</v>
      </c>
      <c r="L6497" s="279"/>
      <c r="M6497" s="284"/>
      <c r="T6497" s="285"/>
      <c r="AT6497" s="281" t="s">
        <v>373</v>
      </c>
      <c r="AU6497" s="281" t="s">
        <v>90</v>
      </c>
      <c r="AV6497" s="280" t="s">
        <v>90</v>
      </c>
      <c r="AW6497" s="280" t="s">
        <v>31</v>
      </c>
      <c r="AX6497" s="280" t="s">
        <v>77</v>
      </c>
      <c r="AY6497" s="281" t="s">
        <v>366</v>
      </c>
    </row>
    <row r="6498" spans="2:65" s="287" customFormat="1">
      <c r="B6498" s="286"/>
      <c r="D6498" s="274" t="s">
        <v>373</v>
      </c>
      <c r="E6498" s="288" t="s">
        <v>1</v>
      </c>
      <c r="F6498" s="289" t="s">
        <v>378</v>
      </c>
      <c r="H6498" s="290">
        <v>3</v>
      </c>
      <c r="L6498" s="286"/>
      <c r="M6498" s="291"/>
      <c r="T6498" s="292"/>
      <c r="AT6498" s="288" t="s">
        <v>373</v>
      </c>
      <c r="AU6498" s="288" t="s">
        <v>90</v>
      </c>
      <c r="AV6498" s="287" t="s">
        <v>371</v>
      </c>
      <c r="AW6498" s="287" t="s">
        <v>31</v>
      </c>
      <c r="AX6498" s="287" t="s">
        <v>84</v>
      </c>
      <c r="AY6498" s="288" t="s">
        <v>366</v>
      </c>
    </row>
    <row r="6499" spans="2:65" s="74" customFormat="1" ht="66.75" customHeight="1">
      <c r="B6499" s="73"/>
      <c r="C6499" s="311" t="s">
        <v>5513</v>
      </c>
      <c r="D6499" s="311" t="s">
        <v>368</v>
      </c>
      <c r="E6499" s="312" t="s">
        <v>5514</v>
      </c>
      <c r="F6499" s="313" t="s">
        <v>5515</v>
      </c>
      <c r="G6499" s="314" t="s">
        <v>630</v>
      </c>
      <c r="H6499" s="315">
        <v>1</v>
      </c>
      <c r="I6499" s="26"/>
      <c r="J6499" s="266">
        <f>ROUND(I6499*H6499,2)</f>
        <v>0</v>
      </c>
      <c r="K6499" s="267"/>
      <c r="L6499" s="73"/>
      <c r="M6499" s="27" t="s">
        <v>1</v>
      </c>
      <c r="N6499" s="233" t="s">
        <v>43</v>
      </c>
      <c r="P6499" s="269">
        <f>O6499*H6499</f>
        <v>0</v>
      </c>
      <c r="Q6499" s="269">
        <v>0</v>
      </c>
      <c r="R6499" s="269">
        <f>Q6499*H6499</f>
        <v>0</v>
      </c>
      <c r="S6499" s="269">
        <v>0</v>
      </c>
      <c r="T6499" s="270">
        <f>S6499*H6499</f>
        <v>0</v>
      </c>
      <c r="AR6499" s="271" t="s">
        <v>495</v>
      </c>
      <c r="AT6499" s="271" t="s">
        <v>368</v>
      </c>
      <c r="AU6499" s="271" t="s">
        <v>90</v>
      </c>
      <c r="AY6499" s="53" t="s">
        <v>366</v>
      </c>
      <c r="BE6499" s="179">
        <f>IF(N6499="základná",J6499,0)</f>
        <v>0</v>
      </c>
      <c r="BF6499" s="179">
        <f>IF(N6499="znížená",J6499,0)</f>
        <v>0</v>
      </c>
      <c r="BG6499" s="179">
        <f>IF(N6499="zákl. prenesená",J6499,0)</f>
        <v>0</v>
      </c>
      <c r="BH6499" s="179">
        <f>IF(N6499="zníž. prenesená",J6499,0)</f>
        <v>0</v>
      </c>
      <c r="BI6499" s="179">
        <f>IF(N6499="nulová",J6499,0)</f>
        <v>0</v>
      </c>
      <c r="BJ6499" s="53" t="s">
        <v>90</v>
      </c>
      <c r="BK6499" s="179">
        <f>ROUND(I6499*H6499,2)</f>
        <v>0</v>
      </c>
      <c r="BL6499" s="53" t="s">
        <v>495</v>
      </c>
      <c r="BM6499" s="271" t="s">
        <v>5516</v>
      </c>
    </row>
    <row r="6500" spans="2:65" s="273" customFormat="1">
      <c r="B6500" s="272"/>
      <c r="D6500" s="274" t="s">
        <v>373</v>
      </c>
      <c r="E6500" s="275" t="s">
        <v>1</v>
      </c>
      <c r="F6500" s="276" t="s">
        <v>5517</v>
      </c>
      <c r="H6500" s="275" t="s">
        <v>1</v>
      </c>
      <c r="L6500" s="272"/>
      <c r="M6500" s="277"/>
      <c r="T6500" s="278"/>
      <c r="AT6500" s="275" t="s">
        <v>373</v>
      </c>
      <c r="AU6500" s="275" t="s">
        <v>90</v>
      </c>
      <c r="AV6500" s="273" t="s">
        <v>84</v>
      </c>
      <c r="AW6500" s="273" t="s">
        <v>31</v>
      </c>
      <c r="AX6500" s="273" t="s">
        <v>77</v>
      </c>
      <c r="AY6500" s="275" t="s">
        <v>366</v>
      </c>
    </row>
    <row r="6501" spans="2:65" s="280" customFormat="1">
      <c r="B6501" s="279"/>
      <c r="D6501" s="274" t="s">
        <v>373</v>
      </c>
      <c r="E6501" s="281" t="s">
        <v>1</v>
      </c>
      <c r="F6501" s="282" t="s">
        <v>149</v>
      </c>
      <c r="H6501" s="283">
        <v>1</v>
      </c>
      <c r="L6501" s="279"/>
      <c r="M6501" s="284"/>
      <c r="T6501" s="285"/>
      <c r="AT6501" s="281" t="s">
        <v>373</v>
      </c>
      <c r="AU6501" s="281" t="s">
        <v>90</v>
      </c>
      <c r="AV6501" s="280" t="s">
        <v>90</v>
      </c>
      <c r="AW6501" s="280" t="s">
        <v>31</v>
      </c>
      <c r="AX6501" s="280" t="s">
        <v>77</v>
      </c>
      <c r="AY6501" s="281" t="s">
        <v>366</v>
      </c>
    </row>
    <row r="6502" spans="2:65" s="287" customFormat="1">
      <c r="B6502" s="286"/>
      <c r="D6502" s="274" t="s">
        <v>373</v>
      </c>
      <c r="E6502" s="288" t="s">
        <v>1</v>
      </c>
      <c r="F6502" s="289" t="s">
        <v>378</v>
      </c>
      <c r="H6502" s="290">
        <v>1</v>
      </c>
      <c r="L6502" s="286"/>
      <c r="M6502" s="291"/>
      <c r="T6502" s="292"/>
      <c r="AT6502" s="288" t="s">
        <v>373</v>
      </c>
      <c r="AU6502" s="288" t="s">
        <v>90</v>
      </c>
      <c r="AV6502" s="287" t="s">
        <v>371</v>
      </c>
      <c r="AW6502" s="287" t="s">
        <v>31</v>
      </c>
      <c r="AX6502" s="287" t="s">
        <v>84</v>
      </c>
      <c r="AY6502" s="288" t="s">
        <v>366</v>
      </c>
    </row>
    <row r="6503" spans="2:65" s="74" customFormat="1" ht="66.75" customHeight="1">
      <c r="B6503" s="73"/>
      <c r="C6503" s="260" t="s">
        <v>5518</v>
      </c>
      <c r="D6503" s="260" t="s">
        <v>368</v>
      </c>
      <c r="E6503" s="261" t="s">
        <v>5519</v>
      </c>
      <c r="F6503" s="262" t="s">
        <v>5520</v>
      </c>
      <c r="G6503" s="263" t="s">
        <v>630</v>
      </c>
      <c r="H6503" s="264">
        <v>2</v>
      </c>
      <c r="I6503" s="26"/>
      <c r="J6503" s="266">
        <f>ROUND(I6503*H6503,2)</f>
        <v>0</v>
      </c>
      <c r="K6503" s="267"/>
      <c r="L6503" s="73"/>
      <c r="M6503" s="27" t="s">
        <v>1</v>
      </c>
      <c r="N6503" s="233" t="s">
        <v>43</v>
      </c>
      <c r="P6503" s="269">
        <f>O6503*H6503</f>
        <v>0</v>
      </c>
      <c r="Q6503" s="269">
        <v>0</v>
      </c>
      <c r="R6503" s="269">
        <f>Q6503*H6503</f>
        <v>0</v>
      </c>
      <c r="S6503" s="269">
        <v>0</v>
      </c>
      <c r="T6503" s="270">
        <f>S6503*H6503</f>
        <v>0</v>
      </c>
      <c r="AR6503" s="271" t="s">
        <v>495</v>
      </c>
      <c r="AT6503" s="271" t="s">
        <v>368</v>
      </c>
      <c r="AU6503" s="271" t="s">
        <v>90</v>
      </c>
      <c r="AY6503" s="53" t="s">
        <v>366</v>
      </c>
      <c r="BE6503" s="179">
        <f>IF(N6503="základná",J6503,0)</f>
        <v>0</v>
      </c>
      <c r="BF6503" s="179">
        <f>IF(N6503="znížená",J6503,0)</f>
        <v>0</v>
      </c>
      <c r="BG6503" s="179">
        <f>IF(N6503="zákl. prenesená",J6503,0)</f>
        <v>0</v>
      </c>
      <c r="BH6503" s="179">
        <f>IF(N6503="zníž. prenesená",J6503,0)</f>
        <v>0</v>
      </c>
      <c r="BI6503" s="179">
        <f>IF(N6503="nulová",J6503,0)</f>
        <v>0</v>
      </c>
      <c r="BJ6503" s="53" t="s">
        <v>90</v>
      </c>
      <c r="BK6503" s="179">
        <f>ROUND(I6503*H6503,2)</f>
        <v>0</v>
      </c>
      <c r="BL6503" s="53" t="s">
        <v>495</v>
      </c>
      <c r="BM6503" s="271" t="s">
        <v>5521</v>
      </c>
    </row>
    <row r="6504" spans="2:65" s="273" customFormat="1">
      <c r="B6504" s="272"/>
      <c r="D6504" s="274" t="s">
        <v>373</v>
      </c>
      <c r="E6504" s="275" t="s">
        <v>1</v>
      </c>
      <c r="F6504" s="276" t="s">
        <v>5522</v>
      </c>
      <c r="H6504" s="275" t="s">
        <v>1</v>
      </c>
      <c r="L6504" s="272"/>
      <c r="M6504" s="277"/>
      <c r="T6504" s="278"/>
      <c r="AT6504" s="275" t="s">
        <v>373</v>
      </c>
      <c r="AU6504" s="275" t="s">
        <v>90</v>
      </c>
      <c r="AV6504" s="273" t="s">
        <v>84</v>
      </c>
      <c r="AW6504" s="273" t="s">
        <v>31</v>
      </c>
      <c r="AX6504" s="273" t="s">
        <v>77</v>
      </c>
      <c r="AY6504" s="275" t="s">
        <v>366</v>
      </c>
    </row>
    <row r="6505" spans="2:65" s="280" customFormat="1">
      <c r="B6505" s="279"/>
      <c r="D6505" s="274" t="s">
        <v>373</v>
      </c>
      <c r="E6505" s="281" t="s">
        <v>1</v>
      </c>
      <c r="F6505" s="282" t="s">
        <v>90</v>
      </c>
      <c r="H6505" s="283">
        <v>2</v>
      </c>
      <c r="L6505" s="279"/>
      <c r="M6505" s="284"/>
      <c r="T6505" s="285"/>
      <c r="AT6505" s="281" t="s">
        <v>373</v>
      </c>
      <c r="AU6505" s="281" t="s">
        <v>90</v>
      </c>
      <c r="AV6505" s="280" t="s">
        <v>90</v>
      </c>
      <c r="AW6505" s="280" t="s">
        <v>31</v>
      </c>
      <c r="AX6505" s="280" t="s">
        <v>77</v>
      </c>
      <c r="AY6505" s="281" t="s">
        <v>366</v>
      </c>
    </row>
    <row r="6506" spans="2:65" s="287" customFormat="1">
      <c r="B6506" s="286"/>
      <c r="D6506" s="274" t="s">
        <v>373</v>
      </c>
      <c r="E6506" s="288" t="s">
        <v>1</v>
      </c>
      <c r="F6506" s="289" t="s">
        <v>378</v>
      </c>
      <c r="H6506" s="290">
        <v>2</v>
      </c>
      <c r="L6506" s="286"/>
      <c r="M6506" s="291"/>
      <c r="T6506" s="292"/>
      <c r="AT6506" s="288" t="s">
        <v>373</v>
      </c>
      <c r="AU6506" s="288" t="s">
        <v>90</v>
      </c>
      <c r="AV6506" s="287" t="s">
        <v>371</v>
      </c>
      <c r="AW6506" s="287" t="s">
        <v>31</v>
      </c>
      <c r="AX6506" s="287" t="s">
        <v>84</v>
      </c>
      <c r="AY6506" s="288" t="s">
        <v>366</v>
      </c>
    </row>
    <row r="6507" spans="2:65" s="74" customFormat="1" ht="66.75" customHeight="1">
      <c r="B6507" s="73"/>
      <c r="C6507" s="260" t="s">
        <v>5523</v>
      </c>
      <c r="D6507" s="260" t="s">
        <v>368</v>
      </c>
      <c r="E6507" s="261" t="s">
        <v>5524</v>
      </c>
      <c r="F6507" s="262" t="s">
        <v>5525</v>
      </c>
      <c r="G6507" s="263" t="s">
        <v>630</v>
      </c>
      <c r="H6507" s="264">
        <v>1</v>
      </c>
      <c r="I6507" s="26"/>
      <c r="J6507" s="266">
        <f>ROUND(I6507*H6507,2)</f>
        <v>0</v>
      </c>
      <c r="K6507" s="267"/>
      <c r="L6507" s="73"/>
      <c r="M6507" s="27" t="s">
        <v>1</v>
      </c>
      <c r="N6507" s="233" t="s">
        <v>43</v>
      </c>
      <c r="P6507" s="269">
        <f>O6507*H6507</f>
        <v>0</v>
      </c>
      <c r="Q6507" s="269">
        <v>0</v>
      </c>
      <c r="R6507" s="269">
        <f>Q6507*H6507</f>
        <v>0</v>
      </c>
      <c r="S6507" s="269">
        <v>0</v>
      </c>
      <c r="T6507" s="270">
        <f>S6507*H6507</f>
        <v>0</v>
      </c>
      <c r="AR6507" s="271" t="s">
        <v>495</v>
      </c>
      <c r="AT6507" s="271" t="s">
        <v>368</v>
      </c>
      <c r="AU6507" s="271" t="s">
        <v>90</v>
      </c>
      <c r="AY6507" s="53" t="s">
        <v>366</v>
      </c>
      <c r="BE6507" s="179">
        <f>IF(N6507="základná",J6507,0)</f>
        <v>0</v>
      </c>
      <c r="BF6507" s="179">
        <f>IF(N6507="znížená",J6507,0)</f>
        <v>0</v>
      </c>
      <c r="BG6507" s="179">
        <f>IF(N6507="zákl. prenesená",J6507,0)</f>
        <v>0</v>
      </c>
      <c r="BH6507" s="179">
        <f>IF(N6507="zníž. prenesená",J6507,0)</f>
        <v>0</v>
      </c>
      <c r="BI6507" s="179">
        <f>IF(N6507="nulová",J6507,0)</f>
        <v>0</v>
      </c>
      <c r="BJ6507" s="53" t="s">
        <v>90</v>
      </c>
      <c r="BK6507" s="179">
        <f>ROUND(I6507*H6507,2)</f>
        <v>0</v>
      </c>
      <c r="BL6507" s="53" t="s">
        <v>495</v>
      </c>
      <c r="BM6507" s="271" t="s">
        <v>5526</v>
      </c>
    </row>
    <row r="6508" spans="2:65" s="273" customFormat="1">
      <c r="B6508" s="272"/>
      <c r="D6508" s="274" t="s">
        <v>373</v>
      </c>
      <c r="E6508" s="275" t="s">
        <v>1</v>
      </c>
      <c r="F6508" s="276" t="s">
        <v>5527</v>
      </c>
      <c r="H6508" s="275" t="s">
        <v>1</v>
      </c>
      <c r="L6508" s="272"/>
      <c r="M6508" s="277"/>
      <c r="T6508" s="278"/>
      <c r="AT6508" s="275" t="s">
        <v>373</v>
      </c>
      <c r="AU6508" s="275" t="s">
        <v>90</v>
      </c>
      <c r="AV6508" s="273" t="s">
        <v>84</v>
      </c>
      <c r="AW6508" s="273" t="s">
        <v>31</v>
      </c>
      <c r="AX6508" s="273" t="s">
        <v>77</v>
      </c>
      <c r="AY6508" s="275" t="s">
        <v>366</v>
      </c>
    </row>
    <row r="6509" spans="2:65" s="280" customFormat="1">
      <c r="B6509" s="279"/>
      <c r="D6509" s="274" t="s">
        <v>373</v>
      </c>
      <c r="E6509" s="281" t="s">
        <v>1</v>
      </c>
      <c r="F6509" s="282" t="s">
        <v>84</v>
      </c>
      <c r="H6509" s="283">
        <v>1</v>
      </c>
      <c r="L6509" s="279"/>
      <c r="M6509" s="284"/>
      <c r="T6509" s="285"/>
      <c r="AT6509" s="281" t="s">
        <v>373</v>
      </c>
      <c r="AU6509" s="281" t="s">
        <v>90</v>
      </c>
      <c r="AV6509" s="280" t="s">
        <v>90</v>
      </c>
      <c r="AW6509" s="280" t="s">
        <v>31</v>
      </c>
      <c r="AX6509" s="280" t="s">
        <v>77</v>
      </c>
      <c r="AY6509" s="281" t="s">
        <v>366</v>
      </c>
    </row>
    <row r="6510" spans="2:65" s="287" customFormat="1">
      <c r="B6510" s="286"/>
      <c r="D6510" s="274" t="s">
        <v>373</v>
      </c>
      <c r="E6510" s="288" t="s">
        <v>1</v>
      </c>
      <c r="F6510" s="289" t="s">
        <v>378</v>
      </c>
      <c r="H6510" s="290">
        <v>1</v>
      </c>
      <c r="L6510" s="286"/>
      <c r="M6510" s="291"/>
      <c r="T6510" s="292"/>
      <c r="AT6510" s="288" t="s">
        <v>373</v>
      </c>
      <c r="AU6510" s="288" t="s">
        <v>90</v>
      </c>
      <c r="AV6510" s="287" t="s">
        <v>371</v>
      </c>
      <c r="AW6510" s="287" t="s">
        <v>31</v>
      </c>
      <c r="AX6510" s="287" t="s">
        <v>84</v>
      </c>
      <c r="AY6510" s="288" t="s">
        <v>366</v>
      </c>
    </row>
    <row r="6511" spans="2:65" s="74" customFormat="1" ht="66.75" customHeight="1">
      <c r="B6511" s="73"/>
      <c r="C6511" s="260" t="s">
        <v>5528</v>
      </c>
      <c r="D6511" s="260" t="s">
        <v>368</v>
      </c>
      <c r="E6511" s="261" t="s">
        <v>5529</v>
      </c>
      <c r="F6511" s="262" t="s">
        <v>5530</v>
      </c>
      <c r="G6511" s="263" t="s">
        <v>630</v>
      </c>
      <c r="H6511" s="264">
        <v>1</v>
      </c>
      <c r="I6511" s="26"/>
      <c r="J6511" s="266">
        <f>ROUND(I6511*H6511,2)</f>
        <v>0</v>
      </c>
      <c r="K6511" s="267"/>
      <c r="L6511" s="73"/>
      <c r="M6511" s="27" t="s">
        <v>1</v>
      </c>
      <c r="N6511" s="233" t="s">
        <v>43</v>
      </c>
      <c r="P6511" s="269">
        <f>O6511*H6511</f>
        <v>0</v>
      </c>
      <c r="Q6511" s="269">
        <v>0</v>
      </c>
      <c r="R6511" s="269">
        <f>Q6511*H6511</f>
        <v>0</v>
      </c>
      <c r="S6511" s="269">
        <v>0</v>
      </c>
      <c r="T6511" s="270">
        <f>S6511*H6511</f>
        <v>0</v>
      </c>
      <c r="AR6511" s="271" t="s">
        <v>495</v>
      </c>
      <c r="AT6511" s="271" t="s">
        <v>368</v>
      </c>
      <c r="AU6511" s="271" t="s">
        <v>90</v>
      </c>
      <c r="AY6511" s="53" t="s">
        <v>366</v>
      </c>
      <c r="BE6511" s="179">
        <f>IF(N6511="základná",J6511,0)</f>
        <v>0</v>
      </c>
      <c r="BF6511" s="179">
        <f>IF(N6511="znížená",J6511,0)</f>
        <v>0</v>
      </c>
      <c r="BG6511" s="179">
        <f>IF(N6511="zákl. prenesená",J6511,0)</f>
        <v>0</v>
      </c>
      <c r="BH6511" s="179">
        <f>IF(N6511="zníž. prenesená",J6511,0)</f>
        <v>0</v>
      </c>
      <c r="BI6511" s="179">
        <f>IF(N6511="nulová",J6511,0)</f>
        <v>0</v>
      </c>
      <c r="BJ6511" s="53" t="s">
        <v>90</v>
      </c>
      <c r="BK6511" s="179">
        <f>ROUND(I6511*H6511,2)</f>
        <v>0</v>
      </c>
      <c r="BL6511" s="53" t="s">
        <v>495</v>
      </c>
      <c r="BM6511" s="271" t="s">
        <v>5531</v>
      </c>
    </row>
    <row r="6512" spans="2:65" s="273" customFormat="1">
      <c r="B6512" s="272"/>
      <c r="D6512" s="274" t="s">
        <v>373</v>
      </c>
      <c r="E6512" s="275" t="s">
        <v>1</v>
      </c>
      <c r="F6512" s="276" t="s">
        <v>5532</v>
      </c>
      <c r="H6512" s="275" t="s">
        <v>1</v>
      </c>
      <c r="L6512" s="272"/>
      <c r="M6512" s="277"/>
      <c r="T6512" s="278"/>
      <c r="AT6512" s="275" t="s">
        <v>373</v>
      </c>
      <c r="AU6512" s="275" t="s">
        <v>90</v>
      </c>
      <c r="AV6512" s="273" t="s">
        <v>84</v>
      </c>
      <c r="AW6512" s="273" t="s">
        <v>31</v>
      </c>
      <c r="AX6512" s="273" t="s">
        <v>77</v>
      </c>
      <c r="AY6512" s="275" t="s">
        <v>366</v>
      </c>
    </row>
    <row r="6513" spans="2:65" s="280" customFormat="1">
      <c r="B6513" s="279"/>
      <c r="D6513" s="274" t="s">
        <v>373</v>
      </c>
      <c r="E6513" s="281" t="s">
        <v>1</v>
      </c>
      <c r="F6513" s="282" t="s">
        <v>84</v>
      </c>
      <c r="H6513" s="283">
        <v>1</v>
      </c>
      <c r="L6513" s="279"/>
      <c r="M6513" s="284"/>
      <c r="T6513" s="285"/>
      <c r="AT6513" s="281" t="s">
        <v>373</v>
      </c>
      <c r="AU6513" s="281" t="s">
        <v>90</v>
      </c>
      <c r="AV6513" s="280" t="s">
        <v>90</v>
      </c>
      <c r="AW6513" s="280" t="s">
        <v>31</v>
      </c>
      <c r="AX6513" s="280" t="s">
        <v>77</v>
      </c>
      <c r="AY6513" s="281" t="s">
        <v>366</v>
      </c>
    </row>
    <row r="6514" spans="2:65" s="287" customFormat="1">
      <c r="B6514" s="286"/>
      <c r="D6514" s="274" t="s">
        <v>373</v>
      </c>
      <c r="E6514" s="288" t="s">
        <v>1</v>
      </c>
      <c r="F6514" s="289" t="s">
        <v>378</v>
      </c>
      <c r="H6514" s="290">
        <v>1</v>
      </c>
      <c r="L6514" s="286"/>
      <c r="M6514" s="291"/>
      <c r="T6514" s="292"/>
      <c r="AT6514" s="288" t="s">
        <v>373</v>
      </c>
      <c r="AU6514" s="288" t="s">
        <v>90</v>
      </c>
      <c r="AV6514" s="287" t="s">
        <v>371</v>
      </c>
      <c r="AW6514" s="287" t="s">
        <v>31</v>
      </c>
      <c r="AX6514" s="287" t="s">
        <v>84</v>
      </c>
      <c r="AY6514" s="288" t="s">
        <v>366</v>
      </c>
    </row>
    <row r="6515" spans="2:65" s="74" customFormat="1" ht="66.75" customHeight="1">
      <c r="B6515" s="73"/>
      <c r="C6515" s="260" t="s">
        <v>5533</v>
      </c>
      <c r="D6515" s="260" t="s">
        <v>368</v>
      </c>
      <c r="E6515" s="261" t="s">
        <v>5534</v>
      </c>
      <c r="F6515" s="262" t="s">
        <v>5535</v>
      </c>
      <c r="G6515" s="263" t="s">
        <v>630</v>
      </c>
      <c r="H6515" s="264">
        <v>2</v>
      </c>
      <c r="I6515" s="26"/>
      <c r="J6515" s="266">
        <f>ROUND(I6515*H6515,2)</f>
        <v>0</v>
      </c>
      <c r="K6515" s="267"/>
      <c r="L6515" s="73"/>
      <c r="M6515" s="27" t="s">
        <v>1</v>
      </c>
      <c r="N6515" s="233" t="s">
        <v>43</v>
      </c>
      <c r="P6515" s="269">
        <f>O6515*H6515</f>
        <v>0</v>
      </c>
      <c r="Q6515" s="269">
        <v>0</v>
      </c>
      <c r="R6515" s="269">
        <f>Q6515*H6515</f>
        <v>0</v>
      </c>
      <c r="S6515" s="269">
        <v>0</v>
      </c>
      <c r="T6515" s="270">
        <f>S6515*H6515</f>
        <v>0</v>
      </c>
      <c r="AR6515" s="271" t="s">
        <v>495</v>
      </c>
      <c r="AT6515" s="271" t="s">
        <v>368</v>
      </c>
      <c r="AU6515" s="271" t="s">
        <v>90</v>
      </c>
      <c r="AY6515" s="53" t="s">
        <v>366</v>
      </c>
      <c r="BE6515" s="179">
        <f>IF(N6515="základná",J6515,0)</f>
        <v>0</v>
      </c>
      <c r="BF6515" s="179">
        <f>IF(N6515="znížená",J6515,0)</f>
        <v>0</v>
      </c>
      <c r="BG6515" s="179">
        <f>IF(N6515="zákl. prenesená",J6515,0)</f>
        <v>0</v>
      </c>
      <c r="BH6515" s="179">
        <f>IF(N6515="zníž. prenesená",J6515,0)</f>
        <v>0</v>
      </c>
      <c r="BI6515" s="179">
        <f>IF(N6515="nulová",J6515,0)</f>
        <v>0</v>
      </c>
      <c r="BJ6515" s="53" t="s">
        <v>90</v>
      </c>
      <c r="BK6515" s="179">
        <f>ROUND(I6515*H6515,2)</f>
        <v>0</v>
      </c>
      <c r="BL6515" s="53" t="s">
        <v>495</v>
      </c>
      <c r="BM6515" s="271" t="s">
        <v>5536</v>
      </c>
    </row>
    <row r="6516" spans="2:65" s="273" customFormat="1">
      <c r="B6516" s="272"/>
      <c r="D6516" s="274" t="s">
        <v>373</v>
      </c>
      <c r="E6516" s="275" t="s">
        <v>1</v>
      </c>
      <c r="F6516" s="276" t="s">
        <v>5537</v>
      </c>
      <c r="H6516" s="275" t="s">
        <v>1</v>
      </c>
      <c r="L6516" s="272"/>
      <c r="M6516" s="277"/>
      <c r="T6516" s="278"/>
      <c r="AT6516" s="275" t="s">
        <v>373</v>
      </c>
      <c r="AU6516" s="275" t="s">
        <v>90</v>
      </c>
      <c r="AV6516" s="273" t="s">
        <v>84</v>
      </c>
      <c r="AW6516" s="273" t="s">
        <v>31</v>
      </c>
      <c r="AX6516" s="273" t="s">
        <v>77</v>
      </c>
      <c r="AY6516" s="275" t="s">
        <v>366</v>
      </c>
    </row>
    <row r="6517" spans="2:65" s="280" customFormat="1">
      <c r="B6517" s="279"/>
      <c r="D6517" s="274" t="s">
        <v>373</v>
      </c>
      <c r="E6517" s="281" t="s">
        <v>1</v>
      </c>
      <c r="F6517" s="282" t="s">
        <v>90</v>
      </c>
      <c r="H6517" s="283">
        <v>2</v>
      </c>
      <c r="L6517" s="279"/>
      <c r="M6517" s="284"/>
      <c r="T6517" s="285"/>
      <c r="AT6517" s="281" t="s">
        <v>373</v>
      </c>
      <c r="AU6517" s="281" t="s">
        <v>90</v>
      </c>
      <c r="AV6517" s="280" t="s">
        <v>90</v>
      </c>
      <c r="AW6517" s="280" t="s">
        <v>31</v>
      </c>
      <c r="AX6517" s="280" t="s">
        <v>77</v>
      </c>
      <c r="AY6517" s="281" t="s">
        <v>366</v>
      </c>
    </row>
    <row r="6518" spans="2:65" s="287" customFormat="1">
      <c r="B6518" s="286"/>
      <c r="D6518" s="274" t="s">
        <v>373</v>
      </c>
      <c r="E6518" s="288" t="s">
        <v>1</v>
      </c>
      <c r="F6518" s="289" t="s">
        <v>378</v>
      </c>
      <c r="H6518" s="290">
        <v>2</v>
      </c>
      <c r="L6518" s="286"/>
      <c r="M6518" s="291"/>
      <c r="T6518" s="292"/>
      <c r="AT6518" s="288" t="s">
        <v>373</v>
      </c>
      <c r="AU6518" s="288" t="s">
        <v>90</v>
      </c>
      <c r="AV6518" s="287" t="s">
        <v>371</v>
      </c>
      <c r="AW6518" s="287" t="s">
        <v>31</v>
      </c>
      <c r="AX6518" s="287" t="s">
        <v>84</v>
      </c>
      <c r="AY6518" s="288" t="s">
        <v>366</v>
      </c>
    </row>
    <row r="6519" spans="2:65" s="74" customFormat="1" ht="66.75" customHeight="1">
      <c r="B6519" s="73"/>
      <c r="C6519" s="260" t="s">
        <v>5538</v>
      </c>
      <c r="D6519" s="260" t="s">
        <v>368</v>
      </c>
      <c r="E6519" s="261" t="s">
        <v>5539</v>
      </c>
      <c r="F6519" s="262" t="s">
        <v>5540</v>
      </c>
      <c r="G6519" s="263" t="s">
        <v>630</v>
      </c>
      <c r="H6519" s="264">
        <v>2</v>
      </c>
      <c r="I6519" s="26"/>
      <c r="J6519" s="266">
        <f>ROUND(I6519*H6519,2)</f>
        <v>0</v>
      </c>
      <c r="K6519" s="267"/>
      <c r="L6519" s="73"/>
      <c r="M6519" s="27" t="s">
        <v>1</v>
      </c>
      <c r="N6519" s="233" t="s">
        <v>43</v>
      </c>
      <c r="P6519" s="269">
        <f>O6519*H6519</f>
        <v>0</v>
      </c>
      <c r="Q6519" s="269">
        <v>0</v>
      </c>
      <c r="R6519" s="269">
        <f>Q6519*H6519</f>
        <v>0</v>
      </c>
      <c r="S6519" s="269">
        <v>0</v>
      </c>
      <c r="T6519" s="270">
        <f>S6519*H6519</f>
        <v>0</v>
      </c>
      <c r="AR6519" s="271" t="s">
        <v>495</v>
      </c>
      <c r="AT6519" s="271" t="s">
        <v>368</v>
      </c>
      <c r="AU6519" s="271" t="s">
        <v>90</v>
      </c>
      <c r="AY6519" s="53" t="s">
        <v>366</v>
      </c>
      <c r="BE6519" s="179">
        <f>IF(N6519="základná",J6519,0)</f>
        <v>0</v>
      </c>
      <c r="BF6519" s="179">
        <f>IF(N6519="znížená",J6519,0)</f>
        <v>0</v>
      </c>
      <c r="BG6519" s="179">
        <f>IF(N6519="zákl. prenesená",J6519,0)</f>
        <v>0</v>
      </c>
      <c r="BH6519" s="179">
        <f>IF(N6519="zníž. prenesená",J6519,0)</f>
        <v>0</v>
      </c>
      <c r="BI6519" s="179">
        <f>IF(N6519="nulová",J6519,0)</f>
        <v>0</v>
      </c>
      <c r="BJ6519" s="53" t="s">
        <v>90</v>
      </c>
      <c r="BK6519" s="179">
        <f>ROUND(I6519*H6519,2)</f>
        <v>0</v>
      </c>
      <c r="BL6519" s="53" t="s">
        <v>495</v>
      </c>
      <c r="BM6519" s="271" t="s">
        <v>5541</v>
      </c>
    </row>
    <row r="6520" spans="2:65" s="273" customFormat="1">
      <c r="B6520" s="272"/>
      <c r="D6520" s="274" t="s">
        <v>373</v>
      </c>
      <c r="E6520" s="275" t="s">
        <v>1</v>
      </c>
      <c r="F6520" s="276" t="s">
        <v>5542</v>
      </c>
      <c r="H6520" s="275" t="s">
        <v>1</v>
      </c>
      <c r="L6520" s="272"/>
      <c r="M6520" s="277"/>
      <c r="T6520" s="278"/>
      <c r="AT6520" s="275" t="s">
        <v>373</v>
      </c>
      <c r="AU6520" s="275" t="s">
        <v>90</v>
      </c>
      <c r="AV6520" s="273" t="s">
        <v>84</v>
      </c>
      <c r="AW6520" s="273" t="s">
        <v>31</v>
      </c>
      <c r="AX6520" s="273" t="s">
        <v>77</v>
      </c>
      <c r="AY6520" s="275" t="s">
        <v>366</v>
      </c>
    </row>
    <row r="6521" spans="2:65" s="280" customFormat="1">
      <c r="B6521" s="279"/>
      <c r="D6521" s="274" t="s">
        <v>373</v>
      </c>
      <c r="E6521" s="281" t="s">
        <v>1</v>
      </c>
      <c r="F6521" s="282" t="s">
        <v>90</v>
      </c>
      <c r="H6521" s="283">
        <v>2</v>
      </c>
      <c r="L6521" s="279"/>
      <c r="M6521" s="284"/>
      <c r="T6521" s="285"/>
      <c r="AT6521" s="281" t="s">
        <v>373</v>
      </c>
      <c r="AU6521" s="281" t="s">
        <v>90</v>
      </c>
      <c r="AV6521" s="280" t="s">
        <v>90</v>
      </c>
      <c r="AW6521" s="280" t="s">
        <v>31</v>
      </c>
      <c r="AX6521" s="280" t="s">
        <v>77</v>
      </c>
      <c r="AY6521" s="281" t="s">
        <v>366</v>
      </c>
    </row>
    <row r="6522" spans="2:65" s="287" customFormat="1">
      <c r="B6522" s="286"/>
      <c r="D6522" s="274" t="s">
        <v>373</v>
      </c>
      <c r="E6522" s="288" t="s">
        <v>1</v>
      </c>
      <c r="F6522" s="289" t="s">
        <v>378</v>
      </c>
      <c r="H6522" s="290">
        <v>2</v>
      </c>
      <c r="L6522" s="286"/>
      <c r="M6522" s="291"/>
      <c r="T6522" s="292"/>
      <c r="AT6522" s="288" t="s">
        <v>373</v>
      </c>
      <c r="AU6522" s="288" t="s">
        <v>90</v>
      </c>
      <c r="AV6522" s="287" t="s">
        <v>371</v>
      </c>
      <c r="AW6522" s="287" t="s">
        <v>31</v>
      </c>
      <c r="AX6522" s="287" t="s">
        <v>84</v>
      </c>
      <c r="AY6522" s="288" t="s">
        <v>366</v>
      </c>
    </row>
    <row r="6523" spans="2:65" s="74" customFormat="1" ht="66.75" customHeight="1">
      <c r="B6523" s="73"/>
      <c r="C6523" s="260" t="s">
        <v>5543</v>
      </c>
      <c r="D6523" s="260" t="s">
        <v>368</v>
      </c>
      <c r="E6523" s="261" t="s">
        <v>5544</v>
      </c>
      <c r="F6523" s="262" t="s">
        <v>5545</v>
      </c>
      <c r="G6523" s="263" t="s">
        <v>630</v>
      </c>
      <c r="H6523" s="264">
        <v>1</v>
      </c>
      <c r="I6523" s="26"/>
      <c r="J6523" s="266">
        <f>ROUND(I6523*H6523,2)</f>
        <v>0</v>
      </c>
      <c r="K6523" s="267"/>
      <c r="L6523" s="73"/>
      <c r="M6523" s="27" t="s">
        <v>1</v>
      </c>
      <c r="N6523" s="233" t="s">
        <v>43</v>
      </c>
      <c r="P6523" s="269">
        <f>O6523*H6523</f>
        <v>0</v>
      </c>
      <c r="Q6523" s="269">
        <v>0</v>
      </c>
      <c r="R6523" s="269">
        <f>Q6523*H6523</f>
        <v>0</v>
      </c>
      <c r="S6523" s="269">
        <v>0</v>
      </c>
      <c r="T6523" s="270">
        <f>S6523*H6523</f>
        <v>0</v>
      </c>
      <c r="AR6523" s="271" t="s">
        <v>495</v>
      </c>
      <c r="AT6523" s="271" t="s">
        <v>368</v>
      </c>
      <c r="AU6523" s="271" t="s">
        <v>90</v>
      </c>
      <c r="AY6523" s="53" t="s">
        <v>366</v>
      </c>
      <c r="BE6523" s="179">
        <f>IF(N6523="základná",J6523,0)</f>
        <v>0</v>
      </c>
      <c r="BF6523" s="179">
        <f>IF(N6523="znížená",J6523,0)</f>
        <v>0</v>
      </c>
      <c r="BG6523" s="179">
        <f>IF(N6523="zákl. prenesená",J6523,0)</f>
        <v>0</v>
      </c>
      <c r="BH6523" s="179">
        <f>IF(N6523="zníž. prenesená",J6523,0)</f>
        <v>0</v>
      </c>
      <c r="BI6523" s="179">
        <f>IF(N6523="nulová",J6523,0)</f>
        <v>0</v>
      </c>
      <c r="BJ6523" s="53" t="s">
        <v>90</v>
      </c>
      <c r="BK6523" s="179">
        <f>ROUND(I6523*H6523,2)</f>
        <v>0</v>
      </c>
      <c r="BL6523" s="53" t="s">
        <v>495</v>
      </c>
      <c r="BM6523" s="271" t="s">
        <v>5546</v>
      </c>
    </row>
    <row r="6524" spans="2:65" s="273" customFormat="1">
      <c r="B6524" s="272"/>
      <c r="D6524" s="274" t="s">
        <v>373</v>
      </c>
      <c r="E6524" s="275" t="s">
        <v>1</v>
      </c>
      <c r="F6524" s="276" t="s">
        <v>5547</v>
      </c>
      <c r="H6524" s="275" t="s">
        <v>1</v>
      </c>
      <c r="L6524" s="272"/>
      <c r="M6524" s="277"/>
      <c r="T6524" s="278"/>
      <c r="AT6524" s="275" t="s">
        <v>373</v>
      </c>
      <c r="AU6524" s="275" t="s">
        <v>90</v>
      </c>
      <c r="AV6524" s="273" t="s">
        <v>84</v>
      </c>
      <c r="AW6524" s="273" t="s">
        <v>31</v>
      </c>
      <c r="AX6524" s="273" t="s">
        <v>77</v>
      </c>
      <c r="AY6524" s="275" t="s">
        <v>366</v>
      </c>
    </row>
    <row r="6525" spans="2:65" s="280" customFormat="1">
      <c r="B6525" s="279"/>
      <c r="D6525" s="274" t="s">
        <v>373</v>
      </c>
      <c r="E6525" s="281" t="s">
        <v>1</v>
      </c>
      <c r="F6525" s="282" t="s">
        <v>84</v>
      </c>
      <c r="H6525" s="283">
        <v>1</v>
      </c>
      <c r="L6525" s="279"/>
      <c r="M6525" s="284"/>
      <c r="T6525" s="285"/>
      <c r="AT6525" s="281" t="s">
        <v>373</v>
      </c>
      <c r="AU6525" s="281" t="s">
        <v>90</v>
      </c>
      <c r="AV6525" s="280" t="s">
        <v>90</v>
      </c>
      <c r="AW6525" s="280" t="s">
        <v>31</v>
      </c>
      <c r="AX6525" s="280" t="s">
        <v>77</v>
      </c>
      <c r="AY6525" s="281" t="s">
        <v>366</v>
      </c>
    </row>
    <row r="6526" spans="2:65" s="287" customFormat="1">
      <c r="B6526" s="286"/>
      <c r="D6526" s="274" t="s">
        <v>373</v>
      </c>
      <c r="E6526" s="288" t="s">
        <v>1</v>
      </c>
      <c r="F6526" s="289" t="s">
        <v>378</v>
      </c>
      <c r="H6526" s="290">
        <v>1</v>
      </c>
      <c r="L6526" s="286"/>
      <c r="M6526" s="291"/>
      <c r="T6526" s="292"/>
      <c r="AT6526" s="288" t="s">
        <v>373</v>
      </c>
      <c r="AU6526" s="288" t="s">
        <v>90</v>
      </c>
      <c r="AV6526" s="287" t="s">
        <v>371</v>
      </c>
      <c r="AW6526" s="287" t="s">
        <v>31</v>
      </c>
      <c r="AX6526" s="287" t="s">
        <v>84</v>
      </c>
      <c r="AY6526" s="288" t="s">
        <v>366</v>
      </c>
    </row>
    <row r="6527" spans="2:65" s="74" customFormat="1" ht="66.75" customHeight="1">
      <c r="B6527" s="73"/>
      <c r="C6527" s="260" t="s">
        <v>5548</v>
      </c>
      <c r="D6527" s="260" t="s">
        <v>368</v>
      </c>
      <c r="E6527" s="261" t="s">
        <v>5549</v>
      </c>
      <c r="F6527" s="262" t="s">
        <v>5550</v>
      </c>
      <c r="G6527" s="263" t="s">
        <v>630</v>
      </c>
      <c r="H6527" s="264">
        <v>3</v>
      </c>
      <c r="I6527" s="26"/>
      <c r="J6527" s="266">
        <f>ROUND(I6527*H6527,2)</f>
        <v>0</v>
      </c>
      <c r="K6527" s="267"/>
      <c r="L6527" s="73"/>
      <c r="M6527" s="27" t="s">
        <v>1</v>
      </c>
      <c r="N6527" s="233" t="s">
        <v>43</v>
      </c>
      <c r="P6527" s="269">
        <f>O6527*H6527</f>
        <v>0</v>
      </c>
      <c r="Q6527" s="269">
        <v>0</v>
      </c>
      <c r="R6527" s="269">
        <f>Q6527*H6527</f>
        <v>0</v>
      </c>
      <c r="S6527" s="269">
        <v>0</v>
      </c>
      <c r="T6527" s="270">
        <f>S6527*H6527</f>
        <v>0</v>
      </c>
      <c r="AR6527" s="271" t="s">
        <v>495</v>
      </c>
      <c r="AT6527" s="271" t="s">
        <v>368</v>
      </c>
      <c r="AU6527" s="271" t="s">
        <v>90</v>
      </c>
      <c r="AY6527" s="53" t="s">
        <v>366</v>
      </c>
      <c r="BE6527" s="179">
        <f>IF(N6527="základná",J6527,0)</f>
        <v>0</v>
      </c>
      <c r="BF6527" s="179">
        <f>IF(N6527="znížená",J6527,0)</f>
        <v>0</v>
      </c>
      <c r="BG6527" s="179">
        <f>IF(N6527="zákl. prenesená",J6527,0)</f>
        <v>0</v>
      </c>
      <c r="BH6527" s="179">
        <f>IF(N6527="zníž. prenesená",J6527,0)</f>
        <v>0</v>
      </c>
      <c r="BI6527" s="179">
        <f>IF(N6527="nulová",J6527,0)</f>
        <v>0</v>
      </c>
      <c r="BJ6527" s="53" t="s">
        <v>90</v>
      </c>
      <c r="BK6527" s="179">
        <f>ROUND(I6527*H6527,2)</f>
        <v>0</v>
      </c>
      <c r="BL6527" s="53" t="s">
        <v>495</v>
      </c>
      <c r="BM6527" s="271" t="s">
        <v>5551</v>
      </c>
    </row>
    <row r="6528" spans="2:65" s="273" customFormat="1">
      <c r="B6528" s="272"/>
      <c r="D6528" s="274" t="s">
        <v>373</v>
      </c>
      <c r="E6528" s="275" t="s">
        <v>1</v>
      </c>
      <c r="F6528" s="276" t="s">
        <v>5552</v>
      </c>
      <c r="H6528" s="275" t="s">
        <v>1</v>
      </c>
      <c r="L6528" s="272"/>
      <c r="M6528" s="277"/>
      <c r="T6528" s="278"/>
      <c r="AT6528" s="275" t="s">
        <v>373</v>
      </c>
      <c r="AU6528" s="275" t="s">
        <v>90</v>
      </c>
      <c r="AV6528" s="273" t="s">
        <v>84</v>
      </c>
      <c r="AW6528" s="273" t="s">
        <v>31</v>
      </c>
      <c r="AX6528" s="273" t="s">
        <v>77</v>
      </c>
      <c r="AY6528" s="275" t="s">
        <v>366</v>
      </c>
    </row>
    <row r="6529" spans="2:65" s="280" customFormat="1">
      <c r="B6529" s="279"/>
      <c r="D6529" s="274" t="s">
        <v>373</v>
      </c>
      <c r="E6529" s="281" t="s">
        <v>1</v>
      </c>
      <c r="F6529" s="282" t="s">
        <v>149</v>
      </c>
      <c r="H6529" s="283">
        <v>3</v>
      </c>
      <c r="L6529" s="279"/>
      <c r="M6529" s="284"/>
      <c r="T6529" s="285"/>
      <c r="AT6529" s="281" t="s">
        <v>373</v>
      </c>
      <c r="AU6529" s="281" t="s">
        <v>90</v>
      </c>
      <c r="AV6529" s="280" t="s">
        <v>90</v>
      </c>
      <c r="AW6529" s="280" t="s">
        <v>31</v>
      </c>
      <c r="AX6529" s="280" t="s">
        <v>77</v>
      </c>
      <c r="AY6529" s="281" t="s">
        <v>366</v>
      </c>
    </row>
    <row r="6530" spans="2:65" s="287" customFormat="1">
      <c r="B6530" s="286"/>
      <c r="D6530" s="274" t="s">
        <v>373</v>
      </c>
      <c r="E6530" s="288" t="s">
        <v>1</v>
      </c>
      <c r="F6530" s="289" t="s">
        <v>378</v>
      </c>
      <c r="H6530" s="290">
        <v>3</v>
      </c>
      <c r="L6530" s="286"/>
      <c r="M6530" s="291"/>
      <c r="T6530" s="292"/>
      <c r="AT6530" s="288" t="s">
        <v>373</v>
      </c>
      <c r="AU6530" s="288" t="s">
        <v>90</v>
      </c>
      <c r="AV6530" s="287" t="s">
        <v>371</v>
      </c>
      <c r="AW6530" s="287" t="s">
        <v>31</v>
      </c>
      <c r="AX6530" s="287" t="s">
        <v>84</v>
      </c>
      <c r="AY6530" s="288" t="s">
        <v>366</v>
      </c>
    </row>
    <row r="6531" spans="2:65" s="74" customFormat="1" ht="66.75" customHeight="1">
      <c r="B6531" s="73"/>
      <c r="C6531" s="260" t="s">
        <v>5553</v>
      </c>
      <c r="D6531" s="260" t="s">
        <v>368</v>
      </c>
      <c r="E6531" s="261" t="s">
        <v>5554</v>
      </c>
      <c r="F6531" s="262" t="s">
        <v>5555</v>
      </c>
      <c r="G6531" s="263" t="s">
        <v>630</v>
      </c>
      <c r="H6531" s="264">
        <v>3</v>
      </c>
      <c r="I6531" s="26"/>
      <c r="J6531" s="266">
        <f>ROUND(I6531*H6531,2)</f>
        <v>0</v>
      </c>
      <c r="K6531" s="267"/>
      <c r="L6531" s="73"/>
      <c r="M6531" s="27" t="s">
        <v>1</v>
      </c>
      <c r="N6531" s="233" t="s">
        <v>43</v>
      </c>
      <c r="P6531" s="269">
        <f>O6531*H6531</f>
        <v>0</v>
      </c>
      <c r="Q6531" s="269">
        <v>0</v>
      </c>
      <c r="R6531" s="269">
        <f>Q6531*H6531</f>
        <v>0</v>
      </c>
      <c r="S6531" s="269">
        <v>0</v>
      </c>
      <c r="T6531" s="270">
        <f>S6531*H6531</f>
        <v>0</v>
      </c>
      <c r="AR6531" s="271" t="s">
        <v>495</v>
      </c>
      <c r="AT6531" s="271" t="s">
        <v>368</v>
      </c>
      <c r="AU6531" s="271" t="s">
        <v>90</v>
      </c>
      <c r="AY6531" s="53" t="s">
        <v>366</v>
      </c>
      <c r="BE6531" s="179">
        <f>IF(N6531="základná",J6531,0)</f>
        <v>0</v>
      </c>
      <c r="BF6531" s="179">
        <f>IF(N6531="znížená",J6531,0)</f>
        <v>0</v>
      </c>
      <c r="BG6531" s="179">
        <f>IF(N6531="zákl. prenesená",J6531,0)</f>
        <v>0</v>
      </c>
      <c r="BH6531" s="179">
        <f>IF(N6531="zníž. prenesená",J6531,0)</f>
        <v>0</v>
      </c>
      <c r="BI6531" s="179">
        <f>IF(N6531="nulová",J6531,0)</f>
        <v>0</v>
      </c>
      <c r="BJ6531" s="53" t="s">
        <v>90</v>
      </c>
      <c r="BK6531" s="179">
        <f>ROUND(I6531*H6531,2)</f>
        <v>0</v>
      </c>
      <c r="BL6531" s="53" t="s">
        <v>495</v>
      </c>
      <c r="BM6531" s="271" t="s">
        <v>5556</v>
      </c>
    </row>
    <row r="6532" spans="2:65" s="273" customFormat="1">
      <c r="B6532" s="272"/>
      <c r="D6532" s="274" t="s">
        <v>373</v>
      </c>
      <c r="E6532" s="275" t="s">
        <v>1</v>
      </c>
      <c r="F6532" s="276" t="s">
        <v>5557</v>
      </c>
      <c r="H6532" s="275" t="s">
        <v>1</v>
      </c>
      <c r="L6532" s="272"/>
      <c r="M6532" s="277"/>
      <c r="T6532" s="278"/>
      <c r="AT6532" s="275" t="s">
        <v>373</v>
      </c>
      <c r="AU6532" s="275" t="s">
        <v>90</v>
      </c>
      <c r="AV6532" s="273" t="s">
        <v>84</v>
      </c>
      <c r="AW6532" s="273" t="s">
        <v>31</v>
      </c>
      <c r="AX6532" s="273" t="s">
        <v>77</v>
      </c>
      <c r="AY6532" s="275" t="s">
        <v>366</v>
      </c>
    </row>
    <row r="6533" spans="2:65" s="280" customFormat="1">
      <c r="B6533" s="279"/>
      <c r="D6533" s="274" t="s">
        <v>373</v>
      </c>
      <c r="E6533" s="281" t="s">
        <v>1</v>
      </c>
      <c r="F6533" s="282" t="s">
        <v>149</v>
      </c>
      <c r="H6533" s="283">
        <v>3</v>
      </c>
      <c r="L6533" s="279"/>
      <c r="M6533" s="284"/>
      <c r="T6533" s="285"/>
      <c r="AT6533" s="281" t="s">
        <v>373</v>
      </c>
      <c r="AU6533" s="281" t="s">
        <v>90</v>
      </c>
      <c r="AV6533" s="280" t="s">
        <v>90</v>
      </c>
      <c r="AW6533" s="280" t="s">
        <v>31</v>
      </c>
      <c r="AX6533" s="280" t="s">
        <v>77</v>
      </c>
      <c r="AY6533" s="281" t="s">
        <v>366</v>
      </c>
    </row>
    <row r="6534" spans="2:65" s="287" customFormat="1">
      <c r="B6534" s="286"/>
      <c r="D6534" s="274" t="s">
        <v>373</v>
      </c>
      <c r="E6534" s="288" t="s">
        <v>1</v>
      </c>
      <c r="F6534" s="289" t="s">
        <v>378</v>
      </c>
      <c r="H6534" s="290">
        <v>3</v>
      </c>
      <c r="L6534" s="286"/>
      <c r="M6534" s="291"/>
      <c r="T6534" s="292"/>
      <c r="AT6534" s="288" t="s">
        <v>373</v>
      </c>
      <c r="AU6534" s="288" t="s">
        <v>90</v>
      </c>
      <c r="AV6534" s="287" t="s">
        <v>371</v>
      </c>
      <c r="AW6534" s="287" t="s">
        <v>31</v>
      </c>
      <c r="AX6534" s="287" t="s">
        <v>84</v>
      </c>
      <c r="AY6534" s="288" t="s">
        <v>366</v>
      </c>
    </row>
    <row r="6535" spans="2:65" s="74" customFormat="1" ht="76.349999999999994" customHeight="1">
      <c r="B6535" s="73"/>
      <c r="C6535" s="260" t="s">
        <v>5558</v>
      </c>
      <c r="D6535" s="260" t="s">
        <v>368</v>
      </c>
      <c r="E6535" s="261" t="s">
        <v>5559</v>
      </c>
      <c r="F6535" s="262" t="s">
        <v>5560</v>
      </c>
      <c r="G6535" s="263" t="s">
        <v>630</v>
      </c>
      <c r="H6535" s="264">
        <v>1</v>
      </c>
      <c r="I6535" s="26"/>
      <c r="J6535" s="266">
        <f>ROUND(I6535*H6535,2)</f>
        <v>0</v>
      </c>
      <c r="K6535" s="267"/>
      <c r="L6535" s="73"/>
      <c r="M6535" s="27" t="s">
        <v>1</v>
      </c>
      <c r="N6535" s="233" t="s">
        <v>43</v>
      </c>
      <c r="P6535" s="269">
        <f>O6535*H6535</f>
        <v>0</v>
      </c>
      <c r="Q6535" s="269">
        <v>0</v>
      </c>
      <c r="R6535" s="269">
        <f>Q6535*H6535</f>
        <v>0</v>
      </c>
      <c r="S6535" s="269">
        <v>0</v>
      </c>
      <c r="T6535" s="270">
        <f>S6535*H6535</f>
        <v>0</v>
      </c>
      <c r="AR6535" s="271" t="s">
        <v>495</v>
      </c>
      <c r="AT6535" s="271" t="s">
        <v>368</v>
      </c>
      <c r="AU6535" s="271" t="s">
        <v>90</v>
      </c>
      <c r="AY6535" s="53" t="s">
        <v>366</v>
      </c>
      <c r="BE6535" s="179">
        <f>IF(N6535="základná",J6535,0)</f>
        <v>0</v>
      </c>
      <c r="BF6535" s="179">
        <f>IF(N6535="znížená",J6535,0)</f>
        <v>0</v>
      </c>
      <c r="BG6535" s="179">
        <f>IF(N6535="zákl. prenesená",J6535,0)</f>
        <v>0</v>
      </c>
      <c r="BH6535" s="179">
        <f>IF(N6535="zníž. prenesená",J6535,0)</f>
        <v>0</v>
      </c>
      <c r="BI6535" s="179">
        <f>IF(N6535="nulová",J6535,0)</f>
        <v>0</v>
      </c>
      <c r="BJ6535" s="53" t="s">
        <v>90</v>
      </c>
      <c r="BK6535" s="179">
        <f>ROUND(I6535*H6535,2)</f>
        <v>0</v>
      </c>
      <c r="BL6535" s="53" t="s">
        <v>495</v>
      </c>
      <c r="BM6535" s="271" t="s">
        <v>5561</v>
      </c>
    </row>
    <row r="6536" spans="2:65" s="273" customFormat="1">
      <c r="B6536" s="272"/>
      <c r="D6536" s="274" t="s">
        <v>373</v>
      </c>
      <c r="E6536" s="275" t="s">
        <v>1</v>
      </c>
      <c r="F6536" s="276" t="s">
        <v>5562</v>
      </c>
      <c r="H6536" s="275" t="s">
        <v>1</v>
      </c>
      <c r="L6536" s="272"/>
      <c r="M6536" s="277"/>
      <c r="T6536" s="278"/>
      <c r="AT6536" s="275" t="s">
        <v>373</v>
      </c>
      <c r="AU6536" s="275" t="s">
        <v>90</v>
      </c>
      <c r="AV6536" s="273" t="s">
        <v>84</v>
      </c>
      <c r="AW6536" s="273" t="s">
        <v>31</v>
      </c>
      <c r="AX6536" s="273" t="s">
        <v>77</v>
      </c>
      <c r="AY6536" s="275" t="s">
        <v>366</v>
      </c>
    </row>
    <row r="6537" spans="2:65" s="280" customFormat="1">
      <c r="B6537" s="279"/>
      <c r="D6537" s="274" t="s">
        <v>373</v>
      </c>
      <c r="E6537" s="281" t="s">
        <v>1</v>
      </c>
      <c r="F6537" s="282" t="s">
        <v>84</v>
      </c>
      <c r="H6537" s="283">
        <v>1</v>
      </c>
      <c r="L6537" s="279"/>
      <c r="M6537" s="284"/>
      <c r="T6537" s="285"/>
      <c r="AT6537" s="281" t="s">
        <v>373</v>
      </c>
      <c r="AU6537" s="281" t="s">
        <v>90</v>
      </c>
      <c r="AV6537" s="280" t="s">
        <v>90</v>
      </c>
      <c r="AW6537" s="280" t="s">
        <v>31</v>
      </c>
      <c r="AX6537" s="280" t="s">
        <v>77</v>
      </c>
      <c r="AY6537" s="281" t="s">
        <v>366</v>
      </c>
    </row>
    <row r="6538" spans="2:65" s="287" customFormat="1">
      <c r="B6538" s="286"/>
      <c r="D6538" s="274" t="s">
        <v>373</v>
      </c>
      <c r="E6538" s="288" t="s">
        <v>1</v>
      </c>
      <c r="F6538" s="289" t="s">
        <v>378</v>
      </c>
      <c r="H6538" s="290">
        <v>1</v>
      </c>
      <c r="L6538" s="286"/>
      <c r="M6538" s="291"/>
      <c r="T6538" s="292"/>
      <c r="AT6538" s="288" t="s">
        <v>373</v>
      </c>
      <c r="AU6538" s="288" t="s">
        <v>90</v>
      </c>
      <c r="AV6538" s="287" t="s">
        <v>371</v>
      </c>
      <c r="AW6538" s="287" t="s">
        <v>31</v>
      </c>
      <c r="AX6538" s="287" t="s">
        <v>84</v>
      </c>
      <c r="AY6538" s="288" t="s">
        <v>366</v>
      </c>
    </row>
    <row r="6539" spans="2:65" s="74" customFormat="1" ht="62.65" customHeight="1">
      <c r="B6539" s="73"/>
      <c r="C6539" s="260" t="s">
        <v>5563</v>
      </c>
      <c r="D6539" s="260" t="s">
        <v>368</v>
      </c>
      <c r="E6539" s="261" t="s">
        <v>5564</v>
      </c>
      <c r="F6539" s="262" t="s">
        <v>5565</v>
      </c>
      <c r="G6539" s="263" t="s">
        <v>630</v>
      </c>
      <c r="H6539" s="264">
        <v>1</v>
      </c>
      <c r="I6539" s="26"/>
      <c r="J6539" s="266">
        <f>ROUND(I6539*H6539,2)</f>
        <v>0</v>
      </c>
      <c r="K6539" s="267"/>
      <c r="L6539" s="73"/>
      <c r="M6539" s="27" t="s">
        <v>1</v>
      </c>
      <c r="N6539" s="233" t="s">
        <v>43</v>
      </c>
      <c r="P6539" s="269">
        <f>O6539*H6539</f>
        <v>0</v>
      </c>
      <c r="Q6539" s="269">
        <v>0</v>
      </c>
      <c r="R6539" s="269">
        <f>Q6539*H6539</f>
        <v>0</v>
      </c>
      <c r="S6539" s="269">
        <v>0</v>
      </c>
      <c r="T6539" s="270">
        <f>S6539*H6539</f>
        <v>0</v>
      </c>
      <c r="AR6539" s="271" t="s">
        <v>495</v>
      </c>
      <c r="AT6539" s="271" t="s">
        <v>368</v>
      </c>
      <c r="AU6539" s="271" t="s">
        <v>90</v>
      </c>
      <c r="AY6539" s="53" t="s">
        <v>366</v>
      </c>
      <c r="BE6539" s="179">
        <f>IF(N6539="základná",J6539,0)</f>
        <v>0</v>
      </c>
      <c r="BF6539" s="179">
        <f>IF(N6539="znížená",J6539,0)</f>
        <v>0</v>
      </c>
      <c r="BG6539" s="179">
        <f>IF(N6539="zákl. prenesená",J6539,0)</f>
        <v>0</v>
      </c>
      <c r="BH6539" s="179">
        <f>IF(N6539="zníž. prenesená",J6539,0)</f>
        <v>0</v>
      </c>
      <c r="BI6539" s="179">
        <f>IF(N6539="nulová",J6539,0)</f>
        <v>0</v>
      </c>
      <c r="BJ6539" s="53" t="s">
        <v>90</v>
      </c>
      <c r="BK6539" s="179">
        <f>ROUND(I6539*H6539,2)</f>
        <v>0</v>
      </c>
      <c r="BL6539" s="53" t="s">
        <v>495</v>
      </c>
      <c r="BM6539" s="271" t="s">
        <v>5566</v>
      </c>
    </row>
    <row r="6540" spans="2:65" s="273" customFormat="1">
      <c r="B6540" s="272"/>
      <c r="D6540" s="274" t="s">
        <v>373</v>
      </c>
      <c r="E6540" s="275" t="s">
        <v>1</v>
      </c>
      <c r="F6540" s="276" t="s">
        <v>5567</v>
      </c>
      <c r="H6540" s="275" t="s">
        <v>1</v>
      </c>
      <c r="L6540" s="272"/>
      <c r="M6540" s="277"/>
      <c r="T6540" s="278"/>
      <c r="AT6540" s="275" t="s">
        <v>373</v>
      </c>
      <c r="AU6540" s="275" t="s">
        <v>90</v>
      </c>
      <c r="AV6540" s="273" t="s">
        <v>84</v>
      </c>
      <c r="AW6540" s="273" t="s">
        <v>31</v>
      </c>
      <c r="AX6540" s="273" t="s">
        <v>77</v>
      </c>
      <c r="AY6540" s="275" t="s">
        <v>366</v>
      </c>
    </row>
    <row r="6541" spans="2:65" s="280" customFormat="1">
      <c r="B6541" s="279"/>
      <c r="D6541" s="274" t="s">
        <v>373</v>
      </c>
      <c r="E6541" s="281" t="s">
        <v>1</v>
      </c>
      <c r="F6541" s="282" t="s">
        <v>84</v>
      </c>
      <c r="H6541" s="283">
        <v>1</v>
      </c>
      <c r="L6541" s="279"/>
      <c r="M6541" s="284"/>
      <c r="T6541" s="285"/>
      <c r="AT6541" s="281" t="s">
        <v>373</v>
      </c>
      <c r="AU6541" s="281" t="s">
        <v>90</v>
      </c>
      <c r="AV6541" s="280" t="s">
        <v>90</v>
      </c>
      <c r="AW6541" s="280" t="s">
        <v>31</v>
      </c>
      <c r="AX6541" s="280" t="s">
        <v>77</v>
      </c>
      <c r="AY6541" s="281" t="s">
        <v>366</v>
      </c>
    </row>
    <row r="6542" spans="2:65" s="287" customFormat="1">
      <c r="B6542" s="286"/>
      <c r="D6542" s="274" t="s">
        <v>373</v>
      </c>
      <c r="E6542" s="288" t="s">
        <v>1</v>
      </c>
      <c r="F6542" s="289" t="s">
        <v>378</v>
      </c>
      <c r="H6542" s="290">
        <v>1</v>
      </c>
      <c r="L6542" s="286"/>
      <c r="M6542" s="291"/>
      <c r="T6542" s="292"/>
      <c r="AT6542" s="288" t="s">
        <v>373</v>
      </c>
      <c r="AU6542" s="288" t="s">
        <v>90</v>
      </c>
      <c r="AV6542" s="287" t="s">
        <v>371</v>
      </c>
      <c r="AW6542" s="287" t="s">
        <v>31</v>
      </c>
      <c r="AX6542" s="287" t="s">
        <v>84</v>
      </c>
      <c r="AY6542" s="288" t="s">
        <v>366</v>
      </c>
    </row>
    <row r="6543" spans="2:65" s="74" customFormat="1" ht="16.5" customHeight="1">
      <c r="B6543" s="73"/>
      <c r="C6543" s="260" t="s">
        <v>5568</v>
      </c>
      <c r="D6543" s="260" t="s">
        <v>368</v>
      </c>
      <c r="E6543" s="261" t="s">
        <v>5569</v>
      </c>
      <c r="F6543" s="262" t="s">
        <v>5570</v>
      </c>
      <c r="G6543" s="263" t="s">
        <v>265</v>
      </c>
      <c r="H6543" s="264">
        <v>95.534999999999997</v>
      </c>
      <c r="I6543" s="26"/>
      <c r="J6543" s="266">
        <f>ROUND(I6543*H6543,2)</f>
        <v>0</v>
      </c>
      <c r="K6543" s="267"/>
      <c r="L6543" s="73"/>
      <c r="M6543" s="27" t="s">
        <v>1</v>
      </c>
      <c r="N6543" s="233" t="s">
        <v>43</v>
      </c>
      <c r="P6543" s="269">
        <f>O6543*H6543</f>
        <v>0</v>
      </c>
      <c r="Q6543" s="269">
        <v>0</v>
      </c>
      <c r="R6543" s="269">
        <f>Q6543*H6543</f>
        <v>0</v>
      </c>
      <c r="S6543" s="269">
        <v>3.0000000000000001E-3</v>
      </c>
      <c r="T6543" s="270">
        <f>S6543*H6543</f>
        <v>0.286605</v>
      </c>
      <c r="AR6543" s="271" t="s">
        <v>495</v>
      </c>
      <c r="AT6543" s="271" t="s">
        <v>368</v>
      </c>
      <c r="AU6543" s="271" t="s">
        <v>90</v>
      </c>
      <c r="AY6543" s="53" t="s">
        <v>366</v>
      </c>
      <c r="BE6543" s="179">
        <f>IF(N6543="základná",J6543,0)</f>
        <v>0</v>
      </c>
      <c r="BF6543" s="179">
        <f>IF(N6543="znížená",J6543,0)</f>
        <v>0</v>
      </c>
      <c r="BG6543" s="179">
        <f>IF(N6543="zákl. prenesená",J6543,0)</f>
        <v>0</v>
      </c>
      <c r="BH6543" s="179">
        <f>IF(N6543="zníž. prenesená",J6543,0)</f>
        <v>0</v>
      </c>
      <c r="BI6543" s="179">
        <f>IF(N6543="nulová",J6543,0)</f>
        <v>0</v>
      </c>
      <c r="BJ6543" s="53" t="s">
        <v>90</v>
      </c>
      <c r="BK6543" s="179">
        <f>ROUND(I6543*H6543,2)</f>
        <v>0</v>
      </c>
      <c r="BL6543" s="53" t="s">
        <v>495</v>
      </c>
      <c r="BM6543" s="271" t="s">
        <v>5571</v>
      </c>
    </row>
    <row r="6544" spans="2:65" s="273" customFormat="1">
      <c r="B6544" s="272"/>
      <c r="D6544" s="274" t="s">
        <v>373</v>
      </c>
      <c r="E6544" s="275" t="s">
        <v>1</v>
      </c>
      <c r="F6544" s="276" t="s">
        <v>632</v>
      </c>
      <c r="H6544" s="275" t="s">
        <v>1</v>
      </c>
      <c r="L6544" s="272"/>
      <c r="M6544" s="277"/>
      <c r="T6544" s="278"/>
      <c r="AT6544" s="275" t="s">
        <v>373</v>
      </c>
      <c r="AU6544" s="275" t="s">
        <v>90</v>
      </c>
      <c r="AV6544" s="273" t="s">
        <v>84</v>
      </c>
      <c r="AW6544" s="273" t="s">
        <v>31</v>
      </c>
      <c r="AX6544" s="273" t="s">
        <v>77</v>
      </c>
      <c r="AY6544" s="275" t="s">
        <v>366</v>
      </c>
    </row>
    <row r="6545" spans="2:51" s="280" customFormat="1">
      <c r="B6545" s="279"/>
      <c r="D6545" s="274" t="s">
        <v>373</v>
      </c>
      <c r="E6545" s="281" t="s">
        <v>1</v>
      </c>
      <c r="F6545" s="282" t="s">
        <v>5572</v>
      </c>
      <c r="H6545" s="283">
        <v>13.013999999999999</v>
      </c>
      <c r="L6545" s="279"/>
      <c r="M6545" s="284"/>
      <c r="T6545" s="285"/>
      <c r="AT6545" s="281" t="s">
        <v>373</v>
      </c>
      <c r="AU6545" s="281" t="s">
        <v>90</v>
      </c>
      <c r="AV6545" s="280" t="s">
        <v>90</v>
      </c>
      <c r="AW6545" s="280" t="s">
        <v>31</v>
      </c>
      <c r="AX6545" s="280" t="s">
        <v>77</v>
      </c>
      <c r="AY6545" s="281" t="s">
        <v>366</v>
      </c>
    </row>
    <row r="6546" spans="2:51" s="280" customFormat="1">
      <c r="B6546" s="279"/>
      <c r="D6546" s="274" t="s">
        <v>373</v>
      </c>
      <c r="E6546" s="281" t="s">
        <v>1</v>
      </c>
      <c r="F6546" s="282" t="s">
        <v>5573</v>
      </c>
      <c r="H6546" s="283">
        <v>6.75</v>
      </c>
      <c r="L6546" s="279"/>
      <c r="M6546" s="284"/>
      <c r="T6546" s="285"/>
      <c r="AT6546" s="281" t="s">
        <v>373</v>
      </c>
      <c r="AU6546" s="281" t="s">
        <v>90</v>
      </c>
      <c r="AV6546" s="280" t="s">
        <v>90</v>
      </c>
      <c r="AW6546" s="280" t="s">
        <v>31</v>
      </c>
      <c r="AX6546" s="280" t="s">
        <v>77</v>
      </c>
      <c r="AY6546" s="281" t="s">
        <v>366</v>
      </c>
    </row>
    <row r="6547" spans="2:51" s="280" customFormat="1">
      <c r="B6547" s="279"/>
      <c r="D6547" s="274" t="s">
        <v>373</v>
      </c>
      <c r="E6547" s="281" t="s">
        <v>1</v>
      </c>
      <c r="F6547" s="282" t="s">
        <v>5574</v>
      </c>
      <c r="H6547" s="283">
        <v>2.1549999999999998</v>
      </c>
      <c r="L6547" s="279"/>
      <c r="M6547" s="284"/>
      <c r="T6547" s="285"/>
      <c r="AT6547" s="281" t="s">
        <v>373</v>
      </c>
      <c r="AU6547" s="281" t="s">
        <v>90</v>
      </c>
      <c r="AV6547" s="280" t="s">
        <v>90</v>
      </c>
      <c r="AW6547" s="280" t="s">
        <v>31</v>
      </c>
      <c r="AX6547" s="280" t="s">
        <v>77</v>
      </c>
      <c r="AY6547" s="281" t="s">
        <v>366</v>
      </c>
    </row>
    <row r="6548" spans="2:51" s="280" customFormat="1">
      <c r="B6548" s="279"/>
      <c r="D6548" s="274" t="s">
        <v>373</v>
      </c>
      <c r="E6548" s="281" t="s">
        <v>1</v>
      </c>
      <c r="F6548" s="282" t="s">
        <v>5575</v>
      </c>
      <c r="H6548" s="283">
        <v>4.49</v>
      </c>
      <c r="L6548" s="279"/>
      <c r="M6548" s="284"/>
      <c r="T6548" s="285"/>
      <c r="AT6548" s="281" t="s">
        <v>373</v>
      </c>
      <c r="AU6548" s="281" t="s">
        <v>90</v>
      </c>
      <c r="AV6548" s="280" t="s">
        <v>90</v>
      </c>
      <c r="AW6548" s="280" t="s">
        <v>31</v>
      </c>
      <c r="AX6548" s="280" t="s">
        <v>77</v>
      </c>
      <c r="AY6548" s="281" t="s">
        <v>366</v>
      </c>
    </row>
    <row r="6549" spans="2:51" s="280" customFormat="1">
      <c r="B6549" s="279"/>
      <c r="D6549" s="274" t="s">
        <v>373</v>
      </c>
      <c r="E6549" s="281" t="s">
        <v>1</v>
      </c>
      <c r="F6549" s="282" t="s">
        <v>5576</v>
      </c>
      <c r="H6549" s="283">
        <v>2.44</v>
      </c>
      <c r="L6549" s="279"/>
      <c r="M6549" s="284"/>
      <c r="T6549" s="285"/>
      <c r="AT6549" s="281" t="s">
        <v>373</v>
      </c>
      <c r="AU6549" s="281" t="s">
        <v>90</v>
      </c>
      <c r="AV6549" s="280" t="s">
        <v>90</v>
      </c>
      <c r="AW6549" s="280" t="s">
        <v>31</v>
      </c>
      <c r="AX6549" s="280" t="s">
        <v>77</v>
      </c>
      <c r="AY6549" s="281" t="s">
        <v>366</v>
      </c>
    </row>
    <row r="6550" spans="2:51" s="273" customFormat="1">
      <c r="B6550" s="272"/>
      <c r="D6550" s="274" t="s">
        <v>373</v>
      </c>
      <c r="E6550" s="275" t="s">
        <v>1</v>
      </c>
      <c r="F6550" s="276" t="s">
        <v>634</v>
      </c>
      <c r="H6550" s="275" t="s">
        <v>1</v>
      </c>
      <c r="L6550" s="272"/>
      <c r="M6550" s="277"/>
      <c r="T6550" s="278"/>
      <c r="AT6550" s="275" t="s">
        <v>373</v>
      </c>
      <c r="AU6550" s="275" t="s">
        <v>90</v>
      </c>
      <c r="AV6550" s="273" t="s">
        <v>84</v>
      </c>
      <c r="AW6550" s="273" t="s">
        <v>31</v>
      </c>
      <c r="AX6550" s="273" t="s">
        <v>77</v>
      </c>
      <c r="AY6550" s="275" t="s">
        <v>366</v>
      </c>
    </row>
    <row r="6551" spans="2:51" s="280" customFormat="1" ht="22.5">
      <c r="B6551" s="279"/>
      <c r="D6551" s="274" t="s">
        <v>373</v>
      </c>
      <c r="E6551" s="281" t="s">
        <v>1</v>
      </c>
      <c r="F6551" s="282" t="s">
        <v>5577</v>
      </c>
      <c r="H6551" s="283">
        <v>23.18</v>
      </c>
      <c r="L6551" s="279"/>
      <c r="M6551" s="284"/>
      <c r="T6551" s="285"/>
      <c r="AT6551" s="281" t="s">
        <v>373</v>
      </c>
      <c r="AU6551" s="281" t="s">
        <v>90</v>
      </c>
      <c r="AV6551" s="280" t="s">
        <v>90</v>
      </c>
      <c r="AW6551" s="280" t="s">
        <v>31</v>
      </c>
      <c r="AX6551" s="280" t="s">
        <v>77</v>
      </c>
      <c r="AY6551" s="281" t="s">
        <v>366</v>
      </c>
    </row>
    <row r="6552" spans="2:51" s="280" customFormat="1">
      <c r="B6552" s="279"/>
      <c r="D6552" s="274" t="s">
        <v>373</v>
      </c>
      <c r="E6552" s="281" t="s">
        <v>1</v>
      </c>
      <c r="F6552" s="282" t="s">
        <v>5578</v>
      </c>
      <c r="H6552" s="283">
        <v>2.2490000000000001</v>
      </c>
      <c r="L6552" s="279"/>
      <c r="M6552" s="284"/>
      <c r="T6552" s="285"/>
      <c r="AT6552" s="281" t="s">
        <v>373</v>
      </c>
      <c r="AU6552" s="281" t="s">
        <v>90</v>
      </c>
      <c r="AV6552" s="280" t="s">
        <v>90</v>
      </c>
      <c r="AW6552" s="280" t="s">
        <v>31</v>
      </c>
      <c r="AX6552" s="280" t="s">
        <v>77</v>
      </c>
      <c r="AY6552" s="281" t="s">
        <v>366</v>
      </c>
    </row>
    <row r="6553" spans="2:51" s="280" customFormat="1">
      <c r="B6553" s="279"/>
      <c r="D6553" s="274" t="s">
        <v>373</v>
      </c>
      <c r="E6553" s="281" t="s">
        <v>1</v>
      </c>
      <c r="F6553" s="282" t="s">
        <v>5575</v>
      </c>
      <c r="H6553" s="283">
        <v>4.49</v>
      </c>
      <c r="L6553" s="279"/>
      <c r="M6553" s="284"/>
      <c r="T6553" s="285"/>
      <c r="AT6553" s="281" t="s">
        <v>373</v>
      </c>
      <c r="AU6553" s="281" t="s">
        <v>90</v>
      </c>
      <c r="AV6553" s="280" t="s">
        <v>90</v>
      </c>
      <c r="AW6553" s="280" t="s">
        <v>31</v>
      </c>
      <c r="AX6553" s="280" t="s">
        <v>77</v>
      </c>
      <c r="AY6553" s="281" t="s">
        <v>366</v>
      </c>
    </row>
    <row r="6554" spans="2:51" s="280" customFormat="1">
      <c r="B6554" s="279"/>
      <c r="D6554" s="274" t="s">
        <v>373</v>
      </c>
      <c r="E6554" s="281" t="s">
        <v>1</v>
      </c>
      <c r="F6554" s="282" t="s">
        <v>5579</v>
      </c>
      <c r="H6554" s="283">
        <v>3.8740000000000001</v>
      </c>
      <c r="L6554" s="279"/>
      <c r="M6554" s="284"/>
      <c r="T6554" s="285"/>
      <c r="AT6554" s="281" t="s">
        <v>373</v>
      </c>
      <c r="AU6554" s="281" t="s">
        <v>90</v>
      </c>
      <c r="AV6554" s="280" t="s">
        <v>90</v>
      </c>
      <c r="AW6554" s="280" t="s">
        <v>31</v>
      </c>
      <c r="AX6554" s="280" t="s">
        <v>77</v>
      </c>
      <c r="AY6554" s="281" t="s">
        <v>366</v>
      </c>
    </row>
    <row r="6555" spans="2:51" s="273" customFormat="1">
      <c r="B6555" s="272"/>
      <c r="D6555" s="274" t="s">
        <v>373</v>
      </c>
      <c r="E6555" s="275" t="s">
        <v>1</v>
      </c>
      <c r="F6555" s="276" t="s">
        <v>924</v>
      </c>
      <c r="H6555" s="275" t="s">
        <v>1</v>
      </c>
      <c r="L6555" s="272"/>
      <c r="M6555" s="277"/>
      <c r="T6555" s="278"/>
      <c r="AT6555" s="275" t="s">
        <v>373</v>
      </c>
      <c r="AU6555" s="275" t="s">
        <v>90</v>
      </c>
      <c r="AV6555" s="273" t="s">
        <v>84</v>
      </c>
      <c r="AW6555" s="273" t="s">
        <v>31</v>
      </c>
      <c r="AX6555" s="273" t="s">
        <v>77</v>
      </c>
      <c r="AY6555" s="275" t="s">
        <v>366</v>
      </c>
    </row>
    <row r="6556" spans="2:51" s="280" customFormat="1">
      <c r="B6556" s="279"/>
      <c r="D6556" s="274" t="s">
        <v>373</v>
      </c>
      <c r="E6556" s="281" t="s">
        <v>1</v>
      </c>
      <c r="F6556" s="282" t="s">
        <v>5580</v>
      </c>
      <c r="H6556" s="283">
        <v>1.2589999999999999</v>
      </c>
      <c r="L6556" s="279"/>
      <c r="M6556" s="284"/>
      <c r="T6556" s="285"/>
      <c r="AT6556" s="281" t="s">
        <v>373</v>
      </c>
      <c r="AU6556" s="281" t="s">
        <v>90</v>
      </c>
      <c r="AV6556" s="280" t="s">
        <v>90</v>
      </c>
      <c r="AW6556" s="280" t="s">
        <v>31</v>
      </c>
      <c r="AX6556" s="280" t="s">
        <v>77</v>
      </c>
      <c r="AY6556" s="281" t="s">
        <v>366</v>
      </c>
    </row>
    <row r="6557" spans="2:51" s="280" customFormat="1">
      <c r="B6557" s="279"/>
      <c r="D6557" s="274" t="s">
        <v>373</v>
      </c>
      <c r="E6557" s="281" t="s">
        <v>1</v>
      </c>
      <c r="F6557" s="282" t="s">
        <v>5581</v>
      </c>
      <c r="H6557" s="283">
        <v>3.78</v>
      </c>
      <c r="L6557" s="279"/>
      <c r="M6557" s="284"/>
      <c r="T6557" s="285"/>
      <c r="AT6557" s="281" t="s">
        <v>373</v>
      </c>
      <c r="AU6557" s="281" t="s">
        <v>90</v>
      </c>
      <c r="AV6557" s="280" t="s">
        <v>90</v>
      </c>
      <c r="AW6557" s="280" t="s">
        <v>31</v>
      </c>
      <c r="AX6557" s="280" t="s">
        <v>77</v>
      </c>
      <c r="AY6557" s="281" t="s">
        <v>366</v>
      </c>
    </row>
    <row r="6558" spans="2:51" s="280" customFormat="1">
      <c r="B6558" s="279"/>
      <c r="D6558" s="274" t="s">
        <v>373</v>
      </c>
      <c r="E6558" s="281" t="s">
        <v>1</v>
      </c>
      <c r="F6558" s="282" t="s">
        <v>5582</v>
      </c>
      <c r="H6558" s="283">
        <v>3.75</v>
      </c>
      <c r="L6558" s="279"/>
      <c r="M6558" s="284"/>
      <c r="T6558" s="285"/>
      <c r="AT6558" s="281" t="s">
        <v>373</v>
      </c>
      <c r="AU6558" s="281" t="s">
        <v>90</v>
      </c>
      <c r="AV6558" s="280" t="s">
        <v>90</v>
      </c>
      <c r="AW6558" s="280" t="s">
        <v>31</v>
      </c>
      <c r="AX6558" s="280" t="s">
        <v>77</v>
      </c>
      <c r="AY6558" s="281" t="s">
        <v>366</v>
      </c>
    </row>
    <row r="6559" spans="2:51" s="280" customFormat="1">
      <c r="B6559" s="279"/>
      <c r="D6559" s="274" t="s">
        <v>373</v>
      </c>
      <c r="E6559" s="281" t="s">
        <v>1</v>
      </c>
      <c r="F6559" s="282" t="s">
        <v>5583</v>
      </c>
      <c r="H6559" s="283">
        <v>4.7560000000000002</v>
      </c>
      <c r="L6559" s="279"/>
      <c r="M6559" s="284"/>
      <c r="T6559" s="285"/>
      <c r="AT6559" s="281" t="s">
        <v>373</v>
      </c>
      <c r="AU6559" s="281" t="s">
        <v>90</v>
      </c>
      <c r="AV6559" s="280" t="s">
        <v>90</v>
      </c>
      <c r="AW6559" s="280" t="s">
        <v>31</v>
      </c>
      <c r="AX6559" s="280" t="s">
        <v>77</v>
      </c>
      <c r="AY6559" s="281" t="s">
        <v>366</v>
      </c>
    </row>
    <row r="6560" spans="2:51" s="280" customFormat="1">
      <c r="B6560" s="279"/>
      <c r="D6560" s="274" t="s">
        <v>373</v>
      </c>
      <c r="E6560" s="281" t="s">
        <v>1</v>
      </c>
      <c r="F6560" s="282" t="s">
        <v>5584</v>
      </c>
      <c r="H6560" s="283">
        <v>7.94</v>
      </c>
      <c r="L6560" s="279"/>
      <c r="M6560" s="284"/>
      <c r="T6560" s="285"/>
      <c r="AT6560" s="281" t="s">
        <v>373</v>
      </c>
      <c r="AU6560" s="281" t="s">
        <v>90</v>
      </c>
      <c r="AV6560" s="280" t="s">
        <v>90</v>
      </c>
      <c r="AW6560" s="280" t="s">
        <v>31</v>
      </c>
      <c r="AX6560" s="280" t="s">
        <v>77</v>
      </c>
      <c r="AY6560" s="281" t="s">
        <v>366</v>
      </c>
    </row>
    <row r="6561" spans="2:65" s="280" customFormat="1">
      <c r="B6561" s="279"/>
      <c r="D6561" s="274" t="s">
        <v>373</v>
      </c>
      <c r="E6561" s="281" t="s">
        <v>1</v>
      </c>
      <c r="F6561" s="282" t="s">
        <v>5585</v>
      </c>
      <c r="H6561" s="283">
        <v>4.4870000000000001</v>
      </c>
      <c r="L6561" s="279"/>
      <c r="M6561" s="284"/>
      <c r="T6561" s="285"/>
      <c r="AT6561" s="281" t="s">
        <v>373</v>
      </c>
      <c r="AU6561" s="281" t="s">
        <v>90</v>
      </c>
      <c r="AV6561" s="280" t="s">
        <v>90</v>
      </c>
      <c r="AW6561" s="280" t="s">
        <v>31</v>
      </c>
      <c r="AX6561" s="280" t="s">
        <v>77</v>
      </c>
      <c r="AY6561" s="281" t="s">
        <v>366</v>
      </c>
    </row>
    <row r="6562" spans="2:65" s="280" customFormat="1">
      <c r="B6562" s="279"/>
      <c r="D6562" s="274" t="s">
        <v>373</v>
      </c>
      <c r="E6562" s="281" t="s">
        <v>1</v>
      </c>
      <c r="F6562" s="282" t="s">
        <v>5586</v>
      </c>
      <c r="H6562" s="283">
        <v>3.24</v>
      </c>
      <c r="L6562" s="279"/>
      <c r="M6562" s="284"/>
      <c r="T6562" s="285"/>
      <c r="AT6562" s="281" t="s">
        <v>373</v>
      </c>
      <c r="AU6562" s="281" t="s">
        <v>90</v>
      </c>
      <c r="AV6562" s="280" t="s">
        <v>90</v>
      </c>
      <c r="AW6562" s="280" t="s">
        <v>31</v>
      </c>
      <c r="AX6562" s="280" t="s">
        <v>77</v>
      </c>
      <c r="AY6562" s="281" t="s">
        <v>366</v>
      </c>
    </row>
    <row r="6563" spans="2:65" s="280" customFormat="1">
      <c r="B6563" s="279"/>
      <c r="D6563" s="274" t="s">
        <v>373</v>
      </c>
      <c r="E6563" s="281" t="s">
        <v>1</v>
      </c>
      <c r="F6563" s="282" t="s">
        <v>5587</v>
      </c>
      <c r="H6563" s="283">
        <v>3.681</v>
      </c>
      <c r="L6563" s="279"/>
      <c r="M6563" s="284"/>
      <c r="T6563" s="285"/>
      <c r="AT6563" s="281" t="s">
        <v>373</v>
      </c>
      <c r="AU6563" s="281" t="s">
        <v>90</v>
      </c>
      <c r="AV6563" s="280" t="s">
        <v>90</v>
      </c>
      <c r="AW6563" s="280" t="s">
        <v>31</v>
      </c>
      <c r="AX6563" s="280" t="s">
        <v>77</v>
      </c>
      <c r="AY6563" s="281" t="s">
        <v>366</v>
      </c>
    </row>
    <row r="6564" spans="2:65" s="287" customFormat="1">
      <c r="B6564" s="286"/>
      <c r="D6564" s="274" t="s">
        <v>373</v>
      </c>
      <c r="E6564" s="288" t="s">
        <v>1</v>
      </c>
      <c r="F6564" s="289" t="s">
        <v>378</v>
      </c>
      <c r="H6564" s="290">
        <v>95.534999999999997</v>
      </c>
      <c r="L6564" s="286"/>
      <c r="M6564" s="291"/>
      <c r="T6564" s="292"/>
      <c r="AT6564" s="288" t="s">
        <v>373</v>
      </c>
      <c r="AU6564" s="288" t="s">
        <v>90</v>
      </c>
      <c r="AV6564" s="287" t="s">
        <v>371</v>
      </c>
      <c r="AW6564" s="287" t="s">
        <v>31</v>
      </c>
      <c r="AX6564" s="287" t="s">
        <v>84</v>
      </c>
      <c r="AY6564" s="288" t="s">
        <v>366</v>
      </c>
    </row>
    <row r="6565" spans="2:65" s="74" customFormat="1" ht="62.65" customHeight="1">
      <c r="B6565" s="73"/>
      <c r="C6565" s="260" t="s">
        <v>5588</v>
      </c>
      <c r="D6565" s="260" t="s">
        <v>368</v>
      </c>
      <c r="E6565" s="261" t="s">
        <v>5589</v>
      </c>
      <c r="F6565" s="262" t="s">
        <v>5590</v>
      </c>
      <c r="G6565" s="263" t="s">
        <v>630</v>
      </c>
      <c r="H6565" s="264">
        <v>1</v>
      </c>
      <c r="I6565" s="26"/>
      <c r="J6565" s="266">
        <f>ROUND(I6565*H6565,2)</f>
        <v>0</v>
      </c>
      <c r="K6565" s="267"/>
      <c r="L6565" s="73"/>
      <c r="M6565" s="27" t="s">
        <v>1</v>
      </c>
      <c r="N6565" s="233" t="s">
        <v>43</v>
      </c>
      <c r="P6565" s="269">
        <f>O6565*H6565</f>
        <v>0</v>
      </c>
      <c r="Q6565" s="269">
        <v>0</v>
      </c>
      <c r="R6565" s="269">
        <f>Q6565*H6565</f>
        <v>0</v>
      </c>
      <c r="S6565" s="269">
        <v>0</v>
      </c>
      <c r="T6565" s="270">
        <f>S6565*H6565</f>
        <v>0</v>
      </c>
      <c r="AR6565" s="271" t="s">
        <v>495</v>
      </c>
      <c r="AT6565" s="271" t="s">
        <v>368</v>
      </c>
      <c r="AU6565" s="271" t="s">
        <v>90</v>
      </c>
      <c r="AY6565" s="53" t="s">
        <v>366</v>
      </c>
      <c r="BE6565" s="179">
        <f>IF(N6565="základná",J6565,0)</f>
        <v>0</v>
      </c>
      <c r="BF6565" s="179">
        <f>IF(N6565="znížená",J6565,0)</f>
        <v>0</v>
      </c>
      <c r="BG6565" s="179">
        <f>IF(N6565="zákl. prenesená",J6565,0)</f>
        <v>0</v>
      </c>
      <c r="BH6565" s="179">
        <f>IF(N6565="zníž. prenesená",J6565,0)</f>
        <v>0</v>
      </c>
      <c r="BI6565" s="179">
        <f>IF(N6565="nulová",J6565,0)</f>
        <v>0</v>
      </c>
      <c r="BJ6565" s="53" t="s">
        <v>90</v>
      </c>
      <c r="BK6565" s="179">
        <f>ROUND(I6565*H6565,2)</f>
        <v>0</v>
      </c>
      <c r="BL6565" s="53" t="s">
        <v>495</v>
      </c>
      <c r="BM6565" s="271" t="s">
        <v>5591</v>
      </c>
    </row>
    <row r="6566" spans="2:65" s="273" customFormat="1">
      <c r="B6566" s="272"/>
      <c r="D6566" s="274" t="s">
        <v>373</v>
      </c>
      <c r="E6566" s="275" t="s">
        <v>1</v>
      </c>
      <c r="F6566" s="276" t="s">
        <v>739</v>
      </c>
      <c r="H6566" s="275" t="s">
        <v>1</v>
      </c>
      <c r="L6566" s="272"/>
      <c r="M6566" s="277"/>
      <c r="T6566" s="278"/>
      <c r="AT6566" s="275" t="s">
        <v>373</v>
      </c>
      <c r="AU6566" s="275" t="s">
        <v>90</v>
      </c>
      <c r="AV6566" s="273" t="s">
        <v>84</v>
      </c>
      <c r="AW6566" s="273" t="s">
        <v>31</v>
      </c>
      <c r="AX6566" s="273" t="s">
        <v>77</v>
      </c>
      <c r="AY6566" s="275" t="s">
        <v>366</v>
      </c>
    </row>
    <row r="6567" spans="2:65" s="280" customFormat="1">
      <c r="B6567" s="279"/>
      <c r="D6567" s="274" t="s">
        <v>373</v>
      </c>
      <c r="E6567" s="281" t="s">
        <v>1</v>
      </c>
      <c r="F6567" s="282" t="s">
        <v>5592</v>
      </c>
      <c r="H6567" s="283">
        <v>1</v>
      </c>
      <c r="L6567" s="279"/>
      <c r="M6567" s="284"/>
      <c r="T6567" s="285"/>
      <c r="AT6567" s="281" t="s">
        <v>373</v>
      </c>
      <c r="AU6567" s="281" t="s">
        <v>90</v>
      </c>
      <c r="AV6567" s="280" t="s">
        <v>90</v>
      </c>
      <c r="AW6567" s="280" t="s">
        <v>31</v>
      </c>
      <c r="AX6567" s="280" t="s">
        <v>77</v>
      </c>
      <c r="AY6567" s="281" t="s">
        <v>366</v>
      </c>
    </row>
    <row r="6568" spans="2:65" s="287" customFormat="1">
      <c r="B6568" s="286"/>
      <c r="D6568" s="274" t="s">
        <v>373</v>
      </c>
      <c r="E6568" s="288" t="s">
        <v>1</v>
      </c>
      <c r="F6568" s="289" t="s">
        <v>378</v>
      </c>
      <c r="H6568" s="290">
        <v>1</v>
      </c>
      <c r="L6568" s="286"/>
      <c r="M6568" s="291"/>
      <c r="T6568" s="292"/>
      <c r="AT6568" s="288" t="s">
        <v>373</v>
      </c>
      <c r="AU6568" s="288" t="s">
        <v>90</v>
      </c>
      <c r="AV6568" s="287" t="s">
        <v>371</v>
      </c>
      <c r="AW6568" s="287" t="s">
        <v>31</v>
      </c>
      <c r="AX6568" s="287" t="s">
        <v>84</v>
      </c>
      <c r="AY6568" s="288" t="s">
        <v>366</v>
      </c>
    </row>
    <row r="6569" spans="2:65" s="74" customFormat="1" ht="66.75" customHeight="1">
      <c r="B6569" s="73"/>
      <c r="C6569" s="260" t="s">
        <v>5593</v>
      </c>
      <c r="D6569" s="260" t="s">
        <v>368</v>
      </c>
      <c r="E6569" s="261" t="s">
        <v>5594</v>
      </c>
      <c r="F6569" s="262" t="s">
        <v>5595</v>
      </c>
      <c r="G6569" s="263" t="s">
        <v>630</v>
      </c>
      <c r="H6569" s="264">
        <v>1</v>
      </c>
      <c r="I6569" s="26"/>
      <c r="J6569" s="266">
        <f>ROUND(I6569*H6569,2)</f>
        <v>0</v>
      </c>
      <c r="K6569" s="267"/>
      <c r="L6569" s="73"/>
      <c r="M6569" s="27" t="s">
        <v>1</v>
      </c>
      <c r="N6569" s="233" t="s">
        <v>43</v>
      </c>
      <c r="P6569" s="269">
        <f>O6569*H6569</f>
        <v>0</v>
      </c>
      <c r="Q6569" s="269">
        <v>0</v>
      </c>
      <c r="R6569" s="269">
        <f>Q6569*H6569</f>
        <v>0</v>
      </c>
      <c r="S6569" s="269">
        <v>0</v>
      </c>
      <c r="T6569" s="270">
        <f>S6569*H6569</f>
        <v>0</v>
      </c>
      <c r="AR6569" s="271" t="s">
        <v>495</v>
      </c>
      <c r="AT6569" s="271" t="s">
        <v>368</v>
      </c>
      <c r="AU6569" s="271" t="s">
        <v>90</v>
      </c>
      <c r="AY6569" s="53" t="s">
        <v>366</v>
      </c>
      <c r="BE6569" s="179">
        <f>IF(N6569="základná",J6569,0)</f>
        <v>0</v>
      </c>
      <c r="BF6569" s="179">
        <f>IF(N6569="znížená",J6569,0)</f>
        <v>0</v>
      </c>
      <c r="BG6569" s="179">
        <f>IF(N6569="zákl. prenesená",J6569,0)</f>
        <v>0</v>
      </c>
      <c r="BH6569" s="179">
        <f>IF(N6569="zníž. prenesená",J6569,0)</f>
        <v>0</v>
      </c>
      <c r="BI6569" s="179">
        <f>IF(N6569="nulová",J6569,0)</f>
        <v>0</v>
      </c>
      <c r="BJ6569" s="53" t="s">
        <v>90</v>
      </c>
      <c r="BK6569" s="179">
        <f>ROUND(I6569*H6569,2)</f>
        <v>0</v>
      </c>
      <c r="BL6569" s="53" t="s">
        <v>495</v>
      </c>
      <c r="BM6569" s="271" t="s">
        <v>5596</v>
      </c>
    </row>
    <row r="6570" spans="2:65" s="273" customFormat="1">
      <c r="B6570" s="272"/>
      <c r="D6570" s="274" t="s">
        <v>373</v>
      </c>
      <c r="E6570" s="275" t="s">
        <v>1</v>
      </c>
      <c r="F6570" s="276" t="s">
        <v>739</v>
      </c>
      <c r="H6570" s="275" t="s">
        <v>1</v>
      </c>
      <c r="L6570" s="272"/>
      <c r="M6570" s="277"/>
      <c r="T6570" s="278"/>
      <c r="AT6570" s="275" t="s">
        <v>373</v>
      </c>
      <c r="AU6570" s="275" t="s">
        <v>90</v>
      </c>
      <c r="AV6570" s="273" t="s">
        <v>84</v>
      </c>
      <c r="AW6570" s="273" t="s">
        <v>31</v>
      </c>
      <c r="AX6570" s="273" t="s">
        <v>77</v>
      </c>
      <c r="AY6570" s="275" t="s">
        <v>366</v>
      </c>
    </row>
    <row r="6571" spans="2:65" s="280" customFormat="1">
      <c r="B6571" s="279"/>
      <c r="D6571" s="274" t="s">
        <v>373</v>
      </c>
      <c r="E6571" s="281" t="s">
        <v>1</v>
      </c>
      <c r="F6571" s="282" t="s">
        <v>5597</v>
      </c>
      <c r="H6571" s="283">
        <v>1</v>
      </c>
      <c r="L6571" s="279"/>
      <c r="M6571" s="284"/>
      <c r="T6571" s="285"/>
      <c r="AT6571" s="281" t="s">
        <v>373</v>
      </c>
      <c r="AU6571" s="281" t="s">
        <v>90</v>
      </c>
      <c r="AV6571" s="280" t="s">
        <v>90</v>
      </c>
      <c r="AW6571" s="280" t="s">
        <v>31</v>
      </c>
      <c r="AX6571" s="280" t="s">
        <v>77</v>
      </c>
      <c r="AY6571" s="281" t="s">
        <v>366</v>
      </c>
    </row>
    <row r="6572" spans="2:65" s="287" customFormat="1">
      <c r="B6572" s="286"/>
      <c r="D6572" s="274" t="s">
        <v>373</v>
      </c>
      <c r="E6572" s="288" t="s">
        <v>1</v>
      </c>
      <c r="F6572" s="289" t="s">
        <v>378</v>
      </c>
      <c r="H6572" s="290">
        <v>1</v>
      </c>
      <c r="L6572" s="286"/>
      <c r="M6572" s="291"/>
      <c r="T6572" s="292"/>
      <c r="AT6572" s="288" t="s">
        <v>373</v>
      </c>
      <c r="AU6572" s="288" t="s">
        <v>90</v>
      </c>
      <c r="AV6572" s="287" t="s">
        <v>371</v>
      </c>
      <c r="AW6572" s="287" t="s">
        <v>31</v>
      </c>
      <c r="AX6572" s="287" t="s">
        <v>84</v>
      </c>
      <c r="AY6572" s="288" t="s">
        <v>366</v>
      </c>
    </row>
    <row r="6573" spans="2:65" s="74" customFormat="1" ht="62.65" customHeight="1">
      <c r="B6573" s="73"/>
      <c r="C6573" s="260" t="s">
        <v>5598</v>
      </c>
      <c r="D6573" s="260" t="s">
        <v>368</v>
      </c>
      <c r="E6573" s="261" t="s">
        <v>5599</v>
      </c>
      <c r="F6573" s="262" t="s">
        <v>5600</v>
      </c>
      <c r="G6573" s="263" t="s">
        <v>630</v>
      </c>
      <c r="H6573" s="264">
        <v>1</v>
      </c>
      <c r="I6573" s="26"/>
      <c r="J6573" s="266">
        <f>ROUND(I6573*H6573,2)</f>
        <v>0</v>
      </c>
      <c r="K6573" s="267"/>
      <c r="L6573" s="73"/>
      <c r="M6573" s="27" t="s">
        <v>1</v>
      </c>
      <c r="N6573" s="233" t="s">
        <v>43</v>
      </c>
      <c r="P6573" s="269">
        <f>O6573*H6573</f>
        <v>0</v>
      </c>
      <c r="Q6573" s="269">
        <v>0</v>
      </c>
      <c r="R6573" s="269">
        <f>Q6573*H6573</f>
        <v>0</v>
      </c>
      <c r="S6573" s="269">
        <v>0</v>
      </c>
      <c r="T6573" s="270">
        <f>S6573*H6573</f>
        <v>0</v>
      </c>
      <c r="AR6573" s="271" t="s">
        <v>495</v>
      </c>
      <c r="AT6573" s="271" t="s">
        <v>368</v>
      </c>
      <c r="AU6573" s="271" t="s">
        <v>90</v>
      </c>
      <c r="AY6573" s="53" t="s">
        <v>366</v>
      </c>
      <c r="BE6573" s="179">
        <f>IF(N6573="základná",J6573,0)</f>
        <v>0</v>
      </c>
      <c r="BF6573" s="179">
        <f>IF(N6573="znížená",J6573,0)</f>
        <v>0</v>
      </c>
      <c r="BG6573" s="179">
        <f>IF(N6573="zákl. prenesená",J6573,0)</f>
        <v>0</v>
      </c>
      <c r="BH6573" s="179">
        <f>IF(N6573="zníž. prenesená",J6573,0)</f>
        <v>0</v>
      </c>
      <c r="BI6573" s="179">
        <f>IF(N6573="nulová",J6573,0)</f>
        <v>0</v>
      </c>
      <c r="BJ6573" s="53" t="s">
        <v>90</v>
      </c>
      <c r="BK6573" s="179">
        <f>ROUND(I6573*H6573,2)</f>
        <v>0</v>
      </c>
      <c r="BL6573" s="53" t="s">
        <v>495</v>
      </c>
      <c r="BM6573" s="271" t="s">
        <v>5601</v>
      </c>
    </row>
    <row r="6574" spans="2:65" s="273" customFormat="1">
      <c r="B6574" s="272"/>
      <c r="D6574" s="274" t="s">
        <v>373</v>
      </c>
      <c r="E6574" s="275" t="s">
        <v>1</v>
      </c>
      <c r="F6574" s="276" t="s">
        <v>746</v>
      </c>
      <c r="H6574" s="275" t="s">
        <v>1</v>
      </c>
      <c r="L6574" s="272"/>
      <c r="M6574" s="277"/>
      <c r="T6574" s="278"/>
      <c r="AT6574" s="275" t="s">
        <v>373</v>
      </c>
      <c r="AU6574" s="275" t="s">
        <v>90</v>
      </c>
      <c r="AV6574" s="273" t="s">
        <v>84</v>
      </c>
      <c r="AW6574" s="273" t="s">
        <v>31</v>
      </c>
      <c r="AX6574" s="273" t="s">
        <v>77</v>
      </c>
      <c r="AY6574" s="275" t="s">
        <v>366</v>
      </c>
    </row>
    <row r="6575" spans="2:65" s="280" customFormat="1">
      <c r="B6575" s="279"/>
      <c r="D6575" s="274" t="s">
        <v>373</v>
      </c>
      <c r="E6575" s="281" t="s">
        <v>1</v>
      </c>
      <c r="F6575" s="282" t="s">
        <v>5602</v>
      </c>
      <c r="H6575" s="283">
        <v>1</v>
      </c>
      <c r="L6575" s="279"/>
      <c r="M6575" s="284"/>
      <c r="T6575" s="285"/>
      <c r="AT6575" s="281" t="s">
        <v>373</v>
      </c>
      <c r="AU6575" s="281" t="s">
        <v>90</v>
      </c>
      <c r="AV6575" s="280" t="s">
        <v>90</v>
      </c>
      <c r="AW6575" s="280" t="s">
        <v>31</v>
      </c>
      <c r="AX6575" s="280" t="s">
        <v>77</v>
      </c>
      <c r="AY6575" s="281" t="s">
        <v>366</v>
      </c>
    </row>
    <row r="6576" spans="2:65" s="287" customFormat="1">
      <c r="B6576" s="286"/>
      <c r="D6576" s="274" t="s">
        <v>373</v>
      </c>
      <c r="E6576" s="288" t="s">
        <v>1</v>
      </c>
      <c r="F6576" s="289" t="s">
        <v>378</v>
      </c>
      <c r="H6576" s="290">
        <v>1</v>
      </c>
      <c r="L6576" s="286"/>
      <c r="M6576" s="291"/>
      <c r="T6576" s="292"/>
      <c r="AT6576" s="288" t="s">
        <v>373</v>
      </c>
      <c r="AU6576" s="288" t="s">
        <v>90</v>
      </c>
      <c r="AV6576" s="287" t="s">
        <v>371</v>
      </c>
      <c r="AW6576" s="287" t="s">
        <v>31</v>
      </c>
      <c r="AX6576" s="287" t="s">
        <v>84</v>
      </c>
      <c r="AY6576" s="288" t="s">
        <v>366</v>
      </c>
    </row>
    <row r="6577" spans="2:65" s="74" customFormat="1" ht="66.75" customHeight="1">
      <c r="B6577" s="73"/>
      <c r="C6577" s="260" t="s">
        <v>5603</v>
      </c>
      <c r="D6577" s="260" t="s">
        <v>368</v>
      </c>
      <c r="E6577" s="261" t="s">
        <v>5604</v>
      </c>
      <c r="F6577" s="262" t="s">
        <v>5605</v>
      </c>
      <c r="G6577" s="263" t="s">
        <v>630</v>
      </c>
      <c r="H6577" s="264">
        <v>1</v>
      </c>
      <c r="I6577" s="26"/>
      <c r="J6577" s="266">
        <f>ROUND(I6577*H6577,2)</f>
        <v>0</v>
      </c>
      <c r="K6577" s="267"/>
      <c r="L6577" s="73"/>
      <c r="M6577" s="27" t="s">
        <v>1</v>
      </c>
      <c r="N6577" s="233" t="s">
        <v>43</v>
      </c>
      <c r="P6577" s="269">
        <f>O6577*H6577</f>
        <v>0</v>
      </c>
      <c r="Q6577" s="269">
        <v>0</v>
      </c>
      <c r="R6577" s="269">
        <f>Q6577*H6577</f>
        <v>0</v>
      </c>
      <c r="S6577" s="269">
        <v>0</v>
      </c>
      <c r="T6577" s="270">
        <f>S6577*H6577</f>
        <v>0</v>
      </c>
      <c r="AR6577" s="271" t="s">
        <v>495</v>
      </c>
      <c r="AT6577" s="271" t="s">
        <v>368</v>
      </c>
      <c r="AU6577" s="271" t="s">
        <v>90</v>
      </c>
      <c r="AY6577" s="53" t="s">
        <v>366</v>
      </c>
      <c r="BE6577" s="179">
        <f>IF(N6577="základná",J6577,0)</f>
        <v>0</v>
      </c>
      <c r="BF6577" s="179">
        <f>IF(N6577="znížená",J6577,0)</f>
        <v>0</v>
      </c>
      <c r="BG6577" s="179">
        <f>IF(N6577="zákl. prenesená",J6577,0)</f>
        <v>0</v>
      </c>
      <c r="BH6577" s="179">
        <f>IF(N6577="zníž. prenesená",J6577,0)</f>
        <v>0</v>
      </c>
      <c r="BI6577" s="179">
        <f>IF(N6577="nulová",J6577,0)</f>
        <v>0</v>
      </c>
      <c r="BJ6577" s="53" t="s">
        <v>90</v>
      </c>
      <c r="BK6577" s="179">
        <f>ROUND(I6577*H6577,2)</f>
        <v>0</v>
      </c>
      <c r="BL6577" s="53" t="s">
        <v>495</v>
      </c>
      <c r="BM6577" s="271" t="s">
        <v>5606</v>
      </c>
    </row>
    <row r="6578" spans="2:65" s="273" customFormat="1">
      <c r="B6578" s="272"/>
      <c r="D6578" s="274" t="s">
        <v>373</v>
      </c>
      <c r="E6578" s="275" t="s">
        <v>1</v>
      </c>
      <c r="F6578" s="276" t="s">
        <v>746</v>
      </c>
      <c r="H6578" s="275" t="s">
        <v>1</v>
      </c>
      <c r="L6578" s="272"/>
      <c r="M6578" s="277"/>
      <c r="T6578" s="278"/>
      <c r="AT6578" s="275" t="s">
        <v>373</v>
      </c>
      <c r="AU6578" s="275" t="s">
        <v>90</v>
      </c>
      <c r="AV6578" s="273" t="s">
        <v>84</v>
      </c>
      <c r="AW6578" s="273" t="s">
        <v>31</v>
      </c>
      <c r="AX6578" s="273" t="s">
        <v>77</v>
      </c>
      <c r="AY6578" s="275" t="s">
        <v>366</v>
      </c>
    </row>
    <row r="6579" spans="2:65" s="280" customFormat="1">
      <c r="B6579" s="279"/>
      <c r="D6579" s="274" t="s">
        <v>373</v>
      </c>
      <c r="E6579" s="281" t="s">
        <v>1</v>
      </c>
      <c r="F6579" s="282" t="s">
        <v>5607</v>
      </c>
      <c r="H6579" s="283">
        <v>1</v>
      </c>
      <c r="L6579" s="279"/>
      <c r="M6579" s="284"/>
      <c r="T6579" s="285"/>
      <c r="AT6579" s="281" t="s">
        <v>373</v>
      </c>
      <c r="AU6579" s="281" t="s">
        <v>90</v>
      </c>
      <c r="AV6579" s="280" t="s">
        <v>90</v>
      </c>
      <c r="AW6579" s="280" t="s">
        <v>31</v>
      </c>
      <c r="AX6579" s="280" t="s">
        <v>77</v>
      </c>
      <c r="AY6579" s="281" t="s">
        <v>366</v>
      </c>
    </row>
    <row r="6580" spans="2:65" s="287" customFormat="1">
      <c r="B6580" s="286"/>
      <c r="D6580" s="274" t="s">
        <v>373</v>
      </c>
      <c r="E6580" s="288" t="s">
        <v>1</v>
      </c>
      <c r="F6580" s="289" t="s">
        <v>378</v>
      </c>
      <c r="H6580" s="290">
        <v>1</v>
      </c>
      <c r="L6580" s="286"/>
      <c r="M6580" s="291"/>
      <c r="T6580" s="292"/>
      <c r="AT6580" s="288" t="s">
        <v>373</v>
      </c>
      <c r="AU6580" s="288" t="s">
        <v>90</v>
      </c>
      <c r="AV6580" s="287" t="s">
        <v>371</v>
      </c>
      <c r="AW6580" s="287" t="s">
        <v>31</v>
      </c>
      <c r="AX6580" s="287" t="s">
        <v>84</v>
      </c>
      <c r="AY6580" s="288" t="s">
        <v>366</v>
      </c>
    </row>
    <row r="6581" spans="2:65" s="74" customFormat="1" ht="62.65" customHeight="1">
      <c r="B6581" s="73"/>
      <c r="C6581" s="260" t="s">
        <v>5608</v>
      </c>
      <c r="D6581" s="260" t="s">
        <v>368</v>
      </c>
      <c r="E6581" s="261" t="s">
        <v>5609</v>
      </c>
      <c r="F6581" s="262" t="s">
        <v>5610</v>
      </c>
      <c r="G6581" s="263" t="s">
        <v>630</v>
      </c>
      <c r="H6581" s="264">
        <v>1</v>
      </c>
      <c r="I6581" s="26"/>
      <c r="J6581" s="266">
        <f>ROUND(I6581*H6581,2)</f>
        <v>0</v>
      </c>
      <c r="K6581" s="267"/>
      <c r="L6581" s="73"/>
      <c r="M6581" s="27" t="s">
        <v>1</v>
      </c>
      <c r="N6581" s="233" t="s">
        <v>43</v>
      </c>
      <c r="P6581" s="269">
        <f>O6581*H6581</f>
        <v>0</v>
      </c>
      <c r="Q6581" s="269">
        <v>0</v>
      </c>
      <c r="R6581" s="269">
        <f>Q6581*H6581</f>
        <v>0</v>
      </c>
      <c r="S6581" s="269">
        <v>0</v>
      </c>
      <c r="T6581" s="270">
        <f>S6581*H6581</f>
        <v>0</v>
      </c>
      <c r="AR6581" s="271" t="s">
        <v>495</v>
      </c>
      <c r="AT6581" s="271" t="s">
        <v>368</v>
      </c>
      <c r="AU6581" s="271" t="s">
        <v>90</v>
      </c>
      <c r="AY6581" s="53" t="s">
        <v>366</v>
      </c>
      <c r="BE6581" s="179">
        <f>IF(N6581="základná",J6581,0)</f>
        <v>0</v>
      </c>
      <c r="BF6581" s="179">
        <f>IF(N6581="znížená",J6581,0)</f>
        <v>0</v>
      </c>
      <c r="BG6581" s="179">
        <f>IF(N6581="zákl. prenesená",J6581,0)</f>
        <v>0</v>
      </c>
      <c r="BH6581" s="179">
        <f>IF(N6581="zníž. prenesená",J6581,0)</f>
        <v>0</v>
      </c>
      <c r="BI6581" s="179">
        <f>IF(N6581="nulová",J6581,0)</f>
        <v>0</v>
      </c>
      <c r="BJ6581" s="53" t="s">
        <v>90</v>
      </c>
      <c r="BK6581" s="179">
        <f>ROUND(I6581*H6581,2)</f>
        <v>0</v>
      </c>
      <c r="BL6581" s="53" t="s">
        <v>495</v>
      </c>
      <c r="BM6581" s="271" t="s">
        <v>5611</v>
      </c>
    </row>
    <row r="6582" spans="2:65" s="273" customFormat="1">
      <c r="B6582" s="272"/>
      <c r="D6582" s="274" t="s">
        <v>373</v>
      </c>
      <c r="E6582" s="275" t="s">
        <v>1</v>
      </c>
      <c r="F6582" s="276" t="s">
        <v>749</v>
      </c>
      <c r="H6582" s="275" t="s">
        <v>1</v>
      </c>
      <c r="L6582" s="272"/>
      <c r="M6582" s="277"/>
      <c r="T6582" s="278"/>
      <c r="AT6582" s="275" t="s">
        <v>373</v>
      </c>
      <c r="AU6582" s="275" t="s">
        <v>90</v>
      </c>
      <c r="AV6582" s="273" t="s">
        <v>84</v>
      </c>
      <c r="AW6582" s="273" t="s">
        <v>31</v>
      </c>
      <c r="AX6582" s="273" t="s">
        <v>77</v>
      </c>
      <c r="AY6582" s="275" t="s">
        <v>366</v>
      </c>
    </row>
    <row r="6583" spans="2:65" s="280" customFormat="1">
      <c r="B6583" s="279"/>
      <c r="D6583" s="274" t="s">
        <v>373</v>
      </c>
      <c r="E6583" s="281" t="s">
        <v>1</v>
      </c>
      <c r="F6583" s="282" t="s">
        <v>5612</v>
      </c>
      <c r="H6583" s="283">
        <v>1</v>
      </c>
      <c r="L6583" s="279"/>
      <c r="M6583" s="284"/>
      <c r="T6583" s="285"/>
      <c r="AT6583" s="281" t="s">
        <v>373</v>
      </c>
      <c r="AU6583" s="281" t="s">
        <v>90</v>
      </c>
      <c r="AV6583" s="280" t="s">
        <v>90</v>
      </c>
      <c r="AW6583" s="280" t="s">
        <v>31</v>
      </c>
      <c r="AX6583" s="280" t="s">
        <v>77</v>
      </c>
      <c r="AY6583" s="281" t="s">
        <v>366</v>
      </c>
    </row>
    <row r="6584" spans="2:65" s="287" customFormat="1">
      <c r="B6584" s="286"/>
      <c r="D6584" s="274" t="s">
        <v>373</v>
      </c>
      <c r="E6584" s="288" t="s">
        <v>1</v>
      </c>
      <c r="F6584" s="289" t="s">
        <v>378</v>
      </c>
      <c r="H6584" s="290">
        <v>1</v>
      </c>
      <c r="L6584" s="286"/>
      <c r="M6584" s="291"/>
      <c r="T6584" s="292"/>
      <c r="AT6584" s="288" t="s">
        <v>373</v>
      </c>
      <c r="AU6584" s="288" t="s">
        <v>90</v>
      </c>
      <c r="AV6584" s="287" t="s">
        <v>371</v>
      </c>
      <c r="AW6584" s="287" t="s">
        <v>31</v>
      </c>
      <c r="AX6584" s="287" t="s">
        <v>84</v>
      </c>
      <c r="AY6584" s="288" t="s">
        <v>366</v>
      </c>
    </row>
    <row r="6585" spans="2:65" s="74" customFormat="1" ht="66.75" customHeight="1">
      <c r="B6585" s="73"/>
      <c r="C6585" s="260" t="s">
        <v>5613</v>
      </c>
      <c r="D6585" s="260" t="s">
        <v>368</v>
      </c>
      <c r="E6585" s="261" t="s">
        <v>5614</v>
      </c>
      <c r="F6585" s="262" t="s">
        <v>5615</v>
      </c>
      <c r="G6585" s="263" t="s">
        <v>630</v>
      </c>
      <c r="H6585" s="264">
        <v>1</v>
      </c>
      <c r="I6585" s="26"/>
      <c r="J6585" s="266">
        <f>ROUND(I6585*H6585,2)</f>
        <v>0</v>
      </c>
      <c r="K6585" s="267"/>
      <c r="L6585" s="73"/>
      <c r="M6585" s="27" t="s">
        <v>1</v>
      </c>
      <c r="N6585" s="233" t="s">
        <v>43</v>
      </c>
      <c r="P6585" s="269">
        <f>O6585*H6585</f>
        <v>0</v>
      </c>
      <c r="Q6585" s="269">
        <v>0</v>
      </c>
      <c r="R6585" s="269">
        <f>Q6585*H6585</f>
        <v>0</v>
      </c>
      <c r="S6585" s="269">
        <v>0</v>
      </c>
      <c r="T6585" s="270">
        <f>S6585*H6585</f>
        <v>0</v>
      </c>
      <c r="AR6585" s="271" t="s">
        <v>495</v>
      </c>
      <c r="AT6585" s="271" t="s">
        <v>368</v>
      </c>
      <c r="AU6585" s="271" t="s">
        <v>90</v>
      </c>
      <c r="AY6585" s="53" t="s">
        <v>366</v>
      </c>
      <c r="BE6585" s="179">
        <f>IF(N6585="základná",J6585,0)</f>
        <v>0</v>
      </c>
      <c r="BF6585" s="179">
        <f>IF(N6585="znížená",J6585,0)</f>
        <v>0</v>
      </c>
      <c r="BG6585" s="179">
        <f>IF(N6585="zákl. prenesená",J6585,0)</f>
        <v>0</v>
      </c>
      <c r="BH6585" s="179">
        <f>IF(N6585="zníž. prenesená",J6585,0)</f>
        <v>0</v>
      </c>
      <c r="BI6585" s="179">
        <f>IF(N6585="nulová",J6585,0)</f>
        <v>0</v>
      </c>
      <c r="BJ6585" s="53" t="s">
        <v>90</v>
      </c>
      <c r="BK6585" s="179">
        <f>ROUND(I6585*H6585,2)</f>
        <v>0</v>
      </c>
      <c r="BL6585" s="53" t="s">
        <v>495</v>
      </c>
      <c r="BM6585" s="271" t="s">
        <v>5616</v>
      </c>
    </row>
    <row r="6586" spans="2:65" s="273" customFormat="1">
      <c r="B6586" s="272"/>
      <c r="D6586" s="274" t="s">
        <v>373</v>
      </c>
      <c r="E6586" s="275" t="s">
        <v>1</v>
      </c>
      <c r="F6586" s="276" t="s">
        <v>749</v>
      </c>
      <c r="H6586" s="275" t="s">
        <v>1</v>
      </c>
      <c r="L6586" s="272"/>
      <c r="M6586" s="277"/>
      <c r="T6586" s="278"/>
      <c r="AT6586" s="275" t="s">
        <v>373</v>
      </c>
      <c r="AU6586" s="275" t="s">
        <v>90</v>
      </c>
      <c r="AV6586" s="273" t="s">
        <v>84</v>
      </c>
      <c r="AW6586" s="273" t="s">
        <v>31</v>
      </c>
      <c r="AX6586" s="273" t="s">
        <v>77</v>
      </c>
      <c r="AY6586" s="275" t="s">
        <v>366</v>
      </c>
    </row>
    <row r="6587" spans="2:65" s="280" customFormat="1">
      <c r="B6587" s="279"/>
      <c r="D6587" s="274" t="s">
        <v>373</v>
      </c>
      <c r="E6587" s="281" t="s">
        <v>1</v>
      </c>
      <c r="F6587" s="282" t="s">
        <v>5617</v>
      </c>
      <c r="H6587" s="283">
        <v>1</v>
      </c>
      <c r="L6587" s="279"/>
      <c r="M6587" s="284"/>
      <c r="T6587" s="285"/>
      <c r="AT6587" s="281" t="s">
        <v>373</v>
      </c>
      <c r="AU6587" s="281" t="s">
        <v>90</v>
      </c>
      <c r="AV6587" s="280" t="s">
        <v>90</v>
      </c>
      <c r="AW6587" s="280" t="s">
        <v>31</v>
      </c>
      <c r="AX6587" s="280" t="s">
        <v>77</v>
      </c>
      <c r="AY6587" s="281" t="s">
        <v>366</v>
      </c>
    </row>
    <row r="6588" spans="2:65" s="287" customFormat="1">
      <c r="B6588" s="286"/>
      <c r="D6588" s="274" t="s">
        <v>373</v>
      </c>
      <c r="E6588" s="288" t="s">
        <v>1</v>
      </c>
      <c r="F6588" s="289" t="s">
        <v>378</v>
      </c>
      <c r="H6588" s="290">
        <v>1</v>
      </c>
      <c r="L6588" s="286"/>
      <c r="M6588" s="291"/>
      <c r="T6588" s="292"/>
      <c r="AT6588" s="288" t="s">
        <v>373</v>
      </c>
      <c r="AU6588" s="288" t="s">
        <v>90</v>
      </c>
      <c r="AV6588" s="287" t="s">
        <v>371</v>
      </c>
      <c r="AW6588" s="287" t="s">
        <v>31</v>
      </c>
      <c r="AX6588" s="287" t="s">
        <v>84</v>
      </c>
      <c r="AY6588" s="288" t="s">
        <v>366</v>
      </c>
    </row>
    <row r="6589" spans="2:65" s="74" customFormat="1" ht="62.65" customHeight="1">
      <c r="B6589" s="73"/>
      <c r="C6589" s="260" t="s">
        <v>5618</v>
      </c>
      <c r="D6589" s="260" t="s">
        <v>368</v>
      </c>
      <c r="E6589" s="261" t="s">
        <v>5619</v>
      </c>
      <c r="F6589" s="262" t="s">
        <v>5620</v>
      </c>
      <c r="G6589" s="263" t="s">
        <v>630</v>
      </c>
      <c r="H6589" s="264">
        <v>1</v>
      </c>
      <c r="I6589" s="26"/>
      <c r="J6589" s="266">
        <f>ROUND(I6589*H6589,2)</f>
        <v>0</v>
      </c>
      <c r="K6589" s="267"/>
      <c r="L6589" s="73"/>
      <c r="M6589" s="27" t="s">
        <v>1</v>
      </c>
      <c r="N6589" s="233" t="s">
        <v>43</v>
      </c>
      <c r="P6589" s="269">
        <f>O6589*H6589</f>
        <v>0</v>
      </c>
      <c r="Q6589" s="269">
        <v>0</v>
      </c>
      <c r="R6589" s="269">
        <f>Q6589*H6589</f>
        <v>0</v>
      </c>
      <c r="S6589" s="269">
        <v>0</v>
      </c>
      <c r="T6589" s="270">
        <f>S6589*H6589</f>
        <v>0</v>
      </c>
      <c r="AR6589" s="271" t="s">
        <v>495</v>
      </c>
      <c r="AT6589" s="271" t="s">
        <v>368</v>
      </c>
      <c r="AU6589" s="271" t="s">
        <v>90</v>
      </c>
      <c r="AY6589" s="53" t="s">
        <v>366</v>
      </c>
      <c r="BE6589" s="179">
        <f>IF(N6589="základná",J6589,0)</f>
        <v>0</v>
      </c>
      <c r="BF6589" s="179">
        <f>IF(N6589="znížená",J6589,0)</f>
        <v>0</v>
      </c>
      <c r="BG6589" s="179">
        <f>IF(N6589="zákl. prenesená",J6589,0)</f>
        <v>0</v>
      </c>
      <c r="BH6589" s="179">
        <f>IF(N6589="zníž. prenesená",J6589,0)</f>
        <v>0</v>
      </c>
      <c r="BI6589" s="179">
        <f>IF(N6589="nulová",J6589,0)</f>
        <v>0</v>
      </c>
      <c r="BJ6589" s="53" t="s">
        <v>90</v>
      </c>
      <c r="BK6589" s="179">
        <f>ROUND(I6589*H6589,2)</f>
        <v>0</v>
      </c>
      <c r="BL6589" s="53" t="s">
        <v>495</v>
      </c>
      <c r="BM6589" s="271" t="s">
        <v>5621</v>
      </c>
    </row>
    <row r="6590" spans="2:65" s="273" customFormat="1">
      <c r="B6590" s="272"/>
      <c r="D6590" s="274" t="s">
        <v>373</v>
      </c>
      <c r="E6590" s="275" t="s">
        <v>1</v>
      </c>
      <c r="F6590" s="276" t="s">
        <v>752</v>
      </c>
      <c r="H6590" s="275" t="s">
        <v>1</v>
      </c>
      <c r="L6590" s="272"/>
      <c r="M6590" s="277"/>
      <c r="T6590" s="278"/>
      <c r="AT6590" s="275" t="s">
        <v>373</v>
      </c>
      <c r="AU6590" s="275" t="s">
        <v>90</v>
      </c>
      <c r="AV6590" s="273" t="s">
        <v>84</v>
      </c>
      <c r="AW6590" s="273" t="s">
        <v>31</v>
      </c>
      <c r="AX6590" s="273" t="s">
        <v>77</v>
      </c>
      <c r="AY6590" s="275" t="s">
        <v>366</v>
      </c>
    </row>
    <row r="6591" spans="2:65" s="280" customFormat="1">
      <c r="B6591" s="279"/>
      <c r="D6591" s="274" t="s">
        <v>373</v>
      </c>
      <c r="E6591" s="281" t="s">
        <v>1</v>
      </c>
      <c r="F6591" s="282" t="s">
        <v>5622</v>
      </c>
      <c r="H6591" s="283">
        <v>1</v>
      </c>
      <c r="L6591" s="279"/>
      <c r="M6591" s="284"/>
      <c r="T6591" s="285"/>
      <c r="AT6591" s="281" t="s">
        <v>373</v>
      </c>
      <c r="AU6591" s="281" t="s">
        <v>90</v>
      </c>
      <c r="AV6591" s="280" t="s">
        <v>90</v>
      </c>
      <c r="AW6591" s="280" t="s">
        <v>31</v>
      </c>
      <c r="AX6591" s="280" t="s">
        <v>77</v>
      </c>
      <c r="AY6591" s="281" t="s">
        <v>366</v>
      </c>
    </row>
    <row r="6592" spans="2:65" s="287" customFormat="1">
      <c r="B6592" s="286"/>
      <c r="D6592" s="274" t="s">
        <v>373</v>
      </c>
      <c r="E6592" s="288" t="s">
        <v>1</v>
      </c>
      <c r="F6592" s="289" t="s">
        <v>378</v>
      </c>
      <c r="H6592" s="290">
        <v>1</v>
      </c>
      <c r="L6592" s="286"/>
      <c r="M6592" s="291"/>
      <c r="T6592" s="292"/>
      <c r="AT6592" s="288" t="s">
        <v>373</v>
      </c>
      <c r="AU6592" s="288" t="s">
        <v>90</v>
      </c>
      <c r="AV6592" s="287" t="s">
        <v>371</v>
      </c>
      <c r="AW6592" s="287" t="s">
        <v>31</v>
      </c>
      <c r="AX6592" s="287" t="s">
        <v>84</v>
      </c>
      <c r="AY6592" s="288" t="s">
        <v>366</v>
      </c>
    </row>
    <row r="6593" spans="2:65" s="74" customFormat="1" ht="66.75" customHeight="1">
      <c r="B6593" s="73"/>
      <c r="C6593" s="260" t="s">
        <v>5623</v>
      </c>
      <c r="D6593" s="260" t="s">
        <v>368</v>
      </c>
      <c r="E6593" s="261" t="s">
        <v>5624</v>
      </c>
      <c r="F6593" s="262" t="s">
        <v>5625</v>
      </c>
      <c r="G6593" s="263" t="s">
        <v>630</v>
      </c>
      <c r="H6593" s="264">
        <v>1</v>
      </c>
      <c r="I6593" s="26"/>
      <c r="J6593" s="266">
        <f>ROUND(I6593*H6593,2)</f>
        <v>0</v>
      </c>
      <c r="K6593" s="267"/>
      <c r="L6593" s="73"/>
      <c r="M6593" s="27" t="s">
        <v>1</v>
      </c>
      <c r="N6593" s="233" t="s">
        <v>43</v>
      </c>
      <c r="P6593" s="269">
        <f>O6593*H6593</f>
        <v>0</v>
      </c>
      <c r="Q6593" s="269">
        <v>0</v>
      </c>
      <c r="R6593" s="269">
        <f>Q6593*H6593</f>
        <v>0</v>
      </c>
      <c r="S6593" s="269">
        <v>0</v>
      </c>
      <c r="T6593" s="270">
        <f>S6593*H6593</f>
        <v>0</v>
      </c>
      <c r="AR6593" s="271" t="s">
        <v>495</v>
      </c>
      <c r="AT6593" s="271" t="s">
        <v>368</v>
      </c>
      <c r="AU6593" s="271" t="s">
        <v>90</v>
      </c>
      <c r="AY6593" s="53" t="s">
        <v>366</v>
      </c>
      <c r="BE6593" s="179">
        <f>IF(N6593="základná",J6593,0)</f>
        <v>0</v>
      </c>
      <c r="BF6593" s="179">
        <f>IF(N6593="znížená",J6593,0)</f>
        <v>0</v>
      </c>
      <c r="BG6593" s="179">
        <f>IF(N6593="zákl. prenesená",J6593,0)</f>
        <v>0</v>
      </c>
      <c r="BH6593" s="179">
        <f>IF(N6593="zníž. prenesená",J6593,0)</f>
        <v>0</v>
      </c>
      <c r="BI6593" s="179">
        <f>IF(N6593="nulová",J6593,0)</f>
        <v>0</v>
      </c>
      <c r="BJ6593" s="53" t="s">
        <v>90</v>
      </c>
      <c r="BK6593" s="179">
        <f>ROUND(I6593*H6593,2)</f>
        <v>0</v>
      </c>
      <c r="BL6593" s="53" t="s">
        <v>495</v>
      </c>
      <c r="BM6593" s="271" t="s">
        <v>5626</v>
      </c>
    </row>
    <row r="6594" spans="2:65" s="273" customFormat="1">
      <c r="B6594" s="272"/>
      <c r="D6594" s="274" t="s">
        <v>373</v>
      </c>
      <c r="E6594" s="275" t="s">
        <v>1</v>
      </c>
      <c r="F6594" s="276" t="s">
        <v>752</v>
      </c>
      <c r="H6594" s="275" t="s">
        <v>1</v>
      </c>
      <c r="L6594" s="272"/>
      <c r="M6594" s="277"/>
      <c r="T6594" s="278"/>
      <c r="AT6594" s="275" t="s">
        <v>373</v>
      </c>
      <c r="AU6594" s="275" t="s">
        <v>90</v>
      </c>
      <c r="AV6594" s="273" t="s">
        <v>84</v>
      </c>
      <c r="AW6594" s="273" t="s">
        <v>31</v>
      </c>
      <c r="AX6594" s="273" t="s">
        <v>77</v>
      </c>
      <c r="AY6594" s="275" t="s">
        <v>366</v>
      </c>
    </row>
    <row r="6595" spans="2:65" s="280" customFormat="1">
      <c r="B6595" s="279"/>
      <c r="D6595" s="274" t="s">
        <v>373</v>
      </c>
      <c r="E6595" s="281" t="s">
        <v>1</v>
      </c>
      <c r="F6595" s="282" t="s">
        <v>5627</v>
      </c>
      <c r="H6595" s="283">
        <v>1</v>
      </c>
      <c r="L6595" s="279"/>
      <c r="M6595" s="284"/>
      <c r="T6595" s="285"/>
      <c r="AT6595" s="281" t="s">
        <v>373</v>
      </c>
      <c r="AU6595" s="281" t="s">
        <v>90</v>
      </c>
      <c r="AV6595" s="280" t="s">
        <v>90</v>
      </c>
      <c r="AW6595" s="280" t="s">
        <v>31</v>
      </c>
      <c r="AX6595" s="280" t="s">
        <v>77</v>
      </c>
      <c r="AY6595" s="281" t="s">
        <v>366</v>
      </c>
    </row>
    <row r="6596" spans="2:65" s="287" customFormat="1">
      <c r="B6596" s="286"/>
      <c r="D6596" s="274" t="s">
        <v>373</v>
      </c>
      <c r="E6596" s="288" t="s">
        <v>1</v>
      </c>
      <c r="F6596" s="289" t="s">
        <v>378</v>
      </c>
      <c r="H6596" s="290">
        <v>1</v>
      </c>
      <c r="L6596" s="286"/>
      <c r="M6596" s="291"/>
      <c r="T6596" s="292"/>
      <c r="AT6596" s="288" t="s">
        <v>373</v>
      </c>
      <c r="AU6596" s="288" t="s">
        <v>90</v>
      </c>
      <c r="AV6596" s="287" t="s">
        <v>371</v>
      </c>
      <c r="AW6596" s="287" t="s">
        <v>31</v>
      </c>
      <c r="AX6596" s="287" t="s">
        <v>84</v>
      </c>
      <c r="AY6596" s="288" t="s">
        <v>366</v>
      </c>
    </row>
    <row r="6597" spans="2:65" s="74" customFormat="1" ht="66.75" customHeight="1">
      <c r="B6597" s="73"/>
      <c r="C6597" s="260" t="s">
        <v>5628</v>
      </c>
      <c r="D6597" s="260" t="s">
        <v>368</v>
      </c>
      <c r="E6597" s="261" t="s">
        <v>5629</v>
      </c>
      <c r="F6597" s="262" t="s">
        <v>5630</v>
      </c>
      <c r="G6597" s="263" t="s">
        <v>5631</v>
      </c>
      <c r="H6597" s="264">
        <v>1</v>
      </c>
      <c r="I6597" s="26"/>
      <c r="J6597" s="266">
        <f>ROUND(I6597*H6597,2)</f>
        <v>0</v>
      </c>
      <c r="K6597" s="267"/>
      <c r="L6597" s="73"/>
      <c r="M6597" s="27" t="s">
        <v>1</v>
      </c>
      <c r="N6597" s="233" t="s">
        <v>43</v>
      </c>
      <c r="P6597" s="269">
        <f>O6597*H6597</f>
        <v>0</v>
      </c>
      <c r="Q6597" s="269">
        <v>0</v>
      </c>
      <c r="R6597" s="269">
        <f>Q6597*H6597</f>
        <v>0</v>
      </c>
      <c r="S6597" s="269">
        <v>0</v>
      </c>
      <c r="T6597" s="270">
        <f>S6597*H6597</f>
        <v>0</v>
      </c>
      <c r="AR6597" s="271" t="s">
        <v>495</v>
      </c>
      <c r="AT6597" s="271" t="s">
        <v>368</v>
      </c>
      <c r="AU6597" s="271" t="s">
        <v>90</v>
      </c>
      <c r="AY6597" s="53" t="s">
        <v>366</v>
      </c>
      <c r="BE6597" s="179">
        <f>IF(N6597="základná",J6597,0)</f>
        <v>0</v>
      </c>
      <c r="BF6597" s="179">
        <f>IF(N6597="znížená",J6597,0)</f>
        <v>0</v>
      </c>
      <c r="BG6597" s="179">
        <f>IF(N6597="zákl. prenesená",J6597,0)</f>
        <v>0</v>
      </c>
      <c r="BH6597" s="179">
        <f>IF(N6597="zníž. prenesená",J6597,0)</f>
        <v>0</v>
      </c>
      <c r="BI6597" s="179">
        <f>IF(N6597="nulová",J6597,0)</f>
        <v>0</v>
      </c>
      <c r="BJ6597" s="53" t="s">
        <v>90</v>
      </c>
      <c r="BK6597" s="179">
        <f>ROUND(I6597*H6597,2)</f>
        <v>0</v>
      </c>
      <c r="BL6597" s="53" t="s">
        <v>495</v>
      </c>
      <c r="BM6597" s="271" t="s">
        <v>5632</v>
      </c>
    </row>
    <row r="6598" spans="2:65" s="273" customFormat="1">
      <c r="B6598" s="272"/>
      <c r="D6598" s="274" t="s">
        <v>373</v>
      </c>
      <c r="E6598" s="275" t="s">
        <v>1</v>
      </c>
      <c r="F6598" s="276" t="s">
        <v>5633</v>
      </c>
      <c r="H6598" s="275" t="s">
        <v>1</v>
      </c>
      <c r="L6598" s="272"/>
      <c r="M6598" s="277"/>
      <c r="T6598" s="278"/>
      <c r="AT6598" s="275" t="s">
        <v>373</v>
      </c>
      <c r="AU6598" s="275" t="s">
        <v>90</v>
      </c>
      <c r="AV6598" s="273" t="s">
        <v>84</v>
      </c>
      <c r="AW6598" s="273" t="s">
        <v>31</v>
      </c>
      <c r="AX6598" s="273" t="s">
        <v>77</v>
      </c>
      <c r="AY6598" s="275" t="s">
        <v>366</v>
      </c>
    </row>
    <row r="6599" spans="2:65" s="280" customFormat="1">
      <c r="B6599" s="279"/>
      <c r="D6599" s="274" t="s">
        <v>373</v>
      </c>
      <c r="E6599" s="281" t="s">
        <v>1</v>
      </c>
      <c r="F6599" s="282" t="s">
        <v>84</v>
      </c>
      <c r="H6599" s="283">
        <v>1</v>
      </c>
      <c r="L6599" s="279"/>
      <c r="M6599" s="284"/>
      <c r="T6599" s="285"/>
      <c r="AT6599" s="281" t="s">
        <v>373</v>
      </c>
      <c r="AU6599" s="281" t="s">
        <v>90</v>
      </c>
      <c r="AV6599" s="280" t="s">
        <v>90</v>
      </c>
      <c r="AW6599" s="280" t="s">
        <v>31</v>
      </c>
      <c r="AX6599" s="280" t="s">
        <v>77</v>
      </c>
      <c r="AY6599" s="281" t="s">
        <v>366</v>
      </c>
    </row>
    <row r="6600" spans="2:65" s="287" customFormat="1">
      <c r="B6600" s="286"/>
      <c r="D6600" s="274" t="s">
        <v>373</v>
      </c>
      <c r="E6600" s="288" t="s">
        <v>1</v>
      </c>
      <c r="F6600" s="289" t="s">
        <v>378</v>
      </c>
      <c r="H6600" s="290">
        <v>1</v>
      </c>
      <c r="L6600" s="286"/>
      <c r="M6600" s="291"/>
      <c r="T6600" s="292"/>
      <c r="AT6600" s="288" t="s">
        <v>373</v>
      </c>
      <c r="AU6600" s="288" t="s">
        <v>90</v>
      </c>
      <c r="AV6600" s="287" t="s">
        <v>371</v>
      </c>
      <c r="AW6600" s="287" t="s">
        <v>31</v>
      </c>
      <c r="AX6600" s="287" t="s">
        <v>84</v>
      </c>
      <c r="AY6600" s="288" t="s">
        <v>366</v>
      </c>
    </row>
    <row r="6601" spans="2:65" s="74" customFormat="1" ht="24.2" customHeight="1">
      <c r="B6601" s="73"/>
      <c r="C6601" s="260" t="s">
        <v>5634</v>
      </c>
      <c r="D6601" s="260" t="s">
        <v>368</v>
      </c>
      <c r="E6601" s="261" t="s">
        <v>5635</v>
      </c>
      <c r="F6601" s="262" t="s">
        <v>5636</v>
      </c>
      <c r="G6601" s="263" t="s">
        <v>4281</v>
      </c>
      <c r="H6601" s="30"/>
      <c r="I6601" s="26"/>
      <c r="J6601" s="266">
        <f>ROUND(I6601*H6601,2)</f>
        <v>0</v>
      </c>
      <c r="K6601" s="267"/>
      <c r="L6601" s="73"/>
      <c r="M6601" s="27" t="s">
        <v>1</v>
      </c>
      <c r="N6601" s="233" t="s">
        <v>43</v>
      </c>
      <c r="P6601" s="269">
        <f>O6601*H6601</f>
        <v>0</v>
      </c>
      <c r="Q6601" s="269">
        <v>0</v>
      </c>
      <c r="R6601" s="269">
        <f>Q6601*H6601</f>
        <v>0</v>
      </c>
      <c r="S6601" s="269">
        <v>0</v>
      </c>
      <c r="T6601" s="270">
        <f>S6601*H6601</f>
        <v>0</v>
      </c>
      <c r="AR6601" s="271" t="s">
        <v>495</v>
      </c>
      <c r="AT6601" s="271" t="s">
        <v>368</v>
      </c>
      <c r="AU6601" s="271" t="s">
        <v>90</v>
      </c>
      <c r="AY6601" s="53" t="s">
        <v>366</v>
      </c>
      <c r="BE6601" s="179">
        <f>IF(N6601="základná",J6601,0)</f>
        <v>0</v>
      </c>
      <c r="BF6601" s="179">
        <f>IF(N6601="znížená",J6601,0)</f>
        <v>0</v>
      </c>
      <c r="BG6601" s="179">
        <f>IF(N6601="zákl. prenesená",J6601,0)</f>
        <v>0</v>
      </c>
      <c r="BH6601" s="179">
        <f>IF(N6601="zníž. prenesená",J6601,0)</f>
        <v>0</v>
      </c>
      <c r="BI6601" s="179">
        <f>IF(N6601="nulová",J6601,0)</f>
        <v>0</v>
      </c>
      <c r="BJ6601" s="53" t="s">
        <v>90</v>
      </c>
      <c r="BK6601" s="179">
        <f>ROUND(I6601*H6601,2)</f>
        <v>0</v>
      </c>
      <c r="BL6601" s="53" t="s">
        <v>495</v>
      </c>
      <c r="BM6601" s="271" t="s">
        <v>5637</v>
      </c>
    </row>
    <row r="6602" spans="2:65" s="249" customFormat="1" ht="22.9" customHeight="1">
      <c r="B6602" s="248"/>
      <c r="D6602" s="250" t="s">
        <v>76</v>
      </c>
      <c r="E6602" s="258" t="s">
        <v>5638</v>
      </c>
      <c r="F6602" s="258" t="s">
        <v>5639</v>
      </c>
      <c r="J6602" s="259">
        <f>BK6602</f>
        <v>0</v>
      </c>
      <c r="L6602" s="248"/>
      <c r="M6602" s="253"/>
      <c r="P6602" s="254">
        <f>SUM(P6603:P6846)</f>
        <v>0</v>
      </c>
      <c r="R6602" s="254">
        <f>SUM(R6603:R6846)</f>
        <v>0.34392002999999993</v>
      </c>
      <c r="T6602" s="255">
        <f>SUM(T6603:T6846)</f>
        <v>0.83595399999999997</v>
      </c>
      <c r="AR6602" s="250" t="s">
        <v>90</v>
      </c>
      <c r="AT6602" s="256" t="s">
        <v>76</v>
      </c>
      <c r="AU6602" s="256" t="s">
        <v>84</v>
      </c>
      <c r="AY6602" s="250" t="s">
        <v>366</v>
      </c>
      <c r="BK6602" s="257">
        <f>SUM(BK6603:BK6846)</f>
        <v>0</v>
      </c>
    </row>
    <row r="6603" spans="2:65" s="74" customFormat="1" ht="24.2" customHeight="1">
      <c r="B6603" s="73"/>
      <c r="C6603" s="260" t="s">
        <v>5640</v>
      </c>
      <c r="D6603" s="260" t="s">
        <v>368</v>
      </c>
      <c r="E6603" s="261" t="s">
        <v>5641</v>
      </c>
      <c r="F6603" s="262" t="s">
        <v>5642</v>
      </c>
      <c r="G6603" s="263" t="s">
        <v>249</v>
      </c>
      <c r="H6603" s="264">
        <v>16.094000000000001</v>
      </c>
      <c r="I6603" s="26"/>
      <c r="J6603" s="266">
        <f>ROUND(I6603*H6603,2)</f>
        <v>0</v>
      </c>
      <c r="K6603" s="267"/>
      <c r="L6603" s="73"/>
      <c r="M6603" s="27" t="s">
        <v>1</v>
      </c>
      <c r="N6603" s="233" t="s">
        <v>43</v>
      </c>
      <c r="P6603" s="269">
        <f>O6603*H6603</f>
        <v>0</v>
      </c>
      <c r="Q6603" s="269">
        <v>0</v>
      </c>
      <c r="R6603" s="269">
        <f>Q6603*H6603</f>
        <v>0</v>
      </c>
      <c r="S6603" s="269">
        <v>1.7000000000000001E-2</v>
      </c>
      <c r="T6603" s="270">
        <f>S6603*H6603</f>
        <v>0.27359800000000006</v>
      </c>
      <c r="AR6603" s="271" t="s">
        <v>495</v>
      </c>
      <c r="AT6603" s="271" t="s">
        <v>368</v>
      </c>
      <c r="AU6603" s="271" t="s">
        <v>90</v>
      </c>
      <c r="AY6603" s="53" t="s">
        <v>366</v>
      </c>
      <c r="BE6603" s="179">
        <f>IF(N6603="základná",J6603,0)</f>
        <v>0</v>
      </c>
      <c r="BF6603" s="179">
        <f>IF(N6603="znížená",J6603,0)</f>
        <v>0</v>
      </c>
      <c r="BG6603" s="179">
        <f>IF(N6603="zákl. prenesená",J6603,0)</f>
        <v>0</v>
      </c>
      <c r="BH6603" s="179">
        <f>IF(N6603="zníž. prenesená",J6603,0)</f>
        <v>0</v>
      </c>
      <c r="BI6603" s="179">
        <f>IF(N6603="nulová",J6603,0)</f>
        <v>0</v>
      </c>
      <c r="BJ6603" s="53" t="s">
        <v>90</v>
      </c>
      <c r="BK6603" s="179">
        <f>ROUND(I6603*H6603,2)</f>
        <v>0</v>
      </c>
      <c r="BL6603" s="53" t="s">
        <v>495</v>
      </c>
      <c r="BM6603" s="271" t="s">
        <v>5643</v>
      </c>
    </row>
    <row r="6604" spans="2:65" s="273" customFormat="1">
      <c r="B6604" s="272"/>
      <c r="D6604" s="274" t="s">
        <v>373</v>
      </c>
      <c r="E6604" s="275" t="s">
        <v>1</v>
      </c>
      <c r="F6604" s="276" t="s">
        <v>724</v>
      </c>
      <c r="H6604" s="275" t="s">
        <v>1</v>
      </c>
      <c r="L6604" s="272"/>
      <c r="M6604" s="277"/>
      <c r="T6604" s="278"/>
      <c r="AT6604" s="275" t="s">
        <v>373</v>
      </c>
      <c r="AU6604" s="275" t="s">
        <v>90</v>
      </c>
      <c r="AV6604" s="273" t="s">
        <v>84</v>
      </c>
      <c r="AW6604" s="273" t="s">
        <v>31</v>
      </c>
      <c r="AX6604" s="273" t="s">
        <v>77</v>
      </c>
      <c r="AY6604" s="275" t="s">
        <v>366</v>
      </c>
    </row>
    <row r="6605" spans="2:65" s="280" customFormat="1">
      <c r="B6605" s="279"/>
      <c r="D6605" s="274" t="s">
        <v>373</v>
      </c>
      <c r="E6605" s="281" t="s">
        <v>1</v>
      </c>
      <c r="F6605" s="282" t="s">
        <v>5644</v>
      </c>
      <c r="H6605" s="283">
        <v>9.68</v>
      </c>
      <c r="L6605" s="279"/>
      <c r="M6605" s="284"/>
      <c r="T6605" s="285"/>
      <c r="AT6605" s="281" t="s">
        <v>373</v>
      </c>
      <c r="AU6605" s="281" t="s">
        <v>90</v>
      </c>
      <c r="AV6605" s="280" t="s">
        <v>90</v>
      </c>
      <c r="AW6605" s="280" t="s">
        <v>31</v>
      </c>
      <c r="AX6605" s="280" t="s">
        <v>77</v>
      </c>
      <c r="AY6605" s="281" t="s">
        <v>366</v>
      </c>
    </row>
    <row r="6606" spans="2:65" s="273" customFormat="1">
      <c r="B6606" s="272"/>
      <c r="D6606" s="274" t="s">
        <v>373</v>
      </c>
      <c r="E6606" s="275" t="s">
        <v>1</v>
      </c>
      <c r="F6606" s="276" t="s">
        <v>1023</v>
      </c>
      <c r="H6606" s="275" t="s">
        <v>1</v>
      </c>
      <c r="L6606" s="272"/>
      <c r="M6606" s="277"/>
      <c r="T6606" s="278"/>
      <c r="AT6606" s="275" t="s">
        <v>373</v>
      </c>
      <c r="AU6606" s="275" t="s">
        <v>90</v>
      </c>
      <c r="AV6606" s="273" t="s">
        <v>84</v>
      </c>
      <c r="AW6606" s="273" t="s">
        <v>31</v>
      </c>
      <c r="AX6606" s="273" t="s">
        <v>77</v>
      </c>
      <c r="AY6606" s="275" t="s">
        <v>366</v>
      </c>
    </row>
    <row r="6607" spans="2:65" s="280" customFormat="1">
      <c r="B6607" s="279"/>
      <c r="D6607" s="274" t="s">
        <v>373</v>
      </c>
      <c r="E6607" s="281" t="s">
        <v>1</v>
      </c>
      <c r="F6607" s="282" t="s">
        <v>5645</v>
      </c>
      <c r="H6607" s="283">
        <v>6.4139999999999997</v>
      </c>
      <c r="L6607" s="279"/>
      <c r="M6607" s="284"/>
      <c r="T6607" s="285"/>
      <c r="AT6607" s="281" t="s">
        <v>373</v>
      </c>
      <c r="AU6607" s="281" t="s">
        <v>90</v>
      </c>
      <c r="AV6607" s="280" t="s">
        <v>90</v>
      </c>
      <c r="AW6607" s="280" t="s">
        <v>31</v>
      </c>
      <c r="AX6607" s="280" t="s">
        <v>77</v>
      </c>
      <c r="AY6607" s="281" t="s">
        <v>366</v>
      </c>
    </row>
    <row r="6608" spans="2:65" s="287" customFormat="1">
      <c r="B6608" s="286"/>
      <c r="D6608" s="274" t="s">
        <v>373</v>
      </c>
      <c r="E6608" s="288" t="s">
        <v>1</v>
      </c>
      <c r="F6608" s="289" t="s">
        <v>378</v>
      </c>
      <c r="H6608" s="290">
        <v>16.094000000000001</v>
      </c>
      <c r="L6608" s="286"/>
      <c r="M6608" s="291"/>
      <c r="T6608" s="292"/>
      <c r="AT6608" s="288" t="s">
        <v>373</v>
      </c>
      <c r="AU6608" s="288" t="s">
        <v>90</v>
      </c>
      <c r="AV6608" s="287" t="s">
        <v>371</v>
      </c>
      <c r="AW6608" s="287" t="s">
        <v>31</v>
      </c>
      <c r="AX6608" s="287" t="s">
        <v>84</v>
      </c>
      <c r="AY6608" s="288" t="s">
        <v>366</v>
      </c>
    </row>
    <row r="6609" spans="2:65" s="74" customFormat="1" ht="24.2" customHeight="1">
      <c r="B6609" s="73"/>
      <c r="C6609" s="260" t="s">
        <v>5646</v>
      </c>
      <c r="D6609" s="260" t="s">
        <v>368</v>
      </c>
      <c r="E6609" s="261" t="s">
        <v>5647</v>
      </c>
      <c r="F6609" s="262" t="s">
        <v>5648</v>
      </c>
      <c r="G6609" s="263" t="s">
        <v>249</v>
      </c>
      <c r="H6609" s="264">
        <v>7.5919999999999996</v>
      </c>
      <c r="I6609" s="26"/>
      <c r="J6609" s="266">
        <f>ROUND(I6609*H6609,2)</f>
        <v>0</v>
      </c>
      <c r="K6609" s="267"/>
      <c r="L6609" s="73"/>
      <c r="M6609" s="27" t="s">
        <v>1</v>
      </c>
      <c r="N6609" s="233" t="s">
        <v>43</v>
      </c>
      <c r="P6609" s="269">
        <f>O6609*H6609</f>
        <v>0</v>
      </c>
      <c r="Q6609" s="269">
        <v>0</v>
      </c>
      <c r="R6609" s="269">
        <f>Q6609*H6609</f>
        <v>0</v>
      </c>
      <c r="S6609" s="269">
        <v>1.7999999999999999E-2</v>
      </c>
      <c r="T6609" s="270">
        <f>S6609*H6609</f>
        <v>0.13665599999999997</v>
      </c>
      <c r="AR6609" s="271" t="s">
        <v>495</v>
      </c>
      <c r="AT6609" s="271" t="s">
        <v>368</v>
      </c>
      <c r="AU6609" s="271" t="s">
        <v>90</v>
      </c>
      <c r="AY6609" s="53" t="s">
        <v>366</v>
      </c>
      <c r="BE6609" s="179">
        <f>IF(N6609="základná",J6609,0)</f>
        <v>0</v>
      </c>
      <c r="BF6609" s="179">
        <f>IF(N6609="znížená",J6609,0)</f>
        <v>0</v>
      </c>
      <c r="BG6609" s="179">
        <f>IF(N6609="zákl. prenesená",J6609,0)</f>
        <v>0</v>
      </c>
      <c r="BH6609" s="179">
        <f>IF(N6609="zníž. prenesená",J6609,0)</f>
        <v>0</v>
      </c>
      <c r="BI6609" s="179">
        <f>IF(N6609="nulová",J6609,0)</f>
        <v>0</v>
      </c>
      <c r="BJ6609" s="53" t="s">
        <v>90</v>
      </c>
      <c r="BK6609" s="179">
        <f>ROUND(I6609*H6609,2)</f>
        <v>0</v>
      </c>
      <c r="BL6609" s="53" t="s">
        <v>495</v>
      </c>
      <c r="BM6609" s="271" t="s">
        <v>5649</v>
      </c>
    </row>
    <row r="6610" spans="2:65" s="273" customFormat="1">
      <c r="B6610" s="272"/>
      <c r="D6610" s="274" t="s">
        <v>373</v>
      </c>
      <c r="E6610" s="275" t="s">
        <v>1</v>
      </c>
      <c r="F6610" s="276" t="s">
        <v>5650</v>
      </c>
      <c r="H6610" s="275" t="s">
        <v>1</v>
      </c>
      <c r="L6610" s="272"/>
      <c r="M6610" s="277"/>
      <c r="T6610" s="278"/>
      <c r="AT6610" s="275" t="s">
        <v>373</v>
      </c>
      <c r="AU6610" s="275" t="s">
        <v>90</v>
      </c>
      <c r="AV6610" s="273" t="s">
        <v>84</v>
      </c>
      <c r="AW6610" s="273" t="s">
        <v>31</v>
      </c>
      <c r="AX6610" s="273" t="s">
        <v>77</v>
      </c>
      <c r="AY6610" s="275" t="s">
        <v>366</v>
      </c>
    </row>
    <row r="6611" spans="2:65" s="280" customFormat="1">
      <c r="B6611" s="279"/>
      <c r="D6611" s="274" t="s">
        <v>373</v>
      </c>
      <c r="E6611" s="281" t="s">
        <v>1</v>
      </c>
      <c r="F6611" s="282" t="s">
        <v>5651</v>
      </c>
      <c r="H6611" s="283">
        <v>7.5919999999999996</v>
      </c>
      <c r="L6611" s="279"/>
      <c r="M6611" s="284"/>
      <c r="T6611" s="285"/>
      <c r="AT6611" s="281" t="s">
        <v>373</v>
      </c>
      <c r="AU6611" s="281" t="s">
        <v>90</v>
      </c>
      <c r="AV6611" s="280" t="s">
        <v>90</v>
      </c>
      <c r="AW6611" s="280" t="s">
        <v>31</v>
      </c>
      <c r="AX6611" s="280" t="s">
        <v>77</v>
      </c>
      <c r="AY6611" s="281" t="s">
        <v>366</v>
      </c>
    </row>
    <row r="6612" spans="2:65" s="287" customFormat="1">
      <c r="B6612" s="286"/>
      <c r="D6612" s="274" t="s">
        <v>373</v>
      </c>
      <c r="E6612" s="288" t="s">
        <v>1</v>
      </c>
      <c r="F6612" s="289" t="s">
        <v>378</v>
      </c>
      <c r="H6612" s="290">
        <v>7.5919999999999996</v>
      </c>
      <c r="L6612" s="286"/>
      <c r="M6612" s="291"/>
      <c r="T6612" s="292"/>
      <c r="AT6612" s="288" t="s">
        <v>373</v>
      </c>
      <c r="AU6612" s="288" t="s">
        <v>90</v>
      </c>
      <c r="AV6612" s="287" t="s">
        <v>371</v>
      </c>
      <c r="AW6612" s="287" t="s">
        <v>31</v>
      </c>
      <c r="AX6612" s="287" t="s">
        <v>84</v>
      </c>
      <c r="AY6612" s="288" t="s">
        <v>366</v>
      </c>
    </row>
    <row r="6613" spans="2:65" s="74" customFormat="1" ht="16.5" customHeight="1">
      <c r="B6613" s="73"/>
      <c r="C6613" s="260" t="s">
        <v>5652</v>
      </c>
      <c r="D6613" s="260" t="s">
        <v>368</v>
      </c>
      <c r="E6613" s="261" t="s">
        <v>5653</v>
      </c>
      <c r="F6613" s="262" t="s">
        <v>5654</v>
      </c>
      <c r="G6613" s="263" t="s">
        <v>249</v>
      </c>
      <c r="H6613" s="264">
        <v>23.65</v>
      </c>
      <c r="I6613" s="26"/>
      <c r="J6613" s="266">
        <f>ROUND(I6613*H6613,2)</f>
        <v>0</v>
      </c>
      <c r="K6613" s="267"/>
      <c r="L6613" s="73"/>
      <c r="M6613" s="27" t="s">
        <v>1</v>
      </c>
      <c r="N6613" s="233" t="s">
        <v>43</v>
      </c>
      <c r="P6613" s="269">
        <f>O6613*H6613</f>
        <v>0</v>
      </c>
      <c r="Q6613" s="269">
        <v>0</v>
      </c>
      <c r="R6613" s="269">
        <f>Q6613*H6613</f>
        <v>0</v>
      </c>
      <c r="S6613" s="269">
        <v>1.7999999999999999E-2</v>
      </c>
      <c r="T6613" s="270">
        <f>S6613*H6613</f>
        <v>0.42569999999999997</v>
      </c>
      <c r="AR6613" s="271" t="s">
        <v>495</v>
      </c>
      <c r="AT6613" s="271" t="s">
        <v>368</v>
      </c>
      <c r="AU6613" s="271" t="s">
        <v>90</v>
      </c>
      <c r="AY6613" s="53" t="s">
        <v>366</v>
      </c>
      <c r="BE6613" s="179">
        <f>IF(N6613="základná",J6613,0)</f>
        <v>0</v>
      </c>
      <c r="BF6613" s="179">
        <f>IF(N6613="znížená",J6613,0)</f>
        <v>0</v>
      </c>
      <c r="BG6613" s="179">
        <f>IF(N6613="zákl. prenesená",J6613,0)</f>
        <v>0</v>
      </c>
      <c r="BH6613" s="179">
        <f>IF(N6613="zníž. prenesená",J6613,0)</f>
        <v>0</v>
      </c>
      <c r="BI6613" s="179">
        <f>IF(N6613="nulová",J6613,0)</f>
        <v>0</v>
      </c>
      <c r="BJ6613" s="53" t="s">
        <v>90</v>
      </c>
      <c r="BK6613" s="179">
        <f>ROUND(I6613*H6613,2)</f>
        <v>0</v>
      </c>
      <c r="BL6613" s="53" t="s">
        <v>495</v>
      </c>
      <c r="BM6613" s="271" t="s">
        <v>5655</v>
      </c>
    </row>
    <row r="6614" spans="2:65" s="273" customFormat="1">
      <c r="B6614" s="272"/>
      <c r="D6614" s="274" t="s">
        <v>373</v>
      </c>
      <c r="E6614" s="275" t="s">
        <v>1</v>
      </c>
      <c r="F6614" s="276" t="s">
        <v>5656</v>
      </c>
      <c r="H6614" s="275" t="s">
        <v>1</v>
      </c>
      <c r="L6614" s="272"/>
      <c r="M6614" s="277"/>
      <c r="T6614" s="278"/>
      <c r="AT6614" s="275" t="s">
        <v>373</v>
      </c>
      <c r="AU6614" s="275" t="s">
        <v>90</v>
      </c>
      <c r="AV6614" s="273" t="s">
        <v>84</v>
      </c>
      <c r="AW6614" s="273" t="s">
        <v>31</v>
      </c>
      <c r="AX6614" s="273" t="s">
        <v>77</v>
      </c>
      <c r="AY6614" s="275" t="s">
        <v>366</v>
      </c>
    </row>
    <row r="6615" spans="2:65" s="280" customFormat="1">
      <c r="B6615" s="279"/>
      <c r="D6615" s="274" t="s">
        <v>373</v>
      </c>
      <c r="E6615" s="281" t="s">
        <v>1</v>
      </c>
      <c r="F6615" s="282" t="s">
        <v>5657</v>
      </c>
      <c r="H6615" s="283">
        <v>23.65</v>
      </c>
      <c r="L6615" s="279"/>
      <c r="M6615" s="284"/>
      <c r="T6615" s="285"/>
      <c r="AT6615" s="281" t="s">
        <v>373</v>
      </c>
      <c r="AU6615" s="281" t="s">
        <v>90</v>
      </c>
      <c r="AV6615" s="280" t="s">
        <v>90</v>
      </c>
      <c r="AW6615" s="280" t="s">
        <v>31</v>
      </c>
      <c r="AX6615" s="280" t="s">
        <v>77</v>
      </c>
      <c r="AY6615" s="281" t="s">
        <v>366</v>
      </c>
    </row>
    <row r="6616" spans="2:65" s="287" customFormat="1">
      <c r="B6616" s="286"/>
      <c r="D6616" s="274" t="s">
        <v>373</v>
      </c>
      <c r="E6616" s="288" t="s">
        <v>1</v>
      </c>
      <c r="F6616" s="289" t="s">
        <v>378</v>
      </c>
      <c r="H6616" s="290">
        <v>23.65</v>
      </c>
      <c r="L6616" s="286"/>
      <c r="M6616" s="291"/>
      <c r="T6616" s="292"/>
      <c r="AT6616" s="288" t="s">
        <v>373</v>
      </c>
      <c r="AU6616" s="288" t="s">
        <v>90</v>
      </c>
      <c r="AV6616" s="287" t="s">
        <v>371</v>
      </c>
      <c r="AW6616" s="287" t="s">
        <v>31</v>
      </c>
      <c r="AX6616" s="287" t="s">
        <v>84</v>
      </c>
      <c r="AY6616" s="288" t="s">
        <v>366</v>
      </c>
    </row>
    <row r="6617" spans="2:65" s="74" customFormat="1" ht="66.75" customHeight="1">
      <c r="B6617" s="73"/>
      <c r="C6617" s="260" t="s">
        <v>5658</v>
      </c>
      <c r="D6617" s="260" t="s">
        <v>368</v>
      </c>
      <c r="E6617" s="261" t="s">
        <v>5659</v>
      </c>
      <c r="F6617" s="262" t="s">
        <v>5660</v>
      </c>
      <c r="G6617" s="263" t="s">
        <v>265</v>
      </c>
      <c r="H6617" s="264">
        <v>8.0649999999999995</v>
      </c>
      <c r="I6617" s="26"/>
      <c r="J6617" s="266">
        <f>ROUND(I6617*H6617,2)</f>
        <v>0</v>
      </c>
      <c r="K6617" s="267"/>
      <c r="L6617" s="73"/>
      <c r="M6617" s="27" t="s">
        <v>1</v>
      </c>
      <c r="N6617" s="233" t="s">
        <v>43</v>
      </c>
      <c r="P6617" s="269">
        <f>O6617*H6617</f>
        <v>0</v>
      </c>
      <c r="Q6617" s="269">
        <v>0</v>
      </c>
      <c r="R6617" s="269">
        <f>Q6617*H6617</f>
        <v>0</v>
      </c>
      <c r="S6617" s="269">
        <v>0</v>
      </c>
      <c r="T6617" s="270">
        <f>S6617*H6617</f>
        <v>0</v>
      </c>
      <c r="AR6617" s="271" t="s">
        <v>495</v>
      </c>
      <c r="AT6617" s="271" t="s">
        <v>368</v>
      </c>
      <c r="AU6617" s="271" t="s">
        <v>90</v>
      </c>
      <c r="AY6617" s="53" t="s">
        <v>366</v>
      </c>
      <c r="BE6617" s="179">
        <f>IF(N6617="základná",J6617,0)</f>
        <v>0</v>
      </c>
      <c r="BF6617" s="179">
        <f>IF(N6617="znížená",J6617,0)</f>
        <v>0</v>
      </c>
      <c r="BG6617" s="179">
        <f>IF(N6617="zákl. prenesená",J6617,0)</f>
        <v>0</v>
      </c>
      <c r="BH6617" s="179">
        <f>IF(N6617="zníž. prenesená",J6617,0)</f>
        <v>0</v>
      </c>
      <c r="BI6617" s="179">
        <f>IF(N6617="nulová",J6617,0)</f>
        <v>0</v>
      </c>
      <c r="BJ6617" s="53" t="s">
        <v>90</v>
      </c>
      <c r="BK6617" s="179">
        <f>ROUND(I6617*H6617,2)</f>
        <v>0</v>
      </c>
      <c r="BL6617" s="53" t="s">
        <v>495</v>
      </c>
      <c r="BM6617" s="271" t="s">
        <v>5661</v>
      </c>
    </row>
    <row r="6618" spans="2:65" s="273" customFormat="1">
      <c r="B6618" s="272"/>
      <c r="D6618" s="274" t="s">
        <v>373</v>
      </c>
      <c r="E6618" s="275" t="s">
        <v>1</v>
      </c>
      <c r="F6618" s="276" t="s">
        <v>5662</v>
      </c>
      <c r="H6618" s="275" t="s">
        <v>1</v>
      </c>
      <c r="L6618" s="272"/>
      <c r="M6618" s="277"/>
      <c r="T6618" s="278"/>
      <c r="AT6618" s="275" t="s">
        <v>373</v>
      </c>
      <c r="AU6618" s="275" t="s">
        <v>90</v>
      </c>
      <c r="AV6618" s="273" t="s">
        <v>84</v>
      </c>
      <c r="AW6618" s="273" t="s">
        <v>31</v>
      </c>
      <c r="AX6618" s="273" t="s">
        <v>77</v>
      </c>
      <c r="AY6618" s="275" t="s">
        <v>366</v>
      </c>
    </row>
    <row r="6619" spans="2:65" s="280" customFormat="1">
      <c r="B6619" s="279"/>
      <c r="D6619" s="274" t="s">
        <v>373</v>
      </c>
      <c r="E6619" s="281" t="s">
        <v>1</v>
      </c>
      <c r="F6619" s="282" t="s">
        <v>5663</v>
      </c>
      <c r="H6619" s="283">
        <v>8.0649999999999995</v>
      </c>
      <c r="L6619" s="279"/>
      <c r="M6619" s="284"/>
      <c r="T6619" s="285"/>
      <c r="AT6619" s="281" t="s">
        <v>373</v>
      </c>
      <c r="AU6619" s="281" t="s">
        <v>90</v>
      </c>
      <c r="AV6619" s="280" t="s">
        <v>90</v>
      </c>
      <c r="AW6619" s="280" t="s">
        <v>31</v>
      </c>
      <c r="AX6619" s="280" t="s">
        <v>77</v>
      </c>
      <c r="AY6619" s="281" t="s">
        <v>366</v>
      </c>
    </row>
    <row r="6620" spans="2:65" s="287" customFormat="1">
      <c r="B6620" s="286"/>
      <c r="D6620" s="274" t="s">
        <v>373</v>
      </c>
      <c r="E6620" s="288" t="s">
        <v>1</v>
      </c>
      <c r="F6620" s="289" t="s">
        <v>378</v>
      </c>
      <c r="H6620" s="290">
        <v>8.0649999999999995</v>
      </c>
      <c r="L6620" s="286"/>
      <c r="M6620" s="291"/>
      <c r="T6620" s="292"/>
      <c r="AT6620" s="288" t="s">
        <v>373</v>
      </c>
      <c r="AU6620" s="288" t="s">
        <v>90</v>
      </c>
      <c r="AV6620" s="287" t="s">
        <v>371</v>
      </c>
      <c r="AW6620" s="287" t="s">
        <v>31</v>
      </c>
      <c r="AX6620" s="287" t="s">
        <v>84</v>
      </c>
      <c r="AY6620" s="288" t="s">
        <v>366</v>
      </c>
    </row>
    <row r="6621" spans="2:65" s="74" customFormat="1" ht="66.75" customHeight="1">
      <c r="B6621" s="73"/>
      <c r="C6621" s="260" t="s">
        <v>5664</v>
      </c>
      <c r="D6621" s="260" t="s">
        <v>368</v>
      </c>
      <c r="E6621" s="261" t="s">
        <v>5665</v>
      </c>
      <c r="F6621" s="262" t="s">
        <v>5666</v>
      </c>
      <c r="G6621" s="263" t="s">
        <v>265</v>
      </c>
      <c r="H6621" s="264">
        <v>22.35</v>
      </c>
      <c r="I6621" s="26"/>
      <c r="J6621" s="266">
        <f>ROUND(I6621*H6621,2)</f>
        <v>0</v>
      </c>
      <c r="K6621" s="267"/>
      <c r="L6621" s="73"/>
      <c r="M6621" s="27" t="s">
        <v>1</v>
      </c>
      <c r="N6621" s="233" t="s">
        <v>43</v>
      </c>
      <c r="P6621" s="269">
        <f>O6621*H6621</f>
        <v>0</v>
      </c>
      <c r="Q6621" s="269">
        <v>0</v>
      </c>
      <c r="R6621" s="269">
        <f>Q6621*H6621</f>
        <v>0</v>
      </c>
      <c r="S6621" s="269">
        <v>0</v>
      </c>
      <c r="T6621" s="270">
        <f>S6621*H6621</f>
        <v>0</v>
      </c>
      <c r="AR6621" s="271" t="s">
        <v>495</v>
      </c>
      <c r="AT6621" s="271" t="s">
        <v>368</v>
      </c>
      <c r="AU6621" s="271" t="s">
        <v>90</v>
      </c>
      <c r="AY6621" s="53" t="s">
        <v>366</v>
      </c>
      <c r="BE6621" s="179">
        <f>IF(N6621="základná",J6621,0)</f>
        <v>0</v>
      </c>
      <c r="BF6621" s="179">
        <f>IF(N6621="znížená",J6621,0)</f>
        <v>0</v>
      </c>
      <c r="BG6621" s="179">
        <f>IF(N6621="zákl. prenesená",J6621,0)</f>
        <v>0</v>
      </c>
      <c r="BH6621" s="179">
        <f>IF(N6621="zníž. prenesená",J6621,0)</f>
        <v>0</v>
      </c>
      <c r="BI6621" s="179">
        <f>IF(N6621="nulová",J6621,0)</f>
        <v>0</v>
      </c>
      <c r="BJ6621" s="53" t="s">
        <v>90</v>
      </c>
      <c r="BK6621" s="179">
        <f>ROUND(I6621*H6621,2)</f>
        <v>0</v>
      </c>
      <c r="BL6621" s="53" t="s">
        <v>495</v>
      </c>
      <c r="BM6621" s="271" t="s">
        <v>5667</v>
      </c>
    </row>
    <row r="6622" spans="2:65" s="273" customFormat="1">
      <c r="B6622" s="272"/>
      <c r="D6622" s="274" t="s">
        <v>373</v>
      </c>
      <c r="E6622" s="275" t="s">
        <v>1</v>
      </c>
      <c r="F6622" s="276" t="s">
        <v>5662</v>
      </c>
      <c r="H6622" s="275" t="s">
        <v>1</v>
      </c>
      <c r="L6622" s="272"/>
      <c r="M6622" s="277"/>
      <c r="T6622" s="278"/>
      <c r="AT6622" s="275" t="s">
        <v>373</v>
      </c>
      <c r="AU6622" s="275" t="s">
        <v>90</v>
      </c>
      <c r="AV6622" s="273" t="s">
        <v>84</v>
      </c>
      <c r="AW6622" s="273" t="s">
        <v>31</v>
      </c>
      <c r="AX6622" s="273" t="s">
        <v>77</v>
      </c>
      <c r="AY6622" s="275" t="s">
        <v>366</v>
      </c>
    </row>
    <row r="6623" spans="2:65" s="280" customFormat="1">
      <c r="B6623" s="279"/>
      <c r="D6623" s="274" t="s">
        <v>373</v>
      </c>
      <c r="E6623" s="281" t="s">
        <v>1</v>
      </c>
      <c r="F6623" s="282" t="s">
        <v>5668</v>
      </c>
      <c r="H6623" s="283">
        <v>22.35</v>
      </c>
      <c r="L6623" s="279"/>
      <c r="M6623" s="284"/>
      <c r="T6623" s="285"/>
      <c r="AT6623" s="281" t="s">
        <v>373</v>
      </c>
      <c r="AU6623" s="281" t="s">
        <v>90</v>
      </c>
      <c r="AV6623" s="280" t="s">
        <v>90</v>
      </c>
      <c r="AW6623" s="280" t="s">
        <v>31</v>
      </c>
      <c r="AX6623" s="280" t="s">
        <v>77</v>
      </c>
      <c r="AY6623" s="281" t="s">
        <v>366</v>
      </c>
    </row>
    <row r="6624" spans="2:65" s="287" customFormat="1">
      <c r="B6624" s="286"/>
      <c r="D6624" s="274" t="s">
        <v>373</v>
      </c>
      <c r="E6624" s="288" t="s">
        <v>1</v>
      </c>
      <c r="F6624" s="289" t="s">
        <v>378</v>
      </c>
      <c r="H6624" s="290">
        <v>22.35</v>
      </c>
      <c r="L6624" s="286"/>
      <c r="M6624" s="291"/>
      <c r="T6624" s="292"/>
      <c r="AT6624" s="288" t="s">
        <v>373</v>
      </c>
      <c r="AU6624" s="288" t="s">
        <v>90</v>
      </c>
      <c r="AV6624" s="287" t="s">
        <v>371</v>
      </c>
      <c r="AW6624" s="287" t="s">
        <v>31</v>
      </c>
      <c r="AX6624" s="287" t="s">
        <v>84</v>
      </c>
      <c r="AY6624" s="288" t="s">
        <v>366</v>
      </c>
    </row>
    <row r="6625" spans="2:65" s="74" customFormat="1" ht="49.15" customHeight="1">
      <c r="B6625" s="73"/>
      <c r="C6625" s="260" t="s">
        <v>5669</v>
      </c>
      <c r="D6625" s="260" t="s">
        <v>368</v>
      </c>
      <c r="E6625" s="261" t="s">
        <v>5670</v>
      </c>
      <c r="F6625" s="262" t="s">
        <v>5671</v>
      </c>
      <c r="G6625" s="263" t="s">
        <v>265</v>
      </c>
      <c r="H6625" s="264">
        <v>3.53</v>
      </c>
      <c r="I6625" s="26"/>
      <c r="J6625" s="266">
        <f>ROUND(I6625*H6625,2)</f>
        <v>0</v>
      </c>
      <c r="K6625" s="267"/>
      <c r="L6625" s="73"/>
      <c r="M6625" s="27" t="s">
        <v>1</v>
      </c>
      <c r="N6625" s="233" t="s">
        <v>43</v>
      </c>
      <c r="P6625" s="269">
        <f>O6625*H6625</f>
        <v>0</v>
      </c>
      <c r="Q6625" s="269">
        <v>0</v>
      </c>
      <c r="R6625" s="269">
        <f>Q6625*H6625</f>
        <v>0</v>
      </c>
      <c r="S6625" s="269">
        <v>0</v>
      </c>
      <c r="T6625" s="270">
        <f>S6625*H6625</f>
        <v>0</v>
      </c>
      <c r="AR6625" s="271" t="s">
        <v>495</v>
      </c>
      <c r="AT6625" s="271" t="s">
        <v>368</v>
      </c>
      <c r="AU6625" s="271" t="s">
        <v>90</v>
      </c>
      <c r="AY6625" s="53" t="s">
        <v>366</v>
      </c>
      <c r="BE6625" s="179">
        <f>IF(N6625="základná",J6625,0)</f>
        <v>0</v>
      </c>
      <c r="BF6625" s="179">
        <f>IF(N6625="znížená",J6625,0)</f>
        <v>0</v>
      </c>
      <c r="BG6625" s="179">
        <f>IF(N6625="zákl. prenesená",J6625,0)</f>
        <v>0</v>
      </c>
      <c r="BH6625" s="179">
        <f>IF(N6625="zníž. prenesená",J6625,0)</f>
        <v>0</v>
      </c>
      <c r="BI6625" s="179">
        <f>IF(N6625="nulová",J6625,0)</f>
        <v>0</v>
      </c>
      <c r="BJ6625" s="53" t="s">
        <v>90</v>
      </c>
      <c r="BK6625" s="179">
        <f>ROUND(I6625*H6625,2)</f>
        <v>0</v>
      </c>
      <c r="BL6625" s="53" t="s">
        <v>495</v>
      </c>
      <c r="BM6625" s="271" t="s">
        <v>5672</v>
      </c>
    </row>
    <row r="6626" spans="2:65" s="273" customFormat="1">
      <c r="B6626" s="272"/>
      <c r="D6626" s="274" t="s">
        <v>373</v>
      </c>
      <c r="E6626" s="275" t="s">
        <v>1</v>
      </c>
      <c r="F6626" s="276" t="s">
        <v>5673</v>
      </c>
      <c r="H6626" s="275" t="s">
        <v>1</v>
      </c>
      <c r="L6626" s="272"/>
      <c r="M6626" s="277"/>
      <c r="T6626" s="278"/>
      <c r="AT6626" s="275" t="s">
        <v>373</v>
      </c>
      <c r="AU6626" s="275" t="s">
        <v>90</v>
      </c>
      <c r="AV6626" s="273" t="s">
        <v>84</v>
      </c>
      <c r="AW6626" s="273" t="s">
        <v>31</v>
      </c>
      <c r="AX6626" s="273" t="s">
        <v>77</v>
      </c>
      <c r="AY6626" s="275" t="s">
        <v>366</v>
      </c>
    </row>
    <row r="6627" spans="2:65" s="280" customFormat="1">
      <c r="B6627" s="279"/>
      <c r="D6627" s="274" t="s">
        <v>373</v>
      </c>
      <c r="E6627" s="281" t="s">
        <v>1</v>
      </c>
      <c r="F6627" s="282" t="s">
        <v>5674</v>
      </c>
      <c r="H6627" s="283">
        <v>3.53</v>
      </c>
      <c r="L6627" s="279"/>
      <c r="M6627" s="284"/>
      <c r="T6627" s="285"/>
      <c r="AT6627" s="281" t="s">
        <v>373</v>
      </c>
      <c r="AU6627" s="281" t="s">
        <v>90</v>
      </c>
      <c r="AV6627" s="280" t="s">
        <v>90</v>
      </c>
      <c r="AW6627" s="280" t="s">
        <v>31</v>
      </c>
      <c r="AX6627" s="280" t="s">
        <v>77</v>
      </c>
      <c r="AY6627" s="281" t="s">
        <v>366</v>
      </c>
    </row>
    <row r="6628" spans="2:65" s="287" customFormat="1">
      <c r="B6628" s="286"/>
      <c r="D6628" s="274" t="s">
        <v>373</v>
      </c>
      <c r="E6628" s="288" t="s">
        <v>1</v>
      </c>
      <c r="F6628" s="289" t="s">
        <v>378</v>
      </c>
      <c r="H6628" s="290">
        <v>3.53</v>
      </c>
      <c r="L6628" s="286"/>
      <c r="M6628" s="291"/>
      <c r="T6628" s="292"/>
      <c r="AT6628" s="288" t="s">
        <v>373</v>
      </c>
      <c r="AU6628" s="288" t="s">
        <v>90</v>
      </c>
      <c r="AV6628" s="287" t="s">
        <v>371</v>
      </c>
      <c r="AW6628" s="287" t="s">
        <v>31</v>
      </c>
      <c r="AX6628" s="287" t="s">
        <v>84</v>
      </c>
      <c r="AY6628" s="288" t="s">
        <v>366</v>
      </c>
    </row>
    <row r="6629" spans="2:65" s="74" customFormat="1" ht="16.5" customHeight="1">
      <c r="B6629" s="73"/>
      <c r="C6629" s="260" t="s">
        <v>5675</v>
      </c>
      <c r="D6629" s="260" t="s">
        <v>368</v>
      </c>
      <c r="E6629" s="261" t="s">
        <v>5676</v>
      </c>
      <c r="F6629" s="262" t="s">
        <v>5677</v>
      </c>
      <c r="G6629" s="263" t="s">
        <v>265</v>
      </c>
      <c r="H6629" s="264">
        <v>14.03</v>
      </c>
      <c r="I6629" s="26"/>
      <c r="J6629" s="266">
        <f>ROUND(I6629*H6629,2)</f>
        <v>0</v>
      </c>
      <c r="K6629" s="267"/>
      <c r="L6629" s="73"/>
      <c r="M6629" s="27" t="s">
        <v>1</v>
      </c>
      <c r="N6629" s="233" t="s">
        <v>43</v>
      </c>
      <c r="P6629" s="269">
        <f>O6629*H6629</f>
        <v>0</v>
      </c>
      <c r="Q6629" s="269">
        <v>1.72E-3</v>
      </c>
      <c r="R6629" s="269">
        <f>Q6629*H6629</f>
        <v>2.41316E-2</v>
      </c>
      <c r="S6629" s="269">
        <v>0</v>
      </c>
      <c r="T6629" s="270">
        <f>S6629*H6629</f>
        <v>0</v>
      </c>
      <c r="AR6629" s="271" t="s">
        <v>495</v>
      </c>
      <c r="AT6629" s="271" t="s">
        <v>368</v>
      </c>
      <c r="AU6629" s="271" t="s">
        <v>90</v>
      </c>
      <c r="AY6629" s="53" t="s">
        <v>366</v>
      </c>
      <c r="BE6629" s="179">
        <f>IF(N6629="základná",J6629,0)</f>
        <v>0</v>
      </c>
      <c r="BF6629" s="179">
        <f>IF(N6629="znížená",J6629,0)</f>
        <v>0</v>
      </c>
      <c r="BG6629" s="179">
        <f>IF(N6629="zákl. prenesená",J6629,0)</f>
        <v>0</v>
      </c>
      <c r="BH6629" s="179">
        <f>IF(N6629="zníž. prenesená",J6629,0)</f>
        <v>0</v>
      </c>
      <c r="BI6629" s="179">
        <f>IF(N6629="nulová",J6629,0)</f>
        <v>0</v>
      </c>
      <c r="BJ6629" s="53" t="s">
        <v>90</v>
      </c>
      <c r="BK6629" s="179">
        <f>ROUND(I6629*H6629,2)</f>
        <v>0</v>
      </c>
      <c r="BL6629" s="53" t="s">
        <v>495</v>
      </c>
      <c r="BM6629" s="271" t="s">
        <v>5678</v>
      </c>
    </row>
    <row r="6630" spans="2:65" s="273" customFormat="1">
      <c r="B6630" s="272"/>
      <c r="D6630" s="274" t="s">
        <v>373</v>
      </c>
      <c r="E6630" s="275" t="s">
        <v>1</v>
      </c>
      <c r="F6630" s="276" t="s">
        <v>5679</v>
      </c>
      <c r="H6630" s="275" t="s">
        <v>1</v>
      </c>
      <c r="L6630" s="272"/>
      <c r="M6630" s="277"/>
      <c r="T6630" s="278"/>
      <c r="AT6630" s="275" t="s">
        <v>373</v>
      </c>
      <c r="AU6630" s="275" t="s">
        <v>90</v>
      </c>
      <c r="AV6630" s="273" t="s">
        <v>84</v>
      </c>
      <c r="AW6630" s="273" t="s">
        <v>31</v>
      </c>
      <c r="AX6630" s="273" t="s">
        <v>77</v>
      </c>
      <c r="AY6630" s="275" t="s">
        <v>366</v>
      </c>
    </row>
    <row r="6631" spans="2:65" s="280" customFormat="1">
      <c r="B6631" s="279"/>
      <c r="D6631" s="274" t="s">
        <v>373</v>
      </c>
      <c r="E6631" s="281" t="s">
        <v>1</v>
      </c>
      <c r="F6631" s="282" t="s">
        <v>1078</v>
      </c>
      <c r="H6631" s="283">
        <v>3.56</v>
      </c>
      <c r="L6631" s="279"/>
      <c r="M6631" s="284"/>
      <c r="T6631" s="285"/>
      <c r="AT6631" s="281" t="s">
        <v>373</v>
      </c>
      <c r="AU6631" s="281" t="s">
        <v>90</v>
      </c>
      <c r="AV6631" s="280" t="s">
        <v>90</v>
      </c>
      <c r="AW6631" s="280" t="s">
        <v>31</v>
      </c>
      <c r="AX6631" s="280" t="s">
        <v>77</v>
      </c>
      <c r="AY6631" s="281" t="s">
        <v>366</v>
      </c>
    </row>
    <row r="6632" spans="2:65" s="273" customFormat="1">
      <c r="B6632" s="272"/>
      <c r="D6632" s="274" t="s">
        <v>373</v>
      </c>
      <c r="E6632" s="275" t="s">
        <v>1</v>
      </c>
      <c r="F6632" s="276" t="s">
        <v>5680</v>
      </c>
      <c r="H6632" s="275" t="s">
        <v>1</v>
      </c>
      <c r="L6632" s="272"/>
      <c r="M6632" s="277"/>
      <c r="T6632" s="278"/>
      <c r="AT6632" s="275" t="s">
        <v>373</v>
      </c>
      <c r="AU6632" s="275" t="s">
        <v>90</v>
      </c>
      <c r="AV6632" s="273" t="s">
        <v>84</v>
      </c>
      <c r="AW6632" s="273" t="s">
        <v>31</v>
      </c>
      <c r="AX6632" s="273" t="s">
        <v>77</v>
      </c>
      <c r="AY6632" s="275" t="s">
        <v>366</v>
      </c>
    </row>
    <row r="6633" spans="2:65" s="280" customFormat="1">
      <c r="B6633" s="279"/>
      <c r="D6633" s="274" t="s">
        <v>373</v>
      </c>
      <c r="E6633" s="281" t="s">
        <v>1</v>
      </c>
      <c r="F6633" s="282" t="s">
        <v>5681</v>
      </c>
      <c r="H6633" s="283">
        <v>5.75</v>
      </c>
      <c r="L6633" s="279"/>
      <c r="M6633" s="284"/>
      <c r="T6633" s="285"/>
      <c r="AT6633" s="281" t="s">
        <v>373</v>
      </c>
      <c r="AU6633" s="281" t="s">
        <v>90</v>
      </c>
      <c r="AV6633" s="280" t="s">
        <v>90</v>
      </c>
      <c r="AW6633" s="280" t="s">
        <v>31</v>
      </c>
      <c r="AX6633" s="280" t="s">
        <v>77</v>
      </c>
      <c r="AY6633" s="281" t="s">
        <v>366</v>
      </c>
    </row>
    <row r="6634" spans="2:65" s="273" customFormat="1">
      <c r="B6634" s="272"/>
      <c r="D6634" s="274" t="s">
        <v>373</v>
      </c>
      <c r="E6634" s="275" t="s">
        <v>1</v>
      </c>
      <c r="F6634" s="276" t="s">
        <v>5682</v>
      </c>
      <c r="H6634" s="275" t="s">
        <v>1</v>
      </c>
      <c r="L6634" s="272"/>
      <c r="M6634" s="277"/>
      <c r="T6634" s="278"/>
      <c r="AT6634" s="275" t="s">
        <v>373</v>
      </c>
      <c r="AU6634" s="275" t="s">
        <v>90</v>
      </c>
      <c r="AV6634" s="273" t="s">
        <v>84</v>
      </c>
      <c r="AW6634" s="273" t="s">
        <v>31</v>
      </c>
      <c r="AX6634" s="273" t="s">
        <v>77</v>
      </c>
      <c r="AY6634" s="275" t="s">
        <v>366</v>
      </c>
    </row>
    <row r="6635" spans="2:65" s="280" customFormat="1">
      <c r="B6635" s="279"/>
      <c r="D6635" s="274" t="s">
        <v>373</v>
      </c>
      <c r="E6635" s="281" t="s">
        <v>1</v>
      </c>
      <c r="F6635" s="282" t="s">
        <v>5683</v>
      </c>
      <c r="H6635" s="283">
        <v>1.1599999999999999</v>
      </c>
      <c r="L6635" s="279"/>
      <c r="M6635" s="284"/>
      <c r="T6635" s="285"/>
      <c r="AT6635" s="281" t="s">
        <v>373</v>
      </c>
      <c r="AU6635" s="281" t="s">
        <v>90</v>
      </c>
      <c r="AV6635" s="280" t="s">
        <v>90</v>
      </c>
      <c r="AW6635" s="280" t="s">
        <v>31</v>
      </c>
      <c r="AX6635" s="280" t="s">
        <v>77</v>
      </c>
      <c r="AY6635" s="281" t="s">
        <v>366</v>
      </c>
    </row>
    <row r="6636" spans="2:65" s="273" customFormat="1">
      <c r="B6636" s="272"/>
      <c r="D6636" s="274" t="s">
        <v>373</v>
      </c>
      <c r="E6636" s="275" t="s">
        <v>1</v>
      </c>
      <c r="F6636" s="276" t="s">
        <v>5684</v>
      </c>
      <c r="H6636" s="275" t="s">
        <v>1</v>
      </c>
      <c r="L6636" s="272"/>
      <c r="M6636" s="277"/>
      <c r="T6636" s="278"/>
      <c r="AT6636" s="275" t="s">
        <v>373</v>
      </c>
      <c r="AU6636" s="275" t="s">
        <v>90</v>
      </c>
      <c r="AV6636" s="273" t="s">
        <v>84</v>
      </c>
      <c r="AW6636" s="273" t="s">
        <v>31</v>
      </c>
      <c r="AX6636" s="273" t="s">
        <v>77</v>
      </c>
      <c r="AY6636" s="275" t="s">
        <v>366</v>
      </c>
    </row>
    <row r="6637" spans="2:65" s="280" customFormat="1">
      <c r="B6637" s="279"/>
      <c r="D6637" s="274" t="s">
        <v>373</v>
      </c>
      <c r="E6637" s="281" t="s">
        <v>1</v>
      </c>
      <c r="F6637" s="282" t="s">
        <v>1078</v>
      </c>
      <c r="H6637" s="283">
        <v>3.56</v>
      </c>
      <c r="L6637" s="279"/>
      <c r="M6637" s="284"/>
      <c r="T6637" s="285"/>
      <c r="AT6637" s="281" t="s">
        <v>373</v>
      </c>
      <c r="AU6637" s="281" t="s">
        <v>90</v>
      </c>
      <c r="AV6637" s="280" t="s">
        <v>90</v>
      </c>
      <c r="AW6637" s="280" t="s">
        <v>31</v>
      </c>
      <c r="AX6637" s="280" t="s">
        <v>77</v>
      </c>
      <c r="AY6637" s="281" t="s">
        <v>366</v>
      </c>
    </row>
    <row r="6638" spans="2:65" s="287" customFormat="1">
      <c r="B6638" s="286"/>
      <c r="D6638" s="274" t="s">
        <v>373</v>
      </c>
      <c r="E6638" s="288" t="s">
        <v>1</v>
      </c>
      <c r="F6638" s="289" t="s">
        <v>378</v>
      </c>
      <c r="H6638" s="290">
        <v>14.03</v>
      </c>
      <c r="L6638" s="286"/>
      <c r="M6638" s="291"/>
      <c r="T6638" s="292"/>
      <c r="AT6638" s="288" t="s">
        <v>373</v>
      </c>
      <c r="AU6638" s="288" t="s">
        <v>90</v>
      </c>
      <c r="AV6638" s="287" t="s">
        <v>371</v>
      </c>
      <c r="AW6638" s="287" t="s">
        <v>31</v>
      </c>
      <c r="AX6638" s="287" t="s">
        <v>84</v>
      </c>
      <c r="AY6638" s="288" t="s">
        <v>366</v>
      </c>
    </row>
    <row r="6639" spans="2:65" s="74" customFormat="1" ht="55.5" customHeight="1">
      <c r="B6639" s="73"/>
      <c r="C6639" s="300" t="s">
        <v>5685</v>
      </c>
      <c r="D6639" s="300" t="s">
        <v>621</v>
      </c>
      <c r="E6639" s="301" t="s">
        <v>5686</v>
      </c>
      <c r="F6639" s="302" t="s">
        <v>5687</v>
      </c>
      <c r="G6639" s="303" t="s">
        <v>265</v>
      </c>
      <c r="H6639" s="304">
        <v>3.56</v>
      </c>
      <c r="I6639" s="28"/>
      <c r="J6639" s="306">
        <f>ROUND(I6639*H6639,2)</f>
        <v>0</v>
      </c>
      <c r="K6639" s="307"/>
      <c r="L6639" s="308"/>
      <c r="M6639" s="29" t="s">
        <v>1</v>
      </c>
      <c r="N6639" s="310" t="s">
        <v>43</v>
      </c>
      <c r="P6639" s="269">
        <f>O6639*H6639</f>
        <v>0</v>
      </c>
      <c r="Q6639" s="269">
        <v>1.1999999999999999E-3</v>
      </c>
      <c r="R6639" s="269">
        <f>Q6639*H6639</f>
        <v>4.2719999999999998E-3</v>
      </c>
      <c r="S6639" s="269">
        <v>0</v>
      </c>
      <c r="T6639" s="270">
        <f>S6639*H6639</f>
        <v>0</v>
      </c>
      <c r="AR6639" s="271" t="s">
        <v>608</v>
      </c>
      <c r="AT6639" s="271" t="s">
        <v>621</v>
      </c>
      <c r="AU6639" s="271" t="s">
        <v>90</v>
      </c>
      <c r="AY6639" s="53" t="s">
        <v>366</v>
      </c>
      <c r="BE6639" s="179">
        <f>IF(N6639="základná",J6639,0)</f>
        <v>0</v>
      </c>
      <c r="BF6639" s="179">
        <f>IF(N6639="znížená",J6639,0)</f>
        <v>0</v>
      </c>
      <c r="BG6639" s="179">
        <f>IF(N6639="zákl. prenesená",J6639,0)</f>
        <v>0</v>
      </c>
      <c r="BH6639" s="179">
        <f>IF(N6639="zníž. prenesená",J6639,0)</f>
        <v>0</v>
      </c>
      <c r="BI6639" s="179">
        <f>IF(N6639="nulová",J6639,0)</f>
        <v>0</v>
      </c>
      <c r="BJ6639" s="53" t="s">
        <v>90</v>
      </c>
      <c r="BK6639" s="179">
        <f>ROUND(I6639*H6639,2)</f>
        <v>0</v>
      </c>
      <c r="BL6639" s="53" t="s">
        <v>495</v>
      </c>
      <c r="BM6639" s="271" t="s">
        <v>5688</v>
      </c>
    </row>
    <row r="6640" spans="2:65" s="273" customFormat="1">
      <c r="B6640" s="272"/>
      <c r="D6640" s="274" t="s">
        <v>373</v>
      </c>
      <c r="E6640" s="275" t="s">
        <v>1</v>
      </c>
      <c r="F6640" s="276" t="s">
        <v>5679</v>
      </c>
      <c r="H6640" s="275" t="s">
        <v>1</v>
      </c>
      <c r="L6640" s="272"/>
      <c r="M6640" s="277"/>
      <c r="T6640" s="278"/>
      <c r="AT6640" s="275" t="s">
        <v>373</v>
      </c>
      <c r="AU6640" s="275" t="s">
        <v>90</v>
      </c>
      <c r="AV6640" s="273" t="s">
        <v>84</v>
      </c>
      <c r="AW6640" s="273" t="s">
        <v>31</v>
      </c>
      <c r="AX6640" s="273" t="s">
        <v>77</v>
      </c>
      <c r="AY6640" s="275" t="s">
        <v>366</v>
      </c>
    </row>
    <row r="6641" spans="2:65" s="280" customFormat="1">
      <c r="B6641" s="279"/>
      <c r="D6641" s="274" t="s">
        <v>373</v>
      </c>
      <c r="E6641" s="281" t="s">
        <v>1</v>
      </c>
      <c r="F6641" s="282" t="s">
        <v>1078</v>
      </c>
      <c r="H6641" s="283">
        <v>3.56</v>
      </c>
      <c r="L6641" s="279"/>
      <c r="M6641" s="284"/>
      <c r="T6641" s="285"/>
      <c r="AT6641" s="281" t="s">
        <v>373</v>
      </c>
      <c r="AU6641" s="281" t="s">
        <v>90</v>
      </c>
      <c r="AV6641" s="280" t="s">
        <v>90</v>
      </c>
      <c r="AW6641" s="280" t="s">
        <v>31</v>
      </c>
      <c r="AX6641" s="280" t="s">
        <v>77</v>
      </c>
      <c r="AY6641" s="281" t="s">
        <v>366</v>
      </c>
    </row>
    <row r="6642" spans="2:65" s="287" customFormat="1">
      <c r="B6642" s="286"/>
      <c r="D6642" s="274" t="s">
        <v>373</v>
      </c>
      <c r="E6642" s="288" t="s">
        <v>1</v>
      </c>
      <c r="F6642" s="289" t="s">
        <v>378</v>
      </c>
      <c r="H6642" s="290">
        <v>3.56</v>
      </c>
      <c r="L6642" s="286"/>
      <c r="M6642" s="291"/>
      <c r="T6642" s="292"/>
      <c r="AT6642" s="288" t="s">
        <v>373</v>
      </c>
      <c r="AU6642" s="288" t="s">
        <v>90</v>
      </c>
      <c r="AV6642" s="287" t="s">
        <v>371</v>
      </c>
      <c r="AW6642" s="287" t="s">
        <v>31</v>
      </c>
      <c r="AX6642" s="287" t="s">
        <v>84</v>
      </c>
      <c r="AY6642" s="288" t="s">
        <v>366</v>
      </c>
    </row>
    <row r="6643" spans="2:65" s="74" customFormat="1" ht="55.5" customHeight="1">
      <c r="B6643" s="73"/>
      <c r="C6643" s="300" t="s">
        <v>5689</v>
      </c>
      <c r="D6643" s="300" t="s">
        <v>621</v>
      </c>
      <c r="E6643" s="301" t="s">
        <v>5690</v>
      </c>
      <c r="F6643" s="302" t="s">
        <v>5691</v>
      </c>
      <c r="G6643" s="303" t="s">
        <v>265</v>
      </c>
      <c r="H6643" s="304">
        <v>5.75</v>
      </c>
      <c r="I6643" s="28"/>
      <c r="J6643" s="306">
        <f>ROUND(I6643*H6643,2)</f>
        <v>0</v>
      </c>
      <c r="K6643" s="307"/>
      <c r="L6643" s="308"/>
      <c r="M6643" s="29" t="s">
        <v>1</v>
      </c>
      <c r="N6643" s="310" t="s">
        <v>43</v>
      </c>
      <c r="P6643" s="269">
        <f>O6643*H6643</f>
        <v>0</v>
      </c>
      <c r="Q6643" s="269">
        <v>1.1999999999999999E-3</v>
      </c>
      <c r="R6643" s="269">
        <f>Q6643*H6643</f>
        <v>6.899999999999999E-3</v>
      </c>
      <c r="S6643" s="269">
        <v>0</v>
      </c>
      <c r="T6643" s="270">
        <f>S6643*H6643</f>
        <v>0</v>
      </c>
      <c r="AR6643" s="271" t="s">
        <v>608</v>
      </c>
      <c r="AT6643" s="271" t="s">
        <v>621</v>
      </c>
      <c r="AU6643" s="271" t="s">
        <v>90</v>
      </c>
      <c r="AY6643" s="53" t="s">
        <v>366</v>
      </c>
      <c r="BE6643" s="179">
        <f>IF(N6643="základná",J6643,0)</f>
        <v>0</v>
      </c>
      <c r="BF6643" s="179">
        <f>IF(N6643="znížená",J6643,0)</f>
        <v>0</v>
      </c>
      <c r="BG6643" s="179">
        <f>IF(N6643="zákl. prenesená",J6643,0)</f>
        <v>0</v>
      </c>
      <c r="BH6643" s="179">
        <f>IF(N6643="zníž. prenesená",J6643,0)</f>
        <v>0</v>
      </c>
      <c r="BI6643" s="179">
        <f>IF(N6643="nulová",J6643,0)</f>
        <v>0</v>
      </c>
      <c r="BJ6643" s="53" t="s">
        <v>90</v>
      </c>
      <c r="BK6643" s="179">
        <f>ROUND(I6643*H6643,2)</f>
        <v>0</v>
      </c>
      <c r="BL6643" s="53" t="s">
        <v>495</v>
      </c>
      <c r="BM6643" s="271" t="s">
        <v>5692</v>
      </c>
    </row>
    <row r="6644" spans="2:65" s="273" customFormat="1">
      <c r="B6644" s="272"/>
      <c r="D6644" s="274" t="s">
        <v>373</v>
      </c>
      <c r="E6644" s="275" t="s">
        <v>1</v>
      </c>
      <c r="F6644" s="276" t="s">
        <v>5680</v>
      </c>
      <c r="H6644" s="275" t="s">
        <v>1</v>
      </c>
      <c r="L6644" s="272"/>
      <c r="M6644" s="277"/>
      <c r="T6644" s="278"/>
      <c r="AT6644" s="275" t="s">
        <v>373</v>
      </c>
      <c r="AU6644" s="275" t="s">
        <v>90</v>
      </c>
      <c r="AV6644" s="273" t="s">
        <v>84</v>
      </c>
      <c r="AW6644" s="273" t="s">
        <v>31</v>
      </c>
      <c r="AX6644" s="273" t="s">
        <v>77</v>
      </c>
      <c r="AY6644" s="275" t="s">
        <v>366</v>
      </c>
    </row>
    <row r="6645" spans="2:65" s="280" customFormat="1">
      <c r="B6645" s="279"/>
      <c r="D6645" s="274" t="s">
        <v>373</v>
      </c>
      <c r="E6645" s="281" t="s">
        <v>1</v>
      </c>
      <c r="F6645" s="282" t="s">
        <v>5681</v>
      </c>
      <c r="H6645" s="283">
        <v>5.75</v>
      </c>
      <c r="L6645" s="279"/>
      <c r="M6645" s="284"/>
      <c r="T6645" s="285"/>
      <c r="AT6645" s="281" t="s">
        <v>373</v>
      </c>
      <c r="AU6645" s="281" t="s">
        <v>90</v>
      </c>
      <c r="AV6645" s="280" t="s">
        <v>90</v>
      </c>
      <c r="AW6645" s="280" t="s">
        <v>31</v>
      </c>
      <c r="AX6645" s="280" t="s">
        <v>77</v>
      </c>
      <c r="AY6645" s="281" t="s">
        <v>366</v>
      </c>
    </row>
    <row r="6646" spans="2:65" s="287" customFormat="1">
      <c r="B6646" s="286"/>
      <c r="D6646" s="274" t="s">
        <v>373</v>
      </c>
      <c r="E6646" s="288" t="s">
        <v>1</v>
      </c>
      <c r="F6646" s="289" t="s">
        <v>378</v>
      </c>
      <c r="H6646" s="290">
        <v>5.75</v>
      </c>
      <c r="L6646" s="286"/>
      <c r="M6646" s="291"/>
      <c r="T6646" s="292"/>
      <c r="AT6646" s="288" t="s">
        <v>373</v>
      </c>
      <c r="AU6646" s="288" t="s">
        <v>90</v>
      </c>
      <c r="AV6646" s="287" t="s">
        <v>371</v>
      </c>
      <c r="AW6646" s="287" t="s">
        <v>31</v>
      </c>
      <c r="AX6646" s="287" t="s">
        <v>84</v>
      </c>
      <c r="AY6646" s="288" t="s">
        <v>366</v>
      </c>
    </row>
    <row r="6647" spans="2:65" s="74" customFormat="1" ht="55.5" customHeight="1">
      <c r="B6647" s="73"/>
      <c r="C6647" s="300" t="s">
        <v>5693</v>
      </c>
      <c r="D6647" s="300" t="s">
        <v>621</v>
      </c>
      <c r="E6647" s="301" t="s">
        <v>5694</v>
      </c>
      <c r="F6647" s="302" t="s">
        <v>5695</v>
      </c>
      <c r="G6647" s="303" t="s">
        <v>265</v>
      </c>
      <c r="H6647" s="304">
        <v>1.1599999999999999</v>
      </c>
      <c r="I6647" s="28"/>
      <c r="J6647" s="306">
        <f>ROUND(I6647*H6647,2)</f>
        <v>0</v>
      </c>
      <c r="K6647" s="307"/>
      <c r="L6647" s="308"/>
      <c r="M6647" s="29" t="s">
        <v>1</v>
      </c>
      <c r="N6647" s="310" t="s">
        <v>43</v>
      </c>
      <c r="P6647" s="269">
        <f>O6647*H6647</f>
        <v>0</v>
      </c>
      <c r="Q6647" s="269">
        <v>1.1999999999999999E-3</v>
      </c>
      <c r="R6647" s="269">
        <f>Q6647*H6647</f>
        <v>1.3919999999999998E-3</v>
      </c>
      <c r="S6647" s="269">
        <v>0</v>
      </c>
      <c r="T6647" s="270">
        <f>S6647*H6647</f>
        <v>0</v>
      </c>
      <c r="AR6647" s="271" t="s">
        <v>608</v>
      </c>
      <c r="AT6647" s="271" t="s">
        <v>621</v>
      </c>
      <c r="AU6647" s="271" t="s">
        <v>90</v>
      </c>
      <c r="AY6647" s="53" t="s">
        <v>366</v>
      </c>
      <c r="BE6647" s="179">
        <f>IF(N6647="základná",J6647,0)</f>
        <v>0</v>
      </c>
      <c r="BF6647" s="179">
        <f>IF(N6647="znížená",J6647,0)</f>
        <v>0</v>
      </c>
      <c r="BG6647" s="179">
        <f>IF(N6647="zákl. prenesená",J6647,0)</f>
        <v>0</v>
      </c>
      <c r="BH6647" s="179">
        <f>IF(N6647="zníž. prenesená",J6647,0)</f>
        <v>0</v>
      </c>
      <c r="BI6647" s="179">
        <f>IF(N6647="nulová",J6647,0)</f>
        <v>0</v>
      </c>
      <c r="BJ6647" s="53" t="s">
        <v>90</v>
      </c>
      <c r="BK6647" s="179">
        <f>ROUND(I6647*H6647,2)</f>
        <v>0</v>
      </c>
      <c r="BL6647" s="53" t="s">
        <v>495</v>
      </c>
      <c r="BM6647" s="271" t="s">
        <v>5696</v>
      </c>
    </row>
    <row r="6648" spans="2:65" s="273" customFormat="1">
      <c r="B6648" s="272"/>
      <c r="D6648" s="274" t="s">
        <v>373</v>
      </c>
      <c r="E6648" s="275" t="s">
        <v>1</v>
      </c>
      <c r="F6648" s="276" t="s">
        <v>5697</v>
      </c>
      <c r="H6648" s="275" t="s">
        <v>1</v>
      </c>
      <c r="L6648" s="272"/>
      <c r="M6648" s="277"/>
      <c r="T6648" s="278"/>
      <c r="AT6648" s="275" t="s">
        <v>373</v>
      </c>
      <c r="AU6648" s="275" t="s">
        <v>90</v>
      </c>
      <c r="AV6648" s="273" t="s">
        <v>84</v>
      </c>
      <c r="AW6648" s="273" t="s">
        <v>31</v>
      </c>
      <c r="AX6648" s="273" t="s">
        <v>77</v>
      </c>
      <c r="AY6648" s="275" t="s">
        <v>366</v>
      </c>
    </row>
    <row r="6649" spans="2:65" s="280" customFormat="1">
      <c r="B6649" s="279"/>
      <c r="D6649" s="274" t="s">
        <v>373</v>
      </c>
      <c r="E6649" s="281" t="s">
        <v>1</v>
      </c>
      <c r="F6649" s="282" t="s">
        <v>5683</v>
      </c>
      <c r="H6649" s="283">
        <v>1.1599999999999999</v>
      </c>
      <c r="L6649" s="279"/>
      <c r="M6649" s="284"/>
      <c r="T6649" s="285"/>
      <c r="AT6649" s="281" t="s">
        <v>373</v>
      </c>
      <c r="AU6649" s="281" t="s">
        <v>90</v>
      </c>
      <c r="AV6649" s="280" t="s">
        <v>90</v>
      </c>
      <c r="AW6649" s="280" t="s">
        <v>31</v>
      </c>
      <c r="AX6649" s="280" t="s">
        <v>77</v>
      </c>
      <c r="AY6649" s="281" t="s">
        <v>366</v>
      </c>
    </row>
    <row r="6650" spans="2:65" s="287" customFormat="1">
      <c r="B6650" s="286"/>
      <c r="D6650" s="274" t="s">
        <v>373</v>
      </c>
      <c r="E6650" s="288" t="s">
        <v>1</v>
      </c>
      <c r="F6650" s="289" t="s">
        <v>378</v>
      </c>
      <c r="H6650" s="290">
        <v>1.1599999999999999</v>
      </c>
      <c r="L6650" s="286"/>
      <c r="M6650" s="291"/>
      <c r="T6650" s="292"/>
      <c r="AT6650" s="288" t="s">
        <v>373</v>
      </c>
      <c r="AU6650" s="288" t="s">
        <v>90</v>
      </c>
      <c r="AV6650" s="287" t="s">
        <v>371</v>
      </c>
      <c r="AW6650" s="287" t="s">
        <v>31</v>
      </c>
      <c r="AX6650" s="287" t="s">
        <v>84</v>
      </c>
      <c r="AY6650" s="288" t="s">
        <v>366</v>
      </c>
    </row>
    <row r="6651" spans="2:65" s="74" customFormat="1" ht="55.5" customHeight="1">
      <c r="B6651" s="73"/>
      <c r="C6651" s="300" t="s">
        <v>5698</v>
      </c>
      <c r="D6651" s="300" t="s">
        <v>621</v>
      </c>
      <c r="E6651" s="301" t="s">
        <v>5699</v>
      </c>
      <c r="F6651" s="302" t="s">
        <v>5687</v>
      </c>
      <c r="G6651" s="303" t="s">
        <v>265</v>
      </c>
      <c r="H6651" s="304">
        <v>3.56</v>
      </c>
      <c r="I6651" s="28"/>
      <c r="J6651" s="306">
        <f>ROUND(I6651*H6651,2)</f>
        <v>0</v>
      </c>
      <c r="K6651" s="307"/>
      <c r="L6651" s="308"/>
      <c r="M6651" s="29" t="s">
        <v>1</v>
      </c>
      <c r="N6651" s="310" t="s">
        <v>43</v>
      </c>
      <c r="P6651" s="269">
        <f>O6651*H6651</f>
        <v>0</v>
      </c>
      <c r="Q6651" s="269">
        <v>1.1999999999999999E-3</v>
      </c>
      <c r="R6651" s="269">
        <f>Q6651*H6651</f>
        <v>4.2719999999999998E-3</v>
      </c>
      <c r="S6651" s="269">
        <v>0</v>
      </c>
      <c r="T6651" s="270">
        <f>S6651*H6651</f>
        <v>0</v>
      </c>
      <c r="AR6651" s="271" t="s">
        <v>608</v>
      </c>
      <c r="AT6651" s="271" t="s">
        <v>621</v>
      </c>
      <c r="AU6651" s="271" t="s">
        <v>90</v>
      </c>
      <c r="AY6651" s="53" t="s">
        <v>366</v>
      </c>
      <c r="BE6651" s="179">
        <f>IF(N6651="základná",J6651,0)</f>
        <v>0</v>
      </c>
      <c r="BF6651" s="179">
        <f>IF(N6651="znížená",J6651,0)</f>
        <v>0</v>
      </c>
      <c r="BG6651" s="179">
        <f>IF(N6651="zákl. prenesená",J6651,0)</f>
        <v>0</v>
      </c>
      <c r="BH6651" s="179">
        <f>IF(N6651="zníž. prenesená",J6651,0)</f>
        <v>0</v>
      </c>
      <c r="BI6651" s="179">
        <f>IF(N6651="nulová",J6651,0)</f>
        <v>0</v>
      </c>
      <c r="BJ6651" s="53" t="s">
        <v>90</v>
      </c>
      <c r="BK6651" s="179">
        <f>ROUND(I6651*H6651,2)</f>
        <v>0</v>
      </c>
      <c r="BL6651" s="53" t="s">
        <v>495</v>
      </c>
      <c r="BM6651" s="271" t="s">
        <v>5700</v>
      </c>
    </row>
    <row r="6652" spans="2:65" s="273" customFormat="1">
      <c r="B6652" s="272"/>
      <c r="D6652" s="274" t="s">
        <v>373</v>
      </c>
      <c r="E6652" s="275" t="s">
        <v>1</v>
      </c>
      <c r="F6652" s="276" t="s">
        <v>5701</v>
      </c>
      <c r="H6652" s="275" t="s">
        <v>1</v>
      </c>
      <c r="L6652" s="272"/>
      <c r="M6652" s="277"/>
      <c r="T6652" s="278"/>
      <c r="AT6652" s="275" t="s">
        <v>373</v>
      </c>
      <c r="AU6652" s="275" t="s">
        <v>90</v>
      </c>
      <c r="AV6652" s="273" t="s">
        <v>84</v>
      </c>
      <c r="AW6652" s="273" t="s">
        <v>31</v>
      </c>
      <c r="AX6652" s="273" t="s">
        <v>77</v>
      </c>
      <c r="AY6652" s="275" t="s">
        <v>366</v>
      </c>
    </row>
    <row r="6653" spans="2:65" s="280" customFormat="1">
      <c r="B6653" s="279"/>
      <c r="D6653" s="274" t="s">
        <v>373</v>
      </c>
      <c r="E6653" s="281" t="s">
        <v>1</v>
      </c>
      <c r="F6653" s="282" t="s">
        <v>1078</v>
      </c>
      <c r="H6653" s="283">
        <v>3.56</v>
      </c>
      <c r="L6653" s="279"/>
      <c r="M6653" s="284"/>
      <c r="T6653" s="285"/>
      <c r="AT6653" s="281" t="s">
        <v>373</v>
      </c>
      <c r="AU6653" s="281" t="s">
        <v>90</v>
      </c>
      <c r="AV6653" s="280" t="s">
        <v>90</v>
      </c>
      <c r="AW6653" s="280" t="s">
        <v>31</v>
      </c>
      <c r="AX6653" s="280" t="s">
        <v>77</v>
      </c>
      <c r="AY6653" s="281" t="s">
        <v>366</v>
      </c>
    </row>
    <row r="6654" spans="2:65" s="287" customFormat="1">
      <c r="B6654" s="286"/>
      <c r="D6654" s="274" t="s">
        <v>373</v>
      </c>
      <c r="E6654" s="288" t="s">
        <v>1</v>
      </c>
      <c r="F6654" s="289" t="s">
        <v>378</v>
      </c>
      <c r="H6654" s="290">
        <v>3.56</v>
      </c>
      <c r="L6654" s="286"/>
      <c r="M6654" s="291"/>
      <c r="T6654" s="292"/>
      <c r="AT6654" s="288" t="s">
        <v>373</v>
      </c>
      <c r="AU6654" s="288" t="s">
        <v>90</v>
      </c>
      <c r="AV6654" s="287" t="s">
        <v>371</v>
      </c>
      <c r="AW6654" s="287" t="s">
        <v>31</v>
      </c>
      <c r="AX6654" s="287" t="s">
        <v>84</v>
      </c>
      <c r="AY6654" s="288" t="s">
        <v>366</v>
      </c>
    </row>
    <row r="6655" spans="2:65" s="74" customFormat="1" ht="21.75" customHeight="1">
      <c r="B6655" s="73"/>
      <c r="C6655" s="260" t="s">
        <v>5702</v>
      </c>
      <c r="D6655" s="260" t="s">
        <v>368</v>
      </c>
      <c r="E6655" s="261" t="s">
        <v>5703</v>
      </c>
      <c r="F6655" s="262" t="s">
        <v>5704</v>
      </c>
      <c r="G6655" s="263" t="s">
        <v>249</v>
      </c>
      <c r="H6655" s="264">
        <v>5.08</v>
      </c>
      <c r="I6655" s="26"/>
      <c r="J6655" s="266">
        <f>ROUND(I6655*H6655,2)</f>
        <v>0</v>
      </c>
      <c r="K6655" s="267"/>
      <c r="L6655" s="73"/>
      <c r="M6655" s="27" t="s">
        <v>1</v>
      </c>
      <c r="N6655" s="233" t="s">
        <v>43</v>
      </c>
      <c r="P6655" s="269">
        <f>O6655*H6655</f>
        <v>0</v>
      </c>
      <c r="Q6655" s="269">
        <v>0</v>
      </c>
      <c r="R6655" s="269">
        <f>Q6655*H6655</f>
        <v>0</v>
      </c>
      <c r="S6655" s="269">
        <v>0</v>
      </c>
      <c r="T6655" s="270">
        <f>S6655*H6655</f>
        <v>0</v>
      </c>
      <c r="AR6655" s="271" t="s">
        <v>495</v>
      </c>
      <c r="AT6655" s="271" t="s">
        <v>368</v>
      </c>
      <c r="AU6655" s="271" t="s">
        <v>90</v>
      </c>
      <c r="AY6655" s="53" t="s">
        <v>366</v>
      </c>
      <c r="BE6655" s="179">
        <f>IF(N6655="základná",J6655,0)</f>
        <v>0</v>
      </c>
      <c r="BF6655" s="179">
        <f>IF(N6655="znížená",J6655,0)</f>
        <v>0</v>
      </c>
      <c r="BG6655" s="179">
        <f>IF(N6655="zákl. prenesená",J6655,0)</f>
        <v>0</v>
      </c>
      <c r="BH6655" s="179">
        <f>IF(N6655="zníž. prenesená",J6655,0)</f>
        <v>0</v>
      </c>
      <c r="BI6655" s="179">
        <f>IF(N6655="nulová",J6655,0)</f>
        <v>0</v>
      </c>
      <c r="BJ6655" s="53" t="s">
        <v>90</v>
      </c>
      <c r="BK6655" s="179">
        <f>ROUND(I6655*H6655,2)</f>
        <v>0</v>
      </c>
      <c r="BL6655" s="53" t="s">
        <v>495</v>
      </c>
      <c r="BM6655" s="271" t="s">
        <v>5705</v>
      </c>
    </row>
    <row r="6656" spans="2:65" s="273" customFormat="1">
      <c r="B6656" s="272"/>
      <c r="D6656" s="274" t="s">
        <v>373</v>
      </c>
      <c r="E6656" s="275" t="s">
        <v>1</v>
      </c>
      <c r="F6656" s="276" t="s">
        <v>412</v>
      </c>
      <c r="H6656" s="275" t="s">
        <v>1</v>
      </c>
      <c r="L6656" s="272"/>
      <c r="M6656" s="277"/>
      <c r="T6656" s="278"/>
      <c r="AT6656" s="275" t="s">
        <v>373</v>
      </c>
      <c r="AU6656" s="275" t="s">
        <v>90</v>
      </c>
      <c r="AV6656" s="273" t="s">
        <v>84</v>
      </c>
      <c r="AW6656" s="273" t="s">
        <v>31</v>
      </c>
      <c r="AX6656" s="273" t="s">
        <v>77</v>
      </c>
      <c r="AY6656" s="275" t="s">
        <v>366</v>
      </c>
    </row>
    <row r="6657" spans="2:65" s="273" customFormat="1">
      <c r="B6657" s="272"/>
      <c r="D6657" s="274" t="s">
        <v>373</v>
      </c>
      <c r="E6657" s="275" t="s">
        <v>1</v>
      </c>
      <c r="F6657" s="276" t="s">
        <v>2787</v>
      </c>
      <c r="H6657" s="275" t="s">
        <v>1</v>
      </c>
      <c r="L6657" s="272"/>
      <c r="M6657" s="277"/>
      <c r="T6657" s="278"/>
      <c r="AT6657" s="275" t="s">
        <v>373</v>
      </c>
      <c r="AU6657" s="275" t="s">
        <v>90</v>
      </c>
      <c r="AV6657" s="273" t="s">
        <v>84</v>
      </c>
      <c r="AW6657" s="273" t="s">
        <v>31</v>
      </c>
      <c r="AX6657" s="273" t="s">
        <v>77</v>
      </c>
      <c r="AY6657" s="275" t="s">
        <v>366</v>
      </c>
    </row>
    <row r="6658" spans="2:65" s="280" customFormat="1">
      <c r="B6658" s="279"/>
      <c r="D6658" s="274" t="s">
        <v>373</v>
      </c>
      <c r="E6658" s="281" t="s">
        <v>1</v>
      </c>
      <c r="F6658" s="282" t="s">
        <v>2788</v>
      </c>
      <c r="H6658" s="283">
        <v>5.08</v>
      </c>
      <c r="L6658" s="279"/>
      <c r="M6658" s="284"/>
      <c r="T6658" s="285"/>
      <c r="AT6658" s="281" t="s">
        <v>373</v>
      </c>
      <c r="AU6658" s="281" t="s">
        <v>90</v>
      </c>
      <c r="AV6658" s="280" t="s">
        <v>90</v>
      </c>
      <c r="AW6658" s="280" t="s">
        <v>31</v>
      </c>
      <c r="AX6658" s="280" t="s">
        <v>77</v>
      </c>
      <c r="AY6658" s="281" t="s">
        <v>366</v>
      </c>
    </row>
    <row r="6659" spans="2:65" s="294" customFormat="1">
      <c r="B6659" s="293"/>
      <c r="D6659" s="274" t="s">
        <v>373</v>
      </c>
      <c r="E6659" s="295" t="s">
        <v>1</v>
      </c>
      <c r="F6659" s="296" t="s">
        <v>397</v>
      </c>
      <c r="H6659" s="297">
        <v>5.08</v>
      </c>
      <c r="L6659" s="293"/>
      <c r="M6659" s="298"/>
      <c r="T6659" s="299"/>
      <c r="AT6659" s="295" t="s">
        <v>373</v>
      </c>
      <c r="AU6659" s="295" t="s">
        <v>90</v>
      </c>
      <c r="AV6659" s="294" t="s">
        <v>149</v>
      </c>
      <c r="AW6659" s="294" t="s">
        <v>31</v>
      </c>
      <c r="AX6659" s="294" t="s">
        <v>77</v>
      </c>
      <c r="AY6659" s="295" t="s">
        <v>366</v>
      </c>
    </row>
    <row r="6660" spans="2:65" s="287" customFormat="1">
      <c r="B6660" s="286"/>
      <c r="D6660" s="274" t="s">
        <v>373</v>
      </c>
      <c r="E6660" s="288" t="s">
        <v>5706</v>
      </c>
      <c r="F6660" s="289" t="s">
        <v>378</v>
      </c>
      <c r="H6660" s="290">
        <v>5.08</v>
      </c>
      <c r="L6660" s="286"/>
      <c r="M6660" s="291"/>
      <c r="T6660" s="292"/>
      <c r="AT6660" s="288" t="s">
        <v>373</v>
      </c>
      <c r="AU6660" s="288" t="s">
        <v>90</v>
      </c>
      <c r="AV6660" s="287" t="s">
        <v>371</v>
      </c>
      <c r="AW6660" s="287" t="s">
        <v>31</v>
      </c>
      <c r="AX6660" s="287" t="s">
        <v>84</v>
      </c>
      <c r="AY6660" s="288" t="s">
        <v>366</v>
      </c>
    </row>
    <row r="6661" spans="2:65" s="74" customFormat="1" ht="24.2" customHeight="1">
      <c r="B6661" s="73"/>
      <c r="C6661" s="300" t="s">
        <v>5707</v>
      </c>
      <c r="D6661" s="300" t="s">
        <v>621</v>
      </c>
      <c r="E6661" s="301" t="s">
        <v>5708</v>
      </c>
      <c r="F6661" s="302" t="s">
        <v>5709</v>
      </c>
      <c r="G6661" s="303" t="s">
        <v>249</v>
      </c>
      <c r="H6661" s="304">
        <v>5.08</v>
      </c>
      <c r="I6661" s="28"/>
      <c r="J6661" s="306">
        <f>ROUND(I6661*H6661,2)</f>
        <v>0</v>
      </c>
      <c r="K6661" s="307"/>
      <c r="L6661" s="308"/>
      <c r="M6661" s="29" t="s">
        <v>1</v>
      </c>
      <c r="N6661" s="310" t="s">
        <v>43</v>
      </c>
      <c r="P6661" s="269">
        <f>O6661*H6661</f>
        <v>0</v>
      </c>
      <c r="Q6661" s="269">
        <v>1.7999999999999999E-2</v>
      </c>
      <c r="R6661" s="269">
        <f>Q6661*H6661</f>
        <v>9.1439999999999994E-2</v>
      </c>
      <c r="S6661" s="269">
        <v>0</v>
      </c>
      <c r="T6661" s="270">
        <f>S6661*H6661</f>
        <v>0</v>
      </c>
      <c r="AR6661" s="271" t="s">
        <v>608</v>
      </c>
      <c r="AT6661" s="271" t="s">
        <v>621</v>
      </c>
      <c r="AU6661" s="271" t="s">
        <v>90</v>
      </c>
      <c r="AY6661" s="53" t="s">
        <v>366</v>
      </c>
      <c r="BE6661" s="179">
        <f>IF(N6661="základná",J6661,0)</f>
        <v>0</v>
      </c>
      <c r="BF6661" s="179">
        <f>IF(N6661="znížená",J6661,0)</f>
        <v>0</v>
      </c>
      <c r="BG6661" s="179">
        <f>IF(N6661="zákl. prenesená",J6661,0)</f>
        <v>0</v>
      </c>
      <c r="BH6661" s="179">
        <f>IF(N6661="zníž. prenesená",J6661,0)</f>
        <v>0</v>
      </c>
      <c r="BI6661" s="179">
        <f>IF(N6661="nulová",J6661,0)</f>
        <v>0</v>
      </c>
      <c r="BJ6661" s="53" t="s">
        <v>90</v>
      </c>
      <c r="BK6661" s="179">
        <f>ROUND(I6661*H6661,2)</f>
        <v>0</v>
      </c>
      <c r="BL6661" s="53" t="s">
        <v>495</v>
      </c>
      <c r="BM6661" s="271" t="s">
        <v>5710</v>
      </c>
    </row>
    <row r="6662" spans="2:65" s="74" customFormat="1" ht="16.5" customHeight="1">
      <c r="B6662" s="73"/>
      <c r="C6662" s="260" t="s">
        <v>5711</v>
      </c>
      <c r="D6662" s="260" t="s">
        <v>368</v>
      </c>
      <c r="E6662" s="261" t="s">
        <v>5712</v>
      </c>
      <c r="F6662" s="262" t="s">
        <v>5713</v>
      </c>
      <c r="G6662" s="263" t="s">
        <v>265</v>
      </c>
      <c r="H6662" s="264">
        <v>9.4659999999999993</v>
      </c>
      <c r="I6662" s="26"/>
      <c r="J6662" s="266">
        <f>ROUND(I6662*H6662,2)</f>
        <v>0</v>
      </c>
      <c r="K6662" s="267"/>
      <c r="L6662" s="73"/>
      <c r="M6662" s="27" t="s">
        <v>1</v>
      </c>
      <c r="N6662" s="233" t="s">
        <v>43</v>
      </c>
      <c r="P6662" s="269">
        <f>O6662*H6662</f>
        <v>0</v>
      </c>
      <c r="Q6662" s="269">
        <v>3.3E-4</v>
      </c>
      <c r="R6662" s="269">
        <f>Q6662*H6662</f>
        <v>3.1237799999999996E-3</v>
      </c>
      <c r="S6662" s="269">
        <v>0</v>
      </c>
      <c r="T6662" s="270">
        <f>S6662*H6662</f>
        <v>0</v>
      </c>
      <c r="AR6662" s="271" t="s">
        <v>495</v>
      </c>
      <c r="AT6662" s="271" t="s">
        <v>368</v>
      </c>
      <c r="AU6662" s="271" t="s">
        <v>90</v>
      </c>
      <c r="AY6662" s="53" t="s">
        <v>366</v>
      </c>
      <c r="BE6662" s="179">
        <f>IF(N6662="základná",J6662,0)</f>
        <v>0</v>
      </c>
      <c r="BF6662" s="179">
        <f>IF(N6662="znížená",J6662,0)</f>
        <v>0</v>
      </c>
      <c r="BG6662" s="179">
        <f>IF(N6662="zákl. prenesená",J6662,0)</f>
        <v>0</v>
      </c>
      <c r="BH6662" s="179">
        <f>IF(N6662="zníž. prenesená",J6662,0)</f>
        <v>0</v>
      </c>
      <c r="BI6662" s="179">
        <f>IF(N6662="nulová",J6662,0)</f>
        <v>0</v>
      </c>
      <c r="BJ6662" s="53" t="s">
        <v>90</v>
      </c>
      <c r="BK6662" s="179">
        <f>ROUND(I6662*H6662,2)</f>
        <v>0</v>
      </c>
      <c r="BL6662" s="53" t="s">
        <v>495</v>
      </c>
      <c r="BM6662" s="271" t="s">
        <v>5714</v>
      </c>
    </row>
    <row r="6663" spans="2:65" s="273" customFormat="1">
      <c r="B6663" s="272"/>
      <c r="D6663" s="274" t="s">
        <v>373</v>
      </c>
      <c r="E6663" s="275" t="s">
        <v>1</v>
      </c>
      <c r="F6663" s="276" t="s">
        <v>412</v>
      </c>
      <c r="H6663" s="275" t="s">
        <v>1</v>
      </c>
      <c r="L6663" s="272"/>
      <c r="M6663" s="277"/>
      <c r="T6663" s="278"/>
      <c r="AT6663" s="275" t="s">
        <v>373</v>
      </c>
      <c r="AU6663" s="275" t="s">
        <v>90</v>
      </c>
      <c r="AV6663" s="273" t="s">
        <v>84</v>
      </c>
      <c r="AW6663" s="273" t="s">
        <v>31</v>
      </c>
      <c r="AX6663" s="273" t="s">
        <v>77</v>
      </c>
      <c r="AY6663" s="275" t="s">
        <v>366</v>
      </c>
    </row>
    <row r="6664" spans="2:65" s="273" customFormat="1">
      <c r="B6664" s="272"/>
      <c r="D6664" s="274" t="s">
        <v>373</v>
      </c>
      <c r="E6664" s="275" t="s">
        <v>1</v>
      </c>
      <c r="F6664" s="276" t="s">
        <v>2787</v>
      </c>
      <c r="H6664" s="275" t="s">
        <v>1</v>
      </c>
      <c r="L6664" s="272"/>
      <c r="M6664" s="277"/>
      <c r="T6664" s="278"/>
      <c r="AT6664" s="275" t="s">
        <v>373</v>
      </c>
      <c r="AU6664" s="275" t="s">
        <v>90</v>
      </c>
      <c r="AV6664" s="273" t="s">
        <v>84</v>
      </c>
      <c r="AW6664" s="273" t="s">
        <v>31</v>
      </c>
      <c r="AX6664" s="273" t="s">
        <v>77</v>
      </c>
      <c r="AY6664" s="275" t="s">
        <v>366</v>
      </c>
    </row>
    <row r="6665" spans="2:65" s="280" customFormat="1">
      <c r="B6665" s="279"/>
      <c r="D6665" s="274" t="s">
        <v>373</v>
      </c>
      <c r="E6665" s="281" t="s">
        <v>1</v>
      </c>
      <c r="F6665" s="282" t="s">
        <v>5715</v>
      </c>
      <c r="H6665" s="283">
        <v>9.4659999999999993</v>
      </c>
      <c r="L6665" s="279"/>
      <c r="M6665" s="284"/>
      <c r="T6665" s="285"/>
      <c r="AT6665" s="281" t="s">
        <v>373</v>
      </c>
      <c r="AU6665" s="281" t="s">
        <v>90</v>
      </c>
      <c r="AV6665" s="280" t="s">
        <v>90</v>
      </c>
      <c r="AW6665" s="280" t="s">
        <v>31</v>
      </c>
      <c r="AX6665" s="280" t="s">
        <v>77</v>
      </c>
      <c r="AY6665" s="281" t="s">
        <v>366</v>
      </c>
    </row>
    <row r="6666" spans="2:65" s="294" customFormat="1">
      <c r="B6666" s="293"/>
      <c r="D6666" s="274" t="s">
        <v>373</v>
      </c>
      <c r="E6666" s="295" t="s">
        <v>1</v>
      </c>
      <c r="F6666" s="296" t="s">
        <v>397</v>
      </c>
      <c r="H6666" s="297">
        <v>9.4659999999999993</v>
      </c>
      <c r="L6666" s="293"/>
      <c r="M6666" s="298"/>
      <c r="T6666" s="299"/>
      <c r="AT6666" s="295" t="s">
        <v>373</v>
      </c>
      <c r="AU6666" s="295" t="s">
        <v>90</v>
      </c>
      <c r="AV6666" s="294" t="s">
        <v>149</v>
      </c>
      <c r="AW6666" s="294" t="s">
        <v>31</v>
      </c>
      <c r="AX6666" s="294" t="s">
        <v>77</v>
      </c>
      <c r="AY6666" s="295" t="s">
        <v>366</v>
      </c>
    </row>
    <row r="6667" spans="2:65" s="287" customFormat="1">
      <c r="B6667" s="286"/>
      <c r="D6667" s="274" t="s">
        <v>373</v>
      </c>
      <c r="E6667" s="288" t="s">
        <v>1</v>
      </c>
      <c r="F6667" s="289" t="s">
        <v>378</v>
      </c>
      <c r="H6667" s="290">
        <v>9.4659999999999993</v>
      </c>
      <c r="L6667" s="286"/>
      <c r="M6667" s="291"/>
      <c r="T6667" s="292"/>
      <c r="AT6667" s="288" t="s">
        <v>373</v>
      </c>
      <c r="AU6667" s="288" t="s">
        <v>90</v>
      </c>
      <c r="AV6667" s="287" t="s">
        <v>371</v>
      </c>
      <c r="AW6667" s="287" t="s">
        <v>31</v>
      </c>
      <c r="AX6667" s="287" t="s">
        <v>84</v>
      </c>
      <c r="AY6667" s="288" t="s">
        <v>366</v>
      </c>
    </row>
    <row r="6668" spans="2:65" s="74" customFormat="1" ht="24.2" customHeight="1">
      <c r="B6668" s="73"/>
      <c r="C6668" s="300" t="s">
        <v>5716</v>
      </c>
      <c r="D6668" s="300" t="s">
        <v>621</v>
      </c>
      <c r="E6668" s="301" t="s">
        <v>5717</v>
      </c>
      <c r="F6668" s="302" t="s">
        <v>5718</v>
      </c>
      <c r="G6668" s="303" t="s">
        <v>265</v>
      </c>
      <c r="H6668" s="304">
        <v>9.4659999999999993</v>
      </c>
      <c r="I6668" s="28"/>
      <c r="J6668" s="306">
        <f>ROUND(I6668*H6668,2)</f>
        <v>0</v>
      </c>
      <c r="K6668" s="307"/>
      <c r="L6668" s="308"/>
      <c r="M6668" s="29" t="s">
        <v>1</v>
      </c>
      <c r="N6668" s="310" t="s">
        <v>43</v>
      </c>
      <c r="P6668" s="269">
        <f>O6668*H6668</f>
        <v>0</v>
      </c>
      <c r="Q6668" s="269">
        <v>1.3500000000000001E-3</v>
      </c>
      <c r="R6668" s="269">
        <f>Q6668*H6668</f>
        <v>1.27791E-2</v>
      </c>
      <c r="S6668" s="269">
        <v>0</v>
      </c>
      <c r="T6668" s="270">
        <f>S6668*H6668</f>
        <v>0</v>
      </c>
      <c r="AR6668" s="271" t="s">
        <v>608</v>
      </c>
      <c r="AT6668" s="271" t="s">
        <v>621</v>
      </c>
      <c r="AU6668" s="271" t="s">
        <v>90</v>
      </c>
      <c r="AY6668" s="53" t="s">
        <v>366</v>
      </c>
      <c r="BE6668" s="179">
        <f>IF(N6668="základná",J6668,0)</f>
        <v>0</v>
      </c>
      <c r="BF6668" s="179">
        <f>IF(N6668="znížená",J6668,0)</f>
        <v>0</v>
      </c>
      <c r="BG6668" s="179">
        <f>IF(N6668="zákl. prenesená",J6668,0)</f>
        <v>0</v>
      </c>
      <c r="BH6668" s="179">
        <f>IF(N6668="zníž. prenesená",J6668,0)</f>
        <v>0</v>
      </c>
      <c r="BI6668" s="179">
        <f>IF(N6668="nulová",J6668,0)</f>
        <v>0</v>
      </c>
      <c r="BJ6668" s="53" t="s">
        <v>90</v>
      </c>
      <c r="BK6668" s="179">
        <f>ROUND(I6668*H6668,2)</f>
        <v>0</v>
      </c>
      <c r="BL6668" s="53" t="s">
        <v>495</v>
      </c>
      <c r="BM6668" s="271" t="s">
        <v>5719</v>
      </c>
    </row>
    <row r="6669" spans="2:65" s="74" customFormat="1" ht="62.65" customHeight="1">
      <c r="B6669" s="73"/>
      <c r="C6669" s="260" t="s">
        <v>5720</v>
      </c>
      <c r="D6669" s="260" t="s">
        <v>368</v>
      </c>
      <c r="E6669" s="261" t="s">
        <v>5721</v>
      </c>
      <c r="F6669" s="262" t="s">
        <v>5722</v>
      </c>
      <c r="G6669" s="263" t="s">
        <v>630</v>
      </c>
      <c r="H6669" s="264">
        <v>6</v>
      </c>
      <c r="I6669" s="26"/>
      <c r="J6669" s="266">
        <f>ROUND(I6669*H6669,2)</f>
        <v>0</v>
      </c>
      <c r="K6669" s="267"/>
      <c r="L6669" s="73"/>
      <c r="M6669" s="27" t="s">
        <v>1</v>
      </c>
      <c r="N6669" s="233" t="s">
        <v>43</v>
      </c>
      <c r="P6669" s="269">
        <f>O6669*H6669</f>
        <v>0</v>
      </c>
      <c r="Q6669" s="269">
        <v>2.2000000000000001E-4</v>
      </c>
      <c r="R6669" s="269">
        <f>Q6669*H6669</f>
        <v>1.32E-3</v>
      </c>
      <c r="S6669" s="269">
        <v>0</v>
      </c>
      <c r="T6669" s="270">
        <f>S6669*H6669</f>
        <v>0</v>
      </c>
      <c r="AR6669" s="271" t="s">
        <v>495</v>
      </c>
      <c r="AT6669" s="271" t="s">
        <v>368</v>
      </c>
      <c r="AU6669" s="271" t="s">
        <v>90</v>
      </c>
      <c r="AY6669" s="53" t="s">
        <v>366</v>
      </c>
      <c r="BE6669" s="179">
        <f>IF(N6669="základná",J6669,0)</f>
        <v>0</v>
      </c>
      <c r="BF6669" s="179">
        <f>IF(N6669="znížená",J6669,0)</f>
        <v>0</v>
      </c>
      <c r="BG6669" s="179">
        <f>IF(N6669="zákl. prenesená",J6669,0)</f>
        <v>0</v>
      </c>
      <c r="BH6669" s="179">
        <f>IF(N6669="zníž. prenesená",J6669,0)</f>
        <v>0</v>
      </c>
      <c r="BI6669" s="179">
        <f>IF(N6669="nulová",J6669,0)</f>
        <v>0</v>
      </c>
      <c r="BJ6669" s="53" t="s">
        <v>90</v>
      </c>
      <c r="BK6669" s="179">
        <f>ROUND(I6669*H6669,2)</f>
        <v>0</v>
      </c>
      <c r="BL6669" s="53" t="s">
        <v>495</v>
      </c>
      <c r="BM6669" s="271" t="s">
        <v>5723</v>
      </c>
    </row>
    <row r="6670" spans="2:65" s="273" customFormat="1">
      <c r="B6670" s="272"/>
      <c r="D6670" s="274" t="s">
        <v>373</v>
      </c>
      <c r="E6670" s="275" t="s">
        <v>1</v>
      </c>
      <c r="F6670" s="276" t="s">
        <v>5724</v>
      </c>
      <c r="H6670" s="275" t="s">
        <v>1</v>
      </c>
      <c r="L6670" s="272"/>
      <c r="M6670" s="277"/>
      <c r="T6670" s="278"/>
      <c r="AT6670" s="275" t="s">
        <v>373</v>
      </c>
      <c r="AU6670" s="275" t="s">
        <v>90</v>
      </c>
      <c r="AV6670" s="273" t="s">
        <v>84</v>
      </c>
      <c r="AW6670" s="273" t="s">
        <v>31</v>
      </c>
      <c r="AX6670" s="273" t="s">
        <v>77</v>
      </c>
      <c r="AY6670" s="275" t="s">
        <v>366</v>
      </c>
    </row>
    <row r="6671" spans="2:65" s="280" customFormat="1">
      <c r="B6671" s="279"/>
      <c r="D6671" s="274" t="s">
        <v>373</v>
      </c>
      <c r="E6671" s="281" t="s">
        <v>1</v>
      </c>
      <c r="F6671" s="282" t="s">
        <v>408</v>
      </c>
      <c r="H6671" s="283">
        <v>6</v>
      </c>
      <c r="L6671" s="279"/>
      <c r="M6671" s="284"/>
      <c r="T6671" s="285"/>
      <c r="AT6671" s="281" t="s">
        <v>373</v>
      </c>
      <c r="AU6671" s="281" t="s">
        <v>90</v>
      </c>
      <c r="AV6671" s="280" t="s">
        <v>90</v>
      </c>
      <c r="AW6671" s="280" t="s">
        <v>31</v>
      </c>
      <c r="AX6671" s="280" t="s">
        <v>77</v>
      </c>
      <c r="AY6671" s="281" t="s">
        <v>366</v>
      </c>
    </row>
    <row r="6672" spans="2:65" s="287" customFormat="1">
      <c r="B6672" s="286"/>
      <c r="D6672" s="274" t="s">
        <v>373</v>
      </c>
      <c r="E6672" s="288" t="s">
        <v>1</v>
      </c>
      <c r="F6672" s="289" t="s">
        <v>378</v>
      </c>
      <c r="H6672" s="290">
        <v>6</v>
      </c>
      <c r="L6672" s="286"/>
      <c r="M6672" s="291"/>
      <c r="T6672" s="292"/>
      <c r="AT6672" s="288" t="s">
        <v>373</v>
      </c>
      <c r="AU6672" s="288" t="s">
        <v>90</v>
      </c>
      <c r="AV6672" s="287" t="s">
        <v>371</v>
      </c>
      <c r="AW6672" s="287" t="s">
        <v>31</v>
      </c>
      <c r="AX6672" s="287" t="s">
        <v>84</v>
      </c>
      <c r="AY6672" s="288" t="s">
        <v>366</v>
      </c>
    </row>
    <row r="6673" spans="2:65" s="74" customFormat="1" ht="66.75" customHeight="1">
      <c r="B6673" s="73"/>
      <c r="C6673" s="260" t="s">
        <v>5725</v>
      </c>
      <c r="D6673" s="260" t="s">
        <v>368</v>
      </c>
      <c r="E6673" s="261" t="s">
        <v>5726</v>
      </c>
      <c r="F6673" s="262" t="s">
        <v>5727</v>
      </c>
      <c r="G6673" s="263" t="s">
        <v>630</v>
      </c>
      <c r="H6673" s="264">
        <v>2</v>
      </c>
      <c r="I6673" s="26"/>
      <c r="J6673" s="266">
        <f>ROUND(I6673*H6673,2)</f>
        <v>0</v>
      </c>
      <c r="K6673" s="267"/>
      <c r="L6673" s="73"/>
      <c r="M6673" s="27" t="s">
        <v>1</v>
      </c>
      <c r="N6673" s="233" t="s">
        <v>43</v>
      </c>
      <c r="P6673" s="269">
        <f>O6673*H6673</f>
        <v>0</v>
      </c>
      <c r="Q6673" s="269">
        <v>2.2000000000000001E-4</v>
      </c>
      <c r="R6673" s="269">
        <f>Q6673*H6673</f>
        <v>4.4000000000000002E-4</v>
      </c>
      <c r="S6673" s="269">
        <v>0</v>
      </c>
      <c r="T6673" s="270">
        <f>S6673*H6673</f>
        <v>0</v>
      </c>
      <c r="AR6673" s="271" t="s">
        <v>495</v>
      </c>
      <c r="AT6673" s="271" t="s">
        <v>368</v>
      </c>
      <c r="AU6673" s="271" t="s">
        <v>90</v>
      </c>
      <c r="AY6673" s="53" t="s">
        <v>366</v>
      </c>
      <c r="BE6673" s="179">
        <f>IF(N6673="základná",J6673,0)</f>
        <v>0</v>
      </c>
      <c r="BF6673" s="179">
        <f>IF(N6673="znížená",J6673,0)</f>
        <v>0</v>
      </c>
      <c r="BG6673" s="179">
        <f>IF(N6673="zákl. prenesená",J6673,0)</f>
        <v>0</v>
      </c>
      <c r="BH6673" s="179">
        <f>IF(N6673="zníž. prenesená",J6673,0)</f>
        <v>0</v>
      </c>
      <c r="BI6673" s="179">
        <f>IF(N6673="nulová",J6673,0)</f>
        <v>0</v>
      </c>
      <c r="BJ6673" s="53" t="s">
        <v>90</v>
      </c>
      <c r="BK6673" s="179">
        <f>ROUND(I6673*H6673,2)</f>
        <v>0</v>
      </c>
      <c r="BL6673" s="53" t="s">
        <v>495</v>
      </c>
      <c r="BM6673" s="271" t="s">
        <v>5728</v>
      </c>
    </row>
    <row r="6674" spans="2:65" s="273" customFormat="1">
      <c r="B6674" s="272"/>
      <c r="D6674" s="274" t="s">
        <v>373</v>
      </c>
      <c r="E6674" s="275" t="s">
        <v>1</v>
      </c>
      <c r="F6674" s="276" t="s">
        <v>5729</v>
      </c>
      <c r="H6674" s="275" t="s">
        <v>1</v>
      </c>
      <c r="L6674" s="272"/>
      <c r="M6674" s="277"/>
      <c r="T6674" s="278"/>
      <c r="AT6674" s="275" t="s">
        <v>373</v>
      </c>
      <c r="AU6674" s="275" t="s">
        <v>90</v>
      </c>
      <c r="AV6674" s="273" t="s">
        <v>84</v>
      </c>
      <c r="AW6674" s="273" t="s">
        <v>31</v>
      </c>
      <c r="AX6674" s="273" t="s">
        <v>77</v>
      </c>
      <c r="AY6674" s="275" t="s">
        <v>366</v>
      </c>
    </row>
    <row r="6675" spans="2:65" s="280" customFormat="1">
      <c r="B6675" s="279"/>
      <c r="D6675" s="274" t="s">
        <v>373</v>
      </c>
      <c r="E6675" s="281" t="s">
        <v>1</v>
      </c>
      <c r="F6675" s="282" t="s">
        <v>90</v>
      </c>
      <c r="H6675" s="283">
        <v>2</v>
      </c>
      <c r="L6675" s="279"/>
      <c r="M6675" s="284"/>
      <c r="T6675" s="285"/>
      <c r="AT6675" s="281" t="s">
        <v>373</v>
      </c>
      <c r="AU6675" s="281" t="s">
        <v>90</v>
      </c>
      <c r="AV6675" s="280" t="s">
        <v>90</v>
      </c>
      <c r="AW6675" s="280" t="s">
        <v>31</v>
      </c>
      <c r="AX6675" s="280" t="s">
        <v>77</v>
      </c>
      <c r="AY6675" s="281" t="s">
        <v>366</v>
      </c>
    </row>
    <row r="6676" spans="2:65" s="287" customFormat="1">
      <c r="B6676" s="286"/>
      <c r="D6676" s="274" t="s">
        <v>373</v>
      </c>
      <c r="E6676" s="288" t="s">
        <v>1</v>
      </c>
      <c r="F6676" s="289" t="s">
        <v>378</v>
      </c>
      <c r="H6676" s="290">
        <v>2</v>
      </c>
      <c r="L6676" s="286"/>
      <c r="M6676" s="291"/>
      <c r="T6676" s="292"/>
      <c r="AT6676" s="288" t="s">
        <v>373</v>
      </c>
      <c r="AU6676" s="288" t="s">
        <v>90</v>
      </c>
      <c r="AV6676" s="287" t="s">
        <v>371</v>
      </c>
      <c r="AW6676" s="287" t="s">
        <v>31</v>
      </c>
      <c r="AX6676" s="287" t="s">
        <v>84</v>
      </c>
      <c r="AY6676" s="288" t="s">
        <v>366</v>
      </c>
    </row>
    <row r="6677" spans="2:65" s="74" customFormat="1" ht="66.75" customHeight="1">
      <c r="B6677" s="73"/>
      <c r="C6677" s="260" t="s">
        <v>5730</v>
      </c>
      <c r="D6677" s="260" t="s">
        <v>368</v>
      </c>
      <c r="E6677" s="261" t="s">
        <v>5731</v>
      </c>
      <c r="F6677" s="262" t="s">
        <v>5732</v>
      </c>
      <c r="G6677" s="263" t="s">
        <v>630</v>
      </c>
      <c r="H6677" s="264">
        <v>3</v>
      </c>
      <c r="I6677" s="26"/>
      <c r="J6677" s="266">
        <f>ROUND(I6677*H6677,2)</f>
        <v>0</v>
      </c>
      <c r="K6677" s="267"/>
      <c r="L6677" s="73"/>
      <c r="M6677" s="27" t="s">
        <v>1</v>
      </c>
      <c r="N6677" s="233" t="s">
        <v>43</v>
      </c>
      <c r="P6677" s="269">
        <f>O6677*H6677</f>
        <v>0</v>
      </c>
      <c r="Q6677" s="269">
        <v>2.2000000000000001E-4</v>
      </c>
      <c r="R6677" s="269">
        <f>Q6677*H6677</f>
        <v>6.6E-4</v>
      </c>
      <c r="S6677" s="269">
        <v>0</v>
      </c>
      <c r="T6677" s="270">
        <f>S6677*H6677</f>
        <v>0</v>
      </c>
      <c r="AR6677" s="271" t="s">
        <v>495</v>
      </c>
      <c r="AT6677" s="271" t="s">
        <v>368</v>
      </c>
      <c r="AU6677" s="271" t="s">
        <v>90</v>
      </c>
      <c r="AY6677" s="53" t="s">
        <v>366</v>
      </c>
      <c r="BE6677" s="179">
        <f>IF(N6677="základná",J6677,0)</f>
        <v>0</v>
      </c>
      <c r="BF6677" s="179">
        <f>IF(N6677="znížená",J6677,0)</f>
        <v>0</v>
      </c>
      <c r="BG6677" s="179">
        <f>IF(N6677="zákl. prenesená",J6677,0)</f>
        <v>0</v>
      </c>
      <c r="BH6677" s="179">
        <f>IF(N6677="zníž. prenesená",J6677,0)</f>
        <v>0</v>
      </c>
      <c r="BI6677" s="179">
        <f>IF(N6677="nulová",J6677,0)</f>
        <v>0</v>
      </c>
      <c r="BJ6677" s="53" t="s">
        <v>90</v>
      </c>
      <c r="BK6677" s="179">
        <f>ROUND(I6677*H6677,2)</f>
        <v>0</v>
      </c>
      <c r="BL6677" s="53" t="s">
        <v>495</v>
      </c>
      <c r="BM6677" s="271" t="s">
        <v>5733</v>
      </c>
    </row>
    <row r="6678" spans="2:65" s="273" customFormat="1">
      <c r="B6678" s="272"/>
      <c r="D6678" s="274" t="s">
        <v>373</v>
      </c>
      <c r="E6678" s="275" t="s">
        <v>1</v>
      </c>
      <c r="F6678" s="276" t="s">
        <v>5734</v>
      </c>
      <c r="H6678" s="275" t="s">
        <v>1</v>
      </c>
      <c r="L6678" s="272"/>
      <c r="M6678" s="277"/>
      <c r="T6678" s="278"/>
      <c r="AT6678" s="275" t="s">
        <v>373</v>
      </c>
      <c r="AU6678" s="275" t="s">
        <v>90</v>
      </c>
      <c r="AV6678" s="273" t="s">
        <v>84</v>
      </c>
      <c r="AW6678" s="273" t="s">
        <v>31</v>
      </c>
      <c r="AX6678" s="273" t="s">
        <v>77</v>
      </c>
      <c r="AY6678" s="275" t="s">
        <v>366</v>
      </c>
    </row>
    <row r="6679" spans="2:65" s="280" customFormat="1">
      <c r="B6679" s="279"/>
      <c r="D6679" s="274" t="s">
        <v>373</v>
      </c>
      <c r="E6679" s="281" t="s">
        <v>1</v>
      </c>
      <c r="F6679" s="282" t="s">
        <v>149</v>
      </c>
      <c r="H6679" s="283">
        <v>3</v>
      </c>
      <c r="L6679" s="279"/>
      <c r="M6679" s="284"/>
      <c r="T6679" s="285"/>
      <c r="AT6679" s="281" t="s">
        <v>373</v>
      </c>
      <c r="AU6679" s="281" t="s">
        <v>90</v>
      </c>
      <c r="AV6679" s="280" t="s">
        <v>90</v>
      </c>
      <c r="AW6679" s="280" t="s">
        <v>31</v>
      </c>
      <c r="AX6679" s="280" t="s">
        <v>77</v>
      </c>
      <c r="AY6679" s="281" t="s">
        <v>366</v>
      </c>
    </row>
    <row r="6680" spans="2:65" s="287" customFormat="1">
      <c r="B6680" s="286"/>
      <c r="D6680" s="274" t="s">
        <v>373</v>
      </c>
      <c r="E6680" s="288" t="s">
        <v>1</v>
      </c>
      <c r="F6680" s="289" t="s">
        <v>378</v>
      </c>
      <c r="H6680" s="290">
        <v>3</v>
      </c>
      <c r="L6680" s="286"/>
      <c r="M6680" s="291"/>
      <c r="T6680" s="292"/>
      <c r="AT6680" s="288" t="s">
        <v>373</v>
      </c>
      <c r="AU6680" s="288" t="s">
        <v>90</v>
      </c>
      <c r="AV6680" s="287" t="s">
        <v>371</v>
      </c>
      <c r="AW6680" s="287" t="s">
        <v>31</v>
      </c>
      <c r="AX6680" s="287" t="s">
        <v>84</v>
      </c>
      <c r="AY6680" s="288" t="s">
        <v>366</v>
      </c>
    </row>
    <row r="6681" spans="2:65" s="74" customFormat="1" ht="55.5" customHeight="1">
      <c r="B6681" s="73"/>
      <c r="C6681" s="260" t="s">
        <v>5735</v>
      </c>
      <c r="D6681" s="260" t="s">
        <v>368</v>
      </c>
      <c r="E6681" s="261" t="s">
        <v>5736</v>
      </c>
      <c r="F6681" s="262" t="s">
        <v>5737</v>
      </c>
      <c r="G6681" s="263" t="s">
        <v>630</v>
      </c>
      <c r="H6681" s="264">
        <v>4</v>
      </c>
      <c r="I6681" s="26"/>
      <c r="J6681" s="266">
        <f>ROUND(I6681*H6681,2)</f>
        <v>0</v>
      </c>
      <c r="K6681" s="267"/>
      <c r="L6681" s="73"/>
      <c r="M6681" s="27" t="s">
        <v>1</v>
      </c>
      <c r="N6681" s="233" t="s">
        <v>43</v>
      </c>
      <c r="P6681" s="269">
        <f>O6681*H6681</f>
        <v>0</v>
      </c>
      <c r="Q6681" s="269">
        <v>2.2000000000000001E-4</v>
      </c>
      <c r="R6681" s="269">
        <f>Q6681*H6681</f>
        <v>8.8000000000000003E-4</v>
      </c>
      <c r="S6681" s="269">
        <v>0</v>
      </c>
      <c r="T6681" s="270">
        <f>S6681*H6681</f>
        <v>0</v>
      </c>
      <c r="AR6681" s="271" t="s">
        <v>495</v>
      </c>
      <c r="AT6681" s="271" t="s">
        <v>368</v>
      </c>
      <c r="AU6681" s="271" t="s">
        <v>90</v>
      </c>
      <c r="AY6681" s="53" t="s">
        <v>366</v>
      </c>
      <c r="BE6681" s="179">
        <f>IF(N6681="základná",J6681,0)</f>
        <v>0</v>
      </c>
      <c r="BF6681" s="179">
        <f>IF(N6681="znížená",J6681,0)</f>
        <v>0</v>
      </c>
      <c r="BG6681" s="179">
        <f>IF(N6681="zákl. prenesená",J6681,0)</f>
        <v>0</v>
      </c>
      <c r="BH6681" s="179">
        <f>IF(N6681="zníž. prenesená",J6681,0)</f>
        <v>0</v>
      </c>
      <c r="BI6681" s="179">
        <f>IF(N6681="nulová",J6681,0)</f>
        <v>0</v>
      </c>
      <c r="BJ6681" s="53" t="s">
        <v>90</v>
      </c>
      <c r="BK6681" s="179">
        <f>ROUND(I6681*H6681,2)</f>
        <v>0</v>
      </c>
      <c r="BL6681" s="53" t="s">
        <v>495</v>
      </c>
      <c r="BM6681" s="271" t="s">
        <v>5738</v>
      </c>
    </row>
    <row r="6682" spans="2:65" s="273" customFormat="1">
      <c r="B6682" s="272"/>
      <c r="D6682" s="274" t="s">
        <v>373</v>
      </c>
      <c r="E6682" s="275" t="s">
        <v>1</v>
      </c>
      <c r="F6682" s="276" t="s">
        <v>5739</v>
      </c>
      <c r="H6682" s="275" t="s">
        <v>1</v>
      </c>
      <c r="L6682" s="272"/>
      <c r="M6682" s="277"/>
      <c r="T6682" s="278"/>
      <c r="AT6682" s="275" t="s">
        <v>373</v>
      </c>
      <c r="AU6682" s="275" t="s">
        <v>90</v>
      </c>
      <c r="AV6682" s="273" t="s">
        <v>84</v>
      </c>
      <c r="AW6682" s="273" t="s">
        <v>31</v>
      </c>
      <c r="AX6682" s="273" t="s">
        <v>77</v>
      </c>
      <c r="AY6682" s="275" t="s">
        <v>366</v>
      </c>
    </row>
    <row r="6683" spans="2:65" s="280" customFormat="1">
      <c r="B6683" s="279"/>
      <c r="D6683" s="274" t="s">
        <v>373</v>
      </c>
      <c r="E6683" s="281" t="s">
        <v>1</v>
      </c>
      <c r="F6683" s="282" t="s">
        <v>371</v>
      </c>
      <c r="H6683" s="283">
        <v>4</v>
      </c>
      <c r="L6683" s="279"/>
      <c r="M6683" s="284"/>
      <c r="T6683" s="285"/>
      <c r="AT6683" s="281" t="s">
        <v>373</v>
      </c>
      <c r="AU6683" s="281" t="s">
        <v>90</v>
      </c>
      <c r="AV6683" s="280" t="s">
        <v>90</v>
      </c>
      <c r="AW6683" s="280" t="s">
        <v>31</v>
      </c>
      <c r="AX6683" s="280" t="s">
        <v>77</v>
      </c>
      <c r="AY6683" s="281" t="s">
        <v>366</v>
      </c>
    </row>
    <row r="6684" spans="2:65" s="287" customFormat="1">
      <c r="B6684" s="286"/>
      <c r="D6684" s="274" t="s">
        <v>373</v>
      </c>
      <c r="E6684" s="288" t="s">
        <v>1</v>
      </c>
      <c r="F6684" s="289" t="s">
        <v>378</v>
      </c>
      <c r="H6684" s="290">
        <v>4</v>
      </c>
      <c r="L6684" s="286"/>
      <c r="M6684" s="291"/>
      <c r="T6684" s="292"/>
      <c r="AT6684" s="288" t="s">
        <v>373</v>
      </c>
      <c r="AU6684" s="288" t="s">
        <v>90</v>
      </c>
      <c r="AV6684" s="287" t="s">
        <v>371</v>
      </c>
      <c r="AW6684" s="287" t="s">
        <v>31</v>
      </c>
      <c r="AX6684" s="287" t="s">
        <v>84</v>
      </c>
      <c r="AY6684" s="288" t="s">
        <v>366</v>
      </c>
    </row>
    <row r="6685" spans="2:65" s="74" customFormat="1" ht="55.5" customHeight="1">
      <c r="B6685" s="73"/>
      <c r="C6685" s="260" t="s">
        <v>5740</v>
      </c>
      <c r="D6685" s="260" t="s">
        <v>368</v>
      </c>
      <c r="E6685" s="261" t="s">
        <v>5741</v>
      </c>
      <c r="F6685" s="262" t="s">
        <v>5742</v>
      </c>
      <c r="G6685" s="263" t="s">
        <v>630</v>
      </c>
      <c r="H6685" s="264">
        <v>5</v>
      </c>
      <c r="I6685" s="26"/>
      <c r="J6685" s="266">
        <f>ROUND(I6685*H6685,2)</f>
        <v>0</v>
      </c>
      <c r="K6685" s="267"/>
      <c r="L6685" s="73"/>
      <c r="M6685" s="27" t="s">
        <v>1</v>
      </c>
      <c r="N6685" s="233" t="s">
        <v>43</v>
      </c>
      <c r="P6685" s="269">
        <f>O6685*H6685</f>
        <v>0</v>
      </c>
      <c r="Q6685" s="269">
        <v>2.2000000000000001E-4</v>
      </c>
      <c r="R6685" s="269">
        <f>Q6685*H6685</f>
        <v>1.1000000000000001E-3</v>
      </c>
      <c r="S6685" s="269">
        <v>0</v>
      </c>
      <c r="T6685" s="270">
        <f>S6685*H6685</f>
        <v>0</v>
      </c>
      <c r="AR6685" s="271" t="s">
        <v>495</v>
      </c>
      <c r="AT6685" s="271" t="s">
        <v>368</v>
      </c>
      <c r="AU6685" s="271" t="s">
        <v>90</v>
      </c>
      <c r="AY6685" s="53" t="s">
        <v>366</v>
      </c>
      <c r="BE6685" s="179">
        <f>IF(N6685="základná",J6685,0)</f>
        <v>0</v>
      </c>
      <c r="BF6685" s="179">
        <f>IF(N6685="znížená",J6685,0)</f>
        <v>0</v>
      </c>
      <c r="BG6685" s="179">
        <f>IF(N6685="zákl. prenesená",J6685,0)</f>
        <v>0</v>
      </c>
      <c r="BH6685" s="179">
        <f>IF(N6685="zníž. prenesená",J6685,0)</f>
        <v>0</v>
      </c>
      <c r="BI6685" s="179">
        <f>IF(N6685="nulová",J6685,0)</f>
        <v>0</v>
      </c>
      <c r="BJ6685" s="53" t="s">
        <v>90</v>
      </c>
      <c r="BK6685" s="179">
        <f>ROUND(I6685*H6685,2)</f>
        <v>0</v>
      </c>
      <c r="BL6685" s="53" t="s">
        <v>495</v>
      </c>
      <c r="BM6685" s="271" t="s">
        <v>5743</v>
      </c>
    </row>
    <row r="6686" spans="2:65" s="273" customFormat="1">
      <c r="B6686" s="272"/>
      <c r="D6686" s="274" t="s">
        <v>373</v>
      </c>
      <c r="E6686" s="275" t="s">
        <v>1</v>
      </c>
      <c r="F6686" s="276" t="s">
        <v>5744</v>
      </c>
      <c r="H6686" s="275" t="s">
        <v>1</v>
      </c>
      <c r="L6686" s="272"/>
      <c r="M6686" s="277"/>
      <c r="T6686" s="278"/>
      <c r="AT6686" s="275" t="s">
        <v>373</v>
      </c>
      <c r="AU6686" s="275" t="s">
        <v>90</v>
      </c>
      <c r="AV6686" s="273" t="s">
        <v>84</v>
      </c>
      <c r="AW6686" s="273" t="s">
        <v>31</v>
      </c>
      <c r="AX6686" s="273" t="s">
        <v>77</v>
      </c>
      <c r="AY6686" s="275" t="s">
        <v>366</v>
      </c>
    </row>
    <row r="6687" spans="2:65" s="280" customFormat="1">
      <c r="B6687" s="279"/>
      <c r="D6687" s="274" t="s">
        <v>373</v>
      </c>
      <c r="E6687" s="281" t="s">
        <v>1</v>
      </c>
      <c r="F6687" s="282" t="s">
        <v>399</v>
      </c>
      <c r="H6687" s="283">
        <v>5</v>
      </c>
      <c r="L6687" s="279"/>
      <c r="M6687" s="284"/>
      <c r="T6687" s="285"/>
      <c r="AT6687" s="281" t="s">
        <v>373</v>
      </c>
      <c r="AU6687" s="281" t="s">
        <v>90</v>
      </c>
      <c r="AV6687" s="280" t="s">
        <v>90</v>
      </c>
      <c r="AW6687" s="280" t="s">
        <v>31</v>
      </c>
      <c r="AX6687" s="280" t="s">
        <v>77</v>
      </c>
      <c r="AY6687" s="281" t="s">
        <v>366</v>
      </c>
    </row>
    <row r="6688" spans="2:65" s="287" customFormat="1">
      <c r="B6688" s="286"/>
      <c r="D6688" s="274" t="s">
        <v>373</v>
      </c>
      <c r="E6688" s="288" t="s">
        <v>1</v>
      </c>
      <c r="F6688" s="289" t="s">
        <v>378</v>
      </c>
      <c r="H6688" s="290">
        <v>5</v>
      </c>
      <c r="L6688" s="286"/>
      <c r="M6688" s="291"/>
      <c r="T6688" s="292"/>
      <c r="AT6688" s="288" t="s">
        <v>373</v>
      </c>
      <c r="AU6688" s="288" t="s">
        <v>90</v>
      </c>
      <c r="AV6688" s="287" t="s">
        <v>371</v>
      </c>
      <c r="AW6688" s="287" t="s">
        <v>31</v>
      </c>
      <c r="AX6688" s="287" t="s">
        <v>84</v>
      </c>
      <c r="AY6688" s="288" t="s">
        <v>366</v>
      </c>
    </row>
    <row r="6689" spans="2:65" s="74" customFormat="1" ht="55.5" customHeight="1">
      <c r="B6689" s="73"/>
      <c r="C6689" s="260" t="s">
        <v>5745</v>
      </c>
      <c r="D6689" s="260" t="s">
        <v>368</v>
      </c>
      <c r="E6689" s="261" t="s">
        <v>5746</v>
      </c>
      <c r="F6689" s="262" t="s">
        <v>5747</v>
      </c>
      <c r="G6689" s="263" t="s">
        <v>630</v>
      </c>
      <c r="H6689" s="264">
        <v>1</v>
      </c>
      <c r="I6689" s="26"/>
      <c r="J6689" s="266">
        <f>ROUND(I6689*H6689,2)</f>
        <v>0</v>
      </c>
      <c r="K6689" s="267"/>
      <c r="L6689" s="73"/>
      <c r="M6689" s="27" t="s">
        <v>1</v>
      </c>
      <c r="N6689" s="233" t="s">
        <v>43</v>
      </c>
      <c r="P6689" s="269">
        <f>O6689*H6689</f>
        <v>0</v>
      </c>
      <c r="Q6689" s="269">
        <v>2.2000000000000001E-4</v>
      </c>
      <c r="R6689" s="269">
        <f>Q6689*H6689</f>
        <v>2.2000000000000001E-4</v>
      </c>
      <c r="S6689" s="269">
        <v>0</v>
      </c>
      <c r="T6689" s="270">
        <f>S6689*H6689</f>
        <v>0</v>
      </c>
      <c r="AR6689" s="271" t="s">
        <v>495</v>
      </c>
      <c r="AT6689" s="271" t="s">
        <v>368</v>
      </c>
      <c r="AU6689" s="271" t="s">
        <v>90</v>
      </c>
      <c r="AY6689" s="53" t="s">
        <v>366</v>
      </c>
      <c r="BE6689" s="179">
        <f>IF(N6689="základná",J6689,0)</f>
        <v>0</v>
      </c>
      <c r="BF6689" s="179">
        <f>IF(N6689="znížená",J6689,0)</f>
        <v>0</v>
      </c>
      <c r="BG6689" s="179">
        <f>IF(N6689="zákl. prenesená",J6689,0)</f>
        <v>0</v>
      </c>
      <c r="BH6689" s="179">
        <f>IF(N6689="zníž. prenesená",J6689,0)</f>
        <v>0</v>
      </c>
      <c r="BI6689" s="179">
        <f>IF(N6689="nulová",J6689,0)</f>
        <v>0</v>
      </c>
      <c r="BJ6689" s="53" t="s">
        <v>90</v>
      </c>
      <c r="BK6689" s="179">
        <f>ROUND(I6689*H6689,2)</f>
        <v>0</v>
      </c>
      <c r="BL6689" s="53" t="s">
        <v>495</v>
      </c>
      <c r="BM6689" s="271" t="s">
        <v>5748</v>
      </c>
    </row>
    <row r="6690" spans="2:65" s="273" customFormat="1">
      <c r="B6690" s="272"/>
      <c r="D6690" s="274" t="s">
        <v>373</v>
      </c>
      <c r="E6690" s="275" t="s">
        <v>1</v>
      </c>
      <c r="F6690" s="276" t="s">
        <v>5749</v>
      </c>
      <c r="H6690" s="275" t="s">
        <v>1</v>
      </c>
      <c r="L6690" s="272"/>
      <c r="M6690" s="277"/>
      <c r="T6690" s="278"/>
      <c r="AT6690" s="275" t="s">
        <v>373</v>
      </c>
      <c r="AU6690" s="275" t="s">
        <v>90</v>
      </c>
      <c r="AV6690" s="273" t="s">
        <v>84</v>
      </c>
      <c r="AW6690" s="273" t="s">
        <v>31</v>
      </c>
      <c r="AX6690" s="273" t="s">
        <v>77</v>
      </c>
      <c r="AY6690" s="275" t="s">
        <v>366</v>
      </c>
    </row>
    <row r="6691" spans="2:65" s="280" customFormat="1">
      <c r="B6691" s="279"/>
      <c r="D6691" s="274" t="s">
        <v>373</v>
      </c>
      <c r="E6691" s="281" t="s">
        <v>1</v>
      </c>
      <c r="F6691" s="282" t="s">
        <v>84</v>
      </c>
      <c r="H6691" s="283">
        <v>1</v>
      </c>
      <c r="L6691" s="279"/>
      <c r="M6691" s="284"/>
      <c r="T6691" s="285"/>
      <c r="AT6691" s="281" t="s">
        <v>373</v>
      </c>
      <c r="AU6691" s="281" t="s">
        <v>90</v>
      </c>
      <c r="AV6691" s="280" t="s">
        <v>90</v>
      </c>
      <c r="AW6691" s="280" t="s">
        <v>31</v>
      </c>
      <c r="AX6691" s="280" t="s">
        <v>77</v>
      </c>
      <c r="AY6691" s="281" t="s">
        <v>366</v>
      </c>
    </row>
    <row r="6692" spans="2:65" s="287" customFormat="1">
      <c r="B6692" s="286"/>
      <c r="D6692" s="274" t="s">
        <v>373</v>
      </c>
      <c r="E6692" s="288" t="s">
        <v>1</v>
      </c>
      <c r="F6692" s="289" t="s">
        <v>378</v>
      </c>
      <c r="H6692" s="290">
        <v>1</v>
      </c>
      <c r="L6692" s="286"/>
      <c r="M6692" s="291"/>
      <c r="T6692" s="292"/>
      <c r="AT6692" s="288" t="s">
        <v>373</v>
      </c>
      <c r="AU6692" s="288" t="s">
        <v>90</v>
      </c>
      <c r="AV6692" s="287" t="s">
        <v>371</v>
      </c>
      <c r="AW6692" s="287" t="s">
        <v>31</v>
      </c>
      <c r="AX6692" s="287" t="s">
        <v>84</v>
      </c>
      <c r="AY6692" s="288" t="s">
        <v>366</v>
      </c>
    </row>
    <row r="6693" spans="2:65" s="74" customFormat="1" ht="66.75" customHeight="1">
      <c r="B6693" s="73"/>
      <c r="C6693" s="260" t="s">
        <v>5750</v>
      </c>
      <c r="D6693" s="260" t="s">
        <v>368</v>
      </c>
      <c r="E6693" s="261" t="s">
        <v>5751</v>
      </c>
      <c r="F6693" s="262" t="s">
        <v>5752</v>
      </c>
      <c r="G6693" s="263" t="s">
        <v>630</v>
      </c>
      <c r="H6693" s="264">
        <v>1</v>
      </c>
      <c r="I6693" s="26"/>
      <c r="J6693" s="266">
        <f>ROUND(I6693*H6693,2)</f>
        <v>0</v>
      </c>
      <c r="K6693" s="267"/>
      <c r="L6693" s="73"/>
      <c r="M6693" s="27" t="s">
        <v>1</v>
      </c>
      <c r="N6693" s="233" t="s">
        <v>43</v>
      </c>
      <c r="P6693" s="269">
        <f>O6693*H6693</f>
        <v>0</v>
      </c>
      <c r="Q6693" s="269">
        <v>0</v>
      </c>
      <c r="R6693" s="269">
        <f>Q6693*H6693</f>
        <v>0</v>
      </c>
      <c r="S6693" s="269">
        <v>0</v>
      </c>
      <c r="T6693" s="270">
        <f>S6693*H6693</f>
        <v>0</v>
      </c>
      <c r="AR6693" s="271" t="s">
        <v>495</v>
      </c>
      <c r="AT6693" s="271" t="s">
        <v>368</v>
      </c>
      <c r="AU6693" s="271" t="s">
        <v>90</v>
      </c>
      <c r="AY6693" s="53" t="s">
        <v>366</v>
      </c>
      <c r="BE6693" s="179">
        <f>IF(N6693="základná",J6693,0)</f>
        <v>0</v>
      </c>
      <c r="BF6693" s="179">
        <f>IF(N6693="znížená",J6693,0)</f>
        <v>0</v>
      </c>
      <c r="BG6693" s="179">
        <f>IF(N6693="zákl. prenesená",J6693,0)</f>
        <v>0</v>
      </c>
      <c r="BH6693" s="179">
        <f>IF(N6693="zníž. prenesená",J6693,0)</f>
        <v>0</v>
      </c>
      <c r="BI6693" s="179">
        <f>IF(N6693="nulová",J6693,0)</f>
        <v>0</v>
      </c>
      <c r="BJ6693" s="53" t="s">
        <v>90</v>
      </c>
      <c r="BK6693" s="179">
        <f>ROUND(I6693*H6693,2)</f>
        <v>0</v>
      </c>
      <c r="BL6693" s="53" t="s">
        <v>495</v>
      </c>
      <c r="BM6693" s="271" t="s">
        <v>5753</v>
      </c>
    </row>
    <row r="6694" spans="2:65" s="273" customFormat="1">
      <c r="B6694" s="272"/>
      <c r="D6694" s="274" t="s">
        <v>373</v>
      </c>
      <c r="E6694" s="275" t="s">
        <v>1</v>
      </c>
      <c r="F6694" s="276" t="s">
        <v>5754</v>
      </c>
      <c r="H6694" s="275" t="s">
        <v>1</v>
      </c>
      <c r="L6694" s="272"/>
      <c r="M6694" s="277"/>
      <c r="T6694" s="278"/>
      <c r="AT6694" s="275" t="s">
        <v>373</v>
      </c>
      <c r="AU6694" s="275" t="s">
        <v>90</v>
      </c>
      <c r="AV6694" s="273" t="s">
        <v>84</v>
      </c>
      <c r="AW6694" s="273" t="s">
        <v>31</v>
      </c>
      <c r="AX6694" s="273" t="s">
        <v>77</v>
      </c>
      <c r="AY6694" s="275" t="s">
        <v>366</v>
      </c>
    </row>
    <row r="6695" spans="2:65" s="280" customFormat="1">
      <c r="B6695" s="279"/>
      <c r="D6695" s="274" t="s">
        <v>373</v>
      </c>
      <c r="E6695" s="281" t="s">
        <v>1</v>
      </c>
      <c r="F6695" s="282" t="s">
        <v>84</v>
      </c>
      <c r="H6695" s="283">
        <v>1</v>
      </c>
      <c r="L6695" s="279"/>
      <c r="M6695" s="284"/>
      <c r="T6695" s="285"/>
      <c r="AT6695" s="281" t="s">
        <v>373</v>
      </c>
      <c r="AU6695" s="281" t="s">
        <v>90</v>
      </c>
      <c r="AV6695" s="280" t="s">
        <v>90</v>
      </c>
      <c r="AW6695" s="280" t="s">
        <v>31</v>
      </c>
      <c r="AX6695" s="280" t="s">
        <v>77</v>
      </c>
      <c r="AY6695" s="281" t="s">
        <v>366</v>
      </c>
    </row>
    <row r="6696" spans="2:65" s="287" customFormat="1">
      <c r="B6696" s="286"/>
      <c r="D6696" s="274" t="s">
        <v>373</v>
      </c>
      <c r="E6696" s="288" t="s">
        <v>1</v>
      </c>
      <c r="F6696" s="289" t="s">
        <v>378</v>
      </c>
      <c r="H6696" s="290">
        <v>1</v>
      </c>
      <c r="L6696" s="286"/>
      <c r="M6696" s="291"/>
      <c r="T6696" s="292"/>
      <c r="AT6696" s="288" t="s">
        <v>373</v>
      </c>
      <c r="AU6696" s="288" t="s">
        <v>90</v>
      </c>
      <c r="AV6696" s="287" t="s">
        <v>371</v>
      </c>
      <c r="AW6696" s="287" t="s">
        <v>31</v>
      </c>
      <c r="AX6696" s="287" t="s">
        <v>84</v>
      </c>
      <c r="AY6696" s="288" t="s">
        <v>366</v>
      </c>
    </row>
    <row r="6697" spans="2:65" s="74" customFormat="1" ht="66.75" customHeight="1">
      <c r="B6697" s="73"/>
      <c r="C6697" s="260" t="s">
        <v>5755</v>
      </c>
      <c r="D6697" s="260" t="s">
        <v>368</v>
      </c>
      <c r="E6697" s="261" t="s">
        <v>5756</v>
      </c>
      <c r="F6697" s="262" t="s">
        <v>5757</v>
      </c>
      <c r="G6697" s="263" t="s">
        <v>630</v>
      </c>
      <c r="H6697" s="264">
        <v>1</v>
      </c>
      <c r="I6697" s="26"/>
      <c r="J6697" s="266">
        <f>ROUND(I6697*H6697,2)</f>
        <v>0</v>
      </c>
      <c r="K6697" s="267"/>
      <c r="L6697" s="73"/>
      <c r="M6697" s="27" t="s">
        <v>1</v>
      </c>
      <c r="N6697" s="233" t="s">
        <v>43</v>
      </c>
      <c r="P6697" s="269">
        <f>O6697*H6697</f>
        <v>0</v>
      </c>
      <c r="Q6697" s="269">
        <v>0</v>
      </c>
      <c r="R6697" s="269">
        <f>Q6697*H6697</f>
        <v>0</v>
      </c>
      <c r="S6697" s="269">
        <v>0</v>
      </c>
      <c r="T6697" s="270">
        <f>S6697*H6697</f>
        <v>0</v>
      </c>
      <c r="AR6697" s="271" t="s">
        <v>495</v>
      </c>
      <c r="AT6697" s="271" t="s">
        <v>368</v>
      </c>
      <c r="AU6697" s="271" t="s">
        <v>90</v>
      </c>
      <c r="AY6697" s="53" t="s">
        <v>366</v>
      </c>
      <c r="BE6697" s="179">
        <f>IF(N6697="základná",J6697,0)</f>
        <v>0</v>
      </c>
      <c r="BF6697" s="179">
        <f>IF(N6697="znížená",J6697,0)</f>
        <v>0</v>
      </c>
      <c r="BG6697" s="179">
        <f>IF(N6697="zákl. prenesená",J6697,0)</f>
        <v>0</v>
      </c>
      <c r="BH6697" s="179">
        <f>IF(N6697="zníž. prenesená",J6697,0)</f>
        <v>0</v>
      </c>
      <c r="BI6697" s="179">
        <f>IF(N6697="nulová",J6697,0)</f>
        <v>0</v>
      </c>
      <c r="BJ6697" s="53" t="s">
        <v>90</v>
      </c>
      <c r="BK6697" s="179">
        <f>ROUND(I6697*H6697,2)</f>
        <v>0</v>
      </c>
      <c r="BL6697" s="53" t="s">
        <v>495</v>
      </c>
      <c r="BM6697" s="271" t="s">
        <v>5758</v>
      </c>
    </row>
    <row r="6698" spans="2:65" s="273" customFormat="1">
      <c r="B6698" s="272"/>
      <c r="D6698" s="274" t="s">
        <v>373</v>
      </c>
      <c r="E6698" s="275" t="s">
        <v>1</v>
      </c>
      <c r="F6698" s="276" t="s">
        <v>5759</v>
      </c>
      <c r="H6698" s="275" t="s">
        <v>1</v>
      </c>
      <c r="L6698" s="272"/>
      <c r="M6698" s="277"/>
      <c r="T6698" s="278"/>
      <c r="AT6698" s="275" t="s">
        <v>373</v>
      </c>
      <c r="AU6698" s="275" t="s">
        <v>90</v>
      </c>
      <c r="AV6698" s="273" t="s">
        <v>84</v>
      </c>
      <c r="AW6698" s="273" t="s">
        <v>31</v>
      </c>
      <c r="AX6698" s="273" t="s">
        <v>77</v>
      </c>
      <c r="AY6698" s="275" t="s">
        <v>366</v>
      </c>
    </row>
    <row r="6699" spans="2:65" s="280" customFormat="1">
      <c r="B6699" s="279"/>
      <c r="D6699" s="274" t="s">
        <v>373</v>
      </c>
      <c r="E6699" s="281" t="s">
        <v>1</v>
      </c>
      <c r="F6699" s="282" t="s">
        <v>84</v>
      </c>
      <c r="H6699" s="283">
        <v>1</v>
      </c>
      <c r="L6699" s="279"/>
      <c r="M6699" s="284"/>
      <c r="T6699" s="285"/>
      <c r="AT6699" s="281" t="s">
        <v>373</v>
      </c>
      <c r="AU6699" s="281" t="s">
        <v>90</v>
      </c>
      <c r="AV6699" s="280" t="s">
        <v>90</v>
      </c>
      <c r="AW6699" s="280" t="s">
        <v>31</v>
      </c>
      <c r="AX6699" s="280" t="s">
        <v>77</v>
      </c>
      <c r="AY6699" s="281" t="s">
        <v>366</v>
      </c>
    </row>
    <row r="6700" spans="2:65" s="287" customFormat="1">
      <c r="B6700" s="286"/>
      <c r="D6700" s="274" t="s">
        <v>373</v>
      </c>
      <c r="E6700" s="288" t="s">
        <v>1</v>
      </c>
      <c r="F6700" s="289" t="s">
        <v>378</v>
      </c>
      <c r="H6700" s="290">
        <v>1</v>
      </c>
      <c r="L6700" s="286"/>
      <c r="M6700" s="291"/>
      <c r="T6700" s="292"/>
      <c r="AT6700" s="288" t="s">
        <v>373</v>
      </c>
      <c r="AU6700" s="288" t="s">
        <v>90</v>
      </c>
      <c r="AV6700" s="287" t="s">
        <v>371</v>
      </c>
      <c r="AW6700" s="287" t="s">
        <v>31</v>
      </c>
      <c r="AX6700" s="287" t="s">
        <v>84</v>
      </c>
      <c r="AY6700" s="288" t="s">
        <v>366</v>
      </c>
    </row>
    <row r="6701" spans="2:65" s="74" customFormat="1" ht="66.75" customHeight="1">
      <c r="B6701" s="73"/>
      <c r="C6701" s="260" t="s">
        <v>5760</v>
      </c>
      <c r="D6701" s="260" t="s">
        <v>368</v>
      </c>
      <c r="E6701" s="261" t="s">
        <v>5761</v>
      </c>
      <c r="F6701" s="262" t="s">
        <v>5762</v>
      </c>
      <c r="G6701" s="263" t="s">
        <v>630</v>
      </c>
      <c r="H6701" s="264">
        <v>1</v>
      </c>
      <c r="I6701" s="26"/>
      <c r="J6701" s="266">
        <f>ROUND(I6701*H6701,2)</f>
        <v>0</v>
      </c>
      <c r="K6701" s="267"/>
      <c r="L6701" s="73"/>
      <c r="M6701" s="27" t="s">
        <v>1</v>
      </c>
      <c r="N6701" s="233" t="s">
        <v>43</v>
      </c>
      <c r="P6701" s="269">
        <f>O6701*H6701</f>
        <v>0</v>
      </c>
      <c r="Q6701" s="269">
        <v>0</v>
      </c>
      <c r="R6701" s="269">
        <f>Q6701*H6701</f>
        <v>0</v>
      </c>
      <c r="S6701" s="269">
        <v>0</v>
      </c>
      <c r="T6701" s="270">
        <f>S6701*H6701</f>
        <v>0</v>
      </c>
      <c r="AR6701" s="271" t="s">
        <v>495</v>
      </c>
      <c r="AT6701" s="271" t="s">
        <v>368</v>
      </c>
      <c r="AU6701" s="271" t="s">
        <v>90</v>
      </c>
      <c r="AY6701" s="53" t="s">
        <v>366</v>
      </c>
      <c r="BE6701" s="179">
        <f>IF(N6701="základná",J6701,0)</f>
        <v>0</v>
      </c>
      <c r="BF6701" s="179">
        <f>IF(N6701="znížená",J6701,0)</f>
        <v>0</v>
      </c>
      <c r="BG6701" s="179">
        <f>IF(N6701="zákl. prenesená",J6701,0)</f>
        <v>0</v>
      </c>
      <c r="BH6701" s="179">
        <f>IF(N6701="zníž. prenesená",J6701,0)</f>
        <v>0</v>
      </c>
      <c r="BI6701" s="179">
        <f>IF(N6701="nulová",J6701,0)</f>
        <v>0</v>
      </c>
      <c r="BJ6701" s="53" t="s">
        <v>90</v>
      </c>
      <c r="BK6701" s="179">
        <f>ROUND(I6701*H6701,2)</f>
        <v>0</v>
      </c>
      <c r="BL6701" s="53" t="s">
        <v>495</v>
      </c>
      <c r="BM6701" s="271" t="s">
        <v>5763</v>
      </c>
    </row>
    <row r="6702" spans="2:65" s="273" customFormat="1">
      <c r="B6702" s="272"/>
      <c r="D6702" s="274" t="s">
        <v>373</v>
      </c>
      <c r="E6702" s="275" t="s">
        <v>1</v>
      </c>
      <c r="F6702" s="276" t="s">
        <v>5764</v>
      </c>
      <c r="H6702" s="275" t="s">
        <v>1</v>
      </c>
      <c r="L6702" s="272"/>
      <c r="M6702" s="277"/>
      <c r="T6702" s="278"/>
      <c r="AT6702" s="275" t="s">
        <v>373</v>
      </c>
      <c r="AU6702" s="275" t="s">
        <v>90</v>
      </c>
      <c r="AV6702" s="273" t="s">
        <v>84</v>
      </c>
      <c r="AW6702" s="273" t="s">
        <v>31</v>
      </c>
      <c r="AX6702" s="273" t="s">
        <v>77</v>
      </c>
      <c r="AY6702" s="275" t="s">
        <v>366</v>
      </c>
    </row>
    <row r="6703" spans="2:65" s="280" customFormat="1">
      <c r="B6703" s="279"/>
      <c r="D6703" s="274" t="s">
        <v>373</v>
      </c>
      <c r="E6703" s="281" t="s">
        <v>1</v>
      </c>
      <c r="F6703" s="282" t="s">
        <v>84</v>
      </c>
      <c r="H6703" s="283">
        <v>1</v>
      </c>
      <c r="L6703" s="279"/>
      <c r="M6703" s="284"/>
      <c r="T6703" s="285"/>
      <c r="AT6703" s="281" t="s">
        <v>373</v>
      </c>
      <c r="AU6703" s="281" t="s">
        <v>90</v>
      </c>
      <c r="AV6703" s="280" t="s">
        <v>90</v>
      </c>
      <c r="AW6703" s="280" t="s">
        <v>31</v>
      </c>
      <c r="AX6703" s="280" t="s">
        <v>77</v>
      </c>
      <c r="AY6703" s="281" t="s">
        <v>366</v>
      </c>
    </row>
    <row r="6704" spans="2:65" s="287" customFormat="1">
      <c r="B6704" s="286"/>
      <c r="D6704" s="274" t="s">
        <v>373</v>
      </c>
      <c r="E6704" s="288" t="s">
        <v>1</v>
      </c>
      <c r="F6704" s="289" t="s">
        <v>378</v>
      </c>
      <c r="H6704" s="290">
        <v>1</v>
      </c>
      <c r="L6704" s="286"/>
      <c r="M6704" s="291"/>
      <c r="T6704" s="292"/>
      <c r="AT6704" s="288" t="s">
        <v>373</v>
      </c>
      <c r="AU6704" s="288" t="s">
        <v>90</v>
      </c>
      <c r="AV6704" s="287" t="s">
        <v>371</v>
      </c>
      <c r="AW6704" s="287" t="s">
        <v>31</v>
      </c>
      <c r="AX6704" s="287" t="s">
        <v>84</v>
      </c>
      <c r="AY6704" s="288" t="s">
        <v>366</v>
      </c>
    </row>
    <row r="6705" spans="2:65" s="74" customFormat="1" ht="66.75" customHeight="1">
      <c r="B6705" s="73"/>
      <c r="C6705" s="260" t="s">
        <v>5765</v>
      </c>
      <c r="D6705" s="260" t="s">
        <v>368</v>
      </c>
      <c r="E6705" s="261" t="s">
        <v>5766</v>
      </c>
      <c r="F6705" s="262" t="s">
        <v>5767</v>
      </c>
      <c r="G6705" s="263" t="s">
        <v>630</v>
      </c>
      <c r="H6705" s="264">
        <v>1</v>
      </c>
      <c r="I6705" s="26"/>
      <c r="J6705" s="266">
        <f>ROUND(I6705*H6705,2)</f>
        <v>0</v>
      </c>
      <c r="K6705" s="267"/>
      <c r="L6705" s="73"/>
      <c r="M6705" s="27" t="s">
        <v>1</v>
      </c>
      <c r="N6705" s="233" t="s">
        <v>43</v>
      </c>
      <c r="P6705" s="269">
        <f>O6705*H6705</f>
        <v>0</v>
      </c>
      <c r="Q6705" s="269">
        <v>0</v>
      </c>
      <c r="R6705" s="269">
        <f>Q6705*H6705</f>
        <v>0</v>
      </c>
      <c r="S6705" s="269">
        <v>0</v>
      </c>
      <c r="T6705" s="270">
        <f>S6705*H6705</f>
        <v>0</v>
      </c>
      <c r="AR6705" s="271" t="s">
        <v>495</v>
      </c>
      <c r="AT6705" s="271" t="s">
        <v>368</v>
      </c>
      <c r="AU6705" s="271" t="s">
        <v>90</v>
      </c>
      <c r="AY6705" s="53" t="s">
        <v>366</v>
      </c>
      <c r="BE6705" s="179">
        <f>IF(N6705="základná",J6705,0)</f>
        <v>0</v>
      </c>
      <c r="BF6705" s="179">
        <f>IF(N6705="znížená",J6705,0)</f>
        <v>0</v>
      </c>
      <c r="BG6705" s="179">
        <f>IF(N6705="zákl. prenesená",J6705,0)</f>
        <v>0</v>
      </c>
      <c r="BH6705" s="179">
        <f>IF(N6705="zníž. prenesená",J6705,0)</f>
        <v>0</v>
      </c>
      <c r="BI6705" s="179">
        <f>IF(N6705="nulová",J6705,0)</f>
        <v>0</v>
      </c>
      <c r="BJ6705" s="53" t="s">
        <v>90</v>
      </c>
      <c r="BK6705" s="179">
        <f>ROUND(I6705*H6705,2)</f>
        <v>0</v>
      </c>
      <c r="BL6705" s="53" t="s">
        <v>495</v>
      </c>
      <c r="BM6705" s="271" t="s">
        <v>5768</v>
      </c>
    </row>
    <row r="6706" spans="2:65" s="273" customFormat="1">
      <c r="B6706" s="272"/>
      <c r="D6706" s="274" t="s">
        <v>373</v>
      </c>
      <c r="E6706" s="275" t="s">
        <v>1</v>
      </c>
      <c r="F6706" s="276" t="s">
        <v>5769</v>
      </c>
      <c r="H6706" s="275" t="s">
        <v>1</v>
      </c>
      <c r="L6706" s="272"/>
      <c r="M6706" s="277"/>
      <c r="T6706" s="278"/>
      <c r="AT6706" s="275" t="s">
        <v>373</v>
      </c>
      <c r="AU6706" s="275" t="s">
        <v>90</v>
      </c>
      <c r="AV6706" s="273" t="s">
        <v>84</v>
      </c>
      <c r="AW6706" s="273" t="s">
        <v>31</v>
      </c>
      <c r="AX6706" s="273" t="s">
        <v>77</v>
      </c>
      <c r="AY6706" s="275" t="s">
        <v>366</v>
      </c>
    </row>
    <row r="6707" spans="2:65" s="280" customFormat="1">
      <c r="B6707" s="279"/>
      <c r="D6707" s="274" t="s">
        <v>373</v>
      </c>
      <c r="E6707" s="281" t="s">
        <v>1</v>
      </c>
      <c r="F6707" s="282" t="s">
        <v>84</v>
      </c>
      <c r="H6707" s="283">
        <v>1</v>
      </c>
      <c r="L6707" s="279"/>
      <c r="M6707" s="284"/>
      <c r="T6707" s="285"/>
      <c r="AT6707" s="281" t="s">
        <v>373</v>
      </c>
      <c r="AU6707" s="281" t="s">
        <v>90</v>
      </c>
      <c r="AV6707" s="280" t="s">
        <v>90</v>
      </c>
      <c r="AW6707" s="280" t="s">
        <v>31</v>
      </c>
      <c r="AX6707" s="280" t="s">
        <v>77</v>
      </c>
      <c r="AY6707" s="281" t="s">
        <v>366</v>
      </c>
    </row>
    <row r="6708" spans="2:65" s="287" customFormat="1">
      <c r="B6708" s="286"/>
      <c r="D6708" s="274" t="s">
        <v>373</v>
      </c>
      <c r="E6708" s="288" t="s">
        <v>1</v>
      </c>
      <c r="F6708" s="289" t="s">
        <v>378</v>
      </c>
      <c r="H6708" s="290">
        <v>1</v>
      </c>
      <c r="L6708" s="286"/>
      <c r="M6708" s="291"/>
      <c r="T6708" s="292"/>
      <c r="AT6708" s="288" t="s">
        <v>373</v>
      </c>
      <c r="AU6708" s="288" t="s">
        <v>90</v>
      </c>
      <c r="AV6708" s="287" t="s">
        <v>371</v>
      </c>
      <c r="AW6708" s="287" t="s">
        <v>31</v>
      </c>
      <c r="AX6708" s="287" t="s">
        <v>84</v>
      </c>
      <c r="AY6708" s="288" t="s">
        <v>366</v>
      </c>
    </row>
    <row r="6709" spans="2:65" s="74" customFormat="1" ht="66.75" customHeight="1">
      <c r="B6709" s="73"/>
      <c r="C6709" s="260" t="s">
        <v>5770</v>
      </c>
      <c r="D6709" s="260" t="s">
        <v>368</v>
      </c>
      <c r="E6709" s="261" t="s">
        <v>5771</v>
      </c>
      <c r="F6709" s="262" t="s">
        <v>5772</v>
      </c>
      <c r="G6709" s="263" t="s">
        <v>630</v>
      </c>
      <c r="H6709" s="264">
        <v>1</v>
      </c>
      <c r="I6709" s="26"/>
      <c r="J6709" s="266">
        <f>ROUND(I6709*H6709,2)</f>
        <v>0</v>
      </c>
      <c r="K6709" s="267"/>
      <c r="L6709" s="73"/>
      <c r="M6709" s="27" t="s">
        <v>1</v>
      </c>
      <c r="N6709" s="233" t="s">
        <v>43</v>
      </c>
      <c r="P6709" s="269">
        <f>O6709*H6709</f>
        <v>0</v>
      </c>
      <c r="Q6709" s="269">
        <v>0</v>
      </c>
      <c r="R6709" s="269">
        <f>Q6709*H6709</f>
        <v>0</v>
      </c>
      <c r="S6709" s="269">
        <v>0</v>
      </c>
      <c r="T6709" s="270">
        <f>S6709*H6709</f>
        <v>0</v>
      </c>
      <c r="AR6709" s="271" t="s">
        <v>495</v>
      </c>
      <c r="AT6709" s="271" t="s">
        <v>368</v>
      </c>
      <c r="AU6709" s="271" t="s">
        <v>90</v>
      </c>
      <c r="AY6709" s="53" t="s">
        <v>366</v>
      </c>
      <c r="BE6709" s="179">
        <f>IF(N6709="základná",J6709,0)</f>
        <v>0</v>
      </c>
      <c r="BF6709" s="179">
        <f>IF(N6709="znížená",J6709,0)</f>
        <v>0</v>
      </c>
      <c r="BG6709" s="179">
        <f>IF(N6709="zákl. prenesená",J6709,0)</f>
        <v>0</v>
      </c>
      <c r="BH6709" s="179">
        <f>IF(N6709="zníž. prenesená",J6709,0)</f>
        <v>0</v>
      </c>
      <c r="BI6709" s="179">
        <f>IF(N6709="nulová",J6709,0)</f>
        <v>0</v>
      </c>
      <c r="BJ6709" s="53" t="s">
        <v>90</v>
      </c>
      <c r="BK6709" s="179">
        <f>ROUND(I6709*H6709,2)</f>
        <v>0</v>
      </c>
      <c r="BL6709" s="53" t="s">
        <v>495</v>
      </c>
      <c r="BM6709" s="271" t="s">
        <v>5773</v>
      </c>
    </row>
    <row r="6710" spans="2:65" s="273" customFormat="1">
      <c r="B6710" s="272"/>
      <c r="D6710" s="274" t="s">
        <v>373</v>
      </c>
      <c r="E6710" s="275" t="s">
        <v>1</v>
      </c>
      <c r="F6710" s="276" t="s">
        <v>5774</v>
      </c>
      <c r="H6710" s="275" t="s">
        <v>1</v>
      </c>
      <c r="L6710" s="272"/>
      <c r="M6710" s="277"/>
      <c r="T6710" s="278"/>
      <c r="AT6710" s="275" t="s">
        <v>373</v>
      </c>
      <c r="AU6710" s="275" t="s">
        <v>90</v>
      </c>
      <c r="AV6710" s="273" t="s">
        <v>84</v>
      </c>
      <c r="AW6710" s="273" t="s">
        <v>31</v>
      </c>
      <c r="AX6710" s="273" t="s">
        <v>77</v>
      </c>
      <c r="AY6710" s="275" t="s">
        <v>366</v>
      </c>
    </row>
    <row r="6711" spans="2:65" s="280" customFormat="1">
      <c r="B6711" s="279"/>
      <c r="D6711" s="274" t="s">
        <v>373</v>
      </c>
      <c r="E6711" s="281" t="s">
        <v>1</v>
      </c>
      <c r="F6711" s="282" t="s">
        <v>84</v>
      </c>
      <c r="H6711" s="283">
        <v>1</v>
      </c>
      <c r="L6711" s="279"/>
      <c r="M6711" s="284"/>
      <c r="T6711" s="285"/>
      <c r="AT6711" s="281" t="s">
        <v>373</v>
      </c>
      <c r="AU6711" s="281" t="s">
        <v>90</v>
      </c>
      <c r="AV6711" s="280" t="s">
        <v>90</v>
      </c>
      <c r="AW6711" s="280" t="s">
        <v>31</v>
      </c>
      <c r="AX6711" s="280" t="s">
        <v>77</v>
      </c>
      <c r="AY6711" s="281" t="s">
        <v>366</v>
      </c>
    </row>
    <row r="6712" spans="2:65" s="287" customFormat="1">
      <c r="B6712" s="286"/>
      <c r="D6712" s="274" t="s">
        <v>373</v>
      </c>
      <c r="E6712" s="288" t="s">
        <v>1</v>
      </c>
      <c r="F6712" s="289" t="s">
        <v>378</v>
      </c>
      <c r="H6712" s="290">
        <v>1</v>
      </c>
      <c r="L6712" s="286"/>
      <c r="M6712" s="291"/>
      <c r="T6712" s="292"/>
      <c r="AT6712" s="288" t="s">
        <v>373</v>
      </c>
      <c r="AU6712" s="288" t="s">
        <v>90</v>
      </c>
      <c r="AV6712" s="287" t="s">
        <v>371</v>
      </c>
      <c r="AW6712" s="287" t="s">
        <v>31</v>
      </c>
      <c r="AX6712" s="287" t="s">
        <v>84</v>
      </c>
      <c r="AY6712" s="288" t="s">
        <v>366</v>
      </c>
    </row>
    <row r="6713" spans="2:65" s="74" customFormat="1" ht="66.75" customHeight="1">
      <c r="B6713" s="73"/>
      <c r="C6713" s="260" t="s">
        <v>5775</v>
      </c>
      <c r="D6713" s="260" t="s">
        <v>368</v>
      </c>
      <c r="E6713" s="261" t="s">
        <v>5776</v>
      </c>
      <c r="F6713" s="262" t="s">
        <v>5777</v>
      </c>
      <c r="G6713" s="263" t="s">
        <v>630</v>
      </c>
      <c r="H6713" s="264">
        <v>1</v>
      </c>
      <c r="I6713" s="26"/>
      <c r="J6713" s="266">
        <f>ROUND(I6713*H6713,2)</f>
        <v>0</v>
      </c>
      <c r="K6713" s="267"/>
      <c r="L6713" s="73"/>
      <c r="M6713" s="27" t="s">
        <v>1</v>
      </c>
      <c r="N6713" s="233" t="s">
        <v>43</v>
      </c>
      <c r="P6713" s="269">
        <f>O6713*H6713</f>
        <v>0</v>
      </c>
      <c r="Q6713" s="269">
        <v>0</v>
      </c>
      <c r="R6713" s="269">
        <f>Q6713*H6713</f>
        <v>0</v>
      </c>
      <c r="S6713" s="269">
        <v>0</v>
      </c>
      <c r="T6713" s="270">
        <f>S6713*H6713</f>
        <v>0</v>
      </c>
      <c r="AR6713" s="271" t="s">
        <v>495</v>
      </c>
      <c r="AT6713" s="271" t="s">
        <v>368</v>
      </c>
      <c r="AU6713" s="271" t="s">
        <v>90</v>
      </c>
      <c r="AY6713" s="53" t="s">
        <v>366</v>
      </c>
      <c r="BE6713" s="179">
        <f>IF(N6713="základná",J6713,0)</f>
        <v>0</v>
      </c>
      <c r="BF6713" s="179">
        <f>IF(N6713="znížená",J6713,0)</f>
        <v>0</v>
      </c>
      <c r="BG6713" s="179">
        <f>IF(N6713="zákl. prenesená",J6713,0)</f>
        <v>0</v>
      </c>
      <c r="BH6713" s="179">
        <f>IF(N6713="zníž. prenesená",J6713,0)</f>
        <v>0</v>
      </c>
      <c r="BI6713" s="179">
        <f>IF(N6713="nulová",J6713,0)</f>
        <v>0</v>
      </c>
      <c r="BJ6713" s="53" t="s">
        <v>90</v>
      </c>
      <c r="BK6713" s="179">
        <f>ROUND(I6713*H6713,2)</f>
        <v>0</v>
      </c>
      <c r="BL6713" s="53" t="s">
        <v>495</v>
      </c>
      <c r="BM6713" s="271" t="s">
        <v>5778</v>
      </c>
    </row>
    <row r="6714" spans="2:65" s="273" customFormat="1">
      <c r="B6714" s="272"/>
      <c r="D6714" s="274" t="s">
        <v>373</v>
      </c>
      <c r="E6714" s="275" t="s">
        <v>1</v>
      </c>
      <c r="F6714" s="276" t="s">
        <v>5779</v>
      </c>
      <c r="H6714" s="275" t="s">
        <v>1</v>
      </c>
      <c r="L6714" s="272"/>
      <c r="M6714" s="277"/>
      <c r="T6714" s="278"/>
      <c r="AT6714" s="275" t="s">
        <v>373</v>
      </c>
      <c r="AU6714" s="275" t="s">
        <v>90</v>
      </c>
      <c r="AV6714" s="273" t="s">
        <v>84</v>
      </c>
      <c r="AW6714" s="273" t="s">
        <v>31</v>
      </c>
      <c r="AX6714" s="273" t="s">
        <v>77</v>
      </c>
      <c r="AY6714" s="275" t="s">
        <v>366</v>
      </c>
    </row>
    <row r="6715" spans="2:65" s="280" customFormat="1">
      <c r="B6715" s="279"/>
      <c r="D6715" s="274" t="s">
        <v>373</v>
      </c>
      <c r="E6715" s="281" t="s">
        <v>1</v>
      </c>
      <c r="F6715" s="282" t="s">
        <v>84</v>
      </c>
      <c r="H6715" s="283">
        <v>1</v>
      </c>
      <c r="L6715" s="279"/>
      <c r="M6715" s="284"/>
      <c r="T6715" s="285"/>
      <c r="AT6715" s="281" t="s">
        <v>373</v>
      </c>
      <c r="AU6715" s="281" t="s">
        <v>90</v>
      </c>
      <c r="AV6715" s="280" t="s">
        <v>90</v>
      </c>
      <c r="AW6715" s="280" t="s">
        <v>31</v>
      </c>
      <c r="AX6715" s="280" t="s">
        <v>77</v>
      </c>
      <c r="AY6715" s="281" t="s">
        <v>366</v>
      </c>
    </row>
    <row r="6716" spans="2:65" s="287" customFormat="1">
      <c r="B6716" s="286"/>
      <c r="D6716" s="274" t="s">
        <v>373</v>
      </c>
      <c r="E6716" s="288" t="s">
        <v>1</v>
      </c>
      <c r="F6716" s="289" t="s">
        <v>378</v>
      </c>
      <c r="H6716" s="290">
        <v>1</v>
      </c>
      <c r="L6716" s="286"/>
      <c r="M6716" s="291"/>
      <c r="T6716" s="292"/>
      <c r="AT6716" s="288" t="s">
        <v>373</v>
      </c>
      <c r="AU6716" s="288" t="s">
        <v>90</v>
      </c>
      <c r="AV6716" s="287" t="s">
        <v>371</v>
      </c>
      <c r="AW6716" s="287" t="s">
        <v>31</v>
      </c>
      <c r="AX6716" s="287" t="s">
        <v>84</v>
      </c>
      <c r="AY6716" s="288" t="s">
        <v>366</v>
      </c>
    </row>
    <row r="6717" spans="2:65" s="74" customFormat="1" ht="62.65" customHeight="1">
      <c r="B6717" s="73"/>
      <c r="C6717" s="260" t="s">
        <v>5780</v>
      </c>
      <c r="D6717" s="260" t="s">
        <v>368</v>
      </c>
      <c r="E6717" s="261" t="s">
        <v>5781</v>
      </c>
      <c r="F6717" s="262" t="s">
        <v>5782</v>
      </c>
      <c r="G6717" s="263" t="s">
        <v>630</v>
      </c>
      <c r="H6717" s="264">
        <v>1</v>
      </c>
      <c r="I6717" s="26"/>
      <c r="J6717" s="266">
        <f>ROUND(I6717*H6717,2)</f>
        <v>0</v>
      </c>
      <c r="K6717" s="267"/>
      <c r="L6717" s="73"/>
      <c r="M6717" s="27" t="s">
        <v>1</v>
      </c>
      <c r="N6717" s="233" t="s">
        <v>43</v>
      </c>
      <c r="P6717" s="269">
        <f>O6717*H6717</f>
        <v>0</v>
      </c>
      <c r="Q6717" s="269">
        <v>0</v>
      </c>
      <c r="R6717" s="269">
        <f>Q6717*H6717</f>
        <v>0</v>
      </c>
      <c r="S6717" s="269">
        <v>0</v>
      </c>
      <c r="T6717" s="270">
        <f>S6717*H6717</f>
        <v>0</v>
      </c>
      <c r="AR6717" s="271" t="s">
        <v>495</v>
      </c>
      <c r="AT6717" s="271" t="s">
        <v>368</v>
      </c>
      <c r="AU6717" s="271" t="s">
        <v>90</v>
      </c>
      <c r="AY6717" s="53" t="s">
        <v>366</v>
      </c>
      <c r="BE6717" s="179">
        <f>IF(N6717="základná",J6717,0)</f>
        <v>0</v>
      </c>
      <c r="BF6717" s="179">
        <f>IF(N6717="znížená",J6717,0)</f>
        <v>0</v>
      </c>
      <c r="BG6717" s="179">
        <f>IF(N6717="zákl. prenesená",J6717,0)</f>
        <v>0</v>
      </c>
      <c r="BH6717" s="179">
        <f>IF(N6717="zníž. prenesená",J6717,0)</f>
        <v>0</v>
      </c>
      <c r="BI6717" s="179">
        <f>IF(N6717="nulová",J6717,0)</f>
        <v>0</v>
      </c>
      <c r="BJ6717" s="53" t="s">
        <v>90</v>
      </c>
      <c r="BK6717" s="179">
        <f>ROUND(I6717*H6717,2)</f>
        <v>0</v>
      </c>
      <c r="BL6717" s="53" t="s">
        <v>495</v>
      </c>
      <c r="BM6717" s="271" t="s">
        <v>5783</v>
      </c>
    </row>
    <row r="6718" spans="2:65" s="273" customFormat="1">
      <c r="B6718" s="272"/>
      <c r="D6718" s="274" t="s">
        <v>373</v>
      </c>
      <c r="E6718" s="275" t="s">
        <v>1</v>
      </c>
      <c r="F6718" s="276" t="s">
        <v>5784</v>
      </c>
      <c r="H6718" s="275" t="s">
        <v>1</v>
      </c>
      <c r="L6718" s="272"/>
      <c r="M6718" s="277"/>
      <c r="T6718" s="278"/>
      <c r="AT6718" s="275" t="s">
        <v>373</v>
      </c>
      <c r="AU6718" s="275" t="s">
        <v>90</v>
      </c>
      <c r="AV6718" s="273" t="s">
        <v>84</v>
      </c>
      <c r="AW6718" s="273" t="s">
        <v>31</v>
      </c>
      <c r="AX6718" s="273" t="s">
        <v>77</v>
      </c>
      <c r="AY6718" s="275" t="s">
        <v>366</v>
      </c>
    </row>
    <row r="6719" spans="2:65" s="280" customFormat="1">
      <c r="B6719" s="279"/>
      <c r="D6719" s="274" t="s">
        <v>373</v>
      </c>
      <c r="E6719" s="281" t="s">
        <v>1</v>
      </c>
      <c r="F6719" s="282" t="s">
        <v>84</v>
      </c>
      <c r="H6719" s="283">
        <v>1</v>
      </c>
      <c r="L6719" s="279"/>
      <c r="M6719" s="284"/>
      <c r="T6719" s="285"/>
      <c r="AT6719" s="281" t="s">
        <v>373</v>
      </c>
      <c r="AU6719" s="281" t="s">
        <v>90</v>
      </c>
      <c r="AV6719" s="280" t="s">
        <v>90</v>
      </c>
      <c r="AW6719" s="280" t="s">
        <v>31</v>
      </c>
      <c r="AX6719" s="280" t="s">
        <v>77</v>
      </c>
      <c r="AY6719" s="281" t="s">
        <v>366</v>
      </c>
    </row>
    <row r="6720" spans="2:65" s="287" customFormat="1">
      <c r="B6720" s="286"/>
      <c r="D6720" s="274" t="s">
        <v>373</v>
      </c>
      <c r="E6720" s="288" t="s">
        <v>1</v>
      </c>
      <c r="F6720" s="289" t="s">
        <v>378</v>
      </c>
      <c r="H6720" s="290">
        <v>1</v>
      </c>
      <c r="L6720" s="286"/>
      <c r="M6720" s="291"/>
      <c r="T6720" s="292"/>
      <c r="AT6720" s="288" t="s">
        <v>373</v>
      </c>
      <c r="AU6720" s="288" t="s">
        <v>90</v>
      </c>
      <c r="AV6720" s="287" t="s">
        <v>371</v>
      </c>
      <c r="AW6720" s="287" t="s">
        <v>31</v>
      </c>
      <c r="AX6720" s="287" t="s">
        <v>84</v>
      </c>
      <c r="AY6720" s="288" t="s">
        <v>366</v>
      </c>
    </row>
    <row r="6721" spans="2:65" s="74" customFormat="1" ht="66.75" customHeight="1">
      <c r="B6721" s="73"/>
      <c r="C6721" s="260" t="s">
        <v>5785</v>
      </c>
      <c r="D6721" s="260" t="s">
        <v>368</v>
      </c>
      <c r="E6721" s="261" t="s">
        <v>5786</v>
      </c>
      <c r="F6721" s="262" t="s">
        <v>5787</v>
      </c>
      <c r="G6721" s="263" t="s">
        <v>630</v>
      </c>
      <c r="H6721" s="264">
        <v>2</v>
      </c>
      <c r="I6721" s="26"/>
      <c r="J6721" s="266">
        <f>ROUND(I6721*H6721,2)</f>
        <v>0</v>
      </c>
      <c r="K6721" s="267"/>
      <c r="L6721" s="73"/>
      <c r="M6721" s="27" t="s">
        <v>1</v>
      </c>
      <c r="N6721" s="233" t="s">
        <v>43</v>
      </c>
      <c r="P6721" s="269">
        <f>O6721*H6721</f>
        <v>0</v>
      </c>
      <c r="Q6721" s="269">
        <v>0</v>
      </c>
      <c r="R6721" s="269">
        <f>Q6721*H6721</f>
        <v>0</v>
      </c>
      <c r="S6721" s="269">
        <v>0</v>
      </c>
      <c r="T6721" s="270">
        <f>S6721*H6721</f>
        <v>0</v>
      </c>
      <c r="AR6721" s="271" t="s">
        <v>495</v>
      </c>
      <c r="AT6721" s="271" t="s">
        <v>368</v>
      </c>
      <c r="AU6721" s="271" t="s">
        <v>90</v>
      </c>
      <c r="AY6721" s="53" t="s">
        <v>366</v>
      </c>
      <c r="BE6721" s="179">
        <f>IF(N6721="základná",J6721,0)</f>
        <v>0</v>
      </c>
      <c r="BF6721" s="179">
        <f>IF(N6721="znížená",J6721,0)</f>
        <v>0</v>
      </c>
      <c r="BG6721" s="179">
        <f>IF(N6721="zákl. prenesená",J6721,0)</f>
        <v>0</v>
      </c>
      <c r="BH6721" s="179">
        <f>IF(N6721="zníž. prenesená",J6721,0)</f>
        <v>0</v>
      </c>
      <c r="BI6721" s="179">
        <f>IF(N6721="nulová",J6721,0)</f>
        <v>0</v>
      </c>
      <c r="BJ6721" s="53" t="s">
        <v>90</v>
      </c>
      <c r="BK6721" s="179">
        <f>ROUND(I6721*H6721,2)</f>
        <v>0</v>
      </c>
      <c r="BL6721" s="53" t="s">
        <v>495</v>
      </c>
      <c r="BM6721" s="271" t="s">
        <v>5788</v>
      </c>
    </row>
    <row r="6722" spans="2:65" s="273" customFormat="1">
      <c r="B6722" s="272"/>
      <c r="D6722" s="274" t="s">
        <v>373</v>
      </c>
      <c r="E6722" s="275" t="s">
        <v>1</v>
      </c>
      <c r="F6722" s="276" t="s">
        <v>5789</v>
      </c>
      <c r="H6722" s="275" t="s">
        <v>1</v>
      </c>
      <c r="L6722" s="272"/>
      <c r="M6722" s="277"/>
      <c r="T6722" s="278"/>
      <c r="AT6722" s="275" t="s">
        <v>373</v>
      </c>
      <c r="AU6722" s="275" t="s">
        <v>90</v>
      </c>
      <c r="AV6722" s="273" t="s">
        <v>84</v>
      </c>
      <c r="AW6722" s="273" t="s">
        <v>31</v>
      </c>
      <c r="AX6722" s="273" t="s">
        <v>77</v>
      </c>
      <c r="AY6722" s="275" t="s">
        <v>366</v>
      </c>
    </row>
    <row r="6723" spans="2:65" s="280" customFormat="1">
      <c r="B6723" s="279"/>
      <c r="D6723" s="274" t="s">
        <v>373</v>
      </c>
      <c r="E6723" s="281" t="s">
        <v>1</v>
      </c>
      <c r="F6723" s="282" t="s">
        <v>90</v>
      </c>
      <c r="H6723" s="283">
        <v>2</v>
      </c>
      <c r="L6723" s="279"/>
      <c r="M6723" s="284"/>
      <c r="T6723" s="285"/>
      <c r="AT6723" s="281" t="s">
        <v>373</v>
      </c>
      <c r="AU6723" s="281" t="s">
        <v>90</v>
      </c>
      <c r="AV6723" s="280" t="s">
        <v>90</v>
      </c>
      <c r="AW6723" s="280" t="s">
        <v>31</v>
      </c>
      <c r="AX6723" s="280" t="s">
        <v>77</v>
      </c>
      <c r="AY6723" s="281" t="s">
        <v>366</v>
      </c>
    </row>
    <row r="6724" spans="2:65" s="287" customFormat="1">
      <c r="B6724" s="286"/>
      <c r="D6724" s="274" t="s">
        <v>373</v>
      </c>
      <c r="E6724" s="288" t="s">
        <v>1</v>
      </c>
      <c r="F6724" s="289" t="s">
        <v>378</v>
      </c>
      <c r="H6724" s="290">
        <v>2</v>
      </c>
      <c r="L6724" s="286"/>
      <c r="M6724" s="291"/>
      <c r="T6724" s="292"/>
      <c r="AT6724" s="288" t="s">
        <v>373</v>
      </c>
      <c r="AU6724" s="288" t="s">
        <v>90</v>
      </c>
      <c r="AV6724" s="287" t="s">
        <v>371</v>
      </c>
      <c r="AW6724" s="287" t="s">
        <v>31</v>
      </c>
      <c r="AX6724" s="287" t="s">
        <v>84</v>
      </c>
      <c r="AY6724" s="288" t="s">
        <v>366</v>
      </c>
    </row>
    <row r="6725" spans="2:65" s="74" customFormat="1" ht="66.75" customHeight="1">
      <c r="B6725" s="73"/>
      <c r="C6725" s="260" t="s">
        <v>5790</v>
      </c>
      <c r="D6725" s="260" t="s">
        <v>368</v>
      </c>
      <c r="E6725" s="261" t="s">
        <v>5791</v>
      </c>
      <c r="F6725" s="262" t="s">
        <v>5792</v>
      </c>
      <c r="G6725" s="263" t="s">
        <v>630</v>
      </c>
      <c r="H6725" s="264">
        <v>1</v>
      </c>
      <c r="I6725" s="26"/>
      <c r="J6725" s="266">
        <f>ROUND(I6725*H6725,2)</f>
        <v>0</v>
      </c>
      <c r="K6725" s="267"/>
      <c r="L6725" s="73"/>
      <c r="M6725" s="27" t="s">
        <v>1</v>
      </c>
      <c r="N6725" s="233" t="s">
        <v>43</v>
      </c>
      <c r="P6725" s="269">
        <f>O6725*H6725</f>
        <v>0</v>
      </c>
      <c r="Q6725" s="269">
        <v>0</v>
      </c>
      <c r="R6725" s="269">
        <f>Q6725*H6725</f>
        <v>0</v>
      </c>
      <c r="S6725" s="269">
        <v>0</v>
      </c>
      <c r="T6725" s="270">
        <f>S6725*H6725</f>
        <v>0</v>
      </c>
      <c r="AR6725" s="271" t="s">
        <v>495</v>
      </c>
      <c r="AT6725" s="271" t="s">
        <v>368</v>
      </c>
      <c r="AU6725" s="271" t="s">
        <v>90</v>
      </c>
      <c r="AY6725" s="53" t="s">
        <v>366</v>
      </c>
      <c r="BE6725" s="179">
        <f>IF(N6725="základná",J6725,0)</f>
        <v>0</v>
      </c>
      <c r="BF6725" s="179">
        <f>IF(N6725="znížená",J6725,0)</f>
        <v>0</v>
      </c>
      <c r="BG6725" s="179">
        <f>IF(N6725="zákl. prenesená",J6725,0)</f>
        <v>0</v>
      </c>
      <c r="BH6725" s="179">
        <f>IF(N6725="zníž. prenesená",J6725,0)</f>
        <v>0</v>
      </c>
      <c r="BI6725" s="179">
        <f>IF(N6725="nulová",J6725,0)</f>
        <v>0</v>
      </c>
      <c r="BJ6725" s="53" t="s">
        <v>90</v>
      </c>
      <c r="BK6725" s="179">
        <f>ROUND(I6725*H6725,2)</f>
        <v>0</v>
      </c>
      <c r="BL6725" s="53" t="s">
        <v>495</v>
      </c>
      <c r="BM6725" s="271" t="s">
        <v>5793</v>
      </c>
    </row>
    <row r="6726" spans="2:65" s="273" customFormat="1">
      <c r="B6726" s="272"/>
      <c r="D6726" s="274" t="s">
        <v>373</v>
      </c>
      <c r="E6726" s="275" t="s">
        <v>1</v>
      </c>
      <c r="F6726" s="276" t="s">
        <v>5794</v>
      </c>
      <c r="H6726" s="275" t="s">
        <v>1</v>
      </c>
      <c r="L6726" s="272"/>
      <c r="M6726" s="277"/>
      <c r="T6726" s="278"/>
      <c r="AT6726" s="275" t="s">
        <v>373</v>
      </c>
      <c r="AU6726" s="275" t="s">
        <v>90</v>
      </c>
      <c r="AV6726" s="273" t="s">
        <v>84</v>
      </c>
      <c r="AW6726" s="273" t="s">
        <v>31</v>
      </c>
      <c r="AX6726" s="273" t="s">
        <v>77</v>
      </c>
      <c r="AY6726" s="275" t="s">
        <v>366</v>
      </c>
    </row>
    <row r="6727" spans="2:65" s="280" customFormat="1">
      <c r="B6727" s="279"/>
      <c r="D6727" s="274" t="s">
        <v>373</v>
      </c>
      <c r="E6727" s="281" t="s">
        <v>1</v>
      </c>
      <c r="F6727" s="282" t="s">
        <v>84</v>
      </c>
      <c r="H6727" s="283">
        <v>1</v>
      </c>
      <c r="L6727" s="279"/>
      <c r="M6727" s="284"/>
      <c r="T6727" s="285"/>
      <c r="AT6727" s="281" t="s">
        <v>373</v>
      </c>
      <c r="AU6727" s="281" t="s">
        <v>90</v>
      </c>
      <c r="AV6727" s="280" t="s">
        <v>90</v>
      </c>
      <c r="AW6727" s="280" t="s">
        <v>31</v>
      </c>
      <c r="AX6727" s="280" t="s">
        <v>77</v>
      </c>
      <c r="AY6727" s="281" t="s">
        <v>366</v>
      </c>
    </row>
    <row r="6728" spans="2:65" s="287" customFormat="1">
      <c r="B6728" s="286"/>
      <c r="D6728" s="274" t="s">
        <v>373</v>
      </c>
      <c r="E6728" s="288" t="s">
        <v>1</v>
      </c>
      <c r="F6728" s="289" t="s">
        <v>378</v>
      </c>
      <c r="H6728" s="290">
        <v>1</v>
      </c>
      <c r="L6728" s="286"/>
      <c r="M6728" s="291"/>
      <c r="T6728" s="292"/>
      <c r="AT6728" s="288" t="s">
        <v>373</v>
      </c>
      <c r="AU6728" s="288" t="s">
        <v>90</v>
      </c>
      <c r="AV6728" s="287" t="s">
        <v>371</v>
      </c>
      <c r="AW6728" s="287" t="s">
        <v>31</v>
      </c>
      <c r="AX6728" s="287" t="s">
        <v>84</v>
      </c>
      <c r="AY6728" s="288" t="s">
        <v>366</v>
      </c>
    </row>
    <row r="6729" spans="2:65" s="74" customFormat="1" ht="66.75" customHeight="1">
      <c r="B6729" s="73"/>
      <c r="C6729" s="260" t="s">
        <v>5795</v>
      </c>
      <c r="D6729" s="260" t="s">
        <v>368</v>
      </c>
      <c r="E6729" s="261" t="s">
        <v>5796</v>
      </c>
      <c r="F6729" s="262" t="s">
        <v>5797</v>
      </c>
      <c r="G6729" s="263" t="s">
        <v>630</v>
      </c>
      <c r="H6729" s="264">
        <v>1</v>
      </c>
      <c r="I6729" s="26"/>
      <c r="J6729" s="266">
        <f>ROUND(I6729*H6729,2)</f>
        <v>0</v>
      </c>
      <c r="K6729" s="267"/>
      <c r="L6729" s="73"/>
      <c r="M6729" s="27" t="s">
        <v>1</v>
      </c>
      <c r="N6729" s="233" t="s">
        <v>43</v>
      </c>
      <c r="P6729" s="269">
        <f>O6729*H6729</f>
        <v>0</v>
      </c>
      <c r="Q6729" s="269">
        <v>0</v>
      </c>
      <c r="R6729" s="269">
        <f>Q6729*H6729</f>
        <v>0</v>
      </c>
      <c r="S6729" s="269">
        <v>0</v>
      </c>
      <c r="T6729" s="270">
        <f>S6729*H6729</f>
        <v>0</v>
      </c>
      <c r="AR6729" s="271" t="s">
        <v>495</v>
      </c>
      <c r="AT6729" s="271" t="s">
        <v>368</v>
      </c>
      <c r="AU6729" s="271" t="s">
        <v>90</v>
      </c>
      <c r="AY6729" s="53" t="s">
        <v>366</v>
      </c>
      <c r="BE6729" s="179">
        <f>IF(N6729="základná",J6729,0)</f>
        <v>0</v>
      </c>
      <c r="BF6729" s="179">
        <f>IF(N6729="znížená",J6729,0)</f>
        <v>0</v>
      </c>
      <c r="BG6729" s="179">
        <f>IF(N6729="zákl. prenesená",J6729,0)</f>
        <v>0</v>
      </c>
      <c r="BH6729" s="179">
        <f>IF(N6729="zníž. prenesená",J6729,0)</f>
        <v>0</v>
      </c>
      <c r="BI6729" s="179">
        <f>IF(N6729="nulová",J6729,0)</f>
        <v>0</v>
      </c>
      <c r="BJ6729" s="53" t="s">
        <v>90</v>
      </c>
      <c r="BK6729" s="179">
        <f>ROUND(I6729*H6729,2)</f>
        <v>0</v>
      </c>
      <c r="BL6729" s="53" t="s">
        <v>495</v>
      </c>
      <c r="BM6729" s="271" t="s">
        <v>5798</v>
      </c>
    </row>
    <row r="6730" spans="2:65" s="273" customFormat="1">
      <c r="B6730" s="272"/>
      <c r="D6730" s="274" t="s">
        <v>373</v>
      </c>
      <c r="E6730" s="275" t="s">
        <v>1</v>
      </c>
      <c r="F6730" s="276" t="s">
        <v>5794</v>
      </c>
      <c r="H6730" s="275" t="s">
        <v>1</v>
      </c>
      <c r="L6730" s="272"/>
      <c r="M6730" s="277"/>
      <c r="T6730" s="278"/>
      <c r="AT6730" s="275" t="s">
        <v>373</v>
      </c>
      <c r="AU6730" s="275" t="s">
        <v>90</v>
      </c>
      <c r="AV6730" s="273" t="s">
        <v>84</v>
      </c>
      <c r="AW6730" s="273" t="s">
        <v>31</v>
      </c>
      <c r="AX6730" s="273" t="s">
        <v>77</v>
      </c>
      <c r="AY6730" s="275" t="s">
        <v>366</v>
      </c>
    </row>
    <row r="6731" spans="2:65" s="280" customFormat="1">
      <c r="B6731" s="279"/>
      <c r="D6731" s="274" t="s">
        <v>373</v>
      </c>
      <c r="E6731" s="281" t="s">
        <v>1</v>
      </c>
      <c r="F6731" s="282" t="s">
        <v>84</v>
      </c>
      <c r="H6731" s="283">
        <v>1</v>
      </c>
      <c r="L6731" s="279"/>
      <c r="M6731" s="284"/>
      <c r="T6731" s="285"/>
      <c r="AT6731" s="281" t="s">
        <v>373</v>
      </c>
      <c r="AU6731" s="281" t="s">
        <v>90</v>
      </c>
      <c r="AV6731" s="280" t="s">
        <v>90</v>
      </c>
      <c r="AW6731" s="280" t="s">
        <v>31</v>
      </c>
      <c r="AX6731" s="280" t="s">
        <v>77</v>
      </c>
      <c r="AY6731" s="281" t="s">
        <v>366</v>
      </c>
    </row>
    <row r="6732" spans="2:65" s="287" customFormat="1">
      <c r="B6732" s="286"/>
      <c r="D6732" s="274" t="s">
        <v>373</v>
      </c>
      <c r="E6732" s="288" t="s">
        <v>1</v>
      </c>
      <c r="F6732" s="289" t="s">
        <v>378</v>
      </c>
      <c r="H6732" s="290">
        <v>1</v>
      </c>
      <c r="L6732" s="286"/>
      <c r="M6732" s="291"/>
      <c r="T6732" s="292"/>
      <c r="AT6732" s="288" t="s">
        <v>373</v>
      </c>
      <c r="AU6732" s="288" t="s">
        <v>90</v>
      </c>
      <c r="AV6732" s="287" t="s">
        <v>371</v>
      </c>
      <c r="AW6732" s="287" t="s">
        <v>31</v>
      </c>
      <c r="AX6732" s="287" t="s">
        <v>84</v>
      </c>
      <c r="AY6732" s="288" t="s">
        <v>366</v>
      </c>
    </row>
    <row r="6733" spans="2:65" s="74" customFormat="1" ht="66.75" customHeight="1">
      <c r="B6733" s="73"/>
      <c r="C6733" s="260" t="s">
        <v>5799</v>
      </c>
      <c r="D6733" s="260" t="s">
        <v>368</v>
      </c>
      <c r="E6733" s="261" t="s">
        <v>5800</v>
      </c>
      <c r="F6733" s="262" t="s">
        <v>5801</v>
      </c>
      <c r="G6733" s="263" t="s">
        <v>630</v>
      </c>
      <c r="H6733" s="264">
        <v>1</v>
      </c>
      <c r="I6733" s="26"/>
      <c r="J6733" s="266">
        <f>ROUND(I6733*H6733,2)</f>
        <v>0</v>
      </c>
      <c r="K6733" s="267"/>
      <c r="L6733" s="73"/>
      <c r="M6733" s="27" t="s">
        <v>1</v>
      </c>
      <c r="N6733" s="233" t="s">
        <v>43</v>
      </c>
      <c r="P6733" s="269">
        <f>O6733*H6733</f>
        <v>0</v>
      </c>
      <c r="Q6733" s="269">
        <v>0</v>
      </c>
      <c r="R6733" s="269">
        <f>Q6733*H6733</f>
        <v>0</v>
      </c>
      <c r="S6733" s="269">
        <v>0</v>
      </c>
      <c r="T6733" s="270">
        <f>S6733*H6733</f>
        <v>0</v>
      </c>
      <c r="AR6733" s="271" t="s">
        <v>495</v>
      </c>
      <c r="AT6733" s="271" t="s">
        <v>368</v>
      </c>
      <c r="AU6733" s="271" t="s">
        <v>90</v>
      </c>
      <c r="AY6733" s="53" t="s">
        <v>366</v>
      </c>
      <c r="BE6733" s="179">
        <f>IF(N6733="základná",J6733,0)</f>
        <v>0</v>
      </c>
      <c r="BF6733" s="179">
        <f>IF(N6733="znížená",J6733,0)</f>
        <v>0</v>
      </c>
      <c r="BG6733" s="179">
        <f>IF(N6733="zákl. prenesená",J6733,0)</f>
        <v>0</v>
      </c>
      <c r="BH6733" s="179">
        <f>IF(N6733="zníž. prenesená",J6733,0)</f>
        <v>0</v>
      </c>
      <c r="BI6733" s="179">
        <f>IF(N6733="nulová",J6733,0)</f>
        <v>0</v>
      </c>
      <c r="BJ6733" s="53" t="s">
        <v>90</v>
      </c>
      <c r="BK6733" s="179">
        <f>ROUND(I6733*H6733,2)</f>
        <v>0</v>
      </c>
      <c r="BL6733" s="53" t="s">
        <v>495</v>
      </c>
      <c r="BM6733" s="271" t="s">
        <v>5802</v>
      </c>
    </row>
    <row r="6734" spans="2:65" s="273" customFormat="1">
      <c r="B6734" s="272"/>
      <c r="D6734" s="274" t="s">
        <v>373</v>
      </c>
      <c r="E6734" s="275" t="s">
        <v>1</v>
      </c>
      <c r="F6734" s="276" t="s">
        <v>5803</v>
      </c>
      <c r="H6734" s="275" t="s">
        <v>1</v>
      </c>
      <c r="L6734" s="272"/>
      <c r="M6734" s="277"/>
      <c r="T6734" s="278"/>
      <c r="AT6734" s="275" t="s">
        <v>373</v>
      </c>
      <c r="AU6734" s="275" t="s">
        <v>90</v>
      </c>
      <c r="AV6734" s="273" t="s">
        <v>84</v>
      </c>
      <c r="AW6734" s="273" t="s">
        <v>31</v>
      </c>
      <c r="AX6734" s="273" t="s">
        <v>77</v>
      </c>
      <c r="AY6734" s="275" t="s">
        <v>366</v>
      </c>
    </row>
    <row r="6735" spans="2:65" s="280" customFormat="1">
      <c r="B6735" s="279"/>
      <c r="D6735" s="274" t="s">
        <v>373</v>
      </c>
      <c r="E6735" s="281" t="s">
        <v>1</v>
      </c>
      <c r="F6735" s="282" t="s">
        <v>84</v>
      </c>
      <c r="H6735" s="283">
        <v>1</v>
      </c>
      <c r="L6735" s="279"/>
      <c r="M6735" s="284"/>
      <c r="T6735" s="285"/>
      <c r="AT6735" s="281" t="s">
        <v>373</v>
      </c>
      <c r="AU6735" s="281" t="s">
        <v>90</v>
      </c>
      <c r="AV6735" s="280" t="s">
        <v>90</v>
      </c>
      <c r="AW6735" s="280" t="s">
        <v>31</v>
      </c>
      <c r="AX6735" s="280" t="s">
        <v>77</v>
      </c>
      <c r="AY6735" s="281" t="s">
        <v>366</v>
      </c>
    </row>
    <row r="6736" spans="2:65" s="287" customFormat="1">
      <c r="B6736" s="286"/>
      <c r="D6736" s="274" t="s">
        <v>373</v>
      </c>
      <c r="E6736" s="288" t="s">
        <v>1</v>
      </c>
      <c r="F6736" s="289" t="s">
        <v>378</v>
      </c>
      <c r="H6736" s="290">
        <v>1</v>
      </c>
      <c r="L6736" s="286"/>
      <c r="M6736" s="291"/>
      <c r="T6736" s="292"/>
      <c r="AT6736" s="288" t="s">
        <v>373</v>
      </c>
      <c r="AU6736" s="288" t="s">
        <v>90</v>
      </c>
      <c r="AV6736" s="287" t="s">
        <v>371</v>
      </c>
      <c r="AW6736" s="287" t="s">
        <v>31</v>
      </c>
      <c r="AX6736" s="287" t="s">
        <v>84</v>
      </c>
      <c r="AY6736" s="288" t="s">
        <v>366</v>
      </c>
    </row>
    <row r="6737" spans="2:65" s="74" customFormat="1" ht="66.75" customHeight="1">
      <c r="B6737" s="73"/>
      <c r="C6737" s="260" t="s">
        <v>5804</v>
      </c>
      <c r="D6737" s="260" t="s">
        <v>368</v>
      </c>
      <c r="E6737" s="261" t="s">
        <v>5805</v>
      </c>
      <c r="F6737" s="262" t="s">
        <v>5806</v>
      </c>
      <c r="G6737" s="263" t="s">
        <v>630</v>
      </c>
      <c r="H6737" s="264">
        <v>1</v>
      </c>
      <c r="I6737" s="26"/>
      <c r="J6737" s="266">
        <f>ROUND(I6737*H6737,2)</f>
        <v>0</v>
      </c>
      <c r="K6737" s="267"/>
      <c r="L6737" s="73"/>
      <c r="M6737" s="27" t="s">
        <v>1</v>
      </c>
      <c r="N6737" s="233" t="s">
        <v>43</v>
      </c>
      <c r="P6737" s="269">
        <f>O6737*H6737</f>
        <v>0</v>
      </c>
      <c r="Q6737" s="269">
        <v>0</v>
      </c>
      <c r="R6737" s="269">
        <f>Q6737*H6737</f>
        <v>0</v>
      </c>
      <c r="S6737" s="269">
        <v>0</v>
      </c>
      <c r="T6737" s="270">
        <f>S6737*H6737</f>
        <v>0</v>
      </c>
      <c r="AR6737" s="271" t="s">
        <v>495</v>
      </c>
      <c r="AT6737" s="271" t="s">
        <v>368</v>
      </c>
      <c r="AU6737" s="271" t="s">
        <v>90</v>
      </c>
      <c r="AY6737" s="53" t="s">
        <v>366</v>
      </c>
      <c r="BE6737" s="179">
        <f>IF(N6737="základná",J6737,0)</f>
        <v>0</v>
      </c>
      <c r="BF6737" s="179">
        <f>IF(N6737="znížená",J6737,0)</f>
        <v>0</v>
      </c>
      <c r="BG6737" s="179">
        <f>IF(N6737="zákl. prenesená",J6737,0)</f>
        <v>0</v>
      </c>
      <c r="BH6737" s="179">
        <f>IF(N6737="zníž. prenesená",J6737,0)</f>
        <v>0</v>
      </c>
      <c r="BI6737" s="179">
        <f>IF(N6737="nulová",J6737,0)</f>
        <v>0</v>
      </c>
      <c r="BJ6737" s="53" t="s">
        <v>90</v>
      </c>
      <c r="BK6737" s="179">
        <f>ROUND(I6737*H6737,2)</f>
        <v>0</v>
      </c>
      <c r="BL6737" s="53" t="s">
        <v>495</v>
      </c>
      <c r="BM6737" s="271" t="s">
        <v>5807</v>
      </c>
    </row>
    <row r="6738" spans="2:65" s="273" customFormat="1">
      <c r="B6738" s="272"/>
      <c r="D6738" s="274" t="s">
        <v>373</v>
      </c>
      <c r="E6738" s="275" t="s">
        <v>1</v>
      </c>
      <c r="F6738" s="276" t="s">
        <v>5808</v>
      </c>
      <c r="H6738" s="275" t="s">
        <v>1</v>
      </c>
      <c r="L6738" s="272"/>
      <c r="M6738" s="277"/>
      <c r="T6738" s="278"/>
      <c r="AT6738" s="275" t="s">
        <v>373</v>
      </c>
      <c r="AU6738" s="275" t="s">
        <v>90</v>
      </c>
      <c r="AV6738" s="273" t="s">
        <v>84</v>
      </c>
      <c r="AW6738" s="273" t="s">
        <v>31</v>
      </c>
      <c r="AX6738" s="273" t="s">
        <v>77</v>
      </c>
      <c r="AY6738" s="275" t="s">
        <v>366</v>
      </c>
    </row>
    <row r="6739" spans="2:65" s="280" customFormat="1">
      <c r="B6739" s="279"/>
      <c r="D6739" s="274" t="s">
        <v>373</v>
      </c>
      <c r="E6739" s="281" t="s">
        <v>1</v>
      </c>
      <c r="F6739" s="282" t="s">
        <v>84</v>
      </c>
      <c r="H6739" s="283">
        <v>1</v>
      </c>
      <c r="L6739" s="279"/>
      <c r="M6739" s="284"/>
      <c r="T6739" s="285"/>
      <c r="AT6739" s="281" t="s">
        <v>373</v>
      </c>
      <c r="AU6739" s="281" t="s">
        <v>90</v>
      </c>
      <c r="AV6739" s="280" t="s">
        <v>90</v>
      </c>
      <c r="AW6739" s="280" t="s">
        <v>31</v>
      </c>
      <c r="AX6739" s="280" t="s">
        <v>77</v>
      </c>
      <c r="AY6739" s="281" t="s">
        <v>366</v>
      </c>
    </row>
    <row r="6740" spans="2:65" s="287" customFormat="1">
      <c r="B6740" s="286"/>
      <c r="D6740" s="274" t="s">
        <v>373</v>
      </c>
      <c r="E6740" s="288" t="s">
        <v>1</v>
      </c>
      <c r="F6740" s="289" t="s">
        <v>378</v>
      </c>
      <c r="H6740" s="290">
        <v>1</v>
      </c>
      <c r="L6740" s="286"/>
      <c r="M6740" s="291"/>
      <c r="T6740" s="292"/>
      <c r="AT6740" s="288" t="s">
        <v>373</v>
      </c>
      <c r="AU6740" s="288" t="s">
        <v>90</v>
      </c>
      <c r="AV6740" s="287" t="s">
        <v>371</v>
      </c>
      <c r="AW6740" s="287" t="s">
        <v>31</v>
      </c>
      <c r="AX6740" s="287" t="s">
        <v>84</v>
      </c>
      <c r="AY6740" s="288" t="s">
        <v>366</v>
      </c>
    </row>
    <row r="6741" spans="2:65" s="74" customFormat="1" ht="66.75" customHeight="1">
      <c r="B6741" s="73"/>
      <c r="C6741" s="260" t="s">
        <v>5809</v>
      </c>
      <c r="D6741" s="260" t="s">
        <v>368</v>
      </c>
      <c r="E6741" s="261" t="s">
        <v>5810</v>
      </c>
      <c r="F6741" s="262" t="s">
        <v>5811</v>
      </c>
      <c r="G6741" s="263" t="s">
        <v>630</v>
      </c>
      <c r="H6741" s="264">
        <v>1</v>
      </c>
      <c r="I6741" s="26"/>
      <c r="J6741" s="266">
        <f>ROUND(I6741*H6741,2)</f>
        <v>0</v>
      </c>
      <c r="K6741" s="267"/>
      <c r="L6741" s="73"/>
      <c r="M6741" s="27" t="s">
        <v>1</v>
      </c>
      <c r="N6741" s="233" t="s">
        <v>43</v>
      </c>
      <c r="P6741" s="269">
        <f>O6741*H6741</f>
        <v>0</v>
      </c>
      <c r="Q6741" s="269">
        <v>0</v>
      </c>
      <c r="R6741" s="269">
        <f>Q6741*H6741</f>
        <v>0</v>
      </c>
      <c r="S6741" s="269">
        <v>0</v>
      </c>
      <c r="T6741" s="270">
        <f>S6741*H6741</f>
        <v>0</v>
      </c>
      <c r="AR6741" s="271" t="s">
        <v>495</v>
      </c>
      <c r="AT6741" s="271" t="s">
        <v>368</v>
      </c>
      <c r="AU6741" s="271" t="s">
        <v>90</v>
      </c>
      <c r="AY6741" s="53" t="s">
        <v>366</v>
      </c>
      <c r="BE6741" s="179">
        <f>IF(N6741="základná",J6741,0)</f>
        <v>0</v>
      </c>
      <c r="BF6741" s="179">
        <f>IF(N6741="znížená",J6741,0)</f>
        <v>0</v>
      </c>
      <c r="BG6741" s="179">
        <f>IF(N6741="zákl. prenesená",J6741,0)</f>
        <v>0</v>
      </c>
      <c r="BH6741" s="179">
        <f>IF(N6741="zníž. prenesená",J6741,0)</f>
        <v>0</v>
      </c>
      <c r="BI6741" s="179">
        <f>IF(N6741="nulová",J6741,0)</f>
        <v>0</v>
      </c>
      <c r="BJ6741" s="53" t="s">
        <v>90</v>
      </c>
      <c r="BK6741" s="179">
        <f>ROUND(I6741*H6741,2)</f>
        <v>0</v>
      </c>
      <c r="BL6741" s="53" t="s">
        <v>495</v>
      </c>
      <c r="BM6741" s="271" t="s">
        <v>5812</v>
      </c>
    </row>
    <row r="6742" spans="2:65" s="273" customFormat="1">
      <c r="B6742" s="272"/>
      <c r="D6742" s="274" t="s">
        <v>373</v>
      </c>
      <c r="E6742" s="275" t="s">
        <v>1</v>
      </c>
      <c r="F6742" s="276" t="s">
        <v>5813</v>
      </c>
      <c r="H6742" s="275" t="s">
        <v>1</v>
      </c>
      <c r="L6742" s="272"/>
      <c r="M6742" s="277"/>
      <c r="T6742" s="278"/>
      <c r="AT6742" s="275" t="s">
        <v>373</v>
      </c>
      <c r="AU6742" s="275" t="s">
        <v>90</v>
      </c>
      <c r="AV6742" s="273" t="s">
        <v>84</v>
      </c>
      <c r="AW6742" s="273" t="s">
        <v>31</v>
      </c>
      <c r="AX6742" s="273" t="s">
        <v>77</v>
      </c>
      <c r="AY6742" s="275" t="s">
        <v>366</v>
      </c>
    </row>
    <row r="6743" spans="2:65" s="280" customFormat="1">
      <c r="B6743" s="279"/>
      <c r="D6743" s="274" t="s">
        <v>373</v>
      </c>
      <c r="E6743" s="281" t="s">
        <v>1</v>
      </c>
      <c r="F6743" s="282" t="s">
        <v>84</v>
      </c>
      <c r="H6743" s="283">
        <v>1</v>
      </c>
      <c r="L6743" s="279"/>
      <c r="M6743" s="284"/>
      <c r="T6743" s="285"/>
      <c r="AT6743" s="281" t="s">
        <v>373</v>
      </c>
      <c r="AU6743" s="281" t="s">
        <v>90</v>
      </c>
      <c r="AV6743" s="280" t="s">
        <v>90</v>
      </c>
      <c r="AW6743" s="280" t="s">
        <v>31</v>
      </c>
      <c r="AX6743" s="280" t="s">
        <v>77</v>
      </c>
      <c r="AY6743" s="281" t="s">
        <v>366</v>
      </c>
    </row>
    <row r="6744" spans="2:65" s="287" customFormat="1">
      <c r="B6744" s="286"/>
      <c r="D6744" s="274" t="s">
        <v>373</v>
      </c>
      <c r="E6744" s="288" t="s">
        <v>1</v>
      </c>
      <c r="F6744" s="289" t="s">
        <v>378</v>
      </c>
      <c r="H6744" s="290">
        <v>1</v>
      </c>
      <c r="L6744" s="286"/>
      <c r="M6744" s="291"/>
      <c r="T6744" s="292"/>
      <c r="AT6744" s="288" t="s">
        <v>373</v>
      </c>
      <c r="AU6744" s="288" t="s">
        <v>90</v>
      </c>
      <c r="AV6744" s="287" t="s">
        <v>371</v>
      </c>
      <c r="AW6744" s="287" t="s">
        <v>31</v>
      </c>
      <c r="AX6744" s="287" t="s">
        <v>84</v>
      </c>
      <c r="AY6744" s="288" t="s">
        <v>366</v>
      </c>
    </row>
    <row r="6745" spans="2:65" s="74" customFormat="1" ht="66.75" customHeight="1">
      <c r="B6745" s="73"/>
      <c r="C6745" s="260" t="s">
        <v>5814</v>
      </c>
      <c r="D6745" s="260" t="s">
        <v>368</v>
      </c>
      <c r="E6745" s="261" t="s">
        <v>5815</v>
      </c>
      <c r="F6745" s="262" t="s">
        <v>5816</v>
      </c>
      <c r="G6745" s="263" t="s">
        <v>630</v>
      </c>
      <c r="H6745" s="264">
        <v>2</v>
      </c>
      <c r="I6745" s="26"/>
      <c r="J6745" s="266">
        <f>ROUND(I6745*H6745,2)</f>
        <v>0</v>
      </c>
      <c r="K6745" s="267"/>
      <c r="L6745" s="73"/>
      <c r="M6745" s="27" t="s">
        <v>1</v>
      </c>
      <c r="N6745" s="233" t="s">
        <v>43</v>
      </c>
      <c r="P6745" s="269">
        <f>O6745*H6745</f>
        <v>0</v>
      </c>
      <c r="Q6745" s="269">
        <v>0</v>
      </c>
      <c r="R6745" s="269">
        <f>Q6745*H6745</f>
        <v>0</v>
      </c>
      <c r="S6745" s="269">
        <v>0</v>
      </c>
      <c r="T6745" s="270">
        <f>S6745*H6745</f>
        <v>0</v>
      </c>
      <c r="AR6745" s="271" t="s">
        <v>495</v>
      </c>
      <c r="AT6745" s="271" t="s">
        <v>368</v>
      </c>
      <c r="AU6745" s="271" t="s">
        <v>90</v>
      </c>
      <c r="AY6745" s="53" t="s">
        <v>366</v>
      </c>
      <c r="BE6745" s="179">
        <f>IF(N6745="základná",J6745,0)</f>
        <v>0</v>
      </c>
      <c r="BF6745" s="179">
        <f>IF(N6745="znížená",J6745,0)</f>
        <v>0</v>
      </c>
      <c r="BG6745" s="179">
        <f>IF(N6745="zákl. prenesená",J6745,0)</f>
        <v>0</v>
      </c>
      <c r="BH6745" s="179">
        <f>IF(N6745="zníž. prenesená",J6745,0)</f>
        <v>0</v>
      </c>
      <c r="BI6745" s="179">
        <f>IF(N6745="nulová",J6745,0)</f>
        <v>0</v>
      </c>
      <c r="BJ6745" s="53" t="s">
        <v>90</v>
      </c>
      <c r="BK6745" s="179">
        <f>ROUND(I6745*H6745,2)</f>
        <v>0</v>
      </c>
      <c r="BL6745" s="53" t="s">
        <v>495</v>
      </c>
      <c r="BM6745" s="271" t="s">
        <v>5817</v>
      </c>
    </row>
    <row r="6746" spans="2:65" s="273" customFormat="1">
      <c r="B6746" s="272"/>
      <c r="D6746" s="274" t="s">
        <v>373</v>
      </c>
      <c r="E6746" s="275" t="s">
        <v>1</v>
      </c>
      <c r="F6746" s="276" t="s">
        <v>5818</v>
      </c>
      <c r="H6746" s="275" t="s">
        <v>1</v>
      </c>
      <c r="L6746" s="272"/>
      <c r="M6746" s="277"/>
      <c r="T6746" s="278"/>
      <c r="AT6746" s="275" t="s">
        <v>373</v>
      </c>
      <c r="AU6746" s="275" t="s">
        <v>90</v>
      </c>
      <c r="AV6746" s="273" t="s">
        <v>84</v>
      </c>
      <c r="AW6746" s="273" t="s">
        <v>31</v>
      </c>
      <c r="AX6746" s="273" t="s">
        <v>77</v>
      </c>
      <c r="AY6746" s="275" t="s">
        <v>366</v>
      </c>
    </row>
    <row r="6747" spans="2:65" s="280" customFormat="1">
      <c r="B6747" s="279"/>
      <c r="D6747" s="274" t="s">
        <v>373</v>
      </c>
      <c r="E6747" s="281" t="s">
        <v>1</v>
      </c>
      <c r="F6747" s="282" t="s">
        <v>90</v>
      </c>
      <c r="H6747" s="283">
        <v>2</v>
      </c>
      <c r="L6747" s="279"/>
      <c r="M6747" s="284"/>
      <c r="T6747" s="285"/>
      <c r="AT6747" s="281" t="s">
        <v>373</v>
      </c>
      <c r="AU6747" s="281" t="s">
        <v>90</v>
      </c>
      <c r="AV6747" s="280" t="s">
        <v>90</v>
      </c>
      <c r="AW6747" s="280" t="s">
        <v>31</v>
      </c>
      <c r="AX6747" s="280" t="s">
        <v>77</v>
      </c>
      <c r="AY6747" s="281" t="s">
        <v>366</v>
      </c>
    </row>
    <row r="6748" spans="2:65" s="287" customFormat="1">
      <c r="B6748" s="286"/>
      <c r="D6748" s="274" t="s">
        <v>373</v>
      </c>
      <c r="E6748" s="288" t="s">
        <v>1</v>
      </c>
      <c r="F6748" s="289" t="s">
        <v>378</v>
      </c>
      <c r="H6748" s="290">
        <v>2</v>
      </c>
      <c r="L6748" s="286"/>
      <c r="M6748" s="291"/>
      <c r="T6748" s="292"/>
      <c r="AT6748" s="288" t="s">
        <v>373</v>
      </c>
      <c r="AU6748" s="288" t="s">
        <v>90</v>
      </c>
      <c r="AV6748" s="287" t="s">
        <v>371</v>
      </c>
      <c r="AW6748" s="287" t="s">
        <v>31</v>
      </c>
      <c r="AX6748" s="287" t="s">
        <v>84</v>
      </c>
      <c r="AY6748" s="288" t="s">
        <v>366</v>
      </c>
    </row>
    <row r="6749" spans="2:65" s="74" customFormat="1" ht="66.75" customHeight="1">
      <c r="B6749" s="73"/>
      <c r="C6749" s="260" t="s">
        <v>5819</v>
      </c>
      <c r="D6749" s="260" t="s">
        <v>368</v>
      </c>
      <c r="E6749" s="261" t="s">
        <v>5820</v>
      </c>
      <c r="F6749" s="262" t="s">
        <v>5821</v>
      </c>
      <c r="G6749" s="263" t="s">
        <v>630</v>
      </c>
      <c r="H6749" s="264">
        <v>1</v>
      </c>
      <c r="I6749" s="26"/>
      <c r="J6749" s="266">
        <f>ROUND(I6749*H6749,2)</f>
        <v>0</v>
      </c>
      <c r="K6749" s="267"/>
      <c r="L6749" s="73"/>
      <c r="M6749" s="27" t="s">
        <v>1</v>
      </c>
      <c r="N6749" s="233" t="s">
        <v>43</v>
      </c>
      <c r="P6749" s="269">
        <f>O6749*H6749</f>
        <v>0</v>
      </c>
      <c r="Q6749" s="269">
        <v>0</v>
      </c>
      <c r="R6749" s="269">
        <f>Q6749*H6749</f>
        <v>0</v>
      </c>
      <c r="S6749" s="269">
        <v>0</v>
      </c>
      <c r="T6749" s="270">
        <f>S6749*H6749</f>
        <v>0</v>
      </c>
      <c r="AR6749" s="271" t="s">
        <v>495</v>
      </c>
      <c r="AT6749" s="271" t="s">
        <v>368</v>
      </c>
      <c r="AU6749" s="271" t="s">
        <v>90</v>
      </c>
      <c r="AY6749" s="53" t="s">
        <v>366</v>
      </c>
      <c r="BE6749" s="179">
        <f>IF(N6749="základná",J6749,0)</f>
        <v>0</v>
      </c>
      <c r="BF6749" s="179">
        <f>IF(N6749="znížená",J6749,0)</f>
        <v>0</v>
      </c>
      <c r="BG6749" s="179">
        <f>IF(N6749="zákl. prenesená",J6749,0)</f>
        <v>0</v>
      </c>
      <c r="BH6749" s="179">
        <f>IF(N6749="zníž. prenesená",J6749,0)</f>
        <v>0</v>
      </c>
      <c r="BI6749" s="179">
        <f>IF(N6749="nulová",J6749,0)</f>
        <v>0</v>
      </c>
      <c r="BJ6749" s="53" t="s">
        <v>90</v>
      </c>
      <c r="BK6749" s="179">
        <f>ROUND(I6749*H6749,2)</f>
        <v>0</v>
      </c>
      <c r="BL6749" s="53" t="s">
        <v>495</v>
      </c>
      <c r="BM6749" s="271" t="s">
        <v>5822</v>
      </c>
    </row>
    <row r="6750" spans="2:65" s="273" customFormat="1">
      <c r="B6750" s="272"/>
      <c r="D6750" s="274" t="s">
        <v>373</v>
      </c>
      <c r="E6750" s="275" t="s">
        <v>1</v>
      </c>
      <c r="F6750" s="276" t="s">
        <v>5823</v>
      </c>
      <c r="H6750" s="275" t="s">
        <v>1</v>
      </c>
      <c r="L6750" s="272"/>
      <c r="M6750" s="277"/>
      <c r="T6750" s="278"/>
      <c r="AT6750" s="275" t="s">
        <v>373</v>
      </c>
      <c r="AU6750" s="275" t="s">
        <v>90</v>
      </c>
      <c r="AV6750" s="273" t="s">
        <v>84</v>
      </c>
      <c r="AW6750" s="273" t="s">
        <v>31</v>
      </c>
      <c r="AX6750" s="273" t="s">
        <v>77</v>
      </c>
      <c r="AY6750" s="275" t="s">
        <v>366</v>
      </c>
    </row>
    <row r="6751" spans="2:65" s="280" customFormat="1">
      <c r="B6751" s="279"/>
      <c r="D6751" s="274" t="s">
        <v>373</v>
      </c>
      <c r="E6751" s="281" t="s">
        <v>1</v>
      </c>
      <c r="F6751" s="282" t="s">
        <v>84</v>
      </c>
      <c r="H6751" s="283">
        <v>1</v>
      </c>
      <c r="L6751" s="279"/>
      <c r="M6751" s="284"/>
      <c r="T6751" s="285"/>
      <c r="AT6751" s="281" t="s">
        <v>373</v>
      </c>
      <c r="AU6751" s="281" t="s">
        <v>90</v>
      </c>
      <c r="AV6751" s="280" t="s">
        <v>90</v>
      </c>
      <c r="AW6751" s="280" t="s">
        <v>31</v>
      </c>
      <c r="AX6751" s="280" t="s">
        <v>77</v>
      </c>
      <c r="AY6751" s="281" t="s">
        <v>366</v>
      </c>
    </row>
    <row r="6752" spans="2:65" s="287" customFormat="1">
      <c r="B6752" s="286"/>
      <c r="D6752" s="274" t="s">
        <v>373</v>
      </c>
      <c r="E6752" s="288" t="s">
        <v>1</v>
      </c>
      <c r="F6752" s="289" t="s">
        <v>378</v>
      </c>
      <c r="H6752" s="290">
        <v>1</v>
      </c>
      <c r="L6752" s="286"/>
      <c r="M6752" s="291"/>
      <c r="T6752" s="292"/>
      <c r="AT6752" s="288" t="s">
        <v>373</v>
      </c>
      <c r="AU6752" s="288" t="s">
        <v>90</v>
      </c>
      <c r="AV6752" s="287" t="s">
        <v>371</v>
      </c>
      <c r="AW6752" s="287" t="s">
        <v>31</v>
      </c>
      <c r="AX6752" s="287" t="s">
        <v>84</v>
      </c>
      <c r="AY6752" s="288" t="s">
        <v>366</v>
      </c>
    </row>
    <row r="6753" spans="2:65" s="74" customFormat="1" ht="66.75" customHeight="1">
      <c r="B6753" s="73"/>
      <c r="C6753" s="260" t="s">
        <v>5824</v>
      </c>
      <c r="D6753" s="260" t="s">
        <v>368</v>
      </c>
      <c r="E6753" s="261" t="s">
        <v>5825</v>
      </c>
      <c r="F6753" s="262" t="s">
        <v>5826</v>
      </c>
      <c r="G6753" s="263" t="s">
        <v>630</v>
      </c>
      <c r="H6753" s="264">
        <v>1</v>
      </c>
      <c r="I6753" s="26"/>
      <c r="J6753" s="266">
        <f>ROUND(I6753*H6753,2)</f>
        <v>0</v>
      </c>
      <c r="K6753" s="267"/>
      <c r="L6753" s="73"/>
      <c r="M6753" s="27" t="s">
        <v>1</v>
      </c>
      <c r="N6753" s="233" t="s">
        <v>43</v>
      </c>
      <c r="P6753" s="269">
        <f>O6753*H6753</f>
        <v>0</v>
      </c>
      <c r="Q6753" s="269">
        <v>0</v>
      </c>
      <c r="R6753" s="269">
        <f>Q6753*H6753</f>
        <v>0</v>
      </c>
      <c r="S6753" s="269">
        <v>0</v>
      </c>
      <c r="T6753" s="270">
        <f>S6753*H6753</f>
        <v>0</v>
      </c>
      <c r="AR6753" s="271" t="s">
        <v>495</v>
      </c>
      <c r="AT6753" s="271" t="s">
        <v>368</v>
      </c>
      <c r="AU6753" s="271" t="s">
        <v>90</v>
      </c>
      <c r="AY6753" s="53" t="s">
        <v>366</v>
      </c>
      <c r="BE6753" s="179">
        <f>IF(N6753="základná",J6753,0)</f>
        <v>0</v>
      </c>
      <c r="BF6753" s="179">
        <f>IF(N6753="znížená",J6753,0)</f>
        <v>0</v>
      </c>
      <c r="BG6753" s="179">
        <f>IF(N6753="zákl. prenesená",J6753,0)</f>
        <v>0</v>
      </c>
      <c r="BH6753" s="179">
        <f>IF(N6753="zníž. prenesená",J6753,0)</f>
        <v>0</v>
      </c>
      <c r="BI6753" s="179">
        <f>IF(N6753="nulová",J6753,0)</f>
        <v>0</v>
      </c>
      <c r="BJ6753" s="53" t="s">
        <v>90</v>
      </c>
      <c r="BK6753" s="179">
        <f>ROUND(I6753*H6753,2)</f>
        <v>0</v>
      </c>
      <c r="BL6753" s="53" t="s">
        <v>495</v>
      </c>
      <c r="BM6753" s="271" t="s">
        <v>5827</v>
      </c>
    </row>
    <row r="6754" spans="2:65" s="273" customFormat="1">
      <c r="B6754" s="272"/>
      <c r="D6754" s="274" t="s">
        <v>373</v>
      </c>
      <c r="E6754" s="275" t="s">
        <v>1</v>
      </c>
      <c r="F6754" s="276" t="s">
        <v>5828</v>
      </c>
      <c r="H6754" s="275" t="s">
        <v>1</v>
      </c>
      <c r="L6754" s="272"/>
      <c r="M6754" s="277"/>
      <c r="T6754" s="278"/>
      <c r="AT6754" s="275" t="s">
        <v>373</v>
      </c>
      <c r="AU6754" s="275" t="s">
        <v>90</v>
      </c>
      <c r="AV6754" s="273" t="s">
        <v>84</v>
      </c>
      <c r="AW6754" s="273" t="s">
        <v>31</v>
      </c>
      <c r="AX6754" s="273" t="s">
        <v>77</v>
      </c>
      <c r="AY6754" s="275" t="s">
        <v>366</v>
      </c>
    </row>
    <row r="6755" spans="2:65" s="280" customFormat="1">
      <c r="B6755" s="279"/>
      <c r="D6755" s="274" t="s">
        <v>373</v>
      </c>
      <c r="E6755" s="281" t="s">
        <v>1</v>
      </c>
      <c r="F6755" s="282" t="s">
        <v>84</v>
      </c>
      <c r="H6755" s="283">
        <v>1</v>
      </c>
      <c r="L6755" s="279"/>
      <c r="M6755" s="284"/>
      <c r="T6755" s="285"/>
      <c r="AT6755" s="281" t="s">
        <v>373</v>
      </c>
      <c r="AU6755" s="281" t="s">
        <v>90</v>
      </c>
      <c r="AV6755" s="280" t="s">
        <v>90</v>
      </c>
      <c r="AW6755" s="280" t="s">
        <v>31</v>
      </c>
      <c r="AX6755" s="280" t="s">
        <v>77</v>
      </c>
      <c r="AY6755" s="281" t="s">
        <v>366</v>
      </c>
    </row>
    <row r="6756" spans="2:65" s="287" customFormat="1">
      <c r="B6756" s="286"/>
      <c r="D6756" s="274" t="s">
        <v>373</v>
      </c>
      <c r="E6756" s="288" t="s">
        <v>1</v>
      </c>
      <c r="F6756" s="289" t="s">
        <v>378</v>
      </c>
      <c r="H6756" s="290">
        <v>1</v>
      </c>
      <c r="L6756" s="286"/>
      <c r="M6756" s="291"/>
      <c r="T6756" s="292"/>
      <c r="AT6756" s="288" t="s">
        <v>373</v>
      </c>
      <c r="AU6756" s="288" t="s">
        <v>90</v>
      </c>
      <c r="AV6756" s="287" t="s">
        <v>371</v>
      </c>
      <c r="AW6756" s="287" t="s">
        <v>31</v>
      </c>
      <c r="AX6756" s="287" t="s">
        <v>84</v>
      </c>
      <c r="AY6756" s="288" t="s">
        <v>366</v>
      </c>
    </row>
    <row r="6757" spans="2:65" s="74" customFormat="1" ht="66.75" customHeight="1">
      <c r="B6757" s="73"/>
      <c r="C6757" s="260" t="s">
        <v>5829</v>
      </c>
      <c r="D6757" s="260" t="s">
        <v>368</v>
      </c>
      <c r="E6757" s="261" t="s">
        <v>5830</v>
      </c>
      <c r="F6757" s="262" t="s">
        <v>5831</v>
      </c>
      <c r="G6757" s="263" t="s">
        <v>630</v>
      </c>
      <c r="H6757" s="264">
        <v>1</v>
      </c>
      <c r="I6757" s="26"/>
      <c r="J6757" s="266">
        <f>ROUND(I6757*H6757,2)</f>
        <v>0</v>
      </c>
      <c r="K6757" s="267"/>
      <c r="L6757" s="73"/>
      <c r="M6757" s="27" t="s">
        <v>1</v>
      </c>
      <c r="N6757" s="233" t="s">
        <v>43</v>
      </c>
      <c r="P6757" s="269">
        <f>O6757*H6757</f>
        <v>0</v>
      </c>
      <c r="Q6757" s="269">
        <v>0</v>
      </c>
      <c r="R6757" s="269">
        <f>Q6757*H6757</f>
        <v>0</v>
      </c>
      <c r="S6757" s="269">
        <v>0</v>
      </c>
      <c r="T6757" s="270">
        <f>S6757*H6757</f>
        <v>0</v>
      </c>
      <c r="AR6757" s="271" t="s">
        <v>495</v>
      </c>
      <c r="AT6757" s="271" t="s">
        <v>368</v>
      </c>
      <c r="AU6757" s="271" t="s">
        <v>90</v>
      </c>
      <c r="AY6757" s="53" t="s">
        <v>366</v>
      </c>
      <c r="BE6757" s="179">
        <f>IF(N6757="základná",J6757,0)</f>
        <v>0</v>
      </c>
      <c r="BF6757" s="179">
        <f>IF(N6757="znížená",J6757,0)</f>
        <v>0</v>
      </c>
      <c r="BG6757" s="179">
        <f>IF(N6757="zákl. prenesená",J6757,0)</f>
        <v>0</v>
      </c>
      <c r="BH6757" s="179">
        <f>IF(N6757="zníž. prenesená",J6757,0)</f>
        <v>0</v>
      </c>
      <c r="BI6757" s="179">
        <f>IF(N6757="nulová",J6757,0)</f>
        <v>0</v>
      </c>
      <c r="BJ6757" s="53" t="s">
        <v>90</v>
      </c>
      <c r="BK6757" s="179">
        <f>ROUND(I6757*H6757,2)</f>
        <v>0</v>
      </c>
      <c r="BL6757" s="53" t="s">
        <v>495</v>
      </c>
      <c r="BM6757" s="271" t="s">
        <v>5832</v>
      </c>
    </row>
    <row r="6758" spans="2:65" s="273" customFormat="1">
      <c r="B6758" s="272"/>
      <c r="D6758" s="274" t="s">
        <v>373</v>
      </c>
      <c r="E6758" s="275" t="s">
        <v>1</v>
      </c>
      <c r="F6758" s="276" t="s">
        <v>5833</v>
      </c>
      <c r="H6758" s="275" t="s">
        <v>1</v>
      </c>
      <c r="L6758" s="272"/>
      <c r="M6758" s="277"/>
      <c r="T6758" s="278"/>
      <c r="AT6758" s="275" t="s">
        <v>373</v>
      </c>
      <c r="AU6758" s="275" t="s">
        <v>90</v>
      </c>
      <c r="AV6758" s="273" t="s">
        <v>84</v>
      </c>
      <c r="AW6758" s="273" t="s">
        <v>31</v>
      </c>
      <c r="AX6758" s="273" t="s">
        <v>77</v>
      </c>
      <c r="AY6758" s="275" t="s">
        <v>366</v>
      </c>
    </row>
    <row r="6759" spans="2:65" s="280" customFormat="1">
      <c r="B6759" s="279"/>
      <c r="D6759" s="274" t="s">
        <v>373</v>
      </c>
      <c r="E6759" s="281" t="s">
        <v>1</v>
      </c>
      <c r="F6759" s="282" t="s">
        <v>84</v>
      </c>
      <c r="H6759" s="283">
        <v>1</v>
      </c>
      <c r="L6759" s="279"/>
      <c r="M6759" s="284"/>
      <c r="T6759" s="285"/>
      <c r="AT6759" s="281" t="s">
        <v>373</v>
      </c>
      <c r="AU6759" s="281" t="s">
        <v>90</v>
      </c>
      <c r="AV6759" s="280" t="s">
        <v>90</v>
      </c>
      <c r="AW6759" s="280" t="s">
        <v>31</v>
      </c>
      <c r="AX6759" s="280" t="s">
        <v>77</v>
      </c>
      <c r="AY6759" s="281" t="s">
        <v>366</v>
      </c>
    </row>
    <row r="6760" spans="2:65" s="287" customFormat="1">
      <c r="B6760" s="286"/>
      <c r="D6760" s="274" t="s">
        <v>373</v>
      </c>
      <c r="E6760" s="288" t="s">
        <v>1</v>
      </c>
      <c r="F6760" s="289" t="s">
        <v>378</v>
      </c>
      <c r="H6760" s="290">
        <v>1</v>
      </c>
      <c r="L6760" s="286"/>
      <c r="M6760" s="291"/>
      <c r="T6760" s="292"/>
      <c r="AT6760" s="288" t="s">
        <v>373</v>
      </c>
      <c r="AU6760" s="288" t="s">
        <v>90</v>
      </c>
      <c r="AV6760" s="287" t="s">
        <v>371</v>
      </c>
      <c r="AW6760" s="287" t="s">
        <v>31</v>
      </c>
      <c r="AX6760" s="287" t="s">
        <v>84</v>
      </c>
      <c r="AY6760" s="288" t="s">
        <v>366</v>
      </c>
    </row>
    <row r="6761" spans="2:65" s="74" customFormat="1" ht="66.75" customHeight="1">
      <c r="B6761" s="73"/>
      <c r="C6761" s="260" t="s">
        <v>5834</v>
      </c>
      <c r="D6761" s="260" t="s">
        <v>368</v>
      </c>
      <c r="E6761" s="261" t="s">
        <v>5835</v>
      </c>
      <c r="F6761" s="262" t="s">
        <v>5836</v>
      </c>
      <c r="G6761" s="263" t="s">
        <v>630</v>
      </c>
      <c r="H6761" s="264">
        <v>1</v>
      </c>
      <c r="I6761" s="26"/>
      <c r="J6761" s="266">
        <f>ROUND(I6761*H6761,2)</f>
        <v>0</v>
      </c>
      <c r="K6761" s="267"/>
      <c r="L6761" s="73"/>
      <c r="M6761" s="27" t="s">
        <v>1</v>
      </c>
      <c r="N6761" s="233" t="s">
        <v>43</v>
      </c>
      <c r="P6761" s="269">
        <f>O6761*H6761</f>
        <v>0</v>
      </c>
      <c r="Q6761" s="269">
        <v>0</v>
      </c>
      <c r="R6761" s="269">
        <f>Q6761*H6761</f>
        <v>0</v>
      </c>
      <c r="S6761" s="269">
        <v>0</v>
      </c>
      <c r="T6761" s="270">
        <f>S6761*H6761</f>
        <v>0</v>
      </c>
      <c r="AR6761" s="271" t="s">
        <v>495</v>
      </c>
      <c r="AT6761" s="271" t="s">
        <v>368</v>
      </c>
      <c r="AU6761" s="271" t="s">
        <v>90</v>
      </c>
      <c r="AY6761" s="53" t="s">
        <v>366</v>
      </c>
      <c r="BE6761" s="179">
        <f>IF(N6761="základná",J6761,0)</f>
        <v>0</v>
      </c>
      <c r="BF6761" s="179">
        <f>IF(N6761="znížená",J6761,0)</f>
        <v>0</v>
      </c>
      <c r="BG6761" s="179">
        <f>IF(N6761="zákl. prenesená",J6761,0)</f>
        <v>0</v>
      </c>
      <c r="BH6761" s="179">
        <f>IF(N6761="zníž. prenesená",J6761,0)</f>
        <v>0</v>
      </c>
      <c r="BI6761" s="179">
        <f>IF(N6761="nulová",J6761,0)</f>
        <v>0</v>
      </c>
      <c r="BJ6761" s="53" t="s">
        <v>90</v>
      </c>
      <c r="BK6761" s="179">
        <f>ROUND(I6761*H6761,2)</f>
        <v>0</v>
      </c>
      <c r="BL6761" s="53" t="s">
        <v>495</v>
      </c>
      <c r="BM6761" s="271" t="s">
        <v>5837</v>
      </c>
    </row>
    <row r="6762" spans="2:65" s="273" customFormat="1">
      <c r="B6762" s="272"/>
      <c r="D6762" s="274" t="s">
        <v>373</v>
      </c>
      <c r="E6762" s="275" t="s">
        <v>1</v>
      </c>
      <c r="F6762" s="276" t="s">
        <v>5838</v>
      </c>
      <c r="H6762" s="275" t="s">
        <v>1</v>
      </c>
      <c r="L6762" s="272"/>
      <c r="M6762" s="277"/>
      <c r="T6762" s="278"/>
      <c r="AT6762" s="275" t="s">
        <v>373</v>
      </c>
      <c r="AU6762" s="275" t="s">
        <v>90</v>
      </c>
      <c r="AV6762" s="273" t="s">
        <v>84</v>
      </c>
      <c r="AW6762" s="273" t="s">
        <v>31</v>
      </c>
      <c r="AX6762" s="273" t="s">
        <v>77</v>
      </c>
      <c r="AY6762" s="275" t="s">
        <v>366</v>
      </c>
    </row>
    <row r="6763" spans="2:65" s="280" customFormat="1">
      <c r="B6763" s="279"/>
      <c r="D6763" s="274" t="s">
        <v>373</v>
      </c>
      <c r="E6763" s="281" t="s">
        <v>1</v>
      </c>
      <c r="F6763" s="282" t="s">
        <v>84</v>
      </c>
      <c r="H6763" s="283">
        <v>1</v>
      </c>
      <c r="L6763" s="279"/>
      <c r="M6763" s="284"/>
      <c r="T6763" s="285"/>
      <c r="AT6763" s="281" t="s">
        <v>373</v>
      </c>
      <c r="AU6763" s="281" t="s">
        <v>90</v>
      </c>
      <c r="AV6763" s="280" t="s">
        <v>90</v>
      </c>
      <c r="AW6763" s="280" t="s">
        <v>31</v>
      </c>
      <c r="AX6763" s="280" t="s">
        <v>77</v>
      </c>
      <c r="AY6763" s="281" t="s">
        <v>366</v>
      </c>
    </row>
    <row r="6764" spans="2:65" s="287" customFormat="1">
      <c r="B6764" s="286"/>
      <c r="D6764" s="274" t="s">
        <v>373</v>
      </c>
      <c r="E6764" s="288" t="s">
        <v>1</v>
      </c>
      <c r="F6764" s="289" t="s">
        <v>378</v>
      </c>
      <c r="H6764" s="290">
        <v>1</v>
      </c>
      <c r="L6764" s="286"/>
      <c r="M6764" s="291"/>
      <c r="T6764" s="292"/>
      <c r="AT6764" s="288" t="s">
        <v>373</v>
      </c>
      <c r="AU6764" s="288" t="s">
        <v>90</v>
      </c>
      <c r="AV6764" s="287" t="s">
        <v>371</v>
      </c>
      <c r="AW6764" s="287" t="s">
        <v>31</v>
      </c>
      <c r="AX6764" s="287" t="s">
        <v>84</v>
      </c>
      <c r="AY6764" s="288" t="s">
        <v>366</v>
      </c>
    </row>
    <row r="6765" spans="2:65" s="74" customFormat="1" ht="66.75" customHeight="1">
      <c r="B6765" s="73"/>
      <c r="C6765" s="260" t="s">
        <v>5839</v>
      </c>
      <c r="D6765" s="260" t="s">
        <v>368</v>
      </c>
      <c r="E6765" s="261" t="s">
        <v>5840</v>
      </c>
      <c r="F6765" s="262" t="s">
        <v>5841</v>
      </c>
      <c r="G6765" s="263" t="s">
        <v>630</v>
      </c>
      <c r="H6765" s="264">
        <v>1</v>
      </c>
      <c r="I6765" s="26"/>
      <c r="J6765" s="266">
        <f>ROUND(I6765*H6765,2)</f>
        <v>0</v>
      </c>
      <c r="K6765" s="267"/>
      <c r="L6765" s="73"/>
      <c r="M6765" s="27" t="s">
        <v>1</v>
      </c>
      <c r="N6765" s="233" t="s">
        <v>43</v>
      </c>
      <c r="P6765" s="269">
        <f>O6765*H6765</f>
        <v>0</v>
      </c>
      <c r="Q6765" s="269">
        <v>0</v>
      </c>
      <c r="R6765" s="269">
        <f>Q6765*H6765</f>
        <v>0</v>
      </c>
      <c r="S6765" s="269">
        <v>0</v>
      </c>
      <c r="T6765" s="270">
        <f>S6765*H6765</f>
        <v>0</v>
      </c>
      <c r="AR6765" s="271" t="s">
        <v>495</v>
      </c>
      <c r="AT6765" s="271" t="s">
        <v>368</v>
      </c>
      <c r="AU6765" s="271" t="s">
        <v>90</v>
      </c>
      <c r="AY6765" s="53" t="s">
        <v>366</v>
      </c>
      <c r="BE6765" s="179">
        <f>IF(N6765="základná",J6765,0)</f>
        <v>0</v>
      </c>
      <c r="BF6765" s="179">
        <f>IF(N6765="znížená",J6765,0)</f>
        <v>0</v>
      </c>
      <c r="BG6765" s="179">
        <f>IF(N6765="zákl. prenesená",J6765,0)</f>
        <v>0</v>
      </c>
      <c r="BH6765" s="179">
        <f>IF(N6765="zníž. prenesená",J6765,0)</f>
        <v>0</v>
      </c>
      <c r="BI6765" s="179">
        <f>IF(N6765="nulová",J6765,0)</f>
        <v>0</v>
      </c>
      <c r="BJ6765" s="53" t="s">
        <v>90</v>
      </c>
      <c r="BK6765" s="179">
        <f>ROUND(I6765*H6765,2)</f>
        <v>0</v>
      </c>
      <c r="BL6765" s="53" t="s">
        <v>495</v>
      </c>
      <c r="BM6765" s="271" t="s">
        <v>5842</v>
      </c>
    </row>
    <row r="6766" spans="2:65" s="273" customFormat="1">
      <c r="B6766" s="272"/>
      <c r="D6766" s="274" t="s">
        <v>373</v>
      </c>
      <c r="E6766" s="275" t="s">
        <v>1</v>
      </c>
      <c r="F6766" s="276" t="s">
        <v>5843</v>
      </c>
      <c r="H6766" s="275" t="s">
        <v>1</v>
      </c>
      <c r="L6766" s="272"/>
      <c r="M6766" s="277"/>
      <c r="T6766" s="278"/>
      <c r="AT6766" s="275" t="s">
        <v>373</v>
      </c>
      <c r="AU6766" s="275" t="s">
        <v>90</v>
      </c>
      <c r="AV6766" s="273" t="s">
        <v>84</v>
      </c>
      <c r="AW6766" s="273" t="s">
        <v>31</v>
      </c>
      <c r="AX6766" s="273" t="s">
        <v>77</v>
      </c>
      <c r="AY6766" s="275" t="s">
        <v>366</v>
      </c>
    </row>
    <row r="6767" spans="2:65" s="280" customFormat="1">
      <c r="B6767" s="279"/>
      <c r="D6767" s="274" t="s">
        <v>373</v>
      </c>
      <c r="E6767" s="281" t="s">
        <v>1</v>
      </c>
      <c r="F6767" s="282" t="s">
        <v>84</v>
      </c>
      <c r="H6767" s="283">
        <v>1</v>
      </c>
      <c r="L6767" s="279"/>
      <c r="M6767" s="284"/>
      <c r="T6767" s="285"/>
      <c r="AT6767" s="281" t="s">
        <v>373</v>
      </c>
      <c r="AU6767" s="281" t="s">
        <v>90</v>
      </c>
      <c r="AV6767" s="280" t="s">
        <v>90</v>
      </c>
      <c r="AW6767" s="280" t="s">
        <v>31</v>
      </c>
      <c r="AX6767" s="280" t="s">
        <v>77</v>
      </c>
      <c r="AY6767" s="281" t="s">
        <v>366</v>
      </c>
    </row>
    <row r="6768" spans="2:65" s="287" customFormat="1">
      <c r="B6768" s="286"/>
      <c r="D6768" s="274" t="s">
        <v>373</v>
      </c>
      <c r="E6768" s="288" t="s">
        <v>1</v>
      </c>
      <c r="F6768" s="289" t="s">
        <v>378</v>
      </c>
      <c r="H6768" s="290">
        <v>1</v>
      </c>
      <c r="L6768" s="286"/>
      <c r="M6768" s="291"/>
      <c r="T6768" s="292"/>
      <c r="AT6768" s="288" t="s">
        <v>373</v>
      </c>
      <c r="AU6768" s="288" t="s">
        <v>90</v>
      </c>
      <c r="AV6768" s="287" t="s">
        <v>371</v>
      </c>
      <c r="AW6768" s="287" t="s">
        <v>31</v>
      </c>
      <c r="AX6768" s="287" t="s">
        <v>84</v>
      </c>
      <c r="AY6768" s="288" t="s">
        <v>366</v>
      </c>
    </row>
    <row r="6769" spans="2:65" s="74" customFormat="1" ht="66.75" customHeight="1">
      <c r="B6769" s="73"/>
      <c r="C6769" s="260" t="s">
        <v>5844</v>
      </c>
      <c r="D6769" s="260" t="s">
        <v>368</v>
      </c>
      <c r="E6769" s="261" t="s">
        <v>5845</v>
      </c>
      <c r="F6769" s="262" t="s">
        <v>5846</v>
      </c>
      <c r="G6769" s="263" t="s">
        <v>630</v>
      </c>
      <c r="H6769" s="264">
        <v>2</v>
      </c>
      <c r="I6769" s="26"/>
      <c r="J6769" s="266">
        <f>ROUND(I6769*H6769,2)</f>
        <v>0</v>
      </c>
      <c r="K6769" s="267"/>
      <c r="L6769" s="73"/>
      <c r="M6769" s="27" t="s">
        <v>1</v>
      </c>
      <c r="N6769" s="233" t="s">
        <v>43</v>
      </c>
      <c r="P6769" s="269">
        <f>O6769*H6769</f>
        <v>0</v>
      </c>
      <c r="Q6769" s="269">
        <v>0</v>
      </c>
      <c r="R6769" s="269">
        <f>Q6769*H6769</f>
        <v>0</v>
      </c>
      <c r="S6769" s="269">
        <v>0</v>
      </c>
      <c r="T6769" s="270">
        <f>S6769*H6769</f>
        <v>0</v>
      </c>
      <c r="AR6769" s="271" t="s">
        <v>495</v>
      </c>
      <c r="AT6769" s="271" t="s">
        <v>368</v>
      </c>
      <c r="AU6769" s="271" t="s">
        <v>90</v>
      </c>
      <c r="AY6769" s="53" t="s">
        <v>366</v>
      </c>
      <c r="BE6769" s="179">
        <f>IF(N6769="základná",J6769,0)</f>
        <v>0</v>
      </c>
      <c r="BF6769" s="179">
        <f>IF(N6769="znížená",J6769,0)</f>
        <v>0</v>
      </c>
      <c r="BG6769" s="179">
        <f>IF(N6769="zákl. prenesená",J6769,0)</f>
        <v>0</v>
      </c>
      <c r="BH6769" s="179">
        <f>IF(N6769="zníž. prenesená",J6769,0)</f>
        <v>0</v>
      </c>
      <c r="BI6769" s="179">
        <f>IF(N6769="nulová",J6769,0)</f>
        <v>0</v>
      </c>
      <c r="BJ6769" s="53" t="s">
        <v>90</v>
      </c>
      <c r="BK6769" s="179">
        <f>ROUND(I6769*H6769,2)</f>
        <v>0</v>
      </c>
      <c r="BL6769" s="53" t="s">
        <v>495</v>
      </c>
      <c r="BM6769" s="271" t="s">
        <v>5847</v>
      </c>
    </row>
    <row r="6770" spans="2:65" s="273" customFormat="1">
      <c r="B6770" s="272"/>
      <c r="D6770" s="274" t="s">
        <v>373</v>
      </c>
      <c r="E6770" s="275" t="s">
        <v>1</v>
      </c>
      <c r="F6770" s="276" t="s">
        <v>5848</v>
      </c>
      <c r="H6770" s="275" t="s">
        <v>1</v>
      </c>
      <c r="L6770" s="272"/>
      <c r="M6770" s="277"/>
      <c r="T6770" s="278"/>
      <c r="AT6770" s="275" t="s">
        <v>373</v>
      </c>
      <c r="AU6770" s="275" t="s">
        <v>90</v>
      </c>
      <c r="AV6770" s="273" t="s">
        <v>84</v>
      </c>
      <c r="AW6770" s="273" t="s">
        <v>31</v>
      </c>
      <c r="AX6770" s="273" t="s">
        <v>77</v>
      </c>
      <c r="AY6770" s="275" t="s">
        <v>366</v>
      </c>
    </row>
    <row r="6771" spans="2:65" s="280" customFormat="1">
      <c r="B6771" s="279"/>
      <c r="D6771" s="274" t="s">
        <v>373</v>
      </c>
      <c r="E6771" s="281" t="s">
        <v>1</v>
      </c>
      <c r="F6771" s="282" t="s">
        <v>90</v>
      </c>
      <c r="H6771" s="283">
        <v>2</v>
      </c>
      <c r="L6771" s="279"/>
      <c r="M6771" s="284"/>
      <c r="T6771" s="285"/>
      <c r="AT6771" s="281" t="s">
        <v>373</v>
      </c>
      <c r="AU6771" s="281" t="s">
        <v>90</v>
      </c>
      <c r="AV6771" s="280" t="s">
        <v>90</v>
      </c>
      <c r="AW6771" s="280" t="s">
        <v>31</v>
      </c>
      <c r="AX6771" s="280" t="s">
        <v>77</v>
      </c>
      <c r="AY6771" s="281" t="s">
        <v>366</v>
      </c>
    </row>
    <row r="6772" spans="2:65" s="287" customFormat="1">
      <c r="B6772" s="286"/>
      <c r="D6772" s="274" t="s">
        <v>373</v>
      </c>
      <c r="E6772" s="288" t="s">
        <v>1</v>
      </c>
      <c r="F6772" s="289" t="s">
        <v>378</v>
      </c>
      <c r="H6772" s="290">
        <v>2</v>
      </c>
      <c r="L6772" s="286"/>
      <c r="M6772" s="291"/>
      <c r="T6772" s="292"/>
      <c r="AT6772" s="288" t="s">
        <v>373</v>
      </c>
      <c r="AU6772" s="288" t="s">
        <v>90</v>
      </c>
      <c r="AV6772" s="287" t="s">
        <v>371</v>
      </c>
      <c r="AW6772" s="287" t="s">
        <v>31</v>
      </c>
      <c r="AX6772" s="287" t="s">
        <v>84</v>
      </c>
      <c r="AY6772" s="288" t="s">
        <v>366</v>
      </c>
    </row>
    <row r="6773" spans="2:65" s="74" customFormat="1" ht="66.75" customHeight="1">
      <c r="B6773" s="73"/>
      <c r="C6773" s="260" t="s">
        <v>5849</v>
      </c>
      <c r="D6773" s="260" t="s">
        <v>368</v>
      </c>
      <c r="E6773" s="261" t="s">
        <v>5850</v>
      </c>
      <c r="F6773" s="262" t="s">
        <v>5851</v>
      </c>
      <c r="G6773" s="263" t="s">
        <v>630</v>
      </c>
      <c r="H6773" s="264">
        <v>2</v>
      </c>
      <c r="I6773" s="26"/>
      <c r="J6773" s="266">
        <f>ROUND(I6773*H6773,2)</f>
        <v>0</v>
      </c>
      <c r="K6773" s="267"/>
      <c r="L6773" s="73"/>
      <c r="M6773" s="27" t="s">
        <v>1</v>
      </c>
      <c r="N6773" s="233" t="s">
        <v>43</v>
      </c>
      <c r="P6773" s="269">
        <f>O6773*H6773</f>
        <v>0</v>
      </c>
      <c r="Q6773" s="269">
        <v>0</v>
      </c>
      <c r="R6773" s="269">
        <f>Q6773*H6773</f>
        <v>0</v>
      </c>
      <c r="S6773" s="269">
        <v>0</v>
      </c>
      <c r="T6773" s="270">
        <f>S6773*H6773</f>
        <v>0</v>
      </c>
      <c r="AR6773" s="271" t="s">
        <v>495</v>
      </c>
      <c r="AT6773" s="271" t="s">
        <v>368</v>
      </c>
      <c r="AU6773" s="271" t="s">
        <v>90</v>
      </c>
      <c r="AY6773" s="53" t="s">
        <v>366</v>
      </c>
      <c r="BE6773" s="179">
        <f>IF(N6773="základná",J6773,0)</f>
        <v>0</v>
      </c>
      <c r="BF6773" s="179">
        <f>IF(N6773="znížená",J6773,0)</f>
        <v>0</v>
      </c>
      <c r="BG6773" s="179">
        <f>IF(N6773="zákl. prenesená",J6773,0)</f>
        <v>0</v>
      </c>
      <c r="BH6773" s="179">
        <f>IF(N6773="zníž. prenesená",J6773,0)</f>
        <v>0</v>
      </c>
      <c r="BI6773" s="179">
        <f>IF(N6773="nulová",J6773,0)</f>
        <v>0</v>
      </c>
      <c r="BJ6773" s="53" t="s">
        <v>90</v>
      </c>
      <c r="BK6773" s="179">
        <f>ROUND(I6773*H6773,2)</f>
        <v>0</v>
      </c>
      <c r="BL6773" s="53" t="s">
        <v>495</v>
      </c>
      <c r="BM6773" s="271" t="s">
        <v>5852</v>
      </c>
    </row>
    <row r="6774" spans="2:65" s="273" customFormat="1">
      <c r="B6774" s="272"/>
      <c r="D6774" s="274" t="s">
        <v>373</v>
      </c>
      <c r="E6774" s="275" t="s">
        <v>1</v>
      </c>
      <c r="F6774" s="276" t="s">
        <v>5853</v>
      </c>
      <c r="H6774" s="275" t="s">
        <v>1</v>
      </c>
      <c r="L6774" s="272"/>
      <c r="M6774" s="277"/>
      <c r="T6774" s="278"/>
      <c r="AT6774" s="275" t="s">
        <v>373</v>
      </c>
      <c r="AU6774" s="275" t="s">
        <v>90</v>
      </c>
      <c r="AV6774" s="273" t="s">
        <v>84</v>
      </c>
      <c r="AW6774" s="273" t="s">
        <v>31</v>
      </c>
      <c r="AX6774" s="273" t="s">
        <v>77</v>
      </c>
      <c r="AY6774" s="275" t="s">
        <v>366</v>
      </c>
    </row>
    <row r="6775" spans="2:65" s="280" customFormat="1">
      <c r="B6775" s="279"/>
      <c r="D6775" s="274" t="s">
        <v>373</v>
      </c>
      <c r="E6775" s="281" t="s">
        <v>1</v>
      </c>
      <c r="F6775" s="282" t="s">
        <v>90</v>
      </c>
      <c r="H6775" s="283">
        <v>2</v>
      </c>
      <c r="L6775" s="279"/>
      <c r="M6775" s="284"/>
      <c r="T6775" s="285"/>
      <c r="AT6775" s="281" t="s">
        <v>373</v>
      </c>
      <c r="AU6775" s="281" t="s">
        <v>90</v>
      </c>
      <c r="AV6775" s="280" t="s">
        <v>90</v>
      </c>
      <c r="AW6775" s="280" t="s">
        <v>31</v>
      </c>
      <c r="AX6775" s="280" t="s">
        <v>77</v>
      </c>
      <c r="AY6775" s="281" t="s">
        <v>366</v>
      </c>
    </row>
    <row r="6776" spans="2:65" s="287" customFormat="1">
      <c r="B6776" s="286"/>
      <c r="D6776" s="274" t="s">
        <v>373</v>
      </c>
      <c r="E6776" s="288" t="s">
        <v>1</v>
      </c>
      <c r="F6776" s="289" t="s">
        <v>378</v>
      </c>
      <c r="H6776" s="290">
        <v>2</v>
      </c>
      <c r="L6776" s="286"/>
      <c r="M6776" s="291"/>
      <c r="T6776" s="292"/>
      <c r="AT6776" s="288" t="s">
        <v>373</v>
      </c>
      <c r="AU6776" s="288" t="s">
        <v>90</v>
      </c>
      <c r="AV6776" s="287" t="s">
        <v>371</v>
      </c>
      <c r="AW6776" s="287" t="s">
        <v>31</v>
      </c>
      <c r="AX6776" s="287" t="s">
        <v>84</v>
      </c>
      <c r="AY6776" s="288" t="s">
        <v>366</v>
      </c>
    </row>
    <row r="6777" spans="2:65" s="74" customFormat="1" ht="66.75" customHeight="1">
      <c r="B6777" s="73"/>
      <c r="C6777" s="260" t="s">
        <v>5854</v>
      </c>
      <c r="D6777" s="260" t="s">
        <v>368</v>
      </c>
      <c r="E6777" s="261" t="s">
        <v>5855</v>
      </c>
      <c r="F6777" s="262" t="s">
        <v>5856</v>
      </c>
      <c r="G6777" s="263" t="s">
        <v>630</v>
      </c>
      <c r="H6777" s="264">
        <v>1</v>
      </c>
      <c r="I6777" s="26"/>
      <c r="J6777" s="266">
        <f>ROUND(I6777*H6777,2)</f>
        <v>0</v>
      </c>
      <c r="K6777" s="267"/>
      <c r="L6777" s="73"/>
      <c r="M6777" s="27" t="s">
        <v>1</v>
      </c>
      <c r="N6777" s="233" t="s">
        <v>43</v>
      </c>
      <c r="P6777" s="269">
        <f>O6777*H6777</f>
        <v>0</v>
      </c>
      <c r="Q6777" s="269">
        <v>3.213E-4</v>
      </c>
      <c r="R6777" s="269">
        <f>Q6777*H6777</f>
        <v>3.213E-4</v>
      </c>
      <c r="S6777" s="269">
        <v>0</v>
      </c>
      <c r="T6777" s="270">
        <f>S6777*H6777</f>
        <v>0</v>
      </c>
      <c r="AR6777" s="271" t="s">
        <v>495</v>
      </c>
      <c r="AT6777" s="271" t="s">
        <v>368</v>
      </c>
      <c r="AU6777" s="271" t="s">
        <v>90</v>
      </c>
      <c r="AY6777" s="53" t="s">
        <v>366</v>
      </c>
      <c r="BE6777" s="179">
        <f>IF(N6777="základná",J6777,0)</f>
        <v>0</v>
      </c>
      <c r="BF6777" s="179">
        <f>IF(N6777="znížená",J6777,0)</f>
        <v>0</v>
      </c>
      <c r="BG6777" s="179">
        <f>IF(N6777="zákl. prenesená",J6777,0)</f>
        <v>0</v>
      </c>
      <c r="BH6777" s="179">
        <f>IF(N6777="zníž. prenesená",J6777,0)</f>
        <v>0</v>
      </c>
      <c r="BI6777" s="179">
        <f>IF(N6777="nulová",J6777,0)</f>
        <v>0</v>
      </c>
      <c r="BJ6777" s="53" t="s">
        <v>90</v>
      </c>
      <c r="BK6777" s="179">
        <f>ROUND(I6777*H6777,2)</f>
        <v>0</v>
      </c>
      <c r="BL6777" s="53" t="s">
        <v>495</v>
      </c>
      <c r="BM6777" s="271" t="s">
        <v>5857</v>
      </c>
    </row>
    <row r="6778" spans="2:65" s="273" customFormat="1">
      <c r="B6778" s="272"/>
      <c r="D6778" s="274" t="s">
        <v>373</v>
      </c>
      <c r="E6778" s="275" t="s">
        <v>1</v>
      </c>
      <c r="F6778" s="276" t="s">
        <v>5858</v>
      </c>
      <c r="H6778" s="275" t="s">
        <v>1</v>
      </c>
      <c r="L6778" s="272"/>
      <c r="M6778" s="277"/>
      <c r="T6778" s="278"/>
      <c r="AT6778" s="275" t="s">
        <v>373</v>
      </c>
      <c r="AU6778" s="275" t="s">
        <v>90</v>
      </c>
      <c r="AV6778" s="273" t="s">
        <v>84</v>
      </c>
      <c r="AW6778" s="273" t="s">
        <v>31</v>
      </c>
      <c r="AX6778" s="273" t="s">
        <v>77</v>
      </c>
      <c r="AY6778" s="275" t="s">
        <v>366</v>
      </c>
    </row>
    <row r="6779" spans="2:65" s="280" customFormat="1">
      <c r="B6779" s="279"/>
      <c r="D6779" s="274" t="s">
        <v>373</v>
      </c>
      <c r="E6779" s="281" t="s">
        <v>1</v>
      </c>
      <c r="F6779" s="282" t="s">
        <v>84</v>
      </c>
      <c r="H6779" s="283">
        <v>1</v>
      </c>
      <c r="L6779" s="279"/>
      <c r="M6779" s="284"/>
      <c r="T6779" s="285"/>
      <c r="AT6779" s="281" t="s">
        <v>373</v>
      </c>
      <c r="AU6779" s="281" t="s">
        <v>90</v>
      </c>
      <c r="AV6779" s="280" t="s">
        <v>90</v>
      </c>
      <c r="AW6779" s="280" t="s">
        <v>31</v>
      </c>
      <c r="AX6779" s="280" t="s">
        <v>77</v>
      </c>
      <c r="AY6779" s="281" t="s">
        <v>366</v>
      </c>
    </row>
    <row r="6780" spans="2:65" s="287" customFormat="1">
      <c r="B6780" s="286"/>
      <c r="D6780" s="274" t="s">
        <v>373</v>
      </c>
      <c r="E6780" s="288" t="s">
        <v>1</v>
      </c>
      <c r="F6780" s="289" t="s">
        <v>378</v>
      </c>
      <c r="H6780" s="290">
        <v>1</v>
      </c>
      <c r="L6780" s="286"/>
      <c r="M6780" s="291"/>
      <c r="T6780" s="292"/>
      <c r="AT6780" s="288" t="s">
        <v>373</v>
      </c>
      <c r="AU6780" s="288" t="s">
        <v>90</v>
      </c>
      <c r="AV6780" s="287" t="s">
        <v>371</v>
      </c>
      <c r="AW6780" s="287" t="s">
        <v>31</v>
      </c>
      <c r="AX6780" s="287" t="s">
        <v>84</v>
      </c>
      <c r="AY6780" s="288" t="s">
        <v>366</v>
      </c>
    </row>
    <row r="6781" spans="2:65" s="74" customFormat="1" ht="66.75" customHeight="1">
      <c r="B6781" s="73"/>
      <c r="C6781" s="260" t="s">
        <v>5859</v>
      </c>
      <c r="D6781" s="260" t="s">
        <v>368</v>
      </c>
      <c r="E6781" s="261" t="s">
        <v>5860</v>
      </c>
      <c r="F6781" s="262" t="s">
        <v>5861</v>
      </c>
      <c r="G6781" s="263" t="s">
        <v>630</v>
      </c>
      <c r="H6781" s="264">
        <v>1</v>
      </c>
      <c r="I6781" s="26"/>
      <c r="J6781" s="266">
        <f>ROUND(I6781*H6781,2)</f>
        <v>0</v>
      </c>
      <c r="K6781" s="267"/>
      <c r="L6781" s="73"/>
      <c r="M6781" s="27" t="s">
        <v>1</v>
      </c>
      <c r="N6781" s="233" t="s">
        <v>43</v>
      </c>
      <c r="P6781" s="269">
        <f>O6781*H6781</f>
        <v>0</v>
      </c>
      <c r="Q6781" s="269">
        <v>3.213E-4</v>
      </c>
      <c r="R6781" s="269">
        <f>Q6781*H6781</f>
        <v>3.213E-4</v>
      </c>
      <c r="S6781" s="269">
        <v>0</v>
      </c>
      <c r="T6781" s="270">
        <f>S6781*H6781</f>
        <v>0</v>
      </c>
      <c r="AR6781" s="271" t="s">
        <v>495</v>
      </c>
      <c r="AT6781" s="271" t="s">
        <v>368</v>
      </c>
      <c r="AU6781" s="271" t="s">
        <v>90</v>
      </c>
      <c r="AY6781" s="53" t="s">
        <v>366</v>
      </c>
      <c r="BE6781" s="179">
        <f>IF(N6781="základná",J6781,0)</f>
        <v>0</v>
      </c>
      <c r="BF6781" s="179">
        <f>IF(N6781="znížená",J6781,0)</f>
        <v>0</v>
      </c>
      <c r="BG6781" s="179">
        <f>IF(N6781="zákl. prenesená",J6781,0)</f>
        <v>0</v>
      </c>
      <c r="BH6781" s="179">
        <f>IF(N6781="zníž. prenesená",J6781,0)</f>
        <v>0</v>
      </c>
      <c r="BI6781" s="179">
        <f>IF(N6781="nulová",J6781,0)</f>
        <v>0</v>
      </c>
      <c r="BJ6781" s="53" t="s">
        <v>90</v>
      </c>
      <c r="BK6781" s="179">
        <f>ROUND(I6781*H6781,2)</f>
        <v>0</v>
      </c>
      <c r="BL6781" s="53" t="s">
        <v>495</v>
      </c>
      <c r="BM6781" s="271" t="s">
        <v>5862</v>
      </c>
    </row>
    <row r="6782" spans="2:65" s="273" customFormat="1">
      <c r="B6782" s="272"/>
      <c r="D6782" s="274" t="s">
        <v>373</v>
      </c>
      <c r="E6782" s="275" t="s">
        <v>1</v>
      </c>
      <c r="F6782" s="276" t="s">
        <v>5863</v>
      </c>
      <c r="H6782" s="275" t="s">
        <v>1</v>
      </c>
      <c r="L6782" s="272"/>
      <c r="M6782" s="277"/>
      <c r="T6782" s="278"/>
      <c r="AT6782" s="275" t="s">
        <v>373</v>
      </c>
      <c r="AU6782" s="275" t="s">
        <v>90</v>
      </c>
      <c r="AV6782" s="273" t="s">
        <v>84</v>
      </c>
      <c r="AW6782" s="273" t="s">
        <v>31</v>
      </c>
      <c r="AX6782" s="273" t="s">
        <v>77</v>
      </c>
      <c r="AY6782" s="275" t="s">
        <v>366</v>
      </c>
    </row>
    <row r="6783" spans="2:65" s="280" customFormat="1">
      <c r="B6783" s="279"/>
      <c r="D6783" s="274" t="s">
        <v>373</v>
      </c>
      <c r="E6783" s="281" t="s">
        <v>1</v>
      </c>
      <c r="F6783" s="282" t="s">
        <v>84</v>
      </c>
      <c r="H6783" s="283">
        <v>1</v>
      </c>
      <c r="L6783" s="279"/>
      <c r="M6783" s="284"/>
      <c r="T6783" s="285"/>
      <c r="AT6783" s="281" t="s">
        <v>373</v>
      </c>
      <c r="AU6783" s="281" t="s">
        <v>90</v>
      </c>
      <c r="AV6783" s="280" t="s">
        <v>90</v>
      </c>
      <c r="AW6783" s="280" t="s">
        <v>31</v>
      </c>
      <c r="AX6783" s="280" t="s">
        <v>77</v>
      </c>
      <c r="AY6783" s="281" t="s">
        <v>366</v>
      </c>
    </row>
    <row r="6784" spans="2:65" s="287" customFormat="1">
      <c r="B6784" s="286"/>
      <c r="D6784" s="274" t="s">
        <v>373</v>
      </c>
      <c r="E6784" s="288" t="s">
        <v>1</v>
      </c>
      <c r="F6784" s="289" t="s">
        <v>378</v>
      </c>
      <c r="H6784" s="290">
        <v>1</v>
      </c>
      <c r="L6784" s="286"/>
      <c r="M6784" s="291"/>
      <c r="T6784" s="292"/>
      <c r="AT6784" s="288" t="s">
        <v>373</v>
      </c>
      <c r="AU6784" s="288" t="s">
        <v>90</v>
      </c>
      <c r="AV6784" s="287" t="s">
        <v>371</v>
      </c>
      <c r="AW6784" s="287" t="s">
        <v>31</v>
      </c>
      <c r="AX6784" s="287" t="s">
        <v>84</v>
      </c>
      <c r="AY6784" s="288" t="s">
        <v>366</v>
      </c>
    </row>
    <row r="6785" spans="2:65" s="74" customFormat="1" ht="33" customHeight="1">
      <c r="B6785" s="73"/>
      <c r="C6785" s="260" t="s">
        <v>5864</v>
      </c>
      <c r="D6785" s="260" t="s">
        <v>368</v>
      </c>
      <c r="E6785" s="261" t="s">
        <v>5865</v>
      </c>
      <c r="F6785" s="262" t="s">
        <v>5866</v>
      </c>
      <c r="G6785" s="263" t="s">
        <v>249</v>
      </c>
      <c r="H6785" s="264">
        <v>74.5</v>
      </c>
      <c r="I6785" s="26"/>
      <c r="J6785" s="266">
        <f>ROUND(I6785*H6785,2)</f>
        <v>0</v>
      </c>
      <c r="K6785" s="267"/>
      <c r="L6785" s="73"/>
      <c r="M6785" s="27" t="s">
        <v>1</v>
      </c>
      <c r="N6785" s="233" t="s">
        <v>43</v>
      </c>
      <c r="P6785" s="269">
        <f>O6785*H6785</f>
        <v>0</v>
      </c>
      <c r="Q6785" s="269">
        <v>6.0000000000000002E-5</v>
      </c>
      <c r="R6785" s="269">
        <f>Q6785*H6785</f>
        <v>4.47E-3</v>
      </c>
      <c r="S6785" s="269">
        <v>0</v>
      </c>
      <c r="T6785" s="270">
        <f>S6785*H6785</f>
        <v>0</v>
      </c>
      <c r="AR6785" s="271" t="s">
        <v>495</v>
      </c>
      <c r="AT6785" s="271" t="s">
        <v>368</v>
      </c>
      <c r="AU6785" s="271" t="s">
        <v>90</v>
      </c>
      <c r="AY6785" s="53" t="s">
        <v>366</v>
      </c>
      <c r="BE6785" s="179">
        <f>IF(N6785="základná",J6785,0)</f>
        <v>0</v>
      </c>
      <c r="BF6785" s="179">
        <f>IF(N6785="znížená",J6785,0)</f>
        <v>0</v>
      </c>
      <c r="BG6785" s="179">
        <f>IF(N6785="zákl. prenesená",J6785,0)</f>
        <v>0</v>
      </c>
      <c r="BH6785" s="179">
        <f>IF(N6785="zníž. prenesená",J6785,0)</f>
        <v>0</v>
      </c>
      <c r="BI6785" s="179">
        <f>IF(N6785="nulová",J6785,0)</f>
        <v>0</v>
      </c>
      <c r="BJ6785" s="53" t="s">
        <v>90</v>
      </c>
      <c r="BK6785" s="179">
        <f>ROUND(I6785*H6785,2)</f>
        <v>0</v>
      </c>
      <c r="BL6785" s="53" t="s">
        <v>495</v>
      </c>
      <c r="BM6785" s="271" t="s">
        <v>5867</v>
      </c>
    </row>
    <row r="6786" spans="2:65" s="273" customFormat="1">
      <c r="B6786" s="272"/>
      <c r="D6786" s="274" t="s">
        <v>373</v>
      </c>
      <c r="E6786" s="275" t="s">
        <v>1</v>
      </c>
      <c r="F6786" s="276" t="s">
        <v>5868</v>
      </c>
      <c r="H6786" s="275" t="s">
        <v>1</v>
      </c>
      <c r="L6786" s="272"/>
      <c r="M6786" s="277"/>
      <c r="T6786" s="278"/>
      <c r="AT6786" s="275" t="s">
        <v>373</v>
      </c>
      <c r="AU6786" s="275" t="s">
        <v>90</v>
      </c>
      <c r="AV6786" s="273" t="s">
        <v>84</v>
      </c>
      <c r="AW6786" s="273" t="s">
        <v>31</v>
      </c>
      <c r="AX6786" s="273" t="s">
        <v>77</v>
      </c>
      <c r="AY6786" s="275" t="s">
        <v>366</v>
      </c>
    </row>
    <row r="6787" spans="2:65" s="280" customFormat="1">
      <c r="B6787" s="279"/>
      <c r="D6787" s="274" t="s">
        <v>373</v>
      </c>
      <c r="E6787" s="281" t="s">
        <v>1</v>
      </c>
      <c r="F6787" s="282" t="s">
        <v>5869</v>
      </c>
      <c r="H6787" s="283">
        <v>74.5</v>
      </c>
      <c r="L6787" s="279"/>
      <c r="M6787" s="284"/>
      <c r="T6787" s="285"/>
      <c r="AT6787" s="281" t="s">
        <v>373</v>
      </c>
      <c r="AU6787" s="281" t="s">
        <v>90</v>
      </c>
      <c r="AV6787" s="280" t="s">
        <v>90</v>
      </c>
      <c r="AW6787" s="280" t="s">
        <v>31</v>
      </c>
      <c r="AX6787" s="280" t="s">
        <v>77</v>
      </c>
      <c r="AY6787" s="281" t="s">
        <v>366</v>
      </c>
    </row>
    <row r="6788" spans="2:65" s="287" customFormat="1">
      <c r="B6788" s="286"/>
      <c r="D6788" s="274" t="s">
        <v>373</v>
      </c>
      <c r="E6788" s="288" t="s">
        <v>1</v>
      </c>
      <c r="F6788" s="289" t="s">
        <v>378</v>
      </c>
      <c r="H6788" s="290">
        <v>74.5</v>
      </c>
      <c r="L6788" s="286"/>
      <c r="M6788" s="291"/>
      <c r="T6788" s="292"/>
      <c r="AT6788" s="288" t="s">
        <v>373</v>
      </c>
      <c r="AU6788" s="288" t="s">
        <v>90</v>
      </c>
      <c r="AV6788" s="287" t="s">
        <v>371</v>
      </c>
      <c r="AW6788" s="287" t="s">
        <v>31</v>
      </c>
      <c r="AX6788" s="287" t="s">
        <v>84</v>
      </c>
      <c r="AY6788" s="288" t="s">
        <v>366</v>
      </c>
    </row>
    <row r="6789" spans="2:65" s="74" customFormat="1" ht="44.25" customHeight="1">
      <c r="B6789" s="73"/>
      <c r="C6789" s="260" t="s">
        <v>5870</v>
      </c>
      <c r="D6789" s="260" t="s">
        <v>368</v>
      </c>
      <c r="E6789" s="261" t="s">
        <v>5871</v>
      </c>
      <c r="F6789" s="262" t="s">
        <v>5872</v>
      </c>
      <c r="G6789" s="263" t="s">
        <v>265</v>
      </c>
      <c r="H6789" s="264">
        <v>162.6</v>
      </c>
      <c r="I6789" s="26"/>
      <c r="J6789" s="266">
        <f>ROUND(I6789*H6789,2)</f>
        <v>0</v>
      </c>
      <c r="K6789" s="267"/>
      <c r="L6789" s="73"/>
      <c r="M6789" s="27" t="s">
        <v>1</v>
      </c>
      <c r="N6789" s="233" t="s">
        <v>43</v>
      </c>
      <c r="P6789" s="269">
        <f>O6789*H6789</f>
        <v>0</v>
      </c>
      <c r="Q6789" s="269">
        <v>7.2849999999999995E-5</v>
      </c>
      <c r="R6789" s="269">
        <f>Q6789*H6789</f>
        <v>1.1845409999999999E-2</v>
      </c>
      <c r="S6789" s="269">
        <v>0</v>
      </c>
      <c r="T6789" s="270">
        <f>S6789*H6789</f>
        <v>0</v>
      </c>
      <c r="AR6789" s="271" t="s">
        <v>495</v>
      </c>
      <c r="AT6789" s="271" t="s">
        <v>368</v>
      </c>
      <c r="AU6789" s="271" t="s">
        <v>90</v>
      </c>
      <c r="AY6789" s="53" t="s">
        <v>366</v>
      </c>
      <c r="BE6789" s="179">
        <f>IF(N6789="základná",J6789,0)</f>
        <v>0</v>
      </c>
      <c r="BF6789" s="179">
        <f>IF(N6789="znížená",J6789,0)</f>
        <v>0</v>
      </c>
      <c r="BG6789" s="179">
        <f>IF(N6789="zákl. prenesená",J6789,0)</f>
        <v>0</v>
      </c>
      <c r="BH6789" s="179">
        <f>IF(N6789="zníž. prenesená",J6789,0)</f>
        <v>0</v>
      </c>
      <c r="BI6789" s="179">
        <f>IF(N6789="nulová",J6789,0)</f>
        <v>0</v>
      </c>
      <c r="BJ6789" s="53" t="s">
        <v>90</v>
      </c>
      <c r="BK6789" s="179">
        <f>ROUND(I6789*H6789,2)</f>
        <v>0</v>
      </c>
      <c r="BL6789" s="53" t="s">
        <v>495</v>
      </c>
      <c r="BM6789" s="271" t="s">
        <v>5873</v>
      </c>
    </row>
    <row r="6790" spans="2:65" s="273" customFormat="1">
      <c r="B6790" s="272"/>
      <c r="D6790" s="274" t="s">
        <v>373</v>
      </c>
      <c r="E6790" s="275" t="s">
        <v>1</v>
      </c>
      <c r="F6790" s="276" t="s">
        <v>5874</v>
      </c>
      <c r="H6790" s="275" t="s">
        <v>1</v>
      </c>
      <c r="L6790" s="272"/>
      <c r="M6790" s="277"/>
      <c r="T6790" s="278"/>
      <c r="AT6790" s="275" t="s">
        <v>373</v>
      </c>
      <c r="AU6790" s="275" t="s">
        <v>90</v>
      </c>
      <c r="AV6790" s="273" t="s">
        <v>84</v>
      </c>
      <c r="AW6790" s="273" t="s">
        <v>31</v>
      </c>
      <c r="AX6790" s="273" t="s">
        <v>77</v>
      </c>
      <c r="AY6790" s="275" t="s">
        <v>366</v>
      </c>
    </row>
    <row r="6791" spans="2:65" s="280" customFormat="1">
      <c r="B6791" s="279"/>
      <c r="D6791" s="274" t="s">
        <v>373</v>
      </c>
      <c r="E6791" s="281" t="s">
        <v>1</v>
      </c>
      <c r="F6791" s="282" t="s">
        <v>5875</v>
      </c>
      <c r="H6791" s="283">
        <v>162.6</v>
      </c>
      <c r="L6791" s="279"/>
      <c r="M6791" s="284"/>
      <c r="T6791" s="285"/>
      <c r="AT6791" s="281" t="s">
        <v>373</v>
      </c>
      <c r="AU6791" s="281" t="s">
        <v>90</v>
      </c>
      <c r="AV6791" s="280" t="s">
        <v>90</v>
      </c>
      <c r="AW6791" s="280" t="s">
        <v>31</v>
      </c>
      <c r="AX6791" s="280" t="s">
        <v>77</v>
      </c>
      <c r="AY6791" s="281" t="s">
        <v>366</v>
      </c>
    </row>
    <row r="6792" spans="2:65" s="287" customFormat="1">
      <c r="B6792" s="286"/>
      <c r="D6792" s="274" t="s">
        <v>373</v>
      </c>
      <c r="E6792" s="288" t="s">
        <v>1</v>
      </c>
      <c r="F6792" s="289" t="s">
        <v>378</v>
      </c>
      <c r="H6792" s="290">
        <v>162.6</v>
      </c>
      <c r="L6792" s="286"/>
      <c r="M6792" s="291"/>
      <c r="T6792" s="292"/>
      <c r="AT6792" s="288" t="s">
        <v>373</v>
      </c>
      <c r="AU6792" s="288" t="s">
        <v>90</v>
      </c>
      <c r="AV6792" s="287" t="s">
        <v>371</v>
      </c>
      <c r="AW6792" s="287" t="s">
        <v>31</v>
      </c>
      <c r="AX6792" s="287" t="s">
        <v>84</v>
      </c>
      <c r="AY6792" s="288" t="s">
        <v>366</v>
      </c>
    </row>
    <row r="6793" spans="2:65" s="74" customFormat="1" ht="66.75" customHeight="1">
      <c r="B6793" s="73"/>
      <c r="C6793" s="260" t="s">
        <v>5876</v>
      </c>
      <c r="D6793" s="260" t="s">
        <v>368</v>
      </c>
      <c r="E6793" s="261" t="s">
        <v>5877</v>
      </c>
      <c r="F6793" s="262" t="s">
        <v>5878</v>
      </c>
      <c r="G6793" s="263" t="s">
        <v>630</v>
      </c>
      <c r="H6793" s="264">
        <v>1</v>
      </c>
      <c r="I6793" s="26"/>
      <c r="J6793" s="266">
        <f>ROUND(I6793*H6793,2)</f>
        <v>0</v>
      </c>
      <c r="K6793" s="267"/>
      <c r="L6793" s="73"/>
      <c r="M6793" s="27" t="s">
        <v>1</v>
      </c>
      <c r="N6793" s="233" t="s">
        <v>43</v>
      </c>
      <c r="P6793" s="269">
        <f>O6793*H6793</f>
        <v>0</v>
      </c>
      <c r="Q6793" s="269">
        <v>7.2849999999999995E-5</v>
      </c>
      <c r="R6793" s="269">
        <f>Q6793*H6793</f>
        <v>7.2849999999999995E-5</v>
      </c>
      <c r="S6793" s="269">
        <v>0</v>
      </c>
      <c r="T6793" s="270">
        <f>S6793*H6793</f>
        <v>0</v>
      </c>
      <c r="AR6793" s="271" t="s">
        <v>495</v>
      </c>
      <c r="AT6793" s="271" t="s">
        <v>368</v>
      </c>
      <c r="AU6793" s="271" t="s">
        <v>90</v>
      </c>
      <c r="AY6793" s="53" t="s">
        <v>366</v>
      </c>
      <c r="BE6793" s="179">
        <f>IF(N6793="základná",J6793,0)</f>
        <v>0</v>
      </c>
      <c r="BF6793" s="179">
        <f>IF(N6793="znížená",J6793,0)</f>
        <v>0</v>
      </c>
      <c r="BG6793" s="179">
        <f>IF(N6793="zákl. prenesená",J6793,0)</f>
        <v>0</v>
      </c>
      <c r="BH6793" s="179">
        <f>IF(N6793="zníž. prenesená",J6793,0)</f>
        <v>0</v>
      </c>
      <c r="BI6793" s="179">
        <f>IF(N6793="nulová",J6793,0)</f>
        <v>0</v>
      </c>
      <c r="BJ6793" s="53" t="s">
        <v>90</v>
      </c>
      <c r="BK6793" s="179">
        <f>ROUND(I6793*H6793,2)</f>
        <v>0</v>
      </c>
      <c r="BL6793" s="53" t="s">
        <v>495</v>
      </c>
      <c r="BM6793" s="271" t="s">
        <v>5879</v>
      </c>
    </row>
    <row r="6794" spans="2:65" s="273" customFormat="1">
      <c r="B6794" s="272"/>
      <c r="D6794" s="274" t="s">
        <v>373</v>
      </c>
      <c r="E6794" s="275" t="s">
        <v>1</v>
      </c>
      <c r="F6794" s="276" t="s">
        <v>746</v>
      </c>
      <c r="H6794" s="275" t="s">
        <v>1</v>
      </c>
      <c r="L6794" s="272"/>
      <c r="M6794" s="277"/>
      <c r="T6794" s="278"/>
      <c r="AT6794" s="275" t="s">
        <v>373</v>
      </c>
      <c r="AU6794" s="275" t="s">
        <v>90</v>
      </c>
      <c r="AV6794" s="273" t="s">
        <v>84</v>
      </c>
      <c r="AW6794" s="273" t="s">
        <v>31</v>
      </c>
      <c r="AX6794" s="273" t="s">
        <v>77</v>
      </c>
      <c r="AY6794" s="275" t="s">
        <v>366</v>
      </c>
    </row>
    <row r="6795" spans="2:65" s="273" customFormat="1">
      <c r="B6795" s="272"/>
      <c r="D6795" s="274" t="s">
        <v>373</v>
      </c>
      <c r="E6795" s="275" t="s">
        <v>1</v>
      </c>
      <c r="F6795" s="276" t="s">
        <v>5880</v>
      </c>
      <c r="H6795" s="275" t="s">
        <v>1</v>
      </c>
      <c r="L6795" s="272"/>
      <c r="M6795" s="277"/>
      <c r="T6795" s="278"/>
      <c r="AT6795" s="275" t="s">
        <v>373</v>
      </c>
      <c r="AU6795" s="275" t="s">
        <v>90</v>
      </c>
      <c r="AV6795" s="273" t="s">
        <v>84</v>
      </c>
      <c r="AW6795" s="273" t="s">
        <v>31</v>
      </c>
      <c r="AX6795" s="273" t="s">
        <v>77</v>
      </c>
      <c r="AY6795" s="275" t="s">
        <v>366</v>
      </c>
    </row>
    <row r="6796" spans="2:65" s="280" customFormat="1">
      <c r="B6796" s="279"/>
      <c r="D6796" s="274" t="s">
        <v>373</v>
      </c>
      <c r="E6796" s="281" t="s">
        <v>1</v>
      </c>
      <c r="F6796" s="282" t="s">
        <v>84</v>
      </c>
      <c r="H6796" s="283">
        <v>1</v>
      </c>
      <c r="L6796" s="279"/>
      <c r="M6796" s="284"/>
      <c r="T6796" s="285"/>
      <c r="AT6796" s="281" t="s">
        <v>373</v>
      </c>
      <c r="AU6796" s="281" t="s">
        <v>90</v>
      </c>
      <c r="AV6796" s="280" t="s">
        <v>90</v>
      </c>
      <c r="AW6796" s="280" t="s">
        <v>31</v>
      </c>
      <c r="AX6796" s="280" t="s">
        <v>77</v>
      </c>
      <c r="AY6796" s="281" t="s">
        <v>366</v>
      </c>
    </row>
    <row r="6797" spans="2:65" s="287" customFormat="1">
      <c r="B6797" s="286"/>
      <c r="D6797" s="274" t="s">
        <v>373</v>
      </c>
      <c r="E6797" s="288" t="s">
        <v>1</v>
      </c>
      <c r="F6797" s="289" t="s">
        <v>378</v>
      </c>
      <c r="H6797" s="290">
        <v>1</v>
      </c>
      <c r="L6797" s="286"/>
      <c r="M6797" s="291"/>
      <c r="T6797" s="292"/>
      <c r="AT6797" s="288" t="s">
        <v>373</v>
      </c>
      <c r="AU6797" s="288" t="s">
        <v>90</v>
      </c>
      <c r="AV6797" s="287" t="s">
        <v>371</v>
      </c>
      <c r="AW6797" s="287" t="s">
        <v>31</v>
      </c>
      <c r="AX6797" s="287" t="s">
        <v>84</v>
      </c>
      <c r="AY6797" s="288" t="s">
        <v>366</v>
      </c>
    </row>
    <row r="6798" spans="2:65" s="74" customFormat="1" ht="44.25" customHeight="1">
      <c r="B6798" s="73"/>
      <c r="C6798" s="260" t="s">
        <v>5881</v>
      </c>
      <c r="D6798" s="260" t="s">
        <v>368</v>
      </c>
      <c r="E6798" s="261" t="s">
        <v>5882</v>
      </c>
      <c r="F6798" s="262" t="s">
        <v>5883</v>
      </c>
      <c r="G6798" s="263" t="s">
        <v>5631</v>
      </c>
      <c r="H6798" s="264">
        <v>1</v>
      </c>
      <c r="I6798" s="26"/>
      <c r="J6798" s="266">
        <f>ROUND(I6798*H6798,2)</f>
        <v>0</v>
      </c>
      <c r="K6798" s="267"/>
      <c r="L6798" s="73"/>
      <c r="M6798" s="27" t="s">
        <v>1</v>
      </c>
      <c r="N6798" s="233" t="s">
        <v>43</v>
      </c>
      <c r="P6798" s="269">
        <f>O6798*H6798</f>
        <v>0</v>
      </c>
      <c r="Q6798" s="269">
        <v>7.2849999999999995E-5</v>
      </c>
      <c r="R6798" s="269">
        <f>Q6798*H6798</f>
        <v>7.2849999999999995E-5</v>
      </c>
      <c r="S6798" s="269">
        <v>0</v>
      </c>
      <c r="T6798" s="270">
        <f>S6798*H6798</f>
        <v>0</v>
      </c>
      <c r="AR6798" s="271" t="s">
        <v>495</v>
      </c>
      <c r="AT6798" s="271" t="s">
        <v>368</v>
      </c>
      <c r="AU6798" s="271" t="s">
        <v>90</v>
      </c>
      <c r="AY6798" s="53" t="s">
        <v>366</v>
      </c>
      <c r="BE6798" s="179">
        <f>IF(N6798="základná",J6798,0)</f>
        <v>0</v>
      </c>
      <c r="BF6798" s="179">
        <f>IF(N6798="znížená",J6798,0)</f>
        <v>0</v>
      </c>
      <c r="BG6798" s="179">
        <f>IF(N6798="zákl. prenesená",J6798,0)</f>
        <v>0</v>
      </c>
      <c r="BH6798" s="179">
        <f>IF(N6798="zníž. prenesená",J6798,0)</f>
        <v>0</v>
      </c>
      <c r="BI6798" s="179">
        <f>IF(N6798="nulová",J6798,0)</f>
        <v>0</v>
      </c>
      <c r="BJ6798" s="53" t="s">
        <v>90</v>
      </c>
      <c r="BK6798" s="179">
        <f>ROUND(I6798*H6798,2)</f>
        <v>0</v>
      </c>
      <c r="BL6798" s="53" t="s">
        <v>495</v>
      </c>
      <c r="BM6798" s="271" t="s">
        <v>5884</v>
      </c>
    </row>
    <row r="6799" spans="2:65" s="273" customFormat="1">
      <c r="B6799" s="272"/>
      <c r="D6799" s="274" t="s">
        <v>373</v>
      </c>
      <c r="E6799" s="275" t="s">
        <v>1</v>
      </c>
      <c r="F6799" s="276" t="s">
        <v>5885</v>
      </c>
      <c r="H6799" s="275" t="s">
        <v>1</v>
      </c>
      <c r="L6799" s="272"/>
      <c r="M6799" s="277"/>
      <c r="T6799" s="278"/>
      <c r="AT6799" s="275" t="s">
        <v>373</v>
      </c>
      <c r="AU6799" s="275" t="s">
        <v>90</v>
      </c>
      <c r="AV6799" s="273" t="s">
        <v>84</v>
      </c>
      <c r="AW6799" s="273" t="s">
        <v>31</v>
      </c>
      <c r="AX6799" s="273" t="s">
        <v>77</v>
      </c>
      <c r="AY6799" s="275" t="s">
        <v>366</v>
      </c>
    </row>
    <row r="6800" spans="2:65" s="273" customFormat="1">
      <c r="B6800" s="272"/>
      <c r="D6800" s="274" t="s">
        <v>373</v>
      </c>
      <c r="E6800" s="275" t="s">
        <v>1</v>
      </c>
      <c r="F6800" s="276" t="s">
        <v>5886</v>
      </c>
      <c r="H6800" s="275" t="s">
        <v>1</v>
      </c>
      <c r="L6800" s="272"/>
      <c r="M6800" s="277"/>
      <c r="T6800" s="278"/>
      <c r="AT6800" s="275" t="s">
        <v>373</v>
      </c>
      <c r="AU6800" s="275" t="s">
        <v>90</v>
      </c>
      <c r="AV6800" s="273" t="s">
        <v>84</v>
      </c>
      <c r="AW6800" s="273" t="s">
        <v>31</v>
      </c>
      <c r="AX6800" s="273" t="s">
        <v>77</v>
      </c>
      <c r="AY6800" s="275" t="s">
        <v>366</v>
      </c>
    </row>
    <row r="6801" spans="2:65" s="280" customFormat="1">
      <c r="B6801" s="279"/>
      <c r="D6801" s="274" t="s">
        <v>373</v>
      </c>
      <c r="E6801" s="281" t="s">
        <v>1</v>
      </c>
      <c r="F6801" s="282" t="s">
        <v>84</v>
      </c>
      <c r="H6801" s="283">
        <v>1</v>
      </c>
      <c r="L6801" s="279"/>
      <c r="M6801" s="284"/>
      <c r="T6801" s="285"/>
      <c r="AT6801" s="281" t="s">
        <v>373</v>
      </c>
      <c r="AU6801" s="281" t="s">
        <v>90</v>
      </c>
      <c r="AV6801" s="280" t="s">
        <v>90</v>
      </c>
      <c r="AW6801" s="280" t="s">
        <v>31</v>
      </c>
      <c r="AX6801" s="280" t="s">
        <v>77</v>
      </c>
      <c r="AY6801" s="281" t="s">
        <v>366</v>
      </c>
    </row>
    <row r="6802" spans="2:65" s="287" customFormat="1">
      <c r="B6802" s="286"/>
      <c r="D6802" s="274" t="s">
        <v>373</v>
      </c>
      <c r="E6802" s="288" t="s">
        <v>1</v>
      </c>
      <c r="F6802" s="289" t="s">
        <v>378</v>
      </c>
      <c r="H6802" s="290">
        <v>1</v>
      </c>
      <c r="L6802" s="286"/>
      <c r="M6802" s="291"/>
      <c r="T6802" s="292"/>
      <c r="AT6802" s="288" t="s">
        <v>373</v>
      </c>
      <c r="AU6802" s="288" t="s">
        <v>90</v>
      </c>
      <c r="AV6802" s="287" t="s">
        <v>371</v>
      </c>
      <c r="AW6802" s="287" t="s">
        <v>31</v>
      </c>
      <c r="AX6802" s="287" t="s">
        <v>84</v>
      </c>
      <c r="AY6802" s="288" t="s">
        <v>366</v>
      </c>
    </row>
    <row r="6803" spans="2:65" s="74" customFormat="1" ht="24.2" customHeight="1">
      <c r="B6803" s="73"/>
      <c r="C6803" s="260" t="s">
        <v>5887</v>
      </c>
      <c r="D6803" s="260" t="s">
        <v>368</v>
      </c>
      <c r="E6803" s="261" t="s">
        <v>5888</v>
      </c>
      <c r="F6803" s="262" t="s">
        <v>5889</v>
      </c>
      <c r="G6803" s="263" t="s">
        <v>630</v>
      </c>
      <c r="H6803" s="264">
        <v>12</v>
      </c>
      <c r="I6803" s="26"/>
      <c r="J6803" s="266">
        <f>ROUND(I6803*H6803,2)</f>
        <v>0</v>
      </c>
      <c r="K6803" s="267"/>
      <c r="L6803" s="73"/>
      <c r="M6803" s="27" t="s">
        <v>1</v>
      </c>
      <c r="N6803" s="233" t="s">
        <v>43</v>
      </c>
      <c r="P6803" s="269">
        <f>O6803*H6803</f>
        <v>0</v>
      </c>
      <c r="Q6803" s="269">
        <v>6.0000000000000002E-5</v>
      </c>
      <c r="R6803" s="269">
        <f>Q6803*H6803</f>
        <v>7.2000000000000005E-4</v>
      </c>
      <c r="S6803" s="269">
        <v>0</v>
      </c>
      <c r="T6803" s="270">
        <f>S6803*H6803</f>
        <v>0</v>
      </c>
      <c r="AR6803" s="271" t="s">
        <v>495</v>
      </c>
      <c r="AT6803" s="271" t="s">
        <v>368</v>
      </c>
      <c r="AU6803" s="271" t="s">
        <v>90</v>
      </c>
      <c r="AY6803" s="53" t="s">
        <v>366</v>
      </c>
      <c r="BE6803" s="179">
        <f>IF(N6803="základná",J6803,0)</f>
        <v>0</v>
      </c>
      <c r="BF6803" s="179">
        <f>IF(N6803="znížená",J6803,0)</f>
        <v>0</v>
      </c>
      <c r="BG6803" s="179">
        <f>IF(N6803="zákl. prenesená",J6803,0)</f>
        <v>0</v>
      </c>
      <c r="BH6803" s="179">
        <f>IF(N6803="zníž. prenesená",J6803,0)</f>
        <v>0</v>
      </c>
      <c r="BI6803" s="179">
        <f>IF(N6803="nulová",J6803,0)</f>
        <v>0</v>
      </c>
      <c r="BJ6803" s="53" t="s">
        <v>90</v>
      </c>
      <c r="BK6803" s="179">
        <f>ROUND(I6803*H6803,2)</f>
        <v>0</v>
      </c>
      <c r="BL6803" s="53" t="s">
        <v>495</v>
      </c>
      <c r="BM6803" s="271" t="s">
        <v>5890</v>
      </c>
    </row>
    <row r="6804" spans="2:65" s="74" customFormat="1" ht="37.9" customHeight="1">
      <c r="B6804" s="73"/>
      <c r="C6804" s="260" t="s">
        <v>5891</v>
      </c>
      <c r="D6804" s="260" t="s">
        <v>368</v>
      </c>
      <c r="E6804" s="261" t="s">
        <v>5892</v>
      </c>
      <c r="F6804" s="262" t="s">
        <v>5893</v>
      </c>
      <c r="G6804" s="263" t="s">
        <v>630</v>
      </c>
      <c r="H6804" s="264">
        <v>8</v>
      </c>
      <c r="I6804" s="26"/>
      <c r="J6804" s="266">
        <f>ROUND(I6804*H6804,2)</f>
        <v>0</v>
      </c>
      <c r="K6804" s="267"/>
      <c r="L6804" s="73"/>
      <c r="M6804" s="27" t="s">
        <v>1</v>
      </c>
      <c r="N6804" s="233" t="s">
        <v>43</v>
      </c>
      <c r="P6804" s="269">
        <f>O6804*H6804</f>
        <v>0</v>
      </c>
      <c r="Q6804" s="269">
        <v>6.0730000000000003E-5</v>
      </c>
      <c r="R6804" s="269">
        <f>Q6804*H6804</f>
        <v>4.8584000000000002E-4</v>
      </c>
      <c r="S6804" s="269">
        <v>0</v>
      </c>
      <c r="T6804" s="270">
        <f>S6804*H6804</f>
        <v>0</v>
      </c>
      <c r="AR6804" s="271" t="s">
        <v>495</v>
      </c>
      <c r="AT6804" s="271" t="s">
        <v>368</v>
      </c>
      <c r="AU6804" s="271" t="s">
        <v>90</v>
      </c>
      <c r="AY6804" s="53" t="s">
        <v>366</v>
      </c>
      <c r="BE6804" s="179">
        <f>IF(N6804="základná",J6804,0)</f>
        <v>0</v>
      </c>
      <c r="BF6804" s="179">
        <f>IF(N6804="znížená",J6804,0)</f>
        <v>0</v>
      </c>
      <c r="BG6804" s="179">
        <f>IF(N6804="zákl. prenesená",J6804,0)</f>
        <v>0</v>
      </c>
      <c r="BH6804" s="179">
        <f>IF(N6804="zníž. prenesená",J6804,0)</f>
        <v>0</v>
      </c>
      <c r="BI6804" s="179">
        <f>IF(N6804="nulová",J6804,0)</f>
        <v>0</v>
      </c>
      <c r="BJ6804" s="53" t="s">
        <v>90</v>
      </c>
      <c r="BK6804" s="179">
        <f>ROUND(I6804*H6804,2)</f>
        <v>0</v>
      </c>
      <c r="BL6804" s="53" t="s">
        <v>495</v>
      </c>
      <c r="BM6804" s="271" t="s">
        <v>5894</v>
      </c>
    </row>
    <row r="6805" spans="2:65" s="74" customFormat="1" ht="16.5" customHeight="1">
      <c r="B6805" s="73"/>
      <c r="C6805" s="311" t="s">
        <v>5895</v>
      </c>
      <c r="D6805" s="311" t="s">
        <v>368</v>
      </c>
      <c r="E6805" s="312" t="s">
        <v>5896</v>
      </c>
      <c r="F6805" s="313" t="s">
        <v>5897</v>
      </c>
      <c r="G6805" s="314" t="s">
        <v>265</v>
      </c>
      <c r="H6805" s="315">
        <v>0</v>
      </c>
      <c r="I6805" s="26"/>
      <c r="J6805" s="266">
        <f>ROUND(I6805*H6805,2)</f>
        <v>0</v>
      </c>
      <c r="K6805" s="267"/>
      <c r="L6805" s="73"/>
      <c r="M6805" s="27" t="s">
        <v>1</v>
      </c>
      <c r="N6805" s="233" t="s">
        <v>43</v>
      </c>
      <c r="P6805" s="269">
        <f>O6805*H6805</f>
        <v>0</v>
      </c>
      <c r="Q6805" s="269">
        <v>6.0000000000000002E-5</v>
      </c>
      <c r="R6805" s="269">
        <f>Q6805*H6805</f>
        <v>0</v>
      </c>
      <c r="S6805" s="269">
        <v>0</v>
      </c>
      <c r="T6805" s="270">
        <f>S6805*H6805</f>
        <v>0</v>
      </c>
      <c r="AR6805" s="271" t="s">
        <v>495</v>
      </c>
      <c r="AT6805" s="271" t="s">
        <v>368</v>
      </c>
      <c r="AU6805" s="271" t="s">
        <v>90</v>
      </c>
      <c r="AY6805" s="53" t="s">
        <v>366</v>
      </c>
      <c r="BE6805" s="179">
        <f>IF(N6805="základná",J6805,0)</f>
        <v>0</v>
      </c>
      <c r="BF6805" s="179">
        <f>IF(N6805="znížená",J6805,0)</f>
        <v>0</v>
      </c>
      <c r="BG6805" s="179">
        <f>IF(N6805="zákl. prenesená",J6805,0)</f>
        <v>0</v>
      </c>
      <c r="BH6805" s="179">
        <f>IF(N6805="zníž. prenesená",J6805,0)</f>
        <v>0</v>
      </c>
      <c r="BI6805" s="179">
        <f>IF(N6805="nulová",J6805,0)</f>
        <v>0</v>
      </c>
      <c r="BJ6805" s="53" t="s">
        <v>90</v>
      </c>
      <c r="BK6805" s="179">
        <f>ROUND(I6805*H6805,2)</f>
        <v>0</v>
      </c>
      <c r="BL6805" s="53" t="s">
        <v>495</v>
      </c>
      <c r="BM6805" s="271" t="s">
        <v>5898</v>
      </c>
    </row>
    <row r="6806" spans="2:65" s="74" customFormat="1" ht="16.5" customHeight="1">
      <c r="B6806" s="73"/>
      <c r="C6806" s="260" t="s">
        <v>5899</v>
      </c>
      <c r="D6806" s="260" t="s">
        <v>368</v>
      </c>
      <c r="E6806" s="261" t="s">
        <v>5900</v>
      </c>
      <c r="F6806" s="262" t="s">
        <v>5901</v>
      </c>
      <c r="G6806" s="263" t="s">
        <v>630</v>
      </c>
      <c r="H6806" s="264">
        <v>3</v>
      </c>
      <c r="I6806" s="26"/>
      <c r="J6806" s="266">
        <f>ROUND(I6806*H6806,2)</f>
        <v>0</v>
      </c>
      <c r="K6806" s="267"/>
      <c r="L6806" s="73"/>
      <c r="M6806" s="27" t="s">
        <v>1</v>
      </c>
      <c r="N6806" s="233" t="s">
        <v>43</v>
      </c>
      <c r="P6806" s="269">
        <f>O6806*H6806</f>
        <v>0</v>
      </c>
      <c r="Q6806" s="269">
        <v>6.0000000000000002E-5</v>
      </c>
      <c r="R6806" s="269">
        <f>Q6806*H6806</f>
        <v>1.8000000000000001E-4</v>
      </c>
      <c r="S6806" s="269">
        <v>0</v>
      </c>
      <c r="T6806" s="270">
        <f>S6806*H6806</f>
        <v>0</v>
      </c>
      <c r="AR6806" s="271" t="s">
        <v>495</v>
      </c>
      <c r="AT6806" s="271" t="s">
        <v>368</v>
      </c>
      <c r="AU6806" s="271" t="s">
        <v>90</v>
      </c>
      <c r="AY6806" s="53" t="s">
        <v>366</v>
      </c>
      <c r="BE6806" s="179">
        <f>IF(N6806="základná",J6806,0)</f>
        <v>0</v>
      </c>
      <c r="BF6806" s="179">
        <f>IF(N6806="znížená",J6806,0)</f>
        <v>0</v>
      </c>
      <c r="BG6806" s="179">
        <f>IF(N6806="zákl. prenesená",J6806,0)</f>
        <v>0</v>
      </c>
      <c r="BH6806" s="179">
        <f>IF(N6806="zníž. prenesená",J6806,0)</f>
        <v>0</v>
      </c>
      <c r="BI6806" s="179">
        <f>IF(N6806="nulová",J6806,0)</f>
        <v>0</v>
      </c>
      <c r="BJ6806" s="53" t="s">
        <v>90</v>
      </c>
      <c r="BK6806" s="179">
        <f>ROUND(I6806*H6806,2)</f>
        <v>0</v>
      </c>
      <c r="BL6806" s="53" t="s">
        <v>495</v>
      </c>
      <c r="BM6806" s="271" t="s">
        <v>5902</v>
      </c>
    </row>
    <row r="6807" spans="2:65" s="280" customFormat="1">
      <c r="B6807" s="279"/>
      <c r="D6807" s="274" t="s">
        <v>373</v>
      </c>
      <c r="E6807" s="281" t="s">
        <v>1</v>
      </c>
      <c r="F6807" s="282" t="s">
        <v>149</v>
      </c>
      <c r="H6807" s="283">
        <v>3</v>
      </c>
      <c r="L6807" s="279"/>
      <c r="M6807" s="284"/>
      <c r="T6807" s="285"/>
      <c r="AT6807" s="281" t="s">
        <v>373</v>
      </c>
      <c r="AU6807" s="281" t="s">
        <v>90</v>
      </c>
      <c r="AV6807" s="280" t="s">
        <v>90</v>
      </c>
      <c r="AW6807" s="280" t="s">
        <v>31</v>
      </c>
      <c r="AX6807" s="280" t="s">
        <v>84</v>
      </c>
      <c r="AY6807" s="281" t="s">
        <v>366</v>
      </c>
    </row>
    <row r="6808" spans="2:65" s="74" customFormat="1" ht="62.65" customHeight="1">
      <c r="B6808" s="73"/>
      <c r="C6808" s="260" t="s">
        <v>5903</v>
      </c>
      <c r="D6808" s="260" t="s">
        <v>368</v>
      </c>
      <c r="E6808" s="261" t="s">
        <v>5904</v>
      </c>
      <c r="F6808" s="262" t="s">
        <v>5905</v>
      </c>
      <c r="G6808" s="263" t="s">
        <v>249</v>
      </c>
      <c r="H6808" s="264">
        <v>6.7</v>
      </c>
      <c r="I6808" s="26"/>
      <c r="J6808" s="266">
        <f>ROUND(I6808*H6808,2)</f>
        <v>0</v>
      </c>
      <c r="K6808" s="267"/>
      <c r="L6808" s="73"/>
      <c r="M6808" s="27" t="s">
        <v>1</v>
      </c>
      <c r="N6808" s="233" t="s">
        <v>43</v>
      </c>
      <c r="P6808" s="269">
        <f>O6808*H6808</f>
        <v>0</v>
      </c>
      <c r="Q6808" s="269">
        <v>6.2500000000000003E-3</v>
      </c>
      <c r="R6808" s="269">
        <f>Q6808*H6808</f>
        <v>4.1875000000000002E-2</v>
      </c>
      <c r="S6808" s="269">
        <v>0</v>
      </c>
      <c r="T6808" s="270">
        <f>S6808*H6808</f>
        <v>0</v>
      </c>
      <c r="AR6808" s="271" t="s">
        <v>495</v>
      </c>
      <c r="AT6808" s="271" t="s">
        <v>368</v>
      </c>
      <c r="AU6808" s="271" t="s">
        <v>90</v>
      </c>
      <c r="AY6808" s="53" t="s">
        <v>366</v>
      </c>
      <c r="BE6808" s="179">
        <f>IF(N6808="základná",J6808,0)</f>
        <v>0</v>
      </c>
      <c r="BF6808" s="179">
        <f>IF(N6808="znížená",J6808,0)</f>
        <v>0</v>
      </c>
      <c r="BG6808" s="179">
        <f>IF(N6808="zákl. prenesená",J6808,0)</f>
        <v>0</v>
      </c>
      <c r="BH6808" s="179">
        <f>IF(N6808="zníž. prenesená",J6808,0)</f>
        <v>0</v>
      </c>
      <c r="BI6808" s="179">
        <f>IF(N6808="nulová",J6808,0)</f>
        <v>0</v>
      </c>
      <c r="BJ6808" s="53" t="s">
        <v>90</v>
      </c>
      <c r="BK6808" s="179">
        <f>ROUND(I6808*H6808,2)</f>
        <v>0</v>
      </c>
      <c r="BL6808" s="53" t="s">
        <v>495</v>
      </c>
      <c r="BM6808" s="271" t="s">
        <v>5906</v>
      </c>
    </row>
    <row r="6809" spans="2:65" s="273" customFormat="1">
      <c r="B6809" s="272"/>
      <c r="D6809" s="274" t="s">
        <v>373</v>
      </c>
      <c r="E6809" s="275" t="s">
        <v>1</v>
      </c>
      <c r="F6809" s="276" t="s">
        <v>5907</v>
      </c>
      <c r="H6809" s="275" t="s">
        <v>1</v>
      </c>
      <c r="L6809" s="272"/>
      <c r="M6809" s="277"/>
      <c r="T6809" s="278"/>
      <c r="AT6809" s="275" t="s">
        <v>373</v>
      </c>
      <c r="AU6809" s="275" t="s">
        <v>90</v>
      </c>
      <c r="AV6809" s="273" t="s">
        <v>84</v>
      </c>
      <c r="AW6809" s="273" t="s">
        <v>31</v>
      </c>
      <c r="AX6809" s="273" t="s">
        <v>77</v>
      </c>
      <c r="AY6809" s="275" t="s">
        <v>366</v>
      </c>
    </row>
    <row r="6810" spans="2:65" s="280" customFormat="1">
      <c r="B6810" s="279"/>
      <c r="D6810" s="274" t="s">
        <v>373</v>
      </c>
      <c r="E6810" s="281" t="s">
        <v>1</v>
      </c>
      <c r="F6810" s="282" t="s">
        <v>5908</v>
      </c>
      <c r="H6810" s="283">
        <v>6.7</v>
      </c>
      <c r="L6810" s="279"/>
      <c r="M6810" s="284"/>
      <c r="T6810" s="285"/>
      <c r="AT6810" s="281" t="s">
        <v>373</v>
      </c>
      <c r="AU6810" s="281" t="s">
        <v>90</v>
      </c>
      <c r="AV6810" s="280" t="s">
        <v>90</v>
      </c>
      <c r="AW6810" s="280" t="s">
        <v>31</v>
      </c>
      <c r="AX6810" s="280" t="s">
        <v>77</v>
      </c>
      <c r="AY6810" s="281" t="s">
        <v>366</v>
      </c>
    </row>
    <row r="6811" spans="2:65" s="287" customFormat="1">
      <c r="B6811" s="286"/>
      <c r="D6811" s="274" t="s">
        <v>373</v>
      </c>
      <c r="E6811" s="288" t="s">
        <v>1</v>
      </c>
      <c r="F6811" s="289" t="s">
        <v>378</v>
      </c>
      <c r="H6811" s="290">
        <v>6.7</v>
      </c>
      <c r="L6811" s="286"/>
      <c r="M6811" s="291"/>
      <c r="T6811" s="292"/>
      <c r="AT6811" s="288" t="s">
        <v>373</v>
      </c>
      <c r="AU6811" s="288" t="s">
        <v>90</v>
      </c>
      <c r="AV6811" s="287" t="s">
        <v>371</v>
      </c>
      <c r="AW6811" s="287" t="s">
        <v>31</v>
      </c>
      <c r="AX6811" s="287" t="s">
        <v>84</v>
      </c>
      <c r="AY6811" s="288" t="s">
        <v>366</v>
      </c>
    </row>
    <row r="6812" spans="2:65" s="74" customFormat="1" ht="62.65" customHeight="1">
      <c r="B6812" s="73"/>
      <c r="C6812" s="260" t="s">
        <v>5909</v>
      </c>
      <c r="D6812" s="260" t="s">
        <v>368</v>
      </c>
      <c r="E6812" s="261" t="s">
        <v>5910</v>
      </c>
      <c r="F6812" s="262" t="s">
        <v>5905</v>
      </c>
      <c r="G6812" s="263" t="s">
        <v>249</v>
      </c>
      <c r="H6812" s="264">
        <v>6.7</v>
      </c>
      <c r="I6812" s="26"/>
      <c r="J6812" s="266">
        <f>ROUND(I6812*H6812,2)</f>
        <v>0</v>
      </c>
      <c r="K6812" s="267"/>
      <c r="L6812" s="73"/>
      <c r="M6812" s="27" t="s">
        <v>1</v>
      </c>
      <c r="N6812" s="233" t="s">
        <v>43</v>
      </c>
      <c r="P6812" s="269">
        <f>O6812*H6812</f>
        <v>0</v>
      </c>
      <c r="Q6812" s="269">
        <v>6.2500000000000003E-3</v>
      </c>
      <c r="R6812" s="269">
        <f>Q6812*H6812</f>
        <v>4.1875000000000002E-2</v>
      </c>
      <c r="S6812" s="269">
        <v>0</v>
      </c>
      <c r="T6812" s="270">
        <f>S6812*H6812</f>
        <v>0</v>
      </c>
      <c r="AR6812" s="271" t="s">
        <v>495</v>
      </c>
      <c r="AT6812" s="271" t="s">
        <v>368</v>
      </c>
      <c r="AU6812" s="271" t="s">
        <v>90</v>
      </c>
      <c r="AY6812" s="53" t="s">
        <v>366</v>
      </c>
      <c r="BE6812" s="179">
        <f>IF(N6812="základná",J6812,0)</f>
        <v>0</v>
      </c>
      <c r="BF6812" s="179">
        <f>IF(N6812="znížená",J6812,0)</f>
        <v>0</v>
      </c>
      <c r="BG6812" s="179">
        <f>IF(N6812="zákl. prenesená",J6812,0)</f>
        <v>0</v>
      </c>
      <c r="BH6812" s="179">
        <f>IF(N6812="zníž. prenesená",J6812,0)</f>
        <v>0</v>
      </c>
      <c r="BI6812" s="179">
        <f>IF(N6812="nulová",J6812,0)</f>
        <v>0</v>
      </c>
      <c r="BJ6812" s="53" t="s">
        <v>90</v>
      </c>
      <c r="BK6812" s="179">
        <f>ROUND(I6812*H6812,2)</f>
        <v>0</v>
      </c>
      <c r="BL6812" s="53" t="s">
        <v>495</v>
      </c>
      <c r="BM6812" s="271" t="s">
        <v>5911</v>
      </c>
    </row>
    <row r="6813" spans="2:65" s="273" customFormat="1">
      <c r="B6813" s="272"/>
      <c r="D6813" s="274" t="s">
        <v>373</v>
      </c>
      <c r="E6813" s="275" t="s">
        <v>1</v>
      </c>
      <c r="F6813" s="276" t="s">
        <v>5912</v>
      </c>
      <c r="H6813" s="275" t="s">
        <v>1</v>
      </c>
      <c r="L6813" s="272"/>
      <c r="M6813" s="277"/>
      <c r="T6813" s="278"/>
      <c r="AT6813" s="275" t="s">
        <v>373</v>
      </c>
      <c r="AU6813" s="275" t="s">
        <v>90</v>
      </c>
      <c r="AV6813" s="273" t="s">
        <v>84</v>
      </c>
      <c r="AW6813" s="273" t="s">
        <v>31</v>
      </c>
      <c r="AX6813" s="273" t="s">
        <v>77</v>
      </c>
      <c r="AY6813" s="275" t="s">
        <v>366</v>
      </c>
    </row>
    <row r="6814" spans="2:65" s="280" customFormat="1">
      <c r="B6814" s="279"/>
      <c r="D6814" s="274" t="s">
        <v>373</v>
      </c>
      <c r="E6814" s="281" t="s">
        <v>1</v>
      </c>
      <c r="F6814" s="282" t="s">
        <v>5908</v>
      </c>
      <c r="H6814" s="283">
        <v>6.7</v>
      </c>
      <c r="L6814" s="279"/>
      <c r="M6814" s="284"/>
      <c r="T6814" s="285"/>
      <c r="AT6814" s="281" t="s">
        <v>373</v>
      </c>
      <c r="AU6814" s="281" t="s">
        <v>90</v>
      </c>
      <c r="AV6814" s="280" t="s">
        <v>90</v>
      </c>
      <c r="AW6814" s="280" t="s">
        <v>31</v>
      </c>
      <c r="AX6814" s="280" t="s">
        <v>77</v>
      </c>
      <c r="AY6814" s="281" t="s">
        <v>366</v>
      </c>
    </row>
    <row r="6815" spans="2:65" s="287" customFormat="1">
      <c r="B6815" s="286"/>
      <c r="D6815" s="274" t="s">
        <v>373</v>
      </c>
      <c r="E6815" s="288" t="s">
        <v>1</v>
      </c>
      <c r="F6815" s="289" t="s">
        <v>378</v>
      </c>
      <c r="H6815" s="290">
        <v>6.7</v>
      </c>
      <c r="L6815" s="286"/>
      <c r="M6815" s="291"/>
      <c r="T6815" s="292"/>
      <c r="AT6815" s="288" t="s">
        <v>373</v>
      </c>
      <c r="AU6815" s="288" t="s">
        <v>90</v>
      </c>
      <c r="AV6815" s="287" t="s">
        <v>371</v>
      </c>
      <c r="AW6815" s="287" t="s">
        <v>31</v>
      </c>
      <c r="AX6815" s="287" t="s">
        <v>84</v>
      </c>
      <c r="AY6815" s="288" t="s">
        <v>366</v>
      </c>
    </row>
    <row r="6816" spans="2:65" s="74" customFormat="1" ht="62.65" customHeight="1">
      <c r="B6816" s="73"/>
      <c r="C6816" s="260" t="s">
        <v>5913</v>
      </c>
      <c r="D6816" s="260" t="s">
        <v>368</v>
      </c>
      <c r="E6816" s="261" t="s">
        <v>5914</v>
      </c>
      <c r="F6816" s="262" t="s">
        <v>5915</v>
      </c>
      <c r="G6816" s="263" t="s">
        <v>249</v>
      </c>
      <c r="H6816" s="264">
        <v>6.6</v>
      </c>
      <c r="I6816" s="26"/>
      <c r="J6816" s="266">
        <f>ROUND(I6816*H6816,2)</f>
        <v>0</v>
      </c>
      <c r="K6816" s="267"/>
      <c r="L6816" s="73"/>
      <c r="M6816" s="27" t="s">
        <v>1</v>
      </c>
      <c r="N6816" s="233" t="s">
        <v>43</v>
      </c>
      <c r="P6816" s="269">
        <f>O6816*H6816</f>
        <v>0</v>
      </c>
      <c r="Q6816" s="269">
        <v>6.2500000000000003E-3</v>
      </c>
      <c r="R6816" s="269">
        <f>Q6816*H6816</f>
        <v>4.1250000000000002E-2</v>
      </c>
      <c r="S6816" s="269">
        <v>0</v>
      </c>
      <c r="T6816" s="270">
        <f>S6816*H6816</f>
        <v>0</v>
      </c>
      <c r="AR6816" s="271" t="s">
        <v>495</v>
      </c>
      <c r="AT6816" s="271" t="s">
        <v>368</v>
      </c>
      <c r="AU6816" s="271" t="s">
        <v>90</v>
      </c>
      <c r="AY6816" s="53" t="s">
        <v>366</v>
      </c>
      <c r="BE6816" s="179">
        <f>IF(N6816="základná",J6816,0)</f>
        <v>0</v>
      </c>
      <c r="BF6816" s="179">
        <f>IF(N6816="znížená",J6816,0)</f>
        <v>0</v>
      </c>
      <c r="BG6816" s="179">
        <f>IF(N6816="zákl. prenesená",J6816,0)</f>
        <v>0</v>
      </c>
      <c r="BH6816" s="179">
        <f>IF(N6816="zníž. prenesená",J6816,0)</f>
        <v>0</v>
      </c>
      <c r="BI6816" s="179">
        <f>IF(N6816="nulová",J6816,0)</f>
        <v>0</v>
      </c>
      <c r="BJ6816" s="53" t="s">
        <v>90</v>
      </c>
      <c r="BK6816" s="179">
        <f>ROUND(I6816*H6816,2)</f>
        <v>0</v>
      </c>
      <c r="BL6816" s="53" t="s">
        <v>495</v>
      </c>
      <c r="BM6816" s="271" t="s">
        <v>5916</v>
      </c>
    </row>
    <row r="6817" spans="2:65" s="273" customFormat="1">
      <c r="B6817" s="272"/>
      <c r="D6817" s="274" t="s">
        <v>373</v>
      </c>
      <c r="E6817" s="275" t="s">
        <v>1</v>
      </c>
      <c r="F6817" s="276" t="s">
        <v>5917</v>
      </c>
      <c r="H6817" s="275" t="s">
        <v>1</v>
      </c>
      <c r="L6817" s="272"/>
      <c r="M6817" s="277"/>
      <c r="T6817" s="278"/>
      <c r="AT6817" s="275" t="s">
        <v>373</v>
      </c>
      <c r="AU6817" s="275" t="s">
        <v>90</v>
      </c>
      <c r="AV6817" s="273" t="s">
        <v>84</v>
      </c>
      <c r="AW6817" s="273" t="s">
        <v>31</v>
      </c>
      <c r="AX6817" s="273" t="s">
        <v>77</v>
      </c>
      <c r="AY6817" s="275" t="s">
        <v>366</v>
      </c>
    </row>
    <row r="6818" spans="2:65" s="280" customFormat="1">
      <c r="B6818" s="279"/>
      <c r="D6818" s="274" t="s">
        <v>373</v>
      </c>
      <c r="E6818" s="281" t="s">
        <v>1</v>
      </c>
      <c r="F6818" s="282" t="s">
        <v>5918</v>
      </c>
      <c r="H6818" s="283">
        <v>6.6</v>
      </c>
      <c r="L6818" s="279"/>
      <c r="M6818" s="284"/>
      <c r="T6818" s="285"/>
      <c r="AT6818" s="281" t="s">
        <v>373</v>
      </c>
      <c r="AU6818" s="281" t="s">
        <v>90</v>
      </c>
      <c r="AV6818" s="280" t="s">
        <v>90</v>
      </c>
      <c r="AW6818" s="280" t="s">
        <v>31</v>
      </c>
      <c r="AX6818" s="280" t="s">
        <v>77</v>
      </c>
      <c r="AY6818" s="281" t="s">
        <v>366</v>
      </c>
    </row>
    <row r="6819" spans="2:65" s="287" customFormat="1">
      <c r="B6819" s="286"/>
      <c r="D6819" s="274" t="s">
        <v>373</v>
      </c>
      <c r="E6819" s="288" t="s">
        <v>1</v>
      </c>
      <c r="F6819" s="289" t="s">
        <v>378</v>
      </c>
      <c r="H6819" s="290">
        <v>6.6</v>
      </c>
      <c r="L6819" s="286"/>
      <c r="M6819" s="291"/>
      <c r="T6819" s="292"/>
      <c r="AT6819" s="288" t="s">
        <v>373</v>
      </c>
      <c r="AU6819" s="288" t="s">
        <v>90</v>
      </c>
      <c r="AV6819" s="287" t="s">
        <v>371</v>
      </c>
      <c r="AW6819" s="287" t="s">
        <v>31</v>
      </c>
      <c r="AX6819" s="287" t="s">
        <v>84</v>
      </c>
      <c r="AY6819" s="288" t="s">
        <v>366</v>
      </c>
    </row>
    <row r="6820" spans="2:65" s="74" customFormat="1" ht="62.65" customHeight="1">
      <c r="B6820" s="73"/>
      <c r="C6820" s="260" t="s">
        <v>5919</v>
      </c>
      <c r="D6820" s="260" t="s">
        <v>368</v>
      </c>
      <c r="E6820" s="261" t="s">
        <v>5920</v>
      </c>
      <c r="F6820" s="262" t="s">
        <v>5921</v>
      </c>
      <c r="G6820" s="263" t="s">
        <v>249</v>
      </c>
      <c r="H6820" s="264">
        <v>6.6</v>
      </c>
      <c r="I6820" s="26"/>
      <c r="J6820" s="266">
        <f>ROUND(I6820*H6820,2)</f>
        <v>0</v>
      </c>
      <c r="K6820" s="267"/>
      <c r="L6820" s="73"/>
      <c r="M6820" s="27" t="s">
        <v>1</v>
      </c>
      <c r="N6820" s="233" t="s">
        <v>43</v>
      </c>
      <c r="P6820" s="269">
        <f>O6820*H6820</f>
        <v>0</v>
      </c>
      <c r="Q6820" s="269">
        <v>6.2500000000000003E-3</v>
      </c>
      <c r="R6820" s="269">
        <f>Q6820*H6820</f>
        <v>4.1250000000000002E-2</v>
      </c>
      <c r="S6820" s="269">
        <v>0</v>
      </c>
      <c r="T6820" s="270">
        <f>S6820*H6820</f>
        <v>0</v>
      </c>
      <c r="AR6820" s="271" t="s">
        <v>495</v>
      </c>
      <c r="AT6820" s="271" t="s">
        <v>368</v>
      </c>
      <c r="AU6820" s="271" t="s">
        <v>90</v>
      </c>
      <c r="AY6820" s="53" t="s">
        <v>366</v>
      </c>
      <c r="BE6820" s="179">
        <f>IF(N6820="základná",J6820,0)</f>
        <v>0</v>
      </c>
      <c r="BF6820" s="179">
        <f>IF(N6820="znížená",J6820,0)</f>
        <v>0</v>
      </c>
      <c r="BG6820" s="179">
        <f>IF(N6820="zákl. prenesená",J6820,0)</f>
        <v>0</v>
      </c>
      <c r="BH6820" s="179">
        <f>IF(N6820="zníž. prenesená",J6820,0)</f>
        <v>0</v>
      </c>
      <c r="BI6820" s="179">
        <f>IF(N6820="nulová",J6820,0)</f>
        <v>0</v>
      </c>
      <c r="BJ6820" s="53" t="s">
        <v>90</v>
      </c>
      <c r="BK6820" s="179">
        <f>ROUND(I6820*H6820,2)</f>
        <v>0</v>
      </c>
      <c r="BL6820" s="53" t="s">
        <v>495</v>
      </c>
      <c r="BM6820" s="271" t="s">
        <v>5922</v>
      </c>
    </row>
    <row r="6821" spans="2:65" s="273" customFormat="1">
      <c r="B6821" s="272"/>
      <c r="D6821" s="274" t="s">
        <v>373</v>
      </c>
      <c r="E6821" s="275" t="s">
        <v>1</v>
      </c>
      <c r="F6821" s="276" t="s">
        <v>5923</v>
      </c>
      <c r="H6821" s="275" t="s">
        <v>1</v>
      </c>
      <c r="L6821" s="272"/>
      <c r="M6821" s="277"/>
      <c r="T6821" s="278"/>
      <c r="AT6821" s="275" t="s">
        <v>373</v>
      </c>
      <c r="AU6821" s="275" t="s">
        <v>90</v>
      </c>
      <c r="AV6821" s="273" t="s">
        <v>84</v>
      </c>
      <c r="AW6821" s="273" t="s">
        <v>31</v>
      </c>
      <c r="AX6821" s="273" t="s">
        <v>77</v>
      </c>
      <c r="AY6821" s="275" t="s">
        <v>366</v>
      </c>
    </row>
    <row r="6822" spans="2:65" s="280" customFormat="1">
      <c r="B6822" s="279"/>
      <c r="D6822" s="274" t="s">
        <v>373</v>
      </c>
      <c r="E6822" s="281" t="s">
        <v>1</v>
      </c>
      <c r="F6822" s="282" t="s">
        <v>5918</v>
      </c>
      <c r="H6822" s="283">
        <v>6.6</v>
      </c>
      <c r="L6822" s="279"/>
      <c r="M6822" s="284"/>
      <c r="T6822" s="285"/>
      <c r="AT6822" s="281" t="s">
        <v>373</v>
      </c>
      <c r="AU6822" s="281" t="s">
        <v>90</v>
      </c>
      <c r="AV6822" s="280" t="s">
        <v>90</v>
      </c>
      <c r="AW6822" s="280" t="s">
        <v>31</v>
      </c>
      <c r="AX6822" s="280" t="s">
        <v>77</v>
      </c>
      <c r="AY6822" s="281" t="s">
        <v>366</v>
      </c>
    </row>
    <row r="6823" spans="2:65" s="287" customFormat="1">
      <c r="B6823" s="286"/>
      <c r="D6823" s="274" t="s">
        <v>373</v>
      </c>
      <c r="E6823" s="288" t="s">
        <v>1</v>
      </c>
      <c r="F6823" s="289" t="s">
        <v>378</v>
      </c>
      <c r="H6823" s="290">
        <v>6.6</v>
      </c>
      <c r="L6823" s="286"/>
      <c r="M6823" s="291"/>
      <c r="T6823" s="292"/>
      <c r="AT6823" s="288" t="s">
        <v>373</v>
      </c>
      <c r="AU6823" s="288" t="s">
        <v>90</v>
      </c>
      <c r="AV6823" s="287" t="s">
        <v>371</v>
      </c>
      <c r="AW6823" s="287" t="s">
        <v>31</v>
      </c>
      <c r="AX6823" s="287" t="s">
        <v>84</v>
      </c>
      <c r="AY6823" s="288" t="s">
        <v>366</v>
      </c>
    </row>
    <row r="6824" spans="2:65" s="74" customFormat="1" ht="55.5" customHeight="1">
      <c r="B6824" s="73"/>
      <c r="C6824" s="260" t="s">
        <v>5924</v>
      </c>
      <c r="D6824" s="260" t="s">
        <v>368</v>
      </c>
      <c r="E6824" s="261" t="s">
        <v>5925</v>
      </c>
      <c r="F6824" s="262" t="s">
        <v>5926</v>
      </c>
      <c r="G6824" s="263" t="s">
        <v>630</v>
      </c>
      <c r="H6824" s="264">
        <v>1</v>
      </c>
      <c r="I6824" s="26"/>
      <c r="J6824" s="266">
        <f>ROUND(I6824*H6824,2)</f>
        <v>0</v>
      </c>
      <c r="K6824" s="267"/>
      <c r="L6824" s="73"/>
      <c r="M6824" s="27" t="s">
        <v>1</v>
      </c>
      <c r="N6824" s="233" t="s">
        <v>43</v>
      </c>
      <c r="P6824" s="269">
        <f>O6824*H6824</f>
        <v>0</v>
      </c>
      <c r="Q6824" s="269">
        <v>6.2500000000000003E-3</v>
      </c>
      <c r="R6824" s="269">
        <f>Q6824*H6824</f>
        <v>6.2500000000000003E-3</v>
      </c>
      <c r="S6824" s="269">
        <v>0</v>
      </c>
      <c r="T6824" s="270">
        <f>S6824*H6824</f>
        <v>0</v>
      </c>
      <c r="AR6824" s="271" t="s">
        <v>495</v>
      </c>
      <c r="AT6824" s="271" t="s">
        <v>368</v>
      </c>
      <c r="AU6824" s="271" t="s">
        <v>90</v>
      </c>
      <c r="AY6824" s="53" t="s">
        <v>366</v>
      </c>
      <c r="BE6824" s="179">
        <f>IF(N6824="základná",J6824,0)</f>
        <v>0</v>
      </c>
      <c r="BF6824" s="179">
        <f>IF(N6824="znížená",J6824,0)</f>
        <v>0</v>
      </c>
      <c r="BG6824" s="179">
        <f>IF(N6824="zákl. prenesená",J6824,0)</f>
        <v>0</v>
      </c>
      <c r="BH6824" s="179">
        <f>IF(N6824="zníž. prenesená",J6824,0)</f>
        <v>0</v>
      </c>
      <c r="BI6824" s="179">
        <f>IF(N6824="nulová",J6824,0)</f>
        <v>0</v>
      </c>
      <c r="BJ6824" s="53" t="s">
        <v>90</v>
      </c>
      <c r="BK6824" s="179">
        <f>ROUND(I6824*H6824,2)</f>
        <v>0</v>
      </c>
      <c r="BL6824" s="53" t="s">
        <v>495</v>
      </c>
      <c r="BM6824" s="271" t="s">
        <v>5927</v>
      </c>
    </row>
    <row r="6825" spans="2:65" s="273" customFormat="1">
      <c r="B6825" s="272"/>
      <c r="D6825" s="274" t="s">
        <v>373</v>
      </c>
      <c r="E6825" s="275" t="s">
        <v>1</v>
      </c>
      <c r="F6825" s="276" t="s">
        <v>5928</v>
      </c>
      <c r="H6825" s="275" t="s">
        <v>1</v>
      </c>
      <c r="L6825" s="272"/>
      <c r="M6825" s="277"/>
      <c r="T6825" s="278"/>
      <c r="AT6825" s="275" t="s">
        <v>373</v>
      </c>
      <c r="AU6825" s="275" t="s">
        <v>90</v>
      </c>
      <c r="AV6825" s="273" t="s">
        <v>84</v>
      </c>
      <c r="AW6825" s="273" t="s">
        <v>31</v>
      </c>
      <c r="AX6825" s="273" t="s">
        <v>77</v>
      </c>
      <c r="AY6825" s="275" t="s">
        <v>366</v>
      </c>
    </row>
    <row r="6826" spans="2:65" s="280" customFormat="1">
      <c r="B6826" s="279"/>
      <c r="D6826" s="274" t="s">
        <v>373</v>
      </c>
      <c r="E6826" s="281" t="s">
        <v>1</v>
      </c>
      <c r="F6826" s="282" t="s">
        <v>84</v>
      </c>
      <c r="H6826" s="283">
        <v>1</v>
      </c>
      <c r="L6826" s="279"/>
      <c r="M6826" s="284"/>
      <c r="T6826" s="285"/>
      <c r="AT6826" s="281" t="s">
        <v>373</v>
      </c>
      <c r="AU6826" s="281" t="s">
        <v>90</v>
      </c>
      <c r="AV6826" s="280" t="s">
        <v>90</v>
      </c>
      <c r="AW6826" s="280" t="s">
        <v>31</v>
      </c>
      <c r="AX6826" s="280" t="s">
        <v>77</v>
      </c>
      <c r="AY6826" s="281" t="s">
        <v>366</v>
      </c>
    </row>
    <row r="6827" spans="2:65" s="287" customFormat="1">
      <c r="B6827" s="286"/>
      <c r="D6827" s="274" t="s">
        <v>373</v>
      </c>
      <c r="E6827" s="288" t="s">
        <v>1</v>
      </c>
      <c r="F6827" s="289" t="s">
        <v>378</v>
      </c>
      <c r="H6827" s="290">
        <v>1</v>
      </c>
      <c r="L6827" s="286"/>
      <c r="M6827" s="291"/>
      <c r="T6827" s="292"/>
      <c r="AT6827" s="288" t="s">
        <v>373</v>
      </c>
      <c r="AU6827" s="288" t="s">
        <v>90</v>
      </c>
      <c r="AV6827" s="287" t="s">
        <v>371</v>
      </c>
      <c r="AW6827" s="287" t="s">
        <v>31</v>
      </c>
      <c r="AX6827" s="287" t="s">
        <v>84</v>
      </c>
      <c r="AY6827" s="288" t="s">
        <v>366</v>
      </c>
    </row>
    <row r="6828" spans="2:65" s="74" customFormat="1" ht="55.5" customHeight="1">
      <c r="B6828" s="73"/>
      <c r="C6828" s="260" t="s">
        <v>5929</v>
      </c>
      <c r="D6828" s="260" t="s">
        <v>368</v>
      </c>
      <c r="E6828" s="261" t="s">
        <v>5930</v>
      </c>
      <c r="F6828" s="262" t="s">
        <v>5931</v>
      </c>
      <c r="G6828" s="263" t="s">
        <v>630</v>
      </c>
      <c r="H6828" s="264">
        <v>4</v>
      </c>
      <c r="I6828" s="26"/>
      <c r="J6828" s="266">
        <f>ROUND(I6828*H6828,2)</f>
        <v>0</v>
      </c>
      <c r="K6828" s="267"/>
      <c r="L6828" s="73"/>
      <c r="M6828" s="27" t="s">
        <v>1</v>
      </c>
      <c r="N6828" s="233" t="s">
        <v>43</v>
      </c>
      <c r="P6828" s="269">
        <f>O6828*H6828</f>
        <v>0</v>
      </c>
      <c r="Q6828" s="269">
        <v>0</v>
      </c>
      <c r="R6828" s="269">
        <f>Q6828*H6828</f>
        <v>0</v>
      </c>
      <c r="S6828" s="269">
        <v>0</v>
      </c>
      <c r="T6828" s="270">
        <f>S6828*H6828</f>
        <v>0</v>
      </c>
      <c r="AR6828" s="271" t="s">
        <v>495</v>
      </c>
      <c r="AT6828" s="271" t="s">
        <v>368</v>
      </c>
      <c r="AU6828" s="271" t="s">
        <v>90</v>
      </c>
      <c r="AY6828" s="53" t="s">
        <v>366</v>
      </c>
      <c r="BE6828" s="179">
        <f>IF(N6828="základná",J6828,0)</f>
        <v>0</v>
      </c>
      <c r="BF6828" s="179">
        <f>IF(N6828="znížená",J6828,0)</f>
        <v>0</v>
      </c>
      <c r="BG6828" s="179">
        <f>IF(N6828="zákl. prenesená",J6828,0)</f>
        <v>0</v>
      </c>
      <c r="BH6828" s="179">
        <f>IF(N6828="zníž. prenesená",J6828,0)</f>
        <v>0</v>
      </c>
      <c r="BI6828" s="179">
        <f>IF(N6828="nulová",J6828,0)</f>
        <v>0</v>
      </c>
      <c r="BJ6828" s="53" t="s">
        <v>90</v>
      </c>
      <c r="BK6828" s="179">
        <f>ROUND(I6828*H6828,2)</f>
        <v>0</v>
      </c>
      <c r="BL6828" s="53" t="s">
        <v>495</v>
      </c>
      <c r="BM6828" s="271" t="s">
        <v>5932</v>
      </c>
    </row>
    <row r="6829" spans="2:65" s="273" customFormat="1">
      <c r="B6829" s="272"/>
      <c r="D6829" s="274" t="s">
        <v>373</v>
      </c>
      <c r="E6829" s="275" t="s">
        <v>1</v>
      </c>
      <c r="F6829" s="276" t="s">
        <v>5933</v>
      </c>
      <c r="H6829" s="275" t="s">
        <v>1</v>
      </c>
      <c r="L6829" s="272"/>
      <c r="M6829" s="277"/>
      <c r="T6829" s="278"/>
      <c r="AT6829" s="275" t="s">
        <v>373</v>
      </c>
      <c r="AU6829" s="275" t="s">
        <v>90</v>
      </c>
      <c r="AV6829" s="273" t="s">
        <v>84</v>
      </c>
      <c r="AW6829" s="273" t="s">
        <v>31</v>
      </c>
      <c r="AX6829" s="273" t="s">
        <v>77</v>
      </c>
      <c r="AY6829" s="275" t="s">
        <v>366</v>
      </c>
    </row>
    <row r="6830" spans="2:65" s="280" customFormat="1">
      <c r="B6830" s="279"/>
      <c r="D6830" s="274" t="s">
        <v>373</v>
      </c>
      <c r="E6830" s="281" t="s">
        <v>1</v>
      </c>
      <c r="F6830" s="282" t="s">
        <v>371</v>
      </c>
      <c r="H6830" s="283">
        <v>4</v>
      </c>
      <c r="L6830" s="279"/>
      <c r="M6830" s="284"/>
      <c r="T6830" s="285"/>
      <c r="AT6830" s="281" t="s">
        <v>373</v>
      </c>
      <c r="AU6830" s="281" t="s">
        <v>90</v>
      </c>
      <c r="AV6830" s="280" t="s">
        <v>90</v>
      </c>
      <c r="AW6830" s="280" t="s">
        <v>31</v>
      </c>
      <c r="AX6830" s="280" t="s">
        <v>77</v>
      </c>
      <c r="AY6830" s="281" t="s">
        <v>366</v>
      </c>
    </row>
    <row r="6831" spans="2:65" s="287" customFormat="1">
      <c r="B6831" s="286"/>
      <c r="D6831" s="274" t="s">
        <v>373</v>
      </c>
      <c r="E6831" s="288" t="s">
        <v>1</v>
      </c>
      <c r="F6831" s="289" t="s">
        <v>378</v>
      </c>
      <c r="H6831" s="290">
        <v>4</v>
      </c>
      <c r="L6831" s="286"/>
      <c r="M6831" s="291"/>
      <c r="T6831" s="292"/>
      <c r="AT6831" s="288" t="s">
        <v>373</v>
      </c>
      <c r="AU6831" s="288" t="s">
        <v>90</v>
      </c>
      <c r="AV6831" s="287" t="s">
        <v>371</v>
      </c>
      <c r="AW6831" s="287" t="s">
        <v>31</v>
      </c>
      <c r="AX6831" s="287" t="s">
        <v>84</v>
      </c>
      <c r="AY6831" s="288" t="s">
        <v>366</v>
      </c>
    </row>
    <row r="6832" spans="2:65" s="74" customFormat="1" ht="55.5" customHeight="1">
      <c r="B6832" s="73"/>
      <c r="C6832" s="260" t="s">
        <v>5934</v>
      </c>
      <c r="D6832" s="260" t="s">
        <v>368</v>
      </c>
      <c r="E6832" s="261" t="s">
        <v>5935</v>
      </c>
      <c r="F6832" s="262" t="s">
        <v>5936</v>
      </c>
      <c r="G6832" s="263" t="s">
        <v>630</v>
      </c>
      <c r="H6832" s="264">
        <v>4</v>
      </c>
      <c r="I6832" s="26"/>
      <c r="J6832" s="266">
        <f>ROUND(I6832*H6832,2)</f>
        <v>0</v>
      </c>
      <c r="K6832" s="267"/>
      <c r="L6832" s="73"/>
      <c r="M6832" s="27" t="s">
        <v>1</v>
      </c>
      <c r="N6832" s="233" t="s">
        <v>43</v>
      </c>
      <c r="P6832" s="269">
        <f>O6832*H6832</f>
        <v>0</v>
      </c>
      <c r="Q6832" s="269">
        <v>0</v>
      </c>
      <c r="R6832" s="269">
        <f>Q6832*H6832</f>
        <v>0</v>
      </c>
      <c r="S6832" s="269">
        <v>0</v>
      </c>
      <c r="T6832" s="270">
        <f>S6832*H6832</f>
        <v>0</v>
      </c>
      <c r="AR6832" s="271" t="s">
        <v>495</v>
      </c>
      <c r="AT6832" s="271" t="s">
        <v>368</v>
      </c>
      <c r="AU6832" s="271" t="s">
        <v>90</v>
      </c>
      <c r="AY6832" s="53" t="s">
        <v>366</v>
      </c>
      <c r="BE6832" s="179">
        <f>IF(N6832="základná",J6832,0)</f>
        <v>0</v>
      </c>
      <c r="BF6832" s="179">
        <f>IF(N6832="znížená",J6832,0)</f>
        <v>0</v>
      </c>
      <c r="BG6832" s="179">
        <f>IF(N6832="zákl. prenesená",J6832,0)</f>
        <v>0</v>
      </c>
      <c r="BH6832" s="179">
        <f>IF(N6832="zníž. prenesená",J6832,0)</f>
        <v>0</v>
      </c>
      <c r="BI6832" s="179">
        <f>IF(N6832="nulová",J6832,0)</f>
        <v>0</v>
      </c>
      <c r="BJ6832" s="53" t="s">
        <v>90</v>
      </c>
      <c r="BK6832" s="179">
        <f>ROUND(I6832*H6832,2)</f>
        <v>0</v>
      </c>
      <c r="BL6832" s="53" t="s">
        <v>495</v>
      </c>
      <c r="BM6832" s="271" t="s">
        <v>5937</v>
      </c>
    </row>
    <row r="6833" spans="2:65" s="273" customFormat="1">
      <c r="B6833" s="272"/>
      <c r="D6833" s="274" t="s">
        <v>373</v>
      </c>
      <c r="E6833" s="275" t="s">
        <v>1</v>
      </c>
      <c r="F6833" s="276" t="s">
        <v>5938</v>
      </c>
      <c r="H6833" s="275" t="s">
        <v>1</v>
      </c>
      <c r="L6833" s="272"/>
      <c r="M6833" s="277"/>
      <c r="T6833" s="278"/>
      <c r="AT6833" s="275" t="s">
        <v>373</v>
      </c>
      <c r="AU6833" s="275" t="s">
        <v>90</v>
      </c>
      <c r="AV6833" s="273" t="s">
        <v>84</v>
      </c>
      <c r="AW6833" s="273" t="s">
        <v>31</v>
      </c>
      <c r="AX6833" s="273" t="s">
        <v>77</v>
      </c>
      <c r="AY6833" s="275" t="s">
        <v>366</v>
      </c>
    </row>
    <row r="6834" spans="2:65" s="280" customFormat="1">
      <c r="B6834" s="279"/>
      <c r="D6834" s="274" t="s">
        <v>373</v>
      </c>
      <c r="E6834" s="281" t="s">
        <v>1</v>
      </c>
      <c r="F6834" s="282" t="s">
        <v>371</v>
      </c>
      <c r="H6834" s="283">
        <v>4</v>
      </c>
      <c r="L6834" s="279"/>
      <c r="M6834" s="284"/>
      <c r="T6834" s="285"/>
      <c r="AT6834" s="281" t="s">
        <v>373</v>
      </c>
      <c r="AU6834" s="281" t="s">
        <v>90</v>
      </c>
      <c r="AV6834" s="280" t="s">
        <v>90</v>
      </c>
      <c r="AW6834" s="280" t="s">
        <v>31</v>
      </c>
      <c r="AX6834" s="280" t="s">
        <v>77</v>
      </c>
      <c r="AY6834" s="281" t="s">
        <v>366</v>
      </c>
    </row>
    <row r="6835" spans="2:65" s="287" customFormat="1">
      <c r="B6835" s="286"/>
      <c r="D6835" s="274" t="s">
        <v>373</v>
      </c>
      <c r="E6835" s="288" t="s">
        <v>1</v>
      </c>
      <c r="F6835" s="289" t="s">
        <v>378</v>
      </c>
      <c r="H6835" s="290">
        <v>4</v>
      </c>
      <c r="L6835" s="286"/>
      <c r="M6835" s="291"/>
      <c r="T6835" s="292"/>
      <c r="AT6835" s="288" t="s">
        <v>373</v>
      </c>
      <c r="AU6835" s="288" t="s">
        <v>90</v>
      </c>
      <c r="AV6835" s="287" t="s">
        <v>371</v>
      </c>
      <c r="AW6835" s="287" t="s">
        <v>31</v>
      </c>
      <c r="AX6835" s="287" t="s">
        <v>84</v>
      </c>
      <c r="AY6835" s="288" t="s">
        <v>366</v>
      </c>
    </row>
    <row r="6836" spans="2:65" s="74" customFormat="1" ht="49.15" customHeight="1">
      <c r="B6836" s="73"/>
      <c r="C6836" s="260" t="s">
        <v>5939</v>
      </c>
      <c r="D6836" s="260" t="s">
        <v>368</v>
      </c>
      <c r="E6836" s="261" t="s">
        <v>5940</v>
      </c>
      <c r="F6836" s="262" t="s">
        <v>5941</v>
      </c>
      <c r="G6836" s="263" t="s">
        <v>630</v>
      </c>
      <c r="H6836" s="264">
        <v>1</v>
      </c>
      <c r="I6836" s="26"/>
      <c r="J6836" s="266">
        <f>ROUND(I6836*H6836,2)</f>
        <v>0</v>
      </c>
      <c r="K6836" s="267"/>
      <c r="L6836" s="73"/>
      <c r="M6836" s="27" t="s">
        <v>1</v>
      </c>
      <c r="N6836" s="233" t="s">
        <v>43</v>
      </c>
      <c r="P6836" s="269">
        <f>O6836*H6836</f>
        <v>0</v>
      </c>
      <c r="Q6836" s="269">
        <v>0</v>
      </c>
      <c r="R6836" s="269">
        <f>Q6836*H6836</f>
        <v>0</v>
      </c>
      <c r="S6836" s="269">
        <v>0</v>
      </c>
      <c r="T6836" s="270">
        <f>S6836*H6836</f>
        <v>0</v>
      </c>
      <c r="AR6836" s="271" t="s">
        <v>495</v>
      </c>
      <c r="AT6836" s="271" t="s">
        <v>368</v>
      </c>
      <c r="AU6836" s="271" t="s">
        <v>90</v>
      </c>
      <c r="AY6836" s="53" t="s">
        <v>366</v>
      </c>
      <c r="BE6836" s="179">
        <f>IF(N6836="základná",J6836,0)</f>
        <v>0</v>
      </c>
      <c r="BF6836" s="179">
        <f>IF(N6836="znížená",J6836,0)</f>
        <v>0</v>
      </c>
      <c r="BG6836" s="179">
        <f>IF(N6836="zákl. prenesená",J6836,0)</f>
        <v>0</v>
      </c>
      <c r="BH6836" s="179">
        <f>IF(N6836="zníž. prenesená",J6836,0)</f>
        <v>0</v>
      </c>
      <c r="BI6836" s="179">
        <f>IF(N6836="nulová",J6836,0)</f>
        <v>0</v>
      </c>
      <c r="BJ6836" s="53" t="s">
        <v>90</v>
      </c>
      <c r="BK6836" s="179">
        <f>ROUND(I6836*H6836,2)</f>
        <v>0</v>
      </c>
      <c r="BL6836" s="53" t="s">
        <v>495</v>
      </c>
      <c r="BM6836" s="271" t="s">
        <v>5942</v>
      </c>
    </row>
    <row r="6837" spans="2:65" s="273" customFormat="1">
      <c r="B6837" s="272"/>
      <c r="D6837" s="274" t="s">
        <v>373</v>
      </c>
      <c r="E6837" s="275" t="s">
        <v>1</v>
      </c>
      <c r="F6837" s="276" t="s">
        <v>5943</v>
      </c>
      <c r="H6837" s="275" t="s">
        <v>1</v>
      </c>
      <c r="L6837" s="272"/>
      <c r="M6837" s="277"/>
      <c r="T6837" s="278"/>
      <c r="AT6837" s="275" t="s">
        <v>373</v>
      </c>
      <c r="AU6837" s="275" t="s">
        <v>90</v>
      </c>
      <c r="AV6837" s="273" t="s">
        <v>84</v>
      </c>
      <c r="AW6837" s="273" t="s">
        <v>31</v>
      </c>
      <c r="AX6837" s="273" t="s">
        <v>77</v>
      </c>
      <c r="AY6837" s="275" t="s">
        <v>366</v>
      </c>
    </row>
    <row r="6838" spans="2:65" s="280" customFormat="1">
      <c r="B6838" s="279"/>
      <c r="D6838" s="274" t="s">
        <v>373</v>
      </c>
      <c r="E6838" s="281" t="s">
        <v>1</v>
      </c>
      <c r="F6838" s="282" t="s">
        <v>84</v>
      </c>
      <c r="H6838" s="283">
        <v>1</v>
      </c>
      <c r="L6838" s="279"/>
      <c r="M6838" s="284"/>
      <c r="T6838" s="285"/>
      <c r="AT6838" s="281" t="s">
        <v>373</v>
      </c>
      <c r="AU6838" s="281" t="s">
        <v>90</v>
      </c>
      <c r="AV6838" s="280" t="s">
        <v>90</v>
      </c>
      <c r="AW6838" s="280" t="s">
        <v>31</v>
      </c>
      <c r="AX6838" s="280" t="s">
        <v>77</v>
      </c>
      <c r="AY6838" s="281" t="s">
        <v>366</v>
      </c>
    </row>
    <row r="6839" spans="2:65" s="287" customFormat="1">
      <c r="B6839" s="286"/>
      <c r="D6839" s="274" t="s">
        <v>373</v>
      </c>
      <c r="E6839" s="288" t="s">
        <v>1</v>
      </c>
      <c r="F6839" s="289" t="s">
        <v>378</v>
      </c>
      <c r="H6839" s="290">
        <v>1</v>
      </c>
      <c r="L6839" s="286"/>
      <c r="M6839" s="291"/>
      <c r="T6839" s="292"/>
      <c r="AT6839" s="288" t="s">
        <v>373</v>
      </c>
      <c r="AU6839" s="288" t="s">
        <v>90</v>
      </c>
      <c r="AV6839" s="287" t="s">
        <v>371</v>
      </c>
      <c r="AW6839" s="287" t="s">
        <v>31</v>
      </c>
      <c r="AX6839" s="287" t="s">
        <v>84</v>
      </c>
      <c r="AY6839" s="288" t="s">
        <v>366</v>
      </c>
    </row>
    <row r="6840" spans="2:65" s="74" customFormat="1" ht="44.25" customHeight="1">
      <c r="B6840" s="73"/>
      <c r="C6840" s="260" t="s">
        <v>5944</v>
      </c>
      <c r="D6840" s="260" t="s">
        <v>368</v>
      </c>
      <c r="E6840" s="261" t="s">
        <v>5945</v>
      </c>
      <c r="F6840" s="262" t="s">
        <v>5946</v>
      </c>
      <c r="G6840" s="263" t="s">
        <v>630</v>
      </c>
      <c r="H6840" s="264">
        <v>3</v>
      </c>
      <c r="I6840" s="26"/>
      <c r="J6840" s="266">
        <f>ROUND(I6840*H6840,2)</f>
        <v>0</v>
      </c>
      <c r="K6840" s="267"/>
      <c r="L6840" s="73"/>
      <c r="M6840" s="27" t="s">
        <v>1</v>
      </c>
      <c r="N6840" s="233" t="s">
        <v>43</v>
      </c>
      <c r="P6840" s="269">
        <f>O6840*H6840</f>
        <v>0</v>
      </c>
      <c r="Q6840" s="269">
        <v>0</v>
      </c>
      <c r="R6840" s="269">
        <f>Q6840*H6840</f>
        <v>0</v>
      </c>
      <c r="S6840" s="269">
        <v>0</v>
      </c>
      <c r="T6840" s="270">
        <f>S6840*H6840</f>
        <v>0</v>
      </c>
      <c r="AR6840" s="271" t="s">
        <v>495</v>
      </c>
      <c r="AT6840" s="271" t="s">
        <v>368</v>
      </c>
      <c r="AU6840" s="271" t="s">
        <v>90</v>
      </c>
      <c r="AY6840" s="53" t="s">
        <v>366</v>
      </c>
      <c r="BE6840" s="179">
        <f>IF(N6840="základná",J6840,0)</f>
        <v>0</v>
      </c>
      <c r="BF6840" s="179">
        <f>IF(N6840="znížená",J6840,0)</f>
        <v>0</v>
      </c>
      <c r="BG6840" s="179">
        <f>IF(N6840="zákl. prenesená",J6840,0)</f>
        <v>0</v>
      </c>
      <c r="BH6840" s="179">
        <f>IF(N6840="zníž. prenesená",J6840,0)</f>
        <v>0</v>
      </c>
      <c r="BI6840" s="179">
        <f>IF(N6840="nulová",J6840,0)</f>
        <v>0</v>
      </c>
      <c r="BJ6840" s="53" t="s">
        <v>90</v>
      </c>
      <c r="BK6840" s="179">
        <f>ROUND(I6840*H6840,2)</f>
        <v>0</v>
      </c>
      <c r="BL6840" s="53" t="s">
        <v>495</v>
      </c>
      <c r="BM6840" s="271" t="s">
        <v>5947</v>
      </c>
    </row>
    <row r="6841" spans="2:65" s="273" customFormat="1">
      <c r="B6841" s="272"/>
      <c r="D6841" s="274" t="s">
        <v>373</v>
      </c>
      <c r="E6841" s="275" t="s">
        <v>1</v>
      </c>
      <c r="F6841" s="276" t="s">
        <v>5928</v>
      </c>
      <c r="H6841" s="275" t="s">
        <v>1</v>
      </c>
      <c r="L6841" s="272"/>
      <c r="M6841" s="277"/>
      <c r="T6841" s="278"/>
      <c r="AT6841" s="275" t="s">
        <v>373</v>
      </c>
      <c r="AU6841" s="275" t="s">
        <v>90</v>
      </c>
      <c r="AV6841" s="273" t="s">
        <v>84</v>
      </c>
      <c r="AW6841" s="273" t="s">
        <v>31</v>
      </c>
      <c r="AX6841" s="273" t="s">
        <v>77</v>
      </c>
      <c r="AY6841" s="275" t="s">
        <v>366</v>
      </c>
    </row>
    <row r="6842" spans="2:65" s="280" customFormat="1">
      <c r="B6842" s="279"/>
      <c r="D6842" s="274" t="s">
        <v>373</v>
      </c>
      <c r="E6842" s="281" t="s">
        <v>1</v>
      </c>
      <c r="F6842" s="282" t="s">
        <v>149</v>
      </c>
      <c r="H6842" s="283">
        <v>3</v>
      </c>
      <c r="L6842" s="279"/>
      <c r="M6842" s="284"/>
      <c r="T6842" s="285"/>
      <c r="AT6842" s="281" t="s">
        <v>373</v>
      </c>
      <c r="AU6842" s="281" t="s">
        <v>90</v>
      </c>
      <c r="AV6842" s="280" t="s">
        <v>90</v>
      </c>
      <c r="AW6842" s="280" t="s">
        <v>31</v>
      </c>
      <c r="AX6842" s="280" t="s">
        <v>77</v>
      </c>
      <c r="AY6842" s="281" t="s">
        <v>366</v>
      </c>
    </row>
    <row r="6843" spans="2:65" s="287" customFormat="1">
      <c r="B6843" s="286"/>
      <c r="D6843" s="274" t="s">
        <v>373</v>
      </c>
      <c r="E6843" s="288" t="s">
        <v>1</v>
      </c>
      <c r="F6843" s="289" t="s">
        <v>378</v>
      </c>
      <c r="H6843" s="290">
        <v>3</v>
      </c>
      <c r="L6843" s="286"/>
      <c r="M6843" s="291"/>
      <c r="T6843" s="292"/>
      <c r="AT6843" s="288" t="s">
        <v>373</v>
      </c>
      <c r="AU6843" s="288" t="s">
        <v>90</v>
      </c>
      <c r="AV6843" s="287" t="s">
        <v>371</v>
      </c>
      <c r="AW6843" s="287" t="s">
        <v>31</v>
      </c>
      <c r="AX6843" s="287" t="s">
        <v>84</v>
      </c>
      <c r="AY6843" s="288" t="s">
        <v>366</v>
      </c>
    </row>
    <row r="6844" spans="2:65" s="74" customFormat="1" ht="16.5" customHeight="1">
      <c r="B6844" s="73"/>
      <c r="C6844" s="260" t="s">
        <v>5948</v>
      </c>
      <c r="D6844" s="260" t="s">
        <v>368</v>
      </c>
      <c r="E6844" s="261" t="s">
        <v>5949</v>
      </c>
      <c r="F6844" s="262" t="s">
        <v>5950</v>
      </c>
      <c r="G6844" s="263" t="s">
        <v>265</v>
      </c>
      <c r="H6844" s="264">
        <v>103.5</v>
      </c>
      <c r="I6844" s="26"/>
      <c r="J6844" s="266">
        <f>ROUND(I6844*H6844,2)</f>
        <v>0</v>
      </c>
      <c r="K6844" s="267"/>
      <c r="L6844" s="73"/>
      <c r="M6844" s="27" t="s">
        <v>1</v>
      </c>
      <c r="N6844" s="233" t="s">
        <v>43</v>
      </c>
      <c r="P6844" s="269">
        <f>O6844*H6844</f>
        <v>0</v>
      </c>
      <c r="Q6844" s="269">
        <v>0</v>
      </c>
      <c r="R6844" s="269">
        <f>Q6844*H6844</f>
        <v>0</v>
      </c>
      <c r="S6844" s="269">
        <v>0</v>
      </c>
      <c r="T6844" s="270">
        <f>S6844*H6844</f>
        <v>0</v>
      </c>
      <c r="AR6844" s="271" t="s">
        <v>495</v>
      </c>
      <c r="AT6844" s="271" t="s">
        <v>368</v>
      </c>
      <c r="AU6844" s="271" t="s">
        <v>90</v>
      </c>
      <c r="AY6844" s="53" t="s">
        <v>366</v>
      </c>
      <c r="BE6844" s="179">
        <f>IF(N6844="základná",J6844,0)</f>
        <v>0</v>
      </c>
      <c r="BF6844" s="179">
        <f>IF(N6844="znížená",J6844,0)</f>
        <v>0</v>
      </c>
      <c r="BG6844" s="179">
        <f>IF(N6844="zákl. prenesená",J6844,0)</f>
        <v>0</v>
      </c>
      <c r="BH6844" s="179">
        <f>IF(N6844="zníž. prenesená",J6844,0)</f>
        <v>0</v>
      </c>
      <c r="BI6844" s="179">
        <f>IF(N6844="nulová",J6844,0)</f>
        <v>0</v>
      </c>
      <c r="BJ6844" s="53" t="s">
        <v>90</v>
      </c>
      <c r="BK6844" s="179">
        <f>ROUND(I6844*H6844,2)</f>
        <v>0</v>
      </c>
      <c r="BL6844" s="53" t="s">
        <v>495</v>
      </c>
      <c r="BM6844" s="271" t="s">
        <v>5951</v>
      </c>
    </row>
    <row r="6845" spans="2:65" s="280" customFormat="1">
      <c r="B6845" s="279"/>
      <c r="D6845" s="274" t="s">
        <v>373</v>
      </c>
      <c r="E6845" s="281" t="s">
        <v>1</v>
      </c>
      <c r="F6845" s="282" t="s">
        <v>5952</v>
      </c>
      <c r="H6845" s="283">
        <v>103.5</v>
      </c>
      <c r="L6845" s="279"/>
      <c r="M6845" s="284"/>
      <c r="T6845" s="285"/>
      <c r="AT6845" s="281" t="s">
        <v>373</v>
      </c>
      <c r="AU6845" s="281" t="s">
        <v>90</v>
      </c>
      <c r="AV6845" s="280" t="s">
        <v>90</v>
      </c>
      <c r="AW6845" s="280" t="s">
        <v>31</v>
      </c>
      <c r="AX6845" s="280" t="s">
        <v>84</v>
      </c>
      <c r="AY6845" s="281" t="s">
        <v>366</v>
      </c>
    </row>
    <row r="6846" spans="2:65" s="74" customFormat="1" ht="24.2" customHeight="1">
      <c r="B6846" s="73"/>
      <c r="C6846" s="260" t="s">
        <v>5953</v>
      </c>
      <c r="D6846" s="260" t="s">
        <v>368</v>
      </c>
      <c r="E6846" s="261" t="s">
        <v>5954</v>
      </c>
      <c r="F6846" s="262" t="s">
        <v>5955</v>
      </c>
      <c r="G6846" s="263" t="s">
        <v>4281</v>
      </c>
      <c r="H6846" s="30"/>
      <c r="I6846" s="26"/>
      <c r="J6846" s="266">
        <f>ROUND(I6846*H6846,2)</f>
        <v>0</v>
      </c>
      <c r="K6846" s="267"/>
      <c r="L6846" s="73"/>
      <c r="M6846" s="27" t="s">
        <v>1</v>
      </c>
      <c r="N6846" s="233" t="s">
        <v>43</v>
      </c>
      <c r="P6846" s="269">
        <f>O6846*H6846</f>
        <v>0</v>
      </c>
      <c r="Q6846" s="269">
        <v>0</v>
      </c>
      <c r="R6846" s="269">
        <f>Q6846*H6846</f>
        <v>0</v>
      </c>
      <c r="S6846" s="269">
        <v>0</v>
      </c>
      <c r="T6846" s="270">
        <f>S6846*H6846</f>
        <v>0</v>
      </c>
      <c r="AR6846" s="271" t="s">
        <v>495</v>
      </c>
      <c r="AT6846" s="271" t="s">
        <v>368</v>
      </c>
      <c r="AU6846" s="271" t="s">
        <v>90</v>
      </c>
      <c r="AY6846" s="53" t="s">
        <v>366</v>
      </c>
      <c r="BE6846" s="179">
        <f>IF(N6846="základná",J6846,0)</f>
        <v>0</v>
      </c>
      <c r="BF6846" s="179">
        <f>IF(N6846="znížená",J6846,0)</f>
        <v>0</v>
      </c>
      <c r="BG6846" s="179">
        <f>IF(N6846="zákl. prenesená",J6846,0)</f>
        <v>0</v>
      </c>
      <c r="BH6846" s="179">
        <f>IF(N6846="zníž. prenesená",J6846,0)</f>
        <v>0</v>
      </c>
      <c r="BI6846" s="179">
        <f>IF(N6846="nulová",J6846,0)</f>
        <v>0</v>
      </c>
      <c r="BJ6846" s="53" t="s">
        <v>90</v>
      </c>
      <c r="BK6846" s="179">
        <f>ROUND(I6846*H6846,2)</f>
        <v>0</v>
      </c>
      <c r="BL6846" s="53" t="s">
        <v>495</v>
      </c>
      <c r="BM6846" s="271" t="s">
        <v>5956</v>
      </c>
    </row>
    <row r="6847" spans="2:65" s="249" customFormat="1" ht="22.9" customHeight="1">
      <c r="B6847" s="248"/>
      <c r="D6847" s="250" t="s">
        <v>76</v>
      </c>
      <c r="E6847" s="258" t="s">
        <v>5957</v>
      </c>
      <c r="F6847" s="258" t="s">
        <v>5958</v>
      </c>
      <c r="J6847" s="259">
        <f>BK6847</f>
        <v>0</v>
      </c>
      <c r="L6847" s="248"/>
      <c r="M6847" s="253"/>
      <c r="P6847" s="254">
        <f>SUM(P6848:P6975)</f>
        <v>0</v>
      </c>
      <c r="R6847" s="254">
        <f>SUM(R6848:R6975)</f>
        <v>7.6103189499999999</v>
      </c>
      <c r="T6847" s="255">
        <f>SUM(T6848:T6975)</f>
        <v>0</v>
      </c>
      <c r="AR6847" s="250" t="s">
        <v>90</v>
      </c>
      <c r="AT6847" s="256" t="s">
        <v>76</v>
      </c>
      <c r="AU6847" s="256" t="s">
        <v>84</v>
      </c>
      <c r="AY6847" s="250" t="s">
        <v>366</v>
      </c>
      <c r="BK6847" s="257">
        <f>SUM(BK6848:BK6975)</f>
        <v>0</v>
      </c>
    </row>
    <row r="6848" spans="2:65" s="74" customFormat="1" ht="33" customHeight="1">
      <c r="B6848" s="73"/>
      <c r="C6848" s="260" t="s">
        <v>5959</v>
      </c>
      <c r="D6848" s="260" t="s">
        <v>368</v>
      </c>
      <c r="E6848" s="261" t="s">
        <v>5960</v>
      </c>
      <c r="F6848" s="262" t="s">
        <v>5961</v>
      </c>
      <c r="G6848" s="263" t="s">
        <v>249</v>
      </c>
      <c r="H6848" s="264">
        <v>86.77</v>
      </c>
      <c r="I6848" s="26"/>
      <c r="J6848" s="266">
        <f>ROUND(I6848*H6848,2)</f>
        <v>0</v>
      </c>
      <c r="K6848" s="267"/>
      <c r="L6848" s="73"/>
      <c r="M6848" s="27" t="s">
        <v>1</v>
      </c>
      <c r="N6848" s="233" t="s">
        <v>43</v>
      </c>
      <c r="P6848" s="269">
        <f>O6848*H6848</f>
        <v>0</v>
      </c>
      <c r="Q6848" s="269">
        <v>3.9100000000000003E-3</v>
      </c>
      <c r="R6848" s="269">
        <f>Q6848*H6848</f>
        <v>0.33927070000000004</v>
      </c>
      <c r="S6848" s="269">
        <v>0</v>
      </c>
      <c r="T6848" s="270">
        <f>S6848*H6848</f>
        <v>0</v>
      </c>
      <c r="AR6848" s="271" t="s">
        <v>495</v>
      </c>
      <c r="AT6848" s="271" t="s">
        <v>368</v>
      </c>
      <c r="AU6848" s="271" t="s">
        <v>90</v>
      </c>
      <c r="AY6848" s="53" t="s">
        <v>366</v>
      </c>
      <c r="BE6848" s="179">
        <f>IF(N6848="základná",J6848,0)</f>
        <v>0</v>
      </c>
      <c r="BF6848" s="179">
        <f>IF(N6848="znížená",J6848,0)</f>
        <v>0</v>
      </c>
      <c r="BG6848" s="179">
        <f>IF(N6848="zákl. prenesená",J6848,0)</f>
        <v>0</v>
      </c>
      <c r="BH6848" s="179">
        <f>IF(N6848="zníž. prenesená",J6848,0)</f>
        <v>0</v>
      </c>
      <c r="BI6848" s="179">
        <f>IF(N6848="nulová",J6848,0)</f>
        <v>0</v>
      </c>
      <c r="BJ6848" s="53" t="s">
        <v>90</v>
      </c>
      <c r="BK6848" s="179">
        <f>ROUND(I6848*H6848,2)</f>
        <v>0</v>
      </c>
      <c r="BL6848" s="53" t="s">
        <v>495</v>
      </c>
      <c r="BM6848" s="271" t="s">
        <v>5962</v>
      </c>
    </row>
    <row r="6849" spans="2:51" s="273" customFormat="1">
      <c r="B6849" s="272"/>
      <c r="D6849" s="274" t="s">
        <v>373</v>
      </c>
      <c r="E6849" s="275" t="s">
        <v>1</v>
      </c>
      <c r="F6849" s="276" t="s">
        <v>412</v>
      </c>
      <c r="H6849" s="275" t="s">
        <v>1</v>
      </c>
      <c r="L6849" s="272"/>
      <c r="M6849" s="277"/>
      <c r="T6849" s="278"/>
      <c r="AT6849" s="275" t="s">
        <v>373</v>
      </c>
      <c r="AU6849" s="275" t="s">
        <v>90</v>
      </c>
      <c r="AV6849" s="273" t="s">
        <v>84</v>
      </c>
      <c r="AW6849" s="273" t="s">
        <v>31</v>
      </c>
      <c r="AX6849" s="273" t="s">
        <v>77</v>
      </c>
      <c r="AY6849" s="275" t="s">
        <v>366</v>
      </c>
    </row>
    <row r="6850" spans="2:51" s="273" customFormat="1">
      <c r="B6850" s="272"/>
      <c r="D6850" s="274" t="s">
        <v>373</v>
      </c>
      <c r="E6850" s="275" t="s">
        <v>1</v>
      </c>
      <c r="F6850" s="276" t="s">
        <v>5963</v>
      </c>
      <c r="H6850" s="275" t="s">
        <v>1</v>
      </c>
      <c r="L6850" s="272"/>
      <c r="M6850" s="277"/>
      <c r="T6850" s="278"/>
      <c r="AT6850" s="275" t="s">
        <v>373</v>
      </c>
      <c r="AU6850" s="275" t="s">
        <v>90</v>
      </c>
      <c r="AV6850" s="273" t="s">
        <v>84</v>
      </c>
      <c r="AW6850" s="273" t="s">
        <v>31</v>
      </c>
      <c r="AX6850" s="273" t="s">
        <v>77</v>
      </c>
      <c r="AY6850" s="275" t="s">
        <v>366</v>
      </c>
    </row>
    <row r="6851" spans="2:51" s="280" customFormat="1">
      <c r="B6851" s="279"/>
      <c r="D6851" s="274" t="s">
        <v>373</v>
      </c>
      <c r="E6851" s="281" t="s">
        <v>1</v>
      </c>
      <c r="F6851" s="282" t="s">
        <v>3220</v>
      </c>
      <c r="H6851" s="283">
        <v>10.57</v>
      </c>
      <c r="L6851" s="279"/>
      <c r="M6851" s="284"/>
      <c r="T6851" s="285"/>
      <c r="AT6851" s="281" t="s">
        <v>373</v>
      </c>
      <c r="AU6851" s="281" t="s">
        <v>90</v>
      </c>
      <c r="AV6851" s="280" t="s">
        <v>90</v>
      </c>
      <c r="AW6851" s="280" t="s">
        <v>31</v>
      </c>
      <c r="AX6851" s="280" t="s">
        <v>77</v>
      </c>
      <c r="AY6851" s="281" t="s">
        <v>366</v>
      </c>
    </row>
    <row r="6852" spans="2:51" s="280" customFormat="1">
      <c r="B6852" s="279"/>
      <c r="D6852" s="274" t="s">
        <v>373</v>
      </c>
      <c r="E6852" s="281" t="s">
        <v>1</v>
      </c>
      <c r="F6852" s="282" t="s">
        <v>3221</v>
      </c>
      <c r="H6852" s="283">
        <v>1.633</v>
      </c>
      <c r="L6852" s="279"/>
      <c r="M6852" s="284"/>
      <c r="T6852" s="285"/>
      <c r="AT6852" s="281" t="s">
        <v>373</v>
      </c>
      <c r="AU6852" s="281" t="s">
        <v>90</v>
      </c>
      <c r="AV6852" s="280" t="s">
        <v>90</v>
      </c>
      <c r="AW6852" s="280" t="s">
        <v>31</v>
      </c>
      <c r="AX6852" s="280" t="s">
        <v>77</v>
      </c>
      <c r="AY6852" s="281" t="s">
        <v>366</v>
      </c>
    </row>
    <row r="6853" spans="2:51" s="280" customFormat="1">
      <c r="B6853" s="279"/>
      <c r="D6853" s="274" t="s">
        <v>373</v>
      </c>
      <c r="E6853" s="281" t="s">
        <v>1</v>
      </c>
      <c r="F6853" s="282" t="s">
        <v>3222</v>
      </c>
      <c r="H6853" s="283">
        <v>1.272</v>
      </c>
      <c r="L6853" s="279"/>
      <c r="M6853" s="284"/>
      <c r="T6853" s="285"/>
      <c r="AT6853" s="281" t="s">
        <v>373</v>
      </c>
      <c r="AU6853" s="281" t="s">
        <v>90</v>
      </c>
      <c r="AV6853" s="280" t="s">
        <v>90</v>
      </c>
      <c r="AW6853" s="280" t="s">
        <v>31</v>
      </c>
      <c r="AX6853" s="280" t="s">
        <v>77</v>
      </c>
      <c r="AY6853" s="281" t="s">
        <v>366</v>
      </c>
    </row>
    <row r="6854" spans="2:51" s="280" customFormat="1">
      <c r="B6854" s="279"/>
      <c r="D6854" s="274" t="s">
        <v>373</v>
      </c>
      <c r="E6854" s="281" t="s">
        <v>1</v>
      </c>
      <c r="F6854" s="282" t="s">
        <v>3223</v>
      </c>
      <c r="H6854" s="283">
        <v>1.282</v>
      </c>
      <c r="L6854" s="279"/>
      <c r="M6854" s="284"/>
      <c r="T6854" s="285"/>
      <c r="AT6854" s="281" t="s">
        <v>373</v>
      </c>
      <c r="AU6854" s="281" t="s">
        <v>90</v>
      </c>
      <c r="AV6854" s="280" t="s">
        <v>90</v>
      </c>
      <c r="AW6854" s="280" t="s">
        <v>31</v>
      </c>
      <c r="AX6854" s="280" t="s">
        <v>77</v>
      </c>
      <c r="AY6854" s="281" t="s">
        <v>366</v>
      </c>
    </row>
    <row r="6855" spans="2:51" s="273" customFormat="1">
      <c r="B6855" s="272"/>
      <c r="D6855" s="274" t="s">
        <v>373</v>
      </c>
      <c r="E6855" s="275" t="s">
        <v>1</v>
      </c>
      <c r="F6855" s="276" t="s">
        <v>632</v>
      </c>
      <c r="H6855" s="275" t="s">
        <v>1</v>
      </c>
      <c r="L6855" s="272"/>
      <c r="M6855" s="277"/>
      <c r="T6855" s="278"/>
      <c r="AT6855" s="275" t="s">
        <v>373</v>
      </c>
      <c r="AU6855" s="275" t="s">
        <v>90</v>
      </c>
      <c r="AV6855" s="273" t="s">
        <v>84</v>
      </c>
      <c r="AW6855" s="273" t="s">
        <v>31</v>
      </c>
      <c r="AX6855" s="273" t="s">
        <v>77</v>
      </c>
      <c r="AY6855" s="275" t="s">
        <v>366</v>
      </c>
    </row>
    <row r="6856" spans="2:51" s="273" customFormat="1">
      <c r="B6856" s="272"/>
      <c r="D6856" s="274" t="s">
        <v>373</v>
      </c>
      <c r="E6856" s="275" t="s">
        <v>1</v>
      </c>
      <c r="F6856" s="276" t="s">
        <v>5964</v>
      </c>
      <c r="H6856" s="275" t="s">
        <v>1</v>
      </c>
      <c r="L6856" s="272"/>
      <c r="M6856" s="277"/>
      <c r="T6856" s="278"/>
      <c r="AT6856" s="275" t="s">
        <v>373</v>
      </c>
      <c r="AU6856" s="275" t="s">
        <v>90</v>
      </c>
      <c r="AV6856" s="273" t="s">
        <v>84</v>
      </c>
      <c r="AW6856" s="273" t="s">
        <v>31</v>
      </c>
      <c r="AX6856" s="273" t="s">
        <v>77</v>
      </c>
      <c r="AY6856" s="275" t="s">
        <v>366</v>
      </c>
    </row>
    <row r="6857" spans="2:51" s="280" customFormat="1">
      <c r="B6857" s="279"/>
      <c r="D6857" s="274" t="s">
        <v>373</v>
      </c>
      <c r="E6857" s="281" t="s">
        <v>1</v>
      </c>
      <c r="F6857" s="282" t="s">
        <v>5965</v>
      </c>
      <c r="H6857" s="283">
        <v>7.5</v>
      </c>
      <c r="L6857" s="279"/>
      <c r="M6857" s="284"/>
      <c r="T6857" s="285"/>
      <c r="AT6857" s="281" t="s">
        <v>373</v>
      </c>
      <c r="AU6857" s="281" t="s">
        <v>90</v>
      </c>
      <c r="AV6857" s="280" t="s">
        <v>90</v>
      </c>
      <c r="AW6857" s="280" t="s">
        <v>31</v>
      </c>
      <c r="AX6857" s="280" t="s">
        <v>77</v>
      </c>
      <c r="AY6857" s="281" t="s">
        <v>366</v>
      </c>
    </row>
    <row r="6858" spans="2:51" s="273" customFormat="1">
      <c r="B6858" s="272"/>
      <c r="D6858" s="274" t="s">
        <v>373</v>
      </c>
      <c r="E6858" s="275" t="s">
        <v>1</v>
      </c>
      <c r="F6858" s="276" t="s">
        <v>5966</v>
      </c>
      <c r="H6858" s="275" t="s">
        <v>1</v>
      </c>
      <c r="L6858" s="272"/>
      <c r="M6858" s="277"/>
      <c r="T6858" s="278"/>
      <c r="AT6858" s="275" t="s">
        <v>373</v>
      </c>
      <c r="AU6858" s="275" t="s">
        <v>90</v>
      </c>
      <c r="AV6858" s="273" t="s">
        <v>84</v>
      </c>
      <c r="AW6858" s="273" t="s">
        <v>31</v>
      </c>
      <c r="AX6858" s="273" t="s">
        <v>77</v>
      </c>
      <c r="AY6858" s="275" t="s">
        <v>366</v>
      </c>
    </row>
    <row r="6859" spans="2:51" s="280" customFormat="1">
      <c r="B6859" s="279"/>
      <c r="D6859" s="274" t="s">
        <v>373</v>
      </c>
      <c r="E6859" s="281" t="s">
        <v>1</v>
      </c>
      <c r="F6859" s="282" t="s">
        <v>2933</v>
      </c>
      <c r="H6859" s="283">
        <v>11.99</v>
      </c>
      <c r="L6859" s="279"/>
      <c r="M6859" s="284"/>
      <c r="T6859" s="285"/>
      <c r="AT6859" s="281" t="s">
        <v>373</v>
      </c>
      <c r="AU6859" s="281" t="s">
        <v>90</v>
      </c>
      <c r="AV6859" s="280" t="s">
        <v>90</v>
      </c>
      <c r="AW6859" s="280" t="s">
        <v>31</v>
      </c>
      <c r="AX6859" s="280" t="s">
        <v>77</v>
      </c>
      <c r="AY6859" s="281" t="s">
        <v>366</v>
      </c>
    </row>
    <row r="6860" spans="2:51" s="280" customFormat="1">
      <c r="B6860" s="279"/>
      <c r="D6860" s="274" t="s">
        <v>373</v>
      </c>
      <c r="E6860" s="281" t="s">
        <v>1</v>
      </c>
      <c r="F6860" s="282" t="s">
        <v>3225</v>
      </c>
      <c r="H6860" s="283">
        <v>2.0409999999999999</v>
      </c>
      <c r="L6860" s="279"/>
      <c r="M6860" s="284"/>
      <c r="T6860" s="285"/>
      <c r="AT6860" s="281" t="s">
        <v>373</v>
      </c>
      <c r="AU6860" s="281" t="s">
        <v>90</v>
      </c>
      <c r="AV6860" s="280" t="s">
        <v>90</v>
      </c>
      <c r="AW6860" s="280" t="s">
        <v>31</v>
      </c>
      <c r="AX6860" s="280" t="s">
        <v>77</v>
      </c>
      <c r="AY6860" s="281" t="s">
        <v>366</v>
      </c>
    </row>
    <row r="6861" spans="2:51" s="280" customFormat="1">
      <c r="B6861" s="279"/>
      <c r="D6861" s="274" t="s">
        <v>373</v>
      </c>
      <c r="E6861" s="281" t="s">
        <v>1</v>
      </c>
      <c r="F6861" s="282" t="s">
        <v>3222</v>
      </c>
      <c r="H6861" s="283">
        <v>1.272</v>
      </c>
      <c r="L6861" s="279"/>
      <c r="M6861" s="284"/>
      <c r="T6861" s="285"/>
      <c r="AT6861" s="281" t="s">
        <v>373</v>
      </c>
      <c r="AU6861" s="281" t="s">
        <v>90</v>
      </c>
      <c r="AV6861" s="280" t="s">
        <v>90</v>
      </c>
      <c r="AW6861" s="280" t="s">
        <v>31</v>
      </c>
      <c r="AX6861" s="280" t="s">
        <v>77</v>
      </c>
      <c r="AY6861" s="281" t="s">
        <v>366</v>
      </c>
    </row>
    <row r="6862" spans="2:51" s="280" customFormat="1">
      <c r="B6862" s="279"/>
      <c r="D6862" s="274" t="s">
        <v>373</v>
      </c>
      <c r="E6862" s="281" t="s">
        <v>1</v>
      </c>
      <c r="F6862" s="282" t="s">
        <v>3223</v>
      </c>
      <c r="H6862" s="283">
        <v>1.282</v>
      </c>
      <c r="L6862" s="279"/>
      <c r="M6862" s="284"/>
      <c r="T6862" s="285"/>
      <c r="AT6862" s="281" t="s">
        <v>373</v>
      </c>
      <c r="AU6862" s="281" t="s">
        <v>90</v>
      </c>
      <c r="AV6862" s="280" t="s">
        <v>90</v>
      </c>
      <c r="AW6862" s="280" t="s">
        <v>31</v>
      </c>
      <c r="AX6862" s="280" t="s">
        <v>77</v>
      </c>
      <c r="AY6862" s="281" t="s">
        <v>366</v>
      </c>
    </row>
    <row r="6863" spans="2:51" s="273" customFormat="1">
      <c r="B6863" s="272"/>
      <c r="D6863" s="274" t="s">
        <v>373</v>
      </c>
      <c r="E6863" s="275" t="s">
        <v>1</v>
      </c>
      <c r="F6863" s="276" t="s">
        <v>634</v>
      </c>
      <c r="H6863" s="275" t="s">
        <v>1</v>
      </c>
      <c r="L6863" s="272"/>
      <c r="M6863" s="277"/>
      <c r="T6863" s="278"/>
      <c r="AT6863" s="275" t="s">
        <v>373</v>
      </c>
      <c r="AU6863" s="275" t="s">
        <v>90</v>
      </c>
      <c r="AV6863" s="273" t="s">
        <v>84</v>
      </c>
      <c r="AW6863" s="273" t="s">
        <v>31</v>
      </c>
      <c r="AX6863" s="273" t="s">
        <v>77</v>
      </c>
      <c r="AY6863" s="275" t="s">
        <v>366</v>
      </c>
    </row>
    <row r="6864" spans="2:51" s="273" customFormat="1">
      <c r="B6864" s="272"/>
      <c r="D6864" s="274" t="s">
        <v>373</v>
      </c>
      <c r="E6864" s="275" t="s">
        <v>1</v>
      </c>
      <c r="F6864" s="276" t="s">
        <v>5967</v>
      </c>
      <c r="H6864" s="275" t="s">
        <v>1</v>
      </c>
      <c r="L6864" s="272"/>
      <c r="M6864" s="277"/>
      <c r="T6864" s="278"/>
      <c r="AT6864" s="275" t="s">
        <v>373</v>
      </c>
      <c r="AU6864" s="275" t="s">
        <v>90</v>
      </c>
      <c r="AV6864" s="273" t="s">
        <v>84</v>
      </c>
      <c r="AW6864" s="273" t="s">
        <v>31</v>
      </c>
      <c r="AX6864" s="273" t="s">
        <v>77</v>
      </c>
      <c r="AY6864" s="275" t="s">
        <v>366</v>
      </c>
    </row>
    <row r="6865" spans="2:65" s="280" customFormat="1">
      <c r="B6865" s="279"/>
      <c r="D6865" s="274" t="s">
        <v>373</v>
      </c>
      <c r="E6865" s="281" t="s">
        <v>1</v>
      </c>
      <c r="F6865" s="282" t="s">
        <v>5968</v>
      </c>
      <c r="H6865" s="283">
        <v>6.52</v>
      </c>
      <c r="L6865" s="279"/>
      <c r="M6865" s="284"/>
      <c r="T6865" s="285"/>
      <c r="AT6865" s="281" t="s">
        <v>373</v>
      </c>
      <c r="AU6865" s="281" t="s">
        <v>90</v>
      </c>
      <c r="AV6865" s="280" t="s">
        <v>90</v>
      </c>
      <c r="AW6865" s="280" t="s">
        <v>31</v>
      </c>
      <c r="AX6865" s="280" t="s">
        <v>77</v>
      </c>
      <c r="AY6865" s="281" t="s">
        <v>366</v>
      </c>
    </row>
    <row r="6866" spans="2:65" s="273" customFormat="1">
      <c r="B6866" s="272"/>
      <c r="D6866" s="274" t="s">
        <v>373</v>
      </c>
      <c r="E6866" s="275" t="s">
        <v>1</v>
      </c>
      <c r="F6866" s="276" t="s">
        <v>5969</v>
      </c>
      <c r="H6866" s="275" t="s">
        <v>1</v>
      </c>
      <c r="L6866" s="272"/>
      <c r="M6866" s="277"/>
      <c r="T6866" s="278"/>
      <c r="AT6866" s="275" t="s">
        <v>373</v>
      </c>
      <c r="AU6866" s="275" t="s">
        <v>90</v>
      </c>
      <c r="AV6866" s="273" t="s">
        <v>84</v>
      </c>
      <c r="AW6866" s="273" t="s">
        <v>31</v>
      </c>
      <c r="AX6866" s="273" t="s">
        <v>77</v>
      </c>
      <c r="AY6866" s="275" t="s">
        <v>366</v>
      </c>
    </row>
    <row r="6867" spans="2:65" s="280" customFormat="1">
      <c r="B6867" s="279"/>
      <c r="D6867" s="274" t="s">
        <v>373</v>
      </c>
      <c r="E6867" s="281" t="s">
        <v>1</v>
      </c>
      <c r="F6867" s="282" t="s">
        <v>2933</v>
      </c>
      <c r="H6867" s="283">
        <v>11.99</v>
      </c>
      <c r="L6867" s="279"/>
      <c r="M6867" s="284"/>
      <c r="T6867" s="285"/>
      <c r="AT6867" s="281" t="s">
        <v>373</v>
      </c>
      <c r="AU6867" s="281" t="s">
        <v>90</v>
      </c>
      <c r="AV6867" s="280" t="s">
        <v>90</v>
      </c>
      <c r="AW6867" s="280" t="s">
        <v>31</v>
      </c>
      <c r="AX6867" s="280" t="s">
        <v>77</v>
      </c>
      <c r="AY6867" s="281" t="s">
        <v>366</v>
      </c>
    </row>
    <row r="6868" spans="2:65" s="280" customFormat="1">
      <c r="B6868" s="279"/>
      <c r="D6868" s="274" t="s">
        <v>373</v>
      </c>
      <c r="E6868" s="281" t="s">
        <v>1</v>
      </c>
      <c r="F6868" s="282" t="s">
        <v>3227</v>
      </c>
      <c r="H6868" s="283">
        <v>2.7730000000000001</v>
      </c>
      <c r="L6868" s="279"/>
      <c r="M6868" s="284"/>
      <c r="T6868" s="285"/>
      <c r="AT6868" s="281" t="s">
        <v>373</v>
      </c>
      <c r="AU6868" s="281" t="s">
        <v>90</v>
      </c>
      <c r="AV6868" s="280" t="s">
        <v>90</v>
      </c>
      <c r="AW6868" s="280" t="s">
        <v>31</v>
      </c>
      <c r="AX6868" s="280" t="s">
        <v>77</v>
      </c>
      <c r="AY6868" s="281" t="s">
        <v>366</v>
      </c>
    </row>
    <row r="6869" spans="2:65" s="280" customFormat="1">
      <c r="B6869" s="279"/>
      <c r="D6869" s="274" t="s">
        <v>373</v>
      </c>
      <c r="E6869" s="281" t="s">
        <v>1</v>
      </c>
      <c r="F6869" s="282" t="s">
        <v>3228</v>
      </c>
      <c r="H6869" s="283">
        <v>2.7450000000000001</v>
      </c>
      <c r="L6869" s="279"/>
      <c r="M6869" s="284"/>
      <c r="T6869" s="285"/>
      <c r="AT6869" s="281" t="s">
        <v>373</v>
      </c>
      <c r="AU6869" s="281" t="s">
        <v>90</v>
      </c>
      <c r="AV6869" s="280" t="s">
        <v>90</v>
      </c>
      <c r="AW6869" s="280" t="s">
        <v>31</v>
      </c>
      <c r="AX6869" s="280" t="s">
        <v>77</v>
      </c>
      <c r="AY6869" s="281" t="s">
        <v>366</v>
      </c>
    </row>
    <row r="6870" spans="2:65" s="273" customFormat="1">
      <c r="B6870" s="272"/>
      <c r="D6870" s="274" t="s">
        <v>373</v>
      </c>
      <c r="E6870" s="275" t="s">
        <v>1</v>
      </c>
      <c r="F6870" s="276" t="s">
        <v>924</v>
      </c>
      <c r="H6870" s="275" t="s">
        <v>1</v>
      </c>
      <c r="L6870" s="272"/>
      <c r="M6870" s="277"/>
      <c r="T6870" s="278"/>
      <c r="AT6870" s="275" t="s">
        <v>373</v>
      </c>
      <c r="AU6870" s="275" t="s">
        <v>90</v>
      </c>
      <c r="AV6870" s="273" t="s">
        <v>84</v>
      </c>
      <c r="AW6870" s="273" t="s">
        <v>31</v>
      </c>
      <c r="AX6870" s="273" t="s">
        <v>77</v>
      </c>
      <c r="AY6870" s="275" t="s">
        <v>366</v>
      </c>
    </row>
    <row r="6871" spans="2:65" s="273" customFormat="1">
      <c r="B6871" s="272"/>
      <c r="D6871" s="274" t="s">
        <v>373</v>
      </c>
      <c r="E6871" s="275" t="s">
        <v>1</v>
      </c>
      <c r="F6871" s="276" t="s">
        <v>5970</v>
      </c>
      <c r="H6871" s="275" t="s">
        <v>1</v>
      </c>
      <c r="L6871" s="272"/>
      <c r="M6871" s="277"/>
      <c r="T6871" s="278"/>
      <c r="AT6871" s="275" t="s">
        <v>373</v>
      </c>
      <c r="AU6871" s="275" t="s">
        <v>90</v>
      </c>
      <c r="AV6871" s="273" t="s">
        <v>84</v>
      </c>
      <c r="AW6871" s="273" t="s">
        <v>31</v>
      </c>
      <c r="AX6871" s="273" t="s">
        <v>77</v>
      </c>
      <c r="AY6871" s="275" t="s">
        <v>366</v>
      </c>
    </row>
    <row r="6872" spans="2:65" s="280" customFormat="1">
      <c r="B6872" s="279"/>
      <c r="D6872" s="274" t="s">
        <v>373</v>
      </c>
      <c r="E6872" s="281" t="s">
        <v>1</v>
      </c>
      <c r="F6872" s="282" t="s">
        <v>5968</v>
      </c>
      <c r="H6872" s="283">
        <v>6.52</v>
      </c>
      <c r="L6872" s="279"/>
      <c r="M6872" s="284"/>
      <c r="T6872" s="285"/>
      <c r="AT6872" s="281" t="s">
        <v>373</v>
      </c>
      <c r="AU6872" s="281" t="s">
        <v>90</v>
      </c>
      <c r="AV6872" s="280" t="s">
        <v>90</v>
      </c>
      <c r="AW6872" s="280" t="s">
        <v>31</v>
      </c>
      <c r="AX6872" s="280" t="s">
        <v>77</v>
      </c>
      <c r="AY6872" s="281" t="s">
        <v>366</v>
      </c>
    </row>
    <row r="6873" spans="2:65" s="273" customFormat="1">
      <c r="B6873" s="272"/>
      <c r="D6873" s="274" t="s">
        <v>373</v>
      </c>
      <c r="E6873" s="275" t="s">
        <v>1</v>
      </c>
      <c r="F6873" s="276" t="s">
        <v>5971</v>
      </c>
      <c r="H6873" s="275" t="s">
        <v>1</v>
      </c>
      <c r="L6873" s="272"/>
      <c r="M6873" s="277"/>
      <c r="T6873" s="278"/>
      <c r="AT6873" s="275" t="s">
        <v>373</v>
      </c>
      <c r="AU6873" s="275" t="s">
        <v>90</v>
      </c>
      <c r="AV6873" s="273" t="s">
        <v>84</v>
      </c>
      <c r="AW6873" s="273" t="s">
        <v>31</v>
      </c>
      <c r="AX6873" s="273" t="s">
        <v>77</v>
      </c>
      <c r="AY6873" s="275" t="s">
        <v>366</v>
      </c>
    </row>
    <row r="6874" spans="2:65" s="280" customFormat="1">
      <c r="B6874" s="279"/>
      <c r="D6874" s="274" t="s">
        <v>373</v>
      </c>
      <c r="E6874" s="281" t="s">
        <v>1</v>
      </c>
      <c r="F6874" s="282" t="s">
        <v>2933</v>
      </c>
      <c r="H6874" s="283">
        <v>11.99</v>
      </c>
      <c r="L6874" s="279"/>
      <c r="M6874" s="284"/>
      <c r="T6874" s="285"/>
      <c r="AT6874" s="281" t="s">
        <v>373</v>
      </c>
      <c r="AU6874" s="281" t="s">
        <v>90</v>
      </c>
      <c r="AV6874" s="280" t="s">
        <v>90</v>
      </c>
      <c r="AW6874" s="280" t="s">
        <v>31</v>
      </c>
      <c r="AX6874" s="280" t="s">
        <v>77</v>
      </c>
      <c r="AY6874" s="281" t="s">
        <v>366</v>
      </c>
    </row>
    <row r="6875" spans="2:65" s="280" customFormat="1">
      <c r="B6875" s="279"/>
      <c r="D6875" s="274" t="s">
        <v>373</v>
      </c>
      <c r="E6875" s="281" t="s">
        <v>1</v>
      </c>
      <c r="F6875" s="282" t="s">
        <v>3229</v>
      </c>
      <c r="H6875" s="283">
        <v>2.645</v>
      </c>
      <c r="L6875" s="279"/>
      <c r="M6875" s="284"/>
      <c r="T6875" s="285"/>
      <c r="AT6875" s="281" t="s">
        <v>373</v>
      </c>
      <c r="AU6875" s="281" t="s">
        <v>90</v>
      </c>
      <c r="AV6875" s="280" t="s">
        <v>90</v>
      </c>
      <c r="AW6875" s="280" t="s">
        <v>31</v>
      </c>
      <c r="AX6875" s="280" t="s">
        <v>77</v>
      </c>
      <c r="AY6875" s="281" t="s">
        <v>366</v>
      </c>
    </row>
    <row r="6876" spans="2:65" s="280" customFormat="1">
      <c r="B6876" s="279"/>
      <c r="D6876" s="274" t="s">
        <v>373</v>
      </c>
      <c r="E6876" s="281" t="s">
        <v>1</v>
      </c>
      <c r="F6876" s="282" t="s">
        <v>3228</v>
      </c>
      <c r="H6876" s="283">
        <v>2.7450000000000001</v>
      </c>
      <c r="L6876" s="279"/>
      <c r="M6876" s="284"/>
      <c r="T6876" s="285"/>
      <c r="AT6876" s="281" t="s">
        <v>373</v>
      </c>
      <c r="AU6876" s="281" t="s">
        <v>90</v>
      </c>
      <c r="AV6876" s="280" t="s">
        <v>90</v>
      </c>
      <c r="AW6876" s="280" t="s">
        <v>31</v>
      </c>
      <c r="AX6876" s="280" t="s">
        <v>77</v>
      </c>
      <c r="AY6876" s="281" t="s">
        <v>366</v>
      </c>
    </row>
    <row r="6877" spans="2:65" s="287" customFormat="1">
      <c r="B6877" s="286"/>
      <c r="D6877" s="274" t="s">
        <v>373</v>
      </c>
      <c r="E6877" s="288" t="s">
        <v>230</v>
      </c>
      <c r="F6877" s="289" t="s">
        <v>378</v>
      </c>
      <c r="H6877" s="290">
        <v>86.77</v>
      </c>
      <c r="L6877" s="286"/>
      <c r="M6877" s="291"/>
      <c r="T6877" s="292"/>
      <c r="AT6877" s="288" t="s">
        <v>373</v>
      </c>
      <c r="AU6877" s="288" t="s">
        <v>90</v>
      </c>
      <c r="AV6877" s="287" t="s">
        <v>371</v>
      </c>
      <c r="AW6877" s="287" t="s">
        <v>31</v>
      </c>
      <c r="AX6877" s="287" t="s">
        <v>84</v>
      </c>
      <c r="AY6877" s="288" t="s">
        <v>366</v>
      </c>
    </row>
    <row r="6878" spans="2:65" s="273" customFormat="1" ht="22.5">
      <c r="B6878" s="272"/>
      <c r="D6878" s="274" t="s">
        <v>373</v>
      </c>
      <c r="E6878" s="275" t="s">
        <v>1</v>
      </c>
      <c r="F6878" s="276" t="s">
        <v>5972</v>
      </c>
      <c r="H6878" s="275" t="s">
        <v>1</v>
      </c>
      <c r="L6878" s="272"/>
      <c r="M6878" s="277"/>
      <c r="T6878" s="278"/>
      <c r="AT6878" s="275" t="s">
        <v>373</v>
      </c>
      <c r="AU6878" s="275" t="s">
        <v>90</v>
      </c>
      <c r="AV6878" s="273" t="s">
        <v>84</v>
      </c>
      <c r="AW6878" s="273" t="s">
        <v>31</v>
      </c>
      <c r="AX6878" s="273" t="s">
        <v>77</v>
      </c>
      <c r="AY6878" s="275" t="s">
        <v>366</v>
      </c>
    </row>
    <row r="6879" spans="2:65" s="74" customFormat="1" ht="24.2" customHeight="1">
      <c r="B6879" s="73"/>
      <c r="C6879" s="260" t="s">
        <v>5973</v>
      </c>
      <c r="D6879" s="260" t="s">
        <v>368</v>
      </c>
      <c r="E6879" s="261" t="s">
        <v>5974</v>
      </c>
      <c r="F6879" s="262" t="s">
        <v>5975</v>
      </c>
      <c r="G6879" s="263" t="s">
        <v>249</v>
      </c>
      <c r="H6879" s="264">
        <v>13.398999999999999</v>
      </c>
      <c r="I6879" s="26"/>
      <c r="J6879" s="266">
        <f>ROUND(I6879*H6879,2)</f>
        <v>0</v>
      </c>
      <c r="K6879" s="267"/>
      <c r="L6879" s="73"/>
      <c r="M6879" s="27" t="s">
        <v>1</v>
      </c>
      <c r="N6879" s="233" t="s">
        <v>43</v>
      </c>
      <c r="P6879" s="269">
        <f>O6879*H6879</f>
        <v>0</v>
      </c>
      <c r="Q6879" s="269">
        <v>3.65E-3</v>
      </c>
      <c r="R6879" s="269">
        <f>Q6879*H6879</f>
        <v>4.8906349999999994E-2</v>
      </c>
      <c r="S6879" s="269">
        <v>0</v>
      </c>
      <c r="T6879" s="270">
        <f>S6879*H6879</f>
        <v>0</v>
      </c>
      <c r="AR6879" s="271" t="s">
        <v>495</v>
      </c>
      <c r="AT6879" s="271" t="s">
        <v>368</v>
      </c>
      <c r="AU6879" s="271" t="s">
        <v>90</v>
      </c>
      <c r="AY6879" s="53" t="s">
        <v>366</v>
      </c>
      <c r="BE6879" s="179">
        <f>IF(N6879="základná",J6879,0)</f>
        <v>0</v>
      </c>
      <c r="BF6879" s="179">
        <f>IF(N6879="znížená",J6879,0)</f>
        <v>0</v>
      </c>
      <c r="BG6879" s="179">
        <f>IF(N6879="zákl. prenesená",J6879,0)</f>
        <v>0</v>
      </c>
      <c r="BH6879" s="179">
        <f>IF(N6879="zníž. prenesená",J6879,0)</f>
        <v>0</v>
      </c>
      <c r="BI6879" s="179">
        <f>IF(N6879="nulová",J6879,0)</f>
        <v>0</v>
      </c>
      <c r="BJ6879" s="53" t="s">
        <v>90</v>
      </c>
      <c r="BK6879" s="179">
        <f>ROUND(I6879*H6879,2)</f>
        <v>0</v>
      </c>
      <c r="BL6879" s="53" t="s">
        <v>495</v>
      </c>
      <c r="BM6879" s="271" t="s">
        <v>5976</v>
      </c>
    </row>
    <row r="6880" spans="2:65" s="273" customFormat="1">
      <c r="B6880" s="272"/>
      <c r="D6880" s="274" t="s">
        <v>373</v>
      </c>
      <c r="E6880" s="275" t="s">
        <v>1</v>
      </c>
      <c r="F6880" s="276" t="s">
        <v>5977</v>
      </c>
      <c r="H6880" s="275" t="s">
        <v>1</v>
      </c>
      <c r="L6880" s="272"/>
      <c r="M6880" s="277"/>
      <c r="T6880" s="278"/>
      <c r="AT6880" s="275" t="s">
        <v>373</v>
      </c>
      <c r="AU6880" s="275" t="s">
        <v>90</v>
      </c>
      <c r="AV6880" s="273" t="s">
        <v>84</v>
      </c>
      <c r="AW6880" s="273" t="s">
        <v>31</v>
      </c>
      <c r="AX6880" s="273" t="s">
        <v>77</v>
      </c>
      <c r="AY6880" s="275" t="s">
        <v>366</v>
      </c>
    </row>
    <row r="6881" spans="2:65" s="273" customFormat="1">
      <c r="B6881" s="272"/>
      <c r="D6881" s="274" t="s">
        <v>373</v>
      </c>
      <c r="E6881" s="275" t="s">
        <v>1</v>
      </c>
      <c r="F6881" s="276" t="s">
        <v>2787</v>
      </c>
      <c r="H6881" s="275" t="s">
        <v>1</v>
      </c>
      <c r="L6881" s="272"/>
      <c r="M6881" s="277"/>
      <c r="T6881" s="278"/>
      <c r="AT6881" s="275" t="s">
        <v>373</v>
      </c>
      <c r="AU6881" s="275" t="s">
        <v>90</v>
      </c>
      <c r="AV6881" s="273" t="s">
        <v>84</v>
      </c>
      <c r="AW6881" s="273" t="s">
        <v>31</v>
      </c>
      <c r="AX6881" s="273" t="s">
        <v>77</v>
      </c>
      <c r="AY6881" s="275" t="s">
        <v>366</v>
      </c>
    </row>
    <row r="6882" spans="2:65" s="280" customFormat="1">
      <c r="B6882" s="279"/>
      <c r="D6882" s="274" t="s">
        <v>373</v>
      </c>
      <c r="E6882" s="281" t="s">
        <v>1</v>
      </c>
      <c r="F6882" s="282" t="s">
        <v>5978</v>
      </c>
      <c r="H6882" s="283">
        <v>2.3199999999999998</v>
      </c>
      <c r="L6882" s="279"/>
      <c r="M6882" s="284"/>
      <c r="T6882" s="285"/>
      <c r="AT6882" s="281" t="s">
        <v>373</v>
      </c>
      <c r="AU6882" s="281" t="s">
        <v>90</v>
      </c>
      <c r="AV6882" s="280" t="s">
        <v>90</v>
      </c>
      <c r="AW6882" s="280" t="s">
        <v>31</v>
      </c>
      <c r="AX6882" s="280" t="s">
        <v>77</v>
      </c>
      <c r="AY6882" s="281" t="s">
        <v>366</v>
      </c>
    </row>
    <row r="6883" spans="2:65" s="280" customFormat="1">
      <c r="B6883" s="279"/>
      <c r="D6883" s="274" t="s">
        <v>373</v>
      </c>
      <c r="E6883" s="281" t="s">
        <v>1</v>
      </c>
      <c r="F6883" s="282" t="s">
        <v>5979</v>
      </c>
      <c r="H6883" s="283">
        <v>4.2050000000000001</v>
      </c>
      <c r="L6883" s="279"/>
      <c r="M6883" s="284"/>
      <c r="T6883" s="285"/>
      <c r="AT6883" s="281" t="s">
        <v>373</v>
      </c>
      <c r="AU6883" s="281" t="s">
        <v>90</v>
      </c>
      <c r="AV6883" s="280" t="s">
        <v>90</v>
      </c>
      <c r="AW6883" s="280" t="s">
        <v>31</v>
      </c>
      <c r="AX6883" s="280" t="s">
        <v>77</v>
      </c>
      <c r="AY6883" s="281" t="s">
        <v>366</v>
      </c>
    </row>
    <row r="6884" spans="2:65" s="280" customFormat="1">
      <c r="B6884" s="279"/>
      <c r="D6884" s="274" t="s">
        <v>373</v>
      </c>
      <c r="E6884" s="281" t="s">
        <v>1</v>
      </c>
      <c r="F6884" s="282" t="s">
        <v>5980</v>
      </c>
      <c r="H6884" s="283">
        <v>2.5960000000000001</v>
      </c>
      <c r="L6884" s="279"/>
      <c r="M6884" s="284"/>
      <c r="T6884" s="285"/>
      <c r="AT6884" s="281" t="s">
        <v>373</v>
      </c>
      <c r="AU6884" s="281" t="s">
        <v>90</v>
      </c>
      <c r="AV6884" s="280" t="s">
        <v>90</v>
      </c>
      <c r="AW6884" s="280" t="s">
        <v>31</v>
      </c>
      <c r="AX6884" s="280" t="s">
        <v>77</v>
      </c>
      <c r="AY6884" s="281" t="s">
        <v>366</v>
      </c>
    </row>
    <row r="6885" spans="2:65" s="280" customFormat="1">
      <c r="B6885" s="279"/>
      <c r="D6885" s="274" t="s">
        <v>373</v>
      </c>
      <c r="E6885" s="281" t="s">
        <v>1</v>
      </c>
      <c r="F6885" s="282" t="s">
        <v>5981</v>
      </c>
      <c r="H6885" s="283">
        <v>4.2779999999999996</v>
      </c>
      <c r="L6885" s="279"/>
      <c r="M6885" s="284"/>
      <c r="T6885" s="285"/>
      <c r="AT6885" s="281" t="s">
        <v>373</v>
      </c>
      <c r="AU6885" s="281" t="s">
        <v>90</v>
      </c>
      <c r="AV6885" s="280" t="s">
        <v>90</v>
      </c>
      <c r="AW6885" s="280" t="s">
        <v>31</v>
      </c>
      <c r="AX6885" s="280" t="s">
        <v>77</v>
      </c>
      <c r="AY6885" s="281" t="s">
        <v>366</v>
      </c>
    </row>
    <row r="6886" spans="2:65" s="294" customFormat="1">
      <c r="B6886" s="293"/>
      <c r="D6886" s="274" t="s">
        <v>373</v>
      </c>
      <c r="E6886" s="295" t="s">
        <v>1</v>
      </c>
      <c r="F6886" s="296" t="s">
        <v>397</v>
      </c>
      <c r="H6886" s="297">
        <v>13.398999999999999</v>
      </c>
      <c r="L6886" s="293"/>
      <c r="M6886" s="298"/>
      <c r="T6886" s="299"/>
      <c r="AT6886" s="295" t="s">
        <v>373</v>
      </c>
      <c r="AU6886" s="295" t="s">
        <v>90</v>
      </c>
      <c r="AV6886" s="294" t="s">
        <v>149</v>
      </c>
      <c r="AW6886" s="294" t="s">
        <v>31</v>
      </c>
      <c r="AX6886" s="294" t="s">
        <v>77</v>
      </c>
      <c r="AY6886" s="295" t="s">
        <v>366</v>
      </c>
    </row>
    <row r="6887" spans="2:65" s="287" customFormat="1">
      <c r="B6887" s="286"/>
      <c r="D6887" s="274" t="s">
        <v>373</v>
      </c>
      <c r="E6887" s="288" t="s">
        <v>1</v>
      </c>
      <c r="F6887" s="289" t="s">
        <v>378</v>
      </c>
      <c r="H6887" s="290">
        <v>13.398999999999999</v>
      </c>
      <c r="L6887" s="286"/>
      <c r="M6887" s="291"/>
      <c r="T6887" s="292"/>
      <c r="AT6887" s="288" t="s">
        <v>373</v>
      </c>
      <c r="AU6887" s="288" t="s">
        <v>90</v>
      </c>
      <c r="AV6887" s="287" t="s">
        <v>371</v>
      </c>
      <c r="AW6887" s="287" t="s">
        <v>31</v>
      </c>
      <c r="AX6887" s="287" t="s">
        <v>84</v>
      </c>
      <c r="AY6887" s="288" t="s">
        <v>366</v>
      </c>
    </row>
    <row r="6888" spans="2:65" s="74" customFormat="1" ht="24.2" customHeight="1">
      <c r="B6888" s="73"/>
      <c r="C6888" s="300" t="s">
        <v>5982</v>
      </c>
      <c r="D6888" s="300" t="s">
        <v>621</v>
      </c>
      <c r="E6888" s="301" t="s">
        <v>5983</v>
      </c>
      <c r="F6888" s="302" t="s">
        <v>5984</v>
      </c>
      <c r="G6888" s="303" t="s">
        <v>249</v>
      </c>
      <c r="H6888" s="304">
        <v>13.935</v>
      </c>
      <c r="I6888" s="28"/>
      <c r="J6888" s="306">
        <f>ROUND(I6888*H6888,2)</f>
        <v>0</v>
      </c>
      <c r="K6888" s="307"/>
      <c r="L6888" s="308"/>
      <c r="M6888" s="29" t="s">
        <v>1</v>
      </c>
      <c r="N6888" s="310" t="s">
        <v>43</v>
      </c>
      <c r="P6888" s="269">
        <f>O6888*H6888</f>
        <v>0</v>
      </c>
      <c r="Q6888" s="269">
        <v>5.8000000000000003E-2</v>
      </c>
      <c r="R6888" s="269">
        <f>Q6888*H6888</f>
        <v>0.80823000000000012</v>
      </c>
      <c r="S6888" s="269">
        <v>0</v>
      </c>
      <c r="T6888" s="270">
        <f>S6888*H6888</f>
        <v>0</v>
      </c>
      <c r="AR6888" s="271" t="s">
        <v>608</v>
      </c>
      <c r="AT6888" s="271" t="s">
        <v>621</v>
      </c>
      <c r="AU6888" s="271" t="s">
        <v>90</v>
      </c>
      <c r="AY6888" s="53" t="s">
        <v>366</v>
      </c>
      <c r="BE6888" s="179">
        <f>IF(N6888="základná",J6888,0)</f>
        <v>0</v>
      </c>
      <c r="BF6888" s="179">
        <f>IF(N6888="znížená",J6888,0)</f>
        <v>0</v>
      </c>
      <c r="BG6888" s="179">
        <f>IF(N6888="zákl. prenesená",J6888,0)</f>
        <v>0</v>
      </c>
      <c r="BH6888" s="179">
        <f>IF(N6888="zníž. prenesená",J6888,0)</f>
        <v>0</v>
      </c>
      <c r="BI6888" s="179">
        <f>IF(N6888="nulová",J6888,0)</f>
        <v>0</v>
      </c>
      <c r="BJ6888" s="53" t="s">
        <v>90</v>
      </c>
      <c r="BK6888" s="179">
        <f>ROUND(I6888*H6888,2)</f>
        <v>0</v>
      </c>
      <c r="BL6888" s="53" t="s">
        <v>495</v>
      </c>
      <c r="BM6888" s="271" t="s">
        <v>5985</v>
      </c>
    </row>
    <row r="6889" spans="2:65" s="280" customFormat="1">
      <c r="B6889" s="279"/>
      <c r="D6889" s="274" t="s">
        <v>373</v>
      </c>
      <c r="E6889" s="281" t="s">
        <v>1</v>
      </c>
      <c r="F6889" s="282" t="s">
        <v>5986</v>
      </c>
      <c r="H6889" s="283">
        <v>13.935</v>
      </c>
      <c r="L6889" s="279"/>
      <c r="M6889" s="284"/>
      <c r="T6889" s="285"/>
      <c r="AT6889" s="281" t="s">
        <v>373</v>
      </c>
      <c r="AU6889" s="281" t="s">
        <v>90</v>
      </c>
      <c r="AV6889" s="280" t="s">
        <v>90</v>
      </c>
      <c r="AW6889" s="280" t="s">
        <v>31</v>
      </c>
      <c r="AX6889" s="280" t="s">
        <v>84</v>
      </c>
      <c r="AY6889" s="281" t="s">
        <v>366</v>
      </c>
    </row>
    <row r="6890" spans="2:65" s="74" customFormat="1" ht="24.2" customHeight="1">
      <c r="B6890" s="73"/>
      <c r="C6890" s="260" t="s">
        <v>5987</v>
      </c>
      <c r="D6890" s="260" t="s">
        <v>368</v>
      </c>
      <c r="E6890" s="261" t="s">
        <v>5988</v>
      </c>
      <c r="F6890" s="262" t="s">
        <v>5989</v>
      </c>
      <c r="G6890" s="263" t="s">
        <v>265</v>
      </c>
      <c r="H6890" s="264">
        <v>81.619</v>
      </c>
      <c r="I6890" s="26"/>
      <c r="J6890" s="266">
        <f>ROUND(I6890*H6890,2)</f>
        <v>0</v>
      </c>
      <c r="K6890" s="267"/>
      <c r="L6890" s="73"/>
      <c r="M6890" s="27" t="s">
        <v>1</v>
      </c>
      <c r="N6890" s="233" t="s">
        <v>43</v>
      </c>
      <c r="P6890" s="269">
        <f>O6890*H6890</f>
        <v>0</v>
      </c>
      <c r="Q6890" s="269">
        <v>4.1000000000000003E-3</v>
      </c>
      <c r="R6890" s="269">
        <f>Q6890*H6890</f>
        <v>0.33463790000000004</v>
      </c>
      <c r="S6890" s="269">
        <v>0</v>
      </c>
      <c r="T6890" s="270">
        <f>S6890*H6890</f>
        <v>0</v>
      </c>
      <c r="AR6890" s="271" t="s">
        <v>495</v>
      </c>
      <c r="AT6890" s="271" t="s">
        <v>368</v>
      </c>
      <c r="AU6890" s="271" t="s">
        <v>90</v>
      </c>
      <c r="AY6890" s="53" t="s">
        <v>366</v>
      </c>
      <c r="BE6890" s="179">
        <f>IF(N6890="základná",J6890,0)</f>
        <v>0</v>
      </c>
      <c r="BF6890" s="179">
        <f>IF(N6890="znížená",J6890,0)</f>
        <v>0</v>
      </c>
      <c r="BG6890" s="179">
        <f>IF(N6890="zákl. prenesená",J6890,0)</f>
        <v>0</v>
      </c>
      <c r="BH6890" s="179">
        <f>IF(N6890="zníž. prenesená",J6890,0)</f>
        <v>0</v>
      </c>
      <c r="BI6890" s="179">
        <f>IF(N6890="nulová",J6890,0)</f>
        <v>0</v>
      </c>
      <c r="BJ6890" s="53" t="s">
        <v>90</v>
      </c>
      <c r="BK6890" s="179">
        <f>ROUND(I6890*H6890,2)</f>
        <v>0</v>
      </c>
      <c r="BL6890" s="53" t="s">
        <v>495</v>
      </c>
      <c r="BM6890" s="271" t="s">
        <v>5990</v>
      </c>
    </row>
    <row r="6891" spans="2:65" s="273" customFormat="1">
      <c r="B6891" s="272"/>
      <c r="D6891" s="274" t="s">
        <v>373</v>
      </c>
      <c r="E6891" s="275" t="s">
        <v>1</v>
      </c>
      <c r="F6891" s="276" t="s">
        <v>5991</v>
      </c>
      <c r="H6891" s="275" t="s">
        <v>1</v>
      </c>
      <c r="L6891" s="272"/>
      <c r="M6891" s="277"/>
      <c r="T6891" s="278"/>
      <c r="AT6891" s="275" t="s">
        <v>373</v>
      </c>
      <c r="AU6891" s="275" t="s">
        <v>90</v>
      </c>
      <c r="AV6891" s="273" t="s">
        <v>84</v>
      </c>
      <c r="AW6891" s="273" t="s">
        <v>31</v>
      </c>
      <c r="AX6891" s="273" t="s">
        <v>77</v>
      </c>
      <c r="AY6891" s="275" t="s">
        <v>366</v>
      </c>
    </row>
    <row r="6892" spans="2:65" s="273" customFormat="1">
      <c r="B6892" s="272"/>
      <c r="D6892" s="274" t="s">
        <v>373</v>
      </c>
      <c r="E6892" s="275" t="s">
        <v>1</v>
      </c>
      <c r="F6892" s="276" t="s">
        <v>424</v>
      </c>
      <c r="H6892" s="275" t="s">
        <v>1</v>
      </c>
      <c r="L6892" s="272"/>
      <c r="M6892" s="277"/>
      <c r="T6892" s="278"/>
      <c r="AT6892" s="275" t="s">
        <v>373</v>
      </c>
      <c r="AU6892" s="275" t="s">
        <v>90</v>
      </c>
      <c r="AV6892" s="273" t="s">
        <v>84</v>
      </c>
      <c r="AW6892" s="273" t="s">
        <v>31</v>
      </c>
      <c r="AX6892" s="273" t="s">
        <v>77</v>
      </c>
      <c r="AY6892" s="275" t="s">
        <v>366</v>
      </c>
    </row>
    <row r="6893" spans="2:65" s="280" customFormat="1">
      <c r="B6893" s="279"/>
      <c r="D6893" s="274" t="s">
        <v>373</v>
      </c>
      <c r="E6893" s="281" t="s">
        <v>1</v>
      </c>
      <c r="F6893" s="282" t="s">
        <v>5992</v>
      </c>
      <c r="H6893" s="283">
        <v>14.211</v>
      </c>
      <c r="L6893" s="279"/>
      <c r="M6893" s="284"/>
      <c r="T6893" s="285"/>
      <c r="AT6893" s="281" t="s">
        <v>373</v>
      </c>
      <c r="AU6893" s="281" t="s">
        <v>90</v>
      </c>
      <c r="AV6893" s="280" t="s">
        <v>90</v>
      </c>
      <c r="AW6893" s="280" t="s">
        <v>31</v>
      </c>
      <c r="AX6893" s="280" t="s">
        <v>77</v>
      </c>
      <c r="AY6893" s="281" t="s">
        <v>366</v>
      </c>
    </row>
    <row r="6894" spans="2:65" s="273" customFormat="1">
      <c r="B6894" s="272"/>
      <c r="D6894" s="274" t="s">
        <v>373</v>
      </c>
      <c r="E6894" s="275" t="s">
        <v>1</v>
      </c>
      <c r="F6894" s="276" t="s">
        <v>5993</v>
      </c>
      <c r="H6894" s="275" t="s">
        <v>1</v>
      </c>
      <c r="L6894" s="272"/>
      <c r="M6894" s="277"/>
      <c r="T6894" s="278"/>
      <c r="AT6894" s="275" t="s">
        <v>373</v>
      </c>
      <c r="AU6894" s="275" t="s">
        <v>90</v>
      </c>
      <c r="AV6894" s="273" t="s">
        <v>84</v>
      </c>
      <c r="AW6894" s="273" t="s">
        <v>31</v>
      </c>
      <c r="AX6894" s="273" t="s">
        <v>77</v>
      </c>
      <c r="AY6894" s="275" t="s">
        <v>366</v>
      </c>
    </row>
    <row r="6895" spans="2:65" s="280" customFormat="1">
      <c r="B6895" s="279"/>
      <c r="D6895" s="274" t="s">
        <v>373</v>
      </c>
      <c r="E6895" s="281" t="s">
        <v>1</v>
      </c>
      <c r="F6895" s="282" t="s">
        <v>5994</v>
      </c>
      <c r="H6895" s="283">
        <v>5.2830000000000004</v>
      </c>
      <c r="L6895" s="279"/>
      <c r="M6895" s="284"/>
      <c r="T6895" s="285"/>
      <c r="AT6895" s="281" t="s">
        <v>373</v>
      </c>
      <c r="AU6895" s="281" t="s">
        <v>90</v>
      </c>
      <c r="AV6895" s="280" t="s">
        <v>90</v>
      </c>
      <c r="AW6895" s="280" t="s">
        <v>31</v>
      </c>
      <c r="AX6895" s="280" t="s">
        <v>77</v>
      </c>
      <c r="AY6895" s="281" t="s">
        <v>366</v>
      </c>
    </row>
    <row r="6896" spans="2:65" s="294" customFormat="1">
      <c r="B6896" s="293"/>
      <c r="D6896" s="274" t="s">
        <v>373</v>
      </c>
      <c r="E6896" s="295" t="s">
        <v>1</v>
      </c>
      <c r="F6896" s="296" t="s">
        <v>397</v>
      </c>
      <c r="H6896" s="297">
        <v>19.494</v>
      </c>
      <c r="L6896" s="293"/>
      <c r="M6896" s="298"/>
      <c r="T6896" s="299"/>
      <c r="AT6896" s="295" t="s">
        <v>373</v>
      </c>
      <c r="AU6896" s="295" t="s">
        <v>90</v>
      </c>
      <c r="AV6896" s="294" t="s">
        <v>149</v>
      </c>
      <c r="AW6896" s="294" t="s">
        <v>31</v>
      </c>
      <c r="AX6896" s="294" t="s">
        <v>77</v>
      </c>
      <c r="AY6896" s="295" t="s">
        <v>366</v>
      </c>
    </row>
    <row r="6897" spans="2:51" s="273" customFormat="1">
      <c r="B6897" s="272"/>
      <c r="D6897" s="274" t="s">
        <v>373</v>
      </c>
      <c r="E6897" s="275" t="s">
        <v>1</v>
      </c>
      <c r="F6897" s="276" t="s">
        <v>5995</v>
      </c>
      <c r="H6897" s="275" t="s">
        <v>1</v>
      </c>
      <c r="L6897" s="272"/>
      <c r="M6897" s="277"/>
      <c r="T6897" s="278"/>
      <c r="AT6897" s="275" t="s">
        <v>373</v>
      </c>
      <c r="AU6897" s="275" t="s">
        <v>90</v>
      </c>
      <c r="AV6897" s="273" t="s">
        <v>84</v>
      </c>
      <c r="AW6897" s="273" t="s">
        <v>31</v>
      </c>
      <c r="AX6897" s="273" t="s">
        <v>77</v>
      </c>
      <c r="AY6897" s="275" t="s">
        <v>366</v>
      </c>
    </row>
    <row r="6898" spans="2:51" s="273" customFormat="1">
      <c r="B6898" s="272"/>
      <c r="D6898" s="274" t="s">
        <v>373</v>
      </c>
      <c r="E6898" s="275" t="s">
        <v>1</v>
      </c>
      <c r="F6898" s="276" t="s">
        <v>5996</v>
      </c>
      <c r="H6898" s="275" t="s">
        <v>1</v>
      </c>
      <c r="L6898" s="272"/>
      <c r="M6898" s="277"/>
      <c r="T6898" s="278"/>
      <c r="AT6898" s="275" t="s">
        <v>373</v>
      </c>
      <c r="AU6898" s="275" t="s">
        <v>90</v>
      </c>
      <c r="AV6898" s="273" t="s">
        <v>84</v>
      </c>
      <c r="AW6898" s="273" t="s">
        <v>31</v>
      </c>
      <c r="AX6898" s="273" t="s">
        <v>77</v>
      </c>
      <c r="AY6898" s="275" t="s">
        <v>366</v>
      </c>
    </row>
    <row r="6899" spans="2:51" s="280" customFormat="1">
      <c r="B6899" s="279"/>
      <c r="D6899" s="274" t="s">
        <v>373</v>
      </c>
      <c r="E6899" s="281" t="s">
        <v>1</v>
      </c>
      <c r="F6899" s="282" t="s">
        <v>5997</v>
      </c>
      <c r="H6899" s="283">
        <v>6.3520000000000003</v>
      </c>
      <c r="L6899" s="279"/>
      <c r="M6899" s="284"/>
      <c r="T6899" s="285"/>
      <c r="AT6899" s="281" t="s">
        <v>373</v>
      </c>
      <c r="AU6899" s="281" t="s">
        <v>90</v>
      </c>
      <c r="AV6899" s="280" t="s">
        <v>90</v>
      </c>
      <c r="AW6899" s="280" t="s">
        <v>31</v>
      </c>
      <c r="AX6899" s="280" t="s">
        <v>77</v>
      </c>
      <c r="AY6899" s="281" t="s">
        <v>366</v>
      </c>
    </row>
    <row r="6900" spans="2:51" s="273" customFormat="1">
      <c r="B6900" s="272"/>
      <c r="D6900" s="274" t="s">
        <v>373</v>
      </c>
      <c r="E6900" s="275" t="s">
        <v>1</v>
      </c>
      <c r="F6900" s="276" t="s">
        <v>5998</v>
      </c>
      <c r="H6900" s="275" t="s">
        <v>1</v>
      </c>
      <c r="L6900" s="272"/>
      <c r="M6900" s="277"/>
      <c r="T6900" s="278"/>
      <c r="AT6900" s="275" t="s">
        <v>373</v>
      </c>
      <c r="AU6900" s="275" t="s">
        <v>90</v>
      </c>
      <c r="AV6900" s="273" t="s">
        <v>84</v>
      </c>
      <c r="AW6900" s="273" t="s">
        <v>31</v>
      </c>
      <c r="AX6900" s="273" t="s">
        <v>77</v>
      </c>
      <c r="AY6900" s="275" t="s">
        <v>366</v>
      </c>
    </row>
    <row r="6901" spans="2:51" s="280" customFormat="1">
      <c r="B6901" s="279"/>
      <c r="D6901" s="274" t="s">
        <v>373</v>
      </c>
      <c r="E6901" s="281" t="s">
        <v>1</v>
      </c>
      <c r="F6901" s="282" t="s">
        <v>5999</v>
      </c>
      <c r="H6901" s="283">
        <v>14.747</v>
      </c>
      <c r="L6901" s="279"/>
      <c r="M6901" s="284"/>
      <c r="T6901" s="285"/>
      <c r="AT6901" s="281" t="s">
        <v>373</v>
      </c>
      <c r="AU6901" s="281" t="s">
        <v>90</v>
      </c>
      <c r="AV6901" s="280" t="s">
        <v>90</v>
      </c>
      <c r="AW6901" s="280" t="s">
        <v>31</v>
      </c>
      <c r="AX6901" s="280" t="s">
        <v>77</v>
      </c>
      <c r="AY6901" s="281" t="s">
        <v>366</v>
      </c>
    </row>
    <row r="6902" spans="2:51" s="273" customFormat="1">
      <c r="B6902" s="272"/>
      <c r="D6902" s="274" t="s">
        <v>373</v>
      </c>
      <c r="E6902" s="275" t="s">
        <v>1</v>
      </c>
      <c r="F6902" s="276" t="s">
        <v>6000</v>
      </c>
      <c r="H6902" s="275" t="s">
        <v>1</v>
      </c>
      <c r="L6902" s="272"/>
      <c r="M6902" s="277"/>
      <c r="T6902" s="278"/>
      <c r="AT6902" s="275" t="s">
        <v>373</v>
      </c>
      <c r="AU6902" s="275" t="s">
        <v>90</v>
      </c>
      <c r="AV6902" s="273" t="s">
        <v>84</v>
      </c>
      <c r="AW6902" s="273" t="s">
        <v>31</v>
      </c>
      <c r="AX6902" s="273" t="s">
        <v>77</v>
      </c>
      <c r="AY6902" s="275" t="s">
        <v>366</v>
      </c>
    </row>
    <row r="6903" spans="2:51" s="280" customFormat="1">
      <c r="B6903" s="279"/>
      <c r="D6903" s="274" t="s">
        <v>373</v>
      </c>
      <c r="E6903" s="281" t="s">
        <v>1</v>
      </c>
      <c r="F6903" s="282" t="s">
        <v>6001</v>
      </c>
      <c r="H6903" s="283">
        <v>7.5149999999999997</v>
      </c>
      <c r="L6903" s="279"/>
      <c r="M6903" s="284"/>
      <c r="T6903" s="285"/>
      <c r="AT6903" s="281" t="s">
        <v>373</v>
      </c>
      <c r="AU6903" s="281" t="s">
        <v>90</v>
      </c>
      <c r="AV6903" s="280" t="s">
        <v>90</v>
      </c>
      <c r="AW6903" s="280" t="s">
        <v>31</v>
      </c>
      <c r="AX6903" s="280" t="s">
        <v>77</v>
      </c>
      <c r="AY6903" s="281" t="s">
        <v>366</v>
      </c>
    </row>
    <row r="6904" spans="2:51" s="294" customFormat="1">
      <c r="B6904" s="293"/>
      <c r="D6904" s="274" t="s">
        <v>373</v>
      </c>
      <c r="E6904" s="295" t="s">
        <v>1</v>
      </c>
      <c r="F6904" s="296" t="s">
        <v>397</v>
      </c>
      <c r="H6904" s="297">
        <v>28.614000000000001</v>
      </c>
      <c r="L6904" s="293"/>
      <c r="M6904" s="298"/>
      <c r="T6904" s="299"/>
      <c r="AT6904" s="295" t="s">
        <v>373</v>
      </c>
      <c r="AU6904" s="295" t="s">
        <v>90</v>
      </c>
      <c r="AV6904" s="294" t="s">
        <v>149</v>
      </c>
      <c r="AW6904" s="294" t="s">
        <v>31</v>
      </c>
      <c r="AX6904" s="294" t="s">
        <v>77</v>
      </c>
      <c r="AY6904" s="295" t="s">
        <v>366</v>
      </c>
    </row>
    <row r="6905" spans="2:51" s="273" customFormat="1">
      <c r="B6905" s="272"/>
      <c r="D6905" s="274" t="s">
        <v>373</v>
      </c>
      <c r="E6905" s="275" t="s">
        <v>1</v>
      </c>
      <c r="F6905" s="276" t="s">
        <v>6002</v>
      </c>
      <c r="H6905" s="275" t="s">
        <v>1</v>
      </c>
      <c r="L6905" s="272"/>
      <c r="M6905" s="277"/>
      <c r="T6905" s="278"/>
      <c r="AT6905" s="275" t="s">
        <v>373</v>
      </c>
      <c r="AU6905" s="275" t="s">
        <v>90</v>
      </c>
      <c r="AV6905" s="273" t="s">
        <v>84</v>
      </c>
      <c r="AW6905" s="273" t="s">
        <v>31</v>
      </c>
      <c r="AX6905" s="273" t="s">
        <v>77</v>
      </c>
      <c r="AY6905" s="275" t="s">
        <v>366</v>
      </c>
    </row>
    <row r="6906" spans="2:51" s="273" customFormat="1">
      <c r="B6906" s="272"/>
      <c r="D6906" s="274" t="s">
        <v>373</v>
      </c>
      <c r="E6906" s="275" t="s">
        <v>1</v>
      </c>
      <c r="F6906" s="276" t="s">
        <v>6003</v>
      </c>
      <c r="H6906" s="275" t="s">
        <v>1</v>
      </c>
      <c r="L6906" s="272"/>
      <c r="M6906" s="277"/>
      <c r="T6906" s="278"/>
      <c r="AT6906" s="275" t="s">
        <v>373</v>
      </c>
      <c r="AU6906" s="275" t="s">
        <v>90</v>
      </c>
      <c r="AV6906" s="273" t="s">
        <v>84</v>
      </c>
      <c r="AW6906" s="273" t="s">
        <v>31</v>
      </c>
      <c r="AX6906" s="273" t="s">
        <v>77</v>
      </c>
      <c r="AY6906" s="275" t="s">
        <v>366</v>
      </c>
    </row>
    <row r="6907" spans="2:51" s="280" customFormat="1">
      <c r="B6907" s="279"/>
      <c r="D6907" s="274" t="s">
        <v>373</v>
      </c>
      <c r="E6907" s="281" t="s">
        <v>1</v>
      </c>
      <c r="F6907" s="282" t="s">
        <v>6004</v>
      </c>
      <c r="H6907" s="283">
        <v>6.5960000000000001</v>
      </c>
      <c r="L6907" s="279"/>
      <c r="M6907" s="284"/>
      <c r="T6907" s="285"/>
      <c r="AT6907" s="281" t="s">
        <v>373</v>
      </c>
      <c r="AU6907" s="281" t="s">
        <v>90</v>
      </c>
      <c r="AV6907" s="280" t="s">
        <v>90</v>
      </c>
      <c r="AW6907" s="280" t="s">
        <v>31</v>
      </c>
      <c r="AX6907" s="280" t="s">
        <v>77</v>
      </c>
      <c r="AY6907" s="281" t="s">
        <v>366</v>
      </c>
    </row>
    <row r="6908" spans="2:51" s="273" customFormat="1">
      <c r="B6908" s="272"/>
      <c r="D6908" s="274" t="s">
        <v>373</v>
      </c>
      <c r="E6908" s="275" t="s">
        <v>1</v>
      </c>
      <c r="F6908" s="276" t="s">
        <v>6005</v>
      </c>
      <c r="H6908" s="275" t="s">
        <v>1</v>
      </c>
      <c r="L6908" s="272"/>
      <c r="M6908" s="277"/>
      <c r="T6908" s="278"/>
      <c r="AT6908" s="275" t="s">
        <v>373</v>
      </c>
      <c r="AU6908" s="275" t="s">
        <v>90</v>
      </c>
      <c r="AV6908" s="273" t="s">
        <v>84</v>
      </c>
      <c r="AW6908" s="273" t="s">
        <v>31</v>
      </c>
      <c r="AX6908" s="273" t="s">
        <v>77</v>
      </c>
      <c r="AY6908" s="275" t="s">
        <v>366</v>
      </c>
    </row>
    <row r="6909" spans="2:51" s="280" customFormat="1">
      <c r="B6909" s="279"/>
      <c r="D6909" s="274" t="s">
        <v>373</v>
      </c>
      <c r="E6909" s="281" t="s">
        <v>1</v>
      </c>
      <c r="F6909" s="282" t="s">
        <v>6006</v>
      </c>
      <c r="H6909" s="283">
        <v>7.1040000000000001</v>
      </c>
      <c r="L6909" s="279"/>
      <c r="M6909" s="284"/>
      <c r="T6909" s="285"/>
      <c r="AT6909" s="281" t="s">
        <v>373</v>
      </c>
      <c r="AU6909" s="281" t="s">
        <v>90</v>
      </c>
      <c r="AV6909" s="280" t="s">
        <v>90</v>
      </c>
      <c r="AW6909" s="280" t="s">
        <v>31</v>
      </c>
      <c r="AX6909" s="280" t="s">
        <v>77</v>
      </c>
      <c r="AY6909" s="281" t="s">
        <v>366</v>
      </c>
    </row>
    <row r="6910" spans="2:51" s="273" customFormat="1">
      <c r="B6910" s="272"/>
      <c r="D6910" s="274" t="s">
        <v>373</v>
      </c>
      <c r="E6910" s="275" t="s">
        <v>1</v>
      </c>
      <c r="F6910" s="276" t="s">
        <v>6007</v>
      </c>
      <c r="H6910" s="275" t="s">
        <v>1</v>
      </c>
      <c r="L6910" s="272"/>
      <c r="M6910" s="277"/>
      <c r="T6910" s="278"/>
      <c r="AT6910" s="275" t="s">
        <v>373</v>
      </c>
      <c r="AU6910" s="275" t="s">
        <v>90</v>
      </c>
      <c r="AV6910" s="273" t="s">
        <v>84</v>
      </c>
      <c r="AW6910" s="273" t="s">
        <v>31</v>
      </c>
      <c r="AX6910" s="273" t="s">
        <v>77</v>
      </c>
      <c r="AY6910" s="275" t="s">
        <v>366</v>
      </c>
    </row>
    <row r="6911" spans="2:51" s="280" customFormat="1">
      <c r="B6911" s="279"/>
      <c r="D6911" s="274" t="s">
        <v>373</v>
      </c>
      <c r="E6911" s="281" t="s">
        <v>1</v>
      </c>
      <c r="F6911" s="282" t="s">
        <v>6008</v>
      </c>
      <c r="H6911" s="283">
        <v>7.9619999999999997</v>
      </c>
      <c r="L6911" s="279"/>
      <c r="M6911" s="284"/>
      <c r="T6911" s="285"/>
      <c r="AT6911" s="281" t="s">
        <v>373</v>
      </c>
      <c r="AU6911" s="281" t="s">
        <v>90</v>
      </c>
      <c r="AV6911" s="280" t="s">
        <v>90</v>
      </c>
      <c r="AW6911" s="280" t="s">
        <v>31</v>
      </c>
      <c r="AX6911" s="280" t="s">
        <v>77</v>
      </c>
      <c r="AY6911" s="281" t="s">
        <v>366</v>
      </c>
    </row>
    <row r="6912" spans="2:51" s="273" customFormat="1">
      <c r="B6912" s="272"/>
      <c r="D6912" s="274" t="s">
        <v>373</v>
      </c>
      <c r="E6912" s="275" t="s">
        <v>1</v>
      </c>
      <c r="F6912" s="276" t="s">
        <v>6009</v>
      </c>
      <c r="H6912" s="275" t="s">
        <v>1</v>
      </c>
      <c r="L6912" s="272"/>
      <c r="M6912" s="277"/>
      <c r="T6912" s="278"/>
      <c r="AT6912" s="275" t="s">
        <v>373</v>
      </c>
      <c r="AU6912" s="275" t="s">
        <v>90</v>
      </c>
      <c r="AV6912" s="273" t="s">
        <v>84</v>
      </c>
      <c r="AW6912" s="273" t="s">
        <v>31</v>
      </c>
      <c r="AX6912" s="273" t="s">
        <v>77</v>
      </c>
      <c r="AY6912" s="275" t="s">
        <v>366</v>
      </c>
    </row>
    <row r="6913" spans="2:65" s="280" customFormat="1">
      <c r="B6913" s="279"/>
      <c r="D6913" s="274" t="s">
        <v>373</v>
      </c>
      <c r="E6913" s="281" t="s">
        <v>1</v>
      </c>
      <c r="F6913" s="282" t="s">
        <v>6010</v>
      </c>
      <c r="H6913" s="283">
        <v>11.849</v>
      </c>
      <c r="L6913" s="279"/>
      <c r="M6913" s="284"/>
      <c r="T6913" s="285"/>
      <c r="AT6913" s="281" t="s">
        <v>373</v>
      </c>
      <c r="AU6913" s="281" t="s">
        <v>90</v>
      </c>
      <c r="AV6913" s="280" t="s">
        <v>90</v>
      </c>
      <c r="AW6913" s="280" t="s">
        <v>31</v>
      </c>
      <c r="AX6913" s="280" t="s">
        <v>77</v>
      </c>
      <c r="AY6913" s="281" t="s">
        <v>366</v>
      </c>
    </row>
    <row r="6914" spans="2:65" s="294" customFormat="1">
      <c r="B6914" s="293"/>
      <c r="D6914" s="274" t="s">
        <v>373</v>
      </c>
      <c r="E6914" s="295" t="s">
        <v>1</v>
      </c>
      <c r="F6914" s="296" t="s">
        <v>397</v>
      </c>
      <c r="H6914" s="297">
        <v>33.511000000000003</v>
      </c>
      <c r="L6914" s="293"/>
      <c r="M6914" s="298"/>
      <c r="T6914" s="299"/>
      <c r="AT6914" s="295" t="s">
        <v>373</v>
      </c>
      <c r="AU6914" s="295" t="s">
        <v>90</v>
      </c>
      <c r="AV6914" s="294" t="s">
        <v>149</v>
      </c>
      <c r="AW6914" s="294" t="s">
        <v>31</v>
      </c>
      <c r="AX6914" s="294" t="s">
        <v>77</v>
      </c>
      <c r="AY6914" s="295" t="s">
        <v>366</v>
      </c>
    </row>
    <row r="6915" spans="2:65" s="287" customFormat="1">
      <c r="B6915" s="286"/>
      <c r="D6915" s="274" t="s">
        <v>373</v>
      </c>
      <c r="E6915" s="288" t="s">
        <v>272</v>
      </c>
      <c r="F6915" s="289" t="s">
        <v>378</v>
      </c>
      <c r="H6915" s="290">
        <v>81.619</v>
      </c>
      <c r="L6915" s="286"/>
      <c r="M6915" s="291"/>
      <c r="T6915" s="292"/>
      <c r="AT6915" s="288" t="s">
        <v>373</v>
      </c>
      <c r="AU6915" s="288" t="s">
        <v>90</v>
      </c>
      <c r="AV6915" s="287" t="s">
        <v>371</v>
      </c>
      <c r="AW6915" s="287" t="s">
        <v>31</v>
      </c>
      <c r="AX6915" s="287" t="s">
        <v>84</v>
      </c>
      <c r="AY6915" s="288" t="s">
        <v>366</v>
      </c>
    </row>
    <row r="6916" spans="2:65" s="273" customFormat="1" ht="22.5">
      <c r="B6916" s="272"/>
      <c r="D6916" s="274" t="s">
        <v>373</v>
      </c>
      <c r="E6916" s="275" t="s">
        <v>1</v>
      </c>
      <c r="F6916" s="276" t="s">
        <v>5972</v>
      </c>
      <c r="H6916" s="275" t="s">
        <v>1</v>
      </c>
      <c r="L6916" s="272"/>
      <c r="M6916" s="277"/>
      <c r="T6916" s="278"/>
      <c r="AT6916" s="275" t="s">
        <v>373</v>
      </c>
      <c r="AU6916" s="275" t="s">
        <v>90</v>
      </c>
      <c r="AV6916" s="273" t="s">
        <v>84</v>
      </c>
      <c r="AW6916" s="273" t="s">
        <v>31</v>
      </c>
      <c r="AX6916" s="273" t="s">
        <v>77</v>
      </c>
      <c r="AY6916" s="275" t="s">
        <v>366</v>
      </c>
    </row>
    <row r="6917" spans="2:65" s="74" customFormat="1" ht="24.2" customHeight="1">
      <c r="B6917" s="73"/>
      <c r="C6917" s="260" t="s">
        <v>6011</v>
      </c>
      <c r="D6917" s="260" t="s">
        <v>368</v>
      </c>
      <c r="E6917" s="261" t="s">
        <v>6012</v>
      </c>
      <c r="F6917" s="262" t="s">
        <v>6013</v>
      </c>
      <c r="G6917" s="263" t="s">
        <v>265</v>
      </c>
      <c r="H6917" s="264">
        <v>32.298000000000002</v>
      </c>
      <c r="I6917" s="26"/>
      <c r="J6917" s="266">
        <f>ROUND(I6917*H6917,2)</f>
        <v>0</v>
      </c>
      <c r="K6917" s="267"/>
      <c r="L6917" s="73"/>
      <c r="M6917" s="27" t="s">
        <v>1</v>
      </c>
      <c r="N6917" s="233" t="s">
        <v>43</v>
      </c>
      <c r="P6917" s="269">
        <f>O6917*H6917</f>
        <v>0</v>
      </c>
      <c r="Q6917" s="269">
        <v>6.3000000000000003E-4</v>
      </c>
      <c r="R6917" s="269">
        <f>Q6917*H6917</f>
        <v>2.0347740000000003E-2</v>
      </c>
      <c r="S6917" s="269">
        <v>0</v>
      </c>
      <c r="T6917" s="270">
        <f>S6917*H6917</f>
        <v>0</v>
      </c>
      <c r="AR6917" s="271" t="s">
        <v>495</v>
      </c>
      <c r="AT6917" s="271" t="s">
        <v>368</v>
      </c>
      <c r="AU6917" s="271" t="s">
        <v>90</v>
      </c>
      <c r="AY6917" s="53" t="s">
        <v>366</v>
      </c>
      <c r="BE6917" s="179">
        <f>IF(N6917="základná",J6917,0)</f>
        <v>0</v>
      </c>
      <c r="BF6917" s="179">
        <f>IF(N6917="znížená",J6917,0)</f>
        <v>0</v>
      </c>
      <c r="BG6917" s="179">
        <f>IF(N6917="zákl. prenesená",J6917,0)</f>
        <v>0</v>
      </c>
      <c r="BH6917" s="179">
        <f>IF(N6917="zníž. prenesená",J6917,0)</f>
        <v>0</v>
      </c>
      <c r="BI6917" s="179">
        <f>IF(N6917="nulová",J6917,0)</f>
        <v>0</v>
      </c>
      <c r="BJ6917" s="53" t="s">
        <v>90</v>
      </c>
      <c r="BK6917" s="179">
        <f>ROUND(I6917*H6917,2)</f>
        <v>0</v>
      </c>
      <c r="BL6917" s="53" t="s">
        <v>495</v>
      </c>
      <c r="BM6917" s="271" t="s">
        <v>6014</v>
      </c>
    </row>
    <row r="6918" spans="2:65" s="273" customFormat="1">
      <c r="B6918" s="272"/>
      <c r="D6918" s="274" t="s">
        <v>373</v>
      </c>
      <c r="E6918" s="275" t="s">
        <v>1</v>
      </c>
      <c r="F6918" s="276" t="s">
        <v>6015</v>
      </c>
      <c r="H6918" s="275" t="s">
        <v>1</v>
      </c>
      <c r="L6918" s="272"/>
      <c r="M6918" s="277"/>
      <c r="T6918" s="278"/>
      <c r="AT6918" s="275" t="s">
        <v>373</v>
      </c>
      <c r="AU6918" s="275" t="s">
        <v>90</v>
      </c>
      <c r="AV6918" s="273" t="s">
        <v>84</v>
      </c>
      <c r="AW6918" s="273" t="s">
        <v>31</v>
      </c>
      <c r="AX6918" s="273" t="s">
        <v>77</v>
      </c>
      <c r="AY6918" s="275" t="s">
        <v>366</v>
      </c>
    </row>
    <row r="6919" spans="2:65" s="273" customFormat="1">
      <c r="B6919" s="272"/>
      <c r="D6919" s="274" t="s">
        <v>373</v>
      </c>
      <c r="E6919" s="275" t="s">
        <v>1</v>
      </c>
      <c r="F6919" s="276" t="s">
        <v>6016</v>
      </c>
      <c r="H6919" s="275" t="s">
        <v>1</v>
      </c>
      <c r="L6919" s="272"/>
      <c r="M6919" s="277"/>
      <c r="T6919" s="278"/>
      <c r="AT6919" s="275" t="s">
        <v>373</v>
      </c>
      <c r="AU6919" s="275" t="s">
        <v>90</v>
      </c>
      <c r="AV6919" s="273" t="s">
        <v>84</v>
      </c>
      <c r="AW6919" s="273" t="s">
        <v>31</v>
      </c>
      <c r="AX6919" s="273" t="s">
        <v>77</v>
      </c>
      <c r="AY6919" s="275" t="s">
        <v>366</v>
      </c>
    </row>
    <row r="6920" spans="2:65" s="280" customFormat="1">
      <c r="B6920" s="279"/>
      <c r="D6920" s="274" t="s">
        <v>373</v>
      </c>
      <c r="E6920" s="281" t="s">
        <v>1</v>
      </c>
      <c r="F6920" s="282" t="s">
        <v>6017</v>
      </c>
      <c r="H6920" s="283">
        <v>7.4740000000000002</v>
      </c>
      <c r="L6920" s="279"/>
      <c r="M6920" s="284"/>
      <c r="T6920" s="285"/>
      <c r="AT6920" s="281" t="s">
        <v>373</v>
      </c>
      <c r="AU6920" s="281" t="s">
        <v>90</v>
      </c>
      <c r="AV6920" s="280" t="s">
        <v>90</v>
      </c>
      <c r="AW6920" s="280" t="s">
        <v>31</v>
      </c>
      <c r="AX6920" s="280" t="s">
        <v>77</v>
      </c>
      <c r="AY6920" s="281" t="s">
        <v>366</v>
      </c>
    </row>
    <row r="6921" spans="2:65" s="273" customFormat="1">
      <c r="B6921" s="272"/>
      <c r="D6921" s="274" t="s">
        <v>373</v>
      </c>
      <c r="E6921" s="275" t="s">
        <v>1</v>
      </c>
      <c r="F6921" s="276" t="s">
        <v>6018</v>
      </c>
      <c r="H6921" s="275" t="s">
        <v>1</v>
      </c>
      <c r="L6921" s="272"/>
      <c r="M6921" s="277"/>
      <c r="T6921" s="278"/>
      <c r="AT6921" s="275" t="s">
        <v>373</v>
      </c>
      <c r="AU6921" s="275" t="s">
        <v>90</v>
      </c>
      <c r="AV6921" s="273" t="s">
        <v>84</v>
      </c>
      <c r="AW6921" s="273" t="s">
        <v>31</v>
      </c>
      <c r="AX6921" s="273" t="s">
        <v>77</v>
      </c>
      <c r="AY6921" s="275" t="s">
        <v>366</v>
      </c>
    </row>
    <row r="6922" spans="2:65" s="280" customFormat="1">
      <c r="B6922" s="279"/>
      <c r="D6922" s="274" t="s">
        <v>373</v>
      </c>
      <c r="E6922" s="281" t="s">
        <v>1</v>
      </c>
      <c r="F6922" s="282" t="s">
        <v>6019</v>
      </c>
      <c r="H6922" s="283">
        <v>7.8840000000000003</v>
      </c>
      <c r="L6922" s="279"/>
      <c r="M6922" s="284"/>
      <c r="T6922" s="285"/>
      <c r="AT6922" s="281" t="s">
        <v>373</v>
      </c>
      <c r="AU6922" s="281" t="s">
        <v>90</v>
      </c>
      <c r="AV6922" s="280" t="s">
        <v>90</v>
      </c>
      <c r="AW6922" s="280" t="s">
        <v>31</v>
      </c>
      <c r="AX6922" s="280" t="s">
        <v>77</v>
      </c>
      <c r="AY6922" s="281" t="s">
        <v>366</v>
      </c>
    </row>
    <row r="6923" spans="2:65" s="273" customFormat="1">
      <c r="B6923" s="272"/>
      <c r="D6923" s="274" t="s">
        <v>373</v>
      </c>
      <c r="E6923" s="275" t="s">
        <v>1</v>
      </c>
      <c r="F6923" s="276" t="s">
        <v>6020</v>
      </c>
      <c r="H6923" s="275" t="s">
        <v>1</v>
      </c>
      <c r="L6923" s="272"/>
      <c r="M6923" s="277"/>
      <c r="T6923" s="278"/>
      <c r="AT6923" s="275" t="s">
        <v>373</v>
      </c>
      <c r="AU6923" s="275" t="s">
        <v>90</v>
      </c>
      <c r="AV6923" s="273" t="s">
        <v>84</v>
      </c>
      <c r="AW6923" s="273" t="s">
        <v>31</v>
      </c>
      <c r="AX6923" s="273" t="s">
        <v>77</v>
      </c>
      <c r="AY6923" s="275" t="s">
        <v>366</v>
      </c>
    </row>
    <row r="6924" spans="2:65" s="280" customFormat="1">
      <c r="B6924" s="279"/>
      <c r="D6924" s="274" t="s">
        <v>373</v>
      </c>
      <c r="E6924" s="281" t="s">
        <v>1</v>
      </c>
      <c r="F6924" s="282" t="s">
        <v>6021</v>
      </c>
      <c r="H6924" s="283">
        <v>7.99</v>
      </c>
      <c r="L6924" s="279"/>
      <c r="M6924" s="284"/>
      <c r="T6924" s="285"/>
      <c r="AT6924" s="281" t="s">
        <v>373</v>
      </c>
      <c r="AU6924" s="281" t="s">
        <v>90</v>
      </c>
      <c r="AV6924" s="280" t="s">
        <v>90</v>
      </c>
      <c r="AW6924" s="280" t="s">
        <v>31</v>
      </c>
      <c r="AX6924" s="280" t="s">
        <v>77</v>
      </c>
      <c r="AY6924" s="281" t="s">
        <v>366</v>
      </c>
    </row>
    <row r="6925" spans="2:65" s="294" customFormat="1">
      <c r="B6925" s="293"/>
      <c r="D6925" s="274" t="s">
        <v>373</v>
      </c>
      <c r="E6925" s="295" t="s">
        <v>1</v>
      </c>
      <c r="F6925" s="296" t="s">
        <v>397</v>
      </c>
      <c r="H6925" s="297">
        <v>23.347999999999999</v>
      </c>
      <c r="L6925" s="293"/>
      <c r="M6925" s="298"/>
      <c r="T6925" s="299"/>
      <c r="AT6925" s="295" t="s">
        <v>373</v>
      </c>
      <c r="AU6925" s="295" t="s">
        <v>90</v>
      </c>
      <c r="AV6925" s="294" t="s">
        <v>149</v>
      </c>
      <c r="AW6925" s="294" t="s">
        <v>31</v>
      </c>
      <c r="AX6925" s="294" t="s">
        <v>77</v>
      </c>
      <c r="AY6925" s="295" t="s">
        <v>366</v>
      </c>
    </row>
    <row r="6926" spans="2:65" s="273" customFormat="1">
      <c r="B6926" s="272"/>
      <c r="D6926" s="274" t="s">
        <v>373</v>
      </c>
      <c r="E6926" s="275" t="s">
        <v>1</v>
      </c>
      <c r="F6926" s="276" t="s">
        <v>6022</v>
      </c>
      <c r="H6926" s="275" t="s">
        <v>1</v>
      </c>
      <c r="L6926" s="272"/>
      <c r="M6926" s="277"/>
      <c r="T6926" s="278"/>
      <c r="AT6926" s="275" t="s">
        <v>373</v>
      </c>
      <c r="AU6926" s="275" t="s">
        <v>90</v>
      </c>
      <c r="AV6926" s="273" t="s">
        <v>84</v>
      </c>
      <c r="AW6926" s="273" t="s">
        <v>31</v>
      </c>
      <c r="AX6926" s="273" t="s">
        <v>77</v>
      </c>
      <c r="AY6926" s="275" t="s">
        <v>366</v>
      </c>
    </row>
    <row r="6927" spans="2:65" s="273" customFormat="1">
      <c r="B6927" s="272"/>
      <c r="D6927" s="274" t="s">
        <v>373</v>
      </c>
      <c r="E6927" s="275" t="s">
        <v>1</v>
      </c>
      <c r="F6927" s="276" t="s">
        <v>772</v>
      </c>
      <c r="H6927" s="275" t="s">
        <v>1</v>
      </c>
      <c r="L6927" s="272"/>
      <c r="M6927" s="277"/>
      <c r="T6927" s="278"/>
      <c r="AT6927" s="275" t="s">
        <v>373</v>
      </c>
      <c r="AU6927" s="275" t="s">
        <v>90</v>
      </c>
      <c r="AV6927" s="273" t="s">
        <v>84</v>
      </c>
      <c r="AW6927" s="273" t="s">
        <v>31</v>
      </c>
      <c r="AX6927" s="273" t="s">
        <v>77</v>
      </c>
      <c r="AY6927" s="275" t="s">
        <v>366</v>
      </c>
    </row>
    <row r="6928" spans="2:65" s="280" customFormat="1">
      <c r="B6928" s="279"/>
      <c r="D6928" s="274" t="s">
        <v>373</v>
      </c>
      <c r="E6928" s="281" t="s">
        <v>1</v>
      </c>
      <c r="F6928" s="282" t="s">
        <v>6023</v>
      </c>
      <c r="H6928" s="283">
        <v>8.9499999999999993</v>
      </c>
      <c r="L6928" s="279"/>
      <c r="M6928" s="284"/>
      <c r="T6928" s="285"/>
      <c r="AT6928" s="281" t="s">
        <v>373</v>
      </c>
      <c r="AU6928" s="281" t="s">
        <v>90</v>
      </c>
      <c r="AV6928" s="280" t="s">
        <v>90</v>
      </c>
      <c r="AW6928" s="280" t="s">
        <v>31</v>
      </c>
      <c r="AX6928" s="280" t="s">
        <v>77</v>
      </c>
      <c r="AY6928" s="281" t="s">
        <v>366</v>
      </c>
    </row>
    <row r="6929" spans="2:65" s="294" customFormat="1">
      <c r="B6929" s="293"/>
      <c r="D6929" s="274" t="s">
        <v>373</v>
      </c>
      <c r="E6929" s="295" t="s">
        <v>1</v>
      </c>
      <c r="F6929" s="296" t="s">
        <v>397</v>
      </c>
      <c r="H6929" s="297">
        <v>8.9499999999999993</v>
      </c>
      <c r="L6929" s="293"/>
      <c r="M6929" s="298"/>
      <c r="T6929" s="299"/>
      <c r="AT6929" s="295" t="s">
        <v>373</v>
      </c>
      <c r="AU6929" s="295" t="s">
        <v>90</v>
      </c>
      <c r="AV6929" s="294" t="s">
        <v>149</v>
      </c>
      <c r="AW6929" s="294" t="s">
        <v>31</v>
      </c>
      <c r="AX6929" s="294" t="s">
        <v>77</v>
      </c>
      <c r="AY6929" s="295" t="s">
        <v>366</v>
      </c>
    </row>
    <row r="6930" spans="2:65" s="287" customFormat="1">
      <c r="B6930" s="286"/>
      <c r="D6930" s="274" t="s">
        <v>373</v>
      </c>
      <c r="E6930" s="288" t="s">
        <v>275</v>
      </c>
      <c r="F6930" s="289" t="s">
        <v>378</v>
      </c>
      <c r="H6930" s="290">
        <v>32.298000000000002</v>
      </c>
      <c r="L6930" s="286"/>
      <c r="M6930" s="291"/>
      <c r="T6930" s="292"/>
      <c r="AT6930" s="288" t="s">
        <v>373</v>
      </c>
      <c r="AU6930" s="288" t="s">
        <v>90</v>
      </c>
      <c r="AV6930" s="287" t="s">
        <v>371</v>
      </c>
      <c r="AW6930" s="287" t="s">
        <v>31</v>
      </c>
      <c r="AX6930" s="287" t="s">
        <v>84</v>
      </c>
      <c r="AY6930" s="288" t="s">
        <v>366</v>
      </c>
    </row>
    <row r="6931" spans="2:65" s="273" customFormat="1" ht="22.5">
      <c r="B6931" s="272"/>
      <c r="D6931" s="274" t="s">
        <v>373</v>
      </c>
      <c r="E6931" s="275" t="s">
        <v>1</v>
      </c>
      <c r="F6931" s="276" t="s">
        <v>5972</v>
      </c>
      <c r="H6931" s="275" t="s">
        <v>1</v>
      </c>
      <c r="L6931" s="272"/>
      <c r="M6931" s="277"/>
      <c r="T6931" s="278"/>
      <c r="AT6931" s="275" t="s">
        <v>373</v>
      </c>
      <c r="AU6931" s="275" t="s">
        <v>90</v>
      </c>
      <c r="AV6931" s="273" t="s">
        <v>84</v>
      </c>
      <c r="AW6931" s="273" t="s">
        <v>31</v>
      </c>
      <c r="AX6931" s="273" t="s">
        <v>77</v>
      </c>
      <c r="AY6931" s="275" t="s">
        <v>366</v>
      </c>
    </row>
    <row r="6932" spans="2:65" s="74" customFormat="1" ht="24.2" customHeight="1">
      <c r="B6932" s="73"/>
      <c r="C6932" s="260" t="s">
        <v>6024</v>
      </c>
      <c r="D6932" s="260" t="s">
        <v>368</v>
      </c>
      <c r="E6932" s="261" t="s">
        <v>6025</v>
      </c>
      <c r="F6932" s="262" t="s">
        <v>6026</v>
      </c>
      <c r="G6932" s="263" t="s">
        <v>265</v>
      </c>
      <c r="H6932" s="264">
        <v>112.042</v>
      </c>
      <c r="I6932" s="26"/>
      <c r="J6932" s="266">
        <f>ROUND(I6932*H6932,2)</f>
        <v>0</v>
      </c>
      <c r="K6932" s="267"/>
      <c r="L6932" s="73"/>
      <c r="M6932" s="27" t="s">
        <v>1</v>
      </c>
      <c r="N6932" s="233" t="s">
        <v>43</v>
      </c>
      <c r="P6932" s="269">
        <f>O6932*H6932</f>
        <v>0</v>
      </c>
      <c r="Q6932" s="269">
        <v>8.4999999999999995E-4</v>
      </c>
      <c r="R6932" s="269">
        <f>Q6932*H6932</f>
        <v>9.5235699999999993E-2</v>
      </c>
      <c r="S6932" s="269">
        <v>0</v>
      </c>
      <c r="T6932" s="270">
        <f>S6932*H6932</f>
        <v>0</v>
      </c>
      <c r="AR6932" s="271" t="s">
        <v>495</v>
      </c>
      <c r="AT6932" s="271" t="s">
        <v>368</v>
      </c>
      <c r="AU6932" s="271" t="s">
        <v>90</v>
      </c>
      <c r="AY6932" s="53" t="s">
        <v>366</v>
      </c>
      <c r="BE6932" s="179">
        <f>IF(N6932="základná",J6932,0)</f>
        <v>0</v>
      </c>
      <c r="BF6932" s="179">
        <f>IF(N6932="znížená",J6932,0)</f>
        <v>0</v>
      </c>
      <c r="BG6932" s="179">
        <f>IF(N6932="zákl. prenesená",J6932,0)</f>
        <v>0</v>
      </c>
      <c r="BH6932" s="179">
        <f>IF(N6932="zníž. prenesená",J6932,0)</f>
        <v>0</v>
      </c>
      <c r="BI6932" s="179">
        <f>IF(N6932="nulová",J6932,0)</f>
        <v>0</v>
      </c>
      <c r="BJ6932" s="53" t="s">
        <v>90</v>
      </c>
      <c r="BK6932" s="179">
        <f>ROUND(I6932*H6932,2)</f>
        <v>0</v>
      </c>
      <c r="BL6932" s="53" t="s">
        <v>495</v>
      </c>
      <c r="BM6932" s="271" t="s">
        <v>6027</v>
      </c>
    </row>
    <row r="6933" spans="2:65" s="273" customFormat="1">
      <c r="B6933" s="272"/>
      <c r="D6933" s="274" t="s">
        <v>373</v>
      </c>
      <c r="E6933" s="275" t="s">
        <v>1</v>
      </c>
      <c r="F6933" s="276" t="s">
        <v>412</v>
      </c>
      <c r="H6933" s="275" t="s">
        <v>1</v>
      </c>
      <c r="L6933" s="272"/>
      <c r="M6933" s="277"/>
      <c r="T6933" s="278"/>
      <c r="AT6933" s="275" t="s">
        <v>373</v>
      </c>
      <c r="AU6933" s="275" t="s">
        <v>90</v>
      </c>
      <c r="AV6933" s="273" t="s">
        <v>84</v>
      </c>
      <c r="AW6933" s="273" t="s">
        <v>31</v>
      </c>
      <c r="AX6933" s="273" t="s">
        <v>77</v>
      </c>
      <c r="AY6933" s="275" t="s">
        <v>366</v>
      </c>
    </row>
    <row r="6934" spans="2:65" s="280" customFormat="1">
      <c r="B6934" s="279"/>
      <c r="D6934" s="274" t="s">
        <v>373</v>
      </c>
      <c r="E6934" s="281" t="s">
        <v>1</v>
      </c>
      <c r="F6934" s="282" t="s">
        <v>6028</v>
      </c>
      <c r="H6934" s="283">
        <v>19.294</v>
      </c>
      <c r="L6934" s="279"/>
      <c r="M6934" s="284"/>
      <c r="T6934" s="285"/>
      <c r="AT6934" s="281" t="s">
        <v>373</v>
      </c>
      <c r="AU6934" s="281" t="s">
        <v>90</v>
      </c>
      <c r="AV6934" s="280" t="s">
        <v>90</v>
      </c>
      <c r="AW6934" s="280" t="s">
        <v>31</v>
      </c>
      <c r="AX6934" s="280" t="s">
        <v>77</v>
      </c>
      <c r="AY6934" s="281" t="s">
        <v>366</v>
      </c>
    </row>
    <row r="6935" spans="2:65" s="280" customFormat="1">
      <c r="B6935" s="279"/>
      <c r="D6935" s="274" t="s">
        <v>373</v>
      </c>
      <c r="E6935" s="281" t="s">
        <v>1</v>
      </c>
      <c r="F6935" s="282" t="s">
        <v>6029</v>
      </c>
      <c r="H6935" s="283">
        <v>2.7679999999999998</v>
      </c>
      <c r="L6935" s="279"/>
      <c r="M6935" s="284"/>
      <c r="T6935" s="285"/>
      <c r="AT6935" s="281" t="s">
        <v>373</v>
      </c>
      <c r="AU6935" s="281" t="s">
        <v>90</v>
      </c>
      <c r="AV6935" s="280" t="s">
        <v>90</v>
      </c>
      <c r="AW6935" s="280" t="s">
        <v>31</v>
      </c>
      <c r="AX6935" s="280" t="s">
        <v>77</v>
      </c>
      <c r="AY6935" s="281" t="s">
        <v>366</v>
      </c>
    </row>
    <row r="6936" spans="2:65" s="280" customFormat="1">
      <c r="B6936" s="279"/>
      <c r="D6936" s="274" t="s">
        <v>373</v>
      </c>
      <c r="E6936" s="281" t="s">
        <v>1</v>
      </c>
      <c r="F6936" s="282" t="s">
        <v>6030</v>
      </c>
      <c r="H6936" s="283">
        <v>2.0760000000000001</v>
      </c>
      <c r="L6936" s="279"/>
      <c r="M6936" s="284"/>
      <c r="T6936" s="285"/>
      <c r="AT6936" s="281" t="s">
        <v>373</v>
      </c>
      <c r="AU6936" s="281" t="s">
        <v>90</v>
      </c>
      <c r="AV6936" s="280" t="s">
        <v>90</v>
      </c>
      <c r="AW6936" s="280" t="s">
        <v>31</v>
      </c>
      <c r="AX6936" s="280" t="s">
        <v>77</v>
      </c>
      <c r="AY6936" s="281" t="s">
        <v>366</v>
      </c>
    </row>
    <row r="6937" spans="2:65" s="280" customFormat="1">
      <c r="B6937" s="279"/>
      <c r="D6937" s="274" t="s">
        <v>373</v>
      </c>
      <c r="E6937" s="281" t="s">
        <v>1</v>
      </c>
      <c r="F6937" s="282" t="s">
        <v>6030</v>
      </c>
      <c r="H6937" s="283">
        <v>2.0760000000000001</v>
      </c>
      <c r="L6937" s="279"/>
      <c r="M6937" s="284"/>
      <c r="T6937" s="285"/>
      <c r="AT6937" s="281" t="s">
        <v>373</v>
      </c>
      <c r="AU6937" s="281" t="s">
        <v>90</v>
      </c>
      <c r="AV6937" s="280" t="s">
        <v>90</v>
      </c>
      <c r="AW6937" s="280" t="s">
        <v>31</v>
      </c>
      <c r="AX6937" s="280" t="s">
        <v>77</v>
      </c>
      <c r="AY6937" s="281" t="s">
        <v>366</v>
      </c>
    </row>
    <row r="6938" spans="2:65" s="294" customFormat="1">
      <c r="B6938" s="293"/>
      <c r="D6938" s="274" t="s">
        <v>373</v>
      </c>
      <c r="E6938" s="295" t="s">
        <v>1</v>
      </c>
      <c r="F6938" s="296" t="s">
        <v>397</v>
      </c>
      <c r="H6938" s="297">
        <v>26.213999999999999</v>
      </c>
      <c r="L6938" s="293"/>
      <c r="M6938" s="298"/>
      <c r="T6938" s="299"/>
      <c r="AT6938" s="295" t="s">
        <v>373</v>
      </c>
      <c r="AU6938" s="295" t="s">
        <v>90</v>
      </c>
      <c r="AV6938" s="294" t="s">
        <v>149</v>
      </c>
      <c r="AW6938" s="294" t="s">
        <v>31</v>
      </c>
      <c r="AX6938" s="294" t="s">
        <v>77</v>
      </c>
      <c r="AY6938" s="295" t="s">
        <v>366</v>
      </c>
    </row>
    <row r="6939" spans="2:65" s="273" customFormat="1">
      <c r="B6939" s="272"/>
      <c r="D6939" s="274" t="s">
        <v>373</v>
      </c>
      <c r="E6939" s="275" t="s">
        <v>1</v>
      </c>
      <c r="F6939" s="276" t="s">
        <v>632</v>
      </c>
      <c r="H6939" s="275" t="s">
        <v>1</v>
      </c>
      <c r="L6939" s="272"/>
      <c r="M6939" s="277"/>
      <c r="T6939" s="278"/>
      <c r="AT6939" s="275" t="s">
        <v>373</v>
      </c>
      <c r="AU6939" s="275" t="s">
        <v>90</v>
      </c>
      <c r="AV6939" s="273" t="s">
        <v>84</v>
      </c>
      <c r="AW6939" s="273" t="s">
        <v>31</v>
      </c>
      <c r="AX6939" s="273" t="s">
        <v>77</v>
      </c>
      <c r="AY6939" s="275" t="s">
        <v>366</v>
      </c>
    </row>
    <row r="6940" spans="2:65" s="280" customFormat="1">
      <c r="B6940" s="279"/>
      <c r="D6940" s="274" t="s">
        <v>373</v>
      </c>
      <c r="E6940" s="281" t="s">
        <v>1</v>
      </c>
      <c r="F6940" s="282" t="s">
        <v>6031</v>
      </c>
      <c r="H6940" s="283">
        <v>19.202999999999999</v>
      </c>
      <c r="L6940" s="279"/>
      <c r="M6940" s="284"/>
      <c r="T6940" s="285"/>
      <c r="AT6940" s="281" t="s">
        <v>373</v>
      </c>
      <c r="AU6940" s="281" t="s">
        <v>90</v>
      </c>
      <c r="AV6940" s="280" t="s">
        <v>90</v>
      </c>
      <c r="AW6940" s="280" t="s">
        <v>31</v>
      </c>
      <c r="AX6940" s="280" t="s">
        <v>77</v>
      </c>
      <c r="AY6940" s="281" t="s">
        <v>366</v>
      </c>
    </row>
    <row r="6941" spans="2:65" s="280" customFormat="1">
      <c r="B6941" s="279"/>
      <c r="D6941" s="274" t="s">
        <v>373</v>
      </c>
      <c r="E6941" s="281" t="s">
        <v>1</v>
      </c>
      <c r="F6941" s="282" t="s">
        <v>6032</v>
      </c>
      <c r="H6941" s="283">
        <v>3.44</v>
      </c>
      <c r="L6941" s="279"/>
      <c r="M6941" s="284"/>
      <c r="T6941" s="285"/>
      <c r="AT6941" s="281" t="s">
        <v>373</v>
      </c>
      <c r="AU6941" s="281" t="s">
        <v>90</v>
      </c>
      <c r="AV6941" s="280" t="s">
        <v>90</v>
      </c>
      <c r="AW6941" s="280" t="s">
        <v>31</v>
      </c>
      <c r="AX6941" s="280" t="s">
        <v>77</v>
      </c>
      <c r="AY6941" s="281" t="s">
        <v>366</v>
      </c>
    </row>
    <row r="6942" spans="2:65" s="280" customFormat="1">
      <c r="B6942" s="279"/>
      <c r="D6942" s="274" t="s">
        <v>373</v>
      </c>
      <c r="E6942" s="281" t="s">
        <v>1</v>
      </c>
      <c r="F6942" s="282" t="s">
        <v>6030</v>
      </c>
      <c r="H6942" s="283">
        <v>2.0760000000000001</v>
      </c>
      <c r="L6942" s="279"/>
      <c r="M6942" s="284"/>
      <c r="T6942" s="285"/>
      <c r="AT6942" s="281" t="s">
        <v>373</v>
      </c>
      <c r="AU6942" s="281" t="s">
        <v>90</v>
      </c>
      <c r="AV6942" s="280" t="s">
        <v>90</v>
      </c>
      <c r="AW6942" s="280" t="s">
        <v>31</v>
      </c>
      <c r="AX6942" s="280" t="s">
        <v>77</v>
      </c>
      <c r="AY6942" s="281" t="s">
        <v>366</v>
      </c>
    </row>
    <row r="6943" spans="2:65" s="280" customFormat="1">
      <c r="B6943" s="279"/>
      <c r="D6943" s="274" t="s">
        <v>373</v>
      </c>
      <c r="E6943" s="281" t="s">
        <v>1</v>
      </c>
      <c r="F6943" s="282" t="s">
        <v>6030</v>
      </c>
      <c r="H6943" s="283">
        <v>2.0760000000000001</v>
      </c>
      <c r="L6943" s="279"/>
      <c r="M6943" s="284"/>
      <c r="T6943" s="285"/>
      <c r="AT6943" s="281" t="s">
        <v>373</v>
      </c>
      <c r="AU6943" s="281" t="s">
        <v>90</v>
      </c>
      <c r="AV6943" s="280" t="s">
        <v>90</v>
      </c>
      <c r="AW6943" s="280" t="s">
        <v>31</v>
      </c>
      <c r="AX6943" s="280" t="s">
        <v>77</v>
      </c>
      <c r="AY6943" s="281" t="s">
        <v>366</v>
      </c>
    </row>
    <row r="6944" spans="2:65" s="294" customFormat="1">
      <c r="B6944" s="293"/>
      <c r="D6944" s="274" t="s">
        <v>373</v>
      </c>
      <c r="E6944" s="295" t="s">
        <v>1</v>
      </c>
      <c r="F6944" s="296" t="s">
        <v>397</v>
      </c>
      <c r="H6944" s="297">
        <v>26.795000000000002</v>
      </c>
      <c r="L6944" s="293"/>
      <c r="M6944" s="298"/>
      <c r="T6944" s="299"/>
      <c r="AT6944" s="295" t="s">
        <v>373</v>
      </c>
      <c r="AU6944" s="295" t="s">
        <v>90</v>
      </c>
      <c r="AV6944" s="294" t="s">
        <v>149</v>
      </c>
      <c r="AW6944" s="294" t="s">
        <v>31</v>
      </c>
      <c r="AX6944" s="294" t="s">
        <v>77</v>
      </c>
      <c r="AY6944" s="295" t="s">
        <v>366</v>
      </c>
    </row>
    <row r="6945" spans="2:65" s="273" customFormat="1">
      <c r="B6945" s="272"/>
      <c r="D6945" s="274" t="s">
        <v>373</v>
      </c>
      <c r="E6945" s="275" t="s">
        <v>1</v>
      </c>
      <c r="F6945" s="276" t="s">
        <v>634</v>
      </c>
      <c r="H6945" s="275" t="s">
        <v>1</v>
      </c>
      <c r="L6945" s="272"/>
      <c r="M6945" s="277"/>
      <c r="T6945" s="278"/>
      <c r="AT6945" s="275" t="s">
        <v>373</v>
      </c>
      <c r="AU6945" s="275" t="s">
        <v>90</v>
      </c>
      <c r="AV6945" s="273" t="s">
        <v>84</v>
      </c>
      <c r="AW6945" s="273" t="s">
        <v>31</v>
      </c>
      <c r="AX6945" s="273" t="s">
        <v>77</v>
      </c>
      <c r="AY6945" s="275" t="s">
        <v>366</v>
      </c>
    </row>
    <row r="6946" spans="2:65" s="280" customFormat="1">
      <c r="B6946" s="279"/>
      <c r="D6946" s="274" t="s">
        <v>373</v>
      </c>
      <c r="E6946" s="281" t="s">
        <v>1</v>
      </c>
      <c r="F6946" s="282" t="s">
        <v>6033</v>
      </c>
      <c r="H6946" s="283">
        <v>19.315000000000001</v>
      </c>
      <c r="L6946" s="279"/>
      <c r="M6946" s="284"/>
      <c r="T6946" s="285"/>
      <c r="AT6946" s="281" t="s">
        <v>373</v>
      </c>
      <c r="AU6946" s="281" t="s">
        <v>90</v>
      </c>
      <c r="AV6946" s="280" t="s">
        <v>90</v>
      </c>
      <c r="AW6946" s="280" t="s">
        <v>31</v>
      </c>
      <c r="AX6946" s="280" t="s">
        <v>77</v>
      </c>
      <c r="AY6946" s="281" t="s">
        <v>366</v>
      </c>
    </row>
    <row r="6947" spans="2:65" s="280" customFormat="1">
      <c r="B6947" s="279"/>
      <c r="D6947" s="274" t="s">
        <v>373</v>
      </c>
      <c r="E6947" s="281" t="s">
        <v>1</v>
      </c>
      <c r="F6947" s="282" t="s">
        <v>6034</v>
      </c>
      <c r="H6947" s="283">
        <v>4.68</v>
      </c>
      <c r="L6947" s="279"/>
      <c r="M6947" s="284"/>
      <c r="T6947" s="285"/>
      <c r="AT6947" s="281" t="s">
        <v>373</v>
      </c>
      <c r="AU6947" s="281" t="s">
        <v>90</v>
      </c>
      <c r="AV6947" s="280" t="s">
        <v>90</v>
      </c>
      <c r="AW6947" s="280" t="s">
        <v>31</v>
      </c>
      <c r="AX6947" s="280" t="s">
        <v>77</v>
      </c>
      <c r="AY6947" s="281" t="s">
        <v>366</v>
      </c>
    </row>
    <row r="6948" spans="2:65" s="280" customFormat="1">
      <c r="B6948" s="279"/>
      <c r="D6948" s="274" t="s">
        <v>373</v>
      </c>
      <c r="E6948" s="281" t="s">
        <v>1</v>
      </c>
      <c r="F6948" s="282" t="s">
        <v>6035</v>
      </c>
      <c r="H6948" s="283">
        <v>4.4459999999999997</v>
      </c>
      <c r="L6948" s="279"/>
      <c r="M6948" s="284"/>
      <c r="T6948" s="285"/>
      <c r="AT6948" s="281" t="s">
        <v>373</v>
      </c>
      <c r="AU6948" s="281" t="s">
        <v>90</v>
      </c>
      <c r="AV6948" s="280" t="s">
        <v>90</v>
      </c>
      <c r="AW6948" s="280" t="s">
        <v>31</v>
      </c>
      <c r="AX6948" s="280" t="s">
        <v>77</v>
      </c>
      <c r="AY6948" s="281" t="s">
        <v>366</v>
      </c>
    </row>
    <row r="6949" spans="2:65" s="294" customFormat="1">
      <c r="B6949" s="293"/>
      <c r="D6949" s="274" t="s">
        <v>373</v>
      </c>
      <c r="E6949" s="295" t="s">
        <v>1</v>
      </c>
      <c r="F6949" s="296" t="s">
        <v>397</v>
      </c>
      <c r="H6949" s="297">
        <v>28.440999999999999</v>
      </c>
      <c r="L6949" s="293"/>
      <c r="M6949" s="298"/>
      <c r="T6949" s="299"/>
      <c r="AT6949" s="295" t="s">
        <v>373</v>
      </c>
      <c r="AU6949" s="295" t="s">
        <v>90</v>
      </c>
      <c r="AV6949" s="294" t="s">
        <v>149</v>
      </c>
      <c r="AW6949" s="294" t="s">
        <v>31</v>
      </c>
      <c r="AX6949" s="294" t="s">
        <v>77</v>
      </c>
      <c r="AY6949" s="295" t="s">
        <v>366</v>
      </c>
    </row>
    <row r="6950" spans="2:65" s="280" customFormat="1">
      <c r="B6950" s="279"/>
      <c r="D6950" s="274" t="s">
        <v>373</v>
      </c>
      <c r="E6950" s="281" t="s">
        <v>1</v>
      </c>
      <c r="F6950" s="282" t="s">
        <v>6036</v>
      </c>
      <c r="H6950" s="283">
        <v>21.7</v>
      </c>
      <c r="L6950" s="279"/>
      <c r="M6950" s="284"/>
      <c r="T6950" s="285"/>
      <c r="AT6950" s="281" t="s">
        <v>373</v>
      </c>
      <c r="AU6950" s="281" t="s">
        <v>90</v>
      </c>
      <c r="AV6950" s="280" t="s">
        <v>90</v>
      </c>
      <c r="AW6950" s="280" t="s">
        <v>31</v>
      </c>
      <c r="AX6950" s="280" t="s">
        <v>77</v>
      </c>
      <c r="AY6950" s="281" t="s">
        <v>366</v>
      </c>
    </row>
    <row r="6951" spans="2:65" s="280" customFormat="1">
      <c r="B6951" s="279"/>
      <c r="D6951" s="274" t="s">
        <v>373</v>
      </c>
      <c r="E6951" s="281" t="s">
        <v>1</v>
      </c>
      <c r="F6951" s="282" t="s">
        <v>6035</v>
      </c>
      <c r="H6951" s="283">
        <v>4.4459999999999997</v>
      </c>
      <c r="L6951" s="279"/>
      <c r="M6951" s="284"/>
      <c r="T6951" s="285"/>
      <c r="AT6951" s="281" t="s">
        <v>373</v>
      </c>
      <c r="AU6951" s="281" t="s">
        <v>90</v>
      </c>
      <c r="AV6951" s="280" t="s">
        <v>90</v>
      </c>
      <c r="AW6951" s="280" t="s">
        <v>31</v>
      </c>
      <c r="AX6951" s="280" t="s">
        <v>77</v>
      </c>
      <c r="AY6951" s="281" t="s">
        <v>366</v>
      </c>
    </row>
    <row r="6952" spans="2:65" s="280" customFormat="1">
      <c r="B6952" s="279"/>
      <c r="D6952" s="274" t="s">
        <v>373</v>
      </c>
      <c r="E6952" s="281" t="s">
        <v>1</v>
      </c>
      <c r="F6952" s="282" t="s">
        <v>6035</v>
      </c>
      <c r="H6952" s="283">
        <v>4.4459999999999997</v>
      </c>
      <c r="L6952" s="279"/>
      <c r="M6952" s="284"/>
      <c r="T6952" s="285"/>
      <c r="AT6952" s="281" t="s">
        <v>373</v>
      </c>
      <c r="AU6952" s="281" t="s">
        <v>90</v>
      </c>
      <c r="AV6952" s="280" t="s">
        <v>90</v>
      </c>
      <c r="AW6952" s="280" t="s">
        <v>31</v>
      </c>
      <c r="AX6952" s="280" t="s">
        <v>77</v>
      </c>
      <c r="AY6952" s="281" t="s">
        <v>366</v>
      </c>
    </row>
    <row r="6953" spans="2:65" s="294" customFormat="1">
      <c r="B6953" s="293"/>
      <c r="D6953" s="274" t="s">
        <v>373</v>
      </c>
      <c r="E6953" s="295" t="s">
        <v>1</v>
      </c>
      <c r="F6953" s="296" t="s">
        <v>397</v>
      </c>
      <c r="H6953" s="297">
        <v>30.591999999999999</v>
      </c>
      <c r="L6953" s="293"/>
      <c r="M6953" s="298"/>
      <c r="T6953" s="299"/>
      <c r="AT6953" s="295" t="s">
        <v>373</v>
      </c>
      <c r="AU6953" s="295" t="s">
        <v>90</v>
      </c>
      <c r="AV6953" s="294" t="s">
        <v>149</v>
      </c>
      <c r="AW6953" s="294" t="s">
        <v>31</v>
      </c>
      <c r="AX6953" s="294" t="s">
        <v>77</v>
      </c>
      <c r="AY6953" s="295" t="s">
        <v>366</v>
      </c>
    </row>
    <row r="6954" spans="2:65" s="287" customFormat="1">
      <c r="B6954" s="286"/>
      <c r="D6954" s="274" t="s">
        <v>373</v>
      </c>
      <c r="E6954" s="288" t="s">
        <v>278</v>
      </c>
      <c r="F6954" s="289" t="s">
        <v>378</v>
      </c>
      <c r="H6954" s="290">
        <v>112.042</v>
      </c>
      <c r="L6954" s="286"/>
      <c r="M6954" s="291"/>
      <c r="T6954" s="292"/>
      <c r="AT6954" s="288" t="s">
        <v>373</v>
      </c>
      <c r="AU6954" s="288" t="s">
        <v>90</v>
      </c>
      <c r="AV6954" s="287" t="s">
        <v>371</v>
      </c>
      <c r="AW6954" s="287" t="s">
        <v>31</v>
      </c>
      <c r="AX6954" s="287" t="s">
        <v>84</v>
      </c>
      <c r="AY6954" s="288" t="s">
        <v>366</v>
      </c>
    </row>
    <row r="6955" spans="2:65" s="273" customFormat="1" ht="22.5">
      <c r="B6955" s="272"/>
      <c r="D6955" s="274" t="s">
        <v>373</v>
      </c>
      <c r="E6955" s="275" t="s">
        <v>1</v>
      </c>
      <c r="F6955" s="276" t="s">
        <v>5972</v>
      </c>
      <c r="H6955" s="275" t="s">
        <v>1</v>
      </c>
      <c r="L6955" s="272"/>
      <c r="M6955" s="277"/>
      <c r="T6955" s="278"/>
      <c r="AT6955" s="275" t="s">
        <v>373</v>
      </c>
      <c r="AU6955" s="275" t="s">
        <v>90</v>
      </c>
      <c r="AV6955" s="273" t="s">
        <v>84</v>
      </c>
      <c r="AW6955" s="273" t="s">
        <v>31</v>
      </c>
      <c r="AX6955" s="273" t="s">
        <v>77</v>
      </c>
      <c r="AY6955" s="275" t="s">
        <v>366</v>
      </c>
    </row>
    <row r="6956" spans="2:65" s="74" customFormat="1" ht="37.9" customHeight="1">
      <c r="B6956" s="73"/>
      <c r="C6956" s="260" t="s">
        <v>6037</v>
      </c>
      <c r="D6956" s="260" t="s">
        <v>368</v>
      </c>
      <c r="E6956" s="261" t="s">
        <v>6038</v>
      </c>
      <c r="F6956" s="262" t="s">
        <v>6039</v>
      </c>
      <c r="G6956" s="263" t="s">
        <v>249</v>
      </c>
      <c r="H6956" s="264">
        <v>121.14</v>
      </c>
      <c r="I6956" s="26"/>
      <c r="J6956" s="266">
        <f>ROUND(I6956*H6956,2)</f>
        <v>0</v>
      </c>
      <c r="K6956" s="267"/>
      <c r="L6956" s="73"/>
      <c r="M6956" s="27" t="s">
        <v>1</v>
      </c>
      <c r="N6956" s="233" t="s">
        <v>43</v>
      </c>
      <c r="P6956" s="269">
        <f>O6956*H6956</f>
        <v>0</v>
      </c>
      <c r="Q6956" s="269">
        <v>3.3700000000000002E-3</v>
      </c>
      <c r="R6956" s="269">
        <f>Q6956*H6956</f>
        <v>0.40824180000000004</v>
      </c>
      <c r="S6956" s="269">
        <v>0</v>
      </c>
      <c r="T6956" s="270">
        <f>S6956*H6956</f>
        <v>0</v>
      </c>
      <c r="AR6956" s="271" t="s">
        <v>495</v>
      </c>
      <c r="AT6956" s="271" t="s">
        <v>368</v>
      </c>
      <c r="AU6956" s="271" t="s">
        <v>90</v>
      </c>
      <c r="AY6956" s="53" t="s">
        <v>366</v>
      </c>
      <c r="BE6956" s="179">
        <f>IF(N6956="základná",J6956,0)</f>
        <v>0</v>
      </c>
      <c r="BF6956" s="179">
        <f>IF(N6956="znížená",J6956,0)</f>
        <v>0</v>
      </c>
      <c r="BG6956" s="179">
        <f>IF(N6956="zákl. prenesená",J6956,0)</f>
        <v>0</v>
      </c>
      <c r="BH6956" s="179">
        <f>IF(N6956="zníž. prenesená",J6956,0)</f>
        <v>0</v>
      </c>
      <c r="BI6956" s="179">
        <f>IF(N6956="nulová",J6956,0)</f>
        <v>0</v>
      </c>
      <c r="BJ6956" s="53" t="s">
        <v>90</v>
      </c>
      <c r="BK6956" s="179">
        <f>ROUND(I6956*H6956,2)</f>
        <v>0</v>
      </c>
      <c r="BL6956" s="53" t="s">
        <v>495</v>
      </c>
      <c r="BM6956" s="271" t="s">
        <v>6040</v>
      </c>
    </row>
    <row r="6957" spans="2:65" s="280" customFormat="1">
      <c r="B6957" s="279"/>
      <c r="D6957" s="274" t="s">
        <v>373</v>
      </c>
      <c r="E6957" s="281" t="s">
        <v>1</v>
      </c>
      <c r="F6957" s="282" t="s">
        <v>6041</v>
      </c>
      <c r="H6957" s="283">
        <v>121.14</v>
      </c>
      <c r="L6957" s="279"/>
      <c r="M6957" s="284"/>
      <c r="T6957" s="285"/>
      <c r="AT6957" s="281" t="s">
        <v>373</v>
      </c>
      <c r="AU6957" s="281" t="s">
        <v>90</v>
      </c>
      <c r="AV6957" s="280" t="s">
        <v>90</v>
      </c>
      <c r="AW6957" s="280" t="s">
        <v>31</v>
      </c>
      <c r="AX6957" s="280" t="s">
        <v>77</v>
      </c>
      <c r="AY6957" s="281" t="s">
        <v>366</v>
      </c>
    </row>
    <row r="6958" spans="2:65" s="287" customFormat="1">
      <c r="B6958" s="286"/>
      <c r="D6958" s="274" t="s">
        <v>373</v>
      </c>
      <c r="E6958" s="288" t="s">
        <v>1</v>
      </c>
      <c r="F6958" s="289" t="s">
        <v>378</v>
      </c>
      <c r="H6958" s="290">
        <v>121.14</v>
      </c>
      <c r="L6958" s="286"/>
      <c r="M6958" s="291"/>
      <c r="T6958" s="292"/>
      <c r="AT6958" s="288" t="s">
        <v>373</v>
      </c>
      <c r="AU6958" s="288" t="s">
        <v>90</v>
      </c>
      <c r="AV6958" s="287" t="s">
        <v>371</v>
      </c>
      <c r="AW6958" s="287" t="s">
        <v>31</v>
      </c>
      <c r="AX6958" s="287" t="s">
        <v>84</v>
      </c>
      <c r="AY6958" s="288" t="s">
        <v>366</v>
      </c>
    </row>
    <row r="6959" spans="2:65" s="273" customFormat="1" ht="22.5">
      <c r="B6959" s="272"/>
      <c r="D6959" s="274" t="s">
        <v>373</v>
      </c>
      <c r="E6959" s="275" t="s">
        <v>1</v>
      </c>
      <c r="F6959" s="276" t="s">
        <v>5972</v>
      </c>
      <c r="H6959" s="275" t="s">
        <v>1</v>
      </c>
      <c r="L6959" s="272"/>
      <c r="M6959" s="277"/>
      <c r="T6959" s="278"/>
      <c r="AT6959" s="275" t="s">
        <v>373</v>
      </c>
      <c r="AU6959" s="275" t="s">
        <v>90</v>
      </c>
      <c r="AV6959" s="273" t="s">
        <v>84</v>
      </c>
      <c r="AW6959" s="273" t="s">
        <v>31</v>
      </c>
      <c r="AX6959" s="273" t="s">
        <v>77</v>
      </c>
      <c r="AY6959" s="275" t="s">
        <v>366</v>
      </c>
    </row>
    <row r="6960" spans="2:65" s="74" customFormat="1" ht="24.2" customHeight="1">
      <c r="B6960" s="73"/>
      <c r="C6960" s="300" t="s">
        <v>6042</v>
      </c>
      <c r="D6960" s="300" t="s">
        <v>621</v>
      </c>
      <c r="E6960" s="301" t="s">
        <v>6043</v>
      </c>
      <c r="F6960" s="302" t="s">
        <v>6044</v>
      </c>
      <c r="G6960" s="303" t="s">
        <v>249</v>
      </c>
      <c r="H6960" s="304">
        <v>129.53899999999999</v>
      </c>
      <c r="I6960" s="28"/>
      <c r="J6960" s="306">
        <f>ROUND(I6960*H6960,2)</f>
        <v>0</v>
      </c>
      <c r="K6960" s="307"/>
      <c r="L6960" s="308"/>
      <c r="M6960" s="29" t="s">
        <v>1</v>
      </c>
      <c r="N6960" s="310" t="s">
        <v>43</v>
      </c>
      <c r="P6960" s="269">
        <f>O6960*H6960</f>
        <v>0</v>
      </c>
      <c r="Q6960" s="269">
        <v>1.7739999999999999E-2</v>
      </c>
      <c r="R6960" s="269">
        <f>Q6960*H6960</f>
        <v>2.2980218599999995</v>
      </c>
      <c r="S6960" s="269">
        <v>0</v>
      </c>
      <c r="T6960" s="270">
        <f>S6960*H6960</f>
        <v>0</v>
      </c>
      <c r="AR6960" s="271" t="s">
        <v>608</v>
      </c>
      <c r="AT6960" s="271" t="s">
        <v>621</v>
      </c>
      <c r="AU6960" s="271" t="s">
        <v>90</v>
      </c>
      <c r="AY6960" s="53" t="s">
        <v>366</v>
      </c>
      <c r="BE6960" s="179">
        <f>IF(N6960="základná",J6960,0)</f>
        <v>0</v>
      </c>
      <c r="BF6960" s="179">
        <f>IF(N6960="znížená",J6960,0)</f>
        <v>0</v>
      </c>
      <c r="BG6960" s="179">
        <f>IF(N6960="zákl. prenesená",J6960,0)</f>
        <v>0</v>
      </c>
      <c r="BH6960" s="179">
        <f>IF(N6960="zníž. prenesená",J6960,0)</f>
        <v>0</v>
      </c>
      <c r="BI6960" s="179">
        <f>IF(N6960="nulová",J6960,0)</f>
        <v>0</v>
      </c>
      <c r="BJ6960" s="53" t="s">
        <v>90</v>
      </c>
      <c r="BK6960" s="179">
        <f>ROUND(I6960*H6960,2)</f>
        <v>0</v>
      </c>
      <c r="BL6960" s="53" t="s">
        <v>495</v>
      </c>
      <c r="BM6960" s="271" t="s">
        <v>6045</v>
      </c>
    </row>
    <row r="6961" spans="2:65" s="280" customFormat="1">
      <c r="B6961" s="279"/>
      <c r="D6961" s="274" t="s">
        <v>373</v>
      </c>
      <c r="E6961" s="281" t="s">
        <v>1</v>
      </c>
      <c r="F6961" s="282" t="s">
        <v>6046</v>
      </c>
      <c r="H6961" s="283">
        <v>125.986</v>
      </c>
      <c r="L6961" s="279"/>
      <c r="M6961" s="284"/>
      <c r="T6961" s="285"/>
      <c r="AT6961" s="281" t="s">
        <v>373</v>
      </c>
      <c r="AU6961" s="281" t="s">
        <v>90</v>
      </c>
      <c r="AV6961" s="280" t="s">
        <v>90</v>
      </c>
      <c r="AW6961" s="280" t="s">
        <v>31</v>
      </c>
      <c r="AX6961" s="280" t="s">
        <v>77</v>
      </c>
      <c r="AY6961" s="281" t="s">
        <v>366</v>
      </c>
    </row>
    <row r="6962" spans="2:65" s="280" customFormat="1">
      <c r="B6962" s="279"/>
      <c r="D6962" s="274" t="s">
        <v>373</v>
      </c>
      <c r="E6962" s="281" t="s">
        <v>1</v>
      </c>
      <c r="F6962" s="282" t="s">
        <v>6047</v>
      </c>
      <c r="H6962" s="283">
        <v>3.5529999999999999</v>
      </c>
      <c r="L6962" s="279"/>
      <c r="M6962" s="284"/>
      <c r="T6962" s="285"/>
      <c r="AT6962" s="281" t="s">
        <v>373</v>
      </c>
      <c r="AU6962" s="281" t="s">
        <v>90</v>
      </c>
      <c r="AV6962" s="280" t="s">
        <v>90</v>
      </c>
      <c r="AW6962" s="280" t="s">
        <v>31</v>
      </c>
      <c r="AX6962" s="280" t="s">
        <v>77</v>
      </c>
      <c r="AY6962" s="281" t="s">
        <v>366</v>
      </c>
    </row>
    <row r="6963" spans="2:65" s="287" customFormat="1">
      <c r="B6963" s="286"/>
      <c r="D6963" s="274" t="s">
        <v>373</v>
      </c>
      <c r="E6963" s="288" t="s">
        <v>1</v>
      </c>
      <c r="F6963" s="289" t="s">
        <v>378</v>
      </c>
      <c r="H6963" s="290">
        <v>129.53899999999999</v>
      </c>
      <c r="L6963" s="286"/>
      <c r="M6963" s="291"/>
      <c r="T6963" s="292"/>
      <c r="AT6963" s="288" t="s">
        <v>373</v>
      </c>
      <c r="AU6963" s="288" t="s">
        <v>90</v>
      </c>
      <c r="AV6963" s="287" t="s">
        <v>371</v>
      </c>
      <c r="AW6963" s="287" t="s">
        <v>31</v>
      </c>
      <c r="AX6963" s="287" t="s">
        <v>84</v>
      </c>
      <c r="AY6963" s="288" t="s">
        <v>366</v>
      </c>
    </row>
    <row r="6964" spans="2:65" s="74" customFormat="1" ht="24.2" customHeight="1">
      <c r="B6964" s="73"/>
      <c r="C6964" s="260" t="s">
        <v>6048</v>
      </c>
      <c r="D6964" s="260" t="s">
        <v>368</v>
      </c>
      <c r="E6964" s="261" t="s">
        <v>6049</v>
      </c>
      <c r="F6964" s="262" t="s">
        <v>6050</v>
      </c>
      <c r="G6964" s="263" t="s">
        <v>249</v>
      </c>
      <c r="H6964" s="264">
        <v>47.81</v>
      </c>
      <c r="I6964" s="26"/>
      <c r="J6964" s="266">
        <f>ROUND(I6964*H6964,2)</f>
        <v>0</v>
      </c>
      <c r="K6964" s="267"/>
      <c r="L6964" s="73"/>
      <c r="M6964" s="27" t="s">
        <v>1</v>
      </c>
      <c r="N6964" s="233" t="s">
        <v>43</v>
      </c>
      <c r="P6964" s="269">
        <f>O6964*H6964</f>
        <v>0</v>
      </c>
      <c r="Q6964" s="269">
        <v>3.3700000000000002E-3</v>
      </c>
      <c r="R6964" s="269">
        <f>Q6964*H6964</f>
        <v>0.1611197</v>
      </c>
      <c r="S6964" s="269">
        <v>0</v>
      </c>
      <c r="T6964" s="270">
        <f>S6964*H6964</f>
        <v>0</v>
      </c>
      <c r="AR6964" s="271" t="s">
        <v>495</v>
      </c>
      <c r="AT6964" s="271" t="s">
        <v>368</v>
      </c>
      <c r="AU6964" s="271" t="s">
        <v>90</v>
      </c>
      <c r="AY6964" s="53" t="s">
        <v>366</v>
      </c>
      <c r="BE6964" s="179">
        <f>IF(N6964="základná",J6964,0)</f>
        <v>0</v>
      </c>
      <c r="BF6964" s="179">
        <f>IF(N6964="znížená",J6964,0)</f>
        <v>0</v>
      </c>
      <c r="BG6964" s="179">
        <f>IF(N6964="zákl. prenesená",J6964,0)</f>
        <v>0</v>
      </c>
      <c r="BH6964" s="179">
        <f>IF(N6964="zníž. prenesená",J6964,0)</f>
        <v>0</v>
      </c>
      <c r="BI6964" s="179">
        <f>IF(N6964="nulová",J6964,0)</f>
        <v>0</v>
      </c>
      <c r="BJ6964" s="53" t="s">
        <v>90</v>
      </c>
      <c r="BK6964" s="179">
        <f>ROUND(I6964*H6964,2)</f>
        <v>0</v>
      </c>
      <c r="BL6964" s="53" t="s">
        <v>495</v>
      </c>
      <c r="BM6964" s="271" t="s">
        <v>6051</v>
      </c>
    </row>
    <row r="6965" spans="2:65" s="280" customFormat="1">
      <c r="B6965" s="279"/>
      <c r="D6965" s="274" t="s">
        <v>373</v>
      </c>
      <c r="E6965" s="281" t="s">
        <v>1</v>
      </c>
      <c r="F6965" s="282" t="s">
        <v>6052</v>
      </c>
      <c r="H6965" s="283">
        <v>47.81</v>
      </c>
      <c r="L6965" s="279"/>
      <c r="M6965" s="284"/>
      <c r="T6965" s="285"/>
      <c r="AT6965" s="281" t="s">
        <v>373</v>
      </c>
      <c r="AU6965" s="281" t="s">
        <v>90</v>
      </c>
      <c r="AV6965" s="280" t="s">
        <v>90</v>
      </c>
      <c r="AW6965" s="280" t="s">
        <v>31</v>
      </c>
      <c r="AX6965" s="280" t="s">
        <v>77</v>
      </c>
      <c r="AY6965" s="281" t="s">
        <v>366</v>
      </c>
    </row>
    <row r="6966" spans="2:65" s="294" customFormat="1">
      <c r="B6966" s="293"/>
      <c r="D6966" s="274" t="s">
        <v>373</v>
      </c>
      <c r="E6966" s="295" t="s">
        <v>1</v>
      </c>
      <c r="F6966" s="296" t="s">
        <v>397</v>
      </c>
      <c r="H6966" s="297">
        <v>47.81</v>
      </c>
      <c r="L6966" s="293"/>
      <c r="M6966" s="298"/>
      <c r="T6966" s="299"/>
      <c r="AT6966" s="295" t="s">
        <v>373</v>
      </c>
      <c r="AU6966" s="295" t="s">
        <v>90</v>
      </c>
      <c r="AV6966" s="294" t="s">
        <v>149</v>
      </c>
      <c r="AW6966" s="294" t="s">
        <v>31</v>
      </c>
      <c r="AX6966" s="294" t="s">
        <v>77</v>
      </c>
      <c r="AY6966" s="295" t="s">
        <v>366</v>
      </c>
    </row>
    <row r="6967" spans="2:65" s="287" customFormat="1">
      <c r="B6967" s="286"/>
      <c r="D6967" s="274" t="s">
        <v>373</v>
      </c>
      <c r="E6967" s="288" t="s">
        <v>1</v>
      </c>
      <c r="F6967" s="289" t="s">
        <v>378</v>
      </c>
      <c r="H6967" s="290">
        <v>47.81</v>
      </c>
      <c r="L6967" s="286"/>
      <c r="M6967" s="291"/>
      <c r="T6967" s="292"/>
      <c r="AT6967" s="288" t="s">
        <v>373</v>
      </c>
      <c r="AU6967" s="288" t="s">
        <v>90</v>
      </c>
      <c r="AV6967" s="287" t="s">
        <v>371</v>
      </c>
      <c r="AW6967" s="287" t="s">
        <v>31</v>
      </c>
      <c r="AX6967" s="287" t="s">
        <v>84</v>
      </c>
      <c r="AY6967" s="288" t="s">
        <v>366</v>
      </c>
    </row>
    <row r="6968" spans="2:65" s="273" customFormat="1" ht="22.5">
      <c r="B6968" s="272"/>
      <c r="D6968" s="274" t="s">
        <v>373</v>
      </c>
      <c r="E6968" s="275" t="s">
        <v>1</v>
      </c>
      <c r="F6968" s="276" t="s">
        <v>5972</v>
      </c>
      <c r="H6968" s="275" t="s">
        <v>1</v>
      </c>
      <c r="L6968" s="272"/>
      <c r="M6968" s="277"/>
      <c r="T6968" s="278"/>
      <c r="AT6968" s="275" t="s">
        <v>373</v>
      </c>
      <c r="AU6968" s="275" t="s">
        <v>90</v>
      </c>
      <c r="AV6968" s="273" t="s">
        <v>84</v>
      </c>
      <c r="AW6968" s="273" t="s">
        <v>31</v>
      </c>
      <c r="AX6968" s="273" t="s">
        <v>77</v>
      </c>
      <c r="AY6968" s="275" t="s">
        <v>366</v>
      </c>
    </row>
    <row r="6969" spans="2:65" s="74" customFormat="1" ht="24.2" customHeight="1">
      <c r="B6969" s="73"/>
      <c r="C6969" s="300" t="s">
        <v>6053</v>
      </c>
      <c r="D6969" s="300" t="s">
        <v>621</v>
      </c>
      <c r="E6969" s="301" t="s">
        <v>6054</v>
      </c>
      <c r="F6969" s="302" t="s">
        <v>6055</v>
      </c>
      <c r="G6969" s="303" t="s">
        <v>249</v>
      </c>
      <c r="H6969" s="304">
        <v>161.26599999999999</v>
      </c>
      <c r="I6969" s="28"/>
      <c r="J6969" s="306">
        <f>ROUND(I6969*H6969,2)</f>
        <v>0</v>
      </c>
      <c r="K6969" s="307"/>
      <c r="L6969" s="308"/>
      <c r="M6969" s="29" t="s">
        <v>1</v>
      </c>
      <c r="N6969" s="310" t="s">
        <v>43</v>
      </c>
      <c r="P6969" s="269">
        <f>O6969*H6969</f>
        <v>0</v>
      </c>
      <c r="Q6969" s="269">
        <v>1.9199999999999998E-2</v>
      </c>
      <c r="R6969" s="269">
        <f>Q6969*H6969</f>
        <v>3.0963071999999996</v>
      </c>
      <c r="S6969" s="269">
        <v>0</v>
      </c>
      <c r="T6969" s="270">
        <f>S6969*H6969</f>
        <v>0</v>
      </c>
      <c r="AR6969" s="271" t="s">
        <v>608</v>
      </c>
      <c r="AT6969" s="271" t="s">
        <v>621</v>
      </c>
      <c r="AU6969" s="271" t="s">
        <v>90</v>
      </c>
      <c r="AY6969" s="53" t="s">
        <v>366</v>
      </c>
      <c r="BE6969" s="179">
        <f>IF(N6969="základná",J6969,0)</f>
        <v>0</v>
      </c>
      <c r="BF6969" s="179">
        <f>IF(N6969="znížená",J6969,0)</f>
        <v>0</v>
      </c>
      <c r="BG6969" s="179">
        <f>IF(N6969="zákl. prenesená",J6969,0)</f>
        <v>0</v>
      </c>
      <c r="BH6969" s="179">
        <f>IF(N6969="zníž. prenesená",J6969,0)</f>
        <v>0</v>
      </c>
      <c r="BI6969" s="179">
        <f>IF(N6969="nulová",J6969,0)</f>
        <v>0</v>
      </c>
      <c r="BJ6969" s="53" t="s">
        <v>90</v>
      </c>
      <c r="BK6969" s="179">
        <f>ROUND(I6969*H6969,2)</f>
        <v>0</v>
      </c>
      <c r="BL6969" s="53" t="s">
        <v>495</v>
      </c>
      <c r="BM6969" s="271" t="s">
        <v>6056</v>
      </c>
    </row>
    <row r="6970" spans="2:65" s="280" customFormat="1">
      <c r="B6970" s="279"/>
      <c r="D6970" s="274" t="s">
        <v>373</v>
      </c>
      <c r="E6970" s="281" t="s">
        <v>1</v>
      </c>
      <c r="F6970" s="282" t="s">
        <v>6057</v>
      </c>
      <c r="H6970" s="283">
        <v>49.722000000000001</v>
      </c>
      <c r="L6970" s="279"/>
      <c r="M6970" s="284"/>
      <c r="T6970" s="285"/>
      <c r="AT6970" s="281" t="s">
        <v>373</v>
      </c>
      <c r="AU6970" s="281" t="s">
        <v>90</v>
      </c>
      <c r="AV6970" s="280" t="s">
        <v>90</v>
      </c>
      <c r="AW6970" s="280" t="s">
        <v>31</v>
      </c>
      <c r="AX6970" s="280" t="s">
        <v>77</v>
      </c>
      <c r="AY6970" s="281" t="s">
        <v>366</v>
      </c>
    </row>
    <row r="6971" spans="2:65" s="280" customFormat="1">
      <c r="B6971" s="279"/>
      <c r="D6971" s="274" t="s">
        <v>373</v>
      </c>
      <c r="E6971" s="281" t="s">
        <v>1</v>
      </c>
      <c r="F6971" s="282" t="s">
        <v>6058</v>
      </c>
      <c r="H6971" s="283">
        <v>90.241</v>
      </c>
      <c r="L6971" s="279"/>
      <c r="M6971" s="284"/>
      <c r="T6971" s="285"/>
      <c r="AT6971" s="281" t="s">
        <v>373</v>
      </c>
      <c r="AU6971" s="281" t="s">
        <v>90</v>
      </c>
      <c r="AV6971" s="280" t="s">
        <v>90</v>
      </c>
      <c r="AW6971" s="280" t="s">
        <v>31</v>
      </c>
      <c r="AX6971" s="280" t="s">
        <v>77</v>
      </c>
      <c r="AY6971" s="281" t="s">
        <v>366</v>
      </c>
    </row>
    <row r="6972" spans="2:65" s="280" customFormat="1">
      <c r="B6972" s="279"/>
      <c r="D6972" s="274" t="s">
        <v>373</v>
      </c>
      <c r="E6972" s="281" t="s">
        <v>1</v>
      </c>
      <c r="F6972" s="282" t="s">
        <v>6059</v>
      </c>
      <c r="H6972" s="283">
        <v>8.9779999999999998</v>
      </c>
      <c r="L6972" s="279"/>
      <c r="M6972" s="284"/>
      <c r="T6972" s="285"/>
      <c r="AT6972" s="281" t="s">
        <v>373</v>
      </c>
      <c r="AU6972" s="281" t="s">
        <v>90</v>
      </c>
      <c r="AV6972" s="280" t="s">
        <v>90</v>
      </c>
      <c r="AW6972" s="280" t="s">
        <v>31</v>
      </c>
      <c r="AX6972" s="280" t="s">
        <v>77</v>
      </c>
      <c r="AY6972" s="281" t="s">
        <v>366</v>
      </c>
    </row>
    <row r="6973" spans="2:65" s="280" customFormat="1">
      <c r="B6973" s="279"/>
      <c r="D6973" s="274" t="s">
        <v>373</v>
      </c>
      <c r="E6973" s="281" t="s">
        <v>1</v>
      </c>
      <c r="F6973" s="282" t="s">
        <v>6060</v>
      </c>
      <c r="H6973" s="283">
        <v>12.324999999999999</v>
      </c>
      <c r="L6973" s="279"/>
      <c r="M6973" s="284"/>
      <c r="T6973" s="285"/>
      <c r="AT6973" s="281" t="s">
        <v>373</v>
      </c>
      <c r="AU6973" s="281" t="s">
        <v>90</v>
      </c>
      <c r="AV6973" s="280" t="s">
        <v>90</v>
      </c>
      <c r="AW6973" s="280" t="s">
        <v>31</v>
      </c>
      <c r="AX6973" s="280" t="s">
        <v>77</v>
      </c>
      <c r="AY6973" s="281" t="s">
        <v>366</v>
      </c>
    </row>
    <row r="6974" spans="2:65" s="287" customFormat="1">
      <c r="B6974" s="286"/>
      <c r="D6974" s="274" t="s">
        <v>373</v>
      </c>
      <c r="E6974" s="288" t="s">
        <v>1</v>
      </c>
      <c r="F6974" s="289" t="s">
        <v>378</v>
      </c>
      <c r="H6974" s="290">
        <v>161.26599999999999</v>
      </c>
      <c r="L6974" s="286"/>
      <c r="M6974" s="291"/>
      <c r="T6974" s="292"/>
      <c r="AT6974" s="288" t="s">
        <v>373</v>
      </c>
      <c r="AU6974" s="288" t="s">
        <v>90</v>
      </c>
      <c r="AV6974" s="287" t="s">
        <v>371</v>
      </c>
      <c r="AW6974" s="287" t="s">
        <v>31</v>
      </c>
      <c r="AX6974" s="287" t="s">
        <v>84</v>
      </c>
      <c r="AY6974" s="288" t="s">
        <v>366</v>
      </c>
    </row>
    <row r="6975" spans="2:65" s="74" customFormat="1" ht="24.2" customHeight="1">
      <c r="B6975" s="73"/>
      <c r="C6975" s="260" t="s">
        <v>6061</v>
      </c>
      <c r="D6975" s="260" t="s">
        <v>368</v>
      </c>
      <c r="E6975" s="261" t="s">
        <v>6062</v>
      </c>
      <c r="F6975" s="262" t="s">
        <v>6063</v>
      </c>
      <c r="G6975" s="263" t="s">
        <v>4281</v>
      </c>
      <c r="H6975" s="30"/>
      <c r="I6975" s="26"/>
      <c r="J6975" s="266">
        <f>ROUND(I6975*H6975,2)</f>
        <v>0</v>
      </c>
      <c r="K6975" s="267"/>
      <c r="L6975" s="73"/>
      <c r="M6975" s="27" t="s">
        <v>1</v>
      </c>
      <c r="N6975" s="233" t="s">
        <v>43</v>
      </c>
      <c r="P6975" s="269">
        <f>O6975*H6975</f>
        <v>0</v>
      </c>
      <c r="Q6975" s="269">
        <v>0</v>
      </c>
      <c r="R6975" s="269">
        <f>Q6975*H6975</f>
        <v>0</v>
      </c>
      <c r="S6975" s="269">
        <v>0</v>
      </c>
      <c r="T6975" s="270">
        <f>S6975*H6975</f>
        <v>0</v>
      </c>
      <c r="AR6975" s="271" t="s">
        <v>495</v>
      </c>
      <c r="AT6975" s="271" t="s">
        <v>368</v>
      </c>
      <c r="AU6975" s="271" t="s">
        <v>90</v>
      </c>
      <c r="AY6975" s="53" t="s">
        <v>366</v>
      </c>
      <c r="BE6975" s="179">
        <f>IF(N6975="základná",J6975,0)</f>
        <v>0</v>
      </c>
      <c r="BF6975" s="179">
        <f>IF(N6975="znížená",J6975,0)</f>
        <v>0</v>
      </c>
      <c r="BG6975" s="179">
        <f>IF(N6975="zákl. prenesená",J6975,0)</f>
        <v>0</v>
      </c>
      <c r="BH6975" s="179">
        <f>IF(N6975="zníž. prenesená",J6975,0)</f>
        <v>0</v>
      </c>
      <c r="BI6975" s="179">
        <f>IF(N6975="nulová",J6975,0)</f>
        <v>0</v>
      </c>
      <c r="BJ6975" s="53" t="s">
        <v>90</v>
      </c>
      <c r="BK6975" s="179">
        <f>ROUND(I6975*H6975,2)</f>
        <v>0</v>
      </c>
      <c r="BL6975" s="53" t="s">
        <v>495</v>
      </c>
      <c r="BM6975" s="271" t="s">
        <v>6064</v>
      </c>
    </row>
    <row r="6976" spans="2:65" s="249" customFormat="1" ht="22.9" customHeight="1">
      <c r="B6976" s="248"/>
      <c r="D6976" s="250" t="s">
        <v>76</v>
      </c>
      <c r="E6976" s="258" t="s">
        <v>6065</v>
      </c>
      <c r="F6976" s="258" t="s">
        <v>6066</v>
      </c>
      <c r="J6976" s="259">
        <f>BK6976</f>
        <v>0</v>
      </c>
      <c r="L6976" s="248"/>
      <c r="M6976" s="253"/>
      <c r="P6976" s="254">
        <f>SUM(P6977:P7070)</f>
        <v>0</v>
      </c>
      <c r="R6976" s="254">
        <f>SUM(R6977:R7070)</f>
        <v>72.799249889999999</v>
      </c>
      <c r="T6976" s="255">
        <f>SUM(T6977:T7070)</f>
        <v>0</v>
      </c>
      <c r="AR6976" s="250" t="s">
        <v>90</v>
      </c>
      <c r="AT6976" s="256" t="s">
        <v>76</v>
      </c>
      <c r="AU6976" s="256" t="s">
        <v>84</v>
      </c>
      <c r="AY6976" s="250" t="s">
        <v>366</v>
      </c>
      <c r="BK6976" s="257">
        <f>SUM(BK6977:BK7070)</f>
        <v>0</v>
      </c>
    </row>
    <row r="6977" spans="2:65" s="74" customFormat="1" ht="24.2" customHeight="1">
      <c r="B6977" s="73"/>
      <c r="C6977" s="260" t="s">
        <v>6067</v>
      </c>
      <c r="D6977" s="260" t="s">
        <v>368</v>
      </c>
      <c r="E6977" s="261" t="s">
        <v>6068</v>
      </c>
      <c r="F6977" s="262" t="s">
        <v>6069</v>
      </c>
      <c r="G6977" s="263" t="s">
        <v>265</v>
      </c>
      <c r="H6977" s="264">
        <v>428.74299999999999</v>
      </c>
      <c r="I6977" s="26"/>
      <c r="J6977" s="266">
        <f>ROUND(I6977*H6977,2)</f>
        <v>0</v>
      </c>
      <c r="K6977" s="267"/>
      <c r="L6977" s="73"/>
      <c r="M6977" s="27" t="s">
        <v>1</v>
      </c>
      <c r="N6977" s="233" t="s">
        <v>43</v>
      </c>
      <c r="P6977" s="269">
        <f>O6977*H6977</f>
        <v>0</v>
      </c>
      <c r="Q6977" s="269">
        <v>8.2299999999999995E-3</v>
      </c>
      <c r="R6977" s="269">
        <f>Q6977*H6977</f>
        <v>3.5285548899999997</v>
      </c>
      <c r="S6977" s="269">
        <v>0</v>
      </c>
      <c r="T6977" s="270">
        <f>S6977*H6977</f>
        <v>0</v>
      </c>
      <c r="AR6977" s="271" t="s">
        <v>495</v>
      </c>
      <c r="AT6977" s="271" t="s">
        <v>368</v>
      </c>
      <c r="AU6977" s="271" t="s">
        <v>90</v>
      </c>
      <c r="AY6977" s="53" t="s">
        <v>366</v>
      </c>
      <c r="BE6977" s="179">
        <f>IF(N6977="základná",J6977,0)</f>
        <v>0</v>
      </c>
      <c r="BF6977" s="179">
        <f>IF(N6977="znížená",J6977,0)</f>
        <v>0</v>
      </c>
      <c r="BG6977" s="179">
        <f>IF(N6977="zákl. prenesená",J6977,0)</f>
        <v>0</v>
      </c>
      <c r="BH6977" s="179">
        <f>IF(N6977="zníž. prenesená",J6977,0)</f>
        <v>0</v>
      </c>
      <c r="BI6977" s="179">
        <f>IF(N6977="nulová",J6977,0)</f>
        <v>0</v>
      </c>
      <c r="BJ6977" s="53" t="s">
        <v>90</v>
      </c>
      <c r="BK6977" s="179">
        <f>ROUND(I6977*H6977,2)</f>
        <v>0</v>
      </c>
      <c r="BL6977" s="53" t="s">
        <v>495</v>
      </c>
      <c r="BM6977" s="271" t="s">
        <v>6070</v>
      </c>
    </row>
    <row r="6978" spans="2:65" s="273" customFormat="1">
      <c r="B6978" s="272"/>
      <c r="D6978" s="274" t="s">
        <v>373</v>
      </c>
      <c r="E6978" s="275" t="s">
        <v>1</v>
      </c>
      <c r="F6978" s="276" t="s">
        <v>6071</v>
      </c>
      <c r="H6978" s="275" t="s">
        <v>1</v>
      </c>
      <c r="L6978" s="272"/>
      <c r="M6978" s="277"/>
      <c r="T6978" s="278"/>
      <c r="AT6978" s="275" t="s">
        <v>373</v>
      </c>
      <c r="AU6978" s="275" t="s">
        <v>90</v>
      </c>
      <c r="AV6978" s="273" t="s">
        <v>84</v>
      </c>
      <c r="AW6978" s="273" t="s">
        <v>31</v>
      </c>
      <c r="AX6978" s="273" t="s">
        <v>77</v>
      </c>
      <c r="AY6978" s="275" t="s">
        <v>366</v>
      </c>
    </row>
    <row r="6979" spans="2:65" s="273" customFormat="1">
      <c r="B6979" s="272"/>
      <c r="D6979" s="274" t="s">
        <v>373</v>
      </c>
      <c r="E6979" s="275" t="s">
        <v>1</v>
      </c>
      <c r="F6979" s="276" t="s">
        <v>632</v>
      </c>
      <c r="H6979" s="275" t="s">
        <v>1</v>
      </c>
      <c r="L6979" s="272"/>
      <c r="M6979" s="277"/>
      <c r="T6979" s="278"/>
      <c r="AT6979" s="275" t="s">
        <v>373</v>
      </c>
      <c r="AU6979" s="275" t="s">
        <v>90</v>
      </c>
      <c r="AV6979" s="273" t="s">
        <v>84</v>
      </c>
      <c r="AW6979" s="273" t="s">
        <v>31</v>
      </c>
      <c r="AX6979" s="273" t="s">
        <v>77</v>
      </c>
      <c r="AY6979" s="275" t="s">
        <v>366</v>
      </c>
    </row>
    <row r="6980" spans="2:65" s="273" customFormat="1">
      <c r="B6980" s="272"/>
      <c r="D6980" s="274" t="s">
        <v>373</v>
      </c>
      <c r="E6980" s="275" t="s">
        <v>1</v>
      </c>
      <c r="F6980" s="276" t="s">
        <v>6072</v>
      </c>
      <c r="H6980" s="275" t="s">
        <v>1</v>
      </c>
      <c r="L6980" s="272"/>
      <c r="M6980" s="277"/>
      <c r="T6980" s="278"/>
      <c r="AT6980" s="275" t="s">
        <v>373</v>
      </c>
      <c r="AU6980" s="275" t="s">
        <v>90</v>
      </c>
      <c r="AV6980" s="273" t="s">
        <v>84</v>
      </c>
      <c r="AW6980" s="273" t="s">
        <v>31</v>
      </c>
      <c r="AX6980" s="273" t="s">
        <v>77</v>
      </c>
      <c r="AY6980" s="275" t="s">
        <v>366</v>
      </c>
    </row>
    <row r="6981" spans="2:65" s="280" customFormat="1">
      <c r="B6981" s="279"/>
      <c r="D6981" s="274" t="s">
        <v>373</v>
      </c>
      <c r="E6981" s="281" t="s">
        <v>1</v>
      </c>
      <c r="F6981" s="282" t="s">
        <v>6073</v>
      </c>
      <c r="H6981" s="283">
        <v>3.718</v>
      </c>
      <c r="L6981" s="279"/>
      <c r="M6981" s="284"/>
      <c r="T6981" s="285"/>
      <c r="AT6981" s="281" t="s">
        <v>373</v>
      </c>
      <c r="AU6981" s="281" t="s">
        <v>90</v>
      </c>
      <c r="AV6981" s="280" t="s">
        <v>90</v>
      </c>
      <c r="AW6981" s="280" t="s">
        <v>31</v>
      </c>
      <c r="AX6981" s="280" t="s">
        <v>77</v>
      </c>
      <c r="AY6981" s="281" t="s">
        <v>366</v>
      </c>
    </row>
    <row r="6982" spans="2:65" s="273" customFormat="1">
      <c r="B6982" s="272"/>
      <c r="D6982" s="274" t="s">
        <v>373</v>
      </c>
      <c r="E6982" s="275" t="s">
        <v>1</v>
      </c>
      <c r="F6982" s="276" t="s">
        <v>6074</v>
      </c>
      <c r="H6982" s="275" t="s">
        <v>1</v>
      </c>
      <c r="L6982" s="272"/>
      <c r="M6982" s="277"/>
      <c r="T6982" s="278"/>
      <c r="AT6982" s="275" t="s">
        <v>373</v>
      </c>
      <c r="AU6982" s="275" t="s">
        <v>90</v>
      </c>
      <c r="AV6982" s="273" t="s">
        <v>84</v>
      </c>
      <c r="AW6982" s="273" t="s">
        <v>31</v>
      </c>
      <c r="AX6982" s="273" t="s">
        <v>77</v>
      </c>
      <c r="AY6982" s="275" t="s">
        <v>366</v>
      </c>
    </row>
    <row r="6983" spans="2:65" s="280" customFormat="1">
      <c r="B6983" s="279"/>
      <c r="D6983" s="274" t="s">
        <v>373</v>
      </c>
      <c r="E6983" s="281" t="s">
        <v>1</v>
      </c>
      <c r="F6983" s="282" t="s">
        <v>6075</v>
      </c>
      <c r="H6983" s="283">
        <v>3.9740000000000002</v>
      </c>
      <c r="L6983" s="279"/>
      <c r="M6983" s="284"/>
      <c r="T6983" s="285"/>
      <c r="AT6983" s="281" t="s">
        <v>373</v>
      </c>
      <c r="AU6983" s="281" t="s">
        <v>90</v>
      </c>
      <c r="AV6983" s="280" t="s">
        <v>90</v>
      </c>
      <c r="AW6983" s="280" t="s">
        <v>31</v>
      </c>
      <c r="AX6983" s="280" t="s">
        <v>77</v>
      </c>
      <c r="AY6983" s="281" t="s">
        <v>366</v>
      </c>
    </row>
    <row r="6984" spans="2:65" s="273" customFormat="1">
      <c r="B6984" s="272"/>
      <c r="D6984" s="274" t="s">
        <v>373</v>
      </c>
      <c r="E6984" s="275" t="s">
        <v>1</v>
      </c>
      <c r="F6984" s="276" t="s">
        <v>1073</v>
      </c>
      <c r="H6984" s="275" t="s">
        <v>1</v>
      </c>
      <c r="L6984" s="272"/>
      <c r="M6984" s="277"/>
      <c r="T6984" s="278"/>
      <c r="AT6984" s="275" t="s">
        <v>373</v>
      </c>
      <c r="AU6984" s="275" t="s">
        <v>90</v>
      </c>
      <c r="AV6984" s="273" t="s">
        <v>84</v>
      </c>
      <c r="AW6984" s="273" t="s">
        <v>31</v>
      </c>
      <c r="AX6984" s="273" t="s">
        <v>77</v>
      </c>
      <c r="AY6984" s="275" t="s">
        <v>366</v>
      </c>
    </row>
    <row r="6985" spans="2:65" s="280" customFormat="1">
      <c r="B6985" s="279"/>
      <c r="D6985" s="274" t="s">
        <v>373</v>
      </c>
      <c r="E6985" s="281" t="s">
        <v>1</v>
      </c>
      <c r="F6985" s="282" t="s">
        <v>6076</v>
      </c>
      <c r="H6985" s="283">
        <v>11.615</v>
      </c>
      <c r="L6985" s="279"/>
      <c r="M6985" s="284"/>
      <c r="T6985" s="285"/>
      <c r="AT6985" s="281" t="s">
        <v>373</v>
      </c>
      <c r="AU6985" s="281" t="s">
        <v>90</v>
      </c>
      <c r="AV6985" s="280" t="s">
        <v>90</v>
      </c>
      <c r="AW6985" s="280" t="s">
        <v>31</v>
      </c>
      <c r="AX6985" s="280" t="s">
        <v>77</v>
      </c>
      <c r="AY6985" s="281" t="s">
        <v>366</v>
      </c>
    </row>
    <row r="6986" spans="2:65" s="273" customFormat="1">
      <c r="B6986" s="272"/>
      <c r="D6986" s="274" t="s">
        <v>373</v>
      </c>
      <c r="E6986" s="275" t="s">
        <v>1</v>
      </c>
      <c r="F6986" s="276" t="s">
        <v>4627</v>
      </c>
      <c r="H6986" s="275" t="s">
        <v>1</v>
      </c>
      <c r="L6986" s="272"/>
      <c r="M6986" s="277"/>
      <c r="T6986" s="278"/>
      <c r="AT6986" s="275" t="s">
        <v>373</v>
      </c>
      <c r="AU6986" s="275" t="s">
        <v>90</v>
      </c>
      <c r="AV6986" s="273" t="s">
        <v>84</v>
      </c>
      <c r="AW6986" s="273" t="s">
        <v>31</v>
      </c>
      <c r="AX6986" s="273" t="s">
        <v>77</v>
      </c>
      <c r="AY6986" s="275" t="s">
        <v>366</v>
      </c>
    </row>
    <row r="6987" spans="2:65" s="280" customFormat="1">
      <c r="B6987" s="279"/>
      <c r="D6987" s="274" t="s">
        <v>373</v>
      </c>
      <c r="E6987" s="281" t="s">
        <v>1</v>
      </c>
      <c r="F6987" s="282" t="s">
        <v>6077</v>
      </c>
      <c r="H6987" s="283">
        <v>29.8</v>
      </c>
      <c r="L6987" s="279"/>
      <c r="M6987" s="284"/>
      <c r="T6987" s="285"/>
      <c r="AT6987" s="281" t="s">
        <v>373</v>
      </c>
      <c r="AU6987" s="281" t="s">
        <v>90</v>
      </c>
      <c r="AV6987" s="280" t="s">
        <v>90</v>
      </c>
      <c r="AW6987" s="280" t="s">
        <v>31</v>
      </c>
      <c r="AX6987" s="280" t="s">
        <v>77</v>
      </c>
      <c r="AY6987" s="281" t="s">
        <v>366</v>
      </c>
    </row>
    <row r="6988" spans="2:65" s="294" customFormat="1">
      <c r="B6988" s="293"/>
      <c r="D6988" s="274" t="s">
        <v>373</v>
      </c>
      <c r="E6988" s="295" t="s">
        <v>1</v>
      </c>
      <c r="F6988" s="296" t="s">
        <v>397</v>
      </c>
      <c r="H6988" s="297">
        <v>49.106999999999999</v>
      </c>
      <c r="L6988" s="293"/>
      <c r="M6988" s="298"/>
      <c r="T6988" s="299"/>
      <c r="AT6988" s="295" t="s">
        <v>373</v>
      </c>
      <c r="AU6988" s="295" t="s">
        <v>90</v>
      </c>
      <c r="AV6988" s="294" t="s">
        <v>149</v>
      </c>
      <c r="AW6988" s="294" t="s">
        <v>31</v>
      </c>
      <c r="AX6988" s="294" t="s">
        <v>77</v>
      </c>
      <c r="AY6988" s="295" t="s">
        <v>366</v>
      </c>
    </row>
    <row r="6989" spans="2:65" s="273" customFormat="1">
      <c r="B6989" s="272"/>
      <c r="D6989" s="274" t="s">
        <v>373</v>
      </c>
      <c r="E6989" s="275" t="s">
        <v>1</v>
      </c>
      <c r="F6989" s="276" t="s">
        <v>6078</v>
      </c>
      <c r="H6989" s="275" t="s">
        <v>1</v>
      </c>
      <c r="L6989" s="272"/>
      <c r="M6989" s="277"/>
      <c r="T6989" s="278"/>
      <c r="AT6989" s="275" t="s">
        <v>373</v>
      </c>
      <c r="AU6989" s="275" t="s">
        <v>90</v>
      </c>
      <c r="AV6989" s="273" t="s">
        <v>84</v>
      </c>
      <c r="AW6989" s="273" t="s">
        <v>31</v>
      </c>
      <c r="AX6989" s="273" t="s">
        <v>77</v>
      </c>
      <c r="AY6989" s="275" t="s">
        <v>366</v>
      </c>
    </row>
    <row r="6990" spans="2:65" s="273" customFormat="1">
      <c r="B6990" s="272"/>
      <c r="D6990" s="274" t="s">
        <v>373</v>
      </c>
      <c r="E6990" s="275" t="s">
        <v>1</v>
      </c>
      <c r="F6990" s="276" t="s">
        <v>632</v>
      </c>
      <c r="H6990" s="275" t="s">
        <v>1</v>
      </c>
      <c r="L6990" s="272"/>
      <c r="M6990" s="277"/>
      <c r="T6990" s="278"/>
      <c r="AT6990" s="275" t="s">
        <v>373</v>
      </c>
      <c r="AU6990" s="275" t="s">
        <v>90</v>
      </c>
      <c r="AV6990" s="273" t="s">
        <v>84</v>
      </c>
      <c r="AW6990" s="273" t="s">
        <v>31</v>
      </c>
      <c r="AX6990" s="273" t="s">
        <v>77</v>
      </c>
      <c r="AY6990" s="275" t="s">
        <v>366</v>
      </c>
    </row>
    <row r="6991" spans="2:65" s="273" customFormat="1">
      <c r="B6991" s="272"/>
      <c r="D6991" s="274" t="s">
        <v>373</v>
      </c>
      <c r="E6991" s="275" t="s">
        <v>1</v>
      </c>
      <c r="F6991" s="276" t="s">
        <v>6079</v>
      </c>
      <c r="H6991" s="275" t="s">
        <v>1</v>
      </c>
      <c r="L6991" s="272"/>
      <c r="M6991" s="277"/>
      <c r="T6991" s="278"/>
      <c r="AT6991" s="275" t="s">
        <v>373</v>
      </c>
      <c r="AU6991" s="275" t="s">
        <v>90</v>
      </c>
      <c r="AV6991" s="273" t="s">
        <v>84</v>
      </c>
      <c r="AW6991" s="273" t="s">
        <v>31</v>
      </c>
      <c r="AX6991" s="273" t="s">
        <v>77</v>
      </c>
      <c r="AY6991" s="275" t="s">
        <v>366</v>
      </c>
    </row>
    <row r="6992" spans="2:65" s="280" customFormat="1">
      <c r="B6992" s="279"/>
      <c r="D6992" s="274" t="s">
        <v>373</v>
      </c>
      <c r="E6992" s="281" t="s">
        <v>1</v>
      </c>
      <c r="F6992" s="282" t="s">
        <v>6080</v>
      </c>
      <c r="H6992" s="283">
        <v>15.816000000000001</v>
      </c>
      <c r="L6992" s="279"/>
      <c r="M6992" s="284"/>
      <c r="T6992" s="285"/>
      <c r="AT6992" s="281" t="s">
        <v>373</v>
      </c>
      <c r="AU6992" s="281" t="s">
        <v>90</v>
      </c>
      <c r="AV6992" s="280" t="s">
        <v>90</v>
      </c>
      <c r="AW6992" s="280" t="s">
        <v>31</v>
      </c>
      <c r="AX6992" s="280" t="s">
        <v>77</v>
      </c>
      <c r="AY6992" s="281" t="s">
        <v>366</v>
      </c>
    </row>
    <row r="6993" spans="2:51" s="273" customFormat="1">
      <c r="B6993" s="272"/>
      <c r="D6993" s="274" t="s">
        <v>373</v>
      </c>
      <c r="E6993" s="275" t="s">
        <v>1</v>
      </c>
      <c r="F6993" s="276" t="s">
        <v>6081</v>
      </c>
      <c r="H6993" s="275" t="s">
        <v>1</v>
      </c>
      <c r="L6993" s="272"/>
      <c r="M6993" s="277"/>
      <c r="T6993" s="278"/>
      <c r="AT6993" s="275" t="s">
        <v>373</v>
      </c>
      <c r="AU6993" s="275" t="s">
        <v>90</v>
      </c>
      <c r="AV6993" s="273" t="s">
        <v>84</v>
      </c>
      <c r="AW6993" s="273" t="s">
        <v>31</v>
      </c>
      <c r="AX6993" s="273" t="s">
        <v>77</v>
      </c>
      <c r="AY6993" s="275" t="s">
        <v>366</v>
      </c>
    </row>
    <row r="6994" spans="2:51" s="280" customFormat="1">
      <c r="B6994" s="279"/>
      <c r="D6994" s="274" t="s">
        <v>373</v>
      </c>
      <c r="E6994" s="281" t="s">
        <v>1</v>
      </c>
      <c r="F6994" s="282" t="s">
        <v>6082</v>
      </c>
      <c r="H6994" s="283">
        <v>48.104999999999997</v>
      </c>
      <c r="L6994" s="279"/>
      <c r="M6994" s="284"/>
      <c r="T6994" s="285"/>
      <c r="AT6994" s="281" t="s">
        <v>373</v>
      </c>
      <c r="AU6994" s="281" t="s">
        <v>90</v>
      </c>
      <c r="AV6994" s="280" t="s">
        <v>90</v>
      </c>
      <c r="AW6994" s="280" t="s">
        <v>31</v>
      </c>
      <c r="AX6994" s="280" t="s">
        <v>77</v>
      </c>
      <c r="AY6994" s="281" t="s">
        <v>366</v>
      </c>
    </row>
    <row r="6995" spans="2:51" s="273" customFormat="1">
      <c r="B6995" s="272"/>
      <c r="D6995" s="274" t="s">
        <v>373</v>
      </c>
      <c r="E6995" s="275" t="s">
        <v>1</v>
      </c>
      <c r="F6995" s="276" t="s">
        <v>634</v>
      </c>
      <c r="H6995" s="275" t="s">
        <v>1</v>
      </c>
      <c r="L6995" s="272"/>
      <c r="M6995" s="277"/>
      <c r="T6995" s="278"/>
      <c r="AT6995" s="275" t="s">
        <v>373</v>
      </c>
      <c r="AU6995" s="275" t="s">
        <v>90</v>
      </c>
      <c r="AV6995" s="273" t="s">
        <v>84</v>
      </c>
      <c r="AW6995" s="273" t="s">
        <v>31</v>
      </c>
      <c r="AX6995" s="273" t="s">
        <v>77</v>
      </c>
      <c r="AY6995" s="275" t="s">
        <v>366</v>
      </c>
    </row>
    <row r="6996" spans="2:51" s="273" customFormat="1">
      <c r="B6996" s="272"/>
      <c r="D6996" s="274" t="s">
        <v>373</v>
      </c>
      <c r="E6996" s="275" t="s">
        <v>1</v>
      </c>
      <c r="F6996" s="276" t="s">
        <v>6083</v>
      </c>
      <c r="H6996" s="275" t="s">
        <v>1</v>
      </c>
      <c r="L6996" s="272"/>
      <c r="M6996" s="277"/>
      <c r="T6996" s="278"/>
      <c r="AT6996" s="275" t="s">
        <v>373</v>
      </c>
      <c r="AU6996" s="275" t="s">
        <v>90</v>
      </c>
      <c r="AV6996" s="273" t="s">
        <v>84</v>
      </c>
      <c r="AW6996" s="273" t="s">
        <v>31</v>
      </c>
      <c r="AX6996" s="273" t="s">
        <v>77</v>
      </c>
      <c r="AY6996" s="275" t="s">
        <v>366</v>
      </c>
    </row>
    <row r="6997" spans="2:51" s="280" customFormat="1">
      <c r="B6997" s="279"/>
      <c r="D6997" s="274" t="s">
        <v>373</v>
      </c>
      <c r="E6997" s="281" t="s">
        <v>1</v>
      </c>
      <c r="F6997" s="282" t="s">
        <v>6084</v>
      </c>
      <c r="H6997" s="283">
        <v>46.914999999999999</v>
      </c>
      <c r="L6997" s="279"/>
      <c r="M6997" s="284"/>
      <c r="T6997" s="285"/>
      <c r="AT6997" s="281" t="s">
        <v>373</v>
      </c>
      <c r="AU6997" s="281" t="s">
        <v>90</v>
      </c>
      <c r="AV6997" s="280" t="s">
        <v>90</v>
      </c>
      <c r="AW6997" s="280" t="s">
        <v>31</v>
      </c>
      <c r="AX6997" s="280" t="s">
        <v>77</v>
      </c>
      <c r="AY6997" s="281" t="s">
        <v>366</v>
      </c>
    </row>
    <row r="6998" spans="2:51" s="273" customFormat="1">
      <c r="B6998" s="272"/>
      <c r="D6998" s="274" t="s">
        <v>373</v>
      </c>
      <c r="E6998" s="275" t="s">
        <v>1</v>
      </c>
      <c r="F6998" s="276" t="s">
        <v>6085</v>
      </c>
      <c r="H6998" s="275" t="s">
        <v>1</v>
      </c>
      <c r="L6998" s="272"/>
      <c r="M6998" s="277"/>
      <c r="T6998" s="278"/>
      <c r="AT6998" s="275" t="s">
        <v>373</v>
      </c>
      <c r="AU6998" s="275" t="s">
        <v>90</v>
      </c>
      <c r="AV6998" s="273" t="s">
        <v>84</v>
      </c>
      <c r="AW6998" s="273" t="s">
        <v>31</v>
      </c>
      <c r="AX6998" s="273" t="s">
        <v>77</v>
      </c>
      <c r="AY6998" s="275" t="s">
        <v>366</v>
      </c>
    </row>
    <row r="6999" spans="2:51" s="280" customFormat="1">
      <c r="B6999" s="279"/>
      <c r="D6999" s="274" t="s">
        <v>373</v>
      </c>
      <c r="E6999" s="281" t="s">
        <v>1</v>
      </c>
      <c r="F6999" s="282" t="s">
        <v>6086</v>
      </c>
      <c r="H6999" s="283">
        <v>3.51</v>
      </c>
      <c r="L6999" s="279"/>
      <c r="M6999" s="284"/>
      <c r="T6999" s="285"/>
      <c r="AT6999" s="281" t="s">
        <v>373</v>
      </c>
      <c r="AU6999" s="281" t="s">
        <v>90</v>
      </c>
      <c r="AV6999" s="280" t="s">
        <v>90</v>
      </c>
      <c r="AW6999" s="280" t="s">
        <v>31</v>
      </c>
      <c r="AX6999" s="280" t="s">
        <v>77</v>
      </c>
      <c r="AY6999" s="281" t="s">
        <v>366</v>
      </c>
    </row>
    <row r="7000" spans="2:51" s="273" customFormat="1">
      <c r="B7000" s="272"/>
      <c r="D7000" s="274" t="s">
        <v>373</v>
      </c>
      <c r="E7000" s="275" t="s">
        <v>1</v>
      </c>
      <c r="F7000" s="276" t="s">
        <v>6087</v>
      </c>
      <c r="H7000" s="275" t="s">
        <v>1</v>
      </c>
      <c r="L7000" s="272"/>
      <c r="M7000" s="277"/>
      <c r="T7000" s="278"/>
      <c r="AT7000" s="275" t="s">
        <v>373</v>
      </c>
      <c r="AU7000" s="275" t="s">
        <v>90</v>
      </c>
      <c r="AV7000" s="273" t="s">
        <v>84</v>
      </c>
      <c r="AW7000" s="273" t="s">
        <v>31</v>
      </c>
      <c r="AX7000" s="273" t="s">
        <v>77</v>
      </c>
      <c r="AY7000" s="275" t="s">
        <v>366</v>
      </c>
    </row>
    <row r="7001" spans="2:51" s="280" customFormat="1">
      <c r="B7001" s="279"/>
      <c r="D7001" s="274" t="s">
        <v>373</v>
      </c>
      <c r="E7001" s="281" t="s">
        <v>1</v>
      </c>
      <c r="F7001" s="282" t="s">
        <v>6088</v>
      </c>
      <c r="H7001" s="283">
        <v>3.6659999999999999</v>
      </c>
      <c r="L7001" s="279"/>
      <c r="M7001" s="284"/>
      <c r="T7001" s="285"/>
      <c r="AT7001" s="281" t="s">
        <v>373</v>
      </c>
      <c r="AU7001" s="281" t="s">
        <v>90</v>
      </c>
      <c r="AV7001" s="280" t="s">
        <v>90</v>
      </c>
      <c r="AW7001" s="280" t="s">
        <v>31</v>
      </c>
      <c r="AX7001" s="280" t="s">
        <v>77</v>
      </c>
      <c r="AY7001" s="281" t="s">
        <v>366</v>
      </c>
    </row>
    <row r="7002" spans="2:51" s="273" customFormat="1">
      <c r="B7002" s="272"/>
      <c r="D7002" s="274" t="s">
        <v>373</v>
      </c>
      <c r="E7002" s="275" t="s">
        <v>1</v>
      </c>
      <c r="F7002" s="276" t="s">
        <v>1075</v>
      </c>
      <c r="H7002" s="275" t="s">
        <v>1</v>
      </c>
      <c r="L7002" s="272"/>
      <c r="M7002" s="277"/>
      <c r="T7002" s="278"/>
      <c r="AT7002" s="275" t="s">
        <v>373</v>
      </c>
      <c r="AU7002" s="275" t="s">
        <v>90</v>
      </c>
      <c r="AV7002" s="273" t="s">
        <v>84</v>
      </c>
      <c r="AW7002" s="273" t="s">
        <v>31</v>
      </c>
      <c r="AX7002" s="273" t="s">
        <v>77</v>
      </c>
      <c r="AY7002" s="275" t="s">
        <v>366</v>
      </c>
    </row>
    <row r="7003" spans="2:51" s="280" customFormat="1">
      <c r="B7003" s="279"/>
      <c r="D7003" s="274" t="s">
        <v>373</v>
      </c>
      <c r="E7003" s="281" t="s">
        <v>1</v>
      </c>
      <c r="F7003" s="282" t="s">
        <v>6089</v>
      </c>
      <c r="H7003" s="283">
        <v>11.561999999999999</v>
      </c>
      <c r="L7003" s="279"/>
      <c r="M7003" s="284"/>
      <c r="T7003" s="285"/>
      <c r="AT7003" s="281" t="s">
        <v>373</v>
      </c>
      <c r="AU7003" s="281" t="s">
        <v>90</v>
      </c>
      <c r="AV7003" s="280" t="s">
        <v>90</v>
      </c>
      <c r="AW7003" s="280" t="s">
        <v>31</v>
      </c>
      <c r="AX7003" s="280" t="s">
        <v>77</v>
      </c>
      <c r="AY7003" s="281" t="s">
        <v>366</v>
      </c>
    </row>
    <row r="7004" spans="2:51" s="273" customFormat="1">
      <c r="B7004" s="272"/>
      <c r="D7004" s="274" t="s">
        <v>373</v>
      </c>
      <c r="E7004" s="275" t="s">
        <v>1</v>
      </c>
      <c r="F7004" s="276" t="s">
        <v>4630</v>
      </c>
      <c r="H7004" s="275" t="s">
        <v>1</v>
      </c>
      <c r="L7004" s="272"/>
      <c r="M7004" s="277"/>
      <c r="T7004" s="278"/>
      <c r="AT7004" s="275" t="s">
        <v>373</v>
      </c>
      <c r="AU7004" s="275" t="s">
        <v>90</v>
      </c>
      <c r="AV7004" s="273" t="s">
        <v>84</v>
      </c>
      <c r="AW7004" s="273" t="s">
        <v>31</v>
      </c>
      <c r="AX7004" s="273" t="s">
        <v>77</v>
      </c>
      <c r="AY7004" s="275" t="s">
        <v>366</v>
      </c>
    </row>
    <row r="7005" spans="2:51" s="280" customFormat="1">
      <c r="B7005" s="279"/>
      <c r="D7005" s="274" t="s">
        <v>373</v>
      </c>
      <c r="E7005" s="281" t="s">
        <v>1</v>
      </c>
      <c r="F7005" s="282" t="s">
        <v>6090</v>
      </c>
      <c r="H7005" s="283">
        <v>39.274999999999999</v>
      </c>
      <c r="L7005" s="279"/>
      <c r="M7005" s="284"/>
      <c r="T7005" s="285"/>
      <c r="AT7005" s="281" t="s">
        <v>373</v>
      </c>
      <c r="AU7005" s="281" t="s">
        <v>90</v>
      </c>
      <c r="AV7005" s="280" t="s">
        <v>90</v>
      </c>
      <c r="AW7005" s="280" t="s">
        <v>31</v>
      </c>
      <c r="AX7005" s="280" t="s">
        <v>77</v>
      </c>
      <c r="AY7005" s="281" t="s">
        <v>366</v>
      </c>
    </row>
    <row r="7006" spans="2:51" s="273" customFormat="1">
      <c r="B7006" s="272"/>
      <c r="D7006" s="274" t="s">
        <v>373</v>
      </c>
      <c r="E7006" s="275" t="s">
        <v>1</v>
      </c>
      <c r="F7006" s="276" t="s">
        <v>924</v>
      </c>
      <c r="H7006" s="275" t="s">
        <v>1</v>
      </c>
      <c r="L7006" s="272"/>
      <c r="M7006" s="277"/>
      <c r="T7006" s="278"/>
      <c r="AT7006" s="275" t="s">
        <v>373</v>
      </c>
      <c r="AU7006" s="275" t="s">
        <v>90</v>
      </c>
      <c r="AV7006" s="273" t="s">
        <v>84</v>
      </c>
      <c r="AW7006" s="273" t="s">
        <v>31</v>
      </c>
      <c r="AX7006" s="273" t="s">
        <v>77</v>
      </c>
      <c r="AY7006" s="275" t="s">
        <v>366</v>
      </c>
    </row>
    <row r="7007" spans="2:51" s="273" customFormat="1">
      <c r="B7007" s="272"/>
      <c r="D7007" s="274" t="s">
        <v>373</v>
      </c>
      <c r="E7007" s="275" t="s">
        <v>1</v>
      </c>
      <c r="F7007" s="276" t="s">
        <v>6091</v>
      </c>
      <c r="H7007" s="275" t="s">
        <v>1</v>
      </c>
      <c r="L7007" s="272"/>
      <c r="M7007" s="277"/>
      <c r="T7007" s="278"/>
      <c r="AT7007" s="275" t="s">
        <v>373</v>
      </c>
      <c r="AU7007" s="275" t="s">
        <v>90</v>
      </c>
      <c r="AV7007" s="273" t="s">
        <v>84</v>
      </c>
      <c r="AW7007" s="273" t="s">
        <v>31</v>
      </c>
      <c r="AX7007" s="273" t="s">
        <v>77</v>
      </c>
      <c r="AY7007" s="275" t="s">
        <v>366</v>
      </c>
    </row>
    <row r="7008" spans="2:51" s="280" customFormat="1">
      <c r="B7008" s="279"/>
      <c r="D7008" s="274" t="s">
        <v>373</v>
      </c>
      <c r="E7008" s="281" t="s">
        <v>1</v>
      </c>
      <c r="F7008" s="282" t="s">
        <v>6092</v>
      </c>
      <c r="H7008" s="283">
        <v>16.832000000000001</v>
      </c>
      <c r="L7008" s="279"/>
      <c r="M7008" s="284"/>
      <c r="T7008" s="285"/>
      <c r="AT7008" s="281" t="s">
        <v>373</v>
      </c>
      <c r="AU7008" s="281" t="s">
        <v>90</v>
      </c>
      <c r="AV7008" s="280" t="s">
        <v>90</v>
      </c>
      <c r="AW7008" s="280" t="s">
        <v>31</v>
      </c>
      <c r="AX7008" s="280" t="s">
        <v>77</v>
      </c>
      <c r="AY7008" s="281" t="s">
        <v>366</v>
      </c>
    </row>
    <row r="7009" spans="2:51" s="273" customFormat="1">
      <c r="B7009" s="272"/>
      <c r="D7009" s="274" t="s">
        <v>373</v>
      </c>
      <c r="E7009" s="275" t="s">
        <v>1</v>
      </c>
      <c r="F7009" s="276" t="s">
        <v>6093</v>
      </c>
      <c r="H7009" s="275" t="s">
        <v>1</v>
      </c>
      <c r="L7009" s="272"/>
      <c r="M7009" s="277"/>
      <c r="T7009" s="278"/>
      <c r="AT7009" s="275" t="s">
        <v>373</v>
      </c>
      <c r="AU7009" s="275" t="s">
        <v>90</v>
      </c>
      <c r="AV7009" s="273" t="s">
        <v>84</v>
      </c>
      <c r="AW7009" s="273" t="s">
        <v>31</v>
      </c>
      <c r="AX7009" s="273" t="s">
        <v>77</v>
      </c>
      <c r="AY7009" s="275" t="s">
        <v>366</v>
      </c>
    </row>
    <row r="7010" spans="2:51" s="280" customFormat="1">
      <c r="B7010" s="279"/>
      <c r="D7010" s="274" t="s">
        <v>373</v>
      </c>
      <c r="E7010" s="281" t="s">
        <v>1</v>
      </c>
      <c r="F7010" s="282" t="s">
        <v>6094</v>
      </c>
      <c r="H7010" s="283">
        <v>43.12</v>
      </c>
      <c r="L7010" s="279"/>
      <c r="M7010" s="284"/>
      <c r="T7010" s="285"/>
      <c r="AT7010" s="281" t="s">
        <v>373</v>
      </c>
      <c r="AU7010" s="281" t="s">
        <v>90</v>
      </c>
      <c r="AV7010" s="280" t="s">
        <v>90</v>
      </c>
      <c r="AW7010" s="280" t="s">
        <v>31</v>
      </c>
      <c r="AX7010" s="280" t="s">
        <v>77</v>
      </c>
      <c r="AY7010" s="281" t="s">
        <v>366</v>
      </c>
    </row>
    <row r="7011" spans="2:51" s="273" customFormat="1">
      <c r="B7011" s="272"/>
      <c r="D7011" s="274" t="s">
        <v>373</v>
      </c>
      <c r="E7011" s="275" t="s">
        <v>1</v>
      </c>
      <c r="F7011" s="276" t="s">
        <v>6095</v>
      </c>
      <c r="H7011" s="275" t="s">
        <v>1</v>
      </c>
      <c r="L7011" s="272"/>
      <c r="M7011" s="277"/>
      <c r="T7011" s="278"/>
      <c r="AT7011" s="275" t="s">
        <v>373</v>
      </c>
      <c r="AU7011" s="275" t="s">
        <v>90</v>
      </c>
      <c r="AV7011" s="273" t="s">
        <v>84</v>
      </c>
      <c r="AW7011" s="273" t="s">
        <v>31</v>
      </c>
      <c r="AX7011" s="273" t="s">
        <v>77</v>
      </c>
      <c r="AY7011" s="275" t="s">
        <v>366</v>
      </c>
    </row>
    <row r="7012" spans="2:51" s="280" customFormat="1">
      <c r="B7012" s="279"/>
      <c r="D7012" s="274" t="s">
        <v>373</v>
      </c>
      <c r="E7012" s="281" t="s">
        <v>1</v>
      </c>
      <c r="F7012" s="282" t="s">
        <v>6096</v>
      </c>
      <c r="H7012" s="283">
        <v>4.1529999999999996</v>
      </c>
      <c r="L7012" s="279"/>
      <c r="M7012" s="284"/>
      <c r="T7012" s="285"/>
      <c r="AT7012" s="281" t="s">
        <v>373</v>
      </c>
      <c r="AU7012" s="281" t="s">
        <v>90</v>
      </c>
      <c r="AV7012" s="280" t="s">
        <v>90</v>
      </c>
      <c r="AW7012" s="280" t="s">
        <v>31</v>
      </c>
      <c r="AX7012" s="280" t="s">
        <v>77</v>
      </c>
      <c r="AY7012" s="281" t="s">
        <v>366</v>
      </c>
    </row>
    <row r="7013" spans="2:51" s="273" customFormat="1">
      <c r="B7013" s="272"/>
      <c r="D7013" s="274" t="s">
        <v>373</v>
      </c>
      <c r="E7013" s="275" t="s">
        <v>1</v>
      </c>
      <c r="F7013" s="276" t="s">
        <v>6097</v>
      </c>
      <c r="H7013" s="275" t="s">
        <v>1</v>
      </c>
      <c r="L7013" s="272"/>
      <c r="M7013" s="277"/>
      <c r="T7013" s="278"/>
      <c r="AT7013" s="275" t="s">
        <v>373</v>
      </c>
      <c r="AU7013" s="275" t="s">
        <v>90</v>
      </c>
      <c r="AV7013" s="273" t="s">
        <v>84</v>
      </c>
      <c r="AW7013" s="273" t="s">
        <v>31</v>
      </c>
      <c r="AX7013" s="273" t="s">
        <v>77</v>
      </c>
      <c r="AY7013" s="275" t="s">
        <v>366</v>
      </c>
    </row>
    <row r="7014" spans="2:51" s="280" customFormat="1">
      <c r="B7014" s="279"/>
      <c r="D7014" s="274" t="s">
        <v>373</v>
      </c>
      <c r="E7014" s="281" t="s">
        <v>1</v>
      </c>
      <c r="F7014" s="282" t="s">
        <v>6098</v>
      </c>
      <c r="H7014" s="283">
        <v>3.58</v>
      </c>
      <c r="L7014" s="279"/>
      <c r="M7014" s="284"/>
      <c r="T7014" s="285"/>
      <c r="AT7014" s="281" t="s">
        <v>373</v>
      </c>
      <c r="AU7014" s="281" t="s">
        <v>90</v>
      </c>
      <c r="AV7014" s="280" t="s">
        <v>90</v>
      </c>
      <c r="AW7014" s="280" t="s">
        <v>31</v>
      </c>
      <c r="AX7014" s="280" t="s">
        <v>77</v>
      </c>
      <c r="AY7014" s="281" t="s">
        <v>366</v>
      </c>
    </row>
    <row r="7015" spans="2:51" s="273" customFormat="1">
      <c r="B7015" s="272"/>
      <c r="D7015" s="274" t="s">
        <v>373</v>
      </c>
      <c r="E7015" s="275" t="s">
        <v>1</v>
      </c>
      <c r="F7015" s="276" t="s">
        <v>1077</v>
      </c>
      <c r="H7015" s="275" t="s">
        <v>1</v>
      </c>
      <c r="L7015" s="272"/>
      <c r="M7015" s="277"/>
      <c r="T7015" s="278"/>
      <c r="AT7015" s="275" t="s">
        <v>373</v>
      </c>
      <c r="AU7015" s="275" t="s">
        <v>90</v>
      </c>
      <c r="AV7015" s="273" t="s">
        <v>84</v>
      </c>
      <c r="AW7015" s="273" t="s">
        <v>31</v>
      </c>
      <c r="AX7015" s="273" t="s">
        <v>77</v>
      </c>
      <c r="AY7015" s="275" t="s">
        <v>366</v>
      </c>
    </row>
    <row r="7016" spans="2:51" s="280" customFormat="1">
      <c r="B7016" s="279"/>
      <c r="D7016" s="274" t="s">
        <v>373</v>
      </c>
      <c r="E7016" s="281" t="s">
        <v>1</v>
      </c>
      <c r="F7016" s="282" t="s">
        <v>6099</v>
      </c>
      <c r="H7016" s="283">
        <v>10.276</v>
      </c>
      <c r="L7016" s="279"/>
      <c r="M7016" s="284"/>
      <c r="T7016" s="285"/>
      <c r="AT7016" s="281" t="s">
        <v>373</v>
      </c>
      <c r="AU7016" s="281" t="s">
        <v>90</v>
      </c>
      <c r="AV7016" s="280" t="s">
        <v>90</v>
      </c>
      <c r="AW7016" s="280" t="s">
        <v>31</v>
      </c>
      <c r="AX7016" s="280" t="s">
        <v>77</v>
      </c>
      <c r="AY7016" s="281" t="s">
        <v>366</v>
      </c>
    </row>
    <row r="7017" spans="2:51" s="273" customFormat="1">
      <c r="B7017" s="272"/>
      <c r="D7017" s="274" t="s">
        <v>373</v>
      </c>
      <c r="E7017" s="275" t="s">
        <v>1</v>
      </c>
      <c r="F7017" s="276" t="s">
        <v>4635</v>
      </c>
      <c r="H7017" s="275" t="s">
        <v>1</v>
      </c>
      <c r="L7017" s="272"/>
      <c r="M7017" s="277"/>
      <c r="T7017" s="278"/>
      <c r="AT7017" s="275" t="s">
        <v>373</v>
      </c>
      <c r="AU7017" s="275" t="s">
        <v>90</v>
      </c>
      <c r="AV7017" s="273" t="s">
        <v>84</v>
      </c>
      <c r="AW7017" s="273" t="s">
        <v>31</v>
      </c>
      <c r="AX7017" s="273" t="s">
        <v>77</v>
      </c>
      <c r="AY7017" s="275" t="s">
        <v>366</v>
      </c>
    </row>
    <row r="7018" spans="2:51" s="280" customFormat="1">
      <c r="B7018" s="279"/>
      <c r="D7018" s="274" t="s">
        <v>373</v>
      </c>
      <c r="E7018" s="281" t="s">
        <v>1</v>
      </c>
      <c r="F7018" s="282" t="s">
        <v>6100</v>
      </c>
      <c r="H7018" s="283">
        <v>42.604999999999997</v>
      </c>
      <c r="L7018" s="279"/>
      <c r="M7018" s="284"/>
      <c r="T7018" s="285"/>
      <c r="AT7018" s="281" t="s">
        <v>373</v>
      </c>
      <c r="AU7018" s="281" t="s">
        <v>90</v>
      </c>
      <c r="AV7018" s="280" t="s">
        <v>90</v>
      </c>
      <c r="AW7018" s="280" t="s">
        <v>31</v>
      </c>
      <c r="AX7018" s="280" t="s">
        <v>77</v>
      </c>
      <c r="AY7018" s="281" t="s">
        <v>366</v>
      </c>
    </row>
    <row r="7019" spans="2:51" s="294" customFormat="1">
      <c r="B7019" s="293"/>
      <c r="D7019" s="274" t="s">
        <v>373</v>
      </c>
      <c r="E7019" s="295" t="s">
        <v>1</v>
      </c>
      <c r="F7019" s="296" t="s">
        <v>397</v>
      </c>
      <c r="H7019" s="297">
        <v>289.41500000000002</v>
      </c>
      <c r="L7019" s="293"/>
      <c r="M7019" s="298"/>
      <c r="T7019" s="299"/>
      <c r="AT7019" s="295" t="s">
        <v>373</v>
      </c>
      <c r="AU7019" s="295" t="s">
        <v>90</v>
      </c>
      <c r="AV7019" s="294" t="s">
        <v>149</v>
      </c>
      <c r="AW7019" s="294" t="s">
        <v>31</v>
      </c>
      <c r="AX7019" s="294" t="s">
        <v>77</v>
      </c>
      <c r="AY7019" s="295" t="s">
        <v>366</v>
      </c>
    </row>
    <row r="7020" spans="2:51" s="273" customFormat="1">
      <c r="B7020" s="272"/>
      <c r="D7020" s="274" t="s">
        <v>373</v>
      </c>
      <c r="E7020" s="275" t="s">
        <v>1</v>
      </c>
      <c r="F7020" s="276" t="s">
        <v>6101</v>
      </c>
      <c r="H7020" s="275" t="s">
        <v>1</v>
      </c>
      <c r="L7020" s="272"/>
      <c r="M7020" s="277"/>
      <c r="T7020" s="278"/>
      <c r="AT7020" s="275" t="s">
        <v>373</v>
      </c>
      <c r="AU7020" s="275" t="s">
        <v>90</v>
      </c>
      <c r="AV7020" s="273" t="s">
        <v>84</v>
      </c>
      <c r="AW7020" s="273" t="s">
        <v>31</v>
      </c>
      <c r="AX7020" s="273" t="s">
        <v>77</v>
      </c>
      <c r="AY7020" s="275" t="s">
        <v>366</v>
      </c>
    </row>
    <row r="7021" spans="2:51" s="273" customFormat="1">
      <c r="B7021" s="272"/>
      <c r="D7021" s="274" t="s">
        <v>373</v>
      </c>
      <c r="E7021" s="275" t="s">
        <v>1</v>
      </c>
      <c r="F7021" s="276" t="s">
        <v>412</v>
      </c>
      <c r="H7021" s="275" t="s">
        <v>1</v>
      </c>
      <c r="L7021" s="272"/>
      <c r="M7021" s="277"/>
      <c r="T7021" s="278"/>
      <c r="AT7021" s="275" t="s">
        <v>373</v>
      </c>
      <c r="AU7021" s="275" t="s">
        <v>90</v>
      </c>
      <c r="AV7021" s="273" t="s">
        <v>84</v>
      </c>
      <c r="AW7021" s="273" t="s">
        <v>31</v>
      </c>
      <c r="AX7021" s="273" t="s">
        <v>77</v>
      </c>
      <c r="AY7021" s="275" t="s">
        <v>366</v>
      </c>
    </row>
    <row r="7022" spans="2:51" s="273" customFormat="1">
      <c r="B7022" s="272"/>
      <c r="D7022" s="274" t="s">
        <v>373</v>
      </c>
      <c r="E7022" s="275" t="s">
        <v>1</v>
      </c>
      <c r="F7022" s="276" t="s">
        <v>2787</v>
      </c>
      <c r="H7022" s="275" t="s">
        <v>1</v>
      </c>
      <c r="L7022" s="272"/>
      <c r="M7022" s="277"/>
      <c r="T7022" s="278"/>
      <c r="AT7022" s="275" t="s">
        <v>373</v>
      </c>
      <c r="AU7022" s="275" t="s">
        <v>90</v>
      </c>
      <c r="AV7022" s="273" t="s">
        <v>84</v>
      </c>
      <c r="AW7022" s="273" t="s">
        <v>31</v>
      </c>
      <c r="AX7022" s="273" t="s">
        <v>77</v>
      </c>
      <c r="AY7022" s="275" t="s">
        <v>366</v>
      </c>
    </row>
    <row r="7023" spans="2:51" s="280" customFormat="1">
      <c r="B7023" s="279"/>
      <c r="D7023" s="274" t="s">
        <v>373</v>
      </c>
      <c r="E7023" s="281" t="s">
        <v>1</v>
      </c>
      <c r="F7023" s="282" t="s">
        <v>6102</v>
      </c>
      <c r="H7023" s="283">
        <v>5.8</v>
      </c>
      <c r="L7023" s="279"/>
      <c r="M7023" s="284"/>
      <c r="T7023" s="285"/>
      <c r="AT7023" s="281" t="s">
        <v>373</v>
      </c>
      <c r="AU7023" s="281" t="s">
        <v>90</v>
      </c>
      <c r="AV7023" s="280" t="s">
        <v>90</v>
      </c>
      <c r="AW7023" s="280" t="s">
        <v>31</v>
      </c>
      <c r="AX7023" s="280" t="s">
        <v>77</v>
      </c>
      <c r="AY7023" s="281" t="s">
        <v>366</v>
      </c>
    </row>
    <row r="7024" spans="2:51" s="280" customFormat="1">
      <c r="B7024" s="279"/>
      <c r="D7024" s="274" t="s">
        <v>373</v>
      </c>
      <c r="E7024" s="281" t="s">
        <v>1</v>
      </c>
      <c r="F7024" s="282" t="s">
        <v>6103</v>
      </c>
      <c r="H7024" s="283">
        <v>3.52</v>
      </c>
      <c r="L7024" s="279"/>
      <c r="M7024" s="284"/>
      <c r="T7024" s="285"/>
      <c r="AT7024" s="281" t="s">
        <v>373</v>
      </c>
      <c r="AU7024" s="281" t="s">
        <v>90</v>
      </c>
      <c r="AV7024" s="280" t="s">
        <v>90</v>
      </c>
      <c r="AW7024" s="280" t="s">
        <v>31</v>
      </c>
      <c r="AX7024" s="280" t="s">
        <v>77</v>
      </c>
      <c r="AY7024" s="281" t="s">
        <v>366</v>
      </c>
    </row>
    <row r="7025" spans="2:51" s="294" customFormat="1">
      <c r="B7025" s="293"/>
      <c r="D7025" s="274" t="s">
        <v>373</v>
      </c>
      <c r="E7025" s="295" t="s">
        <v>1</v>
      </c>
      <c r="F7025" s="296" t="s">
        <v>397</v>
      </c>
      <c r="H7025" s="297">
        <v>9.32</v>
      </c>
      <c r="L7025" s="293"/>
      <c r="M7025" s="298"/>
      <c r="T7025" s="299"/>
      <c r="AT7025" s="295" t="s">
        <v>373</v>
      </c>
      <c r="AU7025" s="295" t="s">
        <v>90</v>
      </c>
      <c r="AV7025" s="294" t="s">
        <v>149</v>
      </c>
      <c r="AW7025" s="294" t="s">
        <v>31</v>
      </c>
      <c r="AX7025" s="294" t="s">
        <v>77</v>
      </c>
      <c r="AY7025" s="295" t="s">
        <v>366</v>
      </c>
    </row>
    <row r="7026" spans="2:51" s="273" customFormat="1">
      <c r="B7026" s="272"/>
      <c r="D7026" s="274" t="s">
        <v>373</v>
      </c>
      <c r="E7026" s="275" t="s">
        <v>1</v>
      </c>
      <c r="F7026" s="276" t="s">
        <v>6104</v>
      </c>
      <c r="H7026" s="275" t="s">
        <v>1</v>
      </c>
      <c r="L7026" s="272"/>
      <c r="M7026" s="277"/>
      <c r="T7026" s="278"/>
      <c r="AT7026" s="275" t="s">
        <v>373</v>
      </c>
      <c r="AU7026" s="275" t="s">
        <v>90</v>
      </c>
      <c r="AV7026" s="273" t="s">
        <v>84</v>
      </c>
      <c r="AW7026" s="273" t="s">
        <v>31</v>
      </c>
      <c r="AX7026" s="273" t="s">
        <v>77</v>
      </c>
      <c r="AY7026" s="275" t="s">
        <v>366</v>
      </c>
    </row>
    <row r="7027" spans="2:51" s="273" customFormat="1">
      <c r="B7027" s="272"/>
      <c r="D7027" s="274" t="s">
        <v>373</v>
      </c>
      <c r="E7027" s="275" t="s">
        <v>1</v>
      </c>
      <c r="F7027" s="276" t="s">
        <v>632</v>
      </c>
      <c r="H7027" s="275" t="s">
        <v>1</v>
      </c>
      <c r="L7027" s="272"/>
      <c r="M7027" s="277"/>
      <c r="T7027" s="278"/>
      <c r="AT7027" s="275" t="s">
        <v>373</v>
      </c>
      <c r="AU7027" s="275" t="s">
        <v>90</v>
      </c>
      <c r="AV7027" s="273" t="s">
        <v>84</v>
      </c>
      <c r="AW7027" s="273" t="s">
        <v>31</v>
      </c>
      <c r="AX7027" s="273" t="s">
        <v>77</v>
      </c>
      <c r="AY7027" s="275" t="s">
        <v>366</v>
      </c>
    </row>
    <row r="7028" spans="2:51" s="273" customFormat="1">
      <c r="B7028" s="272"/>
      <c r="D7028" s="274" t="s">
        <v>373</v>
      </c>
      <c r="E7028" s="275" t="s">
        <v>1</v>
      </c>
      <c r="F7028" s="276" t="s">
        <v>6105</v>
      </c>
      <c r="H7028" s="275" t="s">
        <v>1</v>
      </c>
      <c r="L7028" s="272"/>
      <c r="M7028" s="277"/>
      <c r="T7028" s="278"/>
      <c r="AT7028" s="275" t="s">
        <v>373</v>
      </c>
      <c r="AU7028" s="275" t="s">
        <v>90</v>
      </c>
      <c r="AV7028" s="273" t="s">
        <v>84</v>
      </c>
      <c r="AW7028" s="273" t="s">
        <v>31</v>
      </c>
      <c r="AX7028" s="273" t="s">
        <v>77</v>
      </c>
      <c r="AY7028" s="275" t="s">
        <v>366</v>
      </c>
    </row>
    <row r="7029" spans="2:51" s="280" customFormat="1">
      <c r="B7029" s="279"/>
      <c r="D7029" s="274" t="s">
        <v>373</v>
      </c>
      <c r="E7029" s="281" t="s">
        <v>1</v>
      </c>
      <c r="F7029" s="282" t="s">
        <v>6106</v>
      </c>
      <c r="H7029" s="283">
        <v>2.7370000000000001</v>
      </c>
      <c r="L7029" s="279"/>
      <c r="M7029" s="284"/>
      <c r="T7029" s="285"/>
      <c r="AT7029" s="281" t="s">
        <v>373</v>
      </c>
      <c r="AU7029" s="281" t="s">
        <v>90</v>
      </c>
      <c r="AV7029" s="280" t="s">
        <v>90</v>
      </c>
      <c r="AW7029" s="280" t="s">
        <v>31</v>
      </c>
      <c r="AX7029" s="280" t="s">
        <v>77</v>
      </c>
      <c r="AY7029" s="281" t="s">
        <v>366</v>
      </c>
    </row>
    <row r="7030" spans="2:51" s="294" customFormat="1">
      <c r="B7030" s="293"/>
      <c r="D7030" s="274" t="s">
        <v>373</v>
      </c>
      <c r="E7030" s="295" t="s">
        <v>1</v>
      </c>
      <c r="F7030" s="296" t="s">
        <v>397</v>
      </c>
      <c r="H7030" s="297">
        <v>2.7370000000000001</v>
      </c>
      <c r="L7030" s="293"/>
      <c r="M7030" s="298"/>
      <c r="T7030" s="299"/>
      <c r="AT7030" s="295" t="s">
        <v>373</v>
      </c>
      <c r="AU7030" s="295" t="s">
        <v>90</v>
      </c>
      <c r="AV7030" s="294" t="s">
        <v>149</v>
      </c>
      <c r="AW7030" s="294" t="s">
        <v>31</v>
      </c>
      <c r="AX7030" s="294" t="s">
        <v>77</v>
      </c>
      <c r="AY7030" s="295" t="s">
        <v>366</v>
      </c>
    </row>
    <row r="7031" spans="2:51" s="273" customFormat="1">
      <c r="B7031" s="272"/>
      <c r="D7031" s="274" t="s">
        <v>373</v>
      </c>
      <c r="E7031" s="275" t="s">
        <v>1</v>
      </c>
      <c r="F7031" s="276" t="s">
        <v>6107</v>
      </c>
      <c r="H7031" s="275" t="s">
        <v>1</v>
      </c>
      <c r="L7031" s="272"/>
      <c r="M7031" s="277"/>
      <c r="T7031" s="278"/>
      <c r="AT7031" s="275" t="s">
        <v>373</v>
      </c>
      <c r="AU7031" s="275" t="s">
        <v>90</v>
      </c>
      <c r="AV7031" s="273" t="s">
        <v>84</v>
      </c>
      <c r="AW7031" s="273" t="s">
        <v>31</v>
      </c>
      <c r="AX7031" s="273" t="s">
        <v>77</v>
      </c>
      <c r="AY7031" s="275" t="s">
        <v>366</v>
      </c>
    </row>
    <row r="7032" spans="2:51" s="273" customFormat="1">
      <c r="B7032" s="272"/>
      <c r="D7032" s="274" t="s">
        <v>373</v>
      </c>
      <c r="E7032" s="275" t="s">
        <v>1</v>
      </c>
      <c r="F7032" s="276" t="s">
        <v>632</v>
      </c>
      <c r="H7032" s="275" t="s">
        <v>1</v>
      </c>
      <c r="L7032" s="272"/>
      <c r="M7032" s="277"/>
      <c r="T7032" s="278"/>
      <c r="AT7032" s="275" t="s">
        <v>373</v>
      </c>
      <c r="AU7032" s="275" t="s">
        <v>90</v>
      </c>
      <c r="AV7032" s="273" t="s">
        <v>84</v>
      </c>
      <c r="AW7032" s="273" t="s">
        <v>31</v>
      </c>
      <c r="AX7032" s="273" t="s">
        <v>77</v>
      </c>
      <c r="AY7032" s="275" t="s">
        <v>366</v>
      </c>
    </row>
    <row r="7033" spans="2:51" s="273" customFormat="1">
      <c r="B7033" s="272"/>
      <c r="D7033" s="274" t="s">
        <v>373</v>
      </c>
      <c r="E7033" s="275" t="s">
        <v>1</v>
      </c>
      <c r="F7033" s="276" t="s">
        <v>3175</v>
      </c>
      <c r="H7033" s="275" t="s">
        <v>1</v>
      </c>
      <c r="L7033" s="272"/>
      <c r="M7033" s="277"/>
      <c r="T7033" s="278"/>
      <c r="AT7033" s="275" t="s">
        <v>373</v>
      </c>
      <c r="AU7033" s="275" t="s">
        <v>90</v>
      </c>
      <c r="AV7033" s="273" t="s">
        <v>84</v>
      </c>
      <c r="AW7033" s="273" t="s">
        <v>31</v>
      </c>
      <c r="AX7033" s="273" t="s">
        <v>77</v>
      </c>
      <c r="AY7033" s="275" t="s">
        <v>366</v>
      </c>
    </row>
    <row r="7034" spans="2:51" s="280" customFormat="1">
      <c r="B7034" s="279"/>
      <c r="D7034" s="274" t="s">
        <v>373</v>
      </c>
      <c r="E7034" s="281" t="s">
        <v>1</v>
      </c>
      <c r="F7034" s="282" t="s">
        <v>6108</v>
      </c>
      <c r="H7034" s="283">
        <v>1.32</v>
      </c>
      <c r="L7034" s="279"/>
      <c r="M7034" s="284"/>
      <c r="T7034" s="285"/>
      <c r="AT7034" s="281" t="s">
        <v>373</v>
      </c>
      <c r="AU7034" s="281" t="s">
        <v>90</v>
      </c>
      <c r="AV7034" s="280" t="s">
        <v>90</v>
      </c>
      <c r="AW7034" s="280" t="s">
        <v>31</v>
      </c>
      <c r="AX7034" s="280" t="s">
        <v>77</v>
      </c>
      <c r="AY7034" s="281" t="s">
        <v>366</v>
      </c>
    </row>
    <row r="7035" spans="2:51" s="280" customFormat="1">
      <c r="B7035" s="279"/>
      <c r="D7035" s="274" t="s">
        <v>373</v>
      </c>
      <c r="E7035" s="281" t="s">
        <v>1</v>
      </c>
      <c r="F7035" s="282" t="s">
        <v>6109</v>
      </c>
      <c r="H7035" s="283">
        <v>1.8</v>
      </c>
      <c r="L7035" s="279"/>
      <c r="M7035" s="284"/>
      <c r="T7035" s="285"/>
      <c r="AT7035" s="281" t="s">
        <v>373</v>
      </c>
      <c r="AU7035" s="281" t="s">
        <v>90</v>
      </c>
      <c r="AV7035" s="280" t="s">
        <v>90</v>
      </c>
      <c r="AW7035" s="280" t="s">
        <v>31</v>
      </c>
      <c r="AX7035" s="280" t="s">
        <v>77</v>
      </c>
      <c r="AY7035" s="281" t="s">
        <v>366</v>
      </c>
    </row>
    <row r="7036" spans="2:51" s="294" customFormat="1">
      <c r="B7036" s="293"/>
      <c r="D7036" s="274" t="s">
        <v>373</v>
      </c>
      <c r="E7036" s="295" t="s">
        <v>1</v>
      </c>
      <c r="F7036" s="296" t="s">
        <v>397</v>
      </c>
      <c r="H7036" s="297">
        <v>3.12</v>
      </c>
      <c r="L7036" s="293"/>
      <c r="M7036" s="298"/>
      <c r="T7036" s="299"/>
      <c r="AT7036" s="295" t="s">
        <v>373</v>
      </c>
      <c r="AU7036" s="295" t="s">
        <v>90</v>
      </c>
      <c r="AV7036" s="294" t="s">
        <v>149</v>
      </c>
      <c r="AW7036" s="294" t="s">
        <v>31</v>
      </c>
      <c r="AX7036" s="294" t="s">
        <v>77</v>
      </c>
      <c r="AY7036" s="295" t="s">
        <v>366</v>
      </c>
    </row>
    <row r="7037" spans="2:51" s="273" customFormat="1">
      <c r="B7037" s="272"/>
      <c r="D7037" s="274" t="s">
        <v>373</v>
      </c>
      <c r="E7037" s="275" t="s">
        <v>1</v>
      </c>
      <c r="F7037" s="276" t="s">
        <v>6110</v>
      </c>
      <c r="H7037" s="275" t="s">
        <v>1</v>
      </c>
      <c r="L7037" s="272"/>
      <c r="M7037" s="277"/>
      <c r="T7037" s="278"/>
      <c r="AT7037" s="275" t="s">
        <v>373</v>
      </c>
      <c r="AU7037" s="275" t="s">
        <v>90</v>
      </c>
      <c r="AV7037" s="273" t="s">
        <v>84</v>
      </c>
      <c r="AW7037" s="273" t="s">
        <v>31</v>
      </c>
      <c r="AX7037" s="273" t="s">
        <v>77</v>
      </c>
      <c r="AY7037" s="275" t="s">
        <v>366</v>
      </c>
    </row>
    <row r="7038" spans="2:51" s="273" customFormat="1">
      <c r="B7038" s="272"/>
      <c r="D7038" s="274" t="s">
        <v>373</v>
      </c>
      <c r="E7038" s="275" t="s">
        <v>1</v>
      </c>
      <c r="F7038" s="276" t="s">
        <v>412</v>
      </c>
      <c r="H7038" s="275" t="s">
        <v>1</v>
      </c>
      <c r="L7038" s="272"/>
      <c r="M7038" s="277"/>
      <c r="T7038" s="278"/>
      <c r="AT7038" s="275" t="s">
        <v>373</v>
      </c>
      <c r="AU7038" s="275" t="s">
        <v>90</v>
      </c>
      <c r="AV7038" s="273" t="s">
        <v>84</v>
      </c>
      <c r="AW7038" s="273" t="s">
        <v>31</v>
      </c>
      <c r="AX7038" s="273" t="s">
        <v>77</v>
      </c>
      <c r="AY7038" s="275" t="s">
        <v>366</v>
      </c>
    </row>
    <row r="7039" spans="2:51" s="273" customFormat="1">
      <c r="B7039" s="272"/>
      <c r="D7039" s="274" t="s">
        <v>373</v>
      </c>
      <c r="E7039" s="275" t="s">
        <v>1</v>
      </c>
      <c r="F7039" s="276" t="s">
        <v>6111</v>
      </c>
      <c r="H7039" s="275" t="s">
        <v>1</v>
      </c>
      <c r="L7039" s="272"/>
      <c r="M7039" s="277"/>
      <c r="T7039" s="278"/>
      <c r="AT7039" s="275" t="s">
        <v>373</v>
      </c>
      <c r="AU7039" s="275" t="s">
        <v>90</v>
      </c>
      <c r="AV7039" s="273" t="s">
        <v>84</v>
      </c>
      <c r="AW7039" s="273" t="s">
        <v>31</v>
      </c>
      <c r="AX7039" s="273" t="s">
        <v>77</v>
      </c>
      <c r="AY7039" s="275" t="s">
        <v>366</v>
      </c>
    </row>
    <row r="7040" spans="2:51" s="280" customFormat="1">
      <c r="B7040" s="279"/>
      <c r="D7040" s="274" t="s">
        <v>373</v>
      </c>
      <c r="E7040" s="281" t="s">
        <v>1</v>
      </c>
      <c r="F7040" s="282" t="s">
        <v>6112</v>
      </c>
      <c r="H7040" s="283">
        <v>9.5020000000000007</v>
      </c>
      <c r="L7040" s="279"/>
      <c r="M7040" s="284"/>
      <c r="T7040" s="285"/>
      <c r="AT7040" s="281" t="s">
        <v>373</v>
      </c>
      <c r="AU7040" s="281" t="s">
        <v>90</v>
      </c>
      <c r="AV7040" s="280" t="s">
        <v>90</v>
      </c>
      <c r="AW7040" s="280" t="s">
        <v>31</v>
      </c>
      <c r="AX7040" s="280" t="s">
        <v>77</v>
      </c>
      <c r="AY7040" s="281" t="s">
        <v>366</v>
      </c>
    </row>
    <row r="7041" spans="2:51" s="273" customFormat="1">
      <c r="B7041" s="272"/>
      <c r="D7041" s="274" t="s">
        <v>373</v>
      </c>
      <c r="E7041" s="275" t="s">
        <v>1</v>
      </c>
      <c r="F7041" s="276" t="s">
        <v>642</v>
      </c>
      <c r="H7041" s="275" t="s">
        <v>1</v>
      </c>
      <c r="L7041" s="272"/>
      <c r="M7041" s="277"/>
      <c r="T7041" s="278"/>
      <c r="AT7041" s="275" t="s">
        <v>373</v>
      </c>
      <c r="AU7041" s="275" t="s">
        <v>90</v>
      </c>
      <c r="AV7041" s="273" t="s">
        <v>84</v>
      </c>
      <c r="AW7041" s="273" t="s">
        <v>31</v>
      </c>
      <c r="AX7041" s="273" t="s">
        <v>77</v>
      </c>
      <c r="AY7041" s="275" t="s">
        <v>366</v>
      </c>
    </row>
    <row r="7042" spans="2:51" s="280" customFormat="1">
      <c r="B7042" s="279"/>
      <c r="D7042" s="274" t="s">
        <v>373</v>
      </c>
      <c r="E7042" s="281" t="s">
        <v>1</v>
      </c>
      <c r="F7042" s="282" t="s">
        <v>6113</v>
      </c>
      <c r="H7042" s="283">
        <v>30.317</v>
      </c>
      <c r="L7042" s="279"/>
      <c r="M7042" s="284"/>
      <c r="T7042" s="285"/>
      <c r="AT7042" s="281" t="s">
        <v>373</v>
      </c>
      <c r="AU7042" s="281" t="s">
        <v>90</v>
      </c>
      <c r="AV7042" s="280" t="s">
        <v>90</v>
      </c>
      <c r="AW7042" s="280" t="s">
        <v>31</v>
      </c>
      <c r="AX7042" s="280" t="s">
        <v>77</v>
      </c>
      <c r="AY7042" s="281" t="s">
        <v>366</v>
      </c>
    </row>
    <row r="7043" spans="2:51" s="273" customFormat="1">
      <c r="B7043" s="272"/>
      <c r="D7043" s="274" t="s">
        <v>373</v>
      </c>
      <c r="E7043" s="275" t="s">
        <v>1</v>
      </c>
      <c r="F7043" s="276" t="s">
        <v>6114</v>
      </c>
      <c r="H7043" s="275" t="s">
        <v>1</v>
      </c>
      <c r="L7043" s="272"/>
      <c r="M7043" s="277"/>
      <c r="T7043" s="278"/>
      <c r="AT7043" s="275" t="s">
        <v>373</v>
      </c>
      <c r="AU7043" s="275" t="s">
        <v>90</v>
      </c>
      <c r="AV7043" s="273" t="s">
        <v>84</v>
      </c>
      <c r="AW7043" s="273" t="s">
        <v>31</v>
      </c>
      <c r="AX7043" s="273" t="s">
        <v>77</v>
      </c>
      <c r="AY7043" s="275" t="s">
        <v>366</v>
      </c>
    </row>
    <row r="7044" spans="2:51" s="280" customFormat="1">
      <c r="B7044" s="279"/>
      <c r="D7044" s="274" t="s">
        <v>373</v>
      </c>
      <c r="E7044" s="281" t="s">
        <v>1</v>
      </c>
      <c r="F7044" s="282" t="s">
        <v>6115</v>
      </c>
      <c r="H7044" s="283">
        <v>11.622999999999999</v>
      </c>
      <c r="L7044" s="279"/>
      <c r="M7044" s="284"/>
      <c r="T7044" s="285"/>
      <c r="AT7044" s="281" t="s">
        <v>373</v>
      </c>
      <c r="AU7044" s="281" t="s">
        <v>90</v>
      </c>
      <c r="AV7044" s="280" t="s">
        <v>90</v>
      </c>
      <c r="AW7044" s="280" t="s">
        <v>31</v>
      </c>
      <c r="AX7044" s="280" t="s">
        <v>77</v>
      </c>
      <c r="AY7044" s="281" t="s">
        <v>366</v>
      </c>
    </row>
    <row r="7045" spans="2:51" s="294" customFormat="1">
      <c r="B7045" s="293"/>
      <c r="D7045" s="274" t="s">
        <v>373</v>
      </c>
      <c r="E7045" s="295" t="s">
        <v>1</v>
      </c>
      <c r="F7045" s="296" t="s">
        <v>397</v>
      </c>
      <c r="H7045" s="297">
        <v>51.442</v>
      </c>
      <c r="L7045" s="293"/>
      <c r="M7045" s="298"/>
      <c r="T7045" s="299"/>
      <c r="AT7045" s="295" t="s">
        <v>373</v>
      </c>
      <c r="AU7045" s="295" t="s">
        <v>90</v>
      </c>
      <c r="AV7045" s="294" t="s">
        <v>149</v>
      </c>
      <c r="AW7045" s="294" t="s">
        <v>31</v>
      </c>
      <c r="AX7045" s="294" t="s">
        <v>77</v>
      </c>
      <c r="AY7045" s="295" t="s">
        <v>366</v>
      </c>
    </row>
    <row r="7046" spans="2:51" s="273" customFormat="1">
      <c r="B7046" s="272"/>
      <c r="D7046" s="274" t="s">
        <v>373</v>
      </c>
      <c r="E7046" s="275" t="s">
        <v>1</v>
      </c>
      <c r="F7046" s="276" t="s">
        <v>6116</v>
      </c>
      <c r="H7046" s="275" t="s">
        <v>1</v>
      </c>
      <c r="L7046" s="272"/>
      <c r="M7046" s="277"/>
      <c r="T7046" s="278"/>
      <c r="AT7046" s="275" t="s">
        <v>373</v>
      </c>
      <c r="AU7046" s="275" t="s">
        <v>90</v>
      </c>
      <c r="AV7046" s="273" t="s">
        <v>84</v>
      </c>
      <c r="AW7046" s="273" t="s">
        <v>31</v>
      </c>
      <c r="AX7046" s="273" t="s">
        <v>77</v>
      </c>
      <c r="AY7046" s="275" t="s">
        <v>366</v>
      </c>
    </row>
    <row r="7047" spans="2:51" s="273" customFormat="1">
      <c r="B7047" s="272"/>
      <c r="D7047" s="274" t="s">
        <v>373</v>
      </c>
      <c r="E7047" s="275" t="s">
        <v>1</v>
      </c>
      <c r="F7047" s="276" t="s">
        <v>412</v>
      </c>
      <c r="H7047" s="275" t="s">
        <v>1</v>
      </c>
      <c r="L7047" s="272"/>
      <c r="M7047" s="277"/>
      <c r="T7047" s="278"/>
      <c r="AT7047" s="275" t="s">
        <v>373</v>
      </c>
      <c r="AU7047" s="275" t="s">
        <v>90</v>
      </c>
      <c r="AV7047" s="273" t="s">
        <v>84</v>
      </c>
      <c r="AW7047" s="273" t="s">
        <v>31</v>
      </c>
      <c r="AX7047" s="273" t="s">
        <v>77</v>
      </c>
      <c r="AY7047" s="275" t="s">
        <v>366</v>
      </c>
    </row>
    <row r="7048" spans="2:51" s="273" customFormat="1">
      <c r="B7048" s="272"/>
      <c r="D7048" s="274" t="s">
        <v>373</v>
      </c>
      <c r="E7048" s="275" t="s">
        <v>1</v>
      </c>
      <c r="F7048" s="276" t="s">
        <v>4346</v>
      </c>
      <c r="H7048" s="275" t="s">
        <v>1</v>
      </c>
      <c r="L7048" s="272"/>
      <c r="M7048" s="277"/>
      <c r="T7048" s="278"/>
      <c r="AT7048" s="275" t="s">
        <v>373</v>
      </c>
      <c r="AU7048" s="275" t="s">
        <v>90</v>
      </c>
      <c r="AV7048" s="273" t="s">
        <v>84</v>
      </c>
      <c r="AW7048" s="273" t="s">
        <v>31</v>
      </c>
      <c r="AX7048" s="273" t="s">
        <v>77</v>
      </c>
      <c r="AY7048" s="275" t="s">
        <v>366</v>
      </c>
    </row>
    <row r="7049" spans="2:51" s="280" customFormat="1">
      <c r="B7049" s="279"/>
      <c r="D7049" s="274" t="s">
        <v>373</v>
      </c>
      <c r="E7049" s="281" t="s">
        <v>1</v>
      </c>
      <c r="F7049" s="282" t="s">
        <v>6117</v>
      </c>
      <c r="H7049" s="283">
        <v>8.0609999999999999</v>
      </c>
      <c r="L7049" s="279"/>
      <c r="M7049" s="284"/>
      <c r="T7049" s="285"/>
      <c r="AT7049" s="281" t="s">
        <v>373</v>
      </c>
      <c r="AU7049" s="281" t="s">
        <v>90</v>
      </c>
      <c r="AV7049" s="280" t="s">
        <v>90</v>
      </c>
      <c r="AW7049" s="280" t="s">
        <v>31</v>
      </c>
      <c r="AX7049" s="280" t="s">
        <v>77</v>
      </c>
      <c r="AY7049" s="281" t="s">
        <v>366</v>
      </c>
    </row>
    <row r="7050" spans="2:51" s="273" customFormat="1">
      <c r="B7050" s="272"/>
      <c r="D7050" s="274" t="s">
        <v>373</v>
      </c>
      <c r="E7050" s="275" t="s">
        <v>1</v>
      </c>
      <c r="F7050" s="276" t="s">
        <v>6118</v>
      </c>
      <c r="H7050" s="275" t="s">
        <v>1</v>
      </c>
      <c r="L7050" s="272"/>
      <c r="M7050" s="277"/>
      <c r="T7050" s="278"/>
      <c r="AT7050" s="275" t="s">
        <v>373</v>
      </c>
      <c r="AU7050" s="275" t="s">
        <v>90</v>
      </c>
      <c r="AV7050" s="273" t="s">
        <v>84</v>
      </c>
      <c r="AW7050" s="273" t="s">
        <v>31</v>
      </c>
      <c r="AX7050" s="273" t="s">
        <v>77</v>
      </c>
      <c r="AY7050" s="275" t="s">
        <v>366</v>
      </c>
    </row>
    <row r="7051" spans="2:51" s="280" customFormat="1">
      <c r="B7051" s="279"/>
      <c r="D7051" s="274" t="s">
        <v>373</v>
      </c>
      <c r="E7051" s="281" t="s">
        <v>1</v>
      </c>
      <c r="F7051" s="282" t="s">
        <v>6119</v>
      </c>
      <c r="H7051" s="283">
        <v>1.833</v>
      </c>
      <c r="L7051" s="279"/>
      <c r="M7051" s="284"/>
      <c r="T7051" s="285"/>
      <c r="AT7051" s="281" t="s">
        <v>373</v>
      </c>
      <c r="AU7051" s="281" t="s">
        <v>90</v>
      </c>
      <c r="AV7051" s="280" t="s">
        <v>90</v>
      </c>
      <c r="AW7051" s="280" t="s">
        <v>31</v>
      </c>
      <c r="AX7051" s="280" t="s">
        <v>77</v>
      </c>
      <c r="AY7051" s="281" t="s">
        <v>366</v>
      </c>
    </row>
    <row r="7052" spans="2:51" s="273" customFormat="1">
      <c r="B7052" s="272"/>
      <c r="D7052" s="274" t="s">
        <v>373</v>
      </c>
      <c r="E7052" s="275" t="s">
        <v>1</v>
      </c>
      <c r="F7052" s="276" t="s">
        <v>3024</v>
      </c>
      <c r="H7052" s="275" t="s">
        <v>1</v>
      </c>
      <c r="L7052" s="272"/>
      <c r="M7052" s="277"/>
      <c r="T7052" s="278"/>
      <c r="AT7052" s="275" t="s">
        <v>373</v>
      </c>
      <c r="AU7052" s="275" t="s">
        <v>90</v>
      </c>
      <c r="AV7052" s="273" t="s">
        <v>84</v>
      </c>
      <c r="AW7052" s="273" t="s">
        <v>31</v>
      </c>
      <c r="AX7052" s="273" t="s">
        <v>77</v>
      </c>
      <c r="AY7052" s="275" t="s">
        <v>366</v>
      </c>
    </row>
    <row r="7053" spans="2:51" s="280" customFormat="1">
      <c r="B7053" s="279"/>
      <c r="D7053" s="274" t="s">
        <v>373</v>
      </c>
      <c r="E7053" s="281" t="s">
        <v>1</v>
      </c>
      <c r="F7053" s="282" t="s">
        <v>6120</v>
      </c>
      <c r="H7053" s="283">
        <v>5.03</v>
      </c>
      <c r="L7053" s="279"/>
      <c r="M7053" s="284"/>
      <c r="T7053" s="285"/>
      <c r="AT7053" s="281" t="s">
        <v>373</v>
      </c>
      <c r="AU7053" s="281" t="s">
        <v>90</v>
      </c>
      <c r="AV7053" s="280" t="s">
        <v>90</v>
      </c>
      <c r="AW7053" s="280" t="s">
        <v>31</v>
      </c>
      <c r="AX7053" s="280" t="s">
        <v>77</v>
      </c>
      <c r="AY7053" s="281" t="s">
        <v>366</v>
      </c>
    </row>
    <row r="7054" spans="2:51" s="273" customFormat="1">
      <c r="B7054" s="272"/>
      <c r="D7054" s="274" t="s">
        <v>373</v>
      </c>
      <c r="E7054" s="275" t="s">
        <v>1</v>
      </c>
      <c r="F7054" s="276" t="s">
        <v>6121</v>
      </c>
      <c r="H7054" s="275" t="s">
        <v>1</v>
      </c>
      <c r="L7054" s="272"/>
      <c r="M7054" s="277"/>
      <c r="T7054" s="278"/>
      <c r="AT7054" s="275" t="s">
        <v>373</v>
      </c>
      <c r="AU7054" s="275" t="s">
        <v>90</v>
      </c>
      <c r="AV7054" s="273" t="s">
        <v>84</v>
      </c>
      <c r="AW7054" s="273" t="s">
        <v>31</v>
      </c>
      <c r="AX7054" s="273" t="s">
        <v>77</v>
      </c>
      <c r="AY7054" s="275" t="s">
        <v>366</v>
      </c>
    </row>
    <row r="7055" spans="2:51" s="280" customFormat="1">
      <c r="B7055" s="279"/>
      <c r="D7055" s="274" t="s">
        <v>373</v>
      </c>
      <c r="E7055" s="281" t="s">
        <v>1</v>
      </c>
      <c r="F7055" s="282" t="s">
        <v>6122</v>
      </c>
      <c r="H7055" s="283">
        <v>8.6780000000000008</v>
      </c>
      <c r="L7055" s="279"/>
      <c r="M7055" s="284"/>
      <c r="T7055" s="285"/>
      <c r="AT7055" s="281" t="s">
        <v>373</v>
      </c>
      <c r="AU7055" s="281" t="s">
        <v>90</v>
      </c>
      <c r="AV7055" s="280" t="s">
        <v>90</v>
      </c>
      <c r="AW7055" s="280" t="s">
        <v>31</v>
      </c>
      <c r="AX7055" s="280" t="s">
        <v>77</v>
      </c>
      <c r="AY7055" s="281" t="s">
        <v>366</v>
      </c>
    </row>
    <row r="7056" spans="2:51" s="294" customFormat="1">
      <c r="B7056" s="293"/>
      <c r="D7056" s="274" t="s">
        <v>373</v>
      </c>
      <c r="E7056" s="295" t="s">
        <v>1</v>
      </c>
      <c r="F7056" s="296" t="s">
        <v>397</v>
      </c>
      <c r="H7056" s="297">
        <v>23.602</v>
      </c>
      <c r="L7056" s="293"/>
      <c r="M7056" s="298"/>
      <c r="T7056" s="299"/>
      <c r="AT7056" s="295" t="s">
        <v>373</v>
      </c>
      <c r="AU7056" s="295" t="s">
        <v>90</v>
      </c>
      <c r="AV7056" s="294" t="s">
        <v>149</v>
      </c>
      <c r="AW7056" s="294" t="s">
        <v>31</v>
      </c>
      <c r="AX7056" s="294" t="s">
        <v>77</v>
      </c>
      <c r="AY7056" s="295" t="s">
        <v>366</v>
      </c>
    </row>
    <row r="7057" spans="2:65" s="287" customFormat="1">
      <c r="B7057" s="286"/>
      <c r="D7057" s="274" t="s">
        <v>373</v>
      </c>
      <c r="E7057" s="288" t="s">
        <v>1</v>
      </c>
      <c r="F7057" s="289" t="s">
        <v>378</v>
      </c>
      <c r="H7057" s="290">
        <v>428.74299999999999</v>
      </c>
      <c r="L7057" s="286"/>
      <c r="M7057" s="291"/>
      <c r="T7057" s="292"/>
      <c r="AT7057" s="288" t="s">
        <v>373</v>
      </c>
      <c r="AU7057" s="288" t="s">
        <v>90</v>
      </c>
      <c r="AV7057" s="287" t="s">
        <v>371</v>
      </c>
      <c r="AW7057" s="287" t="s">
        <v>31</v>
      </c>
      <c r="AX7057" s="287" t="s">
        <v>84</v>
      </c>
      <c r="AY7057" s="288" t="s">
        <v>366</v>
      </c>
    </row>
    <row r="7058" spans="2:65" s="74" customFormat="1" ht="44.25" customHeight="1">
      <c r="B7058" s="73"/>
      <c r="C7058" s="260" t="s">
        <v>6123</v>
      </c>
      <c r="D7058" s="260" t="s">
        <v>368</v>
      </c>
      <c r="E7058" s="261" t="s">
        <v>6124</v>
      </c>
      <c r="F7058" s="262" t="s">
        <v>6125</v>
      </c>
      <c r="G7058" s="263" t="s">
        <v>249</v>
      </c>
      <c r="H7058" s="264">
        <v>670.03</v>
      </c>
      <c r="I7058" s="26"/>
      <c r="J7058" s="266">
        <f>ROUND(I7058*H7058,2)</f>
        <v>0</v>
      </c>
      <c r="K7058" s="267"/>
      <c r="L7058" s="73"/>
      <c r="M7058" s="27" t="s">
        <v>1</v>
      </c>
      <c r="N7058" s="233" t="s">
        <v>43</v>
      </c>
      <c r="P7058" s="269">
        <f>O7058*H7058</f>
        <v>0</v>
      </c>
      <c r="Q7058" s="269">
        <v>5.6500000000000002E-2</v>
      </c>
      <c r="R7058" s="269">
        <f>Q7058*H7058</f>
        <v>37.856695000000002</v>
      </c>
      <c r="S7058" s="269">
        <v>0</v>
      </c>
      <c r="T7058" s="270">
        <f>S7058*H7058</f>
        <v>0</v>
      </c>
      <c r="AR7058" s="271" t="s">
        <v>495</v>
      </c>
      <c r="AT7058" s="271" t="s">
        <v>368</v>
      </c>
      <c r="AU7058" s="271" t="s">
        <v>90</v>
      </c>
      <c r="AY7058" s="53" t="s">
        <v>366</v>
      </c>
      <c r="BE7058" s="179">
        <f>IF(N7058="základná",J7058,0)</f>
        <v>0</v>
      </c>
      <c r="BF7058" s="179">
        <f>IF(N7058="znížená",J7058,0)</f>
        <v>0</v>
      </c>
      <c r="BG7058" s="179">
        <f>IF(N7058="zákl. prenesená",J7058,0)</f>
        <v>0</v>
      </c>
      <c r="BH7058" s="179">
        <f>IF(N7058="zníž. prenesená",J7058,0)</f>
        <v>0</v>
      </c>
      <c r="BI7058" s="179">
        <f>IF(N7058="nulová",J7058,0)</f>
        <v>0</v>
      </c>
      <c r="BJ7058" s="53" t="s">
        <v>90</v>
      </c>
      <c r="BK7058" s="179">
        <f>ROUND(I7058*H7058,2)</f>
        <v>0</v>
      </c>
      <c r="BL7058" s="53" t="s">
        <v>495</v>
      </c>
      <c r="BM7058" s="271" t="s">
        <v>6126</v>
      </c>
    </row>
    <row r="7059" spans="2:65" s="273" customFormat="1">
      <c r="B7059" s="272"/>
      <c r="D7059" s="274" t="s">
        <v>373</v>
      </c>
      <c r="E7059" s="275" t="s">
        <v>1</v>
      </c>
      <c r="F7059" s="276" t="s">
        <v>412</v>
      </c>
      <c r="H7059" s="275" t="s">
        <v>1</v>
      </c>
      <c r="L7059" s="272"/>
      <c r="M7059" s="277"/>
      <c r="T7059" s="278"/>
      <c r="AT7059" s="275" t="s">
        <v>373</v>
      </c>
      <c r="AU7059" s="275" t="s">
        <v>90</v>
      </c>
      <c r="AV7059" s="273" t="s">
        <v>84</v>
      </c>
      <c r="AW7059" s="273" t="s">
        <v>31</v>
      </c>
      <c r="AX7059" s="273" t="s">
        <v>77</v>
      </c>
      <c r="AY7059" s="275" t="s">
        <v>366</v>
      </c>
    </row>
    <row r="7060" spans="2:65" s="280" customFormat="1">
      <c r="B7060" s="279"/>
      <c r="D7060" s="274" t="s">
        <v>373</v>
      </c>
      <c r="E7060" s="281" t="s">
        <v>1</v>
      </c>
      <c r="F7060" s="282" t="s">
        <v>2774</v>
      </c>
      <c r="H7060" s="283">
        <v>41.15</v>
      </c>
      <c r="L7060" s="279"/>
      <c r="M7060" s="284"/>
      <c r="T7060" s="285"/>
      <c r="AT7060" s="281" t="s">
        <v>373</v>
      </c>
      <c r="AU7060" s="281" t="s">
        <v>90</v>
      </c>
      <c r="AV7060" s="280" t="s">
        <v>90</v>
      </c>
      <c r="AW7060" s="280" t="s">
        <v>31</v>
      </c>
      <c r="AX7060" s="280" t="s">
        <v>77</v>
      </c>
      <c r="AY7060" s="281" t="s">
        <v>366</v>
      </c>
    </row>
    <row r="7061" spans="2:65" s="294" customFormat="1">
      <c r="B7061" s="293"/>
      <c r="D7061" s="274" t="s">
        <v>373</v>
      </c>
      <c r="E7061" s="295" t="s">
        <v>1</v>
      </c>
      <c r="F7061" s="296" t="s">
        <v>397</v>
      </c>
      <c r="H7061" s="297">
        <v>41.15</v>
      </c>
      <c r="L7061" s="293"/>
      <c r="M7061" s="298"/>
      <c r="T7061" s="299"/>
      <c r="AT7061" s="295" t="s">
        <v>373</v>
      </c>
      <c r="AU7061" s="295" t="s">
        <v>90</v>
      </c>
      <c r="AV7061" s="294" t="s">
        <v>149</v>
      </c>
      <c r="AW7061" s="294" t="s">
        <v>31</v>
      </c>
      <c r="AX7061" s="294" t="s">
        <v>77</v>
      </c>
      <c r="AY7061" s="295" t="s">
        <v>366</v>
      </c>
    </row>
    <row r="7062" spans="2:65" s="273" customFormat="1">
      <c r="B7062" s="272"/>
      <c r="D7062" s="274" t="s">
        <v>373</v>
      </c>
      <c r="E7062" s="275" t="s">
        <v>1</v>
      </c>
      <c r="F7062" s="276" t="s">
        <v>632</v>
      </c>
      <c r="H7062" s="275" t="s">
        <v>1</v>
      </c>
      <c r="L7062" s="272"/>
      <c r="M7062" s="277"/>
      <c r="T7062" s="278"/>
      <c r="AT7062" s="275" t="s">
        <v>373</v>
      </c>
      <c r="AU7062" s="275" t="s">
        <v>90</v>
      </c>
      <c r="AV7062" s="273" t="s">
        <v>84</v>
      </c>
      <c r="AW7062" s="273" t="s">
        <v>31</v>
      </c>
      <c r="AX7062" s="273" t="s">
        <v>77</v>
      </c>
      <c r="AY7062" s="275" t="s">
        <v>366</v>
      </c>
    </row>
    <row r="7063" spans="2:65" s="280" customFormat="1">
      <c r="B7063" s="279"/>
      <c r="D7063" s="274" t="s">
        <v>373</v>
      </c>
      <c r="E7063" s="281" t="s">
        <v>1</v>
      </c>
      <c r="F7063" s="282" t="s">
        <v>2775</v>
      </c>
      <c r="H7063" s="283">
        <v>508.85</v>
      </c>
      <c r="L7063" s="279"/>
      <c r="M7063" s="284"/>
      <c r="T7063" s="285"/>
      <c r="AT7063" s="281" t="s">
        <v>373</v>
      </c>
      <c r="AU7063" s="281" t="s">
        <v>90</v>
      </c>
      <c r="AV7063" s="280" t="s">
        <v>90</v>
      </c>
      <c r="AW7063" s="280" t="s">
        <v>31</v>
      </c>
      <c r="AX7063" s="280" t="s">
        <v>77</v>
      </c>
      <c r="AY7063" s="281" t="s">
        <v>366</v>
      </c>
    </row>
    <row r="7064" spans="2:65" s="294" customFormat="1">
      <c r="B7064" s="293"/>
      <c r="D7064" s="274" t="s">
        <v>373</v>
      </c>
      <c r="E7064" s="295" t="s">
        <v>1</v>
      </c>
      <c r="F7064" s="296" t="s">
        <v>397</v>
      </c>
      <c r="H7064" s="297">
        <v>508.85</v>
      </c>
      <c r="L7064" s="293"/>
      <c r="M7064" s="298"/>
      <c r="T7064" s="299"/>
      <c r="AT7064" s="295" t="s">
        <v>373</v>
      </c>
      <c r="AU7064" s="295" t="s">
        <v>90</v>
      </c>
      <c r="AV7064" s="294" t="s">
        <v>149</v>
      </c>
      <c r="AW7064" s="294" t="s">
        <v>31</v>
      </c>
      <c r="AX7064" s="294" t="s">
        <v>77</v>
      </c>
      <c r="AY7064" s="295" t="s">
        <v>366</v>
      </c>
    </row>
    <row r="7065" spans="2:65" s="273" customFormat="1">
      <c r="B7065" s="272"/>
      <c r="D7065" s="274" t="s">
        <v>373</v>
      </c>
      <c r="E7065" s="275" t="s">
        <v>1</v>
      </c>
      <c r="F7065" s="276" t="s">
        <v>2776</v>
      </c>
      <c r="H7065" s="275" t="s">
        <v>1</v>
      </c>
      <c r="L7065" s="272"/>
      <c r="M7065" s="277"/>
      <c r="T7065" s="278"/>
      <c r="AT7065" s="275" t="s">
        <v>373</v>
      </c>
      <c r="AU7065" s="275" t="s">
        <v>90</v>
      </c>
      <c r="AV7065" s="273" t="s">
        <v>84</v>
      </c>
      <c r="AW7065" s="273" t="s">
        <v>31</v>
      </c>
      <c r="AX7065" s="273" t="s">
        <v>77</v>
      </c>
      <c r="AY7065" s="275" t="s">
        <v>366</v>
      </c>
    </row>
    <row r="7066" spans="2:65" s="280" customFormat="1">
      <c r="B7066" s="279"/>
      <c r="D7066" s="274" t="s">
        <v>373</v>
      </c>
      <c r="E7066" s="281" t="s">
        <v>1</v>
      </c>
      <c r="F7066" s="282" t="s">
        <v>175</v>
      </c>
      <c r="H7066" s="283">
        <v>120.03</v>
      </c>
      <c r="L7066" s="279"/>
      <c r="M7066" s="284"/>
      <c r="T7066" s="285"/>
      <c r="AT7066" s="281" t="s">
        <v>373</v>
      </c>
      <c r="AU7066" s="281" t="s">
        <v>90</v>
      </c>
      <c r="AV7066" s="280" t="s">
        <v>90</v>
      </c>
      <c r="AW7066" s="280" t="s">
        <v>31</v>
      </c>
      <c r="AX7066" s="280" t="s">
        <v>77</v>
      </c>
      <c r="AY7066" s="281" t="s">
        <v>366</v>
      </c>
    </row>
    <row r="7067" spans="2:65" s="287" customFormat="1">
      <c r="B7067" s="286"/>
      <c r="D7067" s="274" t="s">
        <v>373</v>
      </c>
      <c r="E7067" s="288" t="s">
        <v>1</v>
      </c>
      <c r="F7067" s="289" t="s">
        <v>378</v>
      </c>
      <c r="H7067" s="290">
        <v>670.03</v>
      </c>
      <c r="L7067" s="286"/>
      <c r="M7067" s="291"/>
      <c r="T7067" s="292"/>
      <c r="AT7067" s="288" t="s">
        <v>373</v>
      </c>
      <c r="AU7067" s="288" t="s">
        <v>90</v>
      </c>
      <c r="AV7067" s="287" t="s">
        <v>371</v>
      </c>
      <c r="AW7067" s="287" t="s">
        <v>31</v>
      </c>
      <c r="AX7067" s="287" t="s">
        <v>84</v>
      </c>
      <c r="AY7067" s="288" t="s">
        <v>366</v>
      </c>
    </row>
    <row r="7068" spans="2:65" s="74" customFormat="1" ht="24.2" customHeight="1">
      <c r="B7068" s="73"/>
      <c r="C7068" s="260" t="s">
        <v>6127</v>
      </c>
      <c r="D7068" s="260" t="s">
        <v>368</v>
      </c>
      <c r="E7068" s="261" t="s">
        <v>6128</v>
      </c>
      <c r="F7068" s="262" t="s">
        <v>6129</v>
      </c>
      <c r="G7068" s="263" t="s">
        <v>265</v>
      </c>
      <c r="H7068" s="264">
        <v>556</v>
      </c>
      <c r="I7068" s="26"/>
      <c r="J7068" s="266">
        <f>ROUND(I7068*H7068,2)</f>
        <v>0</v>
      </c>
      <c r="K7068" s="267"/>
      <c r="L7068" s="73"/>
      <c r="M7068" s="27" t="s">
        <v>1</v>
      </c>
      <c r="N7068" s="233" t="s">
        <v>43</v>
      </c>
      <c r="P7068" s="269">
        <f>O7068*H7068</f>
        <v>0</v>
      </c>
      <c r="Q7068" s="269">
        <v>5.6500000000000002E-2</v>
      </c>
      <c r="R7068" s="269">
        <f>Q7068*H7068</f>
        <v>31.414000000000001</v>
      </c>
      <c r="S7068" s="269">
        <v>0</v>
      </c>
      <c r="T7068" s="270">
        <f>S7068*H7068</f>
        <v>0</v>
      </c>
      <c r="AR7068" s="271" t="s">
        <v>495</v>
      </c>
      <c r="AT7068" s="271" t="s">
        <v>368</v>
      </c>
      <c r="AU7068" s="271" t="s">
        <v>90</v>
      </c>
      <c r="AY7068" s="53" t="s">
        <v>366</v>
      </c>
      <c r="BE7068" s="179">
        <f>IF(N7068="základná",J7068,0)</f>
        <v>0</v>
      </c>
      <c r="BF7068" s="179">
        <f>IF(N7068="znížená",J7068,0)</f>
        <v>0</v>
      </c>
      <c r="BG7068" s="179">
        <f>IF(N7068="zákl. prenesená",J7068,0)</f>
        <v>0</v>
      </c>
      <c r="BH7068" s="179">
        <f>IF(N7068="zníž. prenesená",J7068,0)</f>
        <v>0</v>
      </c>
      <c r="BI7068" s="179">
        <f>IF(N7068="nulová",J7068,0)</f>
        <v>0</v>
      </c>
      <c r="BJ7068" s="53" t="s">
        <v>90</v>
      </c>
      <c r="BK7068" s="179">
        <f>ROUND(I7068*H7068,2)</f>
        <v>0</v>
      </c>
      <c r="BL7068" s="53" t="s">
        <v>495</v>
      </c>
      <c r="BM7068" s="271" t="s">
        <v>6130</v>
      </c>
    </row>
    <row r="7069" spans="2:65" s="280" customFormat="1">
      <c r="B7069" s="279"/>
      <c r="D7069" s="274" t="s">
        <v>373</v>
      </c>
      <c r="E7069" s="281" t="s">
        <v>1</v>
      </c>
      <c r="F7069" s="282" t="s">
        <v>5518</v>
      </c>
      <c r="H7069" s="283">
        <v>556</v>
      </c>
      <c r="L7069" s="279"/>
      <c r="M7069" s="284"/>
      <c r="T7069" s="285"/>
      <c r="AT7069" s="281" t="s">
        <v>373</v>
      </c>
      <c r="AU7069" s="281" t="s">
        <v>90</v>
      </c>
      <c r="AV7069" s="280" t="s">
        <v>90</v>
      </c>
      <c r="AW7069" s="280" t="s">
        <v>31</v>
      </c>
      <c r="AX7069" s="280" t="s">
        <v>84</v>
      </c>
      <c r="AY7069" s="281" t="s">
        <v>366</v>
      </c>
    </row>
    <row r="7070" spans="2:65" s="74" customFormat="1" ht="24.2" customHeight="1">
      <c r="B7070" s="73"/>
      <c r="C7070" s="260" t="s">
        <v>6131</v>
      </c>
      <c r="D7070" s="260" t="s">
        <v>368</v>
      </c>
      <c r="E7070" s="261" t="s">
        <v>6132</v>
      </c>
      <c r="F7070" s="262" t="s">
        <v>6133</v>
      </c>
      <c r="G7070" s="263" t="s">
        <v>4281</v>
      </c>
      <c r="H7070" s="30"/>
      <c r="I7070" s="26"/>
      <c r="J7070" s="266">
        <f>ROUND(I7070*H7070,2)</f>
        <v>0</v>
      </c>
      <c r="K7070" s="267"/>
      <c r="L7070" s="73"/>
      <c r="M7070" s="27" t="s">
        <v>1</v>
      </c>
      <c r="N7070" s="233" t="s">
        <v>43</v>
      </c>
      <c r="P7070" s="269">
        <f>O7070*H7070</f>
        <v>0</v>
      </c>
      <c r="Q7070" s="269">
        <v>0</v>
      </c>
      <c r="R7070" s="269">
        <f>Q7070*H7070</f>
        <v>0</v>
      </c>
      <c r="S7070" s="269">
        <v>0</v>
      </c>
      <c r="T7070" s="270">
        <f>S7070*H7070</f>
        <v>0</v>
      </c>
      <c r="AR7070" s="271" t="s">
        <v>495</v>
      </c>
      <c r="AT7070" s="271" t="s">
        <v>368</v>
      </c>
      <c r="AU7070" s="271" t="s">
        <v>90</v>
      </c>
      <c r="AY7070" s="53" t="s">
        <v>366</v>
      </c>
      <c r="BE7070" s="179">
        <f>IF(N7070="základná",J7070,0)</f>
        <v>0</v>
      </c>
      <c r="BF7070" s="179">
        <f>IF(N7070="znížená",J7070,0)</f>
        <v>0</v>
      </c>
      <c r="BG7070" s="179">
        <f>IF(N7070="zákl. prenesená",J7070,0)</f>
        <v>0</v>
      </c>
      <c r="BH7070" s="179">
        <f>IF(N7070="zníž. prenesená",J7070,0)</f>
        <v>0</v>
      </c>
      <c r="BI7070" s="179">
        <f>IF(N7070="nulová",J7070,0)</f>
        <v>0</v>
      </c>
      <c r="BJ7070" s="53" t="s">
        <v>90</v>
      </c>
      <c r="BK7070" s="179">
        <f>ROUND(I7070*H7070,2)</f>
        <v>0</v>
      </c>
      <c r="BL7070" s="53" t="s">
        <v>495</v>
      </c>
      <c r="BM7070" s="271" t="s">
        <v>6134</v>
      </c>
    </row>
    <row r="7071" spans="2:65" s="249" customFormat="1" ht="22.9" customHeight="1">
      <c r="B7071" s="248"/>
      <c r="D7071" s="250" t="s">
        <v>76</v>
      </c>
      <c r="E7071" s="258" t="s">
        <v>6135</v>
      </c>
      <c r="F7071" s="258" t="s">
        <v>6136</v>
      </c>
      <c r="J7071" s="259">
        <f>BK7071</f>
        <v>0</v>
      </c>
      <c r="L7071" s="248"/>
      <c r="M7071" s="253"/>
      <c r="P7071" s="254">
        <f>SUM(P7072:P7102)</f>
        <v>0</v>
      </c>
      <c r="R7071" s="254">
        <f>SUM(R7072:R7102)</f>
        <v>14.54805492</v>
      </c>
      <c r="T7071" s="255">
        <f>SUM(T7072:T7102)</f>
        <v>12.2766</v>
      </c>
      <c r="AR7071" s="250" t="s">
        <v>90</v>
      </c>
      <c r="AT7071" s="256" t="s">
        <v>76</v>
      </c>
      <c r="AU7071" s="256" t="s">
        <v>84</v>
      </c>
      <c r="AY7071" s="250" t="s">
        <v>366</v>
      </c>
      <c r="BK7071" s="257">
        <f>SUM(BK7072:BK7102)</f>
        <v>0</v>
      </c>
    </row>
    <row r="7072" spans="2:65" s="74" customFormat="1" ht="24.2" customHeight="1">
      <c r="B7072" s="73"/>
      <c r="C7072" s="260" t="s">
        <v>6137</v>
      </c>
      <c r="D7072" s="260" t="s">
        <v>368</v>
      </c>
      <c r="E7072" s="261" t="s">
        <v>6138</v>
      </c>
      <c r="F7072" s="262" t="s">
        <v>6139</v>
      </c>
      <c r="G7072" s="263" t="s">
        <v>249</v>
      </c>
      <c r="H7072" s="264">
        <v>818.44</v>
      </c>
      <c r="I7072" s="26"/>
      <c r="J7072" s="266">
        <f>ROUND(I7072*H7072,2)</f>
        <v>0</v>
      </c>
      <c r="K7072" s="267"/>
      <c r="L7072" s="73"/>
      <c r="M7072" s="27" t="s">
        <v>1</v>
      </c>
      <c r="N7072" s="233" t="s">
        <v>43</v>
      </c>
      <c r="P7072" s="269">
        <f>O7072*H7072</f>
        <v>0</v>
      </c>
      <c r="Q7072" s="269">
        <v>0</v>
      </c>
      <c r="R7072" s="269">
        <f>Q7072*H7072</f>
        <v>0</v>
      </c>
      <c r="S7072" s="269">
        <v>1.4999999999999999E-2</v>
      </c>
      <c r="T7072" s="270">
        <f>S7072*H7072</f>
        <v>12.2766</v>
      </c>
      <c r="AR7072" s="271" t="s">
        <v>495</v>
      </c>
      <c r="AT7072" s="271" t="s">
        <v>368</v>
      </c>
      <c r="AU7072" s="271" t="s">
        <v>90</v>
      </c>
      <c r="AY7072" s="53" t="s">
        <v>366</v>
      </c>
      <c r="BE7072" s="179">
        <f>IF(N7072="základná",J7072,0)</f>
        <v>0</v>
      </c>
      <c r="BF7072" s="179">
        <f>IF(N7072="znížená",J7072,0)</f>
        <v>0</v>
      </c>
      <c r="BG7072" s="179">
        <f>IF(N7072="zákl. prenesená",J7072,0)</f>
        <v>0</v>
      </c>
      <c r="BH7072" s="179">
        <f>IF(N7072="zníž. prenesená",J7072,0)</f>
        <v>0</v>
      </c>
      <c r="BI7072" s="179">
        <f>IF(N7072="nulová",J7072,0)</f>
        <v>0</v>
      </c>
      <c r="BJ7072" s="53" t="s">
        <v>90</v>
      </c>
      <c r="BK7072" s="179">
        <f>ROUND(I7072*H7072,2)</f>
        <v>0</v>
      </c>
      <c r="BL7072" s="53" t="s">
        <v>495</v>
      </c>
      <c r="BM7072" s="271" t="s">
        <v>6140</v>
      </c>
    </row>
    <row r="7073" spans="2:65" s="280" customFormat="1">
      <c r="B7073" s="279"/>
      <c r="D7073" s="274" t="s">
        <v>373</v>
      </c>
      <c r="E7073" s="281" t="s">
        <v>1</v>
      </c>
      <c r="F7073" s="282" t="s">
        <v>6141</v>
      </c>
      <c r="H7073" s="283">
        <v>221.40299999999999</v>
      </c>
      <c r="L7073" s="279"/>
      <c r="M7073" s="284"/>
      <c r="T7073" s="285"/>
      <c r="AT7073" s="281" t="s">
        <v>373</v>
      </c>
      <c r="AU7073" s="281" t="s">
        <v>90</v>
      </c>
      <c r="AV7073" s="280" t="s">
        <v>90</v>
      </c>
      <c r="AW7073" s="280" t="s">
        <v>31</v>
      </c>
      <c r="AX7073" s="280" t="s">
        <v>77</v>
      </c>
      <c r="AY7073" s="281" t="s">
        <v>366</v>
      </c>
    </row>
    <row r="7074" spans="2:65" s="280" customFormat="1">
      <c r="B7074" s="279"/>
      <c r="D7074" s="274" t="s">
        <v>373</v>
      </c>
      <c r="E7074" s="281" t="s">
        <v>1</v>
      </c>
      <c r="F7074" s="282" t="s">
        <v>6142</v>
      </c>
      <c r="H7074" s="283">
        <v>564.62699999999995</v>
      </c>
      <c r="L7074" s="279"/>
      <c r="M7074" s="284"/>
      <c r="T7074" s="285"/>
      <c r="AT7074" s="281" t="s">
        <v>373</v>
      </c>
      <c r="AU7074" s="281" t="s">
        <v>90</v>
      </c>
      <c r="AV7074" s="280" t="s">
        <v>90</v>
      </c>
      <c r="AW7074" s="280" t="s">
        <v>31</v>
      </c>
      <c r="AX7074" s="280" t="s">
        <v>77</v>
      </c>
      <c r="AY7074" s="281" t="s">
        <v>366</v>
      </c>
    </row>
    <row r="7075" spans="2:65" s="280" customFormat="1">
      <c r="B7075" s="279"/>
      <c r="D7075" s="274" t="s">
        <v>373</v>
      </c>
      <c r="E7075" s="281" t="s">
        <v>1</v>
      </c>
      <c r="F7075" s="282" t="s">
        <v>6143</v>
      </c>
      <c r="H7075" s="283">
        <v>32.409999999999997</v>
      </c>
      <c r="L7075" s="279"/>
      <c r="M7075" s="284"/>
      <c r="T7075" s="285"/>
      <c r="AT7075" s="281" t="s">
        <v>373</v>
      </c>
      <c r="AU7075" s="281" t="s">
        <v>90</v>
      </c>
      <c r="AV7075" s="280" t="s">
        <v>90</v>
      </c>
      <c r="AW7075" s="280" t="s">
        <v>31</v>
      </c>
      <c r="AX7075" s="280" t="s">
        <v>77</v>
      </c>
      <c r="AY7075" s="281" t="s">
        <v>366</v>
      </c>
    </row>
    <row r="7076" spans="2:65" s="287" customFormat="1">
      <c r="B7076" s="286"/>
      <c r="D7076" s="274" t="s">
        <v>373</v>
      </c>
      <c r="E7076" s="288" t="s">
        <v>1</v>
      </c>
      <c r="F7076" s="289" t="s">
        <v>378</v>
      </c>
      <c r="H7076" s="290">
        <v>818.44</v>
      </c>
      <c r="L7076" s="286"/>
      <c r="M7076" s="291"/>
      <c r="T7076" s="292"/>
      <c r="AT7076" s="288" t="s">
        <v>373</v>
      </c>
      <c r="AU7076" s="288" t="s">
        <v>90</v>
      </c>
      <c r="AV7076" s="287" t="s">
        <v>371</v>
      </c>
      <c r="AW7076" s="287" t="s">
        <v>31</v>
      </c>
      <c r="AX7076" s="287" t="s">
        <v>84</v>
      </c>
      <c r="AY7076" s="288" t="s">
        <v>366</v>
      </c>
    </row>
    <row r="7077" spans="2:65" s="74" customFormat="1" ht="37.9" customHeight="1">
      <c r="B7077" s="73"/>
      <c r="C7077" s="260" t="s">
        <v>6144</v>
      </c>
      <c r="D7077" s="260" t="s">
        <v>368</v>
      </c>
      <c r="E7077" s="261" t="s">
        <v>6145</v>
      </c>
      <c r="F7077" s="262" t="s">
        <v>6146</v>
      </c>
      <c r="G7077" s="263" t="s">
        <v>249</v>
      </c>
      <c r="H7077" s="264">
        <v>350.76</v>
      </c>
      <c r="I7077" s="26"/>
      <c r="J7077" s="266">
        <f>ROUND(I7077*H7077,2)</f>
        <v>0</v>
      </c>
      <c r="K7077" s="267"/>
      <c r="L7077" s="73"/>
      <c r="M7077" s="27" t="s">
        <v>1</v>
      </c>
      <c r="N7077" s="233" t="s">
        <v>43</v>
      </c>
      <c r="P7077" s="269">
        <f>O7077*H7077</f>
        <v>0</v>
      </c>
      <c r="Q7077" s="269">
        <v>0</v>
      </c>
      <c r="R7077" s="269">
        <f>Q7077*H7077</f>
        <v>0</v>
      </c>
      <c r="S7077" s="269">
        <v>0</v>
      </c>
      <c r="T7077" s="270">
        <f>S7077*H7077</f>
        <v>0</v>
      </c>
      <c r="AR7077" s="271" t="s">
        <v>495</v>
      </c>
      <c r="AT7077" s="271" t="s">
        <v>368</v>
      </c>
      <c r="AU7077" s="271" t="s">
        <v>90</v>
      </c>
      <c r="AY7077" s="53" t="s">
        <v>366</v>
      </c>
      <c r="BE7077" s="179">
        <f>IF(N7077="základná",J7077,0)</f>
        <v>0</v>
      </c>
      <c r="BF7077" s="179">
        <f>IF(N7077="znížená",J7077,0)</f>
        <v>0</v>
      </c>
      <c r="BG7077" s="179">
        <f>IF(N7077="zákl. prenesená",J7077,0)</f>
        <v>0</v>
      </c>
      <c r="BH7077" s="179">
        <f>IF(N7077="zníž. prenesená",J7077,0)</f>
        <v>0</v>
      </c>
      <c r="BI7077" s="179">
        <f>IF(N7077="nulová",J7077,0)</f>
        <v>0</v>
      </c>
      <c r="BJ7077" s="53" t="s">
        <v>90</v>
      </c>
      <c r="BK7077" s="179">
        <f>ROUND(I7077*H7077,2)</f>
        <v>0</v>
      </c>
      <c r="BL7077" s="53" t="s">
        <v>495</v>
      </c>
      <c r="BM7077" s="271" t="s">
        <v>6147</v>
      </c>
    </row>
    <row r="7078" spans="2:65" s="273" customFormat="1">
      <c r="B7078" s="272"/>
      <c r="D7078" s="274" t="s">
        <v>373</v>
      </c>
      <c r="E7078" s="275" t="s">
        <v>1</v>
      </c>
      <c r="F7078" s="276" t="s">
        <v>6148</v>
      </c>
      <c r="H7078" s="275" t="s">
        <v>1</v>
      </c>
      <c r="L7078" s="272"/>
      <c r="M7078" s="277"/>
      <c r="T7078" s="278"/>
      <c r="AT7078" s="275" t="s">
        <v>373</v>
      </c>
      <c r="AU7078" s="275" t="s">
        <v>90</v>
      </c>
      <c r="AV7078" s="273" t="s">
        <v>84</v>
      </c>
      <c r="AW7078" s="273" t="s">
        <v>31</v>
      </c>
      <c r="AX7078" s="273" t="s">
        <v>77</v>
      </c>
      <c r="AY7078" s="275" t="s">
        <v>366</v>
      </c>
    </row>
    <row r="7079" spans="2:65" s="280" customFormat="1">
      <c r="B7079" s="279"/>
      <c r="D7079" s="274" t="s">
        <v>373</v>
      </c>
      <c r="E7079" s="281" t="s">
        <v>1</v>
      </c>
      <c r="F7079" s="282" t="s">
        <v>6149</v>
      </c>
      <c r="H7079" s="283">
        <v>94.887</v>
      </c>
      <c r="L7079" s="279"/>
      <c r="M7079" s="284"/>
      <c r="T7079" s="285"/>
      <c r="AT7079" s="281" t="s">
        <v>373</v>
      </c>
      <c r="AU7079" s="281" t="s">
        <v>90</v>
      </c>
      <c r="AV7079" s="280" t="s">
        <v>90</v>
      </c>
      <c r="AW7079" s="280" t="s">
        <v>31</v>
      </c>
      <c r="AX7079" s="280" t="s">
        <v>77</v>
      </c>
      <c r="AY7079" s="281" t="s">
        <v>366</v>
      </c>
    </row>
    <row r="7080" spans="2:65" s="280" customFormat="1">
      <c r="B7080" s="279"/>
      <c r="D7080" s="274" t="s">
        <v>373</v>
      </c>
      <c r="E7080" s="281" t="s">
        <v>1</v>
      </c>
      <c r="F7080" s="282" t="s">
        <v>6150</v>
      </c>
      <c r="H7080" s="283">
        <v>241.983</v>
      </c>
      <c r="L7080" s="279"/>
      <c r="M7080" s="284"/>
      <c r="T7080" s="285"/>
      <c r="AT7080" s="281" t="s">
        <v>373</v>
      </c>
      <c r="AU7080" s="281" t="s">
        <v>90</v>
      </c>
      <c r="AV7080" s="280" t="s">
        <v>90</v>
      </c>
      <c r="AW7080" s="280" t="s">
        <v>31</v>
      </c>
      <c r="AX7080" s="280" t="s">
        <v>77</v>
      </c>
      <c r="AY7080" s="281" t="s">
        <v>366</v>
      </c>
    </row>
    <row r="7081" spans="2:65" s="280" customFormat="1">
      <c r="B7081" s="279"/>
      <c r="D7081" s="274" t="s">
        <v>373</v>
      </c>
      <c r="E7081" s="281" t="s">
        <v>1</v>
      </c>
      <c r="F7081" s="282" t="s">
        <v>6151</v>
      </c>
      <c r="H7081" s="283">
        <v>13.89</v>
      </c>
      <c r="L7081" s="279"/>
      <c r="M7081" s="284"/>
      <c r="T7081" s="285"/>
      <c r="AT7081" s="281" t="s">
        <v>373</v>
      </c>
      <c r="AU7081" s="281" t="s">
        <v>90</v>
      </c>
      <c r="AV7081" s="280" t="s">
        <v>90</v>
      </c>
      <c r="AW7081" s="280" t="s">
        <v>31</v>
      </c>
      <c r="AX7081" s="280" t="s">
        <v>77</v>
      </c>
      <c r="AY7081" s="281" t="s">
        <v>366</v>
      </c>
    </row>
    <row r="7082" spans="2:65" s="287" customFormat="1">
      <c r="B7082" s="286"/>
      <c r="D7082" s="274" t="s">
        <v>373</v>
      </c>
      <c r="E7082" s="288" t="s">
        <v>1</v>
      </c>
      <c r="F7082" s="289" t="s">
        <v>378</v>
      </c>
      <c r="H7082" s="290">
        <v>350.76</v>
      </c>
      <c r="L7082" s="286"/>
      <c r="M7082" s="291"/>
      <c r="T7082" s="292"/>
      <c r="AT7082" s="288" t="s">
        <v>373</v>
      </c>
      <c r="AU7082" s="288" t="s">
        <v>90</v>
      </c>
      <c r="AV7082" s="287" t="s">
        <v>371</v>
      </c>
      <c r="AW7082" s="287" t="s">
        <v>31</v>
      </c>
      <c r="AX7082" s="287" t="s">
        <v>84</v>
      </c>
      <c r="AY7082" s="288" t="s">
        <v>366</v>
      </c>
    </row>
    <row r="7083" spans="2:65" s="74" customFormat="1" ht="33" customHeight="1">
      <c r="B7083" s="73"/>
      <c r="C7083" s="260" t="s">
        <v>6152</v>
      </c>
      <c r="D7083" s="260" t="s">
        <v>368</v>
      </c>
      <c r="E7083" s="261" t="s">
        <v>6153</v>
      </c>
      <c r="F7083" s="262" t="s">
        <v>6154</v>
      </c>
      <c r="G7083" s="263" t="s">
        <v>249</v>
      </c>
      <c r="H7083" s="264">
        <v>823.40800000000002</v>
      </c>
      <c r="I7083" s="26"/>
      <c r="J7083" s="266">
        <f>ROUND(I7083*H7083,2)</f>
        <v>0</v>
      </c>
      <c r="K7083" s="267"/>
      <c r="L7083" s="73"/>
      <c r="M7083" s="27" t="s">
        <v>1</v>
      </c>
      <c r="N7083" s="233" t="s">
        <v>43</v>
      </c>
      <c r="P7083" s="269">
        <f>O7083*H7083</f>
        <v>0</v>
      </c>
      <c r="Q7083" s="269">
        <v>8.4000000000000003E-4</v>
      </c>
      <c r="R7083" s="269">
        <f>Q7083*H7083</f>
        <v>0.69166272000000006</v>
      </c>
      <c r="S7083" s="269">
        <v>0</v>
      </c>
      <c r="T7083" s="270">
        <f>S7083*H7083</f>
        <v>0</v>
      </c>
      <c r="AR7083" s="271" t="s">
        <v>495</v>
      </c>
      <c r="AT7083" s="271" t="s">
        <v>368</v>
      </c>
      <c r="AU7083" s="271" t="s">
        <v>90</v>
      </c>
      <c r="AY7083" s="53" t="s">
        <v>366</v>
      </c>
      <c r="BE7083" s="179">
        <f>IF(N7083="základná",J7083,0)</f>
        <v>0</v>
      </c>
      <c r="BF7083" s="179">
        <f>IF(N7083="znížená",J7083,0)</f>
        <v>0</v>
      </c>
      <c r="BG7083" s="179">
        <f>IF(N7083="zákl. prenesená",J7083,0)</f>
        <v>0</v>
      </c>
      <c r="BH7083" s="179">
        <f>IF(N7083="zníž. prenesená",J7083,0)</f>
        <v>0</v>
      </c>
      <c r="BI7083" s="179">
        <f>IF(N7083="nulová",J7083,0)</f>
        <v>0</v>
      </c>
      <c r="BJ7083" s="53" t="s">
        <v>90</v>
      </c>
      <c r="BK7083" s="179">
        <f>ROUND(I7083*H7083,2)</f>
        <v>0</v>
      </c>
      <c r="BL7083" s="53" t="s">
        <v>495</v>
      </c>
      <c r="BM7083" s="271" t="s">
        <v>6155</v>
      </c>
    </row>
    <row r="7084" spans="2:65" s="273" customFormat="1">
      <c r="B7084" s="272"/>
      <c r="D7084" s="274" t="s">
        <v>373</v>
      </c>
      <c r="E7084" s="275" t="s">
        <v>1</v>
      </c>
      <c r="F7084" s="276" t="s">
        <v>632</v>
      </c>
      <c r="H7084" s="275" t="s">
        <v>1</v>
      </c>
      <c r="L7084" s="272"/>
      <c r="M7084" s="277"/>
      <c r="T7084" s="278"/>
      <c r="AT7084" s="275" t="s">
        <v>373</v>
      </c>
      <c r="AU7084" s="275" t="s">
        <v>90</v>
      </c>
      <c r="AV7084" s="273" t="s">
        <v>84</v>
      </c>
      <c r="AW7084" s="273" t="s">
        <v>31</v>
      </c>
      <c r="AX7084" s="273" t="s">
        <v>77</v>
      </c>
      <c r="AY7084" s="275" t="s">
        <v>366</v>
      </c>
    </row>
    <row r="7085" spans="2:65" s="280" customFormat="1">
      <c r="B7085" s="279"/>
      <c r="D7085" s="274" t="s">
        <v>373</v>
      </c>
      <c r="E7085" s="281" t="s">
        <v>1</v>
      </c>
      <c r="F7085" s="282" t="s">
        <v>6156</v>
      </c>
      <c r="H7085" s="283">
        <v>765.548</v>
      </c>
      <c r="L7085" s="279"/>
      <c r="M7085" s="284"/>
      <c r="T7085" s="285"/>
      <c r="AT7085" s="281" t="s">
        <v>373</v>
      </c>
      <c r="AU7085" s="281" t="s">
        <v>90</v>
      </c>
      <c r="AV7085" s="280" t="s">
        <v>90</v>
      </c>
      <c r="AW7085" s="280" t="s">
        <v>31</v>
      </c>
      <c r="AX7085" s="280" t="s">
        <v>77</v>
      </c>
      <c r="AY7085" s="281" t="s">
        <v>366</v>
      </c>
    </row>
    <row r="7086" spans="2:65" s="280" customFormat="1">
      <c r="B7086" s="279"/>
      <c r="D7086" s="274" t="s">
        <v>373</v>
      </c>
      <c r="E7086" s="281" t="s">
        <v>1</v>
      </c>
      <c r="F7086" s="282" t="s">
        <v>233</v>
      </c>
      <c r="H7086" s="283">
        <v>57.86</v>
      </c>
      <c r="L7086" s="279"/>
      <c r="M7086" s="284"/>
      <c r="T7086" s="285"/>
      <c r="AT7086" s="281" t="s">
        <v>373</v>
      </c>
      <c r="AU7086" s="281" t="s">
        <v>90</v>
      </c>
      <c r="AV7086" s="280" t="s">
        <v>90</v>
      </c>
      <c r="AW7086" s="280" t="s">
        <v>31</v>
      </c>
      <c r="AX7086" s="280" t="s">
        <v>77</v>
      </c>
      <c r="AY7086" s="281" t="s">
        <v>366</v>
      </c>
    </row>
    <row r="7087" spans="2:65" s="294" customFormat="1">
      <c r="B7087" s="293"/>
      <c r="D7087" s="274" t="s">
        <v>373</v>
      </c>
      <c r="E7087" s="295" t="s">
        <v>1</v>
      </c>
      <c r="F7087" s="296" t="s">
        <v>397</v>
      </c>
      <c r="H7087" s="297">
        <v>823.40800000000002</v>
      </c>
      <c r="L7087" s="293"/>
      <c r="M7087" s="298"/>
      <c r="T7087" s="299"/>
      <c r="AT7087" s="295" t="s">
        <v>373</v>
      </c>
      <c r="AU7087" s="295" t="s">
        <v>90</v>
      </c>
      <c r="AV7087" s="294" t="s">
        <v>149</v>
      </c>
      <c r="AW7087" s="294" t="s">
        <v>31</v>
      </c>
      <c r="AX7087" s="294" t="s">
        <v>77</v>
      </c>
      <c r="AY7087" s="295" t="s">
        <v>366</v>
      </c>
    </row>
    <row r="7088" spans="2:65" s="287" customFormat="1">
      <c r="B7088" s="286"/>
      <c r="D7088" s="274" t="s">
        <v>373</v>
      </c>
      <c r="E7088" s="288" t="s">
        <v>1</v>
      </c>
      <c r="F7088" s="289" t="s">
        <v>378</v>
      </c>
      <c r="H7088" s="290">
        <v>823.40800000000002</v>
      </c>
      <c r="L7088" s="286"/>
      <c r="M7088" s="291"/>
      <c r="T7088" s="292"/>
      <c r="AT7088" s="288" t="s">
        <v>373</v>
      </c>
      <c r="AU7088" s="288" t="s">
        <v>90</v>
      </c>
      <c r="AV7088" s="287" t="s">
        <v>371</v>
      </c>
      <c r="AW7088" s="287" t="s">
        <v>31</v>
      </c>
      <c r="AX7088" s="287" t="s">
        <v>84</v>
      </c>
      <c r="AY7088" s="288" t="s">
        <v>366</v>
      </c>
    </row>
    <row r="7089" spans="2:65" s="273" customFormat="1" ht="22.5">
      <c r="B7089" s="272"/>
      <c r="D7089" s="274" t="s">
        <v>373</v>
      </c>
      <c r="E7089" s="275" t="s">
        <v>1</v>
      </c>
      <c r="F7089" s="276" t="s">
        <v>6157</v>
      </c>
      <c r="H7089" s="275" t="s">
        <v>1</v>
      </c>
      <c r="L7089" s="272"/>
      <c r="M7089" s="277"/>
      <c r="T7089" s="278"/>
      <c r="AT7089" s="275" t="s">
        <v>373</v>
      </c>
      <c r="AU7089" s="275" t="s">
        <v>90</v>
      </c>
      <c r="AV7089" s="273" t="s">
        <v>84</v>
      </c>
      <c r="AW7089" s="273" t="s">
        <v>31</v>
      </c>
      <c r="AX7089" s="273" t="s">
        <v>77</v>
      </c>
      <c r="AY7089" s="275" t="s">
        <v>366</v>
      </c>
    </row>
    <row r="7090" spans="2:65" s="74" customFormat="1" ht="24.2" customHeight="1">
      <c r="B7090" s="73"/>
      <c r="C7090" s="300" t="s">
        <v>6158</v>
      </c>
      <c r="D7090" s="300" t="s">
        <v>621</v>
      </c>
      <c r="E7090" s="301" t="s">
        <v>6159</v>
      </c>
      <c r="F7090" s="302" t="s">
        <v>6160</v>
      </c>
      <c r="G7090" s="303" t="s">
        <v>249</v>
      </c>
      <c r="H7090" s="304">
        <v>839.87599999999998</v>
      </c>
      <c r="I7090" s="28"/>
      <c r="J7090" s="306">
        <f>ROUND(I7090*H7090,2)</f>
        <v>0</v>
      </c>
      <c r="K7090" s="307"/>
      <c r="L7090" s="308"/>
      <c r="M7090" s="29" t="s">
        <v>1</v>
      </c>
      <c r="N7090" s="310" t="s">
        <v>43</v>
      </c>
      <c r="P7090" s="269">
        <f>O7090*H7090</f>
        <v>0</v>
      </c>
      <c r="Q7090" s="269">
        <v>1.617E-2</v>
      </c>
      <c r="R7090" s="269">
        <f>Q7090*H7090</f>
        <v>13.580794920000001</v>
      </c>
      <c r="S7090" s="269">
        <v>0</v>
      </c>
      <c r="T7090" s="270">
        <f>S7090*H7090</f>
        <v>0</v>
      </c>
      <c r="AR7090" s="271" t="s">
        <v>608</v>
      </c>
      <c r="AT7090" s="271" t="s">
        <v>621</v>
      </c>
      <c r="AU7090" s="271" t="s">
        <v>90</v>
      </c>
      <c r="AY7090" s="53" t="s">
        <v>366</v>
      </c>
      <c r="BE7090" s="179">
        <f>IF(N7090="základná",J7090,0)</f>
        <v>0</v>
      </c>
      <c r="BF7090" s="179">
        <f>IF(N7090="znížená",J7090,0)</f>
        <v>0</v>
      </c>
      <c r="BG7090" s="179">
        <f>IF(N7090="zákl. prenesená",J7090,0)</f>
        <v>0</v>
      </c>
      <c r="BH7090" s="179">
        <f>IF(N7090="zníž. prenesená",J7090,0)</f>
        <v>0</v>
      </c>
      <c r="BI7090" s="179">
        <f>IF(N7090="nulová",J7090,0)</f>
        <v>0</v>
      </c>
      <c r="BJ7090" s="53" t="s">
        <v>90</v>
      </c>
      <c r="BK7090" s="179">
        <f>ROUND(I7090*H7090,2)</f>
        <v>0</v>
      </c>
      <c r="BL7090" s="53" t="s">
        <v>495</v>
      </c>
      <c r="BM7090" s="271" t="s">
        <v>6161</v>
      </c>
    </row>
    <row r="7091" spans="2:65" s="273" customFormat="1">
      <c r="B7091" s="272"/>
      <c r="D7091" s="274" t="s">
        <v>373</v>
      </c>
      <c r="E7091" s="275" t="s">
        <v>1</v>
      </c>
      <c r="F7091" s="276" t="s">
        <v>632</v>
      </c>
      <c r="H7091" s="275" t="s">
        <v>1</v>
      </c>
      <c r="L7091" s="272"/>
      <c r="M7091" s="277"/>
      <c r="T7091" s="278"/>
      <c r="AT7091" s="275" t="s">
        <v>373</v>
      </c>
      <c r="AU7091" s="275" t="s">
        <v>90</v>
      </c>
      <c r="AV7091" s="273" t="s">
        <v>84</v>
      </c>
      <c r="AW7091" s="273" t="s">
        <v>31</v>
      </c>
      <c r="AX7091" s="273" t="s">
        <v>77</v>
      </c>
      <c r="AY7091" s="275" t="s">
        <v>366</v>
      </c>
    </row>
    <row r="7092" spans="2:65" s="280" customFormat="1">
      <c r="B7092" s="279"/>
      <c r="D7092" s="274" t="s">
        <v>373</v>
      </c>
      <c r="E7092" s="281" t="s">
        <v>1</v>
      </c>
      <c r="F7092" s="282" t="s">
        <v>6162</v>
      </c>
      <c r="H7092" s="283">
        <v>780.85900000000004</v>
      </c>
      <c r="L7092" s="279"/>
      <c r="M7092" s="284"/>
      <c r="T7092" s="285"/>
      <c r="AT7092" s="281" t="s">
        <v>373</v>
      </c>
      <c r="AU7092" s="281" t="s">
        <v>90</v>
      </c>
      <c r="AV7092" s="280" t="s">
        <v>90</v>
      </c>
      <c r="AW7092" s="280" t="s">
        <v>31</v>
      </c>
      <c r="AX7092" s="280" t="s">
        <v>77</v>
      </c>
      <c r="AY7092" s="281" t="s">
        <v>366</v>
      </c>
    </row>
    <row r="7093" spans="2:65" s="280" customFormat="1">
      <c r="B7093" s="279"/>
      <c r="D7093" s="274" t="s">
        <v>373</v>
      </c>
      <c r="E7093" s="281" t="s">
        <v>1</v>
      </c>
      <c r="F7093" s="282" t="s">
        <v>6163</v>
      </c>
      <c r="H7093" s="283">
        <v>59.017000000000003</v>
      </c>
      <c r="L7093" s="279"/>
      <c r="M7093" s="284"/>
      <c r="T7093" s="285"/>
      <c r="AT7093" s="281" t="s">
        <v>373</v>
      </c>
      <c r="AU7093" s="281" t="s">
        <v>90</v>
      </c>
      <c r="AV7093" s="280" t="s">
        <v>90</v>
      </c>
      <c r="AW7093" s="280" t="s">
        <v>31</v>
      </c>
      <c r="AX7093" s="280" t="s">
        <v>77</v>
      </c>
      <c r="AY7093" s="281" t="s">
        <v>366</v>
      </c>
    </row>
    <row r="7094" spans="2:65" s="294" customFormat="1">
      <c r="B7094" s="293"/>
      <c r="D7094" s="274" t="s">
        <v>373</v>
      </c>
      <c r="E7094" s="295" t="s">
        <v>1</v>
      </c>
      <c r="F7094" s="296" t="s">
        <v>397</v>
      </c>
      <c r="H7094" s="297">
        <v>839.87599999999998</v>
      </c>
      <c r="L7094" s="293"/>
      <c r="M7094" s="298"/>
      <c r="T7094" s="299"/>
      <c r="AT7094" s="295" t="s">
        <v>373</v>
      </c>
      <c r="AU7094" s="295" t="s">
        <v>90</v>
      </c>
      <c r="AV7094" s="294" t="s">
        <v>149</v>
      </c>
      <c r="AW7094" s="294" t="s">
        <v>31</v>
      </c>
      <c r="AX7094" s="294" t="s">
        <v>77</v>
      </c>
      <c r="AY7094" s="295" t="s">
        <v>366</v>
      </c>
    </row>
    <row r="7095" spans="2:65" s="287" customFormat="1">
      <c r="B7095" s="286"/>
      <c r="D7095" s="274" t="s">
        <v>373</v>
      </c>
      <c r="E7095" s="288" t="s">
        <v>1</v>
      </c>
      <c r="F7095" s="289" t="s">
        <v>378</v>
      </c>
      <c r="H7095" s="290">
        <v>839.87599999999998</v>
      </c>
      <c r="L7095" s="286"/>
      <c r="M7095" s="291"/>
      <c r="T7095" s="292"/>
      <c r="AT7095" s="288" t="s">
        <v>373</v>
      </c>
      <c r="AU7095" s="288" t="s">
        <v>90</v>
      </c>
      <c r="AV7095" s="287" t="s">
        <v>371</v>
      </c>
      <c r="AW7095" s="287" t="s">
        <v>31</v>
      </c>
      <c r="AX7095" s="287" t="s">
        <v>84</v>
      </c>
      <c r="AY7095" s="288" t="s">
        <v>366</v>
      </c>
    </row>
    <row r="7096" spans="2:65" s="74" customFormat="1" ht="44.25" customHeight="1">
      <c r="B7096" s="73"/>
      <c r="C7096" s="260" t="s">
        <v>6164</v>
      </c>
      <c r="D7096" s="260" t="s">
        <v>368</v>
      </c>
      <c r="E7096" s="261" t="s">
        <v>6165</v>
      </c>
      <c r="F7096" s="262" t="s">
        <v>6166</v>
      </c>
      <c r="G7096" s="263" t="s">
        <v>249</v>
      </c>
      <c r="H7096" s="264">
        <v>328.09199999999998</v>
      </c>
      <c r="I7096" s="26"/>
      <c r="J7096" s="266">
        <f>ROUND(I7096*H7096,2)</f>
        <v>0</v>
      </c>
      <c r="K7096" s="267"/>
      <c r="L7096" s="73"/>
      <c r="M7096" s="27" t="s">
        <v>1</v>
      </c>
      <c r="N7096" s="233" t="s">
        <v>43</v>
      </c>
      <c r="P7096" s="269">
        <f>O7096*H7096</f>
        <v>0</v>
      </c>
      <c r="Q7096" s="269">
        <v>8.4000000000000003E-4</v>
      </c>
      <c r="R7096" s="269">
        <f>Q7096*H7096</f>
        <v>0.27559728</v>
      </c>
      <c r="S7096" s="269">
        <v>0</v>
      </c>
      <c r="T7096" s="270">
        <f>S7096*H7096</f>
        <v>0</v>
      </c>
      <c r="AR7096" s="271" t="s">
        <v>495</v>
      </c>
      <c r="AT7096" s="271" t="s">
        <v>368</v>
      </c>
      <c r="AU7096" s="271" t="s">
        <v>90</v>
      </c>
      <c r="AY7096" s="53" t="s">
        <v>366</v>
      </c>
      <c r="BE7096" s="179">
        <f>IF(N7096="základná",J7096,0)</f>
        <v>0</v>
      </c>
      <c r="BF7096" s="179">
        <f>IF(N7096="znížená",J7096,0)</f>
        <v>0</v>
      </c>
      <c r="BG7096" s="179">
        <f>IF(N7096="zákl. prenesená",J7096,0)</f>
        <v>0</v>
      </c>
      <c r="BH7096" s="179">
        <f>IF(N7096="zníž. prenesená",J7096,0)</f>
        <v>0</v>
      </c>
      <c r="BI7096" s="179">
        <f>IF(N7096="nulová",J7096,0)</f>
        <v>0</v>
      </c>
      <c r="BJ7096" s="53" t="s">
        <v>90</v>
      </c>
      <c r="BK7096" s="179">
        <f>ROUND(I7096*H7096,2)</f>
        <v>0</v>
      </c>
      <c r="BL7096" s="53" t="s">
        <v>495</v>
      </c>
      <c r="BM7096" s="271" t="s">
        <v>6167</v>
      </c>
    </row>
    <row r="7097" spans="2:65" s="273" customFormat="1">
      <c r="B7097" s="272"/>
      <c r="D7097" s="274" t="s">
        <v>373</v>
      </c>
      <c r="E7097" s="275" t="s">
        <v>1</v>
      </c>
      <c r="F7097" s="276" t="s">
        <v>632</v>
      </c>
      <c r="H7097" s="275" t="s">
        <v>1</v>
      </c>
      <c r="L7097" s="272"/>
      <c r="M7097" s="277"/>
      <c r="T7097" s="278"/>
      <c r="AT7097" s="275" t="s">
        <v>373</v>
      </c>
      <c r="AU7097" s="275" t="s">
        <v>90</v>
      </c>
      <c r="AV7097" s="273" t="s">
        <v>84</v>
      </c>
      <c r="AW7097" s="273" t="s">
        <v>31</v>
      </c>
      <c r="AX7097" s="273" t="s">
        <v>77</v>
      </c>
      <c r="AY7097" s="275" t="s">
        <v>366</v>
      </c>
    </row>
    <row r="7098" spans="2:65" s="280" customFormat="1">
      <c r="B7098" s="279"/>
      <c r="D7098" s="274" t="s">
        <v>373</v>
      </c>
      <c r="E7098" s="281" t="s">
        <v>1</v>
      </c>
      <c r="F7098" s="282" t="s">
        <v>6168</v>
      </c>
      <c r="H7098" s="283">
        <v>328.09199999999998</v>
      </c>
      <c r="L7098" s="279"/>
      <c r="M7098" s="284"/>
      <c r="T7098" s="285"/>
      <c r="AT7098" s="281" t="s">
        <v>373</v>
      </c>
      <c r="AU7098" s="281" t="s">
        <v>90</v>
      </c>
      <c r="AV7098" s="280" t="s">
        <v>90</v>
      </c>
      <c r="AW7098" s="280" t="s">
        <v>31</v>
      </c>
      <c r="AX7098" s="280" t="s">
        <v>77</v>
      </c>
      <c r="AY7098" s="281" t="s">
        <v>366</v>
      </c>
    </row>
    <row r="7099" spans="2:65" s="294" customFormat="1">
      <c r="B7099" s="293"/>
      <c r="D7099" s="274" t="s">
        <v>373</v>
      </c>
      <c r="E7099" s="295" t="s">
        <v>1</v>
      </c>
      <c r="F7099" s="296" t="s">
        <v>397</v>
      </c>
      <c r="H7099" s="297">
        <v>328.09199999999998</v>
      </c>
      <c r="L7099" s="293"/>
      <c r="M7099" s="298"/>
      <c r="T7099" s="299"/>
      <c r="AT7099" s="295" t="s">
        <v>373</v>
      </c>
      <c r="AU7099" s="295" t="s">
        <v>90</v>
      </c>
      <c r="AV7099" s="294" t="s">
        <v>149</v>
      </c>
      <c r="AW7099" s="294" t="s">
        <v>31</v>
      </c>
      <c r="AX7099" s="294" t="s">
        <v>77</v>
      </c>
      <c r="AY7099" s="295" t="s">
        <v>366</v>
      </c>
    </row>
    <row r="7100" spans="2:65" s="287" customFormat="1">
      <c r="B7100" s="286"/>
      <c r="D7100" s="274" t="s">
        <v>373</v>
      </c>
      <c r="E7100" s="288" t="s">
        <v>1</v>
      </c>
      <c r="F7100" s="289" t="s">
        <v>378</v>
      </c>
      <c r="H7100" s="290">
        <v>328.09199999999998</v>
      </c>
      <c r="L7100" s="286"/>
      <c r="M7100" s="291"/>
      <c r="T7100" s="292"/>
      <c r="AT7100" s="288" t="s">
        <v>373</v>
      </c>
      <c r="AU7100" s="288" t="s">
        <v>90</v>
      </c>
      <c r="AV7100" s="287" t="s">
        <v>371</v>
      </c>
      <c r="AW7100" s="287" t="s">
        <v>31</v>
      </c>
      <c r="AX7100" s="287" t="s">
        <v>84</v>
      </c>
      <c r="AY7100" s="288" t="s">
        <v>366</v>
      </c>
    </row>
    <row r="7101" spans="2:65" s="273" customFormat="1" ht="22.5">
      <c r="B7101" s="272"/>
      <c r="D7101" s="274" t="s">
        <v>373</v>
      </c>
      <c r="E7101" s="275" t="s">
        <v>1</v>
      </c>
      <c r="F7101" s="276" t="s">
        <v>6157</v>
      </c>
      <c r="H7101" s="275" t="s">
        <v>1</v>
      </c>
      <c r="L7101" s="272"/>
      <c r="M7101" s="277"/>
      <c r="T7101" s="278"/>
      <c r="AT7101" s="275" t="s">
        <v>373</v>
      </c>
      <c r="AU7101" s="275" t="s">
        <v>90</v>
      </c>
      <c r="AV7101" s="273" t="s">
        <v>84</v>
      </c>
      <c r="AW7101" s="273" t="s">
        <v>31</v>
      </c>
      <c r="AX7101" s="273" t="s">
        <v>77</v>
      </c>
      <c r="AY7101" s="275" t="s">
        <v>366</v>
      </c>
    </row>
    <row r="7102" spans="2:65" s="74" customFormat="1" ht="24.2" customHeight="1">
      <c r="B7102" s="73"/>
      <c r="C7102" s="260" t="s">
        <v>6169</v>
      </c>
      <c r="D7102" s="260" t="s">
        <v>368</v>
      </c>
      <c r="E7102" s="261" t="s">
        <v>6170</v>
      </c>
      <c r="F7102" s="262" t="s">
        <v>6171</v>
      </c>
      <c r="G7102" s="263" t="s">
        <v>4281</v>
      </c>
      <c r="H7102" s="30"/>
      <c r="I7102" s="26"/>
      <c r="J7102" s="266">
        <f>ROUND(I7102*H7102,2)</f>
        <v>0</v>
      </c>
      <c r="K7102" s="267"/>
      <c r="L7102" s="73"/>
      <c r="M7102" s="27" t="s">
        <v>1</v>
      </c>
      <c r="N7102" s="233" t="s">
        <v>43</v>
      </c>
      <c r="P7102" s="269">
        <f>O7102*H7102</f>
        <v>0</v>
      </c>
      <c r="Q7102" s="269">
        <v>0</v>
      </c>
      <c r="R7102" s="269">
        <f>Q7102*H7102</f>
        <v>0</v>
      </c>
      <c r="S7102" s="269">
        <v>0</v>
      </c>
      <c r="T7102" s="270">
        <f>S7102*H7102</f>
        <v>0</v>
      </c>
      <c r="AR7102" s="271" t="s">
        <v>495</v>
      </c>
      <c r="AT7102" s="271" t="s">
        <v>368</v>
      </c>
      <c r="AU7102" s="271" t="s">
        <v>90</v>
      </c>
      <c r="AY7102" s="53" t="s">
        <v>366</v>
      </c>
      <c r="BE7102" s="179">
        <f>IF(N7102="základná",J7102,0)</f>
        <v>0</v>
      </c>
      <c r="BF7102" s="179">
        <f>IF(N7102="znížená",J7102,0)</f>
        <v>0</v>
      </c>
      <c r="BG7102" s="179">
        <f>IF(N7102="zákl. prenesená",J7102,0)</f>
        <v>0</v>
      </c>
      <c r="BH7102" s="179">
        <f>IF(N7102="zníž. prenesená",J7102,0)</f>
        <v>0</v>
      </c>
      <c r="BI7102" s="179">
        <f>IF(N7102="nulová",J7102,0)</f>
        <v>0</v>
      </c>
      <c r="BJ7102" s="53" t="s">
        <v>90</v>
      </c>
      <c r="BK7102" s="179">
        <f>ROUND(I7102*H7102,2)</f>
        <v>0</v>
      </c>
      <c r="BL7102" s="53" t="s">
        <v>495</v>
      </c>
      <c r="BM7102" s="271" t="s">
        <v>6172</v>
      </c>
    </row>
    <row r="7103" spans="2:65" s="249" customFormat="1" ht="22.9" customHeight="1">
      <c r="B7103" s="248"/>
      <c r="D7103" s="250" t="s">
        <v>76</v>
      </c>
      <c r="E7103" s="258" t="s">
        <v>6173</v>
      </c>
      <c r="F7103" s="258" t="s">
        <v>6174</v>
      </c>
      <c r="J7103" s="259">
        <f>BK7103</f>
        <v>0</v>
      </c>
      <c r="L7103" s="248"/>
      <c r="M7103" s="253"/>
      <c r="P7103" s="254">
        <f>SUM(P7104:P7116)</f>
        <v>0</v>
      </c>
      <c r="R7103" s="254">
        <f>SUM(R7104:R7116)</f>
        <v>0</v>
      </c>
      <c r="T7103" s="255">
        <f>SUM(T7104:T7116)</f>
        <v>4.2766500000000001</v>
      </c>
      <c r="AR7103" s="250" t="s">
        <v>90</v>
      </c>
      <c r="AT7103" s="256" t="s">
        <v>76</v>
      </c>
      <c r="AU7103" s="256" t="s">
        <v>84</v>
      </c>
      <c r="AY7103" s="250" t="s">
        <v>366</v>
      </c>
      <c r="BK7103" s="257">
        <f>SUM(BK7104:BK7116)</f>
        <v>0</v>
      </c>
    </row>
    <row r="7104" spans="2:65" s="74" customFormat="1" ht="24.2" customHeight="1">
      <c r="B7104" s="73"/>
      <c r="C7104" s="260" t="s">
        <v>6175</v>
      </c>
      <c r="D7104" s="260" t="s">
        <v>368</v>
      </c>
      <c r="E7104" s="261" t="s">
        <v>6176</v>
      </c>
      <c r="F7104" s="262" t="s">
        <v>6177</v>
      </c>
      <c r="G7104" s="263" t="s">
        <v>249</v>
      </c>
      <c r="H7104" s="264">
        <v>3090.18</v>
      </c>
      <c r="I7104" s="26"/>
      <c r="J7104" s="266">
        <f>ROUND(I7104*H7104,2)</f>
        <v>0</v>
      </c>
      <c r="K7104" s="267"/>
      <c r="L7104" s="73"/>
      <c r="M7104" s="27" t="s">
        <v>1</v>
      </c>
      <c r="N7104" s="233" t="s">
        <v>43</v>
      </c>
      <c r="P7104" s="269">
        <f>O7104*H7104</f>
        <v>0</v>
      </c>
      <c r="Q7104" s="269">
        <v>0</v>
      </c>
      <c r="R7104" s="269">
        <f>Q7104*H7104</f>
        <v>0</v>
      </c>
      <c r="S7104" s="269">
        <v>1E-3</v>
      </c>
      <c r="T7104" s="270">
        <f>S7104*H7104</f>
        <v>3.0901799999999997</v>
      </c>
      <c r="AR7104" s="271" t="s">
        <v>495</v>
      </c>
      <c r="AT7104" s="271" t="s">
        <v>368</v>
      </c>
      <c r="AU7104" s="271" t="s">
        <v>90</v>
      </c>
      <c r="AY7104" s="53" t="s">
        <v>366</v>
      </c>
      <c r="BE7104" s="179">
        <f>IF(N7104="základná",J7104,0)</f>
        <v>0</v>
      </c>
      <c r="BF7104" s="179">
        <f>IF(N7104="znížená",J7104,0)</f>
        <v>0</v>
      </c>
      <c r="BG7104" s="179">
        <f>IF(N7104="zákl. prenesená",J7104,0)</f>
        <v>0</v>
      </c>
      <c r="BH7104" s="179">
        <f>IF(N7104="zníž. prenesená",J7104,0)</f>
        <v>0</v>
      </c>
      <c r="BI7104" s="179">
        <f>IF(N7104="nulová",J7104,0)</f>
        <v>0</v>
      </c>
      <c r="BJ7104" s="53" t="s">
        <v>90</v>
      </c>
      <c r="BK7104" s="179">
        <f>ROUND(I7104*H7104,2)</f>
        <v>0</v>
      </c>
      <c r="BL7104" s="53" t="s">
        <v>495</v>
      </c>
      <c r="BM7104" s="271" t="s">
        <v>6178</v>
      </c>
    </row>
    <row r="7105" spans="2:65" s="273" customFormat="1">
      <c r="B7105" s="272"/>
      <c r="D7105" s="274" t="s">
        <v>373</v>
      </c>
      <c r="E7105" s="275" t="s">
        <v>1</v>
      </c>
      <c r="F7105" s="276" t="s">
        <v>6179</v>
      </c>
      <c r="H7105" s="275" t="s">
        <v>1</v>
      </c>
      <c r="L7105" s="272"/>
      <c r="M7105" s="277"/>
      <c r="T7105" s="278"/>
      <c r="AT7105" s="275" t="s">
        <v>373</v>
      </c>
      <c r="AU7105" s="275" t="s">
        <v>90</v>
      </c>
      <c r="AV7105" s="273" t="s">
        <v>84</v>
      </c>
      <c r="AW7105" s="273" t="s">
        <v>31</v>
      </c>
      <c r="AX7105" s="273" t="s">
        <v>77</v>
      </c>
      <c r="AY7105" s="275" t="s">
        <v>366</v>
      </c>
    </row>
    <row r="7106" spans="2:65" s="280" customFormat="1">
      <c r="B7106" s="279"/>
      <c r="D7106" s="274" t="s">
        <v>373</v>
      </c>
      <c r="E7106" s="281" t="s">
        <v>1</v>
      </c>
      <c r="F7106" s="282" t="s">
        <v>6180</v>
      </c>
      <c r="H7106" s="283">
        <v>632.58000000000004</v>
      </c>
      <c r="L7106" s="279"/>
      <c r="M7106" s="284"/>
      <c r="T7106" s="285"/>
      <c r="AT7106" s="281" t="s">
        <v>373</v>
      </c>
      <c r="AU7106" s="281" t="s">
        <v>90</v>
      </c>
      <c r="AV7106" s="280" t="s">
        <v>90</v>
      </c>
      <c r="AW7106" s="280" t="s">
        <v>31</v>
      </c>
      <c r="AX7106" s="280" t="s">
        <v>77</v>
      </c>
      <c r="AY7106" s="281" t="s">
        <v>366</v>
      </c>
    </row>
    <row r="7107" spans="2:65" s="280" customFormat="1">
      <c r="B7107" s="279"/>
      <c r="D7107" s="274" t="s">
        <v>373</v>
      </c>
      <c r="E7107" s="281" t="s">
        <v>1</v>
      </c>
      <c r="F7107" s="282" t="s">
        <v>6181</v>
      </c>
      <c r="H7107" s="283">
        <v>2419.83</v>
      </c>
      <c r="L7107" s="279"/>
      <c r="M7107" s="284"/>
      <c r="T7107" s="285"/>
      <c r="AT7107" s="281" t="s">
        <v>373</v>
      </c>
      <c r="AU7107" s="281" t="s">
        <v>90</v>
      </c>
      <c r="AV7107" s="280" t="s">
        <v>90</v>
      </c>
      <c r="AW7107" s="280" t="s">
        <v>31</v>
      </c>
      <c r="AX7107" s="280" t="s">
        <v>77</v>
      </c>
      <c r="AY7107" s="281" t="s">
        <v>366</v>
      </c>
    </row>
    <row r="7108" spans="2:65" s="280" customFormat="1">
      <c r="B7108" s="279"/>
      <c r="D7108" s="274" t="s">
        <v>373</v>
      </c>
      <c r="E7108" s="281" t="s">
        <v>1</v>
      </c>
      <c r="F7108" s="282" t="s">
        <v>254</v>
      </c>
      <c r="H7108" s="283">
        <v>37.770000000000003</v>
      </c>
      <c r="L7108" s="279"/>
      <c r="M7108" s="284"/>
      <c r="T7108" s="285"/>
      <c r="AT7108" s="281" t="s">
        <v>373</v>
      </c>
      <c r="AU7108" s="281" t="s">
        <v>90</v>
      </c>
      <c r="AV7108" s="280" t="s">
        <v>90</v>
      </c>
      <c r="AW7108" s="280" t="s">
        <v>31</v>
      </c>
      <c r="AX7108" s="280" t="s">
        <v>77</v>
      </c>
      <c r="AY7108" s="281" t="s">
        <v>366</v>
      </c>
    </row>
    <row r="7109" spans="2:65" s="287" customFormat="1">
      <c r="B7109" s="286"/>
      <c r="D7109" s="274" t="s">
        <v>373</v>
      </c>
      <c r="E7109" s="288" t="s">
        <v>1</v>
      </c>
      <c r="F7109" s="289" t="s">
        <v>378</v>
      </c>
      <c r="H7109" s="290">
        <v>3090.18</v>
      </c>
      <c r="L7109" s="286"/>
      <c r="M7109" s="291"/>
      <c r="T7109" s="292"/>
      <c r="AT7109" s="288" t="s">
        <v>373</v>
      </c>
      <c r="AU7109" s="288" t="s">
        <v>90</v>
      </c>
      <c r="AV7109" s="287" t="s">
        <v>371</v>
      </c>
      <c r="AW7109" s="287" t="s">
        <v>31</v>
      </c>
      <c r="AX7109" s="287" t="s">
        <v>84</v>
      </c>
      <c r="AY7109" s="288" t="s">
        <v>366</v>
      </c>
    </row>
    <row r="7110" spans="2:65" s="74" customFormat="1" ht="24.2" customHeight="1">
      <c r="B7110" s="73"/>
      <c r="C7110" s="260" t="s">
        <v>6182</v>
      </c>
      <c r="D7110" s="260" t="s">
        <v>368</v>
      </c>
      <c r="E7110" s="261" t="s">
        <v>6183</v>
      </c>
      <c r="F7110" s="262" t="s">
        <v>6184</v>
      </c>
      <c r="G7110" s="263" t="s">
        <v>249</v>
      </c>
      <c r="H7110" s="264">
        <v>1186.47</v>
      </c>
      <c r="I7110" s="26"/>
      <c r="J7110" s="266">
        <f>ROUND(I7110*H7110,2)</f>
        <v>0</v>
      </c>
      <c r="K7110" s="267"/>
      <c r="L7110" s="73"/>
      <c r="M7110" s="27" t="s">
        <v>1</v>
      </c>
      <c r="N7110" s="233" t="s">
        <v>43</v>
      </c>
      <c r="P7110" s="269">
        <f>O7110*H7110</f>
        <v>0</v>
      </c>
      <c r="Q7110" s="269">
        <v>0</v>
      </c>
      <c r="R7110" s="269">
        <f>Q7110*H7110</f>
        <v>0</v>
      </c>
      <c r="S7110" s="269">
        <v>1E-3</v>
      </c>
      <c r="T7110" s="270">
        <f>S7110*H7110</f>
        <v>1.1864700000000001</v>
      </c>
      <c r="AR7110" s="271" t="s">
        <v>495</v>
      </c>
      <c r="AT7110" s="271" t="s">
        <v>368</v>
      </c>
      <c r="AU7110" s="271" t="s">
        <v>90</v>
      </c>
      <c r="AY7110" s="53" t="s">
        <v>366</v>
      </c>
      <c r="BE7110" s="179">
        <f>IF(N7110="základná",J7110,0)</f>
        <v>0</v>
      </c>
      <c r="BF7110" s="179">
        <f>IF(N7110="znížená",J7110,0)</f>
        <v>0</v>
      </c>
      <c r="BG7110" s="179">
        <f>IF(N7110="zákl. prenesená",J7110,0)</f>
        <v>0</v>
      </c>
      <c r="BH7110" s="179">
        <f>IF(N7110="zníž. prenesená",J7110,0)</f>
        <v>0</v>
      </c>
      <c r="BI7110" s="179">
        <f>IF(N7110="nulová",J7110,0)</f>
        <v>0</v>
      </c>
      <c r="BJ7110" s="53" t="s">
        <v>90</v>
      </c>
      <c r="BK7110" s="179">
        <f>ROUND(I7110*H7110,2)</f>
        <v>0</v>
      </c>
      <c r="BL7110" s="53" t="s">
        <v>495</v>
      </c>
      <c r="BM7110" s="271" t="s">
        <v>6185</v>
      </c>
    </row>
    <row r="7111" spans="2:65" s="273" customFormat="1">
      <c r="B7111" s="272"/>
      <c r="D7111" s="274" t="s">
        <v>373</v>
      </c>
      <c r="E7111" s="275" t="s">
        <v>1</v>
      </c>
      <c r="F7111" s="276" t="s">
        <v>6186</v>
      </c>
      <c r="H7111" s="275" t="s">
        <v>1</v>
      </c>
      <c r="L7111" s="272"/>
      <c r="M7111" s="277"/>
      <c r="T7111" s="278"/>
      <c r="AT7111" s="275" t="s">
        <v>373</v>
      </c>
      <c r="AU7111" s="275" t="s">
        <v>90</v>
      </c>
      <c r="AV7111" s="273" t="s">
        <v>84</v>
      </c>
      <c r="AW7111" s="273" t="s">
        <v>31</v>
      </c>
      <c r="AX7111" s="273" t="s">
        <v>77</v>
      </c>
      <c r="AY7111" s="275" t="s">
        <v>366</v>
      </c>
    </row>
    <row r="7112" spans="2:65" s="280" customFormat="1">
      <c r="B7112" s="279"/>
      <c r="D7112" s="274" t="s">
        <v>373</v>
      </c>
      <c r="E7112" s="281" t="s">
        <v>1</v>
      </c>
      <c r="F7112" s="282" t="s">
        <v>181</v>
      </c>
      <c r="H7112" s="283">
        <v>316.29000000000002</v>
      </c>
      <c r="L7112" s="279"/>
      <c r="M7112" s="284"/>
      <c r="T7112" s="285"/>
      <c r="AT7112" s="281" t="s">
        <v>373</v>
      </c>
      <c r="AU7112" s="281" t="s">
        <v>90</v>
      </c>
      <c r="AV7112" s="280" t="s">
        <v>90</v>
      </c>
      <c r="AW7112" s="280" t="s">
        <v>31</v>
      </c>
      <c r="AX7112" s="280" t="s">
        <v>77</v>
      </c>
      <c r="AY7112" s="281" t="s">
        <v>366</v>
      </c>
    </row>
    <row r="7113" spans="2:65" s="280" customFormat="1">
      <c r="B7113" s="279"/>
      <c r="D7113" s="274" t="s">
        <v>373</v>
      </c>
      <c r="E7113" s="281" t="s">
        <v>1</v>
      </c>
      <c r="F7113" s="282" t="s">
        <v>185</v>
      </c>
      <c r="H7113" s="283">
        <v>806.61</v>
      </c>
      <c r="L7113" s="279"/>
      <c r="M7113" s="284"/>
      <c r="T7113" s="285"/>
      <c r="AT7113" s="281" t="s">
        <v>373</v>
      </c>
      <c r="AU7113" s="281" t="s">
        <v>90</v>
      </c>
      <c r="AV7113" s="280" t="s">
        <v>90</v>
      </c>
      <c r="AW7113" s="280" t="s">
        <v>31</v>
      </c>
      <c r="AX7113" s="280" t="s">
        <v>77</v>
      </c>
      <c r="AY7113" s="281" t="s">
        <v>366</v>
      </c>
    </row>
    <row r="7114" spans="2:65" s="280" customFormat="1">
      <c r="B7114" s="279"/>
      <c r="D7114" s="274" t="s">
        <v>373</v>
      </c>
      <c r="E7114" s="281" t="s">
        <v>1</v>
      </c>
      <c r="F7114" s="282" t="s">
        <v>193</v>
      </c>
      <c r="H7114" s="283">
        <v>63.57</v>
      </c>
      <c r="L7114" s="279"/>
      <c r="M7114" s="284"/>
      <c r="T7114" s="285"/>
      <c r="AT7114" s="281" t="s">
        <v>373</v>
      </c>
      <c r="AU7114" s="281" t="s">
        <v>90</v>
      </c>
      <c r="AV7114" s="280" t="s">
        <v>90</v>
      </c>
      <c r="AW7114" s="280" t="s">
        <v>31</v>
      </c>
      <c r="AX7114" s="280" t="s">
        <v>77</v>
      </c>
      <c r="AY7114" s="281" t="s">
        <v>366</v>
      </c>
    </row>
    <row r="7115" spans="2:65" s="287" customFormat="1">
      <c r="B7115" s="286"/>
      <c r="D7115" s="274" t="s">
        <v>373</v>
      </c>
      <c r="E7115" s="288" t="s">
        <v>1</v>
      </c>
      <c r="F7115" s="289" t="s">
        <v>378</v>
      </c>
      <c r="H7115" s="290">
        <v>1186.47</v>
      </c>
      <c r="L7115" s="286"/>
      <c r="M7115" s="291"/>
      <c r="T7115" s="292"/>
      <c r="AT7115" s="288" t="s">
        <v>373</v>
      </c>
      <c r="AU7115" s="288" t="s">
        <v>90</v>
      </c>
      <c r="AV7115" s="287" t="s">
        <v>371</v>
      </c>
      <c r="AW7115" s="287" t="s">
        <v>31</v>
      </c>
      <c r="AX7115" s="287" t="s">
        <v>84</v>
      </c>
      <c r="AY7115" s="288" t="s">
        <v>366</v>
      </c>
    </row>
    <row r="7116" spans="2:65" s="74" customFormat="1" ht="24.2" customHeight="1">
      <c r="B7116" s="73"/>
      <c r="C7116" s="260" t="s">
        <v>6187</v>
      </c>
      <c r="D7116" s="260" t="s">
        <v>368</v>
      </c>
      <c r="E7116" s="261" t="s">
        <v>6188</v>
      </c>
      <c r="F7116" s="262" t="s">
        <v>6189</v>
      </c>
      <c r="G7116" s="263" t="s">
        <v>4281</v>
      </c>
      <c r="H7116" s="30"/>
      <c r="I7116" s="26"/>
      <c r="J7116" s="266">
        <f>ROUND(I7116*H7116,2)</f>
        <v>0</v>
      </c>
      <c r="K7116" s="267"/>
      <c r="L7116" s="73"/>
      <c r="M7116" s="27" t="s">
        <v>1</v>
      </c>
      <c r="N7116" s="233" t="s">
        <v>43</v>
      </c>
      <c r="P7116" s="269">
        <f>O7116*H7116</f>
        <v>0</v>
      </c>
      <c r="Q7116" s="269">
        <v>0</v>
      </c>
      <c r="R7116" s="269">
        <f>Q7116*H7116</f>
        <v>0</v>
      </c>
      <c r="S7116" s="269">
        <v>0</v>
      </c>
      <c r="T7116" s="270">
        <f>S7116*H7116</f>
        <v>0</v>
      </c>
      <c r="AR7116" s="271" t="s">
        <v>495</v>
      </c>
      <c r="AT7116" s="271" t="s">
        <v>368</v>
      </c>
      <c r="AU7116" s="271" t="s">
        <v>90</v>
      </c>
      <c r="AY7116" s="53" t="s">
        <v>366</v>
      </c>
      <c r="BE7116" s="179">
        <f>IF(N7116="základná",J7116,0)</f>
        <v>0</v>
      </c>
      <c r="BF7116" s="179">
        <f>IF(N7116="znížená",J7116,0)</f>
        <v>0</v>
      </c>
      <c r="BG7116" s="179">
        <f>IF(N7116="zákl. prenesená",J7116,0)</f>
        <v>0</v>
      </c>
      <c r="BH7116" s="179">
        <f>IF(N7116="zníž. prenesená",J7116,0)</f>
        <v>0</v>
      </c>
      <c r="BI7116" s="179">
        <f>IF(N7116="nulová",J7116,0)</f>
        <v>0</v>
      </c>
      <c r="BJ7116" s="53" t="s">
        <v>90</v>
      </c>
      <c r="BK7116" s="179">
        <f>ROUND(I7116*H7116,2)</f>
        <v>0</v>
      </c>
      <c r="BL7116" s="53" t="s">
        <v>495</v>
      </c>
      <c r="BM7116" s="271" t="s">
        <v>6190</v>
      </c>
    </row>
    <row r="7117" spans="2:65" s="249" customFormat="1" ht="22.9" customHeight="1">
      <c r="B7117" s="248"/>
      <c r="D7117" s="250" t="s">
        <v>76</v>
      </c>
      <c r="E7117" s="258" t="s">
        <v>6191</v>
      </c>
      <c r="F7117" s="258" t="s">
        <v>6192</v>
      </c>
      <c r="J7117" s="259">
        <f>BK7117</f>
        <v>0</v>
      </c>
      <c r="L7117" s="248"/>
      <c r="M7117" s="253"/>
      <c r="P7117" s="254">
        <f>SUM(P7118:P7257)</f>
        <v>0</v>
      </c>
      <c r="R7117" s="254">
        <f>SUM(R7118:R7257)</f>
        <v>6.0894539999999999</v>
      </c>
      <c r="T7117" s="255">
        <f>SUM(T7118:T7257)</f>
        <v>0</v>
      </c>
      <c r="AR7117" s="250" t="s">
        <v>90</v>
      </c>
      <c r="AT7117" s="256" t="s">
        <v>76</v>
      </c>
      <c r="AU7117" s="256" t="s">
        <v>84</v>
      </c>
      <c r="AY7117" s="250" t="s">
        <v>366</v>
      </c>
      <c r="BK7117" s="257">
        <f>SUM(BK7118:BK7257)</f>
        <v>0</v>
      </c>
    </row>
    <row r="7118" spans="2:65" s="74" customFormat="1" ht="44.25" customHeight="1">
      <c r="B7118" s="73"/>
      <c r="C7118" s="260" t="s">
        <v>6193</v>
      </c>
      <c r="D7118" s="260" t="s">
        <v>368</v>
      </c>
      <c r="E7118" s="261" t="s">
        <v>6194</v>
      </c>
      <c r="F7118" s="262" t="s">
        <v>6195</v>
      </c>
      <c r="G7118" s="263" t="s">
        <v>249</v>
      </c>
      <c r="H7118" s="264">
        <v>278.82100000000003</v>
      </c>
      <c r="I7118" s="26"/>
      <c r="J7118" s="266">
        <f>ROUND(I7118*H7118,2)</f>
        <v>0</v>
      </c>
      <c r="K7118" s="267"/>
      <c r="L7118" s="73"/>
      <c r="M7118" s="27" t="s">
        <v>1</v>
      </c>
      <c r="N7118" s="233" t="s">
        <v>43</v>
      </c>
      <c r="P7118" s="269">
        <f>O7118*H7118</f>
        <v>0</v>
      </c>
      <c r="Q7118" s="269">
        <v>0</v>
      </c>
      <c r="R7118" s="269">
        <f>Q7118*H7118</f>
        <v>0</v>
      </c>
      <c r="S7118" s="269">
        <v>0</v>
      </c>
      <c r="T7118" s="270">
        <f>S7118*H7118</f>
        <v>0</v>
      </c>
      <c r="AR7118" s="271" t="s">
        <v>495</v>
      </c>
      <c r="AT7118" s="271" t="s">
        <v>368</v>
      </c>
      <c r="AU7118" s="271" t="s">
        <v>90</v>
      </c>
      <c r="AY7118" s="53" t="s">
        <v>366</v>
      </c>
      <c r="BE7118" s="179">
        <f>IF(N7118="základná",J7118,0)</f>
        <v>0</v>
      </c>
      <c r="BF7118" s="179">
        <f>IF(N7118="znížená",J7118,0)</f>
        <v>0</v>
      </c>
      <c r="BG7118" s="179">
        <f>IF(N7118="zákl. prenesená",J7118,0)</f>
        <v>0</v>
      </c>
      <c r="BH7118" s="179">
        <f>IF(N7118="zníž. prenesená",J7118,0)</f>
        <v>0</v>
      </c>
      <c r="BI7118" s="179">
        <f>IF(N7118="nulová",J7118,0)</f>
        <v>0</v>
      </c>
      <c r="BJ7118" s="53" t="s">
        <v>90</v>
      </c>
      <c r="BK7118" s="179">
        <f>ROUND(I7118*H7118,2)</f>
        <v>0</v>
      </c>
      <c r="BL7118" s="53" t="s">
        <v>495</v>
      </c>
      <c r="BM7118" s="271" t="s">
        <v>6196</v>
      </c>
    </row>
    <row r="7119" spans="2:65" s="273" customFormat="1">
      <c r="B7119" s="272"/>
      <c r="D7119" s="274" t="s">
        <v>373</v>
      </c>
      <c r="E7119" s="275" t="s">
        <v>1</v>
      </c>
      <c r="F7119" s="276" t="s">
        <v>1649</v>
      </c>
      <c r="H7119" s="275" t="s">
        <v>1</v>
      </c>
      <c r="L7119" s="272"/>
      <c r="M7119" s="277"/>
      <c r="T7119" s="278"/>
      <c r="AT7119" s="275" t="s">
        <v>373</v>
      </c>
      <c r="AU7119" s="275" t="s">
        <v>90</v>
      </c>
      <c r="AV7119" s="273" t="s">
        <v>84</v>
      </c>
      <c r="AW7119" s="273" t="s">
        <v>31</v>
      </c>
      <c r="AX7119" s="273" t="s">
        <v>77</v>
      </c>
      <c r="AY7119" s="275" t="s">
        <v>366</v>
      </c>
    </row>
    <row r="7120" spans="2:65" s="273" customFormat="1">
      <c r="B7120" s="272"/>
      <c r="D7120" s="274" t="s">
        <v>373</v>
      </c>
      <c r="E7120" s="275" t="s">
        <v>1</v>
      </c>
      <c r="F7120" s="276" t="s">
        <v>1892</v>
      </c>
      <c r="H7120" s="275" t="s">
        <v>1</v>
      </c>
      <c r="L7120" s="272"/>
      <c r="M7120" s="277"/>
      <c r="T7120" s="278"/>
      <c r="AT7120" s="275" t="s">
        <v>373</v>
      </c>
      <c r="AU7120" s="275" t="s">
        <v>90</v>
      </c>
      <c r="AV7120" s="273" t="s">
        <v>84</v>
      </c>
      <c r="AW7120" s="273" t="s">
        <v>31</v>
      </c>
      <c r="AX7120" s="273" t="s">
        <v>77</v>
      </c>
      <c r="AY7120" s="275" t="s">
        <v>366</v>
      </c>
    </row>
    <row r="7121" spans="2:51" s="273" customFormat="1">
      <c r="B7121" s="272"/>
      <c r="D7121" s="274" t="s">
        <v>373</v>
      </c>
      <c r="E7121" s="275" t="s">
        <v>1</v>
      </c>
      <c r="F7121" s="276" t="s">
        <v>1893</v>
      </c>
      <c r="H7121" s="275" t="s">
        <v>1</v>
      </c>
      <c r="L7121" s="272"/>
      <c r="M7121" s="277"/>
      <c r="T7121" s="278"/>
      <c r="AT7121" s="275" t="s">
        <v>373</v>
      </c>
      <c r="AU7121" s="275" t="s">
        <v>90</v>
      </c>
      <c r="AV7121" s="273" t="s">
        <v>84</v>
      </c>
      <c r="AW7121" s="273" t="s">
        <v>31</v>
      </c>
      <c r="AX7121" s="273" t="s">
        <v>77</v>
      </c>
      <c r="AY7121" s="275" t="s">
        <v>366</v>
      </c>
    </row>
    <row r="7122" spans="2:51" s="280" customFormat="1">
      <c r="B7122" s="279"/>
      <c r="D7122" s="274" t="s">
        <v>373</v>
      </c>
      <c r="E7122" s="281" t="s">
        <v>1</v>
      </c>
      <c r="F7122" s="282" t="s">
        <v>6197</v>
      </c>
      <c r="H7122" s="283">
        <v>11.637</v>
      </c>
      <c r="L7122" s="279"/>
      <c r="M7122" s="284"/>
      <c r="T7122" s="285"/>
      <c r="AT7122" s="281" t="s">
        <v>373</v>
      </c>
      <c r="AU7122" s="281" t="s">
        <v>90</v>
      </c>
      <c r="AV7122" s="280" t="s">
        <v>90</v>
      </c>
      <c r="AW7122" s="280" t="s">
        <v>31</v>
      </c>
      <c r="AX7122" s="280" t="s">
        <v>77</v>
      </c>
      <c r="AY7122" s="281" t="s">
        <v>366</v>
      </c>
    </row>
    <row r="7123" spans="2:51" s="280" customFormat="1">
      <c r="B7123" s="279"/>
      <c r="D7123" s="274" t="s">
        <v>373</v>
      </c>
      <c r="E7123" s="281" t="s">
        <v>1</v>
      </c>
      <c r="F7123" s="282" t="s">
        <v>1895</v>
      </c>
      <c r="H7123" s="283">
        <v>-1.44</v>
      </c>
      <c r="L7123" s="279"/>
      <c r="M7123" s="284"/>
      <c r="T7123" s="285"/>
      <c r="AT7123" s="281" t="s">
        <v>373</v>
      </c>
      <c r="AU7123" s="281" t="s">
        <v>90</v>
      </c>
      <c r="AV7123" s="280" t="s">
        <v>90</v>
      </c>
      <c r="AW7123" s="280" t="s">
        <v>31</v>
      </c>
      <c r="AX7123" s="280" t="s">
        <v>77</v>
      </c>
      <c r="AY7123" s="281" t="s">
        <v>366</v>
      </c>
    </row>
    <row r="7124" spans="2:51" s="273" customFormat="1">
      <c r="B7124" s="272"/>
      <c r="D7124" s="274" t="s">
        <v>373</v>
      </c>
      <c r="E7124" s="275" t="s">
        <v>1</v>
      </c>
      <c r="F7124" s="276" t="s">
        <v>1651</v>
      </c>
      <c r="H7124" s="275" t="s">
        <v>1</v>
      </c>
      <c r="L7124" s="272"/>
      <c r="M7124" s="277"/>
      <c r="T7124" s="278"/>
      <c r="AT7124" s="275" t="s">
        <v>373</v>
      </c>
      <c r="AU7124" s="275" t="s">
        <v>90</v>
      </c>
      <c r="AV7124" s="273" t="s">
        <v>84</v>
      </c>
      <c r="AW7124" s="273" t="s">
        <v>31</v>
      </c>
      <c r="AX7124" s="273" t="s">
        <v>77</v>
      </c>
      <c r="AY7124" s="275" t="s">
        <v>366</v>
      </c>
    </row>
    <row r="7125" spans="2:51" s="280" customFormat="1">
      <c r="B7125" s="279"/>
      <c r="D7125" s="274" t="s">
        <v>373</v>
      </c>
      <c r="E7125" s="281" t="s">
        <v>1</v>
      </c>
      <c r="F7125" s="282" t="s">
        <v>6198</v>
      </c>
      <c r="H7125" s="283">
        <v>2.4660000000000002</v>
      </c>
      <c r="L7125" s="279"/>
      <c r="M7125" s="284"/>
      <c r="T7125" s="285"/>
      <c r="AT7125" s="281" t="s">
        <v>373</v>
      </c>
      <c r="AU7125" s="281" t="s">
        <v>90</v>
      </c>
      <c r="AV7125" s="280" t="s">
        <v>90</v>
      </c>
      <c r="AW7125" s="280" t="s">
        <v>31</v>
      </c>
      <c r="AX7125" s="280" t="s">
        <v>77</v>
      </c>
      <c r="AY7125" s="281" t="s">
        <v>366</v>
      </c>
    </row>
    <row r="7126" spans="2:51" s="273" customFormat="1">
      <c r="B7126" s="272"/>
      <c r="D7126" s="274" t="s">
        <v>373</v>
      </c>
      <c r="E7126" s="275" t="s">
        <v>1</v>
      </c>
      <c r="F7126" s="276" t="s">
        <v>1896</v>
      </c>
      <c r="H7126" s="275" t="s">
        <v>1</v>
      </c>
      <c r="L7126" s="272"/>
      <c r="M7126" s="277"/>
      <c r="T7126" s="278"/>
      <c r="AT7126" s="275" t="s">
        <v>373</v>
      </c>
      <c r="AU7126" s="275" t="s">
        <v>90</v>
      </c>
      <c r="AV7126" s="273" t="s">
        <v>84</v>
      </c>
      <c r="AW7126" s="273" t="s">
        <v>31</v>
      </c>
      <c r="AX7126" s="273" t="s">
        <v>77</v>
      </c>
      <c r="AY7126" s="275" t="s">
        <v>366</v>
      </c>
    </row>
    <row r="7127" spans="2:51" s="273" customFormat="1">
      <c r="B7127" s="272"/>
      <c r="D7127" s="274" t="s">
        <v>373</v>
      </c>
      <c r="E7127" s="275" t="s">
        <v>1</v>
      </c>
      <c r="F7127" s="276" t="s">
        <v>1893</v>
      </c>
      <c r="H7127" s="275" t="s">
        <v>1</v>
      </c>
      <c r="L7127" s="272"/>
      <c r="M7127" s="277"/>
      <c r="T7127" s="278"/>
      <c r="AT7127" s="275" t="s">
        <v>373</v>
      </c>
      <c r="AU7127" s="275" t="s">
        <v>90</v>
      </c>
      <c r="AV7127" s="273" t="s">
        <v>84</v>
      </c>
      <c r="AW7127" s="273" t="s">
        <v>31</v>
      </c>
      <c r="AX7127" s="273" t="s">
        <v>77</v>
      </c>
      <c r="AY7127" s="275" t="s">
        <v>366</v>
      </c>
    </row>
    <row r="7128" spans="2:51" s="280" customFormat="1">
      <c r="B7128" s="279"/>
      <c r="D7128" s="274" t="s">
        <v>373</v>
      </c>
      <c r="E7128" s="281" t="s">
        <v>1</v>
      </c>
      <c r="F7128" s="282" t="s">
        <v>6199</v>
      </c>
      <c r="H7128" s="283">
        <v>14.51</v>
      </c>
      <c r="L7128" s="279"/>
      <c r="M7128" s="284"/>
      <c r="T7128" s="285"/>
      <c r="AT7128" s="281" t="s">
        <v>373</v>
      </c>
      <c r="AU7128" s="281" t="s">
        <v>90</v>
      </c>
      <c r="AV7128" s="280" t="s">
        <v>90</v>
      </c>
      <c r="AW7128" s="280" t="s">
        <v>31</v>
      </c>
      <c r="AX7128" s="280" t="s">
        <v>77</v>
      </c>
      <c r="AY7128" s="281" t="s">
        <v>366</v>
      </c>
    </row>
    <row r="7129" spans="2:51" s="280" customFormat="1">
      <c r="B7129" s="279"/>
      <c r="D7129" s="274" t="s">
        <v>373</v>
      </c>
      <c r="E7129" s="281" t="s">
        <v>1</v>
      </c>
      <c r="F7129" s="282" t="s">
        <v>1898</v>
      </c>
      <c r="H7129" s="283">
        <v>-1.6</v>
      </c>
      <c r="L7129" s="279"/>
      <c r="M7129" s="284"/>
      <c r="T7129" s="285"/>
      <c r="AT7129" s="281" t="s">
        <v>373</v>
      </c>
      <c r="AU7129" s="281" t="s">
        <v>90</v>
      </c>
      <c r="AV7129" s="280" t="s">
        <v>90</v>
      </c>
      <c r="AW7129" s="280" t="s">
        <v>31</v>
      </c>
      <c r="AX7129" s="280" t="s">
        <v>77</v>
      </c>
      <c r="AY7129" s="281" t="s">
        <v>366</v>
      </c>
    </row>
    <row r="7130" spans="2:51" s="273" customFormat="1">
      <c r="B7130" s="272"/>
      <c r="D7130" s="274" t="s">
        <v>373</v>
      </c>
      <c r="E7130" s="275" t="s">
        <v>1</v>
      </c>
      <c r="F7130" s="276" t="s">
        <v>1651</v>
      </c>
      <c r="H7130" s="275" t="s">
        <v>1</v>
      </c>
      <c r="L7130" s="272"/>
      <c r="M7130" s="277"/>
      <c r="T7130" s="278"/>
      <c r="AT7130" s="275" t="s">
        <v>373</v>
      </c>
      <c r="AU7130" s="275" t="s">
        <v>90</v>
      </c>
      <c r="AV7130" s="273" t="s">
        <v>84</v>
      </c>
      <c r="AW7130" s="273" t="s">
        <v>31</v>
      </c>
      <c r="AX7130" s="273" t="s">
        <v>77</v>
      </c>
      <c r="AY7130" s="275" t="s">
        <v>366</v>
      </c>
    </row>
    <row r="7131" spans="2:51" s="280" customFormat="1">
      <c r="B7131" s="279"/>
      <c r="D7131" s="274" t="s">
        <v>373</v>
      </c>
      <c r="E7131" s="281" t="s">
        <v>1</v>
      </c>
      <c r="F7131" s="282" t="s">
        <v>6200</v>
      </c>
      <c r="H7131" s="283">
        <v>2.5920000000000001</v>
      </c>
      <c r="L7131" s="279"/>
      <c r="M7131" s="284"/>
      <c r="T7131" s="285"/>
      <c r="AT7131" s="281" t="s">
        <v>373</v>
      </c>
      <c r="AU7131" s="281" t="s">
        <v>90</v>
      </c>
      <c r="AV7131" s="280" t="s">
        <v>90</v>
      </c>
      <c r="AW7131" s="280" t="s">
        <v>31</v>
      </c>
      <c r="AX7131" s="280" t="s">
        <v>77</v>
      </c>
      <c r="AY7131" s="281" t="s">
        <v>366</v>
      </c>
    </row>
    <row r="7132" spans="2:51" s="273" customFormat="1">
      <c r="B7132" s="272"/>
      <c r="D7132" s="274" t="s">
        <v>373</v>
      </c>
      <c r="E7132" s="275" t="s">
        <v>1</v>
      </c>
      <c r="F7132" s="276" t="s">
        <v>1899</v>
      </c>
      <c r="H7132" s="275" t="s">
        <v>1</v>
      </c>
      <c r="L7132" s="272"/>
      <c r="M7132" s="277"/>
      <c r="T7132" s="278"/>
      <c r="AT7132" s="275" t="s">
        <v>373</v>
      </c>
      <c r="AU7132" s="275" t="s">
        <v>90</v>
      </c>
      <c r="AV7132" s="273" t="s">
        <v>84</v>
      </c>
      <c r="AW7132" s="273" t="s">
        <v>31</v>
      </c>
      <c r="AX7132" s="273" t="s">
        <v>77</v>
      </c>
      <c r="AY7132" s="275" t="s">
        <v>366</v>
      </c>
    </row>
    <row r="7133" spans="2:51" s="273" customFormat="1">
      <c r="B7133" s="272"/>
      <c r="D7133" s="274" t="s">
        <v>373</v>
      </c>
      <c r="E7133" s="275" t="s">
        <v>1</v>
      </c>
      <c r="F7133" s="276" t="s">
        <v>1893</v>
      </c>
      <c r="H7133" s="275" t="s">
        <v>1</v>
      </c>
      <c r="L7133" s="272"/>
      <c r="M7133" s="277"/>
      <c r="T7133" s="278"/>
      <c r="AT7133" s="275" t="s">
        <v>373</v>
      </c>
      <c r="AU7133" s="275" t="s">
        <v>90</v>
      </c>
      <c r="AV7133" s="273" t="s">
        <v>84</v>
      </c>
      <c r="AW7133" s="273" t="s">
        <v>31</v>
      </c>
      <c r="AX7133" s="273" t="s">
        <v>77</v>
      </c>
      <c r="AY7133" s="275" t="s">
        <v>366</v>
      </c>
    </row>
    <row r="7134" spans="2:51" s="280" customFormat="1">
      <c r="B7134" s="279"/>
      <c r="D7134" s="274" t="s">
        <v>373</v>
      </c>
      <c r="E7134" s="281" t="s">
        <v>1</v>
      </c>
      <c r="F7134" s="282" t="s">
        <v>6201</v>
      </c>
      <c r="H7134" s="283">
        <v>6.4</v>
      </c>
      <c r="L7134" s="279"/>
      <c r="M7134" s="284"/>
      <c r="T7134" s="285"/>
      <c r="AT7134" s="281" t="s">
        <v>373</v>
      </c>
      <c r="AU7134" s="281" t="s">
        <v>90</v>
      </c>
      <c r="AV7134" s="280" t="s">
        <v>90</v>
      </c>
      <c r="AW7134" s="280" t="s">
        <v>31</v>
      </c>
      <c r="AX7134" s="280" t="s">
        <v>77</v>
      </c>
      <c r="AY7134" s="281" t="s">
        <v>366</v>
      </c>
    </row>
    <row r="7135" spans="2:51" s="273" customFormat="1">
      <c r="B7135" s="272"/>
      <c r="D7135" s="274" t="s">
        <v>373</v>
      </c>
      <c r="E7135" s="275" t="s">
        <v>1</v>
      </c>
      <c r="F7135" s="276" t="s">
        <v>1651</v>
      </c>
      <c r="H7135" s="275" t="s">
        <v>1</v>
      </c>
      <c r="L7135" s="272"/>
      <c r="M7135" s="277"/>
      <c r="T7135" s="278"/>
      <c r="AT7135" s="275" t="s">
        <v>373</v>
      </c>
      <c r="AU7135" s="275" t="s">
        <v>90</v>
      </c>
      <c r="AV7135" s="273" t="s">
        <v>84</v>
      </c>
      <c r="AW7135" s="273" t="s">
        <v>31</v>
      </c>
      <c r="AX7135" s="273" t="s">
        <v>77</v>
      </c>
      <c r="AY7135" s="275" t="s">
        <v>366</v>
      </c>
    </row>
    <row r="7136" spans="2:51" s="280" customFormat="1">
      <c r="B7136" s="279"/>
      <c r="D7136" s="274" t="s">
        <v>373</v>
      </c>
      <c r="E7136" s="281" t="s">
        <v>1</v>
      </c>
      <c r="F7136" s="282" t="s">
        <v>6202</v>
      </c>
      <c r="H7136" s="283">
        <v>8.3569999999999993</v>
      </c>
      <c r="L7136" s="279"/>
      <c r="M7136" s="284"/>
      <c r="T7136" s="285"/>
      <c r="AT7136" s="281" t="s">
        <v>373</v>
      </c>
      <c r="AU7136" s="281" t="s">
        <v>90</v>
      </c>
      <c r="AV7136" s="280" t="s">
        <v>90</v>
      </c>
      <c r="AW7136" s="280" t="s">
        <v>31</v>
      </c>
      <c r="AX7136" s="280" t="s">
        <v>77</v>
      </c>
      <c r="AY7136" s="281" t="s">
        <v>366</v>
      </c>
    </row>
    <row r="7137" spans="2:51" s="273" customFormat="1">
      <c r="B7137" s="272"/>
      <c r="D7137" s="274" t="s">
        <v>373</v>
      </c>
      <c r="E7137" s="275" t="s">
        <v>1</v>
      </c>
      <c r="F7137" s="276" t="s">
        <v>1650</v>
      </c>
      <c r="H7137" s="275" t="s">
        <v>1</v>
      </c>
      <c r="L7137" s="272"/>
      <c r="M7137" s="277"/>
      <c r="T7137" s="278"/>
      <c r="AT7137" s="275" t="s">
        <v>373</v>
      </c>
      <c r="AU7137" s="275" t="s">
        <v>90</v>
      </c>
      <c r="AV7137" s="273" t="s">
        <v>84</v>
      </c>
      <c r="AW7137" s="273" t="s">
        <v>31</v>
      </c>
      <c r="AX7137" s="273" t="s">
        <v>77</v>
      </c>
      <c r="AY7137" s="275" t="s">
        <v>366</v>
      </c>
    </row>
    <row r="7138" spans="2:51" s="273" customFormat="1">
      <c r="B7138" s="272"/>
      <c r="D7138" s="274" t="s">
        <v>373</v>
      </c>
      <c r="E7138" s="275" t="s">
        <v>1</v>
      </c>
      <c r="F7138" s="276" t="s">
        <v>1893</v>
      </c>
      <c r="H7138" s="275" t="s">
        <v>1</v>
      </c>
      <c r="L7138" s="272"/>
      <c r="M7138" s="277"/>
      <c r="T7138" s="278"/>
      <c r="AT7138" s="275" t="s">
        <v>373</v>
      </c>
      <c r="AU7138" s="275" t="s">
        <v>90</v>
      </c>
      <c r="AV7138" s="273" t="s">
        <v>84</v>
      </c>
      <c r="AW7138" s="273" t="s">
        <v>31</v>
      </c>
      <c r="AX7138" s="273" t="s">
        <v>77</v>
      </c>
      <c r="AY7138" s="275" t="s">
        <v>366</v>
      </c>
    </row>
    <row r="7139" spans="2:51" s="280" customFormat="1">
      <c r="B7139" s="279"/>
      <c r="D7139" s="274" t="s">
        <v>373</v>
      </c>
      <c r="E7139" s="281" t="s">
        <v>1</v>
      </c>
      <c r="F7139" s="282" t="s">
        <v>6203</v>
      </c>
      <c r="H7139" s="283">
        <v>9.5359999999999996</v>
      </c>
      <c r="L7139" s="279"/>
      <c r="M7139" s="284"/>
      <c r="T7139" s="285"/>
      <c r="AT7139" s="281" t="s">
        <v>373</v>
      </c>
      <c r="AU7139" s="281" t="s">
        <v>90</v>
      </c>
      <c r="AV7139" s="280" t="s">
        <v>90</v>
      </c>
      <c r="AW7139" s="280" t="s">
        <v>31</v>
      </c>
      <c r="AX7139" s="280" t="s">
        <v>77</v>
      </c>
      <c r="AY7139" s="281" t="s">
        <v>366</v>
      </c>
    </row>
    <row r="7140" spans="2:51" s="280" customFormat="1">
      <c r="B7140" s="279"/>
      <c r="D7140" s="274" t="s">
        <v>373</v>
      </c>
      <c r="E7140" s="281" t="s">
        <v>1</v>
      </c>
      <c r="F7140" s="282" t="s">
        <v>1902</v>
      </c>
      <c r="H7140" s="283">
        <v>-2.1930000000000001</v>
      </c>
      <c r="L7140" s="279"/>
      <c r="M7140" s="284"/>
      <c r="T7140" s="285"/>
      <c r="AT7140" s="281" t="s">
        <v>373</v>
      </c>
      <c r="AU7140" s="281" t="s">
        <v>90</v>
      </c>
      <c r="AV7140" s="280" t="s">
        <v>90</v>
      </c>
      <c r="AW7140" s="280" t="s">
        <v>31</v>
      </c>
      <c r="AX7140" s="280" t="s">
        <v>77</v>
      </c>
      <c r="AY7140" s="281" t="s">
        <v>366</v>
      </c>
    </row>
    <row r="7141" spans="2:51" s="273" customFormat="1">
      <c r="B7141" s="272"/>
      <c r="D7141" s="274" t="s">
        <v>373</v>
      </c>
      <c r="E7141" s="275" t="s">
        <v>1</v>
      </c>
      <c r="F7141" s="276" t="s">
        <v>1651</v>
      </c>
      <c r="H7141" s="275" t="s">
        <v>1</v>
      </c>
      <c r="L7141" s="272"/>
      <c r="M7141" s="277"/>
      <c r="T7141" s="278"/>
      <c r="AT7141" s="275" t="s">
        <v>373</v>
      </c>
      <c r="AU7141" s="275" t="s">
        <v>90</v>
      </c>
      <c r="AV7141" s="273" t="s">
        <v>84</v>
      </c>
      <c r="AW7141" s="273" t="s">
        <v>31</v>
      </c>
      <c r="AX7141" s="273" t="s">
        <v>77</v>
      </c>
      <c r="AY7141" s="275" t="s">
        <v>366</v>
      </c>
    </row>
    <row r="7142" spans="2:51" s="280" customFormat="1">
      <c r="B7142" s="279"/>
      <c r="D7142" s="274" t="s">
        <v>373</v>
      </c>
      <c r="E7142" s="281" t="s">
        <v>1</v>
      </c>
      <c r="F7142" s="282" t="s">
        <v>6204</v>
      </c>
      <c r="H7142" s="283">
        <v>3.28</v>
      </c>
      <c r="L7142" s="279"/>
      <c r="M7142" s="284"/>
      <c r="T7142" s="285"/>
      <c r="AT7142" s="281" t="s">
        <v>373</v>
      </c>
      <c r="AU7142" s="281" t="s">
        <v>90</v>
      </c>
      <c r="AV7142" s="280" t="s">
        <v>90</v>
      </c>
      <c r="AW7142" s="280" t="s">
        <v>31</v>
      </c>
      <c r="AX7142" s="280" t="s">
        <v>77</v>
      </c>
      <c r="AY7142" s="281" t="s">
        <v>366</v>
      </c>
    </row>
    <row r="7143" spans="2:51" s="294" customFormat="1">
      <c r="B7143" s="293"/>
      <c r="D7143" s="274" t="s">
        <v>373</v>
      </c>
      <c r="E7143" s="295" t="s">
        <v>1</v>
      </c>
      <c r="F7143" s="296" t="s">
        <v>397</v>
      </c>
      <c r="H7143" s="297">
        <v>53.545000000000002</v>
      </c>
      <c r="L7143" s="293"/>
      <c r="M7143" s="298"/>
      <c r="T7143" s="299"/>
      <c r="AT7143" s="295" t="s">
        <v>373</v>
      </c>
      <c r="AU7143" s="295" t="s">
        <v>90</v>
      </c>
      <c r="AV7143" s="294" t="s">
        <v>149</v>
      </c>
      <c r="AW7143" s="294" t="s">
        <v>31</v>
      </c>
      <c r="AX7143" s="294" t="s">
        <v>77</v>
      </c>
      <c r="AY7143" s="295" t="s">
        <v>366</v>
      </c>
    </row>
    <row r="7144" spans="2:51" s="273" customFormat="1">
      <c r="B7144" s="272"/>
      <c r="D7144" s="274" t="s">
        <v>373</v>
      </c>
      <c r="E7144" s="275" t="s">
        <v>1</v>
      </c>
      <c r="F7144" s="276" t="s">
        <v>1593</v>
      </c>
      <c r="H7144" s="275" t="s">
        <v>1</v>
      </c>
      <c r="L7144" s="272"/>
      <c r="M7144" s="277"/>
      <c r="T7144" s="278"/>
      <c r="AT7144" s="275" t="s">
        <v>373</v>
      </c>
      <c r="AU7144" s="275" t="s">
        <v>90</v>
      </c>
      <c r="AV7144" s="273" t="s">
        <v>84</v>
      </c>
      <c r="AW7144" s="273" t="s">
        <v>31</v>
      </c>
      <c r="AX7144" s="273" t="s">
        <v>77</v>
      </c>
      <c r="AY7144" s="275" t="s">
        <v>366</v>
      </c>
    </row>
    <row r="7145" spans="2:51" s="273" customFormat="1">
      <c r="B7145" s="272"/>
      <c r="D7145" s="274" t="s">
        <v>373</v>
      </c>
      <c r="E7145" s="275" t="s">
        <v>1</v>
      </c>
      <c r="F7145" s="276" t="s">
        <v>1903</v>
      </c>
      <c r="H7145" s="275" t="s">
        <v>1</v>
      </c>
      <c r="L7145" s="272"/>
      <c r="M7145" s="277"/>
      <c r="T7145" s="278"/>
      <c r="AT7145" s="275" t="s">
        <v>373</v>
      </c>
      <c r="AU7145" s="275" t="s">
        <v>90</v>
      </c>
      <c r="AV7145" s="273" t="s">
        <v>84</v>
      </c>
      <c r="AW7145" s="273" t="s">
        <v>31</v>
      </c>
      <c r="AX7145" s="273" t="s">
        <v>77</v>
      </c>
      <c r="AY7145" s="275" t="s">
        <v>366</v>
      </c>
    </row>
    <row r="7146" spans="2:51" s="273" customFormat="1">
      <c r="B7146" s="272"/>
      <c r="D7146" s="274" t="s">
        <v>373</v>
      </c>
      <c r="E7146" s="275" t="s">
        <v>1</v>
      </c>
      <c r="F7146" s="276" t="s">
        <v>6205</v>
      </c>
      <c r="H7146" s="275" t="s">
        <v>1</v>
      </c>
      <c r="L7146" s="272"/>
      <c r="M7146" s="277"/>
      <c r="T7146" s="278"/>
      <c r="AT7146" s="275" t="s">
        <v>373</v>
      </c>
      <c r="AU7146" s="275" t="s">
        <v>90</v>
      </c>
      <c r="AV7146" s="273" t="s">
        <v>84</v>
      </c>
      <c r="AW7146" s="273" t="s">
        <v>31</v>
      </c>
      <c r="AX7146" s="273" t="s">
        <v>77</v>
      </c>
      <c r="AY7146" s="275" t="s">
        <v>366</v>
      </c>
    </row>
    <row r="7147" spans="2:51" s="280" customFormat="1">
      <c r="B7147" s="279"/>
      <c r="D7147" s="274" t="s">
        <v>373</v>
      </c>
      <c r="E7147" s="281" t="s">
        <v>1</v>
      </c>
      <c r="F7147" s="282" t="s">
        <v>6206</v>
      </c>
      <c r="H7147" s="283">
        <v>17.866</v>
      </c>
      <c r="L7147" s="279"/>
      <c r="M7147" s="284"/>
      <c r="T7147" s="285"/>
      <c r="AT7147" s="281" t="s">
        <v>373</v>
      </c>
      <c r="AU7147" s="281" t="s">
        <v>90</v>
      </c>
      <c r="AV7147" s="280" t="s">
        <v>90</v>
      </c>
      <c r="AW7147" s="280" t="s">
        <v>31</v>
      </c>
      <c r="AX7147" s="280" t="s">
        <v>77</v>
      </c>
      <c r="AY7147" s="281" t="s">
        <v>366</v>
      </c>
    </row>
    <row r="7148" spans="2:51" s="280" customFormat="1">
      <c r="B7148" s="279"/>
      <c r="D7148" s="274" t="s">
        <v>373</v>
      </c>
      <c r="E7148" s="281" t="s">
        <v>1</v>
      </c>
      <c r="F7148" s="282" t="s">
        <v>6207</v>
      </c>
      <c r="H7148" s="283">
        <v>-2.2949999999999999</v>
      </c>
      <c r="L7148" s="279"/>
      <c r="M7148" s="284"/>
      <c r="T7148" s="285"/>
      <c r="AT7148" s="281" t="s">
        <v>373</v>
      </c>
      <c r="AU7148" s="281" t="s">
        <v>90</v>
      </c>
      <c r="AV7148" s="280" t="s">
        <v>90</v>
      </c>
      <c r="AW7148" s="280" t="s">
        <v>31</v>
      </c>
      <c r="AX7148" s="280" t="s">
        <v>77</v>
      </c>
      <c r="AY7148" s="281" t="s">
        <v>366</v>
      </c>
    </row>
    <row r="7149" spans="2:51" s="273" customFormat="1">
      <c r="B7149" s="272"/>
      <c r="D7149" s="274" t="s">
        <v>373</v>
      </c>
      <c r="E7149" s="275" t="s">
        <v>1</v>
      </c>
      <c r="F7149" s="276" t="s">
        <v>1904</v>
      </c>
      <c r="H7149" s="275" t="s">
        <v>1</v>
      </c>
      <c r="L7149" s="272"/>
      <c r="M7149" s="277"/>
      <c r="T7149" s="278"/>
      <c r="AT7149" s="275" t="s">
        <v>373</v>
      </c>
      <c r="AU7149" s="275" t="s">
        <v>90</v>
      </c>
      <c r="AV7149" s="273" t="s">
        <v>84</v>
      </c>
      <c r="AW7149" s="273" t="s">
        <v>31</v>
      </c>
      <c r="AX7149" s="273" t="s">
        <v>77</v>
      </c>
      <c r="AY7149" s="275" t="s">
        <v>366</v>
      </c>
    </row>
    <row r="7150" spans="2:51" s="280" customFormat="1">
      <c r="B7150" s="279"/>
      <c r="D7150" s="274" t="s">
        <v>373</v>
      </c>
      <c r="E7150" s="281" t="s">
        <v>1</v>
      </c>
      <c r="F7150" s="282" t="s">
        <v>1905</v>
      </c>
      <c r="H7150" s="283">
        <v>2.31</v>
      </c>
      <c r="L7150" s="279"/>
      <c r="M7150" s="284"/>
      <c r="T7150" s="285"/>
      <c r="AT7150" s="281" t="s">
        <v>373</v>
      </c>
      <c r="AU7150" s="281" t="s">
        <v>90</v>
      </c>
      <c r="AV7150" s="280" t="s">
        <v>90</v>
      </c>
      <c r="AW7150" s="280" t="s">
        <v>31</v>
      </c>
      <c r="AX7150" s="280" t="s">
        <v>77</v>
      </c>
      <c r="AY7150" s="281" t="s">
        <v>366</v>
      </c>
    </row>
    <row r="7151" spans="2:51" s="273" customFormat="1">
      <c r="B7151" s="272"/>
      <c r="D7151" s="274" t="s">
        <v>373</v>
      </c>
      <c r="E7151" s="275" t="s">
        <v>1</v>
      </c>
      <c r="F7151" s="276" t="s">
        <v>1906</v>
      </c>
      <c r="H7151" s="275" t="s">
        <v>1</v>
      </c>
      <c r="L7151" s="272"/>
      <c r="M7151" s="277"/>
      <c r="T7151" s="278"/>
      <c r="AT7151" s="275" t="s">
        <v>373</v>
      </c>
      <c r="AU7151" s="275" t="s">
        <v>90</v>
      </c>
      <c r="AV7151" s="273" t="s">
        <v>84</v>
      </c>
      <c r="AW7151" s="273" t="s">
        <v>31</v>
      </c>
      <c r="AX7151" s="273" t="s">
        <v>77</v>
      </c>
      <c r="AY7151" s="275" t="s">
        <v>366</v>
      </c>
    </row>
    <row r="7152" spans="2:51" s="273" customFormat="1">
      <c r="B7152" s="272"/>
      <c r="D7152" s="274" t="s">
        <v>373</v>
      </c>
      <c r="E7152" s="275" t="s">
        <v>1</v>
      </c>
      <c r="F7152" s="276" t="s">
        <v>6205</v>
      </c>
      <c r="H7152" s="275" t="s">
        <v>1</v>
      </c>
      <c r="L7152" s="272"/>
      <c r="M7152" s="277"/>
      <c r="T7152" s="278"/>
      <c r="AT7152" s="275" t="s">
        <v>373</v>
      </c>
      <c r="AU7152" s="275" t="s">
        <v>90</v>
      </c>
      <c r="AV7152" s="273" t="s">
        <v>84</v>
      </c>
      <c r="AW7152" s="273" t="s">
        <v>31</v>
      </c>
      <c r="AX7152" s="273" t="s">
        <v>77</v>
      </c>
      <c r="AY7152" s="275" t="s">
        <v>366</v>
      </c>
    </row>
    <row r="7153" spans="2:51" s="280" customFormat="1">
      <c r="B7153" s="279"/>
      <c r="D7153" s="274" t="s">
        <v>373</v>
      </c>
      <c r="E7153" s="281" t="s">
        <v>1</v>
      </c>
      <c r="F7153" s="282" t="s">
        <v>6208</v>
      </c>
      <c r="H7153" s="283">
        <v>13.099</v>
      </c>
      <c r="L7153" s="279"/>
      <c r="M7153" s="284"/>
      <c r="T7153" s="285"/>
      <c r="AT7153" s="281" t="s">
        <v>373</v>
      </c>
      <c r="AU7153" s="281" t="s">
        <v>90</v>
      </c>
      <c r="AV7153" s="280" t="s">
        <v>90</v>
      </c>
      <c r="AW7153" s="280" t="s">
        <v>31</v>
      </c>
      <c r="AX7153" s="280" t="s">
        <v>77</v>
      </c>
      <c r="AY7153" s="281" t="s">
        <v>366</v>
      </c>
    </row>
    <row r="7154" spans="2:51" s="273" customFormat="1">
      <c r="B7154" s="272"/>
      <c r="D7154" s="274" t="s">
        <v>373</v>
      </c>
      <c r="E7154" s="275" t="s">
        <v>1</v>
      </c>
      <c r="F7154" s="276" t="s">
        <v>1904</v>
      </c>
      <c r="H7154" s="275" t="s">
        <v>1</v>
      </c>
      <c r="L7154" s="272"/>
      <c r="M7154" s="277"/>
      <c r="T7154" s="278"/>
      <c r="AT7154" s="275" t="s">
        <v>373</v>
      </c>
      <c r="AU7154" s="275" t="s">
        <v>90</v>
      </c>
      <c r="AV7154" s="273" t="s">
        <v>84</v>
      </c>
      <c r="AW7154" s="273" t="s">
        <v>31</v>
      </c>
      <c r="AX7154" s="273" t="s">
        <v>77</v>
      </c>
      <c r="AY7154" s="275" t="s">
        <v>366</v>
      </c>
    </row>
    <row r="7155" spans="2:51" s="280" customFormat="1">
      <c r="B7155" s="279"/>
      <c r="D7155" s="274" t="s">
        <v>373</v>
      </c>
      <c r="E7155" s="281" t="s">
        <v>1</v>
      </c>
      <c r="F7155" s="282" t="s">
        <v>6209</v>
      </c>
      <c r="H7155" s="283">
        <v>3.4620000000000002</v>
      </c>
      <c r="L7155" s="279"/>
      <c r="M7155" s="284"/>
      <c r="T7155" s="285"/>
      <c r="AT7155" s="281" t="s">
        <v>373</v>
      </c>
      <c r="AU7155" s="281" t="s">
        <v>90</v>
      </c>
      <c r="AV7155" s="280" t="s">
        <v>90</v>
      </c>
      <c r="AW7155" s="280" t="s">
        <v>31</v>
      </c>
      <c r="AX7155" s="280" t="s">
        <v>77</v>
      </c>
      <c r="AY7155" s="281" t="s">
        <v>366</v>
      </c>
    </row>
    <row r="7156" spans="2:51" s="280" customFormat="1">
      <c r="B7156" s="279"/>
      <c r="D7156" s="274" t="s">
        <v>373</v>
      </c>
      <c r="E7156" s="281" t="s">
        <v>1</v>
      </c>
      <c r="F7156" s="282" t="s">
        <v>1908</v>
      </c>
      <c r="H7156" s="283">
        <v>-2.258</v>
      </c>
      <c r="L7156" s="279"/>
      <c r="M7156" s="284"/>
      <c r="T7156" s="285"/>
      <c r="AT7156" s="281" t="s">
        <v>373</v>
      </c>
      <c r="AU7156" s="281" t="s">
        <v>90</v>
      </c>
      <c r="AV7156" s="280" t="s">
        <v>90</v>
      </c>
      <c r="AW7156" s="280" t="s">
        <v>31</v>
      </c>
      <c r="AX7156" s="280" t="s">
        <v>77</v>
      </c>
      <c r="AY7156" s="281" t="s">
        <v>366</v>
      </c>
    </row>
    <row r="7157" spans="2:51" s="273" customFormat="1">
      <c r="B7157" s="272"/>
      <c r="D7157" s="274" t="s">
        <v>373</v>
      </c>
      <c r="E7157" s="275" t="s">
        <v>1</v>
      </c>
      <c r="F7157" s="276" t="s">
        <v>1811</v>
      </c>
      <c r="H7157" s="275" t="s">
        <v>1</v>
      </c>
      <c r="L7157" s="272"/>
      <c r="M7157" s="277"/>
      <c r="T7157" s="278"/>
      <c r="AT7157" s="275" t="s">
        <v>373</v>
      </c>
      <c r="AU7157" s="275" t="s">
        <v>90</v>
      </c>
      <c r="AV7157" s="273" t="s">
        <v>84</v>
      </c>
      <c r="AW7157" s="273" t="s">
        <v>31</v>
      </c>
      <c r="AX7157" s="273" t="s">
        <v>77</v>
      </c>
      <c r="AY7157" s="275" t="s">
        <v>366</v>
      </c>
    </row>
    <row r="7158" spans="2:51" s="273" customFormat="1">
      <c r="B7158" s="272"/>
      <c r="D7158" s="274" t="s">
        <v>373</v>
      </c>
      <c r="E7158" s="275" t="s">
        <v>1</v>
      </c>
      <c r="F7158" s="276" t="s">
        <v>6205</v>
      </c>
      <c r="H7158" s="275" t="s">
        <v>1</v>
      </c>
      <c r="L7158" s="272"/>
      <c r="M7158" s="277"/>
      <c r="T7158" s="278"/>
      <c r="AT7158" s="275" t="s">
        <v>373</v>
      </c>
      <c r="AU7158" s="275" t="s">
        <v>90</v>
      </c>
      <c r="AV7158" s="273" t="s">
        <v>84</v>
      </c>
      <c r="AW7158" s="273" t="s">
        <v>31</v>
      </c>
      <c r="AX7158" s="273" t="s">
        <v>77</v>
      </c>
      <c r="AY7158" s="275" t="s">
        <v>366</v>
      </c>
    </row>
    <row r="7159" spans="2:51" s="280" customFormat="1">
      <c r="B7159" s="279"/>
      <c r="D7159" s="274" t="s">
        <v>373</v>
      </c>
      <c r="E7159" s="281" t="s">
        <v>1</v>
      </c>
      <c r="F7159" s="282" t="s">
        <v>6210</v>
      </c>
      <c r="H7159" s="283">
        <v>18.582000000000001</v>
      </c>
      <c r="L7159" s="279"/>
      <c r="M7159" s="284"/>
      <c r="T7159" s="285"/>
      <c r="AT7159" s="281" t="s">
        <v>373</v>
      </c>
      <c r="AU7159" s="281" t="s">
        <v>90</v>
      </c>
      <c r="AV7159" s="280" t="s">
        <v>90</v>
      </c>
      <c r="AW7159" s="280" t="s">
        <v>31</v>
      </c>
      <c r="AX7159" s="280" t="s">
        <v>77</v>
      </c>
      <c r="AY7159" s="281" t="s">
        <v>366</v>
      </c>
    </row>
    <row r="7160" spans="2:51" s="273" customFormat="1">
      <c r="B7160" s="272"/>
      <c r="D7160" s="274" t="s">
        <v>373</v>
      </c>
      <c r="E7160" s="275" t="s">
        <v>1</v>
      </c>
      <c r="F7160" s="276" t="s">
        <v>1651</v>
      </c>
      <c r="H7160" s="275" t="s">
        <v>1</v>
      </c>
      <c r="L7160" s="272"/>
      <c r="M7160" s="277"/>
      <c r="T7160" s="278"/>
      <c r="AT7160" s="275" t="s">
        <v>373</v>
      </c>
      <c r="AU7160" s="275" t="s">
        <v>90</v>
      </c>
      <c r="AV7160" s="273" t="s">
        <v>84</v>
      </c>
      <c r="AW7160" s="273" t="s">
        <v>31</v>
      </c>
      <c r="AX7160" s="273" t="s">
        <v>77</v>
      </c>
      <c r="AY7160" s="275" t="s">
        <v>366</v>
      </c>
    </row>
    <row r="7161" spans="2:51" s="280" customFormat="1">
      <c r="B7161" s="279"/>
      <c r="D7161" s="274" t="s">
        <v>373</v>
      </c>
      <c r="E7161" s="281" t="s">
        <v>1</v>
      </c>
      <c r="F7161" s="282" t="s">
        <v>6211</v>
      </c>
      <c r="H7161" s="283">
        <v>7.5229999999999997</v>
      </c>
      <c r="L7161" s="279"/>
      <c r="M7161" s="284"/>
      <c r="T7161" s="285"/>
      <c r="AT7161" s="281" t="s">
        <v>373</v>
      </c>
      <c r="AU7161" s="281" t="s">
        <v>90</v>
      </c>
      <c r="AV7161" s="280" t="s">
        <v>90</v>
      </c>
      <c r="AW7161" s="280" t="s">
        <v>31</v>
      </c>
      <c r="AX7161" s="280" t="s">
        <v>77</v>
      </c>
      <c r="AY7161" s="281" t="s">
        <v>366</v>
      </c>
    </row>
    <row r="7162" spans="2:51" s="280" customFormat="1">
      <c r="B7162" s="279"/>
      <c r="D7162" s="274" t="s">
        <v>373</v>
      </c>
      <c r="E7162" s="281" t="s">
        <v>1</v>
      </c>
      <c r="F7162" s="282" t="s">
        <v>1921</v>
      </c>
      <c r="H7162" s="283">
        <v>-2.0579999999999998</v>
      </c>
      <c r="L7162" s="279"/>
      <c r="M7162" s="284"/>
      <c r="T7162" s="285"/>
      <c r="AT7162" s="281" t="s">
        <v>373</v>
      </c>
      <c r="AU7162" s="281" t="s">
        <v>90</v>
      </c>
      <c r="AV7162" s="280" t="s">
        <v>90</v>
      </c>
      <c r="AW7162" s="280" t="s">
        <v>31</v>
      </c>
      <c r="AX7162" s="280" t="s">
        <v>77</v>
      </c>
      <c r="AY7162" s="281" t="s">
        <v>366</v>
      </c>
    </row>
    <row r="7163" spans="2:51" s="280" customFormat="1">
      <c r="B7163" s="279"/>
      <c r="D7163" s="274" t="s">
        <v>373</v>
      </c>
      <c r="E7163" s="281" t="s">
        <v>1</v>
      </c>
      <c r="F7163" s="282" t="s">
        <v>1922</v>
      </c>
      <c r="H7163" s="283">
        <v>0.32800000000000001</v>
      </c>
      <c r="L7163" s="279"/>
      <c r="M7163" s="284"/>
      <c r="T7163" s="285"/>
      <c r="AT7163" s="281" t="s">
        <v>373</v>
      </c>
      <c r="AU7163" s="281" t="s">
        <v>90</v>
      </c>
      <c r="AV7163" s="280" t="s">
        <v>90</v>
      </c>
      <c r="AW7163" s="280" t="s">
        <v>31</v>
      </c>
      <c r="AX7163" s="280" t="s">
        <v>77</v>
      </c>
      <c r="AY7163" s="281" t="s">
        <v>366</v>
      </c>
    </row>
    <row r="7164" spans="2:51" s="273" customFormat="1">
      <c r="B7164" s="272"/>
      <c r="D7164" s="274" t="s">
        <v>373</v>
      </c>
      <c r="E7164" s="275" t="s">
        <v>1</v>
      </c>
      <c r="F7164" s="276" t="s">
        <v>1893</v>
      </c>
      <c r="H7164" s="275" t="s">
        <v>1</v>
      </c>
      <c r="L7164" s="272"/>
      <c r="M7164" s="277"/>
      <c r="T7164" s="278"/>
      <c r="AT7164" s="275" t="s">
        <v>373</v>
      </c>
      <c r="AU7164" s="275" t="s">
        <v>90</v>
      </c>
      <c r="AV7164" s="273" t="s">
        <v>84</v>
      </c>
      <c r="AW7164" s="273" t="s">
        <v>31</v>
      </c>
      <c r="AX7164" s="273" t="s">
        <v>77</v>
      </c>
      <c r="AY7164" s="275" t="s">
        <v>366</v>
      </c>
    </row>
    <row r="7165" spans="2:51" s="280" customFormat="1">
      <c r="B7165" s="279"/>
      <c r="D7165" s="274" t="s">
        <v>373</v>
      </c>
      <c r="E7165" s="281" t="s">
        <v>1</v>
      </c>
      <c r="F7165" s="282" t="s">
        <v>6212</v>
      </c>
      <c r="H7165" s="283">
        <v>0.25600000000000001</v>
      </c>
      <c r="L7165" s="279"/>
      <c r="M7165" s="284"/>
      <c r="T7165" s="285"/>
      <c r="AT7165" s="281" t="s">
        <v>373</v>
      </c>
      <c r="AU7165" s="281" t="s">
        <v>90</v>
      </c>
      <c r="AV7165" s="280" t="s">
        <v>90</v>
      </c>
      <c r="AW7165" s="280" t="s">
        <v>31</v>
      </c>
      <c r="AX7165" s="280" t="s">
        <v>77</v>
      </c>
      <c r="AY7165" s="281" t="s">
        <v>366</v>
      </c>
    </row>
    <row r="7166" spans="2:51" s="273" customFormat="1">
      <c r="B7166" s="272"/>
      <c r="D7166" s="274" t="s">
        <v>373</v>
      </c>
      <c r="E7166" s="275" t="s">
        <v>1</v>
      </c>
      <c r="F7166" s="276" t="s">
        <v>1923</v>
      </c>
      <c r="H7166" s="275" t="s">
        <v>1</v>
      </c>
      <c r="L7166" s="272"/>
      <c r="M7166" s="277"/>
      <c r="T7166" s="278"/>
      <c r="AT7166" s="275" t="s">
        <v>373</v>
      </c>
      <c r="AU7166" s="275" t="s">
        <v>90</v>
      </c>
      <c r="AV7166" s="273" t="s">
        <v>84</v>
      </c>
      <c r="AW7166" s="273" t="s">
        <v>31</v>
      </c>
      <c r="AX7166" s="273" t="s">
        <v>77</v>
      </c>
      <c r="AY7166" s="275" t="s">
        <v>366</v>
      </c>
    </row>
    <row r="7167" spans="2:51" s="280" customFormat="1">
      <c r="B7167" s="279"/>
      <c r="D7167" s="274" t="s">
        <v>373</v>
      </c>
      <c r="E7167" s="281" t="s">
        <v>1</v>
      </c>
      <c r="F7167" s="282" t="s">
        <v>6213</v>
      </c>
      <c r="H7167" s="283">
        <v>0.627</v>
      </c>
      <c r="L7167" s="279"/>
      <c r="M7167" s="284"/>
      <c r="T7167" s="285"/>
      <c r="AT7167" s="281" t="s">
        <v>373</v>
      </c>
      <c r="AU7167" s="281" t="s">
        <v>90</v>
      </c>
      <c r="AV7167" s="280" t="s">
        <v>90</v>
      </c>
      <c r="AW7167" s="280" t="s">
        <v>31</v>
      </c>
      <c r="AX7167" s="280" t="s">
        <v>77</v>
      </c>
      <c r="AY7167" s="281" t="s">
        <v>366</v>
      </c>
    </row>
    <row r="7168" spans="2:51" s="273" customFormat="1">
      <c r="B7168" s="272"/>
      <c r="D7168" s="274" t="s">
        <v>373</v>
      </c>
      <c r="E7168" s="275" t="s">
        <v>1</v>
      </c>
      <c r="F7168" s="276" t="s">
        <v>1594</v>
      </c>
      <c r="H7168" s="275" t="s">
        <v>1</v>
      </c>
      <c r="L7168" s="272"/>
      <c r="M7168" s="277"/>
      <c r="T7168" s="278"/>
      <c r="AT7168" s="275" t="s">
        <v>373</v>
      </c>
      <c r="AU7168" s="275" t="s">
        <v>90</v>
      </c>
      <c r="AV7168" s="273" t="s">
        <v>84</v>
      </c>
      <c r="AW7168" s="273" t="s">
        <v>31</v>
      </c>
      <c r="AX7168" s="273" t="s">
        <v>77</v>
      </c>
      <c r="AY7168" s="275" t="s">
        <v>366</v>
      </c>
    </row>
    <row r="7169" spans="2:51" s="273" customFormat="1">
      <c r="B7169" s="272"/>
      <c r="D7169" s="274" t="s">
        <v>373</v>
      </c>
      <c r="E7169" s="275" t="s">
        <v>1</v>
      </c>
      <c r="F7169" s="276" t="s">
        <v>6205</v>
      </c>
      <c r="H7169" s="275" t="s">
        <v>1</v>
      </c>
      <c r="L7169" s="272"/>
      <c r="M7169" s="277"/>
      <c r="T7169" s="278"/>
      <c r="AT7169" s="275" t="s">
        <v>373</v>
      </c>
      <c r="AU7169" s="275" t="s">
        <v>90</v>
      </c>
      <c r="AV7169" s="273" t="s">
        <v>84</v>
      </c>
      <c r="AW7169" s="273" t="s">
        <v>31</v>
      </c>
      <c r="AX7169" s="273" t="s">
        <v>77</v>
      </c>
      <c r="AY7169" s="275" t="s">
        <v>366</v>
      </c>
    </row>
    <row r="7170" spans="2:51" s="280" customFormat="1">
      <c r="B7170" s="279"/>
      <c r="D7170" s="274" t="s">
        <v>373</v>
      </c>
      <c r="E7170" s="281" t="s">
        <v>1</v>
      </c>
      <c r="F7170" s="282" t="s">
        <v>6214</v>
      </c>
      <c r="H7170" s="283">
        <v>9.4480000000000004</v>
      </c>
      <c r="L7170" s="279"/>
      <c r="M7170" s="284"/>
      <c r="T7170" s="285"/>
      <c r="AT7170" s="281" t="s">
        <v>373</v>
      </c>
      <c r="AU7170" s="281" t="s">
        <v>90</v>
      </c>
      <c r="AV7170" s="280" t="s">
        <v>90</v>
      </c>
      <c r="AW7170" s="280" t="s">
        <v>31</v>
      </c>
      <c r="AX7170" s="280" t="s">
        <v>77</v>
      </c>
      <c r="AY7170" s="281" t="s">
        <v>366</v>
      </c>
    </row>
    <row r="7171" spans="2:51" s="273" customFormat="1">
      <c r="B7171" s="272"/>
      <c r="D7171" s="274" t="s">
        <v>373</v>
      </c>
      <c r="E7171" s="275" t="s">
        <v>1</v>
      </c>
      <c r="F7171" s="276" t="s">
        <v>1910</v>
      </c>
      <c r="H7171" s="275" t="s">
        <v>1</v>
      </c>
      <c r="L7171" s="272"/>
      <c r="M7171" s="277"/>
      <c r="T7171" s="278"/>
      <c r="AT7171" s="275" t="s">
        <v>373</v>
      </c>
      <c r="AU7171" s="275" t="s">
        <v>90</v>
      </c>
      <c r="AV7171" s="273" t="s">
        <v>84</v>
      </c>
      <c r="AW7171" s="273" t="s">
        <v>31</v>
      </c>
      <c r="AX7171" s="273" t="s">
        <v>77</v>
      </c>
      <c r="AY7171" s="275" t="s">
        <v>366</v>
      </c>
    </row>
    <row r="7172" spans="2:51" s="280" customFormat="1">
      <c r="B7172" s="279"/>
      <c r="D7172" s="274" t="s">
        <v>373</v>
      </c>
      <c r="E7172" s="281" t="s">
        <v>1</v>
      </c>
      <c r="F7172" s="282" t="s">
        <v>6215</v>
      </c>
      <c r="H7172" s="283">
        <v>6.2850000000000001</v>
      </c>
      <c r="L7172" s="279"/>
      <c r="M7172" s="284"/>
      <c r="T7172" s="285"/>
      <c r="AT7172" s="281" t="s">
        <v>373</v>
      </c>
      <c r="AU7172" s="281" t="s">
        <v>90</v>
      </c>
      <c r="AV7172" s="280" t="s">
        <v>90</v>
      </c>
      <c r="AW7172" s="280" t="s">
        <v>31</v>
      </c>
      <c r="AX7172" s="280" t="s">
        <v>77</v>
      </c>
      <c r="AY7172" s="281" t="s">
        <v>366</v>
      </c>
    </row>
    <row r="7173" spans="2:51" s="273" customFormat="1">
      <c r="B7173" s="272"/>
      <c r="D7173" s="274" t="s">
        <v>373</v>
      </c>
      <c r="E7173" s="275" t="s">
        <v>1</v>
      </c>
      <c r="F7173" s="276" t="s">
        <v>1893</v>
      </c>
      <c r="H7173" s="275" t="s">
        <v>1</v>
      </c>
      <c r="L7173" s="272"/>
      <c r="M7173" s="277"/>
      <c r="T7173" s="278"/>
      <c r="AT7173" s="275" t="s">
        <v>373</v>
      </c>
      <c r="AU7173" s="275" t="s">
        <v>90</v>
      </c>
      <c r="AV7173" s="273" t="s">
        <v>84</v>
      </c>
      <c r="AW7173" s="273" t="s">
        <v>31</v>
      </c>
      <c r="AX7173" s="273" t="s">
        <v>77</v>
      </c>
      <c r="AY7173" s="275" t="s">
        <v>366</v>
      </c>
    </row>
    <row r="7174" spans="2:51" s="280" customFormat="1">
      <c r="B7174" s="279"/>
      <c r="D7174" s="274" t="s">
        <v>373</v>
      </c>
      <c r="E7174" s="281" t="s">
        <v>1</v>
      </c>
      <c r="F7174" s="282" t="s">
        <v>6216</v>
      </c>
      <c r="H7174" s="283">
        <v>2.93</v>
      </c>
      <c r="L7174" s="279"/>
      <c r="M7174" s="284"/>
      <c r="T7174" s="285"/>
      <c r="AT7174" s="281" t="s">
        <v>373</v>
      </c>
      <c r="AU7174" s="281" t="s">
        <v>90</v>
      </c>
      <c r="AV7174" s="280" t="s">
        <v>90</v>
      </c>
      <c r="AW7174" s="280" t="s">
        <v>31</v>
      </c>
      <c r="AX7174" s="280" t="s">
        <v>77</v>
      </c>
      <c r="AY7174" s="281" t="s">
        <v>366</v>
      </c>
    </row>
    <row r="7175" spans="2:51" s="273" customFormat="1">
      <c r="B7175" s="272"/>
      <c r="D7175" s="274" t="s">
        <v>373</v>
      </c>
      <c r="E7175" s="275" t="s">
        <v>1</v>
      </c>
      <c r="F7175" s="276" t="s">
        <v>1651</v>
      </c>
      <c r="H7175" s="275" t="s">
        <v>1</v>
      </c>
      <c r="L7175" s="272"/>
      <c r="M7175" s="277"/>
      <c r="T7175" s="278"/>
      <c r="AT7175" s="275" t="s">
        <v>373</v>
      </c>
      <c r="AU7175" s="275" t="s">
        <v>90</v>
      </c>
      <c r="AV7175" s="273" t="s">
        <v>84</v>
      </c>
      <c r="AW7175" s="273" t="s">
        <v>31</v>
      </c>
      <c r="AX7175" s="273" t="s">
        <v>77</v>
      </c>
      <c r="AY7175" s="275" t="s">
        <v>366</v>
      </c>
    </row>
    <row r="7176" spans="2:51" s="280" customFormat="1">
      <c r="B7176" s="279"/>
      <c r="D7176" s="274" t="s">
        <v>373</v>
      </c>
      <c r="E7176" s="281" t="s">
        <v>1</v>
      </c>
      <c r="F7176" s="282" t="s">
        <v>6217</v>
      </c>
      <c r="H7176" s="283">
        <v>8.7629999999999999</v>
      </c>
      <c r="L7176" s="279"/>
      <c r="M7176" s="284"/>
      <c r="T7176" s="285"/>
      <c r="AT7176" s="281" t="s">
        <v>373</v>
      </c>
      <c r="AU7176" s="281" t="s">
        <v>90</v>
      </c>
      <c r="AV7176" s="280" t="s">
        <v>90</v>
      </c>
      <c r="AW7176" s="280" t="s">
        <v>31</v>
      </c>
      <c r="AX7176" s="280" t="s">
        <v>77</v>
      </c>
      <c r="AY7176" s="281" t="s">
        <v>366</v>
      </c>
    </row>
    <row r="7177" spans="2:51" s="280" customFormat="1">
      <c r="B7177" s="279"/>
      <c r="D7177" s="274" t="s">
        <v>373</v>
      </c>
      <c r="E7177" s="281" t="s">
        <v>1</v>
      </c>
      <c r="F7177" s="282" t="s">
        <v>1926</v>
      </c>
      <c r="H7177" s="283">
        <v>-0.67700000000000005</v>
      </c>
      <c r="L7177" s="279"/>
      <c r="M7177" s="284"/>
      <c r="T7177" s="285"/>
      <c r="AT7177" s="281" t="s">
        <v>373</v>
      </c>
      <c r="AU7177" s="281" t="s">
        <v>90</v>
      </c>
      <c r="AV7177" s="280" t="s">
        <v>90</v>
      </c>
      <c r="AW7177" s="280" t="s">
        <v>31</v>
      </c>
      <c r="AX7177" s="280" t="s">
        <v>77</v>
      </c>
      <c r="AY7177" s="281" t="s">
        <v>366</v>
      </c>
    </row>
    <row r="7178" spans="2:51" s="273" customFormat="1">
      <c r="B7178" s="272"/>
      <c r="D7178" s="274" t="s">
        <v>373</v>
      </c>
      <c r="E7178" s="275" t="s">
        <v>1</v>
      </c>
      <c r="F7178" s="276" t="s">
        <v>1809</v>
      </c>
      <c r="H7178" s="275" t="s">
        <v>1</v>
      </c>
      <c r="L7178" s="272"/>
      <c r="M7178" s="277"/>
      <c r="T7178" s="278"/>
      <c r="AT7178" s="275" t="s">
        <v>373</v>
      </c>
      <c r="AU7178" s="275" t="s">
        <v>90</v>
      </c>
      <c r="AV7178" s="273" t="s">
        <v>84</v>
      </c>
      <c r="AW7178" s="273" t="s">
        <v>31</v>
      </c>
      <c r="AX7178" s="273" t="s">
        <v>77</v>
      </c>
      <c r="AY7178" s="275" t="s">
        <v>366</v>
      </c>
    </row>
    <row r="7179" spans="2:51" s="273" customFormat="1">
      <c r="B7179" s="272"/>
      <c r="D7179" s="274" t="s">
        <v>373</v>
      </c>
      <c r="E7179" s="275" t="s">
        <v>1</v>
      </c>
      <c r="F7179" s="276" t="s">
        <v>6205</v>
      </c>
      <c r="H7179" s="275" t="s">
        <v>1</v>
      </c>
      <c r="L7179" s="272"/>
      <c r="M7179" s="277"/>
      <c r="T7179" s="278"/>
      <c r="AT7179" s="275" t="s">
        <v>373</v>
      </c>
      <c r="AU7179" s="275" t="s">
        <v>90</v>
      </c>
      <c r="AV7179" s="273" t="s">
        <v>84</v>
      </c>
      <c r="AW7179" s="273" t="s">
        <v>31</v>
      </c>
      <c r="AX7179" s="273" t="s">
        <v>77</v>
      </c>
      <c r="AY7179" s="275" t="s">
        <v>366</v>
      </c>
    </row>
    <row r="7180" spans="2:51" s="280" customFormat="1">
      <c r="B7180" s="279"/>
      <c r="D7180" s="274" t="s">
        <v>373</v>
      </c>
      <c r="E7180" s="281" t="s">
        <v>1</v>
      </c>
      <c r="F7180" s="282" t="s">
        <v>6218</v>
      </c>
      <c r="H7180" s="283">
        <v>5.6</v>
      </c>
      <c r="L7180" s="279"/>
      <c r="M7180" s="284"/>
      <c r="T7180" s="285"/>
      <c r="AT7180" s="281" t="s">
        <v>373</v>
      </c>
      <c r="AU7180" s="281" t="s">
        <v>90</v>
      </c>
      <c r="AV7180" s="280" t="s">
        <v>90</v>
      </c>
      <c r="AW7180" s="280" t="s">
        <v>31</v>
      </c>
      <c r="AX7180" s="280" t="s">
        <v>77</v>
      </c>
      <c r="AY7180" s="281" t="s">
        <v>366</v>
      </c>
    </row>
    <row r="7181" spans="2:51" s="280" customFormat="1">
      <c r="B7181" s="279"/>
      <c r="D7181" s="274" t="s">
        <v>373</v>
      </c>
      <c r="E7181" s="281" t="s">
        <v>1</v>
      </c>
      <c r="F7181" s="282" t="s">
        <v>1898</v>
      </c>
      <c r="H7181" s="283">
        <v>-1.6</v>
      </c>
      <c r="L7181" s="279"/>
      <c r="M7181" s="284"/>
      <c r="T7181" s="285"/>
      <c r="AT7181" s="281" t="s">
        <v>373</v>
      </c>
      <c r="AU7181" s="281" t="s">
        <v>90</v>
      </c>
      <c r="AV7181" s="280" t="s">
        <v>90</v>
      </c>
      <c r="AW7181" s="280" t="s">
        <v>31</v>
      </c>
      <c r="AX7181" s="280" t="s">
        <v>77</v>
      </c>
      <c r="AY7181" s="281" t="s">
        <v>366</v>
      </c>
    </row>
    <row r="7182" spans="2:51" s="273" customFormat="1">
      <c r="B7182" s="272"/>
      <c r="D7182" s="274" t="s">
        <v>373</v>
      </c>
      <c r="E7182" s="275" t="s">
        <v>1</v>
      </c>
      <c r="F7182" s="276" t="s">
        <v>1651</v>
      </c>
      <c r="H7182" s="275" t="s">
        <v>1</v>
      </c>
      <c r="L7182" s="272"/>
      <c r="M7182" s="277"/>
      <c r="T7182" s="278"/>
      <c r="AT7182" s="275" t="s">
        <v>373</v>
      </c>
      <c r="AU7182" s="275" t="s">
        <v>90</v>
      </c>
      <c r="AV7182" s="273" t="s">
        <v>84</v>
      </c>
      <c r="AW7182" s="273" t="s">
        <v>31</v>
      </c>
      <c r="AX7182" s="273" t="s">
        <v>77</v>
      </c>
      <c r="AY7182" s="275" t="s">
        <v>366</v>
      </c>
    </row>
    <row r="7183" spans="2:51" s="280" customFormat="1">
      <c r="B7183" s="279"/>
      <c r="D7183" s="274" t="s">
        <v>373</v>
      </c>
      <c r="E7183" s="281" t="s">
        <v>1</v>
      </c>
      <c r="F7183" s="282" t="s">
        <v>6219</v>
      </c>
      <c r="H7183" s="283">
        <v>5.44</v>
      </c>
      <c r="L7183" s="279"/>
      <c r="M7183" s="284"/>
      <c r="T7183" s="285"/>
      <c r="AT7183" s="281" t="s">
        <v>373</v>
      </c>
      <c r="AU7183" s="281" t="s">
        <v>90</v>
      </c>
      <c r="AV7183" s="280" t="s">
        <v>90</v>
      </c>
      <c r="AW7183" s="280" t="s">
        <v>31</v>
      </c>
      <c r="AX7183" s="280" t="s">
        <v>77</v>
      </c>
      <c r="AY7183" s="281" t="s">
        <v>366</v>
      </c>
    </row>
    <row r="7184" spans="2:51" s="273" customFormat="1">
      <c r="B7184" s="272"/>
      <c r="D7184" s="274" t="s">
        <v>373</v>
      </c>
      <c r="E7184" s="275" t="s">
        <v>1</v>
      </c>
      <c r="F7184" s="276" t="s">
        <v>1923</v>
      </c>
      <c r="H7184" s="275" t="s">
        <v>1</v>
      </c>
      <c r="L7184" s="272"/>
      <c r="M7184" s="277"/>
      <c r="T7184" s="278"/>
      <c r="AT7184" s="275" t="s">
        <v>373</v>
      </c>
      <c r="AU7184" s="275" t="s">
        <v>90</v>
      </c>
      <c r="AV7184" s="273" t="s">
        <v>84</v>
      </c>
      <c r="AW7184" s="273" t="s">
        <v>31</v>
      </c>
      <c r="AX7184" s="273" t="s">
        <v>77</v>
      </c>
      <c r="AY7184" s="275" t="s">
        <v>366</v>
      </c>
    </row>
    <row r="7185" spans="2:51" s="280" customFormat="1">
      <c r="B7185" s="279"/>
      <c r="D7185" s="274" t="s">
        <v>373</v>
      </c>
      <c r="E7185" s="281" t="s">
        <v>1</v>
      </c>
      <c r="F7185" s="282" t="s">
        <v>6220</v>
      </c>
      <c r="H7185" s="283">
        <v>0.16</v>
      </c>
      <c r="L7185" s="279"/>
      <c r="M7185" s="284"/>
      <c r="T7185" s="285"/>
      <c r="AT7185" s="281" t="s">
        <v>373</v>
      </c>
      <c r="AU7185" s="281" t="s">
        <v>90</v>
      </c>
      <c r="AV7185" s="280" t="s">
        <v>90</v>
      </c>
      <c r="AW7185" s="280" t="s">
        <v>31</v>
      </c>
      <c r="AX7185" s="280" t="s">
        <v>77</v>
      </c>
      <c r="AY7185" s="281" t="s">
        <v>366</v>
      </c>
    </row>
    <row r="7186" spans="2:51" s="294" customFormat="1">
      <c r="B7186" s="293"/>
      <c r="D7186" s="274" t="s">
        <v>373</v>
      </c>
      <c r="E7186" s="295" t="s">
        <v>1</v>
      </c>
      <c r="F7186" s="296" t="s">
        <v>397</v>
      </c>
      <c r="H7186" s="297">
        <v>93.790999999999997</v>
      </c>
      <c r="L7186" s="293"/>
      <c r="M7186" s="298"/>
      <c r="T7186" s="299"/>
      <c r="AT7186" s="295" t="s">
        <v>373</v>
      </c>
      <c r="AU7186" s="295" t="s">
        <v>90</v>
      </c>
      <c r="AV7186" s="294" t="s">
        <v>149</v>
      </c>
      <c r="AW7186" s="294" t="s">
        <v>31</v>
      </c>
      <c r="AX7186" s="294" t="s">
        <v>77</v>
      </c>
      <c r="AY7186" s="295" t="s">
        <v>366</v>
      </c>
    </row>
    <row r="7187" spans="2:51" s="273" customFormat="1">
      <c r="B7187" s="272"/>
      <c r="D7187" s="274" t="s">
        <v>373</v>
      </c>
      <c r="E7187" s="275" t="s">
        <v>1</v>
      </c>
      <c r="F7187" s="276" t="s">
        <v>1913</v>
      </c>
      <c r="H7187" s="275" t="s">
        <v>1</v>
      </c>
      <c r="L7187" s="272"/>
      <c r="M7187" s="277"/>
      <c r="T7187" s="278"/>
      <c r="AT7187" s="275" t="s">
        <v>373</v>
      </c>
      <c r="AU7187" s="275" t="s">
        <v>90</v>
      </c>
      <c r="AV7187" s="273" t="s">
        <v>84</v>
      </c>
      <c r="AW7187" s="273" t="s">
        <v>31</v>
      </c>
      <c r="AX7187" s="273" t="s">
        <v>77</v>
      </c>
      <c r="AY7187" s="275" t="s">
        <v>366</v>
      </c>
    </row>
    <row r="7188" spans="2:51" s="273" customFormat="1">
      <c r="B7188" s="272"/>
      <c r="D7188" s="274" t="s">
        <v>373</v>
      </c>
      <c r="E7188" s="275" t="s">
        <v>1</v>
      </c>
      <c r="F7188" s="276" t="s">
        <v>1822</v>
      </c>
      <c r="H7188" s="275" t="s">
        <v>1</v>
      </c>
      <c r="L7188" s="272"/>
      <c r="M7188" s="277"/>
      <c r="T7188" s="278"/>
      <c r="AT7188" s="275" t="s">
        <v>373</v>
      </c>
      <c r="AU7188" s="275" t="s">
        <v>90</v>
      </c>
      <c r="AV7188" s="273" t="s">
        <v>84</v>
      </c>
      <c r="AW7188" s="273" t="s">
        <v>31</v>
      </c>
      <c r="AX7188" s="273" t="s">
        <v>77</v>
      </c>
      <c r="AY7188" s="275" t="s">
        <v>366</v>
      </c>
    </row>
    <row r="7189" spans="2:51" s="273" customFormat="1">
      <c r="B7189" s="272"/>
      <c r="D7189" s="274" t="s">
        <v>373</v>
      </c>
      <c r="E7189" s="275" t="s">
        <v>1</v>
      </c>
      <c r="F7189" s="276" t="s">
        <v>6205</v>
      </c>
      <c r="H7189" s="275" t="s">
        <v>1</v>
      </c>
      <c r="L7189" s="272"/>
      <c r="M7189" s="277"/>
      <c r="T7189" s="278"/>
      <c r="AT7189" s="275" t="s">
        <v>373</v>
      </c>
      <c r="AU7189" s="275" t="s">
        <v>90</v>
      </c>
      <c r="AV7189" s="273" t="s">
        <v>84</v>
      </c>
      <c r="AW7189" s="273" t="s">
        <v>31</v>
      </c>
      <c r="AX7189" s="273" t="s">
        <v>77</v>
      </c>
      <c r="AY7189" s="275" t="s">
        <v>366</v>
      </c>
    </row>
    <row r="7190" spans="2:51" s="280" customFormat="1">
      <c r="B7190" s="279"/>
      <c r="D7190" s="274" t="s">
        <v>373</v>
      </c>
      <c r="E7190" s="281" t="s">
        <v>1</v>
      </c>
      <c r="F7190" s="282" t="s">
        <v>6221</v>
      </c>
      <c r="H7190" s="283">
        <v>5.8</v>
      </c>
      <c r="L7190" s="279"/>
      <c r="M7190" s="284"/>
      <c r="T7190" s="285"/>
      <c r="AT7190" s="281" t="s">
        <v>373</v>
      </c>
      <c r="AU7190" s="281" t="s">
        <v>90</v>
      </c>
      <c r="AV7190" s="280" t="s">
        <v>90</v>
      </c>
      <c r="AW7190" s="280" t="s">
        <v>31</v>
      </c>
      <c r="AX7190" s="280" t="s">
        <v>77</v>
      </c>
      <c r="AY7190" s="281" t="s">
        <v>366</v>
      </c>
    </row>
    <row r="7191" spans="2:51" s="280" customFormat="1">
      <c r="B7191" s="279"/>
      <c r="D7191" s="274" t="s">
        <v>373</v>
      </c>
      <c r="E7191" s="281" t="s">
        <v>1</v>
      </c>
      <c r="F7191" s="282" t="s">
        <v>1898</v>
      </c>
      <c r="H7191" s="283">
        <v>-1.6</v>
      </c>
      <c r="L7191" s="279"/>
      <c r="M7191" s="284"/>
      <c r="T7191" s="285"/>
      <c r="AT7191" s="281" t="s">
        <v>373</v>
      </c>
      <c r="AU7191" s="281" t="s">
        <v>90</v>
      </c>
      <c r="AV7191" s="280" t="s">
        <v>90</v>
      </c>
      <c r="AW7191" s="280" t="s">
        <v>31</v>
      </c>
      <c r="AX7191" s="280" t="s">
        <v>77</v>
      </c>
      <c r="AY7191" s="281" t="s">
        <v>366</v>
      </c>
    </row>
    <row r="7192" spans="2:51" s="273" customFormat="1">
      <c r="B7192" s="272"/>
      <c r="D7192" s="274" t="s">
        <v>373</v>
      </c>
      <c r="E7192" s="275" t="s">
        <v>1</v>
      </c>
      <c r="F7192" s="276" t="s">
        <v>1651</v>
      </c>
      <c r="H7192" s="275" t="s">
        <v>1</v>
      </c>
      <c r="L7192" s="272"/>
      <c r="M7192" s="277"/>
      <c r="T7192" s="278"/>
      <c r="AT7192" s="275" t="s">
        <v>373</v>
      </c>
      <c r="AU7192" s="275" t="s">
        <v>90</v>
      </c>
      <c r="AV7192" s="273" t="s">
        <v>84</v>
      </c>
      <c r="AW7192" s="273" t="s">
        <v>31</v>
      </c>
      <c r="AX7192" s="273" t="s">
        <v>77</v>
      </c>
      <c r="AY7192" s="275" t="s">
        <v>366</v>
      </c>
    </row>
    <row r="7193" spans="2:51" s="280" customFormat="1">
      <c r="B7193" s="279"/>
      <c r="D7193" s="274" t="s">
        <v>373</v>
      </c>
      <c r="E7193" s="281" t="s">
        <v>1</v>
      </c>
      <c r="F7193" s="282" t="s">
        <v>6222</v>
      </c>
      <c r="H7193" s="283">
        <v>5.5970000000000004</v>
      </c>
      <c r="L7193" s="279"/>
      <c r="M7193" s="284"/>
      <c r="T7193" s="285"/>
      <c r="AT7193" s="281" t="s">
        <v>373</v>
      </c>
      <c r="AU7193" s="281" t="s">
        <v>90</v>
      </c>
      <c r="AV7193" s="280" t="s">
        <v>90</v>
      </c>
      <c r="AW7193" s="280" t="s">
        <v>31</v>
      </c>
      <c r="AX7193" s="280" t="s">
        <v>77</v>
      </c>
      <c r="AY7193" s="281" t="s">
        <v>366</v>
      </c>
    </row>
    <row r="7194" spans="2:51" s="273" customFormat="1">
      <c r="B7194" s="272"/>
      <c r="D7194" s="274" t="s">
        <v>373</v>
      </c>
      <c r="E7194" s="275" t="s">
        <v>1</v>
      </c>
      <c r="F7194" s="276" t="s">
        <v>1923</v>
      </c>
      <c r="H7194" s="275" t="s">
        <v>1</v>
      </c>
      <c r="L7194" s="272"/>
      <c r="M7194" s="277"/>
      <c r="T7194" s="278"/>
      <c r="AT7194" s="275" t="s">
        <v>373</v>
      </c>
      <c r="AU7194" s="275" t="s">
        <v>90</v>
      </c>
      <c r="AV7194" s="273" t="s">
        <v>84</v>
      </c>
      <c r="AW7194" s="273" t="s">
        <v>31</v>
      </c>
      <c r="AX7194" s="273" t="s">
        <v>77</v>
      </c>
      <c r="AY7194" s="275" t="s">
        <v>366</v>
      </c>
    </row>
    <row r="7195" spans="2:51" s="280" customFormat="1">
      <c r="B7195" s="279"/>
      <c r="D7195" s="274" t="s">
        <v>373</v>
      </c>
      <c r="E7195" s="281" t="s">
        <v>1</v>
      </c>
      <c r="F7195" s="282" t="s">
        <v>6223</v>
      </c>
      <c r="H7195" s="283">
        <v>0.20300000000000001</v>
      </c>
      <c r="L7195" s="279"/>
      <c r="M7195" s="284"/>
      <c r="T7195" s="285"/>
      <c r="AT7195" s="281" t="s">
        <v>373</v>
      </c>
      <c r="AU7195" s="281" t="s">
        <v>90</v>
      </c>
      <c r="AV7195" s="280" t="s">
        <v>90</v>
      </c>
      <c r="AW7195" s="280" t="s">
        <v>31</v>
      </c>
      <c r="AX7195" s="280" t="s">
        <v>77</v>
      </c>
      <c r="AY7195" s="281" t="s">
        <v>366</v>
      </c>
    </row>
    <row r="7196" spans="2:51" s="273" customFormat="1">
      <c r="B7196" s="272"/>
      <c r="D7196" s="274" t="s">
        <v>373</v>
      </c>
      <c r="E7196" s="275" t="s">
        <v>1</v>
      </c>
      <c r="F7196" s="276" t="s">
        <v>1824</v>
      </c>
      <c r="H7196" s="275" t="s">
        <v>1</v>
      </c>
      <c r="L7196" s="272"/>
      <c r="M7196" s="277"/>
      <c r="T7196" s="278"/>
      <c r="AT7196" s="275" t="s">
        <v>373</v>
      </c>
      <c r="AU7196" s="275" t="s">
        <v>90</v>
      </c>
      <c r="AV7196" s="273" t="s">
        <v>84</v>
      </c>
      <c r="AW7196" s="273" t="s">
        <v>31</v>
      </c>
      <c r="AX7196" s="273" t="s">
        <v>77</v>
      </c>
      <c r="AY7196" s="275" t="s">
        <v>366</v>
      </c>
    </row>
    <row r="7197" spans="2:51" s="273" customFormat="1">
      <c r="B7197" s="272"/>
      <c r="D7197" s="274" t="s">
        <v>373</v>
      </c>
      <c r="E7197" s="275" t="s">
        <v>1</v>
      </c>
      <c r="F7197" s="276" t="s">
        <v>6205</v>
      </c>
      <c r="H7197" s="275" t="s">
        <v>1</v>
      </c>
      <c r="L7197" s="272"/>
      <c r="M7197" s="277"/>
      <c r="T7197" s="278"/>
      <c r="AT7197" s="275" t="s">
        <v>373</v>
      </c>
      <c r="AU7197" s="275" t="s">
        <v>90</v>
      </c>
      <c r="AV7197" s="273" t="s">
        <v>84</v>
      </c>
      <c r="AW7197" s="273" t="s">
        <v>31</v>
      </c>
      <c r="AX7197" s="273" t="s">
        <v>77</v>
      </c>
      <c r="AY7197" s="275" t="s">
        <v>366</v>
      </c>
    </row>
    <row r="7198" spans="2:51" s="280" customFormat="1">
      <c r="B7198" s="279"/>
      <c r="D7198" s="274" t="s">
        <v>373</v>
      </c>
      <c r="E7198" s="281" t="s">
        <v>1</v>
      </c>
      <c r="F7198" s="282" t="s">
        <v>6224</v>
      </c>
      <c r="H7198" s="283">
        <v>20.2</v>
      </c>
      <c r="L7198" s="279"/>
      <c r="M7198" s="284"/>
      <c r="T7198" s="285"/>
      <c r="AT7198" s="281" t="s">
        <v>373</v>
      </c>
      <c r="AU7198" s="281" t="s">
        <v>90</v>
      </c>
      <c r="AV7198" s="280" t="s">
        <v>90</v>
      </c>
      <c r="AW7198" s="280" t="s">
        <v>31</v>
      </c>
      <c r="AX7198" s="280" t="s">
        <v>77</v>
      </c>
      <c r="AY7198" s="281" t="s">
        <v>366</v>
      </c>
    </row>
    <row r="7199" spans="2:51" s="273" customFormat="1">
      <c r="B7199" s="272"/>
      <c r="D7199" s="274" t="s">
        <v>373</v>
      </c>
      <c r="E7199" s="275" t="s">
        <v>1</v>
      </c>
      <c r="F7199" s="276" t="s">
        <v>1651</v>
      </c>
      <c r="H7199" s="275" t="s">
        <v>1</v>
      </c>
      <c r="L7199" s="272"/>
      <c r="M7199" s="277"/>
      <c r="T7199" s="278"/>
      <c r="AT7199" s="275" t="s">
        <v>373</v>
      </c>
      <c r="AU7199" s="275" t="s">
        <v>90</v>
      </c>
      <c r="AV7199" s="273" t="s">
        <v>84</v>
      </c>
      <c r="AW7199" s="273" t="s">
        <v>31</v>
      </c>
      <c r="AX7199" s="273" t="s">
        <v>77</v>
      </c>
      <c r="AY7199" s="275" t="s">
        <v>366</v>
      </c>
    </row>
    <row r="7200" spans="2:51" s="280" customFormat="1">
      <c r="B7200" s="279"/>
      <c r="D7200" s="274" t="s">
        <v>373</v>
      </c>
      <c r="E7200" s="281" t="s">
        <v>1</v>
      </c>
      <c r="F7200" s="282" t="s">
        <v>6225</v>
      </c>
      <c r="H7200" s="283">
        <v>10.605</v>
      </c>
      <c r="L7200" s="279"/>
      <c r="M7200" s="284"/>
      <c r="T7200" s="285"/>
      <c r="AT7200" s="281" t="s">
        <v>373</v>
      </c>
      <c r="AU7200" s="281" t="s">
        <v>90</v>
      </c>
      <c r="AV7200" s="280" t="s">
        <v>90</v>
      </c>
      <c r="AW7200" s="280" t="s">
        <v>31</v>
      </c>
      <c r="AX7200" s="280" t="s">
        <v>77</v>
      </c>
      <c r="AY7200" s="281" t="s">
        <v>366</v>
      </c>
    </row>
    <row r="7201" spans="2:51" s="280" customFormat="1">
      <c r="B7201" s="279"/>
      <c r="D7201" s="274" t="s">
        <v>373</v>
      </c>
      <c r="E7201" s="281" t="s">
        <v>1</v>
      </c>
      <c r="F7201" s="282" t="s">
        <v>1932</v>
      </c>
      <c r="H7201" s="283">
        <v>-2.028</v>
      </c>
      <c r="L7201" s="279"/>
      <c r="M7201" s="284"/>
      <c r="T7201" s="285"/>
      <c r="AT7201" s="281" t="s">
        <v>373</v>
      </c>
      <c r="AU7201" s="281" t="s">
        <v>90</v>
      </c>
      <c r="AV7201" s="280" t="s">
        <v>90</v>
      </c>
      <c r="AW7201" s="280" t="s">
        <v>31</v>
      </c>
      <c r="AX7201" s="280" t="s">
        <v>77</v>
      </c>
      <c r="AY7201" s="281" t="s">
        <v>366</v>
      </c>
    </row>
    <row r="7202" spans="2:51" s="280" customFormat="1">
      <c r="B7202" s="279"/>
      <c r="D7202" s="274" t="s">
        <v>373</v>
      </c>
      <c r="E7202" s="281" t="s">
        <v>1</v>
      </c>
      <c r="F7202" s="282" t="s">
        <v>1933</v>
      </c>
      <c r="H7202" s="283">
        <v>0.32400000000000001</v>
      </c>
      <c r="L7202" s="279"/>
      <c r="M7202" s="284"/>
      <c r="T7202" s="285"/>
      <c r="AT7202" s="281" t="s">
        <v>373</v>
      </c>
      <c r="AU7202" s="281" t="s">
        <v>90</v>
      </c>
      <c r="AV7202" s="280" t="s">
        <v>90</v>
      </c>
      <c r="AW7202" s="280" t="s">
        <v>31</v>
      </c>
      <c r="AX7202" s="280" t="s">
        <v>77</v>
      </c>
      <c r="AY7202" s="281" t="s">
        <v>366</v>
      </c>
    </row>
    <row r="7203" spans="2:51" s="273" customFormat="1">
      <c r="B7203" s="272"/>
      <c r="D7203" s="274" t="s">
        <v>373</v>
      </c>
      <c r="E7203" s="275" t="s">
        <v>1</v>
      </c>
      <c r="F7203" s="276" t="s">
        <v>1923</v>
      </c>
      <c r="H7203" s="275" t="s">
        <v>1</v>
      </c>
      <c r="L7203" s="272"/>
      <c r="M7203" s="277"/>
      <c r="T7203" s="278"/>
      <c r="AT7203" s="275" t="s">
        <v>373</v>
      </c>
      <c r="AU7203" s="275" t="s">
        <v>90</v>
      </c>
      <c r="AV7203" s="273" t="s">
        <v>84</v>
      </c>
      <c r="AW7203" s="273" t="s">
        <v>31</v>
      </c>
      <c r="AX7203" s="273" t="s">
        <v>77</v>
      </c>
      <c r="AY7203" s="275" t="s">
        <v>366</v>
      </c>
    </row>
    <row r="7204" spans="2:51" s="280" customFormat="1">
      <c r="B7204" s="279"/>
      <c r="D7204" s="274" t="s">
        <v>373</v>
      </c>
      <c r="E7204" s="281" t="s">
        <v>1</v>
      </c>
      <c r="F7204" s="282" t="s">
        <v>6226</v>
      </c>
      <c r="H7204" s="283">
        <v>0.4</v>
      </c>
      <c r="L7204" s="279"/>
      <c r="M7204" s="284"/>
      <c r="T7204" s="285"/>
      <c r="AT7204" s="281" t="s">
        <v>373</v>
      </c>
      <c r="AU7204" s="281" t="s">
        <v>90</v>
      </c>
      <c r="AV7204" s="280" t="s">
        <v>90</v>
      </c>
      <c r="AW7204" s="280" t="s">
        <v>31</v>
      </c>
      <c r="AX7204" s="280" t="s">
        <v>77</v>
      </c>
      <c r="AY7204" s="281" t="s">
        <v>366</v>
      </c>
    </row>
    <row r="7205" spans="2:51" s="273" customFormat="1">
      <c r="B7205" s="272"/>
      <c r="D7205" s="274" t="s">
        <v>373</v>
      </c>
      <c r="E7205" s="275" t="s">
        <v>1</v>
      </c>
      <c r="F7205" s="276" t="s">
        <v>1598</v>
      </c>
      <c r="H7205" s="275" t="s">
        <v>1</v>
      </c>
      <c r="L7205" s="272"/>
      <c r="M7205" s="277"/>
      <c r="T7205" s="278"/>
      <c r="AT7205" s="275" t="s">
        <v>373</v>
      </c>
      <c r="AU7205" s="275" t="s">
        <v>90</v>
      </c>
      <c r="AV7205" s="273" t="s">
        <v>84</v>
      </c>
      <c r="AW7205" s="273" t="s">
        <v>31</v>
      </c>
      <c r="AX7205" s="273" t="s">
        <v>77</v>
      </c>
      <c r="AY7205" s="275" t="s">
        <v>366</v>
      </c>
    </row>
    <row r="7206" spans="2:51" s="273" customFormat="1">
      <c r="B7206" s="272"/>
      <c r="D7206" s="274" t="s">
        <v>373</v>
      </c>
      <c r="E7206" s="275" t="s">
        <v>1</v>
      </c>
      <c r="F7206" s="276" t="s">
        <v>1910</v>
      </c>
      <c r="H7206" s="275" t="s">
        <v>1</v>
      </c>
      <c r="L7206" s="272"/>
      <c r="M7206" s="277"/>
      <c r="T7206" s="278"/>
      <c r="AT7206" s="275" t="s">
        <v>373</v>
      </c>
      <c r="AU7206" s="275" t="s">
        <v>90</v>
      </c>
      <c r="AV7206" s="273" t="s">
        <v>84</v>
      </c>
      <c r="AW7206" s="273" t="s">
        <v>31</v>
      </c>
      <c r="AX7206" s="273" t="s">
        <v>77</v>
      </c>
      <c r="AY7206" s="275" t="s">
        <v>366</v>
      </c>
    </row>
    <row r="7207" spans="2:51" s="280" customFormat="1">
      <c r="B7207" s="279"/>
      <c r="D7207" s="274" t="s">
        <v>373</v>
      </c>
      <c r="E7207" s="281" t="s">
        <v>1</v>
      </c>
      <c r="F7207" s="282" t="s">
        <v>6227</v>
      </c>
      <c r="H7207" s="283">
        <v>6.6989999999999998</v>
      </c>
      <c r="L7207" s="279"/>
      <c r="M7207" s="284"/>
      <c r="T7207" s="285"/>
      <c r="AT7207" s="281" t="s">
        <v>373</v>
      </c>
      <c r="AU7207" s="281" t="s">
        <v>90</v>
      </c>
      <c r="AV7207" s="280" t="s">
        <v>90</v>
      </c>
      <c r="AW7207" s="280" t="s">
        <v>31</v>
      </c>
      <c r="AX7207" s="280" t="s">
        <v>77</v>
      </c>
      <c r="AY7207" s="281" t="s">
        <v>366</v>
      </c>
    </row>
    <row r="7208" spans="2:51" s="273" customFormat="1">
      <c r="B7208" s="272"/>
      <c r="D7208" s="274" t="s">
        <v>373</v>
      </c>
      <c r="E7208" s="275" t="s">
        <v>1</v>
      </c>
      <c r="F7208" s="276" t="s">
        <v>6205</v>
      </c>
      <c r="H7208" s="275" t="s">
        <v>1</v>
      </c>
      <c r="L7208" s="272"/>
      <c r="M7208" s="277"/>
      <c r="T7208" s="278"/>
      <c r="AT7208" s="275" t="s">
        <v>373</v>
      </c>
      <c r="AU7208" s="275" t="s">
        <v>90</v>
      </c>
      <c r="AV7208" s="273" t="s">
        <v>84</v>
      </c>
      <c r="AW7208" s="273" t="s">
        <v>31</v>
      </c>
      <c r="AX7208" s="273" t="s">
        <v>77</v>
      </c>
      <c r="AY7208" s="275" t="s">
        <v>366</v>
      </c>
    </row>
    <row r="7209" spans="2:51" s="280" customFormat="1">
      <c r="B7209" s="279"/>
      <c r="D7209" s="274" t="s">
        <v>373</v>
      </c>
      <c r="E7209" s="281" t="s">
        <v>1</v>
      </c>
      <c r="F7209" s="282" t="s">
        <v>6228</v>
      </c>
      <c r="H7209" s="283">
        <v>10.064</v>
      </c>
      <c r="L7209" s="279"/>
      <c r="M7209" s="284"/>
      <c r="T7209" s="285"/>
      <c r="AT7209" s="281" t="s">
        <v>373</v>
      </c>
      <c r="AU7209" s="281" t="s">
        <v>90</v>
      </c>
      <c r="AV7209" s="280" t="s">
        <v>90</v>
      </c>
      <c r="AW7209" s="280" t="s">
        <v>31</v>
      </c>
      <c r="AX7209" s="280" t="s">
        <v>77</v>
      </c>
      <c r="AY7209" s="281" t="s">
        <v>366</v>
      </c>
    </row>
    <row r="7210" spans="2:51" s="273" customFormat="1">
      <c r="B7210" s="272"/>
      <c r="D7210" s="274" t="s">
        <v>373</v>
      </c>
      <c r="E7210" s="275" t="s">
        <v>1</v>
      </c>
      <c r="F7210" s="276" t="s">
        <v>1893</v>
      </c>
      <c r="H7210" s="275" t="s">
        <v>1</v>
      </c>
      <c r="L7210" s="272"/>
      <c r="M7210" s="277"/>
      <c r="T7210" s="278"/>
      <c r="AT7210" s="275" t="s">
        <v>373</v>
      </c>
      <c r="AU7210" s="275" t="s">
        <v>90</v>
      </c>
      <c r="AV7210" s="273" t="s">
        <v>84</v>
      </c>
      <c r="AW7210" s="273" t="s">
        <v>31</v>
      </c>
      <c r="AX7210" s="273" t="s">
        <v>77</v>
      </c>
      <c r="AY7210" s="275" t="s">
        <v>366</v>
      </c>
    </row>
    <row r="7211" spans="2:51" s="280" customFormat="1">
      <c r="B7211" s="279"/>
      <c r="D7211" s="274" t="s">
        <v>373</v>
      </c>
      <c r="E7211" s="281" t="s">
        <v>1</v>
      </c>
      <c r="F7211" s="282" t="s">
        <v>6229</v>
      </c>
      <c r="H7211" s="283">
        <v>3.0539999999999998</v>
      </c>
      <c r="L7211" s="279"/>
      <c r="M7211" s="284"/>
      <c r="T7211" s="285"/>
      <c r="AT7211" s="281" t="s">
        <v>373</v>
      </c>
      <c r="AU7211" s="281" t="s">
        <v>90</v>
      </c>
      <c r="AV7211" s="280" t="s">
        <v>90</v>
      </c>
      <c r="AW7211" s="280" t="s">
        <v>31</v>
      </c>
      <c r="AX7211" s="280" t="s">
        <v>77</v>
      </c>
      <c r="AY7211" s="281" t="s">
        <v>366</v>
      </c>
    </row>
    <row r="7212" spans="2:51" s="273" customFormat="1">
      <c r="B7212" s="272"/>
      <c r="D7212" s="274" t="s">
        <v>373</v>
      </c>
      <c r="E7212" s="275" t="s">
        <v>1</v>
      </c>
      <c r="F7212" s="276" t="s">
        <v>1651</v>
      </c>
      <c r="H7212" s="275" t="s">
        <v>1</v>
      </c>
      <c r="L7212" s="272"/>
      <c r="M7212" s="277"/>
      <c r="T7212" s="278"/>
      <c r="AT7212" s="275" t="s">
        <v>373</v>
      </c>
      <c r="AU7212" s="275" t="s">
        <v>90</v>
      </c>
      <c r="AV7212" s="273" t="s">
        <v>84</v>
      </c>
      <c r="AW7212" s="273" t="s">
        <v>31</v>
      </c>
      <c r="AX7212" s="273" t="s">
        <v>77</v>
      </c>
      <c r="AY7212" s="275" t="s">
        <v>366</v>
      </c>
    </row>
    <row r="7213" spans="2:51" s="280" customFormat="1">
      <c r="B7213" s="279"/>
      <c r="D7213" s="274" t="s">
        <v>373</v>
      </c>
      <c r="E7213" s="281" t="s">
        <v>1</v>
      </c>
      <c r="F7213" s="282" t="s">
        <v>6230</v>
      </c>
      <c r="H7213" s="283">
        <v>9.4139999999999997</v>
      </c>
      <c r="L7213" s="279"/>
      <c r="M7213" s="284"/>
      <c r="T7213" s="285"/>
      <c r="AT7213" s="281" t="s">
        <v>373</v>
      </c>
      <c r="AU7213" s="281" t="s">
        <v>90</v>
      </c>
      <c r="AV7213" s="280" t="s">
        <v>90</v>
      </c>
      <c r="AW7213" s="280" t="s">
        <v>31</v>
      </c>
      <c r="AX7213" s="280" t="s">
        <v>77</v>
      </c>
      <c r="AY7213" s="281" t="s">
        <v>366</v>
      </c>
    </row>
    <row r="7214" spans="2:51" s="280" customFormat="1">
      <c r="B7214" s="279"/>
      <c r="D7214" s="274" t="s">
        <v>373</v>
      </c>
      <c r="E7214" s="281" t="s">
        <v>1</v>
      </c>
      <c r="F7214" s="282" t="s">
        <v>1936</v>
      </c>
      <c r="H7214" s="283">
        <v>-1.429</v>
      </c>
      <c r="L7214" s="279"/>
      <c r="M7214" s="284"/>
      <c r="T7214" s="285"/>
      <c r="AT7214" s="281" t="s">
        <v>373</v>
      </c>
      <c r="AU7214" s="281" t="s">
        <v>90</v>
      </c>
      <c r="AV7214" s="280" t="s">
        <v>90</v>
      </c>
      <c r="AW7214" s="280" t="s">
        <v>31</v>
      </c>
      <c r="AX7214" s="280" t="s">
        <v>77</v>
      </c>
      <c r="AY7214" s="281" t="s">
        <v>366</v>
      </c>
    </row>
    <row r="7215" spans="2:51" s="280" customFormat="1">
      <c r="B7215" s="279"/>
      <c r="D7215" s="274" t="s">
        <v>373</v>
      </c>
      <c r="E7215" s="281" t="s">
        <v>1</v>
      </c>
      <c r="F7215" s="282" t="s">
        <v>1937</v>
      </c>
      <c r="H7215" s="283">
        <v>8.0000000000000002E-3</v>
      </c>
      <c r="L7215" s="279"/>
      <c r="M7215" s="284"/>
      <c r="T7215" s="285"/>
      <c r="AT7215" s="281" t="s">
        <v>373</v>
      </c>
      <c r="AU7215" s="281" t="s">
        <v>90</v>
      </c>
      <c r="AV7215" s="280" t="s">
        <v>90</v>
      </c>
      <c r="AW7215" s="280" t="s">
        <v>31</v>
      </c>
      <c r="AX7215" s="280" t="s">
        <v>77</v>
      </c>
      <c r="AY7215" s="281" t="s">
        <v>366</v>
      </c>
    </row>
    <row r="7216" spans="2:51" s="273" customFormat="1">
      <c r="B7216" s="272"/>
      <c r="D7216" s="274" t="s">
        <v>373</v>
      </c>
      <c r="E7216" s="275" t="s">
        <v>1</v>
      </c>
      <c r="F7216" s="276" t="s">
        <v>1923</v>
      </c>
      <c r="H7216" s="275" t="s">
        <v>1</v>
      </c>
      <c r="L7216" s="272"/>
      <c r="M7216" s="277"/>
      <c r="T7216" s="278"/>
      <c r="AT7216" s="275" t="s">
        <v>373</v>
      </c>
      <c r="AU7216" s="275" t="s">
        <v>90</v>
      </c>
      <c r="AV7216" s="273" t="s">
        <v>84</v>
      </c>
      <c r="AW7216" s="273" t="s">
        <v>31</v>
      </c>
      <c r="AX7216" s="273" t="s">
        <v>77</v>
      </c>
      <c r="AY7216" s="275" t="s">
        <v>366</v>
      </c>
    </row>
    <row r="7217" spans="2:51" s="280" customFormat="1">
      <c r="B7217" s="279"/>
      <c r="D7217" s="274" t="s">
        <v>373</v>
      </c>
      <c r="E7217" s="281" t="s">
        <v>1</v>
      </c>
      <c r="F7217" s="282" t="s">
        <v>6231</v>
      </c>
      <c r="H7217" s="283">
        <v>0.184</v>
      </c>
      <c r="L7217" s="279"/>
      <c r="M7217" s="284"/>
      <c r="T7217" s="285"/>
      <c r="AT7217" s="281" t="s">
        <v>373</v>
      </c>
      <c r="AU7217" s="281" t="s">
        <v>90</v>
      </c>
      <c r="AV7217" s="280" t="s">
        <v>90</v>
      </c>
      <c r="AW7217" s="280" t="s">
        <v>31</v>
      </c>
      <c r="AX7217" s="280" t="s">
        <v>77</v>
      </c>
      <c r="AY7217" s="281" t="s">
        <v>366</v>
      </c>
    </row>
    <row r="7218" spans="2:51" s="294" customFormat="1">
      <c r="B7218" s="293"/>
      <c r="D7218" s="274" t="s">
        <v>373</v>
      </c>
      <c r="E7218" s="295" t="s">
        <v>1</v>
      </c>
      <c r="F7218" s="296" t="s">
        <v>397</v>
      </c>
      <c r="H7218" s="297">
        <v>67.495000000000005</v>
      </c>
      <c r="L7218" s="293"/>
      <c r="M7218" s="298"/>
      <c r="T7218" s="299"/>
      <c r="AT7218" s="295" t="s">
        <v>373</v>
      </c>
      <c r="AU7218" s="295" t="s">
        <v>90</v>
      </c>
      <c r="AV7218" s="294" t="s">
        <v>149</v>
      </c>
      <c r="AW7218" s="294" t="s">
        <v>31</v>
      </c>
      <c r="AX7218" s="294" t="s">
        <v>77</v>
      </c>
      <c r="AY7218" s="295" t="s">
        <v>366</v>
      </c>
    </row>
    <row r="7219" spans="2:51" s="273" customFormat="1">
      <c r="B7219" s="272"/>
      <c r="D7219" s="274" t="s">
        <v>373</v>
      </c>
      <c r="E7219" s="275" t="s">
        <v>1</v>
      </c>
      <c r="F7219" s="276" t="s">
        <v>1600</v>
      </c>
      <c r="H7219" s="275" t="s">
        <v>1</v>
      </c>
      <c r="L7219" s="272"/>
      <c r="M7219" s="277"/>
      <c r="T7219" s="278"/>
      <c r="AT7219" s="275" t="s">
        <v>373</v>
      </c>
      <c r="AU7219" s="275" t="s">
        <v>90</v>
      </c>
      <c r="AV7219" s="273" t="s">
        <v>84</v>
      </c>
      <c r="AW7219" s="273" t="s">
        <v>31</v>
      </c>
      <c r="AX7219" s="273" t="s">
        <v>77</v>
      </c>
      <c r="AY7219" s="275" t="s">
        <v>366</v>
      </c>
    </row>
    <row r="7220" spans="2:51" s="273" customFormat="1">
      <c r="B7220" s="272"/>
      <c r="D7220" s="274" t="s">
        <v>373</v>
      </c>
      <c r="E7220" s="275" t="s">
        <v>1</v>
      </c>
      <c r="F7220" s="276" t="s">
        <v>1830</v>
      </c>
      <c r="H7220" s="275" t="s">
        <v>1</v>
      </c>
      <c r="L7220" s="272"/>
      <c r="M7220" s="277"/>
      <c r="T7220" s="278"/>
      <c r="AT7220" s="275" t="s">
        <v>373</v>
      </c>
      <c r="AU7220" s="275" t="s">
        <v>90</v>
      </c>
      <c r="AV7220" s="273" t="s">
        <v>84</v>
      </c>
      <c r="AW7220" s="273" t="s">
        <v>31</v>
      </c>
      <c r="AX7220" s="273" t="s">
        <v>77</v>
      </c>
      <c r="AY7220" s="275" t="s">
        <v>366</v>
      </c>
    </row>
    <row r="7221" spans="2:51" s="273" customFormat="1">
      <c r="B7221" s="272"/>
      <c r="D7221" s="274" t="s">
        <v>373</v>
      </c>
      <c r="E7221" s="275" t="s">
        <v>1</v>
      </c>
      <c r="F7221" s="276" t="s">
        <v>6205</v>
      </c>
      <c r="H7221" s="275" t="s">
        <v>1</v>
      </c>
      <c r="L7221" s="272"/>
      <c r="M7221" s="277"/>
      <c r="T7221" s="278"/>
      <c r="AT7221" s="275" t="s">
        <v>373</v>
      </c>
      <c r="AU7221" s="275" t="s">
        <v>90</v>
      </c>
      <c r="AV7221" s="273" t="s">
        <v>84</v>
      </c>
      <c r="AW7221" s="273" t="s">
        <v>31</v>
      </c>
      <c r="AX7221" s="273" t="s">
        <v>77</v>
      </c>
      <c r="AY7221" s="275" t="s">
        <v>366</v>
      </c>
    </row>
    <row r="7222" spans="2:51" s="280" customFormat="1">
      <c r="B7222" s="279"/>
      <c r="D7222" s="274" t="s">
        <v>373</v>
      </c>
      <c r="E7222" s="281" t="s">
        <v>1</v>
      </c>
      <c r="F7222" s="282" t="s">
        <v>6232</v>
      </c>
      <c r="H7222" s="283">
        <v>5.8029999999999999</v>
      </c>
      <c r="L7222" s="279"/>
      <c r="M7222" s="284"/>
      <c r="T7222" s="285"/>
      <c r="AT7222" s="281" t="s">
        <v>373</v>
      </c>
      <c r="AU7222" s="281" t="s">
        <v>90</v>
      </c>
      <c r="AV7222" s="280" t="s">
        <v>90</v>
      </c>
      <c r="AW7222" s="280" t="s">
        <v>31</v>
      </c>
      <c r="AX7222" s="280" t="s">
        <v>77</v>
      </c>
      <c r="AY7222" s="281" t="s">
        <v>366</v>
      </c>
    </row>
    <row r="7223" spans="2:51" s="280" customFormat="1">
      <c r="B7223" s="279"/>
      <c r="D7223" s="274" t="s">
        <v>373</v>
      </c>
      <c r="E7223" s="281" t="s">
        <v>1</v>
      </c>
      <c r="F7223" s="282" t="s">
        <v>1898</v>
      </c>
      <c r="H7223" s="283">
        <v>-1.6</v>
      </c>
      <c r="L7223" s="279"/>
      <c r="M7223" s="284"/>
      <c r="T7223" s="285"/>
      <c r="AT7223" s="281" t="s">
        <v>373</v>
      </c>
      <c r="AU7223" s="281" t="s">
        <v>90</v>
      </c>
      <c r="AV7223" s="280" t="s">
        <v>90</v>
      </c>
      <c r="AW7223" s="280" t="s">
        <v>31</v>
      </c>
      <c r="AX7223" s="280" t="s">
        <v>77</v>
      </c>
      <c r="AY7223" s="281" t="s">
        <v>366</v>
      </c>
    </row>
    <row r="7224" spans="2:51" s="273" customFormat="1">
      <c r="B7224" s="272"/>
      <c r="D7224" s="274" t="s">
        <v>373</v>
      </c>
      <c r="E7224" s="275" t="s">
        <v>1</v>
      </c>
      <c r="F7224" s="276" t="s">
        <v>1651</v>
      </c>
      <c r="H7224" s="275" t="s">
        <v>1</v>
      </c>
      <c r="L7224" s="272"/>
      <c r="M7224" s="277"/>
      <c r="T7224" s="278"/>
      <c r="AT7224" s="275" t="s">
        <v>373</v>
      </c>
      <c r="AU7224" s="275" t="s">
        <v>90</v>
      </c>
      <c r="AV7224" s="273" t="s">
        <v>84</v>
      </c>
      <c r="AW7224" s="273" t="s">
        <v>31</v>
      </c>
      <c r="AX7224" s="273" t="s">
        <v>77</v>
      </c>
      <c r="AY7224" s="275" t="s">
        <v>366</v>
      </c>
    </row>
    <row r="7225" spans="2:51" s="280" customFormat="1">
      <c r="B7225" s="279"/>
      <c r="D7225" s="274" t="s">
        <v>373</v>
      </c>
      <c r="E7225" s="281" t="s">
        <v>1</v>
      </c>
      <c r="F7225" s="282" t="s">
        <v>6233</v>
      </c>
      <c r="H7225" s="283">
        <v>4.8449999999999998</v>
      </c>
      <c r="L7225" s="279"/>
      <c r="M7225" s="284"/>
      <c r="T7225" s="285"/>
      <c r="AT7225" s="281" t="s">
        <v>373</v>
      </c>
      <c r="AU7225" s="281" t="s">
        <v>90</v>
      </c>
      <c r="AV7225" s="280" t="s">
        <v>90</v>
      </c>
      <c r="AW7225" s="280" t="s">
        <v>31</v>
      </c>
      <c r="AX7225" s="280" t="s">
        <v>77</v>
      </c>
      <c r="AY7225" s="281" t="s">
        <v>366</v>
      </c>
    </row>
    <row r="7226" spans="2:51" s="273" customFormat="1">
      <c r="B7226" s="272"/>
      <c r="D7226" s="274" t="s">
        <v>373</v>
      </c>
      <c r="E7226" s="275" t="s">
        <v>1</v>
      </c>
      <c r="F7226" s="276" t="s">
        <v>1940</v>
      </c>
      <c r="H7226" s="275" t="s">
        <v>1</v>
      </c>
      <c r="L7226" s="272"/>
      <c r="M7226" s="277"/>
      <c r="T7226" s="278"/>
      <c r="AT7226" s="275" t="s">
        <v>373</v>
      </c>
      <c r="AU7226" s="275" t="s">
        <v>90</v>
      </c>
      <c r="AV7226" s="273" t="s">
        <v>84</v>
      </c>
      <c r="AW7226" s="273" t="s">
        <v>31</v>
      </c>
      <c r="AX7226" s="273" t="s">
        <v>77</v>
      </c>
      <c r="AY7226" s="275" t="s">
        <v>366</v>
      </c>
    </row>
    <row r="7227" spans="2:51" s="280" customFormat="1">
      <c r="B7227" s="279"/>
      <c r="D7227" s="274" t="s">
        <v>373</v>
      </c>
      <c r="E7227" s="281" t="s">
        <v>1</v>
      </c>
      <c r="F7227" s="282" t="s">
        <v>6234</v>
      </c>
      <c r="H7227" s="283">
        <v>0.95799999999999996</v>
      </c>
      <c r="L7227" s="279"/>
      <c r="M7227" s="284"/>
      <c r="T7227" s="285"/>
      <c r="AT7227" s="281" t="s">
        <v>373</v>
      </c>
      <c r="AU7227" s="281" t="s">
        <v>90</v>
      </c>
      <c r="AV7227" s="280" t="s">
        <v>90</v>
      </c>
      <c r="AW7227" s="280" t="s">
        <v>31</v>
      </c>
      <c r="AX7227" s="280" t="s">
        <v>77</v>
      </c>
      <c r="AY7227" s="281" t="s">
        <v>366</v>
      </c>
    </row>
    <row r="7228" spans="2:51" s="273" customFormat="1">
      <c r="B7228" s="272"/>
      <c r="D7228" s="274" t="s">
        <v>373</v>
      </c>
      <c r="E7228" s="275" t="s">
        <v>1</v>
      </c>
      <c r="F7228" s="276" t="s">
        <v>1832</v>
      </c>
      <c r="H7228" s="275" t="s">
        <v>1</v>
      </c>
      <c r="L7228" s="272"/>
      <c r="M7228" s="277"/>
      <c r="T7228" s="278"/>
      <c r="AT7228" s="275" t="s">
        <v>373</v>
      </c>
      <c r="AU7228" s="275" t="s">
        <v>90</v>
      </c>
      <c r="AV7228" s="273" t="s">
        <v>84</v>
      </c>
      <c r="AW7228" s="273" t="s">
        <v>31</v>
      </c>
      <c r="AX7228" s="273" t="s">
        <v>77</v>
      </c>
      <c r="AY7228" s="275" t="s">
        <v>366</v>
      </c>
    </row>
    <row r="7229" spans="2:51" s="273" customFormat="1">
      <c r="B7229" s="272"/>
      <c r="D7229" s="274" t="s">
        <v>373</v>
      </c>
      <c r="E7229" s="275" t="s">
        <v>1</v>
      </c>
      <c r="F7229" s="276" t="s">
        <v>6205</v>
      </c>
      <c r="H7229" s="275" t="s">
        <v>1</v>
      </c>
      <c r="L7229" s="272"/>
      <c r="M7229" s="277"/>
      <c r="T7229" s="278"/>
      <c r="AT7229" s="275" t="s">
        <v>373</v>
      </c>
      <c r="AU7229" s="275" t="s">
        <v>90</v>
      </c>
      <c r="AV7229" s="273" t="s">
        <v>84</v>
      </c>
      <c r="AW7229" s="273" t="s">
        <v>31</v>
      </c>
      <c r="AX7229" s="273" t="s">
        <v>77</v>
      </c>
      <c r="AY7229" s="275" t="s">
        <v>366</v>
      </c>
    </row>
    <row r="7230" spans="2:51" s="280" customFormat="1">
      <c r="B7230" s="279"/>
      <c r="D7230" s="274" t="s">
        <v>373</v>
      </c>
      <c r="E7230" s="281" t="s">
        <v>1</v>
      </c>
      <c r="F7230" s="282" t="s">
        <v>6235</v>
      </c>
      <c r="H7230" s="283">
        <v>19.567</v>
      </c>
      <c r="L7230" s="279"/>
      <c r="M7230" s="284"/>
      <c r="T7230" s="285"/>
      <c r="AT7230" s="281" t="s">
        <v>373</v>
      </c>
      <c r="AU7230" s="281" t="s">
        <v>90</v>
      </c>
      <c r="AV7230" s="280" t="s">
        <v>90</v>
      </c>
      <c r="AW7230" s="280" t="s">
        <v>31</v>
      </c>
      <c r="AX7230" s="280" t="s">
        <v>77</v>
      </c>
      <c r="AY7230" s="281" t="s">
        <v>366</v>
      </c>
    </row>
    <row r="7231" spans="2:51" s="273" customFormat="1">
      <c r="B7231" s="272"/>
      <c r="D7231" s="274" t="s">
        <v>373</v>
      </c>
      <c r="E7231" s="275" t="s">
        <v>1</v>
      </c>
      <c r="F7231" s="276" t="s">
        <v>1651</v>
      </c>
      <c r="H7231" s="275" t="s">
        <v>1</v>
      </c>
      <c r="L7231" s="272"/>
      <c r="M7231" s="277"/>
      <c r="T7231" s="278"/>
      <c r="AT7231" s="275" t="s">
        <v>373</v>
      </c>
      <c r="AU7231" s="275" t="s">
        <v>90</v>
      </c>
      <c r="AV7231" s="273" t="s">
        <v>84</v>
      </c>
      <c r="AW7231" s="273" t="s">
        <v>31</v>
      </c>
      <c r="AX7231" s="273" t="s">
        <v>77</v>
      </c>
      <c r="AY7231" s="275" t="s">
        <v>366</v>
      </c>
    </row>
    <row r="7232" spans="2:51" s="280" customFormat="1">
      <c r="B7232" s="279"/>
      <c r="D7232" s="274" t="s">
        <v>373</v>
      </c>
      <c r="E7232" s="281" t="s">
        <v>1</v>
      </c>
      <c r="F7232" s="282" t="s">
        <v>6236</v>
      </c>
      <c r="H7232" s="283">
        <v>8.7620000000000005</v>
      </c>
      <c r="L7232" s="279"/>
      <c r="M7232" s="284"/>
      <c r="T7232" s="285"/>
      <c r="AT7232" s="281" t="s">
        <v>373</v>
      </c>
      <c r="AU7232" s="281" t="s">
        <v>90</v>
      </c>
      <c r="AV7232" s="280" t="s">
        <v>90</v>
      </c>
      <c r="AW7232" s="280" t="s">
        <v>31</v>
      </c>
      <c r="AX7232" s="280" t="s">
        <v>77</v>
      </c>
      <c r="AY7232" s="281" t="s">
        <v>366</v>
      </c>
    </row>
    <row r="7233" spans="2:51" s="280" customFormat="1">
      <c r="B7233" s="279"/>
      <c r="D7233" s="274" t="s">
        <v>373</v>
      </c>
      <c r="E7233" s="281" t="s">
        <v>1</v>
      </c>
      <c r="F7233" s="282" t="s">
        <v>1943</v>
      </c>
      <c r="H7233" s="283">
        <v>-2.3279999999999998</v>
      </c>
      <c r="L7233" s="279"/>
      <c r="M7233" s="284"/>
      <c r="T7233" s="285"/>
      <c r="AT7233" s="281" t="s">
        <v>373</v>
      </c>
      <c r="AU7233" s="281" t="s">
        <v>90</v>
      </c>
      <c r="AV7233" s="280" t="s">
        <v>90</v>
      </c>
      <c r="AW7233" s="280" t="s">
        <v>31</v>
      </c>
      <c r="AX7233" s="280" t="s">
        <v>77</v>
      </c>
      <c r="AY7233" s="281" t="s">
        <v>366</v>
      </c>
    </row>
    <row r="7234" spans="2:51" s="280" customFormat="1">
      <c r="B7234" s="279"/>
      <c r="D7234" s="274" t="s">
        <v>373</v>
      </c>
      <c r="E7234" s="281" t="s">
        <v>1</v>
      </c>
      <c r="F7234" s="282" t="s">
        <v>1944</v>
      </c>
      <c r="H7234" s="283">
        <v>0.42199999999999999</v>
      </c>
      <c r="L7234" s="279"/>
      <c r="M7234" s="284"/>
      <c r="T7234" s="285"/>
      <c r="AT7234" s="281" t="s">
        <v>373</v>
      </c>
      <c r="AU7234" s="281" t="s">
        <v>90</v>
      </c>
      <c r="AV7234" s="280" t="s">
        <v>90</v>
      </c>
      <c r="AW7234" s="280" t="s">
        <v>31</v>
      </c>
      <c r="AX7234" s="280" t="s">
        <v>77</v>
      </c>
      <c r="AY7234" s="281" t="s">
        <v>366</v>
      </c>
    </row>
    <row r="7235" spans="2:51" s="273" customFormat="1">
      <c r="B7235" s="272"/>
      <c r="D7235" s="274" t="s">
        <v>373</v>
      </c>
      <c r="E7235" s="275" t="s">
        <v>1</v>
      </c>
      <c r="F7235" s="276" t="s">
        <v>1893</v>
      </c>
      <c r="H7235" s="275" t="s">
        <v>1</v>
      </c>
      <c r="L7235" s="272"/>
      <c r="M7235" s="277"/>
      <c r="T7235" s="278"/>
      <c r="AT7235" s="275" t="s">
        <v>373</v>
      </c>
      <c r="AU7235" s="275" t="s">
        <v>90</v>
      </c>
      <c r="AV7235" s="273" t="s">
        <v>84</v>
      </c>
      <c r="AW7235" s="273" t="s">
        <v>31</v>
      </c>
      <c r="AX7235" s="273" t="s">
        <v>77</v>
      </c>
      <c r="AY7235" s="275" t="s">
        <v>366</v>
      </c>
    </row>
    <row r="7236" spans="2:51" s="280" customFormat="1">
      <c r="B7236" s="279"/>
      <c r="D7236" s="274" t="s">
        <v>373</v>
      </c>
      <c r="E7236" s="281" t="s">
        <v>1</v>
      </c>
      <c r="F7236" s="282" t="s">
        <v>6237</v>
      </c>
      <c r="H7236" s="283">
        <v>0.20200000000000001</v>
      </c>
      <c r="L7236" s="279"/>
      <c r="M7236" s="284"/>
      <c r="T7236" s="285"/>
      <c r="AT7236" s="281" t="s">
        <v>373</v>
      </c>
      <c r="AU7236" s="281" t="s">
        <v>90</v>
      </c>
      <c r="AV7236" s="280" t="s">
        <v>90</v>
      </c>
      <c r="AW7236" s="280" t="s">
        <v>31</v>
      </c>
      <c r="AX7236" s="280" t="s">
        <v>77</v>
      </c>
      <c r="AY7236" s="281" t="s">
        <v>366</v>
      </c>
    </row>
    <row r="7237" spans="2:51" s="273" customFormat="1">
      <c r="B7237" s="272"/>
      <c r="D7237" s="274" t="s">
        <v>373</v>
      </c>
      <c r="E7237" s="275" t="s">
        <v>1</v>
      </c>
      <c r="F7237" s="276" t="s">
        <v>1940</v>
      </c>
      <c r="H7237" s="275" t="s">
        <v>1</v>
      </c>
      <c r="L7237" s="272"/>
      <c r="M7237" s="277"/>
      <c r="T7237" s="278"/>
      <c r="AT7237" s="275" t="s">
        <v>373</v>
      </c>
      <c r="AU7237" s="275" t="s">
        <v>90</v>
      </c>
      <c r="AV7237" s="273" t="s">
        <v>84</v>
      </c>
      <c r="AW7237" s="273" t="s">
        <v>31</v>
      </c>
      <c r="AX7237" s="273" t="s">
        <v>77</v>
      </c>
      <c r="AY7237" s="275" t="s">
        <v>366</v>
      </c>
    </row>
    <row r="7238" spans="2:51" s="280" customFormat="1">
      <c r="B7238" s="279"/>
      <c r="D7238" s="274" t="s">
        <v>373</v>
      </c>
      <c r="E7238" s="281" t="s">
        <v>1</v>
      </c>
      <c r="F7238" s="282" t="s">
        <v>6238</v>
      </c>
      <c r="H7238" s="283">
        <v>0.59699999999999998</v>
      </c>
      <c r="L7238" s="279"/>
      <c r="M7238" s="284"/>
      <c r="T7238" s="285"/>
      <c r="AT7238" s="281" t="s">
        <v>373</v>
      </c>
      <c r="AU7238" s="281" t="s">
        <v>90</v>
      </c>
      <c r="AV7238" s="280" t="s">
        <v>90</v>
      </c>
      <c r="AW7238" s="280" t="s">
        <v>31</v>
      </c>
      <c r="AX7238" s="280" t="s">
        <v>77</v>
      </c>
      <c r="AY7238" s="281" t="s">
        <v>366</v>
      </c>
    </row>
    <row r="7239" spans="2:51" s="273" customFormat="1">
      <c r="B7239" s="272"/>
      <c r="D7239" s="274" t="s">
        <v>373</v>
      </c>
      <c r="E7239" s="275" t="s">
        <v>1</v>
      </c>
      <c r="F7239" s="276" t="s">
        <v>1601</v>
      </c>
      <c r="H7239" s="275" t="s">
        <v>1</v>
      </c>
      <c r="L7239" s="272"/>
      <c r="M7239" s="277"/>
      <c r="T7239" s="278"/>
      <c r="AT7239" s="275" t="s">
        <v>373</v>
      </c>
      <c r="AU7239" s="275" t="s">
        <v>90</v>
      </c>
      <c r="AV7239" s="273" t="s">
        <v>84</v>
      </c>
      <c r="AW7239" s="273" t="s">
        <v>31</v>
      </c>
      <c r="AX7239" s="273" t="s">
        <v>77</v>
      </c>
      <c r="AY7239" s="275" t="s">
        <v>366</v>
      </c>
    </row>
    <row r="7240" spans="2:51" s="273" customFormat="1">
      <c r="B7240" s="272"/>
      <c r="D7240" s="274" t="s">
        <v>373</v>
      </c>
      <c r="E7240" s="275" t="s">
        <v>1</v>
      </c>
      <c r="F7240" s="276" t="s">
        <v>6205</v>
      </c>
      <c r="H7240" s="275" t="s">
        <v>1</v>
      </c>
      <c r="L7240" s="272"/>
      <c r="M7240" s="277"/>
      <c r="T7240" s="278"/>
      <c r="AT7240" s="275" t="s">
        <v>373</v>
      </c>
      <c r="AU7240" s="275" t="s">
        <v>90</v>
      </c>
      <c r="AV7240" s="273" t="s">
        <v>84</v>
      </c>
      <c r="AW7240" s="273" t="s">
        <v>31</v>
      </c>
      <c r="AX7240" s="273" t="s">
        <v>77</v>
      </c>
      <c r="AY7240" s="275" t="s">
        <v>366</v>
      </c>
    </row>
    <row r="7241" spans="2:51" s="280" customFormat="1">
      <c r="B7241" s="279"/>
      <c r="D7241" s="274" t="s">
        <v>373</v>
      </c>
      <c r="E7241" s="281" t="s">
        <v>1</v>
      </c>
      <c r="F7241" s="282" t="s">
        <v>6239</v>
      </c>
      <c r="H7241" s="283">
        <v>9.9760000000000009</v>
      </c>
      <c r="L7241" s="279"/>
      <c r="M7241" s="284"/>
      <c r="T7241" s="285"/>
      <c r="AT7241" s="281" t="s">
        <v>373</v>
      </c>
      <c r="AU7241" s="281" t="s">
        <v>90</v>
      </c>
      <c r="AV7241" s="280" t="s">
        <v>90</v>
      </c>
      <c r="AW7241" s="280" t="s">
        <v>31</v>
      </c>
      <c r="AX7241" s="280" t="s">
        <v>77</v>
      </c>
      <c r="AY7241" s="281" t="s">
        <v>366</v>
      </c>
    </row>
    <row r="7242" spans="2:51" s="273" customFormat="1">
      <c r="B7242" s="272"/>
      <c r="D7242" s="274" t="s">
        <v>373</v>
      </c>
      <c r="E7242" s="275" t="s">
        <v>1</v>
      </c>
      <c r="F7242" s="276" t="s">
        <v>1893</v>
      </c>
      <c r="H7242" s="275" t="s">
        <v>1</v>
      </c>
      <c r="L7242" s="272"/>
      <c r="M7242" s="277"/>
      <c r="T7242" s="278"/>
      <c r="AT7242" s="275" t="s">
        <v>373</v>
      </c>
      <c r="AU7242" s="275" t="s">
        <v>90</v>
      </c>
      <c r="AV7242" s="273" t="s">
        <v>84</v>
      </c>
      <c r="AW7242" s="273" t="s">
        <v>31</v>
      </c>
      <c r="AX7242" s="273" t="s">
        <v>77</v>
      </c>
      <c r="AY7242" s="275" t="s">
        <v>366</v>
      </c>
    </row>
    <row r="7243" spans="2:51" s="280" customFormat="1">
      <c r="B7243" s="279"/>
      <c r="D7243" s="274" t="s">
        <v>373</v>
      </c>
      <c r="E7243" s="281" t="s">
        <v>1</v>
      </c>
      <c r="F7243" s="282" t="s">
        <v>6240</v>
      </c>
      <c r="H7243" s="283">
        <v>3.0739999999999998</v>
      </c>
      <c r="L7243" s="279"/>
      <c r="M7243" s="284"/>
      <c r="T7243" s="285"/>
      <c r="AT7243" s="281" t="s">
        <v>373</v>
      </c>
      <c r="AU7243" s="281" t="s">
        <v>90</v>
      </c>
      <c r="AV7243" s="280" t="s">
        <v>90</v>
      </c>
      <c r="AW7243" s="280" t="s">
        <v>31</v>
      </c>
      <c r="AX7243" s="280" t="s">
        <v>77</v>
      </c>
      <c r="AY7243" s="281" t="s">
        <v>366</v>
      </c>
    </row>
    <row r="7244" spans="2:51" s="273" customFormat="1">
      <c r="B7244" s="272"/>
      <c r="D7244" s="274" t="s">
        <v>373</v>
      </c>
      <c r="E7244" s="275" t="s">
        <v>1</v>
      </c>
      <c r="F7244" s="276" t="s">
        <v>1910</v>
      </c>
      <c r="H7244" s="275" t="s">
        <v>1</v>
      </c>
      <c r="L7244" s="272"/>
      <c r="M7244" s="277"/>
      <c r="T7244" s="278"/>
      <c r="AT7244" s="275" t="s">
        <v>373</v>
      </c>
      <c r="AU7244" s="275" t="s">
        <v>90</v>
      </c>
      <c r="AV7244" s="273" t="s">
        <v>84</v>
      </c>
      <c r="AW7244" s="273" t="s">
        <v>31</v>
      </c>
      <c r="AX7244" s="273" t="s">
        <v>77</v>
      </c>
      <c r="AY7244" s="275" t="s">
        <v>366</v>
      </c>
    </row>
    <row r="7245" spans="2:51" s="280" customFormat="1">
      <c r="B7245" s="279"/>
      <c r="D7245" s="274" t="s">
        <v>373</v>
      </c>
      <c r="E7245" s="281" t="s">
        <v>1</v>
      </c>
      <c r="F7245" s="282" t="s">
        <v>6241</v>
      </c>
      <c r="H7245" s="283">
        <v>6.6989999999999998</v>
      </c>
      <c r="L7245" s="279"/>
      <c r="M7245" s="284"/>
      <c r="T7245" s="285"/>
      <c r="AT7245" s="281" t="s">
        <v>373</v>
      </c>
      <c r="AU7245" s="281" t="s">
        <v>90</v>
      </c>
      <c r="AV7245" s="280" t="s">
        <v>90</v>
      </c>
      <c r="AW7245" s="280" t="s">
        <v>31</v>
      </c>
      <c r="AX7245" s="280" t="s">
        <v>77</v>
      </c>
      <c r="AY7245" s="281" t="s">
        <v>366</v>
      </c>
    </row>
    <row r="7246" spans="2:51" s="273" customFormat="1">
      <c r="B7246" s="272"/>
      <c r="D7246" s="274" t="s">
        <v>373</v>
      </c>
      <c r="E7246" s="275" t="s">
        <v>1</v>
      </c>
      <c r="F7246" s="276" t="s">
        <v>1651</v>
      </c>
      <c r="H7246" s="275" t="s">
        <v>1</v>
      </c>
      <c r="L7246" s="272"/>
      <c r="M7246" s="277"/>
      <c r="T7246" s="278"/>
      <c r="AT7246" s="275" t="s">
        <v>373</v>
      </c>
      <c r="AU7246" s="275" t="s">
        <v>90</v>
      </c>
      <c r="AV7246" s="273" t="s">
        <v>84</v>
      </c>
      <c r="AW7246" s="273" t="s">
        <v>31</v>
      </c>
      <c r="AX7246" s="273" t="s">
        <v>77</v>
      </c>
      <c r="AY7246" s="275" t="s">
        <v>366</v>
      </c>
    </row>
    <row r="7247" spans="2:51" s="280" customFormat="1">
      <c r="B7247" s="279"/>
      <c r="D7247" s="274" t="s">
        <v>373</v>
      </c>
      <c r="E7247" s="281" t="s">
        <v>1</v>
      </c>
      <c r="F7247" s="282" t="s">
        <v>6242</v>
      </c>
      <c r="H7247" s="283">
        <v>7.4290000000000003</v>
      </c>
      <c r="L7247" s="279"/>
      <c r="M7247" s="284"/>
      <c r="T7247" s="285"/>
      <c r="AT7247" s="281" t="s">
        <v>373</v>
      </c>
      <c r="AU7247" s="281" t="s">
        <v>90</v>
      </c>
      <c r="AV7247" s="280" t="s">
        <v>90</v>
      </c>
      <c r="AW7247" s="280" t="s">
        <v>31</v>
      </c>
      <c r="AX7247" s="280" t="s">
        <v>77</v>
      </c>
      <c r="AY7247" s="281" t="s">
        <v>366</v>
      </c>
    </row>
    <row r="7248" spans="2:51" s="280" customFormat="1">
      <c r="B7248" s="279"/>
      <c r="D7248" s="274" t="s">
        <v>373</v>
      </c>
      <c r="E7248" s="281" t="s">
        <v>1</v>
      </c>
      <c r="F7248" s="282" t="s">
        <v>1947</v>
      </c>
      <c r="H7248" s="283">
        <v>-0.75800000000000001</v>
      </c>
      <c r="L7248" s="279"/>
      <c r="M7248" s="284"/>
      <c r="T7248" s="285"/>
      <c r="AT7248" s="281" t="s">
        <v>373</v>
      </c>
      <c r="AU7248" s="281" t="s">
        <v>90</v>
      </c>
      <c r="AV7248" s="280" t="s">
        <v>90</v>
      </c>
      <c r="AW7248" s="280" t="s">
        <v>31</v>
      </c>
      <c r="AX7248" s="280" t="s">
        <v>77</v>
      </c>
      <c r="AY7248" s="281" t="s">
        <v>366</v>
      </c>
    </row>
    <row r="7249" spans="2:65" s="280" customFormat="1">
      <c r="B7249" s="279"/>
      <c r="D7249" s="274" t="s">
        <v>373</v>
      </c>
      <c r="E7249" s="281" t="s">
        <v>1</v>
      </c>
      <c r="F7249" s="282" t="s">
        <v>1948</v>
      </c>
      <c r="H7249" s="283">
        <v>0.158</v>
      </c>
      <c r="L7249" s="279"/>
      <c r="M7249" s="284"/>
      <c r="T7249" s="285"/>
      <c r="AT7249" s="281" t="s">
        <v>373</v>
      </c>
      <c r="AU7249" s="281" t="s">
        <v>90</v>
      </c>
      <c r="AV7249" s="280" t="s">
        <v>90</v>
      </c>
      <c r="AW7249" s="280" t="s">
        <v>31</v>
      </c>
      <c r="AX7249" s="280" t="s">
        <v>77</v>
      </c>
      <c r="AY7249" s="281" t="s">
        <v>366</v>
      </c>
    </row>
    <row r="7250" spans="2:65" s="273" customFormat="1">
      <c r="B7250" s="272"/>
      <c r="D7250" s="274" t="s">
        <v>373</v>
      </c>
      <c r="E7250" s="275" t="s">
        <v>1</v>
      </c>
      <c r="F7250" s="276" t="s">
        <v>1949</v>
      </c>
      <c r="H7250" s="275" t="s">
        <v>1</v>
      </c>
      <c r="L7250" s="272"/>
      <c r="M7250" s="277"/>
      <c r="T7250" s="278"/>
      <c r="AT7250" s="275" t="s">
        <v>373</v>
      </c>
      <c r="AU7250" s="275" t="s">
        <v>90</v>
      </c>
      <c r="AV7250" s="273" t="s">
        <v>84</v>
      </c>
      <c r="AW7250" s="273" t="s">
        <v>31</v>
      </c>
      <c r="AX7250" s="273" t="s">
        <v>77</v>
      </c>
      <c r="AY7250" s="275" t="s">
        <v>366</v>
      </c>
    </row>
    <row r="7251" spans="2:65" s="280" customFormat="1">
      <c r="B7251" s="279"/>
      <c r="D7251" s="274" t="s">
        <v>373</v>
      </c>
      <c r="E7251" s="281" t="s">
        <v>1</v>
      </c>
      <c r="F7251" s="282" t="s">
        <v>6231</v>
      </c>
      <c r="H7251" s="283">
        <v>0.184</v>
      </c>
      <c r="L7251" s="279"/>
      <c r="M7251" s="284"/>
      <c r="T7251" s="285"/>
      <c r="AT7251" s="281" t="s">
        <v>373</v>
      </c>
      <c r="AU7251" s="281" t="s">
        <v>90</v>
      </c>
      <c r="AV7251" s="280" t="s">
        <v>90</v>
      </c>
      <c r="AW7251" s="280" t="s">
        <v>31</v>
      </c>
      <c r="AX7251" s="280" t="s">
        <v>77</v>
      </c>
      <c r="AY7251" s="281" t="s">
        <v>366</v>
      </c>
    </row>
    <row r="7252" spans="2:65" s="294" customFormat="1">
      <c r="B7252" s="293"/>
      <c r="D7252" s="274" t="s">
        <v>373</v>
      </c>
      <c r="E7252" s="295" t="s">
        <v>1</v>
      </c>
      <c r="F7252" s="296" t="s">
        <v>397</v>
      </c>
      <c r="H7252" s="297">
        <v>63.99</v>
      </c>
      <c r="L7252" s="293"/>
      <c r="M7252" s="298"/>
      <c r="T7252" s="299"/>
      <c r="AT7252" s="295" t="s">
        <v>373</v>
      </c>
      <c r="AU7252" s="295" t="s">
        <v>90</v>
      </c>
      <c r="AV7252" s="294" t="s">
        <v>149</v>
      </c>
      <c r="AW7252" s="294" t="s">
        <v>31</v>
      </c>
      <c r="AX7252" s="294" t="s">
        <v>77</v>
      </c>
      <c r="AY7252" s="295" t="s">
        <v>366</v>
      </c>
    </row>
    <row r="7253" spans="2:65" s="287" customFormat="1">
      <c r="B7253" s="286"/>
      <c r="D7253" s="274" t="s">
        <v>373</v>
      </c>
      <c r="E7253" s="288" t="s">
        <v>241</v>
      </c>
      <c r="F7253" s="289" t="s">
        <v>378</v>
      </c>
      <c r="H7253" s="290">
        <v>278.82100000000003</v>
      </c>
      <c r="L7253" s="286"/>
      <c r="M7253" s="291"/>
      <c r="T7253" s="292"/>
      <c r="AT7253" s="288" t="s">
        <v>373</v>
      </c>
      <c r="AU7253" s="288" t="s">
        <v>90</v>
      </c>
      <c r="AV7253" s="287" t="s">
        <v>371</v>
      </c>
      <c r="AW7253" s="287" t="s">
        <v>31</v>
      </c>
      <c r="AX7253" s="287" t="s">
        <v>84</v>
      </c>
      <c r="AY7253" s="288" t="s">
        <v>366</v>
      </c>
    </row>
    <row r="7254" spans="2:65" s="273" customFormat="1" ht="22.5">
      <c r="B7254" s="272"/>
      <c r="D7254" s="274" t="s">
        <v>373</v>
      </c>
      <c r="E7254" s="275" t="s">
        <v>1</v>
      </c>
      <c r="F7254" s="276" t="s">
        <v>5972</v>
      </c>
      <c r="H7254" s="275" t="s">
        <v>1</v>
      </c>
      <c r="L7254" s="272"/>
      <c r="M7254" s="277"/>
      <c r="T7254" s="278"/>
      <c r="AT7254" s="275" t="s">
        <v>373</v>
      </c>
      <c r="AU7254" s="275" t="s">
        <v>90</v>
      </c>
      <c r="AV7254" s="273" t="s">
        <v>84</v>
      </c>
      <c r="AW7254" s="273" t="s">
        <v>31</v>
      </c>
      <c r="AX7254" s="273" t="s">
        <v>77</v>
      </c>
      <c r="AY7254" s="275" t="s">
        <v>366</v>
      </c>
    </row>
    <row r="7255" spans="2:65" s="74" customFormat="1" ht="16.5" customHeight="1">
      <c r="B7255" s="73"/>
      <c r="C7255" s="300" t="s">
        <v>6243</v>
      </c>
      <c r="D7255" s="300" t="s">
        <v>621</v>
      </c>
      <c r="E7255" s="301" t="s">
        <v>6244</v>
      </c>
      <c r="F7255" s="302" t="s">
        <v>6245</v>
      </c>
      <c r="G7255" s="303" t="s">
        <v>249</v>
      </c>
      <c r="H7255" s="304">
        <v>289.97399999999999</v>
      </c>
      <c r="I7255" s="28"/>
      <c r="J7255" s="306">
        <f>ROUND(I7255*H7255,2)</f>
        <v>0</v>
      </c>
      <c r="K7255" s="307"/>
      <c r="L7255" s="308"/>
      <c r="M7255" s="29" t="s">
        <v>1</v>
      </c>
      <c r="N7255" s="310" t="s">
        <v>43</v>
      </c>
      <c r="P7255" s="269">
        <f>O7255*H7255</f>
        <v>0</v>
      </c>
      <c r="Q7255" s="269">
        <v>2.1000000000000001E-2</v>
      </c>
      <c r="R7255" s="269">
        <f>Q7255*H7255</f>
        <v>6.0894539999999999</v>
      </c>
      <c r="S7255" s="269">
        <v>0</v>
      </c>
      <c r="T7255" s="270">
        <f>S7255*H7255</f>
        <v>0</v>
      </c>
      <c r="AR7255" s="271" t="s">
        <v>608</v>
      </c>
      <c r="AT7255" s="271" t="s">
        <v>621</v>
      </c>
      <c r="AU7255" s="271" t="s">
        <v>90</v>
      </c>
      <c r="AY7255" s="53" t="s">
        <v>366</v>
      </c>
      <c r="BE7255" s="179">
        <f>IF(N7255="základná",J7255,0)</f>
        <v>0</v>
      </c>
      <c r="BF7255" s="179">
        <f>IF(N7255="znížená",J7255,0)</f>
        <v>0</v>
      </c>
      <c r="BG7255" s="179">
        <f>IF(N7255="zákl. prenesená",J7255,0)</f>
        <v>0</v>
      </c>
      <c r="BH7255" s="179">
        <f>IF(N7255="zníž. prenesená",J7255,0)</f>
        <v>0</v>
      </c>
      <c r="BI7255" s="179">
        <f>IF(N7255="nulová",J7255,0)</f>
        <v>0</v>
      </c>
      <c r="BJ7255" s="53" t="s">
        <v>90</v>
      </c>
      <c r="BK7255" s="179">
        <f>ROUND(I7255*H7255,2)</f>
        <v>0</v>
      </c>
      <c r="BL7255" s="53" t="s">
        <v>495</v>
      </c>
      <c r="BM7255" s="271" t="s">
        <v>6246</v>
      </c>
    </row>
    <row r="7256" spans="2:65" s="280" customFormat="1">
      <c r="B7256" s="279"/>
      <c r="D7256" s="274" t="s">
        <v>373</v>
      </c>
      <c r="E7256" s="281" t="s">
        <v>1</v>
      </c>
      <c r="F7256" s="282" t="s">
        <v>6247</v>
      </c>
      <c r="H7256" s="283">
        <v>289.97399999999999</v>
      </c>
      <c r="L7256" s="279"/>
      <c r="M7256" s="284"/>
      <c r="T7256" s="285"/>
      <c r="AT7256" s="281" t="s">
        <v>373</v>
      </c>
      <c r="AU7256" s="281" t="s">
        <v>90</v>
      </c>
      <c r="AV7256" s="280" t="s">
        <v>90</v>
      </c>
      <c r="AW7256" s="280" t="s">
        <v>31</v>
      </c>
      <c r="AX7256" s="280" t="s">
        <v>84</v>
      </c>
      <c r="AY7256" s="281" t="s">
        <v>366</v>
      </c>
    </row>
    <row r="7257" spans="2:65" s="74" customFormat="1" ht="24.2" customHeight="1">
      <c r="B7257" s="73"/>
      <c r="C7257" s="260" t="s">
        <v>6248</v>
      </c>
      <c r="D7257" s="260" t="s">
        <v>368</v>
      </c>
      <c r="E7257" s="261" t="s">
        <v>6249</v>
      </c>
      <c r="F7257" s="262" t="s">
        <v>6250</v>
      </c>
      <c r="G7257" s="263" t="s">
        <v>4281</v>
      </c>
      <c r="H7257" s="30"/>
      <c r="I7257" s="26"/>
      <c r="J7257" s="266">
        <f>ROUND(I7257*H7257,2)</f>
        <v>0</v>
      </c>
      <c r="K7257" s="267"/>
      <c r="L7257" s="73"/>
      <c r="M7257" s="27" t="s">
        <v>1</v>
      </c>
      <c r="N7257" s="233" t="s">
        <v>43</v>
      </c>
      <c r="P7257" s="269">
        <f>O7257*H7257</f>
        <v>0</v>
      </c>
      <c r="Q7257" s="269">
        <v>0</v>
      </c>
      <c r="R7257" s="269">
        <f>Q7257*H7257</f>
        <v>0</v>
      </c>
      <c r="S7257" s="269">
        <v>0</v>
      </c>
      <c r="T7257" s="270">
        <f>S7257*H7257</f>
        <v>0</v>
      </c>
      <c r="AR7257" s="271" t="s">
        <v>495</v>
      </c>
      <c r="AT7257" s="271" t="s">
        <v>368</v>
      </c>
      <c r="AU7257" s="271" t="s">
        <v>90</v>
      </c>
      <c r="AY7257" s="53" t="s">
        <v>366</v>
      </c>
      <c r="BE7257" s="179">
        <f>IF(N7257="základná",J7257,0)</f>
        <v>0</v>
      </c>
      <c r="BF7257" s="179">
        <f>IF(N7257="znížená",J7257,0)</f>
        <v>0</v>
      </c>
      <c r="BG7257" s="179">
        <f>IF(N7257="zákl. prenesená",J7257,0)</f>
        <v>0</v>
      </c>
      <c r="BH7257" s="179">
        <f>IF(N7257="zníž. prenesená",J7257,0)</f>
        <v>0</v>
      </c>
      <c r="BI7257" s="179">
        <f>IF(N7257="nulová",J7257,0)</f>
        <v>0</v>
      </c>
      <c r="BJ7257" s="53" t="s">
        <v>90</v>
      </c>
      <c r="BK7257" s="179">
        <f>ROUND(I7257*H7257,2)</f>
        <v>0</v>
      </c>
      <c r="BL7257" s="53" t="s">
        <v>495</v>
      </c>
      <c r="BM7257" s="271" t="s">
        <v>6251</v>
      </c>
    </row>
    <row r="7258" spans="2:65" s="249" customFormat="1" ht="22.9" customHeight="1">
      <c r="B7258" s="248"/>
      <c r="D7258" s="250" t="s">
        <v>76</v>
      </c>
      <c r="E7258" s="258" t="s">
        <v>6252</v>
      </c>
      <c r="F7258" s="258" t="s">
        <v>6253</v>
      </c>
      <c r="J7258" s="259">
        <f>BK7258</f>
        <v>0</v>
      </c>
      <c r="L7258" s="248"/>
      <c r="M7258" s="253"/>
      <c r="P7258" s="254">
        <f>SUM(P7259:P7274)</f>
        <v>0</v>
      </c>
      <c r="R7258" s="254">
        <f>SUM(R7259:R7274)</f>
        <v>6.2377079999999994E-2</v>
      </c>
      <c r="T7258" s="255">
        <f>SUM(T7259:T7274)</f>
        <v>0</v>
      </c>
      <c r="AR7258" s="250" t="s">
        <v>90</v>
      </c>
      <c r="AT7258" s="256" t="s">
        <v>76</v>
      </c>
      <c r="AU7258" s="256" t="s">
        <v>84</v>
      </c>
      <c r="AY7258" s="250" t="s">
        <v>366</v>
      </c>
      <c r="BK7258" s="257">
        <f>SUM(BK7259:BK7274)</f>
        <v>0</v>
      </c>
    </row>
    <row r="7259" spans="2:65" s="74" customFormat="1" ht="33" customHeight="1">
      <c r="B7259" s="73"/>
      <c r="C7259" s="260" t="s">
        <v>6254</v>
      </c>
      <c r="D7259" s="260" t="s">
        <v>368</v>
      </c>
      <c r="E7259" s="261" t="s">
        <v>6255</v>
      </c>
      <c r="F7259" s="262" t="s">
        <v>6256</v>
      </c>
      <c r="G7259" s="263" t="s">
        <v>249</v>
      </c>
      <c r="H7259" s="264">
        <v>24.643999999999998</v>
      </c>
      <c r="I7259" s="26"/>
      <c r="J7259" s="266">
        <f>ROUND(I7259*H7259,2)</f>
        <v>0</v>
      </c>
      <c r="K7259" s="267"/>
      <c r="L7259" s="73"/>
      <c r="M7259" s="27" t="s">
        <v>1</v>
      </c>
      <c r="N7259" s="233" t="s">
        <v>43</v>
      </c>
      <c r="P7259" s="269">
        <f>O7259*H7259</f>
        <v>0</v>
      </c>
      <c r="Q7259" s="269">
        <v>0</v>
      </c>
      <c r="R7259" s="269">
        <f>Q7259*H7259</f>
        <v>0</v>
      </c>
      <c r="S7259" s="269">
        <v>0</v>
      </c>
      <c r="T7259" s="270">
        <f>S7259*H7259</f>
        <v>0</v>
      </c>
      <c r="AR7259" s="271" t="s">
        <v>495</v>
      </c>
      <c r="AT7259" s="271" t="s">
        <v>368</v>
      </c>
      <c r="AU7259" s="271" t="s">
        <v>90</v>
      </c>
      <c r="AY7259" s="53" t="s">
        <v>366</v>
      </c>
      <c r="BE7259" s="179">
        <f>IF(N7259="základná",J7259,0)</f>
        <v>0</v>
      </c>
      <c r="BF7259" s="179">
        <f>IF(N7259="znížená",J7259,0)</f>
        <v>0</v>
      </c>
      <c r="BG7259" s="179">
        <f>IF(N7259="zákl. prenesená",J7259,0)</f>
        <v>0</v>
      </c>
      <c r="BH7259" s="179">
        <f>IF(N7259="zníž. prenesená",J7259,0)</f>
        <v>0</v>
      </c>
      <c r="BI7259" s="179">
        <f>IF(N7259="nulová",J7259,0)</f>
        <v>0</v>
      </c>
      <c r="BJ7259" s="53" t="s">
        <v>90</v>
      </c>
      <c r="BK7259" s="179">
        <f>ROUND(I7259*H7259,2)</f>
        <v>0</v>
      </c>
      <c r="BL7259" s="53" t="s">
        <v>495</v>
      </c>
      <c r="BM7259" s="271" t="s">
        <v>6257</v>
      </c>
    </row>
    <row r="7260" spans="2:65" s="280" customFormat="1">
      <c r="B7260" s="279"/>
      <c r="D7260" s="274" t="s">
        <v>373</v>
      </c>
      <c r="E7260" s="281" t="s">
        <v>1</v>
      </c>
      <c r="F7260" s="282" t="s">
        <v>6258</v>
      </c>
      <c r="H7260" s="283">
        <v>24.643999999999998</v>
      </c>
      <c r="L7260" s="279"/>
      <c r="M7260" s="284"/>
      <c r="T7260" s="285"/>
      <c r="AT7260" s="281" t="s">
        <v>373</v>
      </c>
      <c r="AU7260" s="281" t="s">
        <v>90</v>
      </c>
      <c r="AV7260" s="280" t="s">
        <v>90</v>
      </c>
      <c r="AW7260" s="280" t="s">
        <v>31</v>
      </c>
      <c r="AX7260" s="280" t="s">
        <v>77</v>
      </c>
      <c r="AY7260" s="281" t="s">
        <v>366</v>
      </c>
    </row>
    <row r="7261" spans="2:65" s="287" customFormat="1">
      <c r="B7261" s="286"/>
      <c r="D7261" s="274" t="s">
        <v>373</v>
      </c>
      <c r="E7261" s="288" t="s">
        <v>1</v>
      </c>
      <c r="F7261" s="289" t="s">
        <v>378</v>
      </c>
      <c r="H7261" s="290">
        <v>24.643999999999998</v>
      </c>
      <c r="L7261" s="286"/>
      <c r="M7261" s="291"/>
      <c r="T7261" s="292"/>
      <c r="AT7261" s="288" t="s">
        <v>373</v>
      </c>
      <c r="AU7261" s="288" t="s">
        <v>90</v>
      </c>
      <c r="AV7261" s="287" t="s">
        <v>371</v>
      </c>
      <c r="AW7261" s="287" t="s">
        <v>31</v>
      </c>
      <c r="AX7261" s="287" t="s">
        <v>84</v>
      </c>
      <c r="AY7261" s="288" t="s">
        <v>366</v>
      </c>
    </row>
    <row r="7262" spans="2:65" s="74" customFormat="1" ht="24.2" customHeight="1">
      <c r="B7262" s="73"/>
      <c r="C7262" s="260" t="s">
        <v>6259</v>
      </c>
      <c r="D7262" s="260" t="s">
        <v>368</v>
      </c>
      <c r="E7262" s="261" t="s">
        <v>6260</v>
      </c>
      <c r="F7262" s="262" t="s">
        <v>6261</v>
      </c>
      <c r="G7262" s="263" t="s">
        <v>249</v>
      </c>
      <c r="H7262" s="264">
        <v>24.643999999999998</v>
      </c>
      <c r="I7262" s="26"/>
      <c r="J7262" s="266">
        <f>ROUND(I7262*H7262,2)</f>
        <v>0</v>
      </c>
      <c r="K7262" s="267"/>
      <c r="L7262" s="73"/>
      <c r="M7262" s="27" t="s">
        <v>1</v>
      </c>
      <c r="N7262" s="233" t="s">
        <v>43</v>
      </c>
      <c r="P7262" s="269">
        <f>O7262*H7262</f>
        <v>0</v>
      </c>
      <c r="Q7262" s="269">
        <v>0</v>
      </c>
      <c r="R7262" s="269">
        <f>Q7262*H7262</f>
        <v>0</v>
      </c>
      <c r="S7262" s="269">
        <v>0</v>
      </c>
      <c r="T7262" s="270">
        <f>S7262*H7262</f>
        <v>0</v>
      </c>
      <c r="AR7262" s="271" t="s">
        <v>495</v>
      </c>
      <c r="AT7262" s="271" t="s">
        <v>368</v>
      </c>
      <c r="AU7262" s="271" t="s">
        <v>90</v>
      </c>
      <c r="AY7262" s="53" t="s">
        <v>366</v>
      </c>
      <c r="BE7262" s="179">
        <f>IF(N7262="základná",J7262,0)</f>
        <v>0</v>
      </c>
      <c r="BF7262" s="179">
        <f>IF(N7262="znížená",J7262,0)</f>
        <v>0</v>
      </c>
      <c r="BG7262" s="179">
        <f>IF(N7262="zákl. prenesená",J7262,0)</f>
        <v>0</v>
      </c>
      <c r="BH7262" s="179">
        <f>IF(N7262="zníž. prenesená",J7262,0)</f>
        <v>0</v>
      </c>
      <c r="BI7262" s="179">
        <f>IF(N7262="nulová",J7262,0)</f>
        <v>0</v>
      </c>
      <c r="BJ7262" s="53" t="s">
        <v>90</v>
      </c>
      <c r="BK7262" s="179">
        <f>ROUND(I7262*H7262,2)</f>
        <v>0</v>
      </c>
      <c r="BL7262" s="53" t="s">
        <v>495</v>
      </c>
      <c r="BM7262" s="271" t="s">
        <v>6262</v>
      </c>
    </row>
    <row r="7263" spans="2:65" s="280" customFormat="1">
      <c r="B7263" s="279"/>
      <c r="D7263" s="274" t="s">
        <v>373</v>
      </c>
      <c r="E7263" s="281" t="s">
        <v>1</v>
      </c>
      <c r="F7263" s="282" t="s">
        <v>6258</v>
      </c>
      <c r="H7263" s="283">
        <v>24.643999999999998</v>
      </c>
      <c r="L7263" s="279"/>
      <c r="M7263" s="284"/>
      <c r="T7263" s="285"/>
      <c r="AT7263" s="281" t="s">
        <v>373</v>
      </c>
      <c r="AU7263" s="281" t="s">
        <v>90</v>
      </c>
      <c r="AV7263" s="280" t="s">
        <v>90</v>
      </c>
      <c r="AW7263" s="280" t="s">
        <v>31</v>
      </c>
      <c r="AX7263" s="280" t="s">
        <v>77</v>
      </c>
      <c r="AY7263" s="281" t="s">
        <v>366</v>
      </c>
    </row>
    <row r="7264" spans="2:65" s="287" customFormat="1">
      <c r="B7264" s="286"/>
      <c r="D7264" s="274" t="s">
        <v>373</v>
      </c>
      <c r="E7264" s="288" t="s">
        <v>1</v>
      </c>
      <c r="F7264" s="289" t="s">
        <v>378</v>
      </c>
      <c r="H7264" s="290">
        <v>24.643999999999998</v>
      </c>
      <c r="L7264" s="286"/>
      <c r="M7264" s="291"/>
      <c r="T7264" s="292"/>
      <c r="AT7264" s="288" t="s">
        <v>373</v>
      </c>
      <c r="AU7264" s="288" t="s">
        <v>90</v>
      </c>
      <c r="AV7264" s="287" t="s">
        <v>371</v>
      </c>
      <c r="AW7264" s="287" t="s">
        <v>31</v>
      </c>
      <c r="AX7264" s="287" t="s">
        <v>84</v>
      </c>
      <c r="AY7264" s="288" t="s">
        <v>366</v>
      </c>
    </row>
    <row r="7265" spans="2:65" s="74" customFormat="1" ht="33" customHeight="1">
      <c r="B7265" s="73"/>
      <c r="C7265" s="260" t="s">
        <v>6263</v>
      </c>
      <c r="D7265" s="260" t="s">
        <v>368</v>
      </c>
      <c r="E7265" s="261" t="s">
        <v>6264</v>
      </c>
      <c r="F7265" s="262" t="s">
        <v>6265</v>
      </c>
      <c r="G7265" s="263" t="s">
        <v>249</v>
      </c>
      <c r="H7265" s="264">
        <v>24.643999999999998</v>
      </c>
      <c r="I7265" s="26"/>
      <c r="J7265" s="266">
        <f>ROUND(I7265*H7265,2)</f>
        <v>0</v>
      </c>
      <c r="K7265" s="267"/>
      <c r="L7265" s="73"/>
      <c r="M7265" s="27" t="s">
        <v>1</v>
      </c>
      <c r="N7265" s="233" t="s">
        <v>43</v>
      </c>
      <c r="P7265" s="269">
        <f>O7265*H7265</f>
        <v>0</v>
      </c>
      <c r="Q7265" s="269">
        <v>4.4000000000000002E-4</v>
      </c>
      <c r="R7265" s="269">
        <f>Q7265*H7265</f>
        <v>1.084336E-2</v>
      </c>
      <c r="S7265" s="269">
        <v>0</v>
      </c>
      <c r="T7265" s="270">
        <f>S7265*H7265</f>
        <v>0</v>
      </c>
      <c r="AR7265" s="271" t="s">
        <v>495</v>
      </c>
      <c r="AT7265" s="271" t="s">
        <v>368</v>
      </c>
      <c r="AU7265" s="271" t="s">
        <v>90</v>
      </c>
      <c r="AY7265" s="53" t="s">
        <v>366</v>
      </c>
      <c r="BE7265" s="179">
        <f>IF(N7265="základná",J7265,0)</f>
        <v>0</v>
      </c>
      <c r="BF7265" s="179">
        <f>IF(N7265="znížená",J7265,0)</f>
        <v>0</v>
      </c>
      <c r="BG7265" s="179">
        <f>IF(N7265="zákl. prenesená",J7265,0)</f>
        <v>0</v>
      </c>
      <c r="BH7265" s="179">
        <f>IF(N7265="zníž. prenesená",J7265,0)</f>
        <v>0</v>
      </c>
      <c r="BI7265" s="179">
        <f>IF(N7265="nulová",J7265,0)</f>
        <v>0</v>
      </c>
      <c r="BJ7265" s="53" t="s">
        <v>90</v>
      </c>
      <c r="BK7265" s="179">
        <f>ROUND(I7265*H7265,2)</f>
        <v>0</v>
      </c>
      <c r="BL7265" s="53" t="s">
        <v>495</v>
      </c>
      <c r="BM7265" s="271" t="s">
        <v>6266</v>
      </c>
    </row>
    <row r="7266" spans="2:65" s="280" customFormat="1">
      <c r="B7266" s="279"/>
      <c r="D7266" s="274" t="s">
        <v>373</v>
      </c>
      <c r="E7266" s="281" t="s">
        <v>1</v>
      </c>
      <c r="F7266" s="282" t="s">
        <v>6258</v>
      </c>
      <c r="H7266" s="283">
        <v>24.643999999999998</v>
      </c>
      <c r="L7266" s="279"/>
      <c r="M7266" s="284"/>
      <c r="T7266" s="285"/>
      <c r="AT7266" s="281" t="s">
        <v>373</v>
      </c>
      <c r="AU7266" s="281" t="s">
        <v>90</v>
      </c>
      <c r="AV7266" s="280" t="s">
        <v>90</v>
      </c>
      <c r="AW7266" s="280" t="s">
        <v>31</v>
      </c>
      <c r="AX7266" s="280" t="s">
        <v>77</v>
      </c>
      <c r="AY7266" s="281" t="s">
        <v>366</v>
      </c>
    </row>
    <row r="7267" spans="2:65" s="287" customFormat="1">
      <c r="B7267" s="286"/>
      <c r="D7267" s="274" t="s">
        <v>373</v>
      </c>
      <c r="E7267" s="288" t="s">
        <v>1</v>
      </c>
      <c r="F7267" s="289" t="s">
        <v>378</v>
      </c>
      <c r="H7267" s="290">
        <v>24.643999999999998</v>
      </c>
      <c r="L7267" s="286"/>
      <c r="M7267" s="291"/>
      <c r="T7267" s="292"/>
      <c r="AT7267" s="288" t="s">
        <v>373</v>
      </c>
      <c r="AU7267" s="288" t="s">
        <v>90</v>
      </c>
      <c r="AV7267" s="287" t="s">
        <v>371</v>
      </c>
      <c r="AW7267" s="287" t="s">
        <v>31</v>
      </c>
      <c r="AX7267" s="287" t="s">
        <v>84</v>
      </c>
      <c r="AY7267" s="288" t="s">
        <v>366</v>
      </c>
    </row>
    <row r="7268" spans="2:65" s="74" customFormat="1" ht="37.9" customHeight="1">
      <c r="B7268" s="73"/>
      <c r="C7268" s="260" t="s">
        <v>6267</v>
      </c>
      <c r="D7268" s="260" t="s">
        <v>368</v>
      </c>
      <c r="E7268" s="261" t="s">
        <v>6268</v>
      </c>
      <c r="F7268" s="262" t="s">
        <v>6269</v>
      </c>
      <c r="G7268" s="263" t="s">
        <v>249</v>
      </c>
      <c r="H7268" s="264">
        <v>195.328</v>
      </c>
      <c r="I7268" s="26"/>
      <c r="J7268" s="266">
        <f>ROUND(I7268*H7268,2)</f>
        <v>0</v>
      </c>
      <c r="K7268" s="267"/>
      <c r="L7268" s="73"/>
      <c r="M7268" s="27" t="s">
        <v>1</v>
      </c>
      <c r="N7268" s="233" t="s">
        <v>43</v>
      </c>
      <c r="P7268" s="269">
        <f>O7268*H7268</f>
        <v>0</v>
      </c>
      <c r="Q7268" s="269">
        <v>2.0000000000000002E-5</v>
      </c>
      <c r="R7268" s="269">
        <f>Q7268*H7268</f>
        <v>3.9065600000000008E-3</v>
      </c>
      <c r="S7268" s="269">
        <v>0</v>
      </c>
      <c r="T7268" s="270">
        <f>S7268*H7268</f>
        <v>0</v>
      </c>
      <c r="AR7268" s="271" t="s">
        <v>495</v>
      </c>
      <c r="AT7268" s="271" t="s">
        <v>368</v>
      </c>
      <c r="AU7268" s="271" t="s">
        <v>90</v>
      </c>
      <c r="AY7268" s="53" t="s">
        <v>366</v>
      </c>
      <c r="BE7268" s="179">
        <f>IF(N7268="základná",J7268,0)</f>
        <v>0</v>
      </c>
      <c r="BF7268" s="179">
        <f>IF(N7268="znížená",J7268,0)</f>
        <v>0</v>
      </c>
      <c r="BG7268" s="179">
        <f>IF(N7268="zákl. prenesená",J7268,0)</f>
        <v>0</v>
      </c>
      <c r="BH7268" s="179">
        <f>IF(N7268="zníž. prenesená",J7268,0)</f>
        <v>0</v>
      </c>
      <c r="BI7268" s="179">
        <f>IF(N7268="nulová",J7268,0)</f>
        <v>0</v>
      </c>
      <c r="BJ7268" s="53" t="s">
        <v>90</v>
      </c>
      <c r="BK7268" s="179">
        <f>ROUND(I7268*H7268,2)</f>
        <v>0</v>
      </c>
      <c r="BL7268" s="53" t="s">
        <v>495</v>
      </c>
      <c r="BM7268" s="271" t="s">
        <v>6270</v>
      </c>
    </row>
    <row r="7269" spans="2:65" s="280" customFormat="1">
      <c r="B7269" s="279"/>
      <c r="D7269" s="274" t="s">
        <v>373</v>
      </c>
      <c r="E7269" s="281" t="s">
        <v>1</v>
      </c>
      <c r="F7269" s="282" t="s">
        <v>6271</v>
      </c>
      <c r="H7269" s="283">
        <v>195.328</v>
      </c>
      <c r="L7269" s="279"/>
      <c r="M7269" s="284"/>
      <c r="T7269" s="285"/>
      <c r="AT7269" s="281" t="s">
        <v>373</v>
      </c>
      <c r="AU7269" s="281" t="s">
        <v>90</v>
      </c>
      <c r="AV7269" s="280" t="s">
        <v>90</v>
      </c>
      <c r="AW7269" s="280" t="s">
        <v>31</v>
      </c>
      <c r="AX7269" s="280" t="s">
        <v>84</v>
      </c>
      <c r="AY7269" s="281" t="s">
        <v>366</v>
      </c>
    </row>
    <row r="7270" spans="2:65" s="74" customFormat="1" ht="21.75" customHeight="1">
      <c r="B7270" s="73"/>
      <c r="C7270" s="260" t="s">
        <v>6272</v>
      </c>
      <c r="D7270" s="260" t="s">
        <v>368</v>
      </c>
      <c r="E7270" s="261" t="s">
        <v>6273</v>
      </c>
      <c r="F7270" s="262" t="s">
        <v>6274</v>
      </c>
      <c r="G7270" s="263" t="s">
        <v>249</v>
      </c>
      <c r="H7270" s="264">
        <v>97.664000000000001</v>
      </c>
      <c r="I7270" s="26"/>
      <c r="J7270" s="266">
        <f>ROUND(I7270*H7270,2)</f>
        <v>0</v>
      </c>
      <c r="K7270" s="267"/>
      <c r="L7270" s="73"/>
      <c r="M7270" s="27" t="s">
        <v>1</v>
      </c>
      <c r="N7270" s="233" t="s">
        <v>43</v>
      </c>
      <c r="P7270" s="269">
        <f>O7270*H7270</f>
        <v>0</v>
      </c>
      <c r="Q7270" s="269">
        <v>4.6999999999999999E-4</v>
      </c>
      <c r="R7270" s="269">
        <f>Q7270*H7270</f>
        <v>4.5902079999999998E-2</v>
      </c>
      <c r="S7270" s="269">
        <v>0</v>
      </c>
      <c r="T7270" s="270">
        <f>S7270*H7270</f>
        <v>0</v>
      </c>
      <c r="AR7270" s="271" t="s">
        <v>495</v>
      </c>
      <c r="AT7270" s="271" t="s">
        <v>368</v>
      </c>
      <c r="AU7270" s="271" t="s">
        <v>90</v>
      </c>
      <c r="AY7270" s="53" t="s">
        <v>366</v>
      </c>
      <c r="BE7270" s="179">
        <f>IF(N7270="základná",J7270,0)</f>
        <v>0</v>
      </c>
      <c r="BF7270" s="179">
        <f>IF(N7270="znížená",J7270,0)</f>
        <v>0</v>
      </c>
      <c r="BG7270" s="179">
        <f>IF(N7270="zákl. prenesená",J7270,0)</f>
        <v>0</v>
      </c>
      <c r="BH7270" s="179">
        <f>IF(N7270="zníž. prenesená",J7270,0)</f>
        <v>0</v>
      </c>
      <c r="BI7270" s="179">
        <f>IF(N7270="nulová",J7270,0)</f>
        <v>0</v>
      </c>
      <c r="BJ7270" s="53" t="s">
        <v>90</v>
      </c>
      <c r="BK7270" s="179">
        <f>ROUND(I7270*H7270,2)</f>
        <v>0</v>
      </c>
      <c r="BL7270" s="53" t="s">
        <v>495</v>
      </c>
      <c r="BM7270" s="271" t="s">
        <v>6275</v>
      </c>
    </row>
    <row r="7271" spans="2:65" s="280" customFormat="1">
      <c r="B7271" s="279"/>
      <c r="D7271" s="274" t="s">
        <v>373</v>
      </c>
      <c r="E7271" s="281" t="s">
        <v>1</v>
      </c>
      <c r="F7271" s="282" t="s">
        <v>291</v>
      </c>
      <c r="H7271" s="283">
        <v>97.664000000000001</v>
      </c>
      <c r="L7271" s="279"/>
      <c r="M7271" s="284"/>
      <c r="T7271" s="285"/>
      <c r="AT7271" s="281" t="s">
        <v>373</v>
      </c>
      <c r="AU7271" s="281" t="s">
        <v>90</v>
      </c>
      <c r="AV7271" s="280" t="s">
        <v>90</v>
      </c>
      <c r="AW7271" s="280" t="s">
        <v>31</v>
      </c>
      <c r="AX7271" s="280" t="s">
        <v>84</v>
      </c>
      <c r="AY7271" s="281" t="s">
        <v>366</v>
      </c>
    </row>
    <row r="7272" spans="2:65" s="74" customFormat="1" ht="21.75" customHeight="1">
      <c r="B7272" s="73"/>
      <c r="C7272" s="260" t="s">
        <v>6276</v>
      </c>
      <c r="D7272" s="260" t="s">
        <v>368</v>
      </c>
      <c r="E7272" s="261" t="s">
        <v>6277</v>
      </c>
      <c r="F7272" s="262" t="s">
        <v>6278</v>
      </c>
      <c r="G7272" s="263" t="s">
        <v>249</v>
      </c>
      <c r="H7272" s="264">
        <v>24.643999999999998</v>
      </c>
      <c r="I7272" s="26"/>
      <c r="J7272" s="266">
        <f>ROUND(I7272*H7272,2)</f>
        <v>0</v>
      </c>
      <c r="K7272" s="267"/>
      <c r="L7272" s="73"/>
      <c r="M7272" s="27" t="s">
        <v>1</v>
      </c>
      <c r="N7272" s="233" t="s">
        <v>43</v>
      </c>
      <c r="P7272" s="269">
        <f>O7272*H7272</f>
        <v>0</v>
      </c>
      <c r="Q7272" s="269">
        <v>6.9999999999999994E-5</v>
      </c>
      <c r="R7272" s="269">
        <f>Q7272*H7272</f>
        <v>1.7250799999999997E-3</v>
      </c>
      <c r="S7272" s="269">
        <v>0</v>
      </c>
      <c r="T7272" s="270">
        <f>S7272*H7272</f>
        <v>0</v>
      </c>
      <c r="AR7272" s="271" t="s">
        <v>495</v>
      </c>
      <c r="AT7272" s="271" t="s">
        <v>368</v>
      </c>
      <c r="AU7272" s="271" t="s">
        <v>90</v>
      </c>
      <c r="AY7272" s="53" t="s">
        <v>366</v>
      </c>
      <c r="BE7272" s="179">
        <f>IF(N7272="základná",J7272,0)</f>
        <v>0</v>
      </c>
      <c r="BF7272" s="179">
        <f>IF(N7272="znížená",J7272,0)</f>
        <v>0</v>
      </c>
      <c r="BG7272" s="179">
        <f>IF(N7272="zákl. prenesená",J7272,0)</f>
        <v>0</v>
      </c>
      <c r="BH7272" s="179">
        <f>IF(N7272="zníž. prenesená",J7272,0)</f>
        <v>0</v>
      </c>
      <c r="BI7272" s="179">
        <f>IF(N7272="nulová",J7272,0)</f>
        <v>0</v>
      </c>
      <c r="BJ7272" s="53" t="s">
        <v>90</v>
      </c>
      <c r="BK7272" s="179">
        <f>ROUND(I7272*H7272,2)</f>
        <v>0</v>
      </c>
      <c r="BL7272" s="53" t="s">
        <v>495</v>
      </c>
      <c r="BM7272" s="271" t="s">
        <v>6279</v>
      </c>
    </row>
    <row r="7273" spans="2:65" s="280" customFormat="1">
      <c r="B7273" s="279"/>
      <c r="D7273" s="274" t="s">
        <v>373</v>
      </c>
      <c r="E7273" s="281" t="s">
        <v>1</v>
      </c>
      <c r="F7273" s="282" t="s">
        <v>6258</v>
      </c>
      <c r="H7273" s="283">
        <v>24.643999999999998</v>
      </c>
      <c r="L7273" s="279"/>
      <c r="M7273" s="284"/>
      <c r="T7273" s="285"/>
      <c r="AT7273" s="281" t="s">
        <v>373</v>
      </c>
      <c r="AU7273" s="281" t="s">
        <v>90</v>
      </c>
      <c r="AV7273" s="280" t="s">
        <v>90</v>
      </c>
      <c r="AW7273" s="280" t="s">
        <v>31</v>
      </c>
      <c r="AX7273" s="280" t="s">
        <v>77</v>
      </c>
      <c r="AY7273" s="281" t="s">
        <v>366</v>
      </c>
    </row>
    <row r="7274" spans="2:65" s="287" customFormat="1">
      <c r="B7274" s="286"/>
      <c r="D7274" s="274" t="s">
        <v>373</v>
      </c>
      <c r="E7274" s="288" t="s">
        <v>1</v>
      </c>
      <c r="F7274" s="289" t="s">
        <v>378</v>
      </c>
      <c r="H7274" s="290">
        <v>24.643999999999998</v>
      </c>
      <c r="L7274" s="286"/>
      <c r="M7274" s="291"/>
      <c r="T7274" s="292"/>
      <c r="AT7274" s="288" t="s">
        <v>373</v>
      </c>
      <c r="AU7274" s="288" t="s">
        <v>90</v>
      </c>
      <c r="AV7274" s="287" t="s">
        <v>371</v>
      </c>
      <c r="AW7274" s="287" t="s">
        <v>31</v>
      </c>
      <c r="AX7274" s="287" t="s">
        <v>84</v>
      </c>
      <c r="AY7274" s="288" t="s">
        <v>366</v>
      </c>
    </row>
    <row r="7275" spans="2:65" s="249" customFormat="1" ht="22.9" customHeight="1">
      <c r="B7275" s="248"/>
      <c r="D7275" s="250" t="s">
        <v>76</v>
      </c>
      <c r="E7275" s="258" t="s">
        <v>6280</v>
      </c>
      <c r="F7275" s="258" t="s">
        <v>6281</v>
      </c>
      <c r="J7275" s="259">
        <f>BK7275</f>
        <v>0</v>
      </c>
      <c r="L7275" s="248"/>
      <c r="M7275" s="253"/>
      <c r="P7275" s="254">
        <f>SUM(P7276:P8174)</f>
        <v>0</v>
      </c>
      <c r="R7275" s="254">
        <f>SUM(R7276:R8174)</f>
        <v>3.6068999699999993</v>
      </c>
      <c r="T7275" s="255">
        <f>SUM(T7276:T8174)</f>
        <v>0</v>
      </c>
      <c r="AR7275" s="250" t="s">
        <v>90</v>
      </c>
      <c r="AT7275" s="256" t="s">
        <v>76</v>
      </c>
      <c r="AU7275" s="256" t="s">
        <v>84</v>
      </c>
      <c r="AY7275" s="250" t="s">
        <v>366</v>
      </c>
      <c r="BK7275" s="257">
        <f>SUM(BK7276:BK8174)</f>
        <v>0</v>
      </c>
    </row>
    <row r="7276" spans="2:65" s="74" customFormat="1" ht="37.9" customHeight="1">
      <c r="B7276" s="73"/>
      <c r="C7276" s="260" t="s">
        <v>6282</v>
      </c>
      <c r="D7276" s="260" t="s">
        <v>368</v>
      </c>
      <c r="E7276" s="261" t="s">
        <v>6283</v>
      </c>
      <c r="F7276" s="262" t="s">
        <v>6284</v>
      </c>
      <c r="G7276" s="263" t="s">
        <v>249</v>
      </c>
      <c r="H7276" s="264">
        <v>8797.3169999999991</v>
      </c>
      <c r="I7276" s="26"/>
      <c r="J7276" s="266">
        <f>ROUND(I7276*H7276,2)</f>
        <v>0</v>
      </c>
      <c r="K7276" s="267"/>
      <c r="L7276" s="73"/>
      <c r="M7276" s="27" t="s">
        <v>1</v>
      </c>
      <c r="N7276" s="233" t="s">
        <v>43</v>
      </c>
      <c r="P7276" s="269">
        <f>O7276*H7276</f>
        <v>0</v>
      </c>
      <c r="Q7276" s="269">
        <v>2.7999999999999998E-4</v>
      </c>
      <c r="R7276" s="269">
        <f>Q7276*H7276</f>
        <v>2.4632487599999995</v>
      </c>
      <c r="S7276" s="269">
        <v>0</v>
      </c>
      <c r="T7276" s="270">
        <f>S7276*H7276</f>
        <v>0</v>
      </c>
      <c r="AR7276" s="271" t="s">
        <v>495</v>
      </c>
      <c r="AT7276" s="271" t="s">
        <v>368</v>
      </c>
      <c r="AU7276" s="271" t="s">
        <v>90</v>
      </c>
      <c r="AY7276" s="53" t="s">
        <v>366</v>
      </c>
      <c r="BE7276" s="179">
        <f>IF(N7276="základná",J7276,0)</f>
        <v>0</v>
      </c>
      <c r="BF7276" s="179">
        <f>IF(N7276="znížená",J7276,0)</f>
        <v>0</v>
      </c>
      <c r="BG7276" s="179">
        <f>IF(N7276="zákl. prenesená",J7276,0)</f>
        <v>0</v>
      </c>
      <c r="BH7276" s="179">
        <f>IF(N7276="zníž. prenesená",J7276,0)</f>
        <v>0</v>
      </c>
      <c r="BI7276" s="179">
        <f>IF(N7276="nulová",J7276,0)</f>
        <v>0</v>
      </c>
      <c r="BJ7276" s="53" t="s">
        <v>90</v>
      </c>
      <c r="BK7276" s="179">
        <f>ROUND(I7276*H7276,2)</f>
        <v>0</v>
      </c>
      <c r="BL7276" s="53" t="s">
        <v>495</v>
      </c>
      <c r="BM7276" s="271" t="s">
        <v>6285</v>
      </c>
    </row>
    <row r="7277" spans="2:65" s="273" customFormat="1">
      <c r="B7277" s="272"/>
      <c r="D7277" s="274" t="s">
        <v>373</v>
      </c>
      <c r="E7277" s="275" t="s">
        <v>1</v>
      </c>
      <c r="F7277" s="276" t="s">
        <v>6286</v>
      </c>
      <c r="H7277" s="275" t="s">
        <v>1</v>
      </c>
      <c r="L7277" s="272"/>
      <c r="M7277" s="277"/>
      <c r="T7277" s="278"/>
      <c r="AT7277" s="275" t="s">
        <v>373</v>
      </c>
      <c r="AU7277" s="275" t="s">
        <v>90</v>
      </c>
      <c r="AV7277" s="273" t="s">
        <v>84</v>
      </c>
      <c r="AW7277" s="273" t="s">
        <v>31</v>
      </c>
      <c r="AX7277" s="273" t="s">
        <v>77</v>
      </c>
      <c r="AY7277" s="275" t="s">
        <v>366</v>
      </c>
    </row>
    <row r="7278" spans="2:65" s="273" customFormat="1">
      <c r="B7278" s="272"/>
      <c r="D7278" s="274" t="s">
        <v>373</v>
      </c>
      <c r="E7278" s="275" t="s">
        <v>1</v>
      </c>
      <c r="F7278" s="276" t="s">
        <v>6287</v>
      </c>
      <c r="H7278" s="275" t="s">
        <v>1</v>
      </c>
      <c r="L7278" s="272"/>
      <c r="M7278" s="277"/>
      <c r="T7278" s="278"/>
      <c r="AT7278" s="275" t="s">
        <v>373</v>
      </c>
      <c r="AU7278" s="275" t="s">
        <v>90</v>
      </c>
      <c r="AV7278" s="273" t="s">
        <v>84</v>
      </c>
      <c r="AW7278" s="273" t="s">
        <v>31</v>
      </c>
      <c r="AX7278" s="273" t="s">
        <v>77</v>
      </c>
      <c r="AY7278" s="275" t="s">
        <v>366</v>
      </c>
    </row>
    <row r="7279" spans="2:65" s="273" customFormat="1">
      <c r="B7279" s="272"/>
      <c r="D7279" s="274" t="s">
        <v>373</v>
      </c>
      <c r="E7279" s="275" t="s">
        <v>1</v>
      </c>
      <c r="F7279" s="276" t="s">
        <v>1742</v>
      </c>
      <c r="H7279" s="275" t="s">
        <v>1</v>
      </c>
      <c r="L7279" s="272"/>
      <c r="M7279" s="277"/>
      <c r="T7279" s="278"/>
      <c r="AT7279" s="275" t="s">
        <v>373</v>
      </c>
      <c r="AU7279" s="275" t="s">
        <v>90</v>
      </c>
      <c r="AV7279" s="273" t="s">
        <v>84</v>
      </c>
      <c r="AW7279" s="273" t="s">
        <v>31</v>
      </c>
      <c r="AX7279" s="273" t="s">
        <v>77</v>
      </c>
      <c r="AY7279" s="275" t="s">
        <v>366</v>
      </c>
    </row>
    <row r="7280" spans="2:65" s="280" customFormat="1">
      <c r="B7280" s="279"/>
      <c r="D7280" s="274" t="s">
        <v>373</v>
      </c>
      <c r="E7280" s="281" t="s">
        <v>1</v>
      </c>
      <c r="F7280" s="282" t="s">
        <v>6288</v>
      </c>
      <c r="H7280" s="283">
        <v>18.564</v>
      </c>
      <c r="L7280" s="279"/>
      <c r="M7280" s="284"/>
      <c r="T7280" s="285"/>
      <c r="AT7280" s="281" t="s">
        <v>373</v>
      </c>
      <c r="AU7280" s="281" t="s">
        <v>90</v>
      </c>
      <c r="AV7280" s="280" t="s">
        <v>90</v>
      </c>
      <c r="AW7280" s="280" t="s">
        <v>31</v>
      </c>
      <c r="AX7280" s="280" t="s">
        <v>77</v>
      </c>
      <c r="AY7280" s="281" t="s">
        <v>366</v>
      </c>
    </row>
    <row r="7281" spans="2:51" s="280" customFormat="1">
      <c r="B7281" s="279"/>
      <c r="D7281" s="274" t="s">
        <v>373</v>
      </c>
      <c r="E7281" s="281" t="s">
        <v>1</v>
      </c>
      <c r="F7281" s="282" t="s">
        <v>1716</v>
      </c>
      <c r="H7281" s="283">
        <v>-1.9350000000000001</v>
      </c>
      <c r="L7281" s="279"/>
      <c r="M7281" s="284"/>
      <c r="T7281" s="285"/>
      <c r="AT7281" s="281" t="s">
        <v>373</v>
      </c>
      <c r="AU7281" s="281" t="s">
        <v>90</v>
      </c>
      <c r="AV7281" s="280" t="s">
        <v>90</v>
      </c>
      <c r="AW7281" s="280" t="s">
        <v>31</v>
      </c>
      <c r="AX7281" s="280" t="s">
        <v>77</v>
      </c>
      <c r="AY7281" s="281" t="s">
        <v>366</v>
      </c>
    </row>
    <row r="7282" spans="2:51" s="273" customFormat="1">
      <c r="B7282" s="272"/>
      <c r="D7282" s="274" t="s">
        <v>373</v>
      </c>
      <c r="E7282" s="275" t="s">
        <v>1</v>
      </c>
      <c r="F7282" s="276" t="s">
        <v>1903</v>
      </c>
      <c r="H7282" s="275" t="s">
        <v>1</v>
      </c>
      <c r="L7282" s="272"/>
      <c r="M7282" s="277"/>
      <c r="T7282" s="278"/>
      <c r="AT7282" s="275" t="s">
        <v>373</v>
      </c>
      <c r="AU7282" s="275" t="s">
        <v>90</v>
      </c>
      <c r="AV7282" s="273" t="s">
        <v>84</v>
      </c>
      <c r="AW7282" s="273" t="s">
        <v>31</v>
      </c>
      <c r="AX7282" s="273" t="s">
        <v>77</v>
      </c>
      <c r="AY7282" s="275" t="s">
        <v>366</v>
      </c>
    </row>
    <row r="7283" spans="2:51" s="280" customFormat="1">
      <c r="B7283" s="279"/>
      <c r="D7283" s="274" t="s">
        <v>373</v>
      </c>
      <c r="E7283" s="281" t="s">
        <v>1</v>
      </c>
      <c r="F7283" s="282" t="s">
        <v>6289</v>
      </c>
      <c r="H7283" s="283">
        <v>11.371</v>
      </c>
      <c r="L7283" s="279"/>
      <c r="M7283" s="284"/>
      <c r="T7283" s="285"/>
      <c r="AT7283" s="281" t="s">
        <v>373</v>
      </c>
      <c r="AU7283" s="281" t="s">
        <v>90</v>
      </c>
      <c r="AV7283" s="280" t="s">
        <v>90</v>
      </c>
      <c r="AW7283" s="280" t="s">
        <v>31</v>
      </c>
      <c r="AX7283" s="280" t="s">
        <v>77</v>
      </c>
      <c r="AY7283" s="281" t="s">
        <v>366</v>
      </c>
    </row>
    <row r="7284" spans="2:51" s="273" customFormat="1">
      <c r="B7284" s="272"/>
      <c r="D7284" s="274" t="s">
        <v>373</v>
      </c>
      <c r="E7284" s="275" t="s">
        <v>1</v>
      </c>
      <c r="F7284" s="276" t="s">
        <v>1744</v>
      </c>
      <c r="H7284" s="275" t="s">
        <v>1</v>
      </c>
      <c r="L7284" s="272"/>
      <c r="M7284" s="277"/>
      <c r="T7284" s="278"/>
      <c r="AT7284" s="275" t="s">
        <v>373</v>
      </c>
      <c r="AU7284" s="275" t="s">
        <v>90</v>
      </c>
      <c r="AV7284" s="273" t="s">
        <v>84</v>
      </c>
      <c r="AW7284" s="273" t="s">
        <v>31</v>
      </c>
      <c r="AX7284" s="273" t="s">
        <v>77</v>
      </c>
      <c r="AY7284" s="275" t="s">
        <v>366</v>
      </c>
    </row>
    <row r="7285" spans="2:51" s="280" customFormat="1">
      <c r="B7285" s="279"/>
      <c r="D7285" s="274" t="s">
        <v>373</v>
      </c>
      <c r="E7285" s="281" t="s">
        <v>1</v>
      </c>
      <c r="F7285" s="282" t="s">
        <v>6290</v>
      </c>
      <c r="H7285" s="283">
        <v>23.513000000000002</v>
      </c>
      <c r="L7285" s="279"/>
      <c r="M7285" s="284"/>
      <c r="T7285" s="285"/>
      <c r="AT7285" s="281" t="s">
        <v>373</v>
      </c>
      <c r="AU7285" s="281" t="s">
        <v>90</v>
      </c>
      <c r="AV7285" s="280" t="s">
        <v>90</v>
      </c>
      <c r="AW7285" s="280" t="s">
        <v>31</v>
      </c>
      <c r="AX7285" s="280" t="s">
        <v>77</v>
      </c>
      <c r="AY7285" s="281" t="s">
        <v>366</v>
      </c>
    </row>
    <row r="7286" spans="2:51" s="273" customFormat="1">
      <c r="B7286" s="272"/>
      <c r="D7286" s="274" t="s">
        <v>373</v>
      </c>
      <c r="E7286" s="275" t="s">
        <v>1</v>
      </c>
      <c r="F7286" s="276" t="s">
        <v>2133</v>
      </c>
      <c r="H7286" s="275" t="s">
        <v>1</v>
      </c>
      <c r="L7286" s="272"/>
      <c r="M7286" s="277"/>
      <c r="T7286" s="278"/>
      <c r="AT7286" s="275" t="s">
        <v>373</v>
      </c>
      <c r="AU7286" s="275" t="s">
        <v>90</v>
      </c>
      <c r="AV7286" s="273" t="s">
        <v>84</v>
      </c>
      <c r="AW7286" s="273" t="s">
        <v>31</v>
      </c>
      <c r="AX7286" s="273" t="s">
        <v>77</v>
      </c>
      <c r="AY7286" s="275" t="s">
        <v>366</v>
      </c>
    </row>
    <row r="7287" spans="2:51" s="280" customFormat="1">
      <c r="B7287" s="279"/>
      <c r="D7287" s="274" t="s">
        <v>373</v>
      </c>
      <c r="E7287" s="281" t="s">
        <v>1</v>
      </c>
      <c r="F7287" s="282" t="s">
        <v>6291</v>
      </c>
      <c r="H7287" s="283">
        <v>47.026000000000003</v>
      </c>
      <c r="L7287" s="279"/>
      <c r="M7287" s="284"/>
      <c r="T7287" s="285"/>
      <c r="AT7287" s="281" t="s">
        <v>373</v>
      </c>
      <c r="AU7287" s="281" t="s">
        <v>90</v>
      </c>
      <c r="AV7287" s="280" t="s">
        <v>90</v>
      </c>
      <c r="AW7287" s="280" t="s">
        <v>31</v>
      </c>
      <c r="AX7287" s="280" t="s">
        <v>77</v>
      </c>
      <c r="AY7287" s="281" t="s">
        <v>366</v>
      </c>
    </row>
    <row r="7288" spans="2:51" s="273" customFormat="1">
      <c r="B7288" s="272"/>
      <c r="D7288" s="274" t="s">
        <v>373</v>
      </c>
      <c r="E7288" s="275" t="s">
        <v>1</v>
      </c>
      <c r="F7288" s="276" t="s">
        <v>1971</v>
      </c>
      <c r="H7288" s="275" t="s">
        <v>1</v>
      </c>
      <c r="L7288" s="272"/>
      <c r="M7288" s="277"/>
      <c r="T7288" s="278"/>
      <c r="AT7288" s="275" t="s">
        <v>373</v>
      </c>
      <c r="AU7288" s="275" t="s">
        <v>90</v>
      </c>
      <c r="AV7288" s="273" t="s">
        <v>84</v>
      </c>
      <c r="AW7288" s="273" t="s">
        <v>31</v>
      </c>
      <c r="AX7288" s="273" t="s">
        <v>77</v>
      </c>
      <c r="AY7288" s="275" t="s">
        <v>366</v>
      </c>
    </row>
    <row r="7289" spans="2:51" s="280" customFormat="1">
      <c r="B7289" s="279"/>
      <c r="D7289" s="274" t="s">
        <v>373</v>
      </c>
      <c r="E7289" s="281" t="s">
        <v>1</v>
      </c>
      <c r="F7289" s="282" t="s">
        <v>6292</v>
      </c>
      <c r="H7289" s="283">
        <v>23.492999999999999</v>
      </c>
      <c r="L7289" s="279"/>
      <c r="M7289" s="284"/>
      <c r="T7289" s="285"/>
      <c r="AT7289" s="281" t="s">
        <v>373</v>
      </c>
      <c r="AU7289" s="281" t="s">
        <v>90</v>
      </c>
      <c r="AV7289" s="280" t="s">
        <v>90</v>
      </c>
      <c r="AW7289" s="280" t="s">
        <v>31</v>
      </c>
      <c r="AX7289" s="280" t="s">
        <v>77</v>
      </c>
      <c r="AY7289" s="281" t="s">
        <v>366</v>
      </c>
    </row>
    <row r="7290" spans="2:51" s="273" customFormat="1">
      <c r="B7290" s="272"/>
      <c r="D7290" s="274" t="s">
        <v>373</v>
      </c>
      <c r="E7290" s="275" t="s">
        <v>1</v>
      </c>
      <c r="F7290" s="276" t="s">
        <v>1973</v>
      </c>
      <c r="H7290" s="275" t="s">
        <v>1</v>
      </c>
      <c r="L7290" s="272"/>
      <c r="M7290" s="277"/>
      <c r="T7290" s="278"/>
      <c r="AT7290" s="275" t="s">
        <v>373</v>
      </c>
      <c r="AU7290" s="275" t="s">
        <v>90</v>
      </c>
      <c r="AV7290" s="273" t="s">
        <v>84</v>
      </c>
      <c r="AW7290" s="273" t="s">
        <v>31</v>
      </c>
      <c r="AX7290" s="273" t="s">
        <v>77</v>
      </c>
      <c r="AY7290" s="275" t="s">
        <v>366</v>
      </c>
    </row>
    <row r="7291" spans="2:51" s="280" customFormat="1">
      <c r="B7291" s="279"/>
      <c r="D7291" s="274" t="s">
        <v>373</v>
      </c>
      <c r="E7291" s="281" t="s">
        <v>1</v>
      </c>
      <c r="F7291" s="282" t="s">
        <v>6290</v>
      </c>
      <c r="H7291" s="283">
        <v>23.513000000000002</v>
      </c>
      <c r="L7291" s="279"/>
      <c r="M7291" s="284"/>
      <c r="T7291" s="285"/>
      <c r="AT7291" s="281" t="s">
        <v>373</v>
      </c>
      <c r="AU7291" s="281" t="s">
        <v>90</v>
      </c>
      <c r="AV7291" s="280" t="s">
        <v>90</v>
      </c>
      <c r="AW7291" s="280" t="s">
        <v>31</v>
      </c>
      <c r="AX7291" s="280" t="s">
        <v>77</v>
      </c>
      <c r="AY7291" s="281" t="s">
        <v>366</v>
      </c>
    </row>
    <row r="7292" spans="2:51" s="273" customFormat="1">
      <c r="B7292" s="272"/>
      <c r="D7292" s="274" t="s">
        <v>373</v>
      </c>
      <c r="E7292" s="275" t="s">
        <v>1</v>
      </c>
      <c r="F7292" s="276" t="s">
        <v>2138</v>
      </c>
      <c r="H7292" s="275" t="s">
        <v>1</v>
      </c>
      <c r="L7292" s="272"/>
      <c r="M7292" s="277"/>
      <c r="T7292" s="278"/>
      <c r="AT7292" s="275" t="s">
        <v>373</v>
      </c>
      <c r="AU7292" s="275" t="s">
        <v>90</v>
      </c>
      <c r="AV7292" s="273" t="s">
        <v>84</v>
      </c>
      <c r="AW7292" s="273" t="s">
        <v>31</v>
      </c>
      <c r="AX7292" s="273" t="s">
        <v>77</v>
      </c>
      <c r="AY7292" s="275" t="s">
        <v>366</v>
      </c>
    </row>
    <row r="7293" spans="2:51" s="280" customFormat="1">
      <c r="B7293" s="279"/>
      <c r="D7293" s="274" t="s">
        <v>373</v>
      </c>
      <c r="E7293" s="281" t="s">
        <v>1</v>
      </c>
      <c r="F7293" s="282" t="s">
        <v>6293</v>
      </c>
      <c r="H7293" s="283">
        <v>34.908000000000001</v>
      </c>
      <c r="L7293" s="279"/>
      <c r="M7293" s="284"/>
      <c r="T7293" s="285"/>
      <c r="AT7293" s="281" t="s">
        <v>373</v>
      </c>
      <c r="AU7293" s="281" t="s">
        <v>90</v>
      </c>
      <c r="AV7293" s="280" t="s">
        <v>90</v>
      </c>
      <c r="AW7293" s="280" t="s">
        <v>31</v>
      </c>
      <c r="AX7293" s="280" t="s">
        <v>77</v>
      </c>
      <c r="AY7293" s="281" t="s">
        <v>366</v>
      </c>
    </row>
    <row r="7294" spans="2:51" s="273" customFormat="1">
      <c r="B7294" s="272"/>
      <c r="D7294" s="274" t="s">
        <v>373</v>
      </c>
      <c r="E7294" s="275" t="s">
        <v>1</v>
      </c>
      <c r="F7294" s="276" t="s">
        <v>1906</v>
      </c>
      <c r="H7294" s="275" t="s">
        <v>1</v>
      </c>
      <c r="L7294" s="272"/>
      <c r="M7294" s="277"/>
      <c r="T7294" s="278"/>
      <c r="AT7294" s="275" t="s">
        <v>373</v>
      </c>
      <c r="AU7294" s="275" t="s">
        <v>90</v>
      </c>
      <c r="AV7294" s="273" t="s">
        <v>84</v>
      </c>
      <c r="AW7294" s="273" t="s">
        <v>31</v>
      </c>
      <c r="AX7294" s="273" t="s">
        <v>77</v>
      </c>
      <c r="AY7294" s="275" t="s">
        <v>366</v>
      </c>
    </row>
    <row r="7295" spans="2:51" s="280" customFormat="1">
      <c r="B7295" s="279"/>
      <c r="D7295" s="274" t="s">
        <v>373</v>
      </c>
      <c r="E7295" s="281" t="s">
        <v>1</v>
      </c>
      <c r="F7295" s="282" t="s">
        <v>6294</v>
      </c>
      <c r="H7295" s="283">
        <v>9.9090000000000007</v>
      </c>
      <c r="L7295" s="279"/>
      <c r="M7295" s="284"/>
      <c r="T7295" s="285"/>
      <c r="AT7295" s="281" t="s">
        <v>373</v>
      </c>
      <c r="AU7295" s="281" t="s">
        <v>90</v>
      </c>
      <c r="AV7295" s="280" t="s">
        <v>90</v>
      </c>
      <c r="AW7295" s="280" t="s">
        <v>31</v>
      </c>
      <c r="AX7295" s="280" t="s">
        <v>77</v>
      </c>
      <c r="AY7295" s="281" t="s">
        <v>366</v>
      </c>
    </row>
    <row r="7296" spans="2:51" s="273" customFormat="1">
      <c r="B7296" s="272"/>
      <c r="D7296" s="274" t="s">
        <v>373</v>
      </c>
      <c r="E7296" s="275" t="s">
        <v>1</v>
      </c>
      <c r="F7296" s="276" t="s">
        <v>1811</v>
      </c>
      <c r="H7296" s="275" t="s">
        <v>1</v>
      </c>
      <c r="L7296" s="272"/>
      <c r="M7296" s="277"/>
      <c r="T7296" s="278"/>
      <c r="AT7296" s="275" t="s">
        <v>373</v>
      </c>
      <c r="AU7296" s="275" t="s">
        <v>90</v>
      </c>
      <c r="AV7296" s="273" t="s">
        <v>84</v>
      </c>
      <c r="AW7296" s="273" t="s">
        <v>31</v>
      </c>
      <c r="AX7296" s="273" t="s">
        <v>77</v>
      </c>
      <c r="AY7296" s="275" t="s">
        <v>366</v>
      </c>
    </row>
    <row r="7297" spans="2:51" s="280" customFormat="1">
      <c r="B7297" s="279"/>
      <c r="D7297" s="274" t="s">
        <v>373</v>
      </c>
      <c r="E7297" s="281" t="s">
        <v>1</v>
      </c>
      <c r="F7297" s="282" t="s">
        <v>6295</v>
      </c>
      <c r="H7297" s="283">
        <v>28.338000000000001</v>
      </c>
      <c r="L7297" s="279"/>
      <c r="M7297" s="284"/>
      <c r="T7297" s="285"/>
      <c r="AT7297" s="281" t="s">
        <v>373</v>
      </c>
      <c r="AU7297" s="281" t="s">
        <v>90</v>
      </c>
      <c r="AV7297" s="280" t="s">
        <v>90</v>
      </c>
      <c r="AW7297" s="280" t="s">
        <v>31</v>
      </c>
      <c r="AX7297" s="280" t="s">
        <v>77</v>
      </c>
      <c r="AY7297" s="281" t="s">
        <v>366</v>
      </c>
    </row>
    <row r="7298" spans="2:51" s="273" customFormat="1">
      <c r="B7298" s="272"/>
      <c r="D7298" s="274" t="s">
        <v>373</v>
      </c>
      <c r="E7298" s="275" t="s">
        <v>1</v>
      </c>
      <c r="F7298" s="276" t="s">
        <v>1594</v>
      </c>
      <c r="H7298" s="275" t="s">
        <v>1</v>
      </c>
      <c r="L7298" s="272"/>
      <c r="M7298" s="277"/>
      <c r="T7298" s="278"/>
      <c r="AT7298" s="275" t="s">
        <v>373</v>
      </c>
      <c r="AU7298" s="275" t="s">
        <v>90</v>
      </c>
      <c r="AV7298" s="273" t="s">
        <v>84</v>
      </c>
      <c r="AW7298" s="273" t="s">
        <v>31</v>
      </c>
      <c r="AX7298" s="273" t="s">
        <v>77</v>
      </c>
      <c r="AY7298" s="275" t="s">
        <v>366</v>
      </c>
    </row>
    <row r="7299" spans="2:51" s="280" customFormat="1">
      <c r="B7299" s="279"/>
      <c r="D7299" s="274" t="s">
        <v>373</v>
      </c>
      <c r="E7299" s="281" t="s">
        <v>1</v>
      </c>
      <c r="F7299" s="282" t="s">
        <v>6296</v>
      </c>
      <c r="H7299" s="283">
        <v>14.407999999999999</v>
      </c>
      <c r="L7299" s="279"/>
      <c r="M7299" s="284"/>
      <c r="T7299" s="285"/>
      <c r="AT7299" s="281" t="s">
        <v>373</v>
      </c>
      <c r="AU7299" s="281" t="s">
        <v>90</v>
      </c>
      <c r="AV7299" s="280" t="s">
        <v>90</v>
      </c>
      <c r="AW7299" s="280" t="s">
        <v>31</v>
      </c>
      <c r="AX7299" s="280" t="s">
        <v>77</v>
      </c>
      <c r="AY7299" s="281" t="s">
        <v>366</v>
      </c>
    </row>
    <row r="7300" spans="2:51" s="273" customFormat="1">
      <c r="B7300" s="272"/>
      <c r="D7300" s="274" t="s">
        <v>373</v>
      </c>
      <c r="E7300" s="275" t="s">
        <v>1</v>
      </c>
      <c r="F7300" s="276" t="s">
        <v>1809</v>
      </c>
      <c r="H7300" s="275" t="s">
        <v>1</v>
      </c>
      <c r="L7300" s="272"/>
      <c r="M7300" s="277"/>
      <c r="T7300" s="278"/>
      <c r="AT7300" s="275" t="s">
        <v>373</v>
      </c>
      <c r="AU7300" s="275" t="s">
        <v>90</v>
      </c>
      <c r="AV7300" s="273" t="s">
        <v>84</v>
      </c>
      <c r="AW7300" s="273" t="s">
        <v>31</v>
      </c>
      <c r="AX7300" s="273" t="s">
        <v>77</v>
      </c>
      <c r="AY7300" s="275" t="s">
        <v>366</v>
      </c>
    </row>
    <row r="7301" spans="2:51" s="280" customFormat="1">
      <c r="B7301" s="279"/>
      <c r="D7301" s="274" t="s">
        <v>373</v>
      </c>
      <c r="E7301" s="281" t="s">
        <v>1</v>
      </c>
      <c r="F7301" s="282" t="s">
        <v>2154</v>
      </c>
      <c r="H7301" s="283">
        <v>8.5399999999999991</v>
      </c>
      <c r="L7301" s="279"/>
      <c r="M7301" s="284"/>
      <c r="T7301" s="285"/>
      <c r="AT7301" s="281" t="s">
        <v>373</v>
      </c>
      <c r="AU7301" s="281" t="s">
        <v>90</v>
      </c>
      <c r="AV7301" s="280" t="s">
        <v>90</v>
      </c>
      <c r="AW7301" s="280" t="s">
        <v>31</v>
      </c>
      <c r="AX7301" s="280" t="s">
        <v>77</v>
      </c>
      <c r="AY7301" s="281" t="s">
        <v>366</v>
      </c>
    </row>
    <row r="7302" spans="2:51" s="280" customFormat="1">
      <c r="B7302" s="279"/>
      <c r="D7302" s="274" t="s">
        <v>373</v>
      </c>
      <c r="E7302" s="281" t="s">
        <v>1</v>
      </c>
      <c r="F7302" s="282" t="s">
        <v>6297</v>
      </c>
      <c r="H7302" s="283">
        <v>-0.7</v>
      </c>
      <c r="L7302" s="279"/>
      <c r="M7302" s="284"/>
      <c r="T7302" s="285"/>
      <c r="AT7302" s="281" t="s">
        <v>373</v>
      </c>
      <c r="AU7302" s="281" t="s">
        <v>90</v>
      </c>
      <c r="AV7302" s="280" t="s">
        <v>90</v>
      </c>
      <c r="AW7302" s="280" t="s">
        <v>31</v>
      </c>
      <c r="AX7302" s="280" t="s">
        <v>77</v>
      </c>
      <c r="AY7302" s="281" t="s">
        <v>366</v>
      </c>
    </row>
    <row r="7303" spans="2:51" s="273" customFormat="1">
      <c r="B7303" s="272"/>
      <c r="D7303" s="274" t="s">
        <v>373</v>
      </c>
      <c r="E7303" s="275" t="s">
        <v>1</v>
      </c>
      <c r="F7303" s="276" t="s">
        <v>1755</v>
      </c>
      <c r="H7303" s="275" t="s">
        <v>1</v>
      </c>
      <c r="L7303" s="272"/>
      <c r="M7303" s="277"/>
      <c r="T7303" s="278"/>
      <c r="AT7303" s="275" t="s">
        <v>373</v>
      </c>
      <c r="AU7303" s="275" t="s">
        <v>90</v>
      </c>
      <c r="AV7303" s="273" t="s">
        <v>84</v>
      </c>
      <c r="AW7303" s="273" t="s">
        <v>31</v>
      </c>
      <c r="AX7303" s="273" t="s">
        <v>77</v>
      </c>
      <c r="AY7303" s="275" t="s">
        <v>366</v>
      </c>
    </row>
    <row r="7304" spans="2:51" s="280" customFormat="1">
      <c r="B7304" s="279"/>
      <c r="D7304" s="274" t="s">
        <v>373</v>
      </c>
      <c r="E7304" s="281" t="s">
        <v>1</v>
      </c>
      <c r="F7304" s="282" t="s">
        <v>6298</v>
      </c>
      <c r="H7304" s="283">
        <v>15.211</v>
      </c>
      <c r="L7304" s="279"/>
      <c r="M7304" s="284"/>
      <c r="T7304" s="285"/>
      <c r="AT7304" s="281" t="s">
        <v>373</v>
      </c>
      <c r="AU7304" s="281" t="s">
        <v>90</v>
      </c>
      <c r="AV7304" s="280" t="s">
        <v>90</v>
      </c>
      <c r="AW7304" s="280" t="s">
        <v>31</v>
      </c>
      <c r="AX7304" s="280" t="s">
        <v>77</v>
      </c>
      <c r="AY7304" s="281" t="s">
        <v>366</v>
      </c>
    </row>
    <row r="7305" spans="2:51" s="280" customFormat="1">
      <c r="B7305" s="279"/>
      <c r="D7305" s="274" t="s">
        <v>373</v>
      </c>
      <c r="E7305" s="281" t="s">
        <v>1</v>
      </c>
      <c r="F7305" s="282" t="s">
        <v>1908</v>
      </c>
      <c r="H7305" s="283">
        <v>-2.258</v>
      </c>
      <c r="L7305" s="279"/>
      <c r="M7305" s="284"/>
      <c r="T7305" s="285"/>
      <c r="AT7305" s="281" t="s">
        <v>373</v>
      </c>
      <c r="AU7305" s="281" t="s">
        <v>90</v>
      </c>
      <c r="AV7305" s="280" t="s">
        <v>90</v>
      </c>
      <c r="AW7305" s="280" t="s">
        <v>31</v>
      </c>
      <c r="AX7305" s="280" t="s">
        <v>77</v>
      </c>
      <c r="AY7305" s="281" t="s">
        <v>366</v>
      </c>
    </row>
    <row r="7306" spans="2:51" s="273" customFormat="1">
      <c r="B7306" s="272"/>
      <c r="D7306" s="274" t="s">
        <v>373</v>
      </c>
      <c r="E7306" s="275" t="s">
        <v>1</v>
      </c>
      <c r="F7306" s="276" t="s">
        <v>1757</v>
      </c>
      <c r="H7306" s="275" t="s">
        <v>1</v>
      </c>
      <c r="L7306" s="272"/>
      <c r="M7306" s="277"/>
      <c r="T7306" s="278"/>
      <c r="AT7306" s="275" t="s">
        <v>373</v>
      </c>
      <c r="AU7306" s="275" t="s">
        <v>90</v>
      </c>
      <c r="AV7306" s="273" t="s">
        <v>84</v>
      </c>
      <c r="AW7306" s="273" t="s">
        <v>31</v>
      </c>
      <c r="AX7306" s="273" t="s">
        <v>77</v>
      </c>
      <c r="AY7306" s="275" t="s">
        <v>366</v>
      </c>
    </row>
    <row r="7307" spans="2:51" s="280" customFormat="1">
      <c r="B7307" s="279"/>
      <c r="D7307" s="274" t="s">
        <v>373</v>
      </c>
      <c r="E7307" s="281" t="s">
        <v>1</v>
      </c>
      <c r="F7307" s="282" t="s">
        <v>6298</v>
      </c>
      <c r="H7307" s="283">
        <v>15.211</v>
      </c>
      <c r="L7307" s="279"/>
      <c r="M7307" s="284"/>
      <c r="T7307" s="285"/>
      <c r="AT7307" s="281" t="s">
        <v>373</v>
      </c>
      <c r="AU7307" s="281" t="s">
        <v>90</v>
      </c>
      <c r="AV7307" s="280" t="s">
        <v>90</v>
      </c>
      <c r="AW7307" s="280" t="s">
        <v>31</v>
      </c>
      <c r="AX7307" s="280" t="s">
        <v>77</v>
      </c>
      <c r="AY7307" s="281" t="s">
        <v>366</v>
      </c>
    </row>
    <row r="7308" spans="2:51" s="280" customFormat="1">
      <c r="B7308" s="279"/>
      <c r="D7308" s="274" t="s">
        <v>373</v>
      </c>
      <c r="E7308" s="281" t="s">
        <v>1</v>
      </c>
      <c r="F7308" s="282" t="s">
        <v>1908</v>
      </c>
      <c r="H7308" s="283">
        <v>-2.258</v>
      </c>
      <c r="L7308" s="279"/>
      <c r="M7308" s="284"/>
      <c r="T7308" s="285"/>
      <c r="AT7308" s="281" t="s">
        <v>373</v>
      </c>
      <c r="AU7308" s="281" t="s">
        <v>90</v>
      </c>
      <c r="AV7308" s="280" t="s">
        <v>90</v>
      </c>
      <c r="AW7308" s="280" t="s">
        <v>31</v>
      </c>
      <c r="AX7308" s="280" t="s">
        <v>77</v>
      </c>
      <c r="AY7308" s="281" t="s">
        <v>366</v>
      </c>
    </row>
    <row r="7309" spans="2:51" s="273" customFormat="1">
      <c r="B7309" s="272"/>
      <c r="D7309" s="274" t="s">
        <v>373</v>
      </c>
      <c r="E7309" s="275" t="s">
        <v>1</v>
      </c>
      <c r="F7309" s="276" t="s">
        <v>1597</v>
      </c>
      <c r="H7309" s="275" t="s">
        <v>1</v>
      </c>
      <c r="L7309" s="272"/>
      <c r="M7309" s="277"/>
      <c r="T7309" s="278"/>
      <c r="AT7309" s="275" t="s">
        <v>373</v>
      </c>
      <c r="AU7309" s="275" t="s">
        <v>90</v>
      </c>
      <c r="AV7309" s="273" t="s">
        <v>84</v>
      </c>
      <c r="AW7309" s="273" t="s">
        <v>31</v>
      </c>
      <c r="AX7309" s="273" t="s">
        <v>77</v>
      </c>
      <c r="AY7309" s="275" t="s">
        <v>366</v>
      </c>
    </row>
    <row r="7310" spans="2:51" s="273" customFormat="1">
      <c r="B7310" s="272"/>
      <c r="D7310" s="274" t="s">
        <v>373</v>
      </c>
      <c r="E7310" s="275" t="s">
        <v>1</v>
      </c>
      <c r="F7310" s="276" t="s">
        <v>6299</v>
      </c>
      <c r="H7310" s="275" t="s">
        <v>1</v>
      </c>
      <c r="L7310" s="272"/>
      <c r="M7310" s="277"/>
      <c r="T7310" s="278"/>
      <c r="AT7310" s="275" t="s">
        <v>373</v>
      </c>
      <c r="AU7310" s="275" t="s">
        <v>90</v>
      </c>
      <c r="AV7310" s="273" t="s">
        <v>84</v>
      </c>
      <c r="AW7310" s="273" t="s">
        <v>31</v>
      </c>
      <c r="AX7310" s="273" t="s">
        <v>77</v>
      </c>
      <c r="AY7310" s="275" t="s">
        <v>366</v>
      </c>
    </row>
    <row r="7311" spans="2:51" s="280" customFormat="1">
      <c r="B7311" s="279"/>
      <c r="D7311" s="274" t="s">
        <v>373</v>
      </c>
      <c r="E7311" s="281" t="s">
        <v>1</v>
      </c>
      <c r="F7311" s="282" t="s">
        <v>6300</v>
      </c>
      <c r="H7311" s="283">
        <v>155.29499999999999</v>
      </c>
      <c r="L7311" s="279"/>
      <c r="M7311" s="284"/>
      <c r="T7311" s="285"/>
      <c r="AT7311" s="281" t="s">
        <v>373</v>
      </c>
      <c r="AU7311" s="281" t="s">
        <v>90</v>
      </c>
      <c r="AV7311" s="280" t="s">
        <v>90</v>
      </c>
      <c r="AW7311" s="280" t="s">
        <v>31</v>
      </c>
      <c r="AX7311" s="280" t="s">
        <v>77</v>
      </c>
      <c r="AY7311" s="281" t="s">
        <v>366</v>
      </c>
    </row>
    <row r="7312" spans="2:51" s="280" customFormat="1">
      <c r="B7312" s="279"/>
      <c r="D7312" s="274" t="s">
        <v>373</v>
      </c>
      <c r="E7312" s="281" t="s">
        <v>1</v>
      </c>
      <c r="F7312" s="282" t="s">
        <v>6301</v>
      </c>
      <c r="H7312" s="283">
        <v>-13.038</v>
      </c>
      <c r="L7312" s="279"/>
      <c r="M7312" s="284"/>
      <c r="T7312" s="285"/>
      <c r="AT7312" s="281" t="s">
        <v>373</v>
      </c>
      <c r="AU7312" s="281" t="s">
        <v>90</v>
      </c>
      <c r="AV7312" s="280" t="s">
        <v>90</v>
      </c>
      <c r="AW7312" s="280" t="s">
        <v>31</v>
      </c>
      <c r="AX7312" s="280" t="s">
        <v>77</v>
      </c>
      <c r="AY7312" s="281" t="s">
        <v>366</v>
      </c>
    </row>
    <row r="7313" spans="2:51" s="273" customFormat="1">
      <c r="B7313" s="272"/>
      <c r="D7313" s="274" t="s">
        <v>373</v>
      </c>
      <c r="E7313" s="275" t="s">
        <v>1</v>
      </c>
      <c r="F7313" s="276" t="s">
        <v>2192</v>
      </c>
      <c r="H7313" s="275" t="s">
        <v>1</v>
      </c>
      <c r="L7313" s="272"/>
      <c r="M7313" s="277"/>
      <c r="T7313" s="278"/>
      <c r="AT7313" s="275" t="s">
        <v>373</v>
      </c>
      <c r="AU7313" s="275" t="s">
        <v>90</v>
      </c>
      <c r="AV7313" s="273" t="s">
        <v>84</v>
      </c>
      <c r="AW7313" s="273" t="s">
        <v>31</v>
      </c>
      <c r="AX7313" s="273" t="s">
        <v>77</v>
      </c>
      <c r="AY7313" s="275" t="s">
        <v>366</v>
      </c>
    </row>
    <row r="7314" spans="2:51" s="280" customFormat="1">
      <c r="B7314" s="279"/>
      <c r="D7314" s="274" t="s">
        <v>373</v>
      </c>
      <c r="E7314" s="281" t="s">
        <v>1</v>
      </c>
      <c r="F7314" s="282" t="s">
        <v>6302</v>
      </c>
      <c r="H7314" s="283">
        <v>51.765000000000001</v>
      </c>
      <c r="L7314" s="279"/>
      <c r="M7314" s="284"/>
      <c r="T7314" s="285"/>
      <c r="AT7314" s="281" t="s">
        <v>373</v>
      </c>
      <c r="AU7314" s="281" t="s">
        <v>90</v>
      </c>
      <c r="AV7314" s="280" t="s">
        <v>90</v>
      </c>
      <c r="AW7314" s="280" t="s">
        <v>31</v>
      </c>
      <c r="AX7314" s="280" t="s">
        <v>77</v>
      </c>
      <c r="AY7314" s="281" t="s">
        <v>366</v>
      </c>
    </row>
    <row r="7315" spans="2:51" s="280" customFormat="1">
      <c r="B7315" s="279"/>
      <c r="D7315" s="274" t="s">
        <v>373</v>
      </c>
      <c r="E7315" s="281" t="s">
        <v>1</v>
      </c>
      <c r="F7315" s="282" t="s">
        <v>6303</v>
      </c>
      <c r="H7315" s="283">
        <v>-4.3460000000000001</v>
      </c>
      <c r="L7315" s="279"/>
      <c r="M7315" s="284"/>
      <c r="T7315" s="285"/>
      <c r="AT7315" s="281" t="s">
        <v>373</v>
      </c>
      <c r="AU7315" s="281" t="s">
        <v>90</v>
      </c>
      <c r="AV7315" s="280" t="s">
        <v>90</v>
      </c>
      <c r="AW7315" s="280" t="s">
        <v>31</v>
      </c>
      <c r="AX7315" s="280" t="s">
        <v>77</v>
      </c>
      <c r="AY7315" s="281" t="s">
        <v>366</v>
      </c>
    </row>
    <row r="7316" spans="2:51" s="273" customFormat="1">
      <c r="B7316" s="272"/>
      <c r="D7316" s="274" t="s">
        <v>373</v>
      </c>
      <c r="E7316" s="275" t="s">
        <v>1</v>
      </c>
      <c r="F7316" s="276" t="s">
        <v>1768</v>
      </c>
      <c r="H7316" s="275" t="s">
        <v>1</v>
      </c>
      <c r="L7316" s="272"/>
      <c r="M7316" s="277"/>
      <c r="T7316" s="278"/>
      <c r="AT7316" s="275" t="s">
        <v>373</v>
      </c>
      <c r="AU7316" s="275" t="s">
        <v>90</v>
      </c>
      <c r="AV7316" s="273" t="s">
        <v>84</v>
      </c>
      <c r="AW7316" s="273" t="s">
        <v>31</v>
      </c>
      <c r="AX7316" s="273" t="s">
        <v>77</v>
      </c>
      <c r="AY7316" s="275" t="s">
        <v>366</v>
      </c>
    </row>
    <row r="7317" spans="2:51" s="280" customFormat="1">
      <c r="B7317" s="279"/>
      <c r="D7317" s="274" t="s">
        <v>373</v>
      </c>
      <c r="E7317" s="281" t="s">
        <v>1</v>
      </c>
      <c r="F7317" s="282" t="s">
        <v>6304</v>
      </c>
      <c r="H7317" s="283">
        <v>25.664999999999999</v>
      </c>
      <c r="L7317" s="279"/>
      <c r="M7317" s="284"/>
      <c r="T7317" s="285"/>
      <c r="AT7317" s="281" t="s">
        <v>373</v>
      </c>
      <c r="AU7317" s="281" t="s">
        <v>90</v>
      </c>
      <c r="AV7317" s="280" t="s">
        <v>90</v>
      </c>
      <c r="AW7317" s="280" t="s">
        <v>31</v>
      </c>
      <c r="AX7317" s="280" t="s">
        <v>77</v>
      </c>
      <c r="AY7317" s="281" t="s">
        <v>366</v>
      </c>
    </row>
    <row r="7318" spans="2:51" s="280" customFormat="1">
      <c r="B7318" s="279"/>
      <c r="D7318" s="274" t="s">
        <v>373</v>
      </c>
      <c r="E7318" s="281" t="s">
        <v>1</v>
      </c>
      <c r="F7318" s="282" t="s">
        <v>1908</v>
      </c>
      <c r="H7318" s="283">
        <v>-2.258</v>
      </c>
      <c r="L7318" s="279"/>
      <c r="M7318" s="284"/>
      <c r="T7318" s="285"/>
      <c r="AT7318" s="281" t="s">
        <v>373</v>
      </c>
      <c r="AU7318" s="281" t="s">
        <v>90</v>
      </c>
      <c r="AV7318" s="280" t="s">
        <v>90</v>
      </c>
      <c r="AW7318" s="280" t="s">
        <v>31</v>
      </c>
      <c r="AX7318" s="280" t="s">
        <v>77</v>
      </c>
      <c r="AY7318" s="281" t="s">
        <v>366</v>
      </c>
    </row>
    <row r="7319" spans="2:51" s="273" customFormat="1">
      <c r="B7319" s="272"/>
      <c r="D7319" s="274" t="s">
        <v>373</v>
      </c>
      <c r="E7319" s="275" t="s">
        <v>1</v>
      </c>
      <c r="F7319" s="276" t="s">
        <v>1822</v>
      </c>
      <c r="H7319" s="275" t="s">
        <v>1</v>
      </c>
      <c r="L7319" s="272"/>
      <c r="M7319" s="277"/>
      <c r="T7319" s="278"/>
      <c r="AT7319" s="275" t="s">
        <v>373</v>
      </c>
      <c r="AU7319" s="275" t="s">
        <v>90</v>
      </c>
      <c r="AV7319" s="273" t="s">
        <v>84</v>
      </c>
      <c r="AW7319" s="273" t="s">
        <v>31</v>
      </c>
      <c r="AX7319" s="273" t="s">
        <v>77</v>
      </c>
      <c r="AY7319" s="275" t="s">
        <v>366</v>
      </c>
    </row>
    <row r="7320" spans="2:51" s="280" customFormat="1">
      <c r="B7320" s="279"/>
      <c r="D7320" s="274" t="s">
        <v>373</v>
      </c>
      <c r="E7320" s="281" t="s">
        <v>1</v>
      </c>
      <c r="F7320" s="282" t="s">
        <v>2217</v>
      </c>
      <c r="H7320" s="283">
        <v>9.9689999999999994</v>
      </c>
      <c r="L7320" s="279"/>
      <c r="M7320" s="284"/>
      <c r="T7320" s="285"/>
      <c r="AT7320" s="281" t="s">
        <v>373</v>
      </c>
      <c r="AU7320" s="281" t="s">
        <v>90</v>
      </c>
      <c r="AV7320" s="280" t="s">
        <v>90</v>
      </c>
      <c r="AW7320" s="280" t="s">
        <v>31</v>
      </c>
      <c r="AX7320" s="280" t="s">
        <v>77</v>
      </c>
      <c r="AY7320" s="281" t="s">
        <v>366</v>
      </c>
    </row>
    <row r="7321" spans="2:51" s="280" customFormat="1">
      <c r="B7321" s="279"/>
      <c r="D7321" s="274" t="s">
        <v>373</v>
      </c>
      <c r="E7321" s="281" t="s">
        <v>1</v>
      </c>
      <c r="F7321" s="282" t="s">
        <v>6297</v>
      </c>
      <c r="H7321" s="283">
        <v>-0.7</v>
      </c>
      <c r="L7321" s="279"/>
      <c r="M7321" s="284"/>
      <c r="T7321" s="285"/>
      <c r="AT7321" s="281" t="s">
        <v>373</v>
      </c>
      <c r="AU7321" s="281" t="s">
        <v>90</v>
      </c>
      <c r="AV7321" s="280" t="s">
        <v>90</v>
      </c>
      <c r="AW7321" s="280" t="s">
        <v>31</v>
      </c>
      <c r="AX7321" s="280" t="s">
        <v>77</v>
      </c>
      <c r="AY7321" s="281" t="s">
        <v>366</v>
      </c>
    </row>
    <row r="7322" spans="2:51" s="273" customFormat="1">
      <c r="B7322" s="272"/>
      <c r="D7322" s="274" t="s">
        <v>373</v>
      </c>
      <c r="E7322" s="275" t="s">
        <v>1</v>
      </c>
      <c r="F7322" s="276" t="s">
        <v>1824</v>
      </c>
      <c r="H7322" s="275" t="s">
        <v>1</v>
      </c>
      <c r="L7322" s="272"/>
      <c r="M7322" s="277"/>
      <c r="T7322" s="278"/>
      <c r="AT7322" s="275" t="s">
        <v>373</v>
      </c>
      <c r="AU7322" s="275" t="s">
        <v>90</v>
      </c>
      <c r="AV7322" s="273" t="s">
        <v>84</v>
      </c>
      <c r="AW7322" s="273" t="s">
        <v>31</v>
      </c>
      <c r="AX7322" s="273" t="s">
        <v>77</v>
      </c>
      <c r="AY7322" s="275" t="s">
        <v>366</v>
      </c>
    </row>
    <row r="7323" spans="2:51" s="280" customFormat="1">
      <c r="B7323" s="279"/>
      <c r="D7323" s="274" t="s">
        <v>373</v>
      </c>
      <c r="E7323" s="281" t="s">
        <v>1</v>
      </c>
      <c r="F7323" s="282" t="s">
        <v>6305</v>
      </c>
      <c r="H7323" s="283">
        <v>34.719000000000001</v>
      </c>
      <c r="L7323" s="279"/>
      <c r="M7323" s="284"/>
      <c r="T7323" s="285"/>
      <c r="AT7323" s="281" t="s">
        <v>373</v>
      </c>
      <c r="AU7323" s="281" t="s">
        <v>90</v>
      </c>
      <c r="AV7323" s="280" t="s">
        <v>90</v>
      </c>
      <c r="AW7323" s="280" t="s">
        <v>31</v>
      </c>
      <c r="AX7323" s="280" t="s">
        <v>77</v>
      </c>
      <c r="AY7323" s="281" t="s">
        <v>366</v>
      </c>
    </row>
    <row r="7324" spans="2:51" s="273" customFormat="1">
      <c r="B7324" s="272"/>
      <c r="D7324" s="274" t="s">
        <v>373</v>
      </c>
      <c r="E7324" s="275" t="s">
        <v>1</v>
      </c>
      <c r="F7324" s="276" t="s">
        <v>1598</v>
      </c>
      <c r="H7324" s="275" t="s">
        <v>1</v>
      </c>
      <c r="L7324" s="272"/>
      <c r="M7324" s="277"/>
      <c r="T7324" s="278"/>
      <c r="AT7324" s="275" t="s">
        <v>373</v>
      </c>
      <c r="AU7324" s="275" t="s">
        <v>90</v>
      </c>
      <c r="AV7324" s="273" t="s">
        <v>84</v>
      </c>
      <c r="AW7324" s="273" t="s">
        <v>31</v>
      </c>
      <c r="AX7324" s="273" t="s">
        <v>77</v>
      </c>
      <c r="AY7324" s="275" t="s">
        <v>366</v>
      </c>
    </row>
    <row r="7325" spans="2:51" s="280" customFormat="1">
      <c r="B7325" s="279"/>
      <c r="D7325" s="274" t="s">
        <v>373</v>
      </c>
      <c r="E7325" s="281" t="s">
        <v>1</v>
      </c>
      <c r="F7325" s="282" t="s">
        <v>6306</v>
      </c>
      <c r="H7325" s="283">
        <v>17.297999999999998</v>
      </c>
      <c r="L7325" s="279"/>
      <c r="M7325" s="284"/>
      <c r="T7325" s="285"/>
      <c r="AT7325" s="281" t="s">
        <v>373</v>
      </c>
      <c r="AU7325" s="281" t="s">
        <v>90</v>
      </c>
      <c r="AV7325" s="280" t="s">
        <v>90</v>
      </c>
      <c r="AW7325" s="280" t="s">
        <v>31</v>
      </c>
      <c r="AX7325" s="280" t="s">
        <v>77</v>
      </c>
      <c r="AY7325" s="281" t="s">
        <v>366</v>
      </c>
    </row>
    <row r="7326" spans="2:51" s="273" customFormat="1">
      <c r="B7326" s="272"/>
      <c r="D7326" s="274" t="s">
        <v>373</v>
      </c>
      <c r="E7326" s="275" t="s">
        <v>1</v>
      </c>
      <c r="F7326" s="276" t="s">
        <v>2229</v>
      </c>
      <c r="H7326" s="275" t="s">
        <v>1</v>
      </c>
      <c r="L7326" s="272"/>
      <c r="M7326" s="277"/>
      <c r="T7326" s="278"/>
      <c r="AT7326" s="275" t="s">
        <v>373</v>
      </c>
      <c r="AU7326" s="275" t="s">
        <v>90</v>
      </c>
      <c r="AV7326" s="273" t="s">
        <v>84</v>
      </c>
      <c r="AW7326" s="273" t="s">
        <v>31</v>
      </c>
      <c r="AX7326" s="273" t="s">
        <v>77</v>
      </c>
      <c r="AY7326" s="275" t="s">
        <v>366</v>
      </c>
    </row>
    <row r="7327" spans="2:51" s="280" customFormat="1">
      <c r="B7327" s="279"/>
      <c r="D7327" s="274" t="s">
        <v>373</v>
      </c>
      <c r="E7327" s="281" t="s">
        <v>1</v>
      </c>
      <c r="F7327" s="282" t="s">
        <v>6307</v>
      </c>
      <c r="H7327" s="283">
        <v>18.617999999999999</v>
      </c>
      <c r="L7327" s="279"/>
      <c r="M7327" s="284"/>
      <c r="T7327" s="285"/>
      <c r="AT7327" s="281" t="s">
        <v>373</v>
      </c>
      <c r="AU7327" s="281" t="s">
        <v>90</v>
      </c>
      <c r="AV7327" s="280" t="s">
        <v>90</v>
      </c>
      <c r="AW7327" s="280" t="s">
        <v>31</v>
      </c>
      <c r="AX7327" s="280" t="s">
        <v>77</v>
      </c>
      <c r="AY7327" s="281" t="s">
        <v>366</v>
      </c>
    </row>
    <row r="7328" spans="2:51" s="280" customFormat="1">
      <c r="B7328" s="279"/>
      <c r="D7328" s="274" t="s">
        <v>373</v>
      </c>
      <c r="E7328" s="281" t="s">
        <v>1</v>
      </c>
      <c r="F7328" s="282" t="s">
        <v>1716</v>
      </c>
      <c r="H7328" s="283">
        <v>-1.9350000000000001</v>
      </c>
      <c r="L7328" s="279"/>
      <c r="M7328" s="284"/>
      <c r="T7328" s="285"/>
      <c r="AT7328" s="281" t="s">
        <v>373</v>
      </c>
      <c r="AU7328" s="281" t="s">
        <v>90</v>
      </c>
      <c r="AV7328" s="280" t="s">
        <v>90</v>
      </c>
      <c r="AW7328" s="280" t="s">
        <v>31</v>
      </c>
      <c r="AX7328" s="280" t="s">
        <v>77</v>
      </c>
      <c r="AY7328" s="281" t="s">
        <v>366</v>
      </c>
    </row>
    <row r="7329" spans="2:51" s="273" customFormat="1">
      <c r="B7329" s="272"/>
      <c r="D7329" s="274" t="s">
        <v>373</v>
      </c>
      <c r="E7329" s="275" t="s">
        <v>1</v>
      </c>
      <c r="F7329" s="276" t="s">
        <v>1777</v>
      </c>
      <c r="H7329" s="275" t="s">
        <v>1</v>
      </c>
      <c r="L7329" s="272"/>
      <c r="M7329" s="277"/>
      <c r="T7329" s="278"/>
      <c r="AT7329" s="275" t="s">
        <v>373</v>
      </c>
      <c r="AU7329" s="275" t="s">
        <v>90</v>
      </c>
      <c r="AV7329" s="273" t="s">
        <v>84</v>
      </c>
      <c r="AW7329" s="273" t="s">
        <v>31</v>
      </c>
      <c r="AX7329" s="273" t="s">
        <v>77</v>
      </c>
      <c r="AY7329" s="275" t="s">
        <v>366</v>
      </c>
    </row>
    <row r="7330" spans="2:51" s="280" customFormat="1">
      <c r="B7330" s="279"/>
      <c r="D7330" s="274" t="s">
        <v>373</v>
      </c>
      <c r="E7330" s="281" t="s">
        <v>1</v>
      </c>
      <c r="F7330" s="282" t="s">
        <v>6308</v>
      </c>
      <c r="H7330" s="283">
        <v>17.061</v>
      </c>
      <c r="L7330" s="279"/>
      <c r="M7330" s="284"/>
      <c r="T7330" s="285"/>
      <c r="AT7330" s="281" t="s">
        <v>373</v>
      </c>
      <c r="AU7330" s="281" t="s">
        <v>90</v>
      </c>
      <c r="AV7330" s="280" t="s">
        <v>90</v>
      </c>
      <c r="AW7330" s="280" t="s">
        <v>31</v>
      </c>
      <c r="AX7330" s="280" t="s">
        <v>77</v>
      </c>
      <c r="AY7330" s="281" t="s">
        <v>366</v>
      </c>
    </row>
    <row r="7331" spans="2:51" s="280" customFormat="1">
      <c r="B7331" s="279"/>
      <c r="D7331" s="274" t="s">
        <v>373</v>
      </c>
      <c r="E7331" s="281" t="s">
        <v>1</v>
      </c>
      <c r="F7331" s="282" t="s">
        <v>1988</v>
      </c>
      <c r="H7331" s="283">
        <v>-2.2789999999999999</v>
      </c>
      <c r="L7331" s="279"/>
      <c r="M7331" s="284"/>
      <c r="T7331" s="285"/>
      <c r="AT7331" s="281" t="s">
        <v>373</v>
      </c>
      <c r="AU7331" s="281" t="s">
        <v>90</v>
      </c>
      <c r="AV7331" s="280" t="s">
        <v>90</v>
      </c>
      <c r="AW7331" s="280" t="s">
        <v>31</v>
      </c>
      <c r="AX7331" s="280" t="s">
        <v>77</v>
      </c>
      <c r="AY7331" s="281" t="s">
        <v>366</v>
      </c>
    </row>
    <row r="7332" spans="2:51" s="273" customFormat="1">
      <c r="B7332" s="272"/>
      <c r="D7332" s="274" t="s">
        <v>373</v>
      </c>
      <c r="E7332" s="275" t="s">
        <v>1</v>
      </c>
      <c r="F7332" s="276" t="s">
        <v>1600</v>
      </c>
      <c r="H7332" s="275" t="s">
        <v>1</v>
      </c>
      <c r="L7332" s="272"/>
      <c r="M7332" s="277"/>
      <c r="T7332" s="278"/>
      <c r="AT7332" s="275" t="s">
        <v>373</v>
      </c>
      <c r="AU7332" s="275" t="s">
        <v>90</v>
      </c>
      <c r="AV7332" s="273" t="s">
        <v>84</v>
      </c>
      <c r="AW7332" s="273" t="s">
        <v>31</v>
      </c>
      <c r="AX7332" s="273" t="s">
        <v>77</v>
      </c>
      <c r="AY7332" s="275" t="s">
        <v>366</v>
      </c>
    </row>
    <row r="7333" spans="2:51" s="273" customFormat="1">
      <c r="B7333" s="272"/>
      <c r="D7333" s="274" t="s">
        <v>373</v>
      </c>
      <c r="E7333" s="275" t="s">
        <v>1</v>
      </c>
      <c r="F7333" s="276" t="s">
        <v>6309</v>
      </c>
      <c r="H7333" s="275" t="s">
        <v>1</v>
      </c>
      <c r="L7333" s="272"/>
      <c r="M7333" s="277"/>
      <c r="T7333" s="278"/>
      <c r="AT7333" s="275" t="s">
        <v>373</v>
      </c>
      <c r="AU7333" s="275" t="s">
        <v>90</v>
      </c>
      <c r="AV7333" s="273" t="s">
        <v>84</v>
      </c>
      <c r="AW7333" s="273" t="s">
        <v>31</v>
      </c>
      <c r="AX7333" s="273" t="s">
        <v>77</v>
      </c>
      <c r="AY7333" s="275" t="s">
        <v>366</v>
      </c>
    </row>
    <row r="7334" spans="2:51" s="280" customFormat="1">
      <c r="B7334" s="279"/>
      <c r="D7334" s="274" t="s">
        <v>373</v>
      </c>
      <c r="E7334" s="281" t="s">
        <v>1</v>
      </c>
      <c r="F7334" s="282" t="s">
        <v>6310</v>
      </c>
      <c r="H7334" s="283">
        <v>103.85299999999999</v>
      </c>
      <c r="L7334" s="279"/>
      <c r="M7334" s="284"/>
      <c r="T7334" s="285"/>
      <c r="AT7334" s="281" t="s">
        <v>373</v>
      </c>
      <c r="AU7334" s="281" t="s">
        <v>90</v>
      </c>
      <c r="AV7334" s="280" t="s">
        <v>90</v>
      </c>
      <c r="AW7334" s="280" t="s">
        <v>31</v>
      </c>
      <c r="AX7334" s="280" t="s">
        <v>77</v>
      </c>
      <c r="AY7334" s="281" t="s">
        <v>366</v>
      </c>
    </row>
    <row r="7335" spans="2:51" s="280" customFormat="1">
      <c r="B7335" s="279"/>
      <c r="D7335" s="274" t="s">
        <v>373</v>
      </c>
      <c r="E7335" s="281" t="s">
        <v>1</v>
      </c>
      <c r="F7335" s="282" t="s">
        <v>6311</v>
      </c>
      <c r="H7335" s="283">
        <v>-11.395</v>
      </c>
      <c r="L7335" s="279"/>
      <c r="M7335" s="284"/>
      <c r="T7335" s="285"/>
      <c r="AT7335" s="281" t="s">
        <v>373</v>
      </c>
      <c r="AU7335" s="281" t="s">
        <v>90</v>
      </c>
      <c r="AV7335" s="280" t="s">
        <v>90</v>
      </c>
      <c r="AW7335" s="280" t="s">
        <v>31</v>
      </c>
      <c r="AX7335" s="280" t="s">
        <v>77</v>
      </c>
      <c r="AY7335" s="281" t="s">
        <v>366</v>
      </c>
    </row>
    <row r="7336" spans="2:51" s="273" customFormat="1">
      <c r="B7336" s="272"/>
      <c r="D7336" s="274" t="s">
        <v>373</v>
      </c>
      <c r="E7336" s="275" t="s">
        <v>1</v>
      </c>
      <c r="F7336" s="276" t="s">
        <v>2251</v>
      </c>
      <c r="H7336" s="275" t="s">
        <v>1</v>
      </c>
      <c r="L7336" s="272"/>
      <c r="M7336" s="277"/>
      <c r="T7336" s="278"/>
      <c r="AT7336" s="275" t="s">
        <v>373</v>
      </c>
      <c r="AU7336" s="275" t="s">
        <v>90</v>
      </c>
      <c r="AV7336" s="273" t="s">
        <v>84</v>
      </c>
      <c r="AW7336" s="273" t="s">
        <v>31</v>
      </c>
      <c r="AX7336" s="273" t="s">
        <v>77</v>
      </c>
      <c r="AY7336" s="275" t="s">
        <v>366</v>
      </c>
    </row>
    <row r="7337" spans="2:51" s="280" customFormat="1">
      <c r="B7337" s="279"/>
      <c r="D7337" s="274" t="s">
        <v>373</v>
      </c>
      <c r="E7337" s="281" t="s">
        <v>1</v>
      </c>
      <c r="F7337" s="282" t="s">
        <v>6312</v>
      </c>
      <c r="H7337" s="283">
        <v>41.540999999999997</v>
      </c>
      <c r="L7337" s="279"/>
      <c r="M7337" s="284"/>
      <c r="T7337" s="285"/>
      <c r="AT7337" s="281" t="s">
        <v>373</v>
      </c>
      <c r="AU7337" s="281" t="s">
        <v>90</v>
      </c>
      <c r="AV7337" s="280" t="s">
        <v>90</v>
      </c>
      <c r="AW7337" s="280" t="s">
        <v>31</v>
      </c>
      <c r="AX7337" s="280" t="s">
        <v>77</v>
      </c>
      <c r="AY7337" s="281" t="s">
        <v>366</v>
      </c>
    </row>
    <row r="7338" spans="2:51" s="280" customFormat="1">
      <c r="B7338" s="279"/>
      <c r="D7338" s="274" t="s">
        <v>373</v>
      </c>
      <c r="E7338" s="281" t="s">
        <v>1</v>
      </c>
      <c r="F7338" s="282" t="s">
        <v>6313</v>
      </c>
      <c r="H7338" s="283">
        <v>-4.5579999999999998</v>
      </c>
      <c r="L7338" s="279"/>
      <c r="M7338" s="284"/>
      <c r="T7338" s="285"/>
      <c r="AT7338" s="281" t="s">
        <v>373</v>
      </c>
      <c r="AU7338" s="281" t="s">
        <v>90</v>
      </c>
      <c r="AV7338" s="280" t="s">
        <v>90</v>
      </c>
      <c r="AW7338" s="280" t="s">
        <v>31</v>
      </c>
      <c r="AX7338" s="280" t="s">
        <v>77</v>
      </c>
      <c r="AY7338" s="281" t="s">
        <v>366</v>
      </c>
    </row>
    <row r="7339" spans="2:51" s="273" customFormat="1">
      <c r="B7339" s="272"/>
      <c r="D7339" s="274" t="s">
        <v>373</v>
      </c>
      <c r="E7339" s="275" t="s">
        <v>1</v>
      </c>
      <c r="F7339" s="276" t="s">
        <v>2113</v>
      </c>
      <c r="H7339" s="275" t="s">
        <v>1</v>
      </c>
      <c r="L7339" s="272"/>
      <c r="M7339" s="277"/>
      <c r="T7339" s="278"/>
      <c r="AT7339" s="275" t="s">
        <v>373</v>
      </c>
      <c r="AU7339" s="275" t="s">
        <v>90</v>
      </c>
      <c r="AV7339" s="273" t="s">
        <v>84</v>
      </c>
      <c r="AW7339" s="273" t="s">
        <v>31</v>
      </c>
      <c r="AX7339" s="273" t="s">
        <v>77</v>
      </c>
      <c r="AY7339" s="275" t="s">
        <v>366</v>
      </c>
    </row>
    <row r="7340" spans="2:51" s="280" customFormat="1">
      <c r="B7340" s="279"/>
      <c r="D7340" s="274" t="s">
        <v>373</v>
      </c>
      <c r="E7340" s="281" t="s">
        <v>1</v>
      </c>
      <c r="F7340" s="282" t="s">
        <v>6314</v>
      </c>
      <c r="H7340" s="283">
        <v>42.436999999999998</v>
      </c>
      <c r="L7340" s="279"/>
      <c r="M7340" s="284"/>
      <c r="T7340" s="285"/>
      <c r="AT7340" s="281" t="s">
        <v>373</v>
      </c>
      <c r="AU7340" s="281" t="s">
        <v>90</v>
      </c>
      <c r="AV7340" s="280" t="s">
        <v>90</v>
      </c>
      <c r="AW7340" s="280" t="s">
        <v>31</v>
      </c>
      <c r="AX7340" s="280" t="s">
        <v>77</v>
      </c>
      <c r="AY7340" s="281" t="s">
        <v>366</v>
      </c>
    </row>
    <row r="7341" spans="2:51" s="280" customFormat="1">
      <c r="B7341" s="279"/>
      <c r="D7341" s="274" t="s">
        <v>373</v>
      </c>
      <c r="E7341" s="281" t="s">
        <v>1</v>
      </c>
      <c r="F7341" s="282" t="s">
        <v>1988</v>
      </c>
      <c r="H7341" s="283">
        <v>-2.2789999999999999</v>
      </c>
      <c r="L7341" s="279"/>
      <c r="M7341" s="284"/>
      <c r="T7341" s="285"/>
      <c r="AT7341" s="281" t="s">
        <v>373</v>
      </c>
      <c r="AU7341" s="281" t="s">
        <v>90</v>
      </c>
      <c r="AV7341" s="280" t="s">
        <v>90</v>
      </c>
      <c r="AW7341" s="280" t="s">
        <v>31</v>
      </c>
      <c r="AX7341" s="280" t="s">
        <v>77</v>
      </c>
      <c r="AY7341" s="281" t="s">
        <v>366</v>
      </c>
    </row>
    <row r="7342" spans="2:51" s="273" customFormat="1">
      <c r="B7342" s="272"/>
      <c r="D7342" s="274" t="s">
        <v>373</v>
      </c>
      <c r="E7342" s="275" t="s">
        <v>1</v>
      </c>
      <c r="F7342" s="276" t="s">
        <v>1785</v>
      </c>
      <c r="H7342" s="275" t="s">
        <v>1</v>
      </c>
      <c r="L7342" s="272"/>
      <c r="M7342" s="277"/>
      <c r="T7342" s="278"/>
      <c r="AT7342" s="275" t="s">
        <v>373</v>
      </c>
      <c r="AU7342" s="275" t="s">
        <v>90</v>
      </c>
      <c r="AV7342" s="273" t="s">
        <v>84</v>
      </c>
      <c r="AW7342" s="273" t="s">
        <v>31</v>
      </c>
      <c r="AX7342" s="273" t="s">
        <v>77</v>
      </c>
      <c r="AY7342" s="275" t="s">
        <v>366</v>
      </c>
    </row>
    <row r="7343" spans="2:51" s="280" customFormat="1">
      <c r="B7343" s="279"/>
      <c r="D7343" s="274" t="s">
        <v>373</v>
      </c>
      <c r="E7343" s="281" t="s">
        <v>1</v>
      </c>
      <c r="F7343" s="282" t="s">
        <v>6315</v>
      </c>
      <c r="H7343" s="283">
        <v>20.271999999999998</v>
      </c>
      <c r="L7343" s="279"/>
      <c r="M7343" s="284"/>
      <c r="T7343" s="285"/>
      <c r="AT7343" s="281" t="s">
        <v>373</v>
      </c>
      <c r="AU7343" s="281" t="s">
        <v>90</v>
      </c>
      <c r="AV7343" s="280" t="s">
        <v>90</v>
      </c>
      <c r="AW7343" s="280" t="s">
        <v>31</v>
      </c>
      <c r="AX7343" s="280" t="s">
        <v>77</v>
      </c>
      <c r="AY7343" s="281" t="s">
        <v>366</v>
      </c>
    </row>
    <row r="7344" spans="2:51" s="273" customFormat="1">
      <c r="B7344" s="272"/>
      <c r="D7344" s="274" t="s">
        <v>373</v>
      </c>
      <c r="E7344" s="275" t="s">
        <v>1</v>
      </c>
      <c r="F7344" s="276" t="s">
        <v>1791</v>
      </c>
      <c r="H7344" s="275" t="s">
        <v>1</v>
      </c>
      <c r="L7344" s="272"/>
      <c r="M7344" s="277"/>
      <c r="T7344" s="278"/>
      <c r="AT7344" s="275" t="s">
        <v>373</v>
      </c>
      <c r="AU7344" s="275" t="s">
        <v>90</v>
      </c>
      <c r="AV7344" s="273" t="s">
        <v>84</v>
      </c>
      <c r="AW7344" s="273" t="s">
        <v>31</v>
      </c>
      <c r="AX7344" s="273" t="s">
        <v>77</v>
      </c>
      <c r="AY7344" s="275" t="s">
        <v>366</v>
      </c>
    </row>
    <row r="7345" spans="2:51" s="280" customFormat="1">
      <c r="B7345" s="279"/>
      <c r="D7345" s="274" t="s">
        <v>373</v>
      </c>
      <c r="E7345" s="281" t="s">
        <v>1</v>
      </c>
      <c r="F7345" s="282" t="s">
        <v>6316</v>
      </c>
      <c r="H7345" s="283">
        <v>20.349</v>
      </c>
      <c r="L7345" s="279"/>
      <c r="M7345" s="284"/>
      <c r="T7345" s="285"/>
      <c r="AT7345" s="281" t="s">
        <v>373</v>
      </c>
      <c r="AU7345" s="281" t="s">
        <v>90</v>
      </c>
      <c r="AV7345" s="280" t="s">
        <v>90</v>
      </c>
      <c r="AW7345" s="280" t="s">
        <v>31</v>
      </c>
      <c r="AX7345" s="280" t="s">
        <v>77</v>
      </c>
      <c r="AY7345" s="281" t="s">
        <v>366</v>
      </c>
    </row>
    <row r="7346" spans="2:51" s="280" customFormat="1">
      <c r="B7346" s="279"/>
      <c r="D7346" s="274" t="s">
        <v>373</v>
      </c>
      <c r="E7346" s="281" t="s">
        <v>1</v>
      </c>
      <c r="F7346" s="282" t="s">
        <v>6317</v>
      </c>
      <c r="H7346" s="283">
        <v>-2.1819999999999999</v>
      </c>
      <c r="L7346" s="279"/>
      <c r="M7346" s="284"/>
      <c r="T7346" s="285"/>
      <c r="AT7346" s="281" t="s">
        <v>373</v>
      </c>
      <c r="AU7346" s="281" t="s">
        <v>90</v>
      </c>
      <c r="AV7346" s="280" t="s">
        <v>90</v>
      </c>
      <c r="AW7346" s="280" t="s">
        <v>31</v>
      </c>
      <c r="AX7346" s="280" t="s">
        <v>77</v>
      </c>
      <c r="AY7346" s="281" t="s">
        <v>366</v>
      </c>
    </row>
    <row r="7347" spans="2:51" s="273" customFormat="1">
      <c r="B7347" s="272"/>
      <c r="D7347" s="274" t="s">
        <v>373</v>
      </c>
      <c r="E7347" s="275" t="s">
        <v>1</v>
      </c>
      <c r="F7347" s="276" t="s">
        <v>1803</v>
      </c>
      <c r="H7347" s="275" t="s">
        <v>1</v>
      </c>
      <c r="L7347" s="272"/>
      <c r="M7347" s="277"/>
      <c r="T7347" s="278"/>
      <c r="AT7347" s="275" t="s">
        <v>373</v>
      </c>
      <c r="AU7347" s="275" t="s">
        <v>90</v>
      </c>
      <c r="AV7347" s="273" t="s">
        <v>84</v>
      </c>
      <c r="AW7347" s="273" t="s">
        <v>31</v>
      </c>
      <c r="AX7347" s="273" t="s">
        <v>77</v>
      </c>
      <c r="AY7347" s="275" t="s">
        <v>366</v>
      </c>
    </row>
    <row r="7348" spans="2:51" s="280" customFormat="1">
      <c r="B7348" s="279"/>
      <c r="D7348" s="274" t="s">
        <v>373</v>
      </c>
      <c r="E7348" s="281" t="s">
        <v>1</v>
      </c>
      <c r="F7348" s="282" t="s">
        <v>6318</v>
      </c>
      <c r="H7348" s="283">
        <v>27.256</v>
      </c>
      <c r="L7348" s="279"/>
      <c r="M7348" s="284"/>
      <c r="T7348" s="285"/>
      <c r="AT7348" s="281" t="s">
        <v>373</v>
      </c>
      <c r="AU7348" s="281" t="s">
        <v>90</v>
      </c>
      <c r="AV7348" s="280" t="s">
        <v>90</v>
      </c>
      <c r="AW7348" s="280" t="s">
        <v>31</v>
      </c>
      <c r="AX7348" s="280" t="s">
        <v>77</v>
      </c>
      <c r="AY7348" s="281" t="s">
        <v>366</v>
      </c>
    </row>
    <row r="7349" spans="2:51" s="280" customFormat="1">
      <c r="B7349" s="279"/>
      <c r="D7349" s="274" t="s">
        <v>373</v>
      </c>
      <c r="E7349" s="281" t="s">
        <v>1</v>
      </c>
      <c r="F7349" s="282" t="s">
        <v>6319</v>
      </c>
      <c r="H7349" s="283">
        <v>-4.4720000000000004</v>
      </c>
      <c r="L7349" s="279"/>
      <c r="M7349" s="284"/>
      <c r="T7349" s="285"/>
      <c r="AT7349" s="281" t="s">
        <v>373</v>
      </c>
      <c r="AU7349" s="281" t="s">
        <v>90</v>
      </c>
      <c r="AV7349" s="280" t="s">
        <v>90</v>
      </c>
      <c r="AW7349" s="280" t="s">
        <v>31</v>
      </c>
      <c r="AX7349" s="280" t="s">
        <v>77</v>
      </c>
      <c r="AY7349" s="281" t="s">
        <v>366</v>
      </c>
    </row>
    <row r="7350" spans="2:51" s="273" customFormat="1">
      <c r="B7350" s="272"/>
      <c r="D7350" s="274" t="s">
        <v>373</v>
      </c>
      <c r="E7350" s="275" t="s">
        <v>1</v>
      </c>
      <c r="F7350" s="276" t="s">
        <v>2277</v>
      </c>
      <c r="H7350" s="275" t="s">
        <v>1</v>
      </c>
      <c r="L7350" s="272"/>
      <c r="M7350" s="277"/>
      <c r="T7350" s="278"/>
      <c r="AT7350" s="275" t="s">
        <v>373</v>
      </c>
      <c r="AU7350" s="275" t="s">
        <v>90</v>
      </c>
      <c r="AV7350" s="273" t="s">
        <v>84</v>
      </c>
      <c r="AW7350" s="273" t="s">
        <v>31</v>
      </c>
      <c r="AX7350" s="273" t="s">
        <v>77</v>
      </c>
      <c r="AY7350" s="275" t="s">
        <v>366</v>
      </c>
    </row>
    <row r="7351" spans="2:51" s="280" customFormat="1">
      <c r="B7351" s="279"/>
      <c r="D7351" s="274" t="s">
        <v>373</v>
      </c>
      <c r="E7351" s="281" t="s">
        <v>1</v>
      </c>
      <c r="F7351" s="282" t="s">
        <v>6320</v>
      </c>
      <c r="H7351" s="283">
        <v>13.656000000000001</v>
      </c>
      <c r="L7351" s="279"/>
      <c r="M7351" s="284"/>
      <c r="T7351" s="285"/>
      <c r="AT7351" s="281" t="s">
        <v>373</v>
      </c>
      <c r="AU7351" s="281" t="s">
        <v>90</v>
      </c>
      <c r="AV7351" s="280" t="s">
        <v>90</v>
      </c>
      <c r="AW7351" s="280" t="s">
        <v>31</v>
      </c>
      <c r="AX7351" s="280" t="s">
        <v>77</v>
      </c>
      <c r="AY7351" s="281" t="s">
        <v>366</v>
      </c>
    </row>
    <row r="7352" spans="2:51" s="280" customFormat="1">
      <c r="B7352" s="279"/>
      <c r="D7352" s="274" t="s">
        <v>373</v>
      </c>
      <c r="E7352" s="281" t="s">
        <v>1</v>
      </c>
      <c r="F7352" s="282" t="s">
        <v>6321</v>
      </c>
      <c r="H7352" s="283">
        <v>-2.2360000000000002</v>
      </c>
      <c r="L7352" s="279"/>
      <c r="M7352" s="284"/>
      <c r="T7352" s="285"/>
      <c r="AT7352" s="281" t="s">
        <v>373</v>
      </c>
      <c r="AU7352" s="281" t="s">
        <v>90</v>
      </c>
      <c r="AV7352" s="280" t="s">
        <v>90</v>
      </c>
      <c r="AW7352" s="280" t="s">
        <v>31</v>
      </c>
      <c r="AX7352" s="280" t="s">
        <v>77</v>
      </c>
      <c r="AY7352" s="281" t="s">
        <v>366</v>
      </c>
    </row>
    <row r="7353" spans="2:51" s="273" customFormat="1">
      <c r="B7353" s="272"/>
      <c r="D7353" s="274" t="s">
        <v>373</v>
      </c>
      <c r="E7353" s="275" t="s">
        <v>1</v>
      </c>
      <c r="F7353" s="276" t="s">
        <v>1830</v>
      </c>
      <c r="H7353" s="275" t="s">
        <v>1</v>
      </c>
      <c r="L7353" s="272"/>
      <c r="M7353" s="277"/>
      <c r="T7353" s="278"/>
      <c r="AT7353" s="275" t="s">
        <v>373</v>
      </c>
      <c r="AU7353" s="275" t="s">
        <v>90</v>
      </c>
      <c r="AV7353" s="273" t="s">
        <v>84</v>
      </c>
      <c r="AW7353" s="273" t="s">
        <v>31</v>
      </c>
      <c r="AX7353" s="273" t="s">
        <v>77</v>
      </c>
      <c r="AY7353" s="275" t="s">
        <v>366</v>
      </c>
    </row>
    <row r="7354" spans="2:51" s="280" customFormat="1">
      <c r="B7354" s="279"/>
      <c r="D7354" s="274" t="s">
        <v>373</v>
      </c>
      <c r="E7354" s="281" t="s">
        <v>1</v>
      </c>
      <c r="F7354" s="282" t="s">
        <v>6322</v>
      </c>
      <c r="H7354" s="283">
        <v>6.0750000000000002</v>
      </c>
      <c r="L7354" s="279"/>
      <c r="M7354" s="284"/>
      <c r="T7354" s="285"/>
      <c r="AT7354" s="281" t="s">
        <v>373</v>
      </c>
      <c r="AU7354" s="281" t="s">
        <v>90</v>
      </c>
      <c r="AV7354" s="280" t="s">
        <v>90</v>
      </c>
      <c r="AW7354" s="280" t="s">
        <v>31</v>
      </c>
      <c r="AX7354" s="280" t="s">
        <v>77</v>
      </c>
      <c r="AY7354" s="281" t="s">
        <v>366</v>
      </c>
    </row>
    <row r="7355" spans="2:51" s="280" customFormat="1">
      <c r="B7355" s="279"/>
      <c r="D7355" s="274" t="s">
        <v>373</v>
      </c>
      <c r="E7355" s="281" t="s">
        <v>1</v>
      </c>
      <c r="F7355" s="282" t="s">
        <v>6297</v>
      </c>
      <c r="H7355" s="283">
        <v>-0.7</v>
      </c>
      <c r="L7355" s="279"/>
      <c r="M7355" s="284"/>
      <c r="T7355" s="285"/>
      <c r="AT7355" s="281" t="s">
        <v>373</v>
      </c>
      <c r="AU7355" s="281" t="s">
        <v>90</v>
      </c>
      <c r="AV7355" s="280" t="s">
        <v>90</v>
      </c>
      <c r="AW7355" s="280" t="s">
        <v>31</v>
      </c>
      <c r="AX7355" s="280" t="s">
        <v>77</v>
      </c>
      <c r="AY7355" s="281" t="s">
        <v>366</v>
      </c>
    </row>
    <row r="7356" spans="2:51" s="273" customFormat="1">
      <c r="B7356" s="272"/>
      <c r="D7356" s="274" t="s">
        <v>373</v>
      </c>
      <c r="E7356" s="275" t="s">
        <v>1</v>
      </c>
      <c r="F7356" s="276" t="s">
        <v>1832</v>
      </c>
      <c r="H7356" s="275" t="s">
        <v>1</v>
      </c>
      <c r="L7356" s="272"/>
      <c r="M7356" s="277"/>
      <c r="T7356" s="278"/>
      <c r="AT7356" s="275" t="s">
        <v>373</v>
      </c>
      <c r="AU7356" s="275" t="s">
        <v>90</v>
      </c>
      <c r="AV7356" s="273" t="s">
        <v>84</v>
      </c>
      <c r="AW7356" s="273" t="s">
        <v>31</v>
      </c>
      <c r="AX7356" s="273" t="s">
        <v>77</v>
      </c>
      <c r="AY7356" s="275" t="s">
        <v>366</v>
      </c>
    </row>
    <row r="7357" spans="2:51" s="280" customFormat="1">
      <c r="B7357" s="279"/>
      <c r="D7357" s="274" t="s">
        <v>373</v>
      </c>
      <c r="E7357" s="281" t="s">
        <v>1</v>
      </c>
      <c r="F7357" s="282" t="s">
        <v>6323</v>
      </c>
      <c r="H7357" s="283">
        <v>20.481999999999999</v>
      </c>
      <c r="L7357" s="279"/>
      <c r="M7357" s="284"/>
      <c r="T7357" s="285"/>
      <c r="AT7357" s="281" t="s">
        <v>373</v>
      </c>
      <c r="AU7357" s="281" t="s">
        <v>90</v>
      </c>
      <c r="AV7357" s="280" t="s">
        <v>90</v>
      </c>
      <c r="AW7357" s="280" t="s">
        <v>31</v>
      </c>
      <c r="AX7357" s="280" t="s">
        <v>77</v>
      </c>
      <c r="AY7357" s="281" t="s">
        <v>366</v>
      </c>
    </row>
    <row r="7358" spans="2:51" s="273" customFormat="1">
      <c r="B7358" s="272"/>
      <c r="D7358" s="274" t="s">
        <v>373</v>
      </c>
      <c r="E7358" s="275" t="s">
        <v>1</v>
      </c>
      <c r="F7358" s="276" t="s">
        <v>1601</v>
      </c>
      <c r="H7358" s="275" t="s">
        <v>1</v>
      </c>
      <c r="L7358" s="272"/>
      <c r="M7358" s="277"/>
      <c r="T7358" s="278"/>
      <c r="AT7358" s="275" t="s">
        <v>373</v>
      </c>
      <c r="AU7358" s="275" t="s">
        <v>90</v>
      </c>
      <c r="AV7358" s="273" t="s">
        <v>84</v>
      </c>
      <c r="AW7358" s="273" t="s">
        <v>31</v>
      </c>
      <c r="AX7358" s="273" t="s">
        <v>77</v>
      </c>
      <c r="AY7358" s="275" t="s">
        <v>366</v>
      </c>
    </row>
    <row r="7359" spans="2:51" s="280" customFormat="1">
      <c r="B7359" s="279"/>
      <c r="D7359" s="274" t="s">
        <v>373</v>
      </c>
      <c r="E7359" s="281" t="s">
        <v>1</v>
      </c>
      <c r="F7359" s="282" t="s">
        <v>6324</v>
      </c>
      <c r="H7359" s="283">
        <v>10.444000000000001</v>
      </c>
      <c r="L7359" s="279"/>
      <c r="M7359" s="284"/>
      <c r="T7359" s="285"/>
      <c r="AT7359" s="281" t="s">
        <v>373</v>
      </c>
      <c r="AU7359" s="281" t="s">
        <v>90</v>
      </c>
      <c r="AV7359" s="280" t="s">
        <v>90</v>
      </c>
      <c r="AW7359" s="280" t="s">
        <v>31</v>
      </c>
      <c r="AX7359" s="280" t="s">
        <v>77</v>
      </c>
      <c r="AY7359" s="281" t="s">
        <v>366</v>
      </c>
    </row>
    <row r="7360" spans="2:51" s="294" customFormat="1">
      <c r="B7360" s="293"/>
      <c r="D7360" s="274" t="s">
        <v>373</v>
      </c>
      <c r="E7360" s="295" t="s">
        <v>6325</v>
      </c>
      <c r="F7360" s="296" t="s">
        <v>397</v>
      </c>
      <c r="H7360" s="297">
        <v>851.23099999999999</v>
      </c>
      <c r="L7360" s="293"/>
      <c r="M7360" s="298"/>
      <c r="T7360" s="299"/>
      <c r="AT7360" s="295" t="s">
        <v>373</v>
      </c>
      <c r="AU7360" s="295" t="s">
        <v>90</v>
      </c>
      <c r="AV7360" s="294" t="s">
        <v>149</v>
      </c>
      <c r="AW7360" s="294" t="s">
        <v>31</v>
      </c>
      <c r="AX7360" s="294" t="s">
        <v>77</v>
      </c>
      <c r="AY7360" s="295" t="s">
        <v>366</v>
      </c>
    </row>
    <row r="7361" spans="2:51" s="273" customFormat="1">
      <c r="B7361" s="272"/>
      <c r="D7361" s="274" t="s">
        <v>373</v>
      </c>
      <c r="E7361" s="275" t="s">
        <v>1</v>
      </c>
      <c r="F7361" s="276" t="s">
        <v>1960</v>
      </c>
      <c r="H7361" s="275" t="s">
        <v>1</v>
      </c>
      <c r="L7361" s="272"/>
      <c r="M7361" s="277"/>
      <c r="T7361" s="278"/>
      <c r="AT7361" s="275" t="s">
        <v>373</v>
      </c>
      <c r="AU7361" s="275" t="s">
        <v>90</v>
      </c>
      <c r="AV7361" s="273" t="s">
        <v>84</v>
      </c>
      <c r="AW7361" s="273" t="s">
        <v>31</v>
      </c>
      <c r="AX7361" s="273" t="s">
        <v>77</v>
      </c>
      <c r="AY7361" s="275" t="s">
        <v>366</v>
      </c>
    </row>
    <row r="7362" spans="2:51" s="273" customFormat="1">
      <c r="B7362" s="272"/>
      <c r="D7362" s="274" t="s">
        <v>373</v>
      </c>
      <c r="E7362" s="275" t="s">
        <v>1</v>
      </c>
      <c r="F7362" s="276" t="s">
        <v>1649</v>
      </c>
      <c r="H7362" s="275" t="s">
        <v>1</v>
      </c>
      <c r="L7362" s="272"/>
      <c r="M7362" s="277"/>
      <c r="T7362" s="278"/>
      <c r="AT7362" s="275" t="s">
        <v>373</v>
      </c>
      <c r="AU7362" s="275" t="s">
        <v>90</v>
      </c>
      <c r="AV7362" s="273" t="s">
        <v>84</v>
      </c>
      <c r="AW7362" s="273" t="s">
        <v>31</v>
      </c>
      <c r="AX7362" s="273" t="s">
        <v>77</v>
      </c>
      <c r="AY7362" s="275" t="s">
        <v>366</v>
      </c>
    </row>
    <row r="7363" spans="2:51" s="273" customFormat="1">
      <c r="B7363" s="272"/>
      <c r="D7363" s="274" t="s">
        <v>373</v>
      </c>
      <c r="E7363" s="275" t="s">
        <v>1</v>
      </c>
      <c r="F7363" s="276" t="s">
        <v>2037</v>
      </c>
      <c r="H7363" s="275" t="s">
        <v>1</v>
      </c>
      <c r="L7363" s="272"/>
      <c r="M7363" s="277"/>
      <c r="T7363" s="278"/>
      <c r="AT7363" s="275" t="s">
        <v>373</v>
      </c>
      <c r="AU7363" s="275" t="s">
        <v>90</v>
      </c>
      <c r="AV7363" s="273" t="s">
        <v>84</v>
      </c>
      <c r="AW7363" s="273" t="s">
        <v>31</v>
      </c>
      <c r="AX7363" s="273" t="s">
        <v>77</v>
      </c>
      <c r="AY7363" s="275" t="s">
        <v>366</v>
      </c>
    </row>
    <row r="7364" spans="2:51" s="273" customFormat="1">
      <c r="B7364" s="272"/>
      <c r="D7364" s="274" t="s">
        <v>373</v>
      </c>
      <c r="E7364" s="275" t="s">
        <v>1</v>
      </c>
      <c r="F7364" s="276" t="s">
        <v>487</v>
      </c>
      <c r="H7364" s="275" t="s">
        <v>1</v>
      </c>
      <c r="L7364" s="272"/>
      <c r="M7364" s="277"/>
      <c r="T7364" s="278"/>
      <c r="AT7364" s="275" t="s">
        <v>373</v>
      </c>
      <c r="AU7364" s="275" t="s">
        <v>90</v>
      </c>
      <c r="AV7364" s="273" t="s">
        <v>84</v>
      </c>
      <c r="AW7364" s="273" t="s">
        <v>31</v>
      </c>
      <c r="AX7364" s="273" t="s">
        <v>77</v>
      </c>
      <c r="AY7364" s="275" t="s">
        <v>366</v>
      </c>
    </row>
    <row r="7365" spans="2:51" s="280" customFormat="1">
      <c r="B7365" s="279"/>
      <c r="D7365" s="274" t="s">
        <v>373</v>
      </c>
      <c r="E7365" s="281" t="s">
        <v>1</v>
      </c>
      <c r="F7365" s="282" t="s">
        <v>6326</v>
      </c>
      <c r="H7365" s="283">
        <v>4.2430000000000003</v>
      </c>
      <c r="L7365" s="279"/>
      <c r="M7365" s="284"/>
      <c r="T7365" s="285"/>
      <c r="AT7365" s="281" t="s">
        <v>373</v>
      </c>
      <c r="AU7365" s="281" t="s">
        <v>90</v>
      </c>
      <c r="AV7365" s="280" t="s">
        <v>90</v>
      </c>
      <c r="AW7365" s="280" t="s">
        <v>31</v>
      </c>
      <c r="AX7365" s="280" t="s">
        <v>77</v>
      </c>
      <c r="AY7365" s="281" t="s">
        <v>366</v>
      </c>
    </row>
    <row r="7366" spans="2:51" s="280" customFormat="1">
      <c r="B7366" s="279"/>
      <c r="D7366" s="274" t="s">
        <v>373</v>
      </c>
      <c r="E7366" s="281" t="s">
        <v>1</v>
      </c>
      <c r="F7366" s="282" t="s">
        <v>6327</v>
      </c>
      <c r="H7366" s="283">
        <v>13.724</v>
      </c>
      <c r="L7366" s="279"/>
      <c r="M7366" s="284"/>
      <c r="T7366" s="285"/>
      <c r="AT7366" s="281" t="s">
        <v>373</v>
      </c>
      <c r="AU7366" s="281" t="s">
        <v>90</v>
      </c>
      <c r="AV7366" s="280" t="s">
        <v>90</v>
      </c>
      <c r="AW7366" s="280" t="s">
        <v>31</v>
      </c>
      <c r="AX7366" s="280" t="s">
        <v>77</v>
      </c>
      <c r="AY7366" s="281" t="s">
        <v>366</v>
      </c>
    </row>
    <row r="7367" spans="2:51" s="280" customFormat="1">
      <c r="B7367" s="279"/>
      <c r="D7367" s="274" t="s">
        <v>373</v>
      </c>
      <c r="E7367" s="281" t="s">
        <v>1</v>
      </c>
      <c r="F7367" s="282" t="s">
        <v>6328</v>
      </c>
      <c r="H7367" s="283">
        <v>0.21199999999999999</v>
      </c>
      <c r="L7367" s="279"/>
      <c r="M7367" s="284"/>
      <c r="T7367" s="285"/>
      <c r="AT7367" s="281" t="s">
        <v>373</v>
      </c>
      <c r="AU7367" s="281" t="s">
        <v>90</v>
      </c>
      <c r="AV7367" s="280" t="s">
        <v>90</v>
      </c>
      <c r="AW7367" s="280" t="s">
        <v>31</v>
      </c>
      <c r="AX7367" s="280" t="s">
        <v>77</v>
      </c>
      <c r="AY7367" s="281" t="s">
        <v>366</v>
      </c>
    </row>
    <row r="7368" spans="2:51" s="280" customFormat="1">
      <c r="B7368" s="279"/>
      <c r="D7368" s="274" t="s">
        <v>373</v>
      </c>
      <c r="E7368" s="281" t="s">
        <v>1</v>
      </c>
      <c r="F7368" s="282" t="s">
        <v>6329</v>
      </c>
      <c r="H7368" s="283">
        <v>16.399000000000001</v>
      </c>
      <c r="L7368" s="279"/>
      <c r="M7368" s="284"/>
      <c r="T7368" s="285"/>
      <c r="AT7368" s="281" t="s">
        <v>373</v>
      </c>
      <c r="AU7368" s="281" t="s">
        <v>90</v>
      </c>
      <c r="AV7368" s="280" t="s">
        <v>90</v>
      </c>
      <c r="AW7368" s="280" t="s">
        <v>31</v>
      </c>
      <c r="AX7368" s="280" t="s">
        <v>77</v>
      </c>
      <c r="AY7368" s="281" t="s">
        <v>366</v>
      </c>
    </row>
    <row r="7369" spans="2:51" s="280" customFormat="1">
      <c r="B7369" s="279"/>
      <c r="D7369" s="274" t="s">
        <v>373</v>
      </c>
      <c r="E7369" s="281" t="s">
        <v>1</v>
      </c>
      <c r="F7369" s="282" t="s">
        <v>6330</v>
      </c>
      <c r="H7369" s="283">
        <v>-19.736999999999998</v>
      </c>
      <c r="L7369" s="279"/>
      <c r="M7369" s="284"/>
      <c r="T7369" s="285"/>
      <c r="AT7369" s="281" t="s">
        <v>373</v>
      </c>
      <c r="AU7369" s="281" t="s">
        <v>90</v>
      </c>
      <c r="AV7369" s="280" t="s">
        <v>90</v>
      </c>
      <c r="AW7369" s="280" t="s">
        <v>31</v>
      </c>
      <c r="AX7369" s="280" t="s">
        <v>77</v>
      </c>
      <c r="AY7369" s="281" t="s">
        <v>366</v>
      </c>
    </row>
    <row r="7370" spans="2:51" s="273" customFormat="1">
      <c r="B7370" s="272"/>
      <c r="D7370" s="274" t="s">
        <v>373</v>
      </c>
      <c r="E7370" s="275" t="s">
        <v>1</v>
      </c>
      <c r="F7370" s="276" t="s">
        <v>1657</v>
      </c>
      <c r="H7370" s="275" t="s">
        <v>1</v>
      </c>
      <c r="L7370" s="272"/>
      <c r="M7370" s="277"/>
      <c r="T7370" s="278"/>
      <c r="AT7370" s="275" t="s">
        <v>373</v>
      </c>
      <c r="AU7370" s="275" t="s">
        <v>90</v>
      </c>
      <c r="AV7370" s="273" t="s">
        <v>84</v>
      </c>
      <c r="AW7370" s="273" t="s">
        <v>31</v>
      </c>
      <c r="AX7370" s="273" t="s">
        <v>77</v>
      </c>
      <c r="AY7370" s="275" t="s">
        <v>366</v>
      </c>
    </row>
    <row r="7371" spans="2:51" s="273" customFormat="1">
      <c r="B7371" s="272"/>
      <c r="D7371" s="274" t="s">
        <v>373</v>
      </c>
      <c r="E7371" s="275" t="s">
        <v>1</v>
      </c>
      <c r="F7371" s="276" t="s">
        <v>487</v>
      </c>
      <c r="H7371" s="275" t="s">
        <v>1</v>
      </c>
      <c r="L7371" s="272"/>
      <c r="M7371" s="277"/>
      <c r="T7371" s="278"/>
      <c r="AT7371" s="275" t="s">
        <v>373</v>
      </c>
      <c r="AU7371" s="275" t="s">
        <v>90</v>
      </c>
      <c r="AV7371" s="273" t="s">
        <v>84</v>
      </c>
      <c r="AW7371" s="273" t="s">
        <v>31</v>
      </c>
      <c r="AX7371" s="273" t="s">
        <v>77</v>
      </c>
      <c r="AY7371" s="275" t="s">
        <v>366</v>
      </c>
    </row>
    <row r="7372" spans="2:51" s="280" customFormat="1">
      <c r="B7372" s="279"/>
      <c r="D7372" s="274" t="s">
        <v>373</v>
      </c>
      <c r="E7372" s="281" t="s">
        <v>1</v>
      </c>
      <c r="F7372" s="282" t="s">
        <v>6331</v>
      </c>
      <c r="H7372" s="283">
        <v>6.6440000000000001</v>
      </c>
      <c r="L7372" s="279"/>
      <c r="M7372" s="284"/>
      <c r="T7372" s="285"/>
      <c r="AT7372" s="281" t="s">
        <v>373</v>
      </c>
      <c r="AU7372" s="281" t="s">
        <v>90</v>
      </c>
      <c r="AV7372" s="280" t="s">
        <v>90</v>
      </c>
      <c r="AW7372" s="280" t="s">
        <v>31</v>
      </c>
      <c r="AX7372" s="280" t="s">
        <v>77</v>
      </c>
      <c r="AY7372" s="281" t="s">
        <v>366</v>
      </c>
    </row>
    <row r="7373" spans="2:51" s="280" customFormat="1">
      <c r="B7373" s="279"/>
      <c r="D7373" s="274" t="s">
        <v>373</v>
      </c>
      <c r="E7373" s="281" t="s">
        <v>1</v>
      </c>
      <c r="F7373" s="282" t="s">
        <v>6332</v>
      </c>
      <c r="H7373" s="283">
        <v>9.3149999999999995</v>
      </c>
      <c r="L7373" s="279"/>
      <c r="M7373" s="284"/>
      <c r="T7373" s="285"/>
      <c r="AT7373" s="281" t="s">
        <v>373</v>
      </c>
      <c r="AU7373" s="281" t="s">
        <v>90</v>
      </c>
      <c r="AV7373" s="280" t="s">
        <v>90</v>
      </c>
      <c r="AW7373" s="280" t="s">
        <v>31</v>
      </c>
      <c r="AX7373" s="280" t="s">
        <v>77</v>
      </c>
      <c r="AY7373" s="281" t="s">
        <v>366</v>
      </c>
    </row>
    <row r="7374" spans="2:51" s="280" customFormat="1">
      <c r="B7374" s="279"/>
      <c r="D7374" s="274" t="s">
        <v>373</v>
      </c>
      <c r="E7374" s="281" t="s">
        <v>1</v>
      </c>
      <c r="F7374" s="282" t="s">
        <v>6333</v>
      </c>
      <c r="H7374" s="283">
        <v>36.161999999999999</v>
      </c>
      <c r="L7374" s="279"/>
      <c r="M7374" s="284"/>
      <c r="T7374" s="285"/>
      <c r="AT7374" s="281" t="s">
        <v>373</v>
      </c>
      <c r="AU7374" s="281" t="s">
        <v>90</v>
      </c>
      <c r="AV7374" s="280" t="s">
        <v>90</v>
      </c>
      <c r="AW7374" s="280" t="s">
        <v>31</v>
      </c>
      <c r="AX7374" s="280" t="s">
        <v>77</v>
      </c>
      <c r="AY7374" s="281" t="s">
        <v>366</v>
      </c>
    </row>
    <row r="7375" spans="2:51" s="280" customFormat="1">
      <c r="B7375" s="279"/>
      <c r="D7375" s="274" t="s">
        <v>373</v>
      </c>
      <c r="E7375" s="281" t="s">
        <v>1</v>
      </c>
      <c r="F7375" s="282" t="s">
        <v>2042</v>
      </c>
      <c r="H7375" s="283">
        <v>-2.58</v>
      </c>
      <c r="L7375" s="279"/>
      <c r="M7375" s="284"/>
      <c r="T7375" s="285"/>
      <c r="AT7375" s="281" t="s">
        <v>373</v>
      </c>
      <c r="AU7375" s="281" t="s">
        <v>90</v>
      </c>
      <c r="AV7375" s="280" t="s">
        <v>90</v>
      </c>
      <c r="AW7375" s="280" t="s">
        <v>31</v>
      </c>
      <c r="AX7375" s="280" t="s">
        <v>77</v>
      </c>
      <c r="AY7375" s="281" t="s">
        <v>366</v>
      </c>
    </row>
    <row r="7376" spans="2:51" s="273" customFormat="1">
      <c r="B7376" s="272"/>
      <c r="D7376" s="274" t="s">
        <v>373</v>
      </c>
      <c r="E7376" s="275" t="s">
        <v>1</v>
      </c>
      <c r="F7376" s="276" t="s">
        <v>2046</v>
      </c>
      <c r="H7376" s="275" t="s">
        <v>1</v>
      </c>
      <c r="L7376" s="272"/>
      <c r="M7376" s="277"/>
      <c r="T7376" s="278"/>
      <c r="AT7376" s="275" t="s">
        <v>373</v>
      </c>
      <c r="AU7376" s="275" t="s">
        <v>90</v>
      </c>
      <c r="AV7376" s="273" t="s">
        <v>84</v>
      </c>
      <c r="AW7376" s="273" t="s">
        <v>31</v>
      </c>
      <c r="AX7376" s="273" t="s">
        <v>77</v>
      </c>
      <c r="AY7376" s="275" t="s">
        <v>366</v>
      </c>
    </row>
    <row r="7377" spans="2:51" s="273" customFormat="1">
      <c r="B7377" s="272"/>
      <c r="D7377" s="274" t="s">
        <v>373</v>
      </c>
      <c r="E7377" s="275" t="s">
        <v>1</v>
      </c>
      <c r="F7377" s="276" t="s">
        <v>487</v>
      </c>
      <c r="H7377" s="275" t="s">
        <v>1</v>
      </c>
      <c r="L7377" s="272"/>
      <c r="M7377" s="277"/>
      <c r="T7377" s="278"/>
      <c r="AT7377" s="275" t="s">
        <v>373</v>
      </c>
      <c r="AU7377" s="275" t="s">
        <v>90</v>
      </c>
      <c r="AV7377" s="273" t="s">
        <v>84</v>
      </c>
      <c r="AW7377" s="273" t="s">
        <v>31</v>
      </c>
      <c r="AX7377" s="273" t="s">
        <v>77</v>
      </c>
      <c r="AY7377" s="275" t="s">
        <v>366</v>
      </c>
    </row>
    <row r="7378" spans="2:51" s="280" customFormat="1">
      <c r="B7378" s="279"/>
      <c r="D7378" s="274" t="s">
        <v>373</v>
      </c>
      <c r="E7378" s="281" t="s">
        <v>1</v>
      </c>
      <c r="F7378" s="282" t="s">
        <v>6334</v>
      </c>
      <c r="H7378" s="283">
        <v>9.9719999999999995</v>
      </c>
      <c r="L7378" s="279"/>
      <c r="M7378" s="284"/>
      <c r="T7378" s="285"/>
      <c r="AT7378" s="281" t="s">
        <v>373</v>
      </c>
      <c r="AU7378" s="281" t="s">
        <v>90</v>
      </c>
      <c r="AV7378" s="280" t="s">
        <v>90</v>
      </c>
      <c r="AW7378" s="280" t="s">
        <v>31</v>
      </c>
      <c r="AX7378" s="280" t="s">
        <v>77</v>
      </c>
      <c r="AY7378" s="281" t="s">
        <v>366</v>
      </c>
    </row>
    <row r="7379" spans="2:51" s="280" customFormat="1">
      <c r="B7379" s="279"/>
      <c r="D7379" s="274" t="s">
        <v>373</v>
      </c>
      <c r="E7379" s="281" t="s">
        <v>1</v>
      </c>
      <c r="F7379" s="282" t="s">
        <v>6335</v>
      </c>
      <c r="H7379" s="283">
        <v>19.094000000000001</v>
      </c>
      <c r="L7379" s="279"/>
      <c r="M7379" s="284"/>
      <c r="T7379" s="285"/>
      <c r="AT7379" s="281" t="s">
        <v>373</v>
      </c>
      <c r="AU7379" s="281" t="s">
        <v>90</v>
      </c>
      <c r="AV7379" s="280" t="s">
        <v>90</v>
      </c>
      <c r="AW7379" s="280" t="s">
        <v>31</v>
      </c>
      <c r="AX7379" s="280" t="s">
        <v>77</v>
      </c>
      <c r="AY7379" s="281" t="s">
        <v>366</v>
      </c>
    </row>
    <row r="7380" spans="2:51" s="280" customFormat="1">
      <c r="B7380" s="279"/>
      <c r="D7380" s="274" t="s">
        <v>373</v>
      </c>
      <c r="E7380" s="281" t="s">
        <v>1</v>
      </c>
      <c r="F7380" s="282" t="s">
        <v>2049</v>
      </c>
      <c r="H7380" s="283">
        <v>-2.3650000000000002</v>
      </c>
      <c r="L7380" s="279"/>
      <c r="M7380" s="284"/>
      <c r="T7380" s="285"/>
      <c r="AT7380" s="281" t="s">
        <v>373</v>
      </c>
      <c r="AU7380" s="281" t="s">
        <v>90</v>
      </c>
      <c r="AV7380" s="280" t="s">
        <v>90</v>
      </c>
      <c r="AW7380" s="280" t="s">
        <v>31</v>
      </c>
      <c r="AX7380" s="280" t="s">
        <v>77</v>
      </c>
      <c r="AY7380" s="281" t="s">
        <v>366</v>
      </c>
    </row>
    <row r="7381" spans="2:51" s="273" customFormat="1">
      <c r="B7381" s="272"/>
      <c r="D7381" s="274" t="s">
        <v>373</v>
      </c>
      <c r="E7381" s="275" t="s">
        <v>1</v>
      </c>
      <c r="F7381" s="276" t="s">
        <v>6336</v>
      </c>
      <c r="H7381" s="275" t="s">
        <v>1</v>
      </c>
      <c r="L7381" s="272"/>
      <c r="M7381" s="277"/>
      <c r="T7381" s="278"/>
      <c r="AT7381" s="275" t="s">
        <v>373</v>
      </c>
      <c r="AU7381" s="275" t="s">
        <v>90</v>
      </c>
      <c r="AV7381" s="273" t="s">
        <v>84</v>
      </c>
      <c r="AW7381" s="273" t="s">
        <v>31</v>
      </c>
      <c r="AX7381" s="273" t="s">
        <v>77</v>
      </c>
      <c r="AY7381" s="275" t="s">
        <v>366</v>
      </c>
    </row>
    <row r="7382" spans="2:51" s="273" customFormat="1">
      <c r="B7382" s="272"/>
      <c r="D7382" s="274" t="s">
        <v>373</v>
      </c>
      <c r="E7382" s="275" t="s">
        <v>1</v>
      </c>
      <c r="F7382" s="276" t="s">
        <v>1893</v>
      </c>
      <c r="H7382" s="275" t="s">
        <v>1</v>
      </c>
      <c r="L7382" s="272"/>
      <c r="M7382" s="277"/>
      <c r="T7382" s="278"/>
      <c r="AT7382" s="275" t="s">
        <v>373</v>
      </c>
      <c r="AU7382" s="275" t="s">
        <v>90</v>
      </c>
      <c r="AV7382" s="273" t="s">
        <v>84</v>
      </c>
      <c r="AW7382" s="273" t="s">
        <v>31</v>
      </c>
      <c r="AX7382" s="273" t="s">
        <v>77</v>
      </c>
      <c r="AY7382" s="275" t="s">
        <v>366</v>
      </c>
    </row>
    <row r="7383" spans="2:51" s="280" customFormat="1">
      <c r="B7383" s="279"/>
      <c r="D7383" s="274" t="s">
        <v>373</v>
      </c>
      <c r="E7383" s="281" t="s">
        <v>1</v>
      </c>
      <c r="F7383" s="282" t="s">
        <v>2050</v>
      </c>
      <c r="H7383" s="283">
        <v>10.545999999999999</v>
      </c>
      <c r="L7383" s="279"/>
      <c r="M7383" s="284"/>
      <c r="T7383" s="285"/>
      <c r="AT7383" s="281" t="s">
        <v>373</v>
      </c>
      <c r="AU7383" s="281" t="s">
        <v>90</v>
      </c>
      <c r="AV7383" s="280" t="s">
        <v>90</v>
      </c>
      <c r="AW7383" s="280" t="s">
        <v>31</v>
      </c>
      <c r="AX7383" s="280" t="s">
        <v>77</v>
      </c>
      <c r="AY7383" s="281" t="s">
        <v>366</v>
      </c>
    </row>
    <row r="7384" spans="2:51" s="280" customFormat="1">
      <c r="B7384" s="279"/>
      <c r="D7384" s="274" t="s">
        <v>373</v>
      </c>
      <c r="E7384" s="281" t="s">
        <v>1</v>
      </c>
      <c r="F7384" s="282" t="s">
        <v>2051</v>
      </c>
      <c r="H7384" s="283">
        <v>-0.495</v>
      </c>
      <c r="L7384" s="279"/>
      <c r="M7384" s="284"/>
      <c r="T7384" s="285"/>
      <c r="AT7384" s="281" t="s">
        <v>373</v>
      </c>
      <c r="AU7384" s="281" t="s">
        <v>90</v>
      </c>
      <c r="AV7384" s="280" t="s">
        <v>90</v>
      </c>
      <c r="AW7384" s="280" t="s">
        <v>31</v>
      </c>
      <c r="AX7384" s="280" t="s">
        <v>77</v>
      </c>
      <c r="AY7384" s="281" t="s">
        <v>366</v>
      </c>
    </row>
    <row r="7385" spans="2:51" s="273" customFormat="1">
      <c r="B7385" s="272"/>
      <c r="D7385" s="274" t="s">
        <v>373</v>
      </c>
      <c r="E7385" s="275" t="s">
        <v>1</v>
      </c>
      <c r="F7385" s="276" t="s">
        <v>1896</v>
      </c>
      <c r="H7385" s="275" t="s">
        <v>1</v>
      </c>
      <c r="L7385" s="272"/>
      <c r="M7385" s="277"/>
      <c r="T7385" s="278"/>
      <c r="AT7385" s="275" t="s">
        <v>373</v>
      </c>
      <c r="AU7385" s="275" t="s">
        <v>90</v>
      </c>
      <c r="AV7385" s="273" t="s">
        <v>84</v>
      </c>
      <c r="AW7385" s="273" t="s">
        <v>31</v>
      </c>
      <c r="AX7385" s="273" t="s">
        <v>77</v>
      </c>
      <c r="AY7385" s="275" t="s">
        <v>366</v>
      </c>
    </row>
    <row r="7386" spans="2:51" s="273" customFormat="1">
      <c r="B7386" s="272"/>
      <c r="D7386" s="274" t="s">
        <v>373</v>
      </c>
      <c r="E7386" s="275" t="s">
        <v>1</v>
      </c>
      <c r="F7386" s="276" t="s">
        <v>1893</v>
      </c>
      <c r="H7386" s="275" t="s">
        <v>1</v>
      </c>
      <c r="L7386" s="272"/>
      <c r="M7386" s="277"/>
      <c r="T7386" s="278"/>
      <c r="AT7386" s="275" t="s">
        <v>373</v>
      </c>
      <c r="AU7386" s="275" t="s">
        <v>90</v>
      </c>
      <c r="AV7386" s="273" t="s">
        <v>84</v>
      </c>
      <c r="AW7386" s="273" t="s">
        <v>31</v>
      </c>
      <c r="AX7386" s="273" t="s">
        <v>77</v>
      </c>
      <c r="AY7386" s="275" t="s">
        <v>366</v>
      </c>
    </row>
    <row r="7387" spans="2:51" s="280" customFormat="1">
      <c r="B7387" s="279"/>
      <c r="D7387" s="274" t="s">
        <v>373</v>
      </c>
      <c r="E7387" s="281" t="s">
        <v>1</v>
      </c>
      <c r="F7387" s="282" t="s">
        <v>2052</v>
      </c>
      <c r="H7387" s="283">
        <v>13.15</v>
      </c>
      <c r="L7387" s="279"/>
      <c r="M7387" s="284"/>
      <c r="T7387" s="285"/>
      <c r="AT7387" s="281" t="s">
        <v>373</v>
      </c>
      <c r="AU7387" s="281" t="s">
        <v>90</v>
      </c>
      <c r="AV7387" s="280" t="s">
        <v>90</v>
      </c>
      <c r="AW7387" s="280" t="s">
        <v>31</v>
      </c>
      <c r="AX7387" s="280" t="s">
        <v>77</v>
      </c>
      <c r="AY7387" s="281" t="s">
        <v>366</v>
      </c>
    </row>
    <row r="7388" spans="2:51" s="280" customFormat="1">
      <c r="B7388" s="279"/>
      <c r="D7388" s="274" t="s">
        <v>373</v>
      </c>
      <c r="E7388" s="281" t="s">
        <v>1</v>
      </c>
      <c r="F7388" s="282" t="s">
        <v>2053</v>
      </c>
      <c r="H7388" s="283">
        <v>-0.55000000000000004</v>
      </c>
      <c r="L7388" s="279"/>
      <c r="M7388" s="284"/>
      <c r="T7388" s="285"/>
      <c r="AT7388" s="281" t="s">
        <v>373</v>
      </c>
      <c r="AU7388" s="281" t="s">
        <v>90</v>
      </c>
      <c r="AV7388" s="280" t="s">
        <v>90</v>
      </c>
      <c r="AW7388" s="280" t="s">
        <v>31</v>
      </c>
      <c r="AX7388" s="280" t="s">
        <v>77</v>
      </c>
      <c r="AY7388" s="281" t="s">
        <v>366</v>
      </c>
    </row>
    <row r="7389" spans="2:51" s="273" customFormat="1">
      <c r="B7389" s="272"/>
      <c r="D7389" s="274" t="s">
        <v>373</v>
      </c>
      <c r="E7389" s="275" t="s">
        <v>1</v>
      </c>
      <c r="F7389" s="276" t="s">
        <v>2054</v>
      </c>
      <c r="H7389" s="275" t="s">
        <v>1</v>
      </c>
      <c r="L7389" s="272"/>
      <c r="M7389" s="277"/>
      <c r="T7389" s="278"/>
      <c r="AT7389" s="275" t="s">
        <v>373</v>
      </c>
      <c r="AU7389" s="275" t="s">
        <v>90</v>
      </c>
      <c r="AV7389" s="273" t="s">
        <v>84</v>
      </c>
      <c r="AW7389" s="273" t="s">
        <v>31</v>
      </c>
      <c r="AX7389" s="273" t="s">
        <v>77</v>
      </c>
      <c r="AY7389" s="275" t="s">
        <v>366</v>
      </c>
    </row>
    <row r="7390" spans="2:51" s="273" customFormat="1">
      <c r="B7390" s="272"/>
      <c r="D7390" s="274" t="s">
        <v>373</v>
      </c>
      <c r="E7390" s="275" t="s">
        <v>1</v>
      </c>
      <c r="F7390" s="276" t="s">
        <v>1893</v>
      </c>
      <c r="H7390" s="275" t="s">
        <v>1</v>
      </c>
      <c r="L7390" s="272"/>
      <c r="M7390" s="277"/>
      <c r="T7390" s="278"/>
      <c r="AT7390" s="275" t="s">
        <v>373</v>
      </c>
      <c r="AU7390" s="275" t="s">
        <v>90</v>
      </c>
      <c r="AV7390" s="273" t="s">
        <v>84</v>
      </c>
      <c r="AW7390" s="273" t="s">
        <v>31</v>
      </c>
      <c r="AX7390" s="273" t="s">
        <v>77</v>
      </c>
      <c r="AY7390" s="275" t="s">
        <v>366</v>
      </c>
    </row>
    <row r="7391" spans="2:51" s="280" customFormat="1">
      <c r="B7391" s="279"/>
      <c r="D7391" s="274" t="s">
        <v>373</v>
      </c>
      <c r="E7391" s="281" t="s">
        <v>1</v>
      </c>
      <c r="F7391" s="282" t="s">
        <v>6337</v>
      </c>
      <c r="H7391" s="283">
        <v>10.074</v>
      </c>
      <c r="L7391" s="279"/>
      <c r="M7391" s="284"/>
      <c r="T7391" s="285"/>
      <c r="AT7391" s="281" t="s">
        <v>373</v>
      </c>
      <c r="AU7391" s="281" t="s">
        <v>90</v>
      </c>
      <c r="AV7391" s="280" t="s">
        <v>90</v>
      </c>
      <c r="AW7391" s="280" t="s">
        <v>31</v>
      </c>
      <c r="AX7391" s="280" t="s">
        <v>77</v>
      </c>
      <c r="AY7391" s="281" t="s">
        <v>366</v>
      </c>
    </row>
    <row r="7392" spans="2:51" s="280" customFormat="1">
      <c r="B7392" s="279"/>
      <c r="D7392" s="274" t="s">
        <v>373</v>
      </c>
      <c r="E7392" s="281" t="s">
        <v>1</v>
      </c>
      <c r="F7392" s="282" t="s">
        <v>6338</v>
      </c>
      <c r="H7392" s="283">
        <v>9.2539999999999996</v>
      </c>
      <c r="L7392" s="279"/>
      <c r="M7392" s="284"/>
      <c r="T7392" s="285"/>
      <c r="AT7392" s="281" t="s">
        <v>373</v>
      </c>
      <c r="AU7392" s="281" t="s">
        <v>90</v>
      </c>
      <c r="AV7392" s="280" t="s">
        <v>90</v>
      </c>
      <c r="AW7392" s="280" t="s">
        <v>31</v>
      </c>
      <c r="AX7392" s="280" t="s">
        <v>77</v>
      </c>
      <c r="AY7392" s="281" t="s">
        <v>366</v>
      </c>
    </row>
    <row r="7393" spans="2:51" s="280" customFormat="1">
      <c r="B7393" s="279"/>
      <c r="D7393" s="274" t="s">
        <v>373</v>
      </c>
      <c r="E7393" s="281" t="s">
        <v>1</v>
      </c>
      <c r="F7393" s="282" t="s">
        <v>6339</v>
      </c>
      <c r="H7393" s="283">
        <v>2.7829999999999999</v>
      </c>
      <c r="L7393" s="279"/>
      <c r="M7393" s="284"/>
      <c r="T7393" s="285"/>
      <c r="AT7393" s="281" t="s">
        <v>373</v>
      </c>
      <c r="AU7393" s="281" t="s">
        <v>90</v>
      </c>
      <c r="AV7393" s="280" t="s">
        <v>90</v>
      </c>
      <c r="AW7393" s="280" t="s">
        <v>31</v>
      </c>
      <c r="AX7393" s="280" t="s">
        <v>77</v>
      </c>
      <c r="AY7393" s="281" t="s">
        <v>366</v>
      </c>
    </row>
    <row r="7394" spans="2:51" s="280" customFormat="1">
      <c r="B7394" s="279"/>
      <c r="D7394" s="274" t="s">
        <v>373</v>
      </c>
      <c r="E7394" s="281" t="s">
        <v>1</v>
      </c>
      <c r="F7394" s="282" t="s">
        <v>2058</v>
      </c>
      <c r="H7394" s="283">
        <v>-6.02</v>
      </c>
      <c r="L7394" s="279"/>
      <c r="M7394" s="284"/>
      <c r="T7394" s="285"/>
      <c r="AT7394" s="281" t="s">
        <v>373</v>
      </c>
      <c r="AU7394" s="281" t="s">
        <v>90</v>
      </c>
      <c r="AV7394" s="280" t="s">
        <v>90</v>
      </c>
      <c r="AW7394" s="280" t="s">
        <v>31</v>
      </c>
      <c r="AX7394" s="280" t="s">
        <v>77</v>
      </c>
      <c r="AY7394" s="281" t="s">
        <v>366</v>
      </c>
    </row>
    <row r="7395" spans="2:51" s="273" customFormat="1">
      <c r="B7395" s="272"/>
      <c r="D7395" s="274" t="s">
        <v>373</v>
      </c>
      <c r="E7395" s="275" t="s">
        <v>1</v>
      </c>
      <c r="F7395" s="276" t="s">
        <v>1668</v>
      </c>
      <c r="H7395" s="275" t="s">
        <v>1</v>
      </c>
      <c r="L7395" s="272"/>
      <c r="M7395" s="277"/>
      <c r="T7395" s="278"/>
      <c r="AT7395" s="275" t="s">
        <v>373</v>
      </c>
      <c r="AU7395" s="275" t="s">
        <v>90</v>
      </c>
      <c r="AV7395" s="273" t="s">
        <v>84</v>
      </c>
      <c r="AW7395" s="273" t="s">
        <v>31</v>
      </c>
      <c r="AX7395" s="273" t="s">
        <v>77</v>
      </c>
      <c r="AY7395" s="275" t="s">
        <v>366</v>
      </c>
    </row>
    <row r="7396" spans="2:51" s="273" customFormat="1">
      <c r="B7396" s="272"/>
      <c r="D7396" s="274" t="s">
        <v>373</v>
      </c>
      <c r="E7396" s="275" t="s">
        <v>1</v>
      </c>
      <c r="F7396" s="276" t="s">
        <v>1893</v>
      </c>
      <c r="H7396" s="275" t="s">
        <v>1</v>
      </c>
      <c r="L7396" s="272"/>
      <c r="M7396" s="277"/>
      <c r="T7396" s="278"/>
      <c r="AT7396" s="275" t="s">
        <v>373</v>
      </c>
      <c r="AU7396" s="275" t="s">
        <v>90</v>
      </c>
      <c r="AV7396" s="273" t="s">
        <v>84</v>
      </c>
      <c r="AW7396" s="273" t="s">
        <v>31</v>
      </c>
      <c r="AX7396" s="273" t="s">
        <v>77</v>
      </c>
      <c r="AY7396" s="275" t="s">
        <v>366</v>
      </c>
    </row>
    <row r="7397" spans="2:51" s="280" customFormat="1">
      <c r="B7397" s="279"/>
      <c r="D7397" s="274" t="s">
        <v>373</v>
      </c>
      <c r="E7397" s="281" t="s">
        <v>1</v>
      </c>
      <c r="F7397" s="282" t="s">
        <v>6340</v>
      </c>
      <c r="H7397" s="283">
        <v>0.215</v>
      </c>
      <c r="L7397" s="279"/>
      <c r="M7397" s="284"/>
      <c r="T7397" s="285"/>
      <c r="AT7397" s="281" t="s">
        <v>373</v>
      </c>
      <c r="AU7397" s="281" t="s">
        <v>90</v>
      </c>
      <c r="AV7397" s="280" t="s">
        <v>90</v>
      </c>
      <c r="AW7397" s="280" t="s">
        <v>31</v>
      </c>
      <c r="AX7397" s="280" t="s">
        <v>77</v>
      </c>
      <c r="AY7397" s="281" t="s">
        <v>366</v>
      </c>
    </row>
    <row r="7398" spans="2:51" s="280" customFormat="1">
      <c r="B7398" s="279"/>
      <c r="D7398" s="274" t="s">
        <v>373</v>
      </c>
      <c r="E7398" s="281" t="s">
        <v>1</v>
      </c>
      <c r="F7398" s="282" t="s">
        <v>6341</v>
      </c>
      <c r="H7398" s="283">
        <v>2.8290000000000002</v>
      </c>
      <c r="L7398" s="279"/>
      <c r="M7398" s="284"/>
      <c r="T7398" s="285"/>
      <c r="AT7398" s="281" t="s">
        <v>373</v>
      </c>
      <c r="AU7398" s="281" t="s">
        <v>90</v>
      </c>
      <c r="AV7398" s="280" t="s">
        <v>90</v>
      </c>
      <c r="AW7398" s="280" t="s">
        <v>31</v>
      </c>
      <c r="AX7398" s="280" t="s">
        <v>77</v>
      </c>
      <c r="AY7398" s="281" t="s">
        <v>366</v>
      </c>
    </row>
    <row r="7399" spans="2:51" s="280" customFormat="1">
      <c r="B7399" s="279"/>
      <c r="D7399" s="274" t="s">
        <v>373</v>
      </c>
      <c r="E7399" s="281" t="s">
        <v>1</v>
      </c>
      <c r="F7399" s="282" t="s">
        <v>1716</v>
      </c>
      <c r="H7399" s="283">
        <v>-1.9350000000000001</v>
      </c>
      <c r="L7399" s="279"/>
      <c r="M7399" s="284"/>
      <c r="T7399" s="285"/>
      <c r="AT7399" s="281" t="s">
        <v>373</v>
      </c>
      <c r="AU7399" s="281" t="s">
        <v>90</v>
      </c>
      <c r="AV7399" s="280" t="s">
        <v>90</v>
      </c>
      <c r="AW7399" s="280" t="s">
        <v>31</v>
      </c>
      <c r="AX7399" s="280" t="s">
        <v>77</v>
      </c>
      <c r="AY7399" s="281" t="s">
        <v>366</v>
      </c>
    </row>
    <row r="7400" spans="2:51" s="273" customFormat="1">
      <c r="B7400" s="272"/>
      <c r="D7400" s="274" t="s">
        <v>373</v>
      </c>
      <c r="E7400" s="275" t="s">
        <v>1</v>
      </c>
      <c r="F7400" s="276" t="s">
        <v>1899</v>
      </c>
      <c r="H7400" s="275" t="s">
        <v>1</v>
      </c>
      <c r="L7400" s="272"/>
      <c r="M7400" s="277"/>
      <c r="T7400" s="278"/>
      <c r="AT7400" s="275" t="s">
        <v>373</v>
      </c>
      <c r="AU7400" s="275" t="s">
        <v>90</v>
      </c>
      <c r="AV7400" s="273" t="s">
        <v>84</v>
      </c>
      <c r="AW7400" s="273" t="s">
        <v>31</v>
      </c>
      <c r="AX7400" s="273" t="s">
        <v>77</v>
      </c>
      <c r="AY7400" s="275" t="s">
        <v>366</v>
      </c>
    </row>
    <row r="7401" spans="2:51" s="273" customFormat="1">
      <c r="B7401" s="272"/>
      <c r="D7401" s="274" t="s">
        <v>373</v>
      </c>
      <c r="E7401" s="275" t="s">
        <v>1</v>
      </c>
      <c r="F7401" s="276" t="s">
        <v>1893</v>
      </c>
      <c r="H7401" s="275" t="s">
        <v>1</v>
      </c>
      <c r="L7401" s="272"/>
      <c r="M7401" s="277"/>
      <c r="T7401" s="278"/>
      <c r="AT7401" s="275" t="s">
        <v>373</v>
      </c>
      <c r="AU7401" s="275" t="s">
        <v>90</v>
      </c>
      <c r="AV7401" s="273" t="s">
        <v>84</v>
      </c>
      <c r="AW7401" s="273" t="s">
        <v>31</v>
      </c>
      <c r="AX7401" s="273" t="s">
        <v>77</v>
      </c>
      <c r="AY7401" s="275" t="s">
        <v>366</v>
      </c>
    </row>
    <row r="7402" spans="2:51" s="280" customFormat="1">
      <c r="B7402" s="279"/>
      <c r="D7402" s="274" t="s">
        <v>373</v>
      </c>
      <c r="E7402" s="281" t="s">
        <v>1</v>
      </c>
      <c r="F7402" s="282" t="s">
        <v>2061</v>
      </c>
      <c r="H7402" s="283">
        <v>6.2149999999999999</v>
      </c>
      <c r="L7402" s="279"/>
      <c r="M7402" s="284"/>
      <c r="T7402" s="285"/>
      <c r="AT7402" s="281" t="s">
        <v>373</v>
      </c>
      <c r="AU7402" s="281" t="s">
        <v>90</v>
      </c>
      <c r="AV7402" s="280" t="s">
        <v>90</v>
      </c>
      <c r="AW7402" s="280" t="s">
        <v>31</v>
      </c>
      <c r="AX7402" s="280" t="s">
        <v>77</v>
      </c>
      <c r="AY7402" s="281" t="s">
        <v>366</v>
      </c>
    </row>
    <row r="7403" spans="2:51" s="273" customFormat="1">
      <c r="B7403" s="272"/>
      <c r="D7403" s="274" t="s">
        <v>373</v>
      </c>
      <c r="E7403" s="275" t="s">
        <v>1</v>
      </c>
      <c r="F7403" s="276" t="s">
        <v>1670</v>
      </c>
      <c r="H7403" s="275" t="s">
        <v>1</v>
      </c>
      <c r="L7403" s="272"/>
      <c r="M7403" s="277"/>
      <c r="T7403" s="278"/>
      <c r="AT7403" s="275" t="s">
        <v>373</v>
      </c>
      <c r="AU7403" s="275" t="s">
        <v>90</v>
      </c>
      <c r="AV7403" s="273" t="s">
        <v>84</v>
      </c>
      <c r="AW7403" s="273" t="s">
        <v>31</v>
      </c>
      <c r="AX7403" s="273" t="s">
        <v>77</v>
      </c>
      <c r="AY7403" s="275" t="s">
        <v>366</v>
      </c>
    </row>
    <row r="7404" spans="2:51" s="273" customFormat="1">
      <c r="B7404" s="272"/>
      <c r="D7404" s="274" t="s">
        <v>373</v>
      </c>
      <c r="E7404" s="275" t="s">
        <v>1</v>
      </c>
      <c r="F7404" s="276" t="s">
        <v>1904</v>
      </c>
      <c r="H7404" s="275" t="s">
        <v>1</v>
      </c>
      <c r="L7404" s="272"/>
      <c r="M7404" s="277"/>
      <c r="T7404" s="278"/>
      <c r="AT7404" s="275" t="s">
        <v>373</v>
      </c>
      <c r="AU7404" s="275" t="s">
        <v>90</v>
      </c>
      <c r="AV7404" s="273" t="s">
        <v>84</v>
      </c>
      <c r="AW7404" s="273" t="s">
        <v>31</v>
      </c>
      <c r="AX7404" s="273" t="s">
        <v>77</v>
      </c>
      <c r="AY7404" s="275" t="s">
        <v>366</v>
      </c>
    </row>
    <row r="7405" spans="2:51" s="280" customFormat="1">
      <c r="B7405" s="279"/>
      <c r="D7405" s="274" t="s">
        <v>373</v>
      </c>
      <c r="E7405" s="281" t="s">
        <v>1</v>
      </c>
      <c r="F7405" s="282" t="s">
        <v>6342</v>
      </c>
      <c r="H7405" s="283">
        <v>1.1499999999999999</v>
      </c>
      <c r="L7405" s="279"/>
      <c r="M7405" s="284"/>
      <c r="T7405" s="285"/>
      <c r="AT7405" s="281" t="s">
        <v>373</v>
      </c>
      <c r="AU7405" s="281" t="s">
        <v>90</v>
      </c>
      <c r="AV7405" s="280" t="s">
        <v>90</v>
      </c>
      <c r="AW7405" s="280" t="s">
        <v>31</v>
      </c>
      <c r="AX7405" s="280" t="s">
        <v>77</v>
      </c>
      <c r="AY7405" s="281" t="s">
        <v>366</v>
      </c>
    </row>
    <row r="7406" spans="2:51" s="273" customFormat="1">
      <c r="B7406" s="272"/>
      <c r="D7406" s="274" t="s">
        <v>373</v>
      </c>
      <c r="E7406" s="275" t="s">
        <v>1</v>
      </c>
      <c r="F7406" s="276" t="s">
        <v>2062</v>
      </c>
      <c r="H7406" s="275" t="s">
        <v>1</v>
      </c>
      <c r="L7406" s="272"/>
      <c r="M7406" s="277"/>
      <c r="T7406" s="278"/>
      <c r="AT7406" s="275" t="s">
        <v>373</v>
      </c>
      <c r="AU7406" s="275" t="s">
        <v>90</v>
      </c>
      <c r="AV7406" s="273" t="s">
        <v>84</v>
      </c>
      <c r="AW7406" s="273" t="s">
        <v>31</v>
      </c>
      <c r="AX7406" s="273" t="s">
        <v>77</v>
      </c>
      <c r="AY7406" s="275" t="s">
        <v>366</v>
      </c>
    </row>
    <row r="7407" spans="2:51" s="273" customFormat="1">
      <c r="B7407" s="272"/>
      <c r="D7407" s="274" t="s">
        <v>373</v>
      </c>
      <c r="E7407" s="275" t="s">
        <v>1</v>
      </c>
      <c r="F7407" s="276" t="s">
        <v>487</v>
      </c>
      <c r="H7407" s="275" t="s">
        <v>1</v>
      </c>
      <c r="L7407" s="272"/>
      <c r="M7407" s="277"/>
      <c r="T7407" s="278"/>
      <c r="AT7407" s="275" t="s">
        <v>373</v>
      </c>
      <c r="AU7407" s="275" t="s">
        <v>90</v>
      </c>
      <c r="AV7407" s="273" t="s">
        <v>84</v>
      </c>
      <c r="AW7407" s="273" t="s">
        <v>31</v>
      </c>
      <c r="AX7407" s="273" t="s">
        <v>77</v>
      </c>
      <c r="AY7407" s="275" t="s">
        <v>366</v>
      </c>
    </row>
    <row r="7408" spans="2:51" s="280" customFormat="1">
      <c r="B7408" s="279"/>
      <c r="D7408" s="274" t="s">
        <v>373</v>
      </c>
      <c r="E7408" s="281" t="s">
        <v>1</v>
      </c>
      <c r="F7408" s="282" t="s">
        <v>6343</v>
      </c>
      <c r="H7408" s="283">
        <v>1.44</v>
      </c>
      <c r="L7408" s="279"/>
      <c r="M7408" s="284"/>
      <c r="T7408" s="285"/>
      <c r="AT7408" s="281" t="s">
        <v>373</v>
      </c>
      <c r="AU7408" s="281" t="s">
        <v>90</v>
      </c>
      <c r="AV7408" s="280" t="s">
        <v>90</v>
      </c>
      <c r="AW7408" s="280" t="s">
        <v>31</v>
      </c>
      <c r="AX7408" s="280" t="s">
        <v>77</v>
      </c>
      <c r="AY7408" s="281" t="s">
        <v>366</v>
      </c>
    </row>
    <row r="7409" spans="2:51" s="273" customFormat="1">
      <c r="B7409" s="272"/>
      <c r="D7409" s="274" t="s">
        <v>373</v>
      </c>
      <c r="E7409" s="275" t="s">
        <v>1</v>
      </c>
      <c r="F7409" s="276" t="s">
        <v>1674</v>
      </c>
      <c r="H7409" s="275" t="s">
        <v>1</v>
      </c>
      <c r="L7409" s="272"/>
      <c r="M7409" s="277"/>
      <c r="T7409" s="278"/>
      <c r="AT7409" s="275" t="s">
        <v>373</v>
      </c>
      <c r="AU7409" s="275" t="s">
        <v>90</v>
      </c>
      <c r="AV7409" s="273" t="s">
        <v>84</v>
      </c>
      <c r="AW7409" s="273" t="s">
        <v>31</v>
      </c>
      <c r="AX7409" s="273" t="s">
        <v>77</v>
      </c>
      <c r="AY7409" s="275" t="s">
        <v>366</v>
      </c>
    </row>
    <row r="7410" spans="2:51" s="273" customFormat="1">
      <c r="B7410" s="272"/>
      <c r="D7410" s="274" t="s">
        <v>373</v>
      </c>
      <c r="E7410" s="275" t="s">
        <v>1</v>
      </c>
      <c r="F7410" s="276" t="s">
        <v>487</v>
      </c>
      <c r="H7410" s="275" t="s">
        <v>1</v>
      </c>
      <c r="L7410" s="272"/>
      <c r="M7410" s="277"/>
      <c r="T7410" s="278"/>
      <c r="AT7410" s="275" t="s">
        <v>373</v>
      </c>
      <c r="AU7410" s="275" t="s">
        <v>90</v>
      </c>
      <c r="AV7410" s="273" t="s">
        <v>84</v>
      </c>
      <c r="AW7410" s="273" t="s">
        <v>31</v>
      </c>
      <c r="AX7410" s="273" t="s">
        <v>77</v>
      </c>
      <c r="AY7410" s="275" t="s">
        <v>366</v>
      </c>
    </row>
    <row r="7411" spans="2:51" s="280" customFormat="1">
      <c r="B7411" s="279"/>
      <c r="D7411" s="274" t="s">
        <v>373</v>
      </c>
      <c r="E7411" s="281" t="s">
        <v>1</v>
      </c>
      <c r="F7411" s="282" t="s">
        <v>2064</v>
      </c>
      <c r="H7411" s="283">
        <v>4.0720000000000001</v>
      </c>
      <c r="L7411" s="279"/>
      <c r="M7411" s="284"/>
      <c r="T7411" s="285"/>
      <c r="AT7411" s="281" t="s">
        <v>373</v>
      </c>
      <c r="AU7411" s="281" t="s">
        <v>90</v>
      </c>
      <c r="AV7411" s="280" t="s">
        <v>90</v>
      </c>
      <c r="AW7411" s="280" t="s">
        <v>31</v>
      </c>
      <c r="AX7411" s="280" t="s">
        <v>77</v>
      </c>
      <c r="AY7411" s="281" t="s">
        <v>366</v>
      </c>
    </row>
    <row r="7412" spans="2:51" s="280" customFormat="1">
      <c r="B7412" s="279"/>
      <c r="D7412" s="274" t="s">
        <v>373</v>
      </c>
      <c r="E7412" s="281" t="s">
        <v>1</v>
      </c>
      <c r="F7412" s="282" t="s">
        <v>2065</v>
      </c>
      <c r="H7412" s="283">
        <v>-3.6549999999999998</v>
      </c>
      <c r="L7412" s="279"/>
      <c r="M7412" s="284"/>
      <c r="T7412" s="285"/>
      <c r="AT7412" s="281" t="s">
        <v>373</v>
      </c>
      <c r="AU7412" s="281" t="s">
        <v>90</v>
      </c>
      <c r="AV7412" s="280" t="s">
        <v>90</v>
      </c>
      <c r="AW7412" s="280" t="s">
        <v>31</v>
      </c>
      <c r="AX7412" s="280" t="s">
        <v>77</v>
      </c>
      <c r="AY7412" s="281" t="s">
        <v>366</v>
      </c>
    </row>
    <row r="7413" spans="2:51" s="273" customFormat="1">
      <c r="B7413" s="272"/>
      <c r="D7413" s="274" t="s">
        <v>373</v>
      </c>
      <c r="E7413" s="275" t="s">
        <v>1</v>
      </c>
      <c r="F7413" s="276" t="s">
        <v>1676</v>
      </c>
      <c r="H7413" s="275" t="s">
        <v>1</v>
      </c>
      <c r="L7413" s="272"/>
      <c r="M7413" s="277"/>
      <c r="T7413" s="278"/>
      <c r="AT7413" s="275" t="s">
        <v>373</v>
      </c>
      <c r="AU7413" s="275" t="s">
        <v>90</v>
      </c>
      <c r="AV7413" s="273" t="s">
        <v>84</v>
      </c>
      <c r="AW7413" s="273" t="s">
        <v>31</v>
      </c>
      <c r="AX7413" s="273" t="s">
        <v>77</v>
      </c>
      <c r="AY7413" s="275" t="s">
        <v>366</v>
      </c>
    </row>
    <row r="7414" spans="2:51" s="273" customFormat="1">
      <c r="B7414" s="272"/>
      <c r="D7414" s="274" t="s">
        <v>373</v>
      </c>
      <c r="E7414" s="275" t="s">
        <v>1</v>
      </c>
      <c r="F7414" s="276" t="s">
        <v>487</v>
      </c>
      <c r="H7414" s="275" t="s">
        <v>1</v>
      </c>
      <c r="L7414" s="272"/>
      <c r="M7414" s="277"/>
      <c r="T7414" s="278"/>
      <c r="AT7414" s="275" t="s">
        <v>373</v>
      </c>
      <c r="AU7414" s="275" t="s">
        <v>90</v>
      </c>
      <c r="AV7414" s="273" t="s">
        <v>84</v>
      </c>
      <c r="AW7414" s="273" t="s">
        <v>31</v>
      </c>
      <c r="AX7414" s="273" t="s">
        <v>77</v>
      </c>
      <c r="AY7414" s="275" t="s">
        <v>366</v>
      </c>
    </row>
    <row r="7415" spans="2:51" s="280" customFormat="1">
      <c r="B7415" s="279"/>
      <c r="D7415" s="274" t="s">
        <v>373</v>
      </c>
      <c r="E7415" s="281" t="s">
        <v>1</v>
      </c>
      <c r="F7415" s="282" t="s">
        <v>6344</v>
      </c>
      <c r="H7415" s="283">
        <v>20.741</v>
      </c>
      <c r="L7415" s="279"/>
      <c r="M7415" s="284"/>
      <c r="T7415" s="285"/>
      <c r="AT7415" s="281" t="s">
        <v>373</v>
      </c>
      <c r="AU7415" s="281" t="s">
        <v>90</v>
      </c>
      <c r="AV7415" s="280" t="s">
        <v>90</v>
      </c>
      <c r="AW7415" s="280" t="s">
        <v>31</v>
      </c>
      <c r="AX7415" s="280" t="s">
        <v>77</v>
      </c>
      <c r="AY7415" s="281" t="s">
        <v>366</v>
      </c>
    </row>
    <row r="7416" spans="2:51" s="280" customFormat="1">
      <c r="B7416" s="279"/>
      <c r="D7416" s="274" t="s">
        <v>373</v>
      </c>
      <c r="E7416" s="281" t="s">
        <v>1</v>
      </c>
      <c r="F7416" s="282" t="s">
        <v>2049</v>
      </c>
      <c r="H7416" s="283">
        <v>-2.3650000000000002</v>
      </c>
      <c r="L7416" s="279"/>
      <c r="M7416" s="284"/>
      <c r="T7416" s="285"/>
      <c r="AT7416" s="281" t="s">
        <v>373</v>
      </c>
      <c r="AU7416" s="281" t="s">
        <v>90</v>
      </c>
      <c r="AV7416" s="280" t="s">
        <v>90</v>
      </c>
      <c r="AW7416" s="280" t="s">
        <v>31</v>
      </c>
      <c r="AX7416" s="280" t="s">
        <v>77</v>
      </c>
      <c r="AY7416" s="281" t="s">
        <v>366</v>
      </c>
    </row>
    <row r="7417" spans="2:51" s="273" customFormat="1">
      <c r="B7417" s="272"/>
      <c r="D7417" s="274" t="s">
        <v>373</v>
      </c>
      <c r="E7417" s="275" t="s">
        <v>1</v>
      </c>
      <c r="F7417" s="276" t="s">
        <v>2067</v>
      </c>
      <c r="H7417" s="275" t="s">
        <v>1</v>
      </c>
      <c r="L7417" s="272"/>
      <c r="M7417" s="277"/>
      <c r="T7417" s="278"/>
      <c r="AT7417" s="275" t="s">
        <v>373</v>
      </c>
      <c r="AU7417" s="275" t="s">
        <v>90</v>
      </c>
      <c r="AV7417" s="273" t="s">
        <v>84</v>
      </c>
      <c r="AW7417" s="273" t="s">
        <v>31</v>
      </c>
      <c r="AX7417" s="273" t="s">
        <v>77</v>
      </c>
      <c r="AY7417" s="275" t="s">
        <v>366</v>
      </c>
    </row>
    <row r="7418" spans="2:51" s="273" customFormat="1">
      <c r="B7418" s="272"/>
      <c r="D7418" s="274" t="s">
        <v>373</v>
      </c>
      <c r="E7418" s="275" t="s">
        <v>1</v>
      </c>
      <c r="F7418" s="276" t="s">
        <v>487</v>
      </c>
      <c r="H7418" s="275" t="s">
        <v>1</v>
      </c>
      <c r="L7418" s="272"/>
      <c r="M7418" s="277"/>
      <c r="T7418" s="278"/>
      <c r="AT7418" s="275" t="s">
        <v>373</v>
      </c>
      <c r="AU7418" s="275" t="s">
        <v>90</v>
      </c>
      <c r="AV7418" s="273" t="s">
        <v>84</v>
      </c>
      <c r="AW7418" s="273" t="s">
        <v>31</v>
      </c>
      <c r="AX7418" s="273" t="s">
        <v>77</v>
      </c>
      <c r="AY7418" s="275" t="s">
        <v>366</v>
      </c>
    </row>
    <row r="7419" spans="2:51" s="280" customFormat="1">
      <c r="B7419" s="279"/>
      <c r="D7419" s="274" t="s">
        <v>373</v>
      </c>
      <c r="E7419" s="281" t="s">
        <v>1</v>
      </c>
      <c r="F7419" s="282" t="s">
        <v>6345</v>
      </c>
      <c r="H7419" s="283">
        <v>4.8769999999999998</v>
      </c>
      <c r="L7419" s="279"/>
      <c r="M7419" s="284"/>
      <c r="T7419" s="285"/>
      <c r="AT7419" s="281" t="s">
        <v>373</v>
      </c>
      <c r="AU7419" s="281" t="s">
        <v>90</v>
      </c>
      <c r="AV7419" s="280" t="s">
        <v>90</v>
      </c>
      <c r="AW7419" s="280" t="s">
        <v>31</v>
      </c>
      <c r="AX7419" s="280" t="s">
        <v>77</v>
      </c>
      <c r="AY7419" s="281" t="s">
        <v>366</v>
      </c>
    </row>
    <row r="7420" spans="2:51" s="280" customFormat="1">
      <c r="B7420" s="279"/>
      <c r="D7420" s="274" t="s">
        <v>373</v>
      </c>
      <c r="E7420" s="281" t="s">
        <v>1</v>
      </c>
      <c r="F7420" s="282" t="s">
        <v>2069</v>
      </c>
      <c r="H7420" s="283">
        <v>-1.881</v>
      </c>
      <c r="L7420" s="279"/>
      <c r="M7420" s="284"/>
      <c r="T7420" s="285"/>
      <c r="AT7420" s="281" t="s">
        <v>373</v>
      </c>
      <c r="AU7420" s="281" t="s">
        <v>90</v>
      </c>
      <c r="AV7420" s="280" t="s">
        <v>90</v>
      </c>
      <c r="AW7420" s="280" t="s">
        <v>31</v>
      </c>
      <c r="AX7420" s="280" t="s">
        <v>77</v>
      </c>
      <c r="AY7420" s="281" t="s">
        <v>366</v>
      </c>
    </row>
    <row r="7421" spans="2:51" s="273" customFormat="1">
      <c r="B7421" s="272"/>
      <c r="D7421" s="274" t="s">
        <v>373</v>
      </c>
      <c r="E7421" s="275" t="s">
        <v>1</v>
      </c>
      <c r="F7421" s="276" t="s">
        <v>1680</v>
      </c>
      <c r="H7421" s="275" t="s">
        <v>1</v>
      </c>
      <c r="L7421" s="272"/>
      <c r="M7421" s="277"/>
      <c r="T7421" s="278"/>
      <c r="AT7421" s="275" t="s">
        <v>373</v>
      </c>
      <c r="AU7421" s="275" t="s">
        <v>90</v>
      </c>
      <c r="AV7421" s="273" t="s">
        <v>84</v>
      </c>
      <c r="AW7421" s="273" t="s">
        <v>31</v>
      </c>
      <c r="AX7421" s="273" t="s">
        <v>77</v>
      </c>
      <c r="AY7421" s="275" t="s">
        <v>366</v>
      </c>
    </row>
    <row r="7422" spans="2:51" s="273" customFormat="1">
      <c r="B7422" s="272"/>
      <c r="D7422" s="274" t="s">
        <v>373</v>
      </c>
      <c r="E7422" s="275" t="s">
        <v>1</v>
      </c>
      <c r="F7422" s="276" t="s">
        <v>487</v>
      </c>
      <c r="H7422" s="275" t="s">
        <v>1</v>
      </c>
      <c r="L7422" s="272"/>
      <c r="M7422" s="277"/>
      <c r="T7422" s="278"/>
      <c r="AT7422" s="275" t="s">
        <v>373</v>
      </c>
      <c r="AU7422" s="275" t="s">
        <v>90</v>
      </c>
      <c r="AV7422" s="273" t="s">
        <v>84</v>
      </c>
      <c r="AW7422" s="273" t="s">
        <v>31</v>
      </c>
      <c r="AX7422" s="273" t="s">
        <v>77</v>
      </c>
      <c r="AY7422" s="275" t="s">
        <v>366</v>
      </c>
    </row>
    <row r="7423" spans="2:51" s="280" customFormat="1">
      <c r="B7423" s="279"/>
      <c r="D7423" s="274" t="s">
        <v>373</v>
      </c>
      <c r="E7423" s="281" t="s">
        <v>1</v>
      </c>
      <c r="F7423" s="282" t="s">
        <v>6346</v>
      </c>
      <c r="H7423" s="283">
        <v>9.2080000000000002</v>
      </c>
      <c r="L7423" s="279"/>
      <c r="M7423" s="284"/>
      <c r="T7423" s="285"/>
      <c r="AT7423" s="281" t="s">
        <v>373</v>
      </c>
      <c r="AU7423" s="281" t="s">
        <v>90</v>
      </c>
      <c r="AV7423" s="280" t="s">
        <v>90</v>
      </c>
      <c r="AW7423" s="280" t="s">
        <v>31</v>
      </c>
      <c r="AX7423" s="280" t="s">
        <v>77</v>
      </c>
      <c r="AY7423" s="281" t="s">
        <v>366</v>
      </c>
    </row>
    <row r="7424" spans="2:51" s="280" customFormat="1">
      <c r="B7424" s="279"/>
      <c r="D7424" s="274" t="s">
        <v>373</v>
      </c>
      <c r="E7424" s="281" t="s">
        <v>1</v>
      </c>
      <c r="F7424" s="282" t="s">
        <v>2071</v>
      </c>
      <c r="H7424" s="283">
        <v>-1.71</v>
      </c>
      <c r="L7424" s="279"/>
      <c r="M7424" s="284"/>
      <c r="T7424" s="285"/>
      <c r="AT7424" s="281" t="s">
        <v>373</v>
      </c>
      <c r="AU7424" s="281" t="s">
        <v>90</v>
      </c>
      <c r="AV7424" s="280" t="s">
        <v>90</v>
      </c>
      <c r="AW7424" s="280" t="s">
        <v>31</v>
      </c>
      <c r="AX7424" s="280" t="s">
        <v>77</v>
      </c>
      <c r="AY7424" s="281" t="s">
        <v>366</v>
      </c>
    </row>
    <row r="7425" spans="2:51" s="273" customFormat="1">
      <c r="B7425" s="272"/>
      <c r="D7425" s="274" t="s">
        <v>373</v>
      </c>
      <c r="E7425" s="275" t="s">
        <v>1</v>
      </c>
      <c r="F7425" s="276" t="s">
        <v>1682</v>
      </c>
      <c r="H7425" s="275" t="s">
        <v>1</v>
      </c>
      <c r="L7425" s="272"/>
      <c r="M7425" s="277"/>
      <c r="T7425" s="278"/>
      <c r="AT7425" s="275" t="s">
        <v>373</v>
      </c>
      <c r="AU7425" s="275" t="s">
        <v>90</v>
      </c>
      <c r="AV7425" s="273" t="s">
        <v>84</v>
      </c>
      <c r="AW7425" s="273" t="s">
        <v>31</v>
      </c>
      <c r="AX7425" s="273" t="s">
        <v>77</v>
      </c>
      <c r="AY7425" s="275" t="s">
        <v>366</v>
      </c>
    </row>
    <row r="7426" spans="2:51" s="273" customFormat="1">
      <c r="B7426" s="272"/>
      <c r="D7426" s="274" t="s">
        <v>373</v>
      </c>
      <c r="E7426" s="275" t="s">
        <v>1</v>
      </c>
      <c r="F7426" s="276" t="s">
        <v>487</v>
      </c>
      <c r="H7426" s="275" t="s">
        <v>1</v>
      </c>
      <c r="L7426" s="272"/>
      <c r="M7426" s="277"/>
      <c r="T7426" s="278"/>
      <c r="AT7426" s="275" t="s">
        <v>373</v>
      </c>
      <c r="AU7426" s="275" t="s">
        <v>90</v>
      </c>
      <c r="AV7426" s="273" t="s">
        <v>84</v>
      </c>
      <c r="AW7426" s="273" t="s">
        <v>31</v>
      </c>
      <c r="AX7426" s="273" t="s">
        <v>77</v>
      </c>
      <c r="AY7426" s="275" t="s">
        <v>366</v>
      </c>
    </row>
    <row r="7427" spans="2:51" s="280" customFormat="1">
      <c r="B7427" s="279"/>
      <c r="D7427" s="274" t="s">
        <v>373</v>
      </c>
      <c r="E7427" s="281" t="s">
        <v>1</v>
      </c>
      <c r="F7427" s="282" t="s">
        <v>6347</v>
      </c>
      <c r="H7427" s="283">
        <v>2.0209999999999999</v>
      </c>
      <c r="L7427" s="279"/>
      <c r="M7427" s="284"/>
      <c r="T7427" s="285"/>
      <c r="AT7427" s="281" t="s">
        <v>373</v>
      </c>
      <c r="AU7427" s="281" t="s">
        <v>90</v>
      </c>
      <c r="AV7427" s="280" t="s">
        <v>90</v>
      </c>
      <c r="AW7427" s="280" t="s">
        <v>31</v>
      </c>
      <c r="AX7427" s="280" t="s">
        <v>77</v>
      </c>
      <c r="AY7427" s="281" t="s">
        <v>366</v>
      </c>
    </row>
    <row r="7428" spans="2:51" s="273" customFormat="1">
      <c r="B7428" s="272"/>
      <c r="D7428" s="274" t="s">
        <v>373</v>
      </c>
      <c r="E7428" s="275" t="s">
        <v>1</v>
      </c>
      <c r="F7428" s="276" t="s">
        <v>1686</v>
      </c>
      <c r="H7428" s="275" t="s">
        <v>1</v>
      </c>
      <c r="L7428" s="272"/>
      <c r="M7428" s="277"/>
      <c r="T7428" s="278"/>
      <c r="AT7428" s="275" t="s">
        <v>373</v>
      </c>
      <c r="AU7428" s="275" t="s">
        <v>90</v>
      </c>
      <c r="AV7428" s="273" t="s">
        <v>84</v>
      </c>
      <c r="AW7428" s="273" t="s">
        <v>31</v>
      </c>
      <c r="AX7428" s="273" t="s">
        <v>77</v>
      </c>
      <c r="AY7428" s="275" t="s">
        <v>366</v>
      </c>
    </row>
    <row r="7429" spans="2:51" s="273" customFormat="1">
      <c r="B7429" s="272"/>
      <c r="D7429" s="274" t="s">
        <v>373</v>
      </c>
      <c r="E7429" s="275" t="s">
        <v>1</v>
      </c>
      <c r="F7429" s="276" t="s">
        <v>1904</v>
      </c>
      <c r="H7429" s="275" t="s">
        <v>1</v>
      </c>
      <c r="L7429" s="272"/>
      <c r="M7429" s="277"/>
      <c r="T7429" s="278"/>
      <c r="AT7429" s="275" t="s">
        <v>373</v>
      </c>
      <c r="AU7429" s="275" t="s">
        <v>90</v>
      </c>
      <c r="AV7429" s="273" t="s">
        <v>84</v>
      </c>
      <c r="AW7429" s="273" t="s">
        <v>31</v>
      </c>
      <c r="AX7429" s="273" t="s">
        <v>77</v>
      </c>
      <c r="AY7429" s="275" t="s">
        <v>366</v>
      </c>
    </row>
    <row r="7430" spans="2:51" s="280" customFormat="1">
      <c r="B7430" s="279"/>
      <c r="D7430" s="274" t="s">
        <v>373</v>
      </c>
      <c r="E7430" s="281" t="s">
        <v>1</v>
      </c>
      <c r="F7430" s="282" t="s">
        <v>6348</v>
      </c>
      <c r="H7430" s="283">
        <v>5.5970000000000004</v>
      </c>
      <c r="L7430" s="279"/>
      <c r="M7430" s="284"/>
      <c r="T7430" s="285"/>
      <c r="AT7430" s="281" t="s">
        <v>373</v>
      </c>
      <c r="AU7430" s="281" t="s">
        <v>90</v>
      </c>
      <c r="AV7430" s="280" t="s">
        <v>90</v>
      </c>
      <c r="AW7430" s="280" t="s">
        <v>31</v>
      </c>
      <c r="AX7430" s="280" t="s">
        <v>77</v>
      </c>
      <c r="AY7430" s="281" t="s">
        <v>366</v>
      </c>
    </row>
    <row r="7431" spans="2:51" s="273" customFormat="1">
      <c r="B7431" s="272"/>
      <c r="D7431" s="274" t="s">
        <v>373</v>
      </c>
      <c r="E7431" s="275" t="s">
        <v>1</v>
      </c>
      <c r="F7431" s="276" t="s">
        <v>487</v>
      </c>
      <c r="H7431" s="275" t="s">
        <v>1</v>
      </c>
      <c r="L7431" s="272"/>
      <c r="M7431" s="277"/>
      <c r="T7431" s="278"/>
      <c r="AT7431" s="275" t="s">
        <v>373</v>
      </c>
      <c r="AU7431" s="275" t="s">
        <v>90</v>
      </c>
      <c r="AV7431" s="273" t="s">
        <v>84</v>
      </c>
      <c r="AW7431" s="273" t="s">
        <v>31</v>
      </c>
      <c r="AX7431" s="273" t="s">
        <v>77</v>
      </c>
      <c r="AY7431" s="275" t="s">
        <v>366</v>
      </c>
    </row>
    <row r="7432" spans="2:51" s="280" customFormat="1">
      <c r="B7432" s="279"/>
      <c r="D7432" s="274" t="s">
        <v>373</v>
      </c>
      <c r="E7432" s="281" t="s">
        <v>1</v>
      </c>
      <c r="F7432" s="282" t="s">
        <v>6349</v>
      </c>
      <c r="H7432" s="283">
        <v>4.2549999999999999</v>
      </c>
      <c r="L7432" s="279"/>
      <c r="M7432" s="284"/>
      <c r="T7432" s="285"/>
      <c r="AT7432" s="281" t="s">
        <v>373</v>
      </c>
      <c r="AU7432" s="281" t="s">
        <v>90</v>
      </c>
      <c r="AV7432" s="280" t="s">
        <v>90</v>
      </c>
      <c r="AW7432" s="280" t="s">
        <v>31</v>
      </c>
      <c r="AX7432" s="280" t="s">
        <v>77</v>
      </c>
      <c r="AY7432" s="281" t="s">
        <v>366</v>
      </c>
    </row>
    <row r="7433" spans="2:51" s="273" customFormat="1">
      <c r="B7433" s="272"/>
      <c r="D7433" s="274" t="s">
        <v>373</v>
      </c>
      <c r="E7433" s="275" t="s">
        <v>1</v>
      </c>
      <c r="F7433" s="276" t="s">
        <v>1690</v>
      </c>
      <c r="H7433" s="275" t="s">
        <v>1</v>
      </c>
      <c r="L7433" s="272"/>
      <c r="M7433" s="277"/>
      <c r="T7433" s="278"/>
      <c r="AT7433" s="275" t="s">
        <v>373</v>
      </c>
      <c r="AU7433" s="275" t="s">
        <v>90</v>
      </c>
      <c r="AV7433" s="273" t="s">
        <v>84</v>
      </c>
      <c r="AW7433" s="273" t="s">
        <v>31</v>
      </c>
      <c r="AX7433" s="273" t="s">
        <v>77</v>
      </c>
      <c r="AY7433" s="275" t="s">
        <v>366</v>
      </c>
    </row>
    <row r="7434" spans="2:51" s="273" customFormat="1">
      <c r="B7434" s="272"/>
      <c r="D7434" s="274" t="s">
        <v>373</v>
      </c>
      <c r="E7434" s="275" t="s">
        <v>1</v>
      </c>
      <c r="F7434" s="276" t="s">
        <v>487</v>
      </c>
      <c r="H7434" s="275" t="s">
        <v>1</v>
      </c>
      <c r="L7434" s="272"/>
      <c r="M7434" s="277"/>
      <c r="T7434" s="278"/>
      <c r="AT7434" s="275" t="s">
        <v>373</v>
      </c>
      <c r="AU7434" s="275" t="s">
        <v>90</v>
      </c>
      <c r="AV7434" s="273" t="s">
        <v>84</v>
      </c>
      <c r="AW7434" s="273" t="s">
        <v>31</v>
      </c>
      <c r="AX7434" s="273" t="s">
        <v>77</v>
      </c>
      <c r="AY7434" s="275" t="s">
        <v>366</v>
      </c>
    </row>
    <row r="7435" spans="2:51" s="280" customFormat="1">
      <c r="B7435" s="279"/>
      <c r="D7435" s="274" t="s">
        <v>373</v>
      </c>
      <c r="E7435" s="281" t="s">
        <v>1</v>
      </c>
      <c r="F7435" s="282" t="s">
        <v>6350</v>
      </c>
      <c r="H7435" s="283">
        <v>25.105</v>
      </c>
      <c r="L7435" s="279"/>
      <c r="M7435" s="284"/>
      <c r="T7435" s="285"/>
      <c r="AT7435" s="281" t="s">
        <v>373</v>
      </c>
      <c r="AU7435" s="281" t="s">
        <v>90</v>
      </c>
      <c r="AV7435" s="280" t="s">
        <v>90</v>
      </c>
      <c r="AW7435" s="280" t="s">
        <v>31</v>
      </c>
      <c r="AX7435" s="280" t="s">
        <v>77</v>
      </c>
      <c r="AY7435" s="281" t="s">
        <v>366</v>
      </c>
    </row>
    <row r="7436" spans="2:51" s="273" customFormat="1">
      <c r="B7436" s="272"/>
      <c r="D7436" s="274" t="s">
        <v>373</v>
      </c>
      <c r="E7436" s="275" t="s">
        <v>1</v>
      </c>
      <c r="F7436" s="276" t="s">
        <v>1694</v>
      </c>
      <c r="H7436" s="275" t="s">
        <v>1</v>
      </c>
      <c r="L7436" s="272"/>
      <c r="M7436" s="277"/>
      <c r="T7436" s="278"/>
      <c r="AT7436" s="275" t="s">
        <v>373</v>
      </c>
      <c r="AU7436" s="275" t="s">
        <v>90</v>
      </c>
      <c r="AV7436" s="273" t="s">
        <v>84</v>
      </c>
      <c r="AW7436" s="273" t="s">
        <v>31</v>
      </c>
      <c r="AX7436" s="273" t="s">
        <v>77</v>
      </c>
      <c r="AY7436" s="275" t="s">
        <v>366</v>
      </c>
    </row>
    <row r="7437" spans="2:51" s="273" customFormat="1">
      <c r="B7437" s="272"/>
      <c r="D7437" s="274" t="s">
        <v>373</v>
      </c>
      <c r="E7437" s="275" t="s">
        <v>1</v>
      </c>
      <c r="F7437" s="276" t="s">
        <v>487</v>
      </c>
      <c r="H7437" s="275" t="s">
        <v>1</v>
      </c>
      <c r="L7437" s="272"/>
      <c r="M7437" s="277"/>
      <c r="T7437" s="278"/>
      <c r="AT7437" s="275" t="s">
        <v>373</v>
      </c>
      <c r="AU7437" s="275" t="s">
        <v>90</v>
      </c>
      <c r="AV7437" s="273" t="s">
        <v>84</v>
      </c>
      <c r="AW7437" s="273" t="s">
        <v>31</v>
      </c>
      <c r="AX7437" s="273" t="s">
        <v>77</v>
      </c>
      <c r="AY7437" s="275" t="s">
        <v>366</v>
      </c>
    </row>
    <row r="7438" spans="2:51" s="280" customFormat="1">
      <c r="B7438" s="279"/>
      <c r="D7438" s="274" t="s">
        <v>373</v>
      </c>
      <c r="E7438" s="281" t="s">
        <v>1</v>
      </c>
      <c r="F7438" s="282" t="s">
        <v>6351</v>
      </c>
      <c r="H7438" s="283">
        <v>21.442</v>
      </c>
      <c r="L7438" s="279"/>
      <c r="M7438" s="284"/>
      <c r="T7438" s="285"/>
      <c r="AT7438" s="281" t="s">
        <v>373</v>
      </c>
      <c r="AU7438" s="281" t="s">
        <v>90</v>
      </c>
      <c r="AV7438" s="280" t="s">
        <v>90</v>
      </c>
      <c r="AW7438" s="280" t="s">
        <v>31</v>
      </c>
      <c r="AX7438" s="280" t="s">
        <v>77</v>
      </c>
      <c r="AY7438" s="281" t="s">
        <v>366</v>
      </c>
    </row>
    <row r="7439" spans="2:51" s="280" customFormat="1">
      <c r="B7439" s="279"/>
      <c r="D7439" s="274" t="s">
        <v>373</v>
      </c>
      <c r="E7439" s="281" t="s">
        <v>1</v>
      </c>
      <c r="F7439" s="282" t="s">
        <v>2076</v>
      </c>
      <c r="H7439" s="283">
        <v>-4.3860000000000001</v>
      </c>
      <c r="L7439" s="279"/>
      <c r="M7439" s="284"/>
      <c r="T7439" s="285"/>
      <c r="AT7439" s="281" t="s">
        <v>373</v>
      </c>
      <c r="AU7439" s="281" t="s">
        <v>90</v>
      </c>
      <c r="AV7439" s="280" t="s">
        <v>90</v>
      </c>
      <c r="AW7439" s="280" t="s">
        <v>31</v>
      </c>
      <c r="AX7439" s="280" t="s">
        <v>77</v>
      </c>
      <c r="AY7439" s="281" t="s">
        <v>366</v>
      </c>
    </row>
    <row r="7440" spans="2:51" s="273" customFormat="1">
      <c r="B7440" s="272"/>
      <c r="D7440" s="274" t="s">
        <v>373</v>
      </c>
      <c r="E7440" s="275" t="s">
        <v>1</v>
      </c>
      <c r="F7440" s="276" t="s">
        <v>1650</v>
      </c>
      <c r="H7440" s="275" t="s">
        <v>1</v>
      </c>
      <c r="L7440" s="272"/>
      <c r="M7440" s="277"/>
      <c r="T7440" s="278"/>
      <c r="AT7440" s="275" t="s">
        <v>373</v>
      </c>
      <c r="AU7440" s="275" t="s">
        <v>90</v>
      </c>
      <c r="AV7440" s="273" t="s">
        <v>84</v>
      </c>
      <c r="AW7440" s="273" t="s">
        <v>31</v>
      </c>
      <c r="AX7440" s="273" t="s">
        <v>77</v>
      </c>
      <c r="AY7440" s="275" t="s">
        <v>366</v>
      </c>
    </row>
    <row r="7441" spans="2:51" s="273" customFormat="1">
      <c r="B7441" s="272"/>
      <c r="D7441" s="274" t="s">
        <v>373</v>
      </c>
      <c r="E7441" s="275" t="s">
        <v>1</v>
      </c>
      <c r="F7441" s="276" t="s">
        <v>487</v>
      </c>
      <c r="H7441" s="275" t="s">
        <v>1</v>
      </c>
      <c r="L7441" s="272"/>
      <c r="M7441" s="277"/>
      <c r="T7441" s="278"/>
      <c r="AT7441" s="275" t="s">
        <v>373</v>
      </c>
      <c r="AU7441" s="275" t="s">
        <v>90</v>
      </c>
      <c r="AV7441" s="273" t="s">
        <v>84</v>
      </c>
      <c r="AW7441" s="273" t="s">
        <v>31</v>
      </c>
      <c r="AX7441" s="273" t="s">
        <v>77</v>
      </c>
      <c r="AY7441" s="275" t="s">
        <v>366</v>
      </c>
    </row>
    <row r="7442" spans="2:51" s="280" customFormat="1">
      <c r="B7442" s="279"/>
      <c r="D7442" s="274" t="s">
        <v>373</v>
      </c>
      <c r="E7442" s="281" t="s">
        <v>1</v>
      </c>
      <c r="F7442" s="282" t="s">
        <v>2077</v>
      </c>
      <c r="H7442" s="283">
        <v>8.6419999999999995</v>
      </c>
      <c r="L7442" s="279"/>
      <c r="M7442" s="284"/>
      <c r="T7442" s="285"/>
      <c r="AT7442" s="281" t="s">
        <v>373</v>
      </c>
      <c r="AU7442" s="281" t="s">
        <v>90</v>
      </c>
      <c r="AV7442" s="280" t="s">
        <v>90</v>
      </c>
      <c r="AW7442" s="280" t="s">
        <v>31</v>
      </c>
      <c r="AX7442" s="280" t="s">
        <v>77</v>
      </c>
      <c r="AY7442" s="281" t="s">
        <v>366</v>
      </c>
    </row>
    <row r="7443" spans="2:51" s="280" customFormat="1">
      <c r="B7443" s="279"/>
      <c r="D7443" s="274" t="s">
        <v>373</v>
      </c>
      <c r="E7443" s="281" t="s">
        <v>1</v>
      </c>
      <c r="F7443" s="282" t="s">
        <v>2078</v>
      </c>
      <c r="H7443" s="283">
        <v>-0.56100000000000005</v>
      </c>
      <c r="L7443" s="279"/>
      <c r="M7443" s="284"/>
      <c r="T7443" s="285"/>
      <c r="AT7443" s="281" t="s">
        <v>373</v>
      </c>
      <c r="AU7443" s="281" t="s">
        <v>90</v>
      </c>
      <c r="AV7443" s="280" t="s">
        <v>90</v>
      </c>
      <c r="AW7443" s="280" t="s">
        <v>31</v>
      </c>
      <c r="AX7443" s="280" t="s">
        <v>77</v>
      </c>
      <c r="AY7443" s="281" t="s">
        <v>366</v>
      </c>
    </row>
    <row r="7444" spans="2:51" s="273" customFormat="1">
      <c r="B7444" s="272"/>
      <c r="D7444" s="274" t="s">
        <v>373</v>
      </c>
      <c r="E7444" s="275" t="s">
        <v>1</v>
      </c>
      <c r="F7444" s="276" t="s">
        <v>1701</v>
      </c>
      <c r="H7444" s="275" t="s">
        <v>1</v>
      </c>
      <c r="L7444" s="272"/>
      <c r="M7444" s="277"/>
      <c r="T7444" s="278"/>
      <c r="AT7444" s="275" t="s">
        <v>373</v>
      </c>
      <c r="AU7444" s="275" t="s">
        <v>90</v>
      </c>
      <c r="AV7444" s="273" t="s">
        <v>84</v>
      </c>
      <c r="AW7444" s="273" t="s">
        <v>31</v>
      </c>
      <c r="AX7444" s="273" t="s">
        <v>77</v>
      </c>
      <c r="AY7444" s="275" t="s">
        <v>366</v>
      </c>
    </row>
    <row r="7445" spans="2:51" s="273" customFormat="1">
      <c r="B7445" s="272"/>
      <c r="D7445" s="274" t="s">
        <v>373</v>
      </c>
      <c r="E7445" s="275" t="s">
        <v>1</v>
      </c>
      <c r="F7445" s="276" t="s">
        <v>487</v>
      </c>
      <c r="H7445" s="275" t="s">
        <v>1</v>
      </c>
      <c r="L7445" s="272"/>
      <c r="M7445" s="277"/>
      <c r="T7445" s="278"/>
      <c r="AT7445" s="275" t="s">
        <v>373</v>
      </c>
      <c r="AU7445" s="275" t="s">
        <v>90</v>
      </c>
      <c r="AV7445" s="273" t="s">
        <v>84</v>
      </c>
      <c r="AW7445" s="273" t="s">
        <v>31</v>
      </c>
      <c r="AX7445" s="273" t="s">
        <v>77</v>
      </c>
      <c r="AY7445" s="275" t="s">
        <v>366</v>
      </c>
    </row>
    <row r="7446" spans="2:51" s="280" customFormat="1">
      <c r="B7446" s="279"/>
      <c r="D7446" s="274" t="s">
        <v>373</v>
      </c>
      <c r="E7446" s="281" t="s">
        <v>1</v>
      </c>
      <c r="F7446" s="282" t="s">
        <v>6352</v>
      </c>
      <c r="H7446" s="283">
        <v>4.9690000000000003</v>
      </c>
      <c r="L7446" s="279"/>
      <c r="M7446" s="284"/>
      <c r="T7446" s="285"/>
      <c r="AT7446" s="281" t="s">
        <v>373</v>
      </c>
      <c r="AU7446" s="281" t="s">
        <v>90</v>
      </c>
      <c r="AV7446" s="280" t="s">
        <v>90</v>
      </c>
      <c r="AW7446" s="280" t="s">
        <v>31</v>
      </c>
      <c r="AX7446" s="280" t="s">
        <v>77</v>
      </c>
      <c r="AY7446" s="281" t="s">
        <v>366</v>
      </c>
    </row>
    <row r="7447" spans="2:51" s="280" customFormat="1">
      <c r="B7447" s="279"/>
      <c r="D7447" s="274" t="s">
        <v>373</v>
      </c>
      <c r="E7447" s="281" t="s">
        <v>1</v>
      </c>
      <c r="F7447" s="282" t="s">
        <v>6353</v>
      </c>
      <c r="H7447" s="283">
        <v>13.22</v>
      </c>
      <c r="L7447" s="279"/>
      <c r="M7447" s="284"/>
      <c r="T7447" s="285"/>
      <c r="AT7447" s="281" t="s">
        <v>373</v>
      </c>
      <c r="AU7447" s="281" t="s">
        <v>90</v>
      </c>
      <c r="AV7447" s="280" t="s">
        <v>90</v>
      </c>
      <c r="AW7447" s="280" t="s">
        <v>31</v>
      </c>
      <c r="AX7447" s="280" t="s">
        <v>77</v>
      </c>
      <c r="AY7447" s="281" t="s">
        <v>366</v>
      </c>
    </row>
    <row r="7448" spans="2:51" s="280" customFormat="1">
      <c r="B7448" s="279"/>
      <c r="D7448" s="274" t="s">
        <v>373</v>
      </c>
      <c r="E7448" s="281" t="s">
        <v>1</v>
      </c>
      <c r="F7448" s="282" t="s">
        <v>2082</v>
      </c>
      <c r="H7448" s="283">
        <v>-2.1419999999999999</v>
      </c>
      <c r="L7448" s="279"/>
      <c r="M7448" s="284"/>
      <c r="T7448" s="285"/>
      <c r="AT7448" s="281" t="s">
        <v>373</v>
      </c>
      <c r="AU7448" s="281" t="s">
        <v>90</v>
      </c>
      <c r="AV7448" s="280" t="s">
        <v>90</v>
      </c>
      <c r="AW7448" s="280" t="s">
        <v>31</v>
      </c>
      <c r="AX7448" s="280" t="s">
        <v>77</v>
      </c>
      <c r="AY7448" s="281" t="s">
        <v>366</v>
      </c>
    </row>
    <row r="7449" spans="2:51" s="273" customFormat="1">
      <c r="B7449" s="272"/>
      <c r="D7449" s="274" t="s">
        <v>373</v>
      </c>
      <c r="E7449" s="275" t="s">
        <v>1</v>
      </c>
      <c r="F7449" s="276" t="s">
        <v>1704</v>
      </c>
      <c r="H7449" s="275" t="s">
        <v>1</v>
      </c>
      <c r="L7449" s="272"/>
      <c r="M7449" s="277"/>
      <c r="T7449" s="278"/>
      <c r="AT7449" s="275" t="s">
        <v>373</v>
      </c>
      <c r="AU7449" s="275" t="s">
        <v>90</v>
      </c>
      <c r="AV7449" s="273" t="s">
        <v>84</v>
      </c>
      <c r="AW7449" s="273" t="s">
        <v>31</v>
      </c>
      <c r="AX7449" s="273" t="s">
        <v>77</v>
      </c>
      <c r="AY7449" s="275" t="s">
        <v>366</v>
      </c>
    </row>
    <row r="7450" spans="2:51" s="273" customFormat="1">
      <c r="B7450" s="272"/>
      <c r="D7450" s="274" t="s">
        <v>373</v>
      </c>
      <c r="E7450" s="275" t="s">
        <v>1</v>
      </c>
      <c r="F7450" s="276" t="s">
        <v>487</v>
      </c>
      <c r="H7450" s="275" t="s">
        <v>1</v>
      </c>
      <c r="L7450" s="272"/>
      <c r="M7450" s="277"/>
      <c r="T7450" s="278"/>
      <c r="AT7450" s="275" t="s">
        <v>373</v>
      </c>
      <c r="AU7450" s="275" t="s">
        <v>90</v>
      </c>
      <c r="AV7450" s="273" t="s">
        <v>84</v>
      </c>
      <c r="AW7450" s="273" t="s">
        <v>31</v>
      </c>
      <c r="AX7450" s="273" t="s">
        <v>77</v>
      </c>
      <c r="AY7450" s="275" t="s">
        <v>366</v>
      </c>
    </row>
    <row r="7451" spans="2:51" s="280" customFormat="1">
      <c r="B7451" s="279"/>
      <c r="D7451" s="274" t="s">
        <v>373</v>
      </c>
      <c r="E7451" s="281" t="s">
        <v>1</v>
      </c>
      <c r="F7451" s="282" t="s">
        <v>6354</v>
      </c>
      <c r="H7451" s="283">
        <v>28.978999999999999</v>
      </c>
      <c r="L7451" s="279"/>
      <c r="M7451" s="284"/>
      <c r="T7451" s="285"/>
      <c r="AT7451" s="281" t="s">
        <v>373</v>
      </c>
      <c r="AU7451" s="281" t="s">
        <v>90</v>
      </c>
      <c r="AV7451" s="280" t="s">
        <v>90</v>
      </c>
      <c r="AW7451" s="280" t="s">
        <v>31</v>
      </c>
      <c r="AX7451" s="280" t="s">
        <v>77</v>
      </c>
      <c r="AY7451" s="281" t="s">
        <v>366</v>
      </c>
    </row>
    <row r="7452" spans="2:51" s="273" customFormat="1">
      <c r="B7452" s="272"/>
      <c r="D7452" s="274" t="s">
        <v>373</v>
      </c>
      <c r="E7452" s="275" t="s">
        <v>1</v>
      </c>
      <c r="F7452" s="276" t="s">
        <v>1708</v>
      </c>
      <c r="H7452" s="275" t="s">
        <v>1</v>
      </c>
      <c r="L7452" s="272"/>
      <c r="M7452" s="277"/>
      <c r="T7452" s="278"/>
      <c r="AT7452" s="275" t="s">
        <v>373</v>
      </c>
      <c r="AU7452" s="275" t="s">
        <v>90</v>
      </c>
      <c r="AV7452" s="273" t="s">
        <v>84</v>
      </c>
      <c r="AW7452" s="273" t="s">
        <v>31</v>
      </c>
      <c r="AX7452" s="273" t="s">
        <v>77</v>
      </c>
      <c r="AY7452" s="275" t="s">
        <v>366</v>
      </c>
    </row>
    <row r="7453" spans="2:51" s="273" customFormat="1">
      <c r="B7453" s="272"/>
      <c r="D7453" s="274" t="s">
        <v>373</v>
      </c>
      <c r="E7453" s="275" t="s">
        <v>1</v>
      </c>
      <c r="F7453" s="276" t="s">
        <v>1904</v>
      </c>
      <c r="H7453" s="275" t="s">
        <v>1</v>
      </c>
      <c r="L7453" s="272"/>
      <c r="M7453" s="277"/>
      <c r="T7453" s="278"/>
      <c r="AT7453" s="275" t="s">
        <v>373</v>
      </c>
      <c r="AU7453" s="275" t="s">
        <v>90</v>
      </c>
      <c r="AV7453" s="273" t="s">
        <v>84</v>
      </c>
      <c r="AW7453" s="273" t="s">
        <v>31</v>
      </c>
      <c r="AX7453" s="273" t="s">
        <v>77</v>
      </c>
      <c r="AY7453" s="275" t="s">
        <v>366</v>
      </c>
    </row>
    <row r="7454" spans="2:51" s="280" customFormat="1">
      <c r="B7454" s="279"/>
      <c r="D7454" s="274" t="s">
        <v>373</v>
      </c>
      <c r="E7454" s="281" t="s">
        <v>1</v>
      </c>
      <c r="F7454" s="282" t="s">
        <v>6355</v>
      </c>
      <c r="H7454" s="283">
        <v>1.212</v>
      </c>
      <c r="L7454" s="279"/>
      <c r="M7454" s="284"/>
      <c r="T7454" s="285"/>
      <c r="AT7454" s="281" t="s">
        <v>373</v>
      </c>
      <c r="AU7454" s="281" t="s">
        <v>90</v>
      </c>
      <c r="AV7454" s="280" t="s">
        <v>90</v>
      </c>
      <c r="AW7454" s="280" t="s">
        <v>31</v>
      </c>
      <c r="AX7454" s="280" t="s">
        <v>77</v>
      </c>
      <c r="AY7454" s="281" t="s">
        <v>366</v>
      </c>
    </row>
    <row r="7455" spans="2:51" s="273" customFormat="1">
      <c r="B7455" s="272"/>
      <c r="D7455" s="274" t="s">
        <v>373</v>
      </c>
      <c r="E7455" s="275" t="s">
        <v>1</v>
      </c>
      <c r="F7455" s="276" t="s">
        <v>487</v>
      </c>
      <c r="H7455" s="275" t="s">
        <v>1</v>
      </c>
      <c r="L7455" s="272"/>
      <c r="M7455" s="277"/>
      <c r="T7455" s="278"/>
      <c r="AT7455" s="275" t="s">
        <v>373</v>
      </c>
      <c r="AU7455" s="275" t="s">
        <v>90</v>
      </c>
      <c r="AV7455" s="273" t="s">
        <v>84</v>
      </c>
      <c r="AW7455" s="273" t="s">
        <v>31</v>
      </c>
      <c r="AX7455" s="273" t="s">
        <v>77</v>
      </c>
      <c r="AY7455" s="275" t="s">
        <v>366</v>
      </c>
    </row>
    <row r="7456" spans="2:51" s="280" customFormat="1">
      <c r="B7456" s="279"/>
      <c r="D7456" s="274" t="s">
        <v>373</v>
      </c>
      <c r="E7456" s="281" t="s">
        <v>1</v>
      </c>
      <c r="F7456" s="282" t="s">
        <v>6356</v>
      </c>
      <c r="H7456" s="283">
        <v>4.37</v>
      </c>
      <c r="L7456" s="279"/>
      <c r="M7456" s="284"/>
      <c r="T7456" s="285"/>
      <c r="AT7456" s="281" t="s">
        <v>373</v>
      </c>
      <c r="AU7456" s="281" t="s">
        <v>90</v>
      </c>
      <c r="AV7456" s="280" t="s">
        <v>90</v>
      </c>
      <c r="AW7456" s="280" t="s">
        <v>31</v>
      </c>
      <c r="AX7456" s="280" t="s">
        <v>77</v>
      </c>
      <c r="AY7456" s="281" t="s">
        <v>366</v>
      </c>
    </row>
    <row r="7457" spans="2:51" s="280" customFormat="1">
      <c r="B7457" s="279"/>
      <c r="D7457" s="274" t="s">
        <v>373</v>
      </c>
      <c r="E7457" s="281" t="s">
        <v>1</v>
      </c>
      <c r="F7457" s="282" t="s">
        <v>1706</v>
      </c>
      <c r="H7457" s="283">
        <v>-2.15</v>
      </c>
      <c r="L7457" s="279"/>
      <c r="M7457" s="284"/>
      <c r="T7457" s="285"/>
      <c r="AT7457" s="281" t="s">
        <v>373</v>
      </c>
      <c r="AU7457" s="281" t="s">
        <v>90</v>
      </c>
      <c r="AV7457" s="280" t="s">
        <v>90</v>
      </c>
      <c r="AW7457" s="280" t="s">
        <v>31</v>
      </c>
      <c r="AX7457" s="280" t="s">
        <v>77</v>
      </c>
      <c r="AY7457" s="281" t="s">
        <v>366</v>
      </c>
    </row>
    <row r="7458" spans="2:51" s="273" customFormat="1">
      <c r="B7458" s="272"/>
      <c r="D7458" s="274" t="s">
        <v>373</v>
      </c>
      <c r="E7458" s="275" t="s">
        <v>1</v>
      </c>
      <c r="F7458" s="276" t="s">
        <v>1710</v>
      </c>
      <c r="H7458" s="275" t="s">
        <v>1</v>
      </c>
      <c r="L7458" s="272"/>
      <c r="M7458" s="277"/>
      <c r="T7458" s="278"/>
      <c r="AT7458" s="275" t="s">
        <v>373</v>
      </c>
      <c r="AU7458" s="275" t="s">
        <v>90</v>
      </c>
      <c r="AV7458" s="273" t="s">
        <v>84</v>
      </c>
      <c r="AW7458" s="273" t="s">
        <v>31</v>
      </c>
      <c r="AX7458" s="273" t="s">
        <v>77</v>
      </c>
      <c r="AY7458" s="275" t="s">
        <v>366</v>
      </c>
    </row>
    <row r="7459" spans="2:51" s="273" customFormat="1">
      <c r="B7459" s="272"/>
      <c r="D7459" s="274" t="s">
        <v>373</v>
      </c>
      <c r="E7459" s="275" t="s">
        <v>1</v>
      </c>
      <c r="F7459" s="276" t="s">
        <v>487</v>
      </c>
      <c r="H7459" s="275" t="s">
        <v>1</v>
      </c>
      <c r="L7459" s="272"/>
      <c r="M7459" s="277"/>
      <c r="T7459" s="278"/>
      <c r="AT7459" s="275" t="s">
        <v>373</v>
      </c>
      <c r="AU7459" s="275" t="s">
        <v>90</v>
      </c>
      <c r="AV7459" s="273" t="s">
        <v>84</v>
      </c>
      <c r="AW7459" s="273" t="s">
        <v>31</v>
      </c>
      <c r="AX7459" s="273" t="s">
        <v>77</v>
      </c>
      <c r="AY7459" s="275" t="s">
        <v>366</v>
      </c>
    </row>
    <row r="7460" spans="2:51" s="280" customFormat="1">
      <c r="B7460" s="279"/>
      <c r="D7460" s="274" t="s">
        <v>373</v>
      </c>
      <c r="E7460" s="281" t="s">
        <v>1</v>
      </c>
      <c r="F7460" s="282" t="s">
        <v>6356</v>
      </c>
      <c r="H7460" s="283">
        <v>4.37</v>
      </c>
      <c r="L7460" s="279"/>
      <c r="M7460" s="284"/>
      <c r="T7460" s="285"/>
      <c r="AT7460" s="281" t="s">
        <v>373</v>
      </c>
      <c r="AU7460" s="281" t="s">
        <v>90</v>
      </c>
      <c r="AV7460" s="280" t="s">
        <v>90</v>
      </c>
      <c r="AW7460" s="280" t="s">
        <v>31</v>
      </c>
      <c r="AX7460" s="280" t="s">
        <v>77</v>
      </c>
      <c r="AY7460" s="281" t="s">
        <v>366</v>
      </c>
    </row>
    <row r="7461" spans="2:51" s="280" customFormat="1">
      <c r="B7461" s="279"/>
      <c r="D7461" s="274" t="s">
        <v>373</v>
      </c>
      <c r="E7461" s="281" t="s">
        <v>1</v>
      </c>
      <c r="F7461" s="282" t="s">
        <v>1706</v>
      </c>
      <c r="H7461" s="283">
        <v>-2.15</v>
      </c>
      <c r="L7461" s="279"/>
      <c r="M7461" s="284"/>
      <c r="T7461" s="285"/>
      <c r="AT7461" s="281" t="s">
        <v>373</v>
      </c>
      <c r="AU7461" s="281" t="s">
        <v>90</v>
      </c>
      <c r="AV7461" s="280" t="s">
        <v>90</v>
      </c>
      <c r="AW7461" s="280" t="s">
        <v>31</v>
      </c>
      <c r="AX7461" s="280" t="s">
        <v>77</v>
      </c>
      <c r="AY7461" s="281" t="s">
        <v>366</v>
      </c>
    </row>
    <row r="7462" spans="2:51" s="273" customFormat="1">
      <c r="B7462" s="272"/>
      <c r="D7462" s="274" t="s">
        <v>373</v>
      </c>
      <c r="E7462" s="275" t="s">
        <v>1</v>
      </c>
      <c r="F7462" s="276" t="s">
        <v>1718</v>
      </c>
      <c r="H7462" s="275" t="s">
        <v>1</v>
      </c>
      <c r="L7462" s="272"/>
      <c r="M7462" s="277"/>
      <c r="T7462" s="278"/>
      <c r="AT7462" s="275" t="s">
        <v>373</v>
      </c>
      <c r="AU7462" s="275" t="s">
        <v>90</v>
      </c>
      <c r="AV7462" s="273" t="s">
        <v>84</v>
      </c>
      <c r="AW7462" s="273" t="s">
        <v>31</v>
      </c>
      <c r="AX7462" s="273" t="s">
        <v>77</v>
      </c>
      <c r="AY7462" s="275" t="s">
        <v>366</v>
      </c>
    </row>
    <row r="7463" spans="2:51" s="273" customFormat="1">
      <c r="B7463" s="272"/>
      <c r="D7463" s="274" t="s">
        <v>373</v>
      </c>
      <c r="E7463" s="275" t="s">
        <v>1</v>
      </c>
      <c r="F7463" s="276" t="s">
        <v>487</v>
      </c>
      <c r="H7463" s="275" t="s">
        <v>1</v>
      </c>
      <c r="L7463" s="272"/>
      <c r="M7463" s="277"/>
      <c r="T7463" s="278"/>
      <c r="AT7463" s="275" t="s">
        <v>373</v>
      </c>
      <c r="AU7463" s="275" t="s">
        <v>90</v>
      </c>
      <c r="AV7463" s="273" t="s">
        <v>84</v>
      </c>
      <c r="AW7463" s="273" t="s">
        <v>31</v>
      </c>
      <c r="AX7463" s="273" t="s">
        <v>77</v>
      </c>
      <c r="AY7463" s="275" t="s">
        <v>366</v>
      </c>
    </row>
    <row r="7464" spans="2:51" s="280" customFormat="1">
      <c r="B7464" s="279"/>
      <c r="D7464" s="274" t="s">
        <v>373</v>
      </c>
      <c r="E7464" s="281" t="s">
        <v>1</v>
      </c>
      <c r="F7464" s="282" t="s">
        <v>6357</v>
      </c>
      <c r="H7464" s="283">
        <v>10.46</v>
      </c>
      <c r="L7464" s="279"/>
      <c r="M7464" s="284"/>
      <c r="T7464" s="285"/>
      <c r="AT7464" s="281" t="s">
        <v>373</v>
      </c>
      <c r="AU7464" s="281" t="s">
        <v>90</v>
      </c>
      <c r="AV7464" s="280" t="s">
        <v>90</v>
      </c>
      <c r="AW7464" s="280" t="s">
        <v>31</v>
      </c>
      <c r="AX7464" s="280" t="s">
        <v>77</v>
      </c>
      <c r="AY7464" s="281" t="s">
        <v>366</v>
      </c>
    </row>
    <row r="7465" spans="2:51" s="280" customFormat="1">
      <c r="B7465" s="279"/>
      <c r="D7465" s="274" t="s">
        <v>373</v>
      </c>
      <c r="E7465" s="281" t="s">
        <v>1</v>
      </c>
      <c r="F7465" s="282" t="s">
        <v>6358</v>
      </c>
      <c r="H7465" s="283">
        <v>3.2040000000000002</v>
      </c>
      <c r="L7465" s="279"/>
      <c r="M7465" s="284"/>
      <c r="T7465" s="285"/>
      <c r="AT7465" s="281" t="s">
        <v>373</v>
      </c>
      <c r="AU7465" s="281" t="s">
        <v>90</v>
      </c>
      <c r="AV7465" s="280" t="s">
        <v>90</v>
      </c>
      <c r="AW7465" s="280" t="s">
        <v>31</v>
      </c>
      <c r="AX7465" s="280" t="s">
        <v>77</v>
      </c>
      <c r="AY7465" s="281" t="s">
        <v>366</v>
      </c>
    </row>
    <row r="7466" spans="2:51" s="273" customFormat="1">
      <c r="B7466" s="272"/>
      <c r="D7466" s="274" t="s">
        <v>373</v>
      </c>
      <c r="E7466" s="275" t="s">
        <v>1</v>
      </c>
      <c r="F7466" s="276" t="s">
        <v>1720</v>
      </c>
      <c r="H7466" s="275" t="s">
        <v>1</v>
      </c>
      <c r="L7466" s="272"/>
      <c r="M7466" s="277"/>
      <c r="T7466" s="278"/>
      <c r="AT7466" s="275" t="s">
        <v>373</v>
      </c>
      <c r="AU7466" s="275" t="s">
        <v>90</v>
      </c>
      <c r="AV7466" s="273" t="s">
        <v>84</v>
      </c>
      <c r="AW7466" s="273" t="s">
        <v>31</v>
      </c>
      <c r="AX7466" s="273" t="s">
        <v>77</v>
      </c>
      <c r="AY7466" s="275" t="s">
        <v>366</v>
      </c>
    </row>
    <row r="7467" spans="2:51" s="273" customFormat="1">
      <c r="B7467" s="272"/>
      <c r="D7467" s="274" t="s">
        <v>373</v>
      </c>
      <c r="E7467" s="275" t="s">
        <v>1</v>
      </c>
      <c r="F7467" s="276" t="s">
        <v>487</v>
      </c>
      <c r="H7467" s="275" t="s">
        <v>1</v>
      </c>
      <c r="L7467" s="272"/>
      <c r="M7467" s="277"/>
      <c r="T7467" s="278"/>
      <c r="AT7467" s="275" t="s">
        <v>373</v>
      </c>
      <c r="AU7467" s="275" t="s">
        <v>90</v>
      </c>
      <c r="AV7467" s="273" t="s">
        <v>84</v>
      </c>
      <c r="AW7467" s="273" t="s">
        <v>31</v>
      </c>
      <c r="AX7467" s="273" t="s">
        <v>77</v>
      </c>
      <c r="AY7467" s="275" t="s">
        <v>366</v>
      </c>
    </row>
    <row r="7468" spans="2:51" s="280" customFormat="1">
      <c r="B7468" s="279"/>
      <c r="D7468" s="274" t="s">
        <v>373</v>
      </c>
      <c r="E7468" s="281" t="s">
        <v>1</v>
      </c>
      <c r="F7468" s="282" t="s">
        <v>6359</v>
      </c>
      <c r="H7468" s="283">
        <v>12.189</v>
      </c>
      <c r="L7468" s="279"/>
      <c r="M7468" s="284"/>
      <c r="T7468" s="285"/>
      <c r="AT7468" s="281" t="s">
        <v>373</v>
      </c>
      <c r="AU7468" s="281" t="s">
        <v>90</v>
      </c>
      <c r="AV7468" s="280" t="s">
        <v>90</v>
      </c>
      <c r="AW7468" s="280" t="s">
        <v>31</v>
      </c>
      <c r="AX7468" s="280" t="s">
        <v>77</v>
      </c>
      <c r="AY7468" s="281" t="s">
        <v>366</v>
      </c>
    </row>
    <row r="7469" spans="2:51" s="280" customFormat="1">
      <c r="B7469" s="279"/>
      <c r="D7469" s="274" t="s">
        <v>373</v>
      </c>
      <c r="E7469" s="281" t="s">
        <v>1</v>
      </c>
      <c r="F7469" s="282" t="s">
        <v>6360</v>
      </c>
      <c r="H7469" s="283">
        <v>5.33</v>
      </c>
      <c r="L7469" s="279"/>
      <c r="M7469" s="284"/>
      <c r="T7469" s="285"/>
      <c r="AT7469" s="281" t="s">
        <v>373</v>
      </c>
      <c r="AU7469" s="281" t="s">
        <v>90</v>
      </c>
      <c r="AV7469" s="280" t="s">
        <v>90</v>
      </c>
      <c r="AW7469" s="280" t="s">
        <v>31</v>
      </c>
      <c r="AX7469" s="280" t="s">
        <v>77</v>
      </c>
      <c r="AY7469" s="281" t="s">
        <v>366</v>
      </c>
    </row>
    <row r="7470" spans="2:51" s="280" customFormat="1">
      <c r="B7470" s="279"/>
      <c r="D7470" s="274" t="s">
        <v>373</v>
      </c>
      <c r="E7470" s="281" t="s">
        <v>1</v>
      </c>
      <c r="F7470" s="282" t="s">
        <v>2082</v>
      </c>
      <c r="H7470" s="283">
        <v>-2.1419999999999999</v>
      </c>
      <c r="L7470" s="279"/>
      <c r="M7470" s="284"/>
      <c r="T7470" s="285"/>
      <c r="AT7470" s="281" t="s">
        <v>373</v>
      </c>
      <c r="AU7470" s="281" t="s">
        <v>90</v>
      </c>
      <c r="AV7470" s="280" t="s">
        <v>90</v>
      </c>
      <c r="AW7470" s="280" t="s">
        <v>31</v>
      </c>
      <c r="AX7470" s="280" t="s">
        <v>77</v>
      </c>
      <c r="AY7470" s="281" t="s">
        <v>366</v>
      </c>
    </row>
    <row r="7471" spans="2:51" s="273" customFormat="1">
      <c r="B7471" s="272"/>
      <c r="D7471" s="274" t="s">
        <v>373</v>
      </c>
      <c r="E7471" s="275" t="s">
        <v>1</v>
      </c>
      <c r="F7471" s="276" t="s">
        <v>1723</v>
      </c>
      <c r="H7471" s="275" t="s">
        <v>1</v>
      </c>
      <c r="L7471" s="272"/>
      <c r="M7471" s="277"/>
      <c r="T7471" s="278"/>
      <c r="AT7471" s="275" t="s">
        <v>373</v>
      </c>
      <c r="AU7471" s="275" t="s">
        <v>90</v>
      </c>
      <c r="AV7471" s="273" t="s">
        <v>84</v>
      </c>
      <c r="AW7471" s="273" t="s">
        <v>31</v>
      </c>
      <c r="AX7471" s="273" t="s">
        <v>77</v>
      </c>
      <c r="AY7471" s="275" t="s">
        <v>366</v>
      </c>
    </row>
    <row r="7472" spans="2:51" s="273" customFormat="1">
      <c r="B7472" s="272"/>
      <c r="D7472" s="274" t="s">
        <v>373</v>
      </c>
      <c r="E7472" s="275" t="s">
        <v>1</v>
      </c>
      <c r="F7472" s="276" t="s">
        <v>1904</v>
      </c>
      <c r="H7472" s="275" t="s">
        <v>1</v>
      </c>
      <c r="L7472" s="272"/>
      <c r="M7472" s="277"/>
      <c r="T7472" s="278"/>
      <c r="AT7472" s="275" t="s">
        <v>373</v>
      </c>
      <c r="AU7472" s="275" t="s">
        <v>90</v>
      </c>
      <c r="AV7472" s="273" t="s">
        <v>84</v>
      </c>
      <c r="AW7472" s="273" t="s">
        <v>31</v>
      </c>
      <c r="AX7472" s="273" t="s">
        <v>77</v>
      </c>
      <c r="AY7472" s="275" t="s">
        <v>366</v>
      </c>
    </row>
    <row r="7473" spans="2:51" s="280" customFormat="1">
      <c r="B7473" s="279"/>
      <c r="D7473" s="274" t="s">
        <v>373</v>
      </c>
      <c r="E7473" s="281" t="s">
        <v>1</v>
      </c>
      <c r="F7473" s="282" t="s">
        <v>6361</v>
      </c>
      <c r="H7473" s="283">
        <v>5.7649999999999997</v>
      </c>
      <c r="L7473" s="279"/>
      <c r="M7473" s="284"/>
      <c r="T7473" s="285"/>
      <c r="AT7473" s="281" t="s">
        <v>373</v>
      </c>
      <c r="AU7473" s="281" t="s">
        <v>90</v>
      </c>
      <c r="AV7473" s="280" t="s">
        <v>90</v>
      </c>
      <c r="AW7473" s="280" t="s">
        <v>31</v>
      </c>
      <c r="AX7473" s="280" t="s">
        <v>77</v>
      </c>
      <c r="AY7473" s="281" t="s">
        <v>366</v>
      </c>
    </row>
    <row r="7474" spans="2:51" s="273" customFormat="1">
      <c r="B7474" s="272"/>
      <c r="D7474" s="274" t="s">
        <v>373</v>
      </c>
      <c r="E7474" s="275" t="s">
        <v>1</v>
      </c>
      <c r="F7474" s="276" t="s">
        <v>487</v>
      </c>
      <c r="H7474" s="275" t="s">
        <v>1</v>
      </c>
      <c r="L7474" s="272"/>
      <c r="M7474" s="277"/>
      <c r="T7474" s="278"/>
      <c r="AT7474" s="275" t="s">
        <v>373</v>
      </c>
      <c r="AU7474" s="275" t="s">
        <v>90</v>
      </c>
      <c r="AV7474" s="273" t="s">
        <v>84</v>
      </c>
      <c r="AW7474" s="273" t="s">
        <v>31</v>
      </c>
      <c r="AX7474" s="273" t="s">
        <v>77</v>
      </c>
      <c r="AY7474" s="275" t="s">
        <v>366</v>
      </c>
    </row>
    <row r="7475" spans="2:51" s="280" customFormat="1">
      <c r="B7475" s="279"/>
      <c r="D7475" s="274" t="s">
        <v>373</v>
      </c>
      <c r="E7475" s="281" t="s">
        <v>1</v>
      </c>
      <c r="F7475" s="282" t="s">
        <v>6362</v>
      </c>
      <c r="H7475" s="283">
        <v>10.645</v>
      </c>
      <c r="L7475" s="279"/>
      <c r="M7475" s="284"/>
      <c r="T7475" s="285"/>
      <c r="AT7475" s="281" t="s">
        <v>373</v>
      </c>
      <c r="AU7475" s="281" t="s">
        <v>90</v>
      </c>
      <c r="AV7475" s="280" t="s">
        <v>90</v>
      </c>
      <c r="AW7475" s="280" t="s">
        <v>31</v>
      </c>
      <c r="AX7475" s="280" t="s">
        <v>77</v>
      </c>
      <c r="AY7475" s="281" t="s">
        <v>366</v>
      </c>
    </row>
    <row r="7476" spans="2:51" s="273" customFormat="1">
      <c r="B7476" s="272"/>
      <c r="D7476" s="274" t="s">
        <v>373</v>
      </c>
      <c r="E7476" s="275" t="s">
        <v>1</v>
      </c>
      <c r="F7476" s="276" t="s">
        <v>1965</v>
      </c>
      <c r="H7476" s="275" t="s">
        <v>1</v>
      </c>
      <c r="L7476" s="272"/>
      <c r="M7476" s="277"/>
      <c r="T7476" s="278"/>
      <c r="AT7476" s="275" t="s">
        <v>373</v>
      </c>
      <c r="AU7476" s="275" t="s">
        <v>90</v>
      </c>
      <c r="AV7476" s="273" t="s">
        <v>84</v>
      </c>
      <c r="AW7476" s="273" t="s">
        <v>31</v>
      </c>
      <c r="AX7476" s="273" t="s">
        <v>77</v>
      </c>
      <c r="AY7476" s="275" t="s">
        <v>366</v>
      </c>
    </row>
    <row r="7477" spans="2:51" s="273" customFormat="1">
      <c r="B7477" s="272"/>
      <c r="D7477" s="274" t="s">
        <v>373</v>
      </c>
      <c r="E7477" s="275" t="s">
        <v>1</v>
      </c>
      <c r="F7477" s="276" t="s">
        <v>1904</v>
      </c>
      <c r="H7477" s="275" t="s">
        <v>1</v>
      </c>
      <c r="L7477" s="272"/>
      <c r="M7477" s="277"/>
      <c r="T7477" s="278"/>
      <c r="AT7477" s="275" t="s">
        <v>373</v>
      </c>
      <c r="AU7477" s="275" t="s">
        <v>90</v>
      </c>
      <c r="AV7477" s="273" t="s">
        <v>84</v>
      </c>
      <c r="AW7477" s="273" t="s">
        <v>31</v>
      </c>
      <c r="AX7477" s="273" t="s">
        <v>77</v>
      </c>
      <c r="AY7477" s="275" t="s">
        <v>366</v>
      </c>
    </row>
    <row r="7478" spans="2:51" s="280" customFormat="1">
      <c r="B7478" s="279"/>
      <c r="D7478" s="274" t="s">
        <v>373</v>
      </c>
      <c r="E7478" s="281" t="s">
        <v>1</v>
      </c>
      <c r="F7478" s="282" t="s">
        <v>6363</v>
      </c>
      <c r="H7478" s="283">
        <v>3.42</v>
      </c>
      <c r="L7478" s="279"/>
      <c r="M7478" s="284"/>
      <c r="T7478" s="285"/>
      <c r="AT7478" s="281" t="s">
        <v>373</v>
      </c>
      <c r="AU7478" s="281" t="s">
        <v>90</v>
      </c>
      <c r="AV7478" s="280" t="s">
        <v>90</v>
      </c>
      <c r="AW7478" s="280" t="s">
        <v>31</v>
      </c>
      <c r="AX7478" s="280" t="s">
        <v>77</v>
      </c>
      <c r="AY7478" s="281" t="s">
        <v>366</v>
      </c>
    </row>
    <row r="7479" spans="2:51" s="280" customFormat="1">
      <c r="B7479" s="279"/>
      <c r="D7479" s="274" t="s">
        <v>373</v>
      </c>
      <c r="E7479" s="281" t="s">
        <v>1</v>
      </c>
      <c r="F7479" s="282" t="s">
        <v>1967</v>
      </c>
      <c r="H7479" s="283">
        <v>-2.7360000000000002</v>
      </c>
      <c r="L7479" s="279"/>
      <c r="M7479" s="284"/>
      <c r="T7479" s="285"/>
      <c r="AT7479" s="281" t="s">
        <v>373</v>
      </c>
      <c r="AU7479" s="281" t="s">
        <v>90</v>
      </c>
      <c r="AV7479" s="280" t="s">
        <v>90</v>
      </c>
      <c r="AW7479" s="280" t="s">
        <v>31</v>
      </c>
      <c r="AX7479" s="280" t="s">
        <v>77</v>
      </c>
      <c r="AY7479" s="281" t="s">
        <v>366</v>
      </c>
    </row>
    <row r="7480" spans="2:51" s="280" customFormat="1">
      <c r="B7480" s="279"/>
      <c r="D7480" s="274" t="s">
        <v>373</v>
      </c>
      <c r="E7480" s="281" t="s">
        <v>1</v>
      </c>
      <c r="F7480" s="282" t="s">
        <v>1968</v>
      </c>
      <c r="H7480" s="283">
        <v>3.3119999999999998</v>
      </c>
      <c r="L7480" s="279"/>
      <c r="M7480" s="284"/>
      <c r="T7480" s="285"/>
      <c r="AT7480" s="281" t="s">
        <v>373</v>
      </c>
      <c r="AU7480" s="281" t="s">
        <v>90</v>
      </c>
      <c r="AV7480" s="280" t="s">
        <v>90</v>
      </c>
      <c r="AW7480" s="280" t="s">
        <v>31</v>
      </c>
      <c r="AX7480" s="280" t="s">
        <v>77</v>
      </c>
      <c r="AY7480" s="281" t="s">
        <v>366</v>
      </c>
    </row>
    <row r="7481" spans="2:51" s="273" customFormat="1">
      <c r="B7481" s="272"/>
      <c r="D7481" s="274" t="s">
        <v>373</v>
      </c>
      <c r="E7481" s="275" t="s">
        <v>1</v>
      </c>
      <c r="F7481" s="276" t="s">
        <v>487</v>
      </c>
      <c r="H7481" s="275" t="s">
        <v>1</v>
      </c>
      <c r="L7481" s="272"/>
      <c r="M7481" s="277"/>
      <c r="T7481" s="278"/>
      <c r="AT7481" s="275" t="s">
        <v>373</v>
      </c>
      <c r="AU7481" s="275" t="s">
        <v>90</v>
      </c>
      <c r="AV7481" s="273" t="s">
        <v>84</v>
      </c>
      <c r="AW7481" s="273" t="s">
        <v>31</v>
      </c>
      <c r="AX7481" s="273" t="s">
        <v>77</v>
      </c>
      <c r="AY7481" s="275" t="s">
        <v>366</v>
      </c>
    </row>
    <row r="7482" spans="2:51" s="280" customFormat="1">
      <c r="B7482" s="279"/>
      <c r="D7482" s="274" t="s">
        <v>373</v>
      </c>
      <c r="E7482" s="281" t="s">
        <v>1</v>
      </c>
      <c r="F7482" s="282" t="s">
        <v>6364</v>
      </c>
      <c r="H7482" s="283">
        <v>0.999</v>
      </c>
      <c r="L7482" s="279"/>
      <c r="M7482" s="284"/>
      <c r="T7482" s="285"/>
      <c r="AT7482" s="281" t="s">
        <v>373</v>
      </c>
      <c r="AU7482" s="281" t="s">
        <v>90</v>
      </c>
      <c r="AV7482" s="280" t="s">
        <v>90</v>
      </c>
      <c r="AW7482" s="280" t="s">
        <v>31</v>
      </c>
      <c r="AX7482" s="280" t="s">
        <v>77</v>
      </c>
      <c r="AY7482" s="281" t="s">
        <v>366</v>
      </c>
    </row>
    <row r="7483" spans="2:51" s="280" customFormat="1">
      <c r="B7483" s="279"/>
      <c r="D7483" s="274" t="s">
        <v>373</v>
      </c>
      <c r="E7483" s="281" t="s">
        <v>1</v>
      </c>
      <c r="F7483" s="282" t="s">
        <v>6365</v>
      </c>
      <c r="H7483" s="283">
        <v>5.6459999999999999</v>
      </c>
      <c r="L7483" s="279"/>
      <c r="M7483" s="284"/>
      <c r="T7483" s="285"/>
      <c r="AT7483" s="281" t="s">
        <v>373</v>
      </c>
      <c r="AU7483" s="281" t="s">
        <v>90</v>
      </c>
      <c r="AV7483" s="280" t="s">
        <v>90</v>
      </c>
      <c r="AW7483" s="280" t="s">
        <v>31</v>
      </c>
      <c r="AX7483" s="280" t="s">
        <v>77</v>
      </c>
      <c r="AY7483" s="281" t="s">
        <v>366</v>
      </c>
    </row>
    <row r="7484" spans="2:51" s="280" customFormat="1">
      <c r="B7484" s="279"/>
      <c r="D7484" s="274" t="s">
        <v>373</v>
      </c>
      <c r="E7484" s="281" t="s">
        <v>1</v>
      </c>
      <c r="F7484" s="282" t="s">
        <v>2065</v>
      </c>
      <c r="H7484" s="283">
        <v>-3.6549999999999998</v>
      </c>
      <c r="L7484" s="279"/>
      <c r="M7484" s="284"/>
      <c r="T7484" s="285"/>
      <c r="AT7484" s="281" t="s">
        <v>373</v>
      </c>
      <c r="AU7484" s="281" t="s">
        <v>90</v>
      </c>
      <c r="AV7484" s="280" t="s">
        <v>90</v>
      </c>
      <c r="AW7484" s="280" t="s">
        <v>31</v>
      </c>
      <c r="AX7484" s="280" t="s">
        <v>77</v>
      </c>
      <c r="AY7484" s="281" t="s">
        <v>366</v>
      </c>
    </row>
    <row r="7485" spans="2:51" s="273" customFormat="1">
      <c r="B7485" s="272"/>
      <c r="D7485" s="274" t="s">
        <v>373</v>
      </c>
      <c r="E7485" s="275" t="s">
        <v>1</v>
      </c>
      <c r="F7485" s="276" t="s">
        <v>1593</v>
      </c>
      <c r="H7485" s="275" t="s">
        <v>1</v>
      </c>
      <c r="L7485" s="272"/>
      <c r="M7485" s="277"/>
      <c r="T7485" s="278"/>
      <c r="AT7485" s="275" t="s">
        <v>373</v>
      </c>
      <c r="AU7485" s="275" t="s">
        <v>90</v>
      </c>
      <c r="AV7485" s="273" t="s">
        <v>84</v>
      </c>
      <c r="AW7485" s="273" t="s">
        <v>31</v>
      </c>
      <c r="AX7485" s="273" t="s">
        <v>77</v>
      </c>
      <c r="AY7485" s="275" t="s">
        <v>366</v>
      </c>
    </row>
    <row r="7486" spans="2:51" s="273" customFormat="1">
      <c r="B7486" s="272"/>
      <c r="D7486" s="274" t="s">
        <v>373</v>
      </c>
      <c r="E7486" s="275" t="s">
        <v>1</v>
      </c>
      <c r="F7486" s="276" t="s">
        <v>1742</v>
      </c>
      <c r="H7486" s="275" t="s">
        <v>1</v>
      </c>
      <c r="L7486" s="272"/>
      <c r="M7486" s="277"/>
      <c r="T7486" s="278"/>
      <c r="AT7486" s="275" t="s">
        <v>373</v>
      </c>
      <c r="AU7486" s="275" t="s">
        <v>90</v>
      </c>
      <c r="AV7486" s="273" t="s">
        <v>84</v>
      </c>
      <c r="AW7486" s="273" t="s">
        <v>31</v>
      </c>
      <c r="AX7486" s="273" t="s">
        <v>77</v>
      </c>
      <c r="AY7486" s="275" t="s">
        <v>366</v>
      </c>
    </row>
    <row r="7487" spans="2:51" s="273" customFormat="1">
      <c r="B7487" s="272"/>
      <c r="D7487" s="274" t="s">
        <v>373</v>
      </c>
      <c r="E7487" s="275" t="s">
        <v>1</v>
      </c>
      <c r="F7487" s="276" t="s">
        <v>487</v>
      </c>
      <c r="H7487" s="275" t="s">
        <v>1</v>
      </c>
      <c r="L7487" s="272"/>
      <c r="M7487" s="277"/>
      <c r="T7487" s="278"/>
      <c r="AT7487" s="275" t="s">
        <v>373</v>
      </c>
      <c r="AU7487" s="275" t="s">
        <v>90</v>
      </c>
      <c r="AV7487" s="273" t="s">
        <v>84</v>
      </c>
      <c r="AW7487" s="273" t="s">
        <v>31</v>
      </c>
      <c r="AX7487" s="273" t="s">
        <v>77</v>
      </c>
      <c r="AY7487" s="275" t="s">
        <v>366</v>
      </c>
    </row>
    <row r="7488" spans="2:51" s="280" customFormat="1">
      <c r="B7488" s="279"/>
      <c r="D7488" s="274" t="s">
        <v>373</v>
      </c>
      <c r="E7488" s="281" t="s">
        <v>1</v>
      </c>
      <c r="F7488" s="282" t="s">
        <v>6366</v>
      </c>
      <c r="H7488" s="283">
        <v>14.12</v>
      </c>
      <c r="L7488" s="279"/>
      <c r="M7488" s="284"/>
      <c r="T7488" s="285"/>
      <c r="AT7488" s="281" t="s">
        <v>373</v>
      </c>
      <c r="AU7488" s="281" t="s">
        <v>90</v>
      </c>
      <c r="AV7488" s="280" t="s">
        <v>90</v>
      </c>
      <c r="AW7488" s="280" t="s">
        <v>31</v>
      </c>
      <c r="AX7488" s="280" t="s">
        <v>77</v>
      </c>
      <c r="AY7488" s="281" t="s">
        <v>366</v>
      </c>
    </row>
    <row r="7489" spans="2:51" s="273" customFormat="1">
      <c r="B7489" s="272"/>
      <c r="D7489" s="274" t="s">
        <v>373</v>
      </c>
      <c r="E7489" s="275" t="s">
        <v>1</v>
      </c>
      <c r="F7489" s="276" t="s">
        <v>1904</v>
      </c>
      <c r="H7489" s="275" t="s">
        <v>1</v>
      </c>
      <c r="L7489" s="272"/>
      <c r="M7489" s="277"/>
      <c r="T7489" s="278"/>
      <c r="AT7489" s="275" t="s">
        <v>373</v>
      </c>
      <c r="AU7489" s="275" t="s">
        <v>90</v>
      </c>
      <c r="AV7489" s="273" t="s">
        <v>84</v>
      </c>
      <c r="AW7489" s="273" t="s">
        <v>31</v>
      </c>
      <c r="AX7489" s="273" t="s">
        <v>77</v>
      </c>
      <c r="AY7489" s="275" t="s">
        <v>366</v>
      </c>
    </row>
    <row r="7490" spans="2:51" s="280" customFormat="1">
      <c r="B7490" s="279"/>
      <c r="D7490" s="274" t="s">
        <v>373</v>
      </c>
      <c r="E7490" s="281" t="s">
        <v>1</v>
      </c>
      <c r="F7490" s="282" t="s">
        <v>6367</v>
      </c>
      <c r="H7490" s="283">
        <v>10.180999999999999</v>
      </c>
      <c r="L7490" s="279"/>
      <c r="M7490" s="284"/>
      <c r="T7490" s="285"/>
      <c r="AT7490" s="281" t="s">
        <v>373</v>
      </c>
      <c r="AU7490" s="281" t="s">
        <v>90</v>
      </c>
      <c r="AV7490" s="280" t="s">
        <v>90</v>
      </c>
      <c r="AW7490" s="280" t="s">
        <v>31</v>
      </c>
      <c r="AX7490" s="280" t="s">
        <v>77</v>
      </c>
      <c r="AY7490" s="281" t="s">
        <v>366</v>
      </c>
    </row>
    <row r="7491" spans="2:51" s="273" customFormat="1">
      <c r="B7491" s="272"/>
      <c r="D7491" s="274" t="s">
        <v>373</v>
      </c>
      <c r="E7491" s="275" t="s">
        <v>1</v>
      </c>
      <c r="F7491" s="276" t="s">
        <v>1744</v>
      </c>
      <c r="H7491" s="275" t="s">
        <v>1</v>
      </c>
      <c r="L7491" s="272"/>
      <c r="M7491" s="277"/>
      <c r="T7491" s="278"/>
      <c r="AT7491" s="275" t="s">
        <v>373</v>
      </c>
      <c r="AU7491" s="275" t="s">
        <v>90</v>
      </c>
      <c r="AV7491" s="273" t="s">
        <v>84</v>
      </c>
      <c r="AW7491" s="273" t="s">
        <v>31</v>
      </c>
      <c r="AX7491" s="273" t="s">
        <v>77</v>
      </c>
      <c r="AY7491" s="275" t="s">
        <v>366</v>
      </c>
    </row>
    <row r="7492" spans="2:51" s="273" customFormat="1">
      <c r="B7492" s="272"/>
      <c r="D7492" s="274" t="s">
        <v>373</v>
      </c>
      <c r="E7492" s="275" t="s">
        <v>1</v>
      </c>
      <c r="F7492" s="276" t="s">
        <v>1904</v>
      </c>
      <c r="H7492" s="275" t="s">
        <v>1</v>
      </c>
      <c r="L7492" s="272"/>
      <c r="M7492" s="277"/>
      <c r="T7492" s="278"/>
      <c r="AT7492" s="275" t="s">
        <v>373</v>
      </c>
      <c r="AU7492" s="275" t="s">
        <v>90</v>
      </c>
      <c r="AV7492" s="273" t="s">
        <v>84</v>
      </c>
      <c r="AW7492" s="273" t="s">
        <v>31</v>
      </c>
      <c r="AX7492" s="273" t="s">
        <v>77</v>
      </c>
      <c r="AY7492" s="275" t="s">
        <v>366</v>
      </c>
    </row>
    <row r="7493" spans="2:51" s="280" customFormat="1">
      <c r="B7493" s="279"/>
      <c r="D7493" s="274" t="s">
        <v>373</v>
      </c>
      <c r="E7493" s="281" t="s">
        <v>1</v>
      </c>
      <c r="F7493" s="282" t="s">
        <v>6368</v>
      </c>
      <c r="H7493" s="283">
        <v>23.513000000000002</v>
      </c>
      <c r="L7493" s="279"/>
      <c r="M7493" s="284"/>
      <c r="T7493" s="285"/>
      <c r="AT7493" s="281" t="s">
        <v>373</v>
      </c>
      <c r="AU7493" s="281" t="s">
        <v>90</v>
      </c>
      <c r="AV7493" s="280" t="s">
        <v>90</v>
      </c>
      <c r="AW7493" s="280" t="s">
        <v>31</v>
      </c>
      <c r="AX7493" s="280" t="s">
        <v>77</v>
      </c>
      <c r="AY7493" s="281" t="s">
        <v>366</v>
      </c>
    </row>
    <row r="7494" spans="2:51" s="273" customFormat="1">
      <c r="B7494" s="272"/>
      <c r="D7494" s="274" t="s">
        <v>373</v>
      </c>
      <c r="E7494" s="275" t="s">
        <v>1</v>
      </c>
      <c r="F7494" s="276" t="s">
        <v>1971</v>
      </c>
      <c r="H7494" s="275" t="s">
        <v>1</v>
      </c>
      <c r="L7494" s="272"/>
      <c r="M7494" s="277"/>
      <c r="T7494" s="278"/>
      <c r="AT7494" s="275" t="s">
        <v>373</v>
      </c>
      <c r="AU7494" s="275" t="s">
        <v>90</v>
      </c>
      <c r="AV7494" s="273" t="s">
        <v>84</v>
      </c>
      <c r="AW7494" s="273" t="s">
        <v>31</v>
      </c>
      <c r="AX7494" s="273" t="s">
        <v>77</v>
      </c>
      <c r="AY7494" s="275" t="s">
        <v>366</v>
      </c>
    </row>
    <row r="7495" spans="2:51" s="273" customFormat="1">
      <c r="B7495" s="272"/>
      <c r="D7495" s="274" t="s">
        <v>373</v>
      </c>
      <c r="E7495" s="275" t="s">
        <v>1</v>
      </c>
      <c r="F7495" s="276" t="s">
        <v>1904</v>
      </c>
      <c r="H7495" s="275" t="s">
        <v>1</v>
      </c>
      <c r="L7495" s="272"/>
      <c r="M7495" s="277"/>
      <c r="T7495" s="278"/>
      <c r="AT7495" s="275" t="s">
        <v>373</v>
      </c>
      <c r="AU7495" s="275" t="s">
        <v>90</v>
      </c>
      <c r="AV7495" s="273" t="s">
        <v>84</v>
      </c>
      <c r="AW7495" s="273" t="s">
        <v>31</v>
      </c>
      <c r="AX7495" s="273" t="s">
        <v>77</v>
      </c>
      <c r="AY7495" s="275" t="s">
        <v>366</v>
      </c>
    </row>
    <row r="7496" spans="2:51" s="280" customFormat="1">
      <c r="B7496" s="279"/>
      <c r="D7496" s="274" t="s">
        <v>373</v>
      </c>
      <c r="E7496" s="281" t="s">
        <v>1</v>
      </c>
      <c r="F7496" s="282" t="s">
        <v>6369</v>
      </c>
      <c r="H7496" s="283">
        <v>23.492999999999999</v>
      </c>
      <c r="L7496" s="279"/>
      <c r="M7496" s="284"/>
      <c r="T7496" s="285"/>
      <c r="AT7496" s="281" t="s">
        <v>373</v>
      </c>
      <c r="AU7496" s="281" t="s">
        <v>90</v>
      </c>
      <c r="AV7496" s="280" t="s">
        <v>90</v>
      </c>
      <c r="AW7496" s="280" t="s">
        <v>31</v>
      </c>
      <c r="AX7496" s="280" t="s">
        <v>77</v>
      </c>
      <c r="AY7496" s="281" t="s">
        <v>366</v>
      </c>
    </row>
    <row r="7497" spans="2:51" s="273" customFormat="1">
      <c r="B7497" s="272"/>
      <c r="D7497" s="274" t="s">
        <v>373</v>
      </c>
      <c r="E7497" s="275" t="s">
        <v>1</v>
      </c>
      <c r="F7497" s="276" t="s">
        <v>1973</v>
      </c>
      <c r="H7497" s="275" t="s">
        <v>1</v>
      </c>
      <c r="L7497" s="272"/>
      <c r="M7497" s="277"/>
      <c r="T7497" s="278"/>
      <c r="AT7497" s="275" t="s">
        <v>373</v>
      </c>
      <c r="AU7497" s="275" t="s">
        <v>90</v>
      </c>
      <c r="AV7497" s="273" t="s">
        <v>84</v>
      </c>
      <c r="AW7497" s="273" t="s">
        <v>31</v>
      </c>
      <c r="AX7497" s="273" t="s">
        <v>77</v>
      </c>
      <c r="AY7497" s="275" t="s">
        <v>366</v>
      </c>
    </row>
    <row r="7498" spans="2:51" s="273" customFormat="1">
      <c r="B7498" s="272"/>
      <c r="D7498" s="274" t="s">
        <v>373</v>
      </c>
      <c r="E7498" s="275" t="s">
        <v>1</v>
      </c>
      <c r="F7498" s="276" t="s">
        <v>1904</v>
      </c>
      <c r="H7498" s="275" t="s">
        <v>1</v>
      </c>
      <c r="L7498" s="272"/>
      <c r="M7498" s="277"/>
      <c r="T7498" s="278"/>
      <c r="AT7498" s="275" t="s">
        <v>373</v>
      </c>
      <c r="AU7498" s="275" t="s">
        <v>90</v>
      </c>
      <c r="AV7498" s="273" t="s">
        <v>84</v>
      </c>
      <c r="AW7498" s="273" t="s">
        <v>31</v>
      </c>
      <c r="AX7498" s="273" t="s">
        <v>77</v>
      </c>
      <c r="AY7498" s="275" t="s">
        <v>366</v>
      </c>
    </row>
    <row r="7499" spans="2:51" s="280" customFormat="1">
      <c r="B7499" s="279"/>
      <c r="D7499" s="274" t="s">
        <v>373</v>
      </c>
      <c r="E7499" s="281" t="s">
        <v>1</v>
      </c>
      <c r="F7499" s="282" t="s">
        <v>6368</v>
      </c>
      <c r="H7499" s="283">
        <v>23.513000000000002</v>
      </c>
      <c r="L7499" s="279"/>
      <c r="M7499" s="284"/>
      <c r="T7499" s="285"/>
      <c r="AT7499" s="281" t="s">
        <v>373</v>
      </c>
      <c r="AU7499" s="281" t="s">
        <v>90</v>
      </c>
      <c r="AV7499" s="280" t="s">
        <v>90</v>
      </c>
      <c r="AW7499" s="280" t="s">
        <v>31</v>
      </c>
      <c r="AX7499" s="280" t="s">
        <v>77</v>
      </c>
      <c r="AY7499" s="281" t="s">
        <v>366</v>
      </c>
    </row>
    <row r="7500" spans="2:51" s="273" customFormat="1">
      <c r="B7500" s="272"/>
      <c r="D7500" s="274" t="s">
        <v>373</v>
      </c>
      <c r="E7500" s="275" t="s">
        <v>1</v>
      </c>
      <c r="F7500" s="276" t="s">
        <v>1746</v>
      </c>
      <c r="H7500" s="275" t="s">
        <v>1</v>
      </c>
      <c r="L7500" s="272"/>
      <c r="M7500" s="277"/>
      <c r="T7500" s="278"/>
      <c r="AT7500" s="275" t="s">
        <v>373</v>
      </c>
      <c r="AU7500" s="275" t="s">
        <v>90</v>
      </c>
      <c r="AV7500" s="273" t="s">
        <v>84</v>
      </c>
      <c r="AW7500" s="273" t="s">
        <v>31</v>
      </c>
      <c r="AX7500" s="273" t="s">
        <v>77</v>
      </c>
      <c r="AY7500" s="275" t="s">
        <v>366</v>
      </c>
    </row>
    <row r="7501" spans="2:51" s="273" customFormat="1">
      <c r="B7501" s="272"/>
      <c r="D7501" s="274" t="s">
        <v>373</v>
      </c>
      <c r="E7501" s="275" t="s">
        <v>1</v>
      </c>
      <c r="F7501" s="276" t="s">
        <v>487</v>
      </c>
      <c r="H7501" s="275" t="s">
        <v>1</v>
      </c>
      <c r="L7501" s="272"/>
      <c r="M7501" s="277"/>
      <c r="T7501" s="278"/>
      <c r="AT7501" s="275" t="s">
        <v>373</v>
      </c>
      <c r="AU7501" s="275" t="s">
        <v>90</v>
      </c>
      <c r="AV7501" s="273" t="s">
        <v>84</v>
      </c>
      <c r="AW7501" s="273" t="s">
        <v>31</v>
      </c>
      <c r="AX7501" s="273" t="s">
        <v>77</v>
      </c>
      <c r="AY7501" s="275" t="s">
        <v>366</v>
      </c>
    </row>
    <row r="7502" spans="2:51" s="280" customFormat="1">
      <c r="B7502" s="279"/>
      <c r="D7502" s="274" t="s">
        <v>373</v>
      </c>
      <c r="E7502" s="281" t="s">
        <v>1</v>
      </c>
      <c r="F7502" s="282" t="s">
        <v>6370</v>
      </c>
      <c r="H7502" s="283">
        <v>2.258</v>
      </c>
      <c r="L7502" s="279"/>
      <c r="M7502" s="284"/>
      <c r="T7502" s="285"/>
      <c r="AT7502" s="281" t="s">
        <v>373</v>
      </c>
      <c r="AU7502" s="281" t="s">
        <v>90</v>
      </c>
      <c r="AV7502" s="280" t="s">
        <v>90</v>
      </c>
      <c r="AW7502" s="280" t="s">
        <v>31</v>
      </c>
      <c r="AX7502" s="280" t="s">
        <v>77</v>
      </c>
      <c r="AY7502" s="281" t="s">
        <v>366</v>
      </c>
    </row>
    <row r="7503" spans="2:51" s="273" customFormat="1">
      <c r="B7503" s="272"/>
      <c r="D7503" s="274" t="s">
        <v>373</v>
      </c>
      <c r="E7503" s="275" t="s">
        <v>1</v>
      </c>
      <c r="F7503" s="276" t="s">
        <v>1748</v>
      </c>
      <c r="H7503" s="275" t="s">
        <v>1</v>
      </c>
      <c r="L7503" s="272"/>
      <c r="M7503" s="277"/>
      <c r="T7503" s="278"/>
      <c r="AT7503" s="275" t="s">
        <v>373</v>
      </c>
      <c r="AU7503" s="275" t="s">
        <v>90</v>
      </c>
      <c r="AV7503" s="273" t="s">
        <v>84</v>
      </c>
      <c r="AW7503" s="273" t="s">
        <v>31</v>
      </c>
      <c r="AX7503" s="273" t="s">
        <v>77</v>
      </c>
      <c r="AY7503" s="275" t="s">
        <v>366</v>
      </c>
    </row>
    <row r="7504" spans="2:51" s="273" customFormat="1">
      <c r="B7504" s="272"/>
      <c r="D7504" s="274" t="s">
        <v>373</v>
      </c>
      <c r="E7504" s="275" t="s">
        <v>1</v>
      </c>
      <c r="F7504" s="276" t="s">
        <v>487</v>
      </c>
      <c r="H7504" s="275" t="s">
        <v>1</v>
      </c>
      <c r="L7504" s="272"/>
      <c r="M7504" s="277"/>
      <c r="T7504" s="278"/>
      <c r="AT7504" s="275" t="s">
        <v>373</v>
      </c>
      <c r="AU7504" s="275" t="s">
        <v>90</v>
      </c>
      <c r="AV7504" s="273" t="s">
        <v>84</v>
      </c>
      <c r="AW7504" s="273" t="s">
        <v>31</v>
      </c>
      <c r="AX7504" s="273" t="s">
        <v>77</v>
      </c>
      <c r="AY7504" s="275" t="s">
        <v>366</v>
      </c>
    </row>
    <row r="7505" spans="2:51" s="280" customFormat="1">
      <c r="B7505" s="279"/>
      <c r="D7505" s="274" t="s">
        <v>373</v>
      </c>
      <c r="E7505" s="281" t="s">
        <v>1</v>
      </c>
      <c r="F7505" s="282" t="s">
        <v>6371</v>
      </c>
      <c r="H7505" s="283">
        <v>1.72</v>
      </c>
      <c r="L7505" s="279"/>
      <c r="M7505" s="284"/>
      <c r="T7505" s="285"/>
      <c r="AT7505" s="281" t="s">
        <v>373</v>
      </c>
      <c r="AU7505" s="281" t="s">
        <v>90</v>
      </c>
      <c r="AV7505" s="280" t="s">
        <v>90</v>
      </c>
      <c r="AW7505" s="280" t="s">
        <v>31</v>
      </c>
      <c r="AX7505" s="280" t="s">
        <v>77</v>
      </c>
      <c r="AY7505" s="281" t="s">
        <v>366</v>
      </c>
    </row>
    <row r="7506" spans="2:51" s="273" customFormat="1">
      <c r="B7506" s="272"/>
      <c r="D7506" s="274" t="s">
        <v>373</v>
      </c>
      <c r="E7506" s="275" t="s">
        <v>1</v>
      </c>
      <c r="F7506" s="276" t="s">
        <v>1750</v>
      </c>
      <c r="H7506" s="275" t="s">
        <v>1</v>
      </c>
      <c r="L7506" s="272"/>
      <c r="M7506" s="277"/>
      <c r="T7506" s="278"/>
      <c r="AT7506" s="275" t="s">
        <v>373</v>
      </c>
      <c r="AU7506" s="275" t="s">
        <v>90</v>
      </c>
      <c r="AV7506" s="273" t="s">
        <v>84</v>
      </c>
      <c r="AW7506" s="273" t="s">
        <v>31</v>
      </c>
      <c r="AX7506" s="273" t="s">
        <v>77</v>
      </c>
      <c r="AY7506" s="275" t="s">
        <v>366</v>
      </c>
    </row>
    <row r="7507" spans="2:51" s="273" customFormat="1">
      <c r="B7507" s="272"/>
      <c r="D7507" s="274" t="s">
        <v>373</v>
      </c>
      <c r="E7507" s="275" t="s">
        <v>1</v>
      </c>
      <c r="F7507" s="276" t="s">
        <v>1904</v>
      </c>
      <c r="H7507" s="275" t="s">
        <v>1</v>
      </c>
      <c r="L7507" s="272"/>
      <c r="M7507" s="277"/>
      <c r="T7507" s="278"/>
      <c r="AT7507" s="275" t="s">
        <v>373</v>
      </c>
      <c r="AU7507" s="275" t="s">
        <v>90</v>
      </c>
      <c r="AV7507" s="273" t="s">
        <v>84</v>
      </c>
      <c r="AW7507" s="273" t="s">
        <v>31</v>
      </c>
      <c r="AX7507" s="273" t="s">
        <v>77</v>
      </c>
      <c r="AY7507" s="275" t="s">
        <v>366</v>
      </c>
    </row>
    <row r="7508" spans="2:51" s="280" customFormat="1">
      <c r="B7508" s="279"/>
      <c r="D7508" s="274" t="s">
        <v>373</v>
      </c>
      <c r="E7508" s="281" t="s">
        <v>1</v>
      </c>
      <c r="F7508" s="282" t="s">
        <v>6372</v>
      </c>
      <c r="H7508" s="283">
        <v>22.596</v>
      </c>
      <c r="L7508" s="279"/>
      <c r="M7508" s="284"/>
      <c r="T7508" s="285"/>
      <c r="AT7508" s="281" t="s">
        <v>373</v>
      </c>
      <c r="AU7508" s="281" t="s">
        <v>90</v>
      </c>
      <c r="AV7508" s="280" t="s">
        <v>90</v>
      </c>
      <c r="AW7508" s="280" t="s">
        <v>31</v>
      </c>
      <c r="AX7508" s="280" t="s">
        <v>77</v>
      </c>
      <c r="AY7508" s="281" t="s">
        <v>366</v>
      </c>
    </row>
    <row r="7509" spans="2:51" s="280" customFormat="1">
      <c r="B7509" s="279"/>
      <c r="D7509" s="274" t="s">
        <v>373</v>
      </c>
      <c r="E7509" s="281" t="s">
        <v>1</v>
      </c>
      <c r="F7509" s="282" t="s">
        <v>1908</v>
      </c>
      <c r="H7509" s="283">
        <v>-2.258</v>
      </c>
      <c r="L7509" s="279"/>
      <c r="M7509" s="284"/>
      <c r="T7509" s="285"/>
      <c r="AT7509" s="281" t="s">
        <v>373</v>
      </c>
      <c r="AU7509" s="281" t="s">
        <v>90</v>
      </c>
      <c r="AV7509" s="280" t="s">
        <v>90</v>
      </c>
      <c r="AW7509" s="280" t="s">
        <v>31</v>
      </c>
      <c r="AX7509" s="280" t="s">
        <v>77</v>
      </c>
      <c r="AY7509" s="281" t="s">
        <v>366</v>
      </c>
    </row>
    <row r="7510" spans="2:51" s="273" customFormat="1">
      <c r="B7510" s="272"/>
      <c r="D7510" s="274" t="s">
        <v>373</v>
      </c>
      <c r="E7510" s="275" t="s">
        <v>1</v>
      </c>
      <c r="F7510" s="276" t="s">
        <v>1981</v>
      </c>
      <c r="H7510" s="275" t="s">
        <v>1</v>
      </c>
      <c r="L7510" s="272"/>
      <c r="M7510" s="277"/>
      <c r="T7510" s="278"/>
      <c r="AT7510" s="275" t="s">
        <v>373</v>
      </c>
      <c r="AU7510" s="275" t="s">
        <v>90</v>
      </c>
      <c r="AV7510" s="273" t="s">
        <v>84</v>
      </c>
      <c r="AW7510" s="273" t="s">
        <v>31</v>
      </c>
      <c r="AX7510" s="273" t="s">
        <v>77</v>
      </c>
      <c r="AY7510" s="275" t="s">
        <v>366</v>
      </c>
    </row>
    <row r="7511" spans="2:51" s="273" customFormat="1">
      <c r="B7511" s="272"/>
      <c r="D7511" s="274" t="s">
        <v>373</v>
      </c>
      <c r="E7511" s="275" t="s">
        <v>1</v>
      </c>
      <c r="F7511" s="276" t="s">
        <v>1904</v>
      </c>
      <c r="H7511" s="275" t="s">
        <v>1</v>
      </c>
      <c r="L7511" s="272"/>
      <c r="M7511" s="277"/>
      <c r="T7511" s="278"/>
      <c r="AT7511" s="275" t="s">
        <v>373</v>
      </c>
      <c r="AU7511" s="275" t="s">
        <v>90</v>
      </c>
      <c r="AV7511" s="273" t="s">
        <v>84</v>
      </c>
      <c r="AW7511" s="273" t="s">
        <v>31</v>
      </c>
      <c r="AX7511" s="273" t="s">
        <v>77</v>
      </c>
      <c r="AY7511" s="275" t="s">
        <v>366</v>
      </c>
    </row>
    <row r="7512" spans="2:51" s="280" customFormat="1">
      <c r="B7512" s="279"/>
      <c r="D7512" s="274" t="s">
        <v>373</v>
      </c>
      <c r="E7512" s="281" t="s">
        <v>1</v>
      </c>
      <c r="F7512" s="282" t="s">
        <v>6363</v>
      </c>
      <c r="H7512" s="283">
        <v>3.42</v>
      </c>
      <c r="L7512" s="279"/>
      <c r="M7512" s="284"/>
      <c r="T7512" s="285"/>
      <c r="AT7512" s="281" t="s">
        <v>373</v>
      </c>
      <c r="AU7512" s="281" t="s">
        <v>90</v>
      </c>
      <c r="AV7512" s="280" t="s">
        <v>90</v>
      </c>
      <c r="AW7512" s="280" t="s">
        <v>31</v>
      </c>
      <c r="AX7512" s="280" t="s">
        <v>77</v>
      </c>
      <c r="AY7512" s="281" t="s">
        <v>366</v>
      </c>
    </row>
    <row r="7513" spans="2:51" s="280" customFormat="1">
      <c r="B7513" s="279"/>
      <c r="D7513" s="274" t="s">
        <v>373</v>
      </c>
      <c r="E7513" s="281" t="s">
        <v>1</v>
      </c>
      <c r="F7513" s="282" t="s">
        <v>1967</v>
      </c>
      <c r="H7513" s="283">
        <v>-2.7360000000000002</v>
      </c>
      <c r="L7513" s="279"/>
      <c r="M7513" s="284"/>
      <c r="T7513" s="285"/>
      <c r="AT7513" s="281" t="s">
        <v>373</v>
      </c>
      <c r="AU7513" s="281" t="s">
        <v>90</v>
      </c>
      <c r="AV7513" s="280" t="s">
        <v>90</v>
      </c>
      <c r="AW7513" s="280" t="s">
        <v>31</v>
      </c>
      <c r="AX7513" s="280" t="s">
        <v>77</v>
      </c>
      <c r="AY7513" s="281" t="s">
        <v>366</v>
      </c>
    </row>
    <row r="7514" spans="2:51" s="280" customFormat="1">
      <c r="B7514" s="279"/>
      <c r="D7514" s="274" t="s">
        <v>373</v>
      </c>
      <c r="E7514" s="281" t="s">
        <v>1</v>
      </c>
      <c r="F7514" s="282" t="s">
        <v>1983</v>
      </c>
      <c r="H7514" s="283">
        <v>1.1519999999999999</v>
      </c>
      <c r="L7514" s="279"/>
      <c r="M7514" s="284"/>
      <c r="T7514" s="285"/>
      <c r="AT7514" s="281" t="s">
        <v>373</v>
      </c>
      <c r="AU7514" s="281" t="s">
        <v>90</v>
      </c>
      <c r="AV7514" s="280" t="s">
        <v>90</v>
      </c>
      <c r="AW7514" s="280" t="s">
        <v>31</v>
      </c>
      <c r="AX7514" s="280" t="s">
        <v>77</v>
      </c>
      <c r="AY7514" s="281" t="s">
        <v>366</v>
      </c>
    </row>
    <row r="7515" spans="2:51" s="273" customFormat="1">
      <c r="B7515" s="272"/>
      <c r="D7515" s="274" t="s">
        <v>373</v>
      </c>
      <c r="E7515" s="275" t="s">
        <v>1</v>
      </c>
      <c r="F7515" s="276" t="s">
        <v>487</v>
      </c>
      <c r="H7515" s="275" t="s">
        <v>1</v>
      </c>
      <c r="L7515" s="272"/>
      <c r="M7515" s="277"/>
      <c r="T7515" s="278"/>
      <c r="AT7515" s="275" t="s">
        <v>373</v>
      </c>
      <c r="AU7515" s="275" t="s">
        <v>90</v>
      </c>
      <c r="AV7515" s="273" t="s">
        <v>84</v>
      </c>
      <c r="AW7515" s="273" t="s">
        <v>31</v>
      </c>
      <c r="AX7515" s="273" t="s">
        <v>77</v>
      </c>
      <c r="AY7515" s="275" t="s">
        <v>366</v>
      </c>
    </row>
    <row r="7516" spans="2:51" s="280" customFormat="1">
      <c r="B7516" s="279"/>
      <c r="D7516" s="274" t="s">
        <v>373</v>
      </c>
      <c r="E7516" s="281" t="s">
        <v>1</v>
      </c>
      <c r="F7516" s="282" t="s">
        <v>6373</v>
      </c>
      <c r="H7516" s="283">
        <v>2.5510000000000002</v>
      </c>
      <c r="L7516" s="279"/>
      <c r="M7516" s="284"/>
      <c r="T7516" s="285"/>
      <c r="AT7516" s="281" t="s">
        <v>373</v>
      </c>
      <c r="AU7516" s="281" t="s">
        <v>90</v>
      </c>
      <c r="AV7516" s="280" t="s">
        <v>90</v>
      </c>
      <c r="AW7516" s="280" t="s">
        <v>31</v>
      </c>
      <c r="AX7516" s="280" t="s">
        <v>77</v>
      </c>
      <c r="AY7516" s="281" t="s">
        <v>366</v>
      </c>
    </row>
    <row r="7517" spans="2:51" s="280" customFormat="1">
      <c r="B7517" s="279"/>
      <c r="D7517" s="274" t="s">
        <v>373</v>
      </c>
      <c r="E7517" s="281" t="s">
        <v>1</v>
      </c>
      <c r="F7517" s="282" t="s">
        <v>6374</v>
      </c>
      <c r="H7517" s="283">
        <v>0.15</v>
      </c>
      <c r="L7517" s="279"/>
      <c r="M7517" s="284"/>
      <c r="T7517" s="285"/>
      <c r="AT7517" s="281" t="s">
        <v>373</v>
      </c>
      <c r="AU7517" s="281" t="s">
        <v>90</v>
      </c>
      <c r="AV7517" s="280" t="s">
        <v>90</v>
      </c>
      <c r="AW7517" s="280" t="s">
        <v>31</v>
      </c>
      <c r="AX7517" s="280" t="s">
        <v>77</v>
      </c>
      <c r="AY7517" s="281" t="s">
        <v>366</v>
      </c>
    </row>
    <row r="7518" spans="2:51" s="273" customFormat="1">
      <c r="B7518" s="272"/>
      <c r="D7518" s="274" t="s">
        <v>373</v>
      </c>
      <c r="E7518" s="275" t="s">
        <v>1</v>
      </c>
      <c r="F7518" s="276" t="s">
        <v>1755</v>
      </c>
      <c r="H7518" s="275" t="s">
        <v>1</v>
      </c>
      <c r="L7518" s="272"/>
      <c r="M7518" s="277"/>
      <c r="T7518" s="278"/>
      <c r="AT7518" s="275" t="s">
        <v>373</v>
      </c>
      <c r="AU7518" s="275" t="s">
        <v>90</v>
      </c>
      <c r="AV7518" s="273" t="s">
        <v>84</v>
      </c>
      <c r="AW7518" s="273" t="s">
        <v>31</v>
      </c>
      <c r="AX7518" s="273" t="s">
        <v>77</v>
      </c>
      <c r="AY7518" s="275" t="s">
        <v>366</v>
      </c>
    </row>
    <row r="7519" spans="2:51" s="273" customFormat="1">
      <c r="B7519" s="272"/>
      <c r="D7519" s="274" t="s">
        <v>373</v>
      </c>
      <c r="E7519" s="275" t="s">
        <v>1</v>
      </c>
      <c r="F7519" s="276" t="s">
        <v>487</v>
      </c>
      <c r="H7519" s="275" t="s">
        <v>1</v>
      </c>
      <c r="L7519" s="272"/>
      <c r="M7519" s="277"/>
      <c r="T7519" s="278"/>
      <c r="AT7519" s="275" t="s">
        <v>373</v>
      </c>
      <c r="AU7519" s="275" t="s">
        <v>90</v>
      </c>
      <c r="AV7519" s="273" t="s">
        <v>84</v>
      </c>
      <c r="AW7519" s="273" t="s">
        <v>31</v>
      </c>
      <c r="AX7519" s="273" t="s">
        <v>77</v>
      </c>
      <c r="AY7519" s="275" t="s">
        <v>366</v>
      </c>
    </row>
    <row r="7520" spans="2:51" s="280" customFormat="1">
      <c r="B7520" s="279"/>
      <c r="D7520" s="274" t="s">
        <v>373</v>
      </c>
      <c r="E7520" s="281" t="s">
        <v>1</v>
      </c>
      <c r="F7520" s="282" t="s">
        <v>6375</v>
      </c>
      <c r="H7520" s="283">
        <v>0.66</v>
      </c>
      <c r="L7520" s="279"/>
      <c r="M7520" s="284"/>
      <c r="T7520" s="285"/>
      <c r="AT7520" s="281" t="s">
        <v>373</v>
      </c>
      <c r="AU7520" s="281" t="s">
        <v>90</v>
      </c>
      <c r="AV7520" s="280" t="s">
        <v>90</v>
      </c>
      <c r="AW7520" s="280" t="s">
        <v>31</v>
      </c>
      <c r="AX7520" s="280" t="s">
        <v>77</v>
      </c>
      <c r="AY7520" s="281" t="s">
        <v>366</v>
      </c>
    </row>
    <row r="7521" spans="2:51" s="273" customFormat="1">
      <c r="B7521" s="272"/>
      <c r="D7521" s="274" t="s">
        <v>373</v>
      </c>
      <c r="E7521" s="275" t="s">
        <v>1</v>
      </c>
      <c r="F7521" s="276" t="s">
        <v>2098</v>
      </c>
      <c r="H7521" s="275" t="s">
        <v>1</v>
      </c>
      <c r="L7521" s="272"/>
      <c r="M7521" s="277"/>
      <c r="T7521" s="278"/>
      <c r="AT7521" s="275" t="s">
        <v>373</v>
      </c>
      <c r="AU7521" s="275" t="s">
        <v>90</v>
      </c>
      <c r="AV7521" s="273" t="s">
        <v>84</v>
      </c>
      <c r="AW7521" s="273" t="s">
        <v>31</v>
      </c>
      <c r="AX7521" s="273" t="s">
        <v>77</v>
      </c>
      <c r="AY7521" s="275" t="s">
        <v>366</v>
      </c>
    </row>
    <row r="7522" spans="2:51" s="273" customFormat="1">
      <c r="B7522" s="272"/>
      <c r="D7522" s="274" t="s">
        <v>373</v>
      </c>
      <c r="E7522" s="275" t="s">
        <v>1</v>
      </c>
      <c r="F7522" s="276" t="s">
        <v>487</v>
      </c>
      <c r="H7522" s="275" t="s">
        <v>1</v>
      </c>
      <c r="L7522" s="272"/>
      <c r="M7522" s="277"/>
      <c r="T7522" s="278"/>
      <c r="AT7522" s="275" t="s">
        <v>373</v>
      </c>
      <c r="AU7522" s="275" t="s">
        <v>90</v>
      </c>
      <c r="AV7522" s="273" t="s">
        <v>84</v>
      </c>
      <c r="AW7522" s="273" t="s">
        <v>31</v>
      </c>
      <c r="AX7522" s="273" t="s">
        <v>77</v>
      </c>
      <c r="AY7522" s="275" t="s">
        <v>366</v>
      </c>
    </row>
    <row r="7523" spans="2:51" s="280" customFormat="1">
      <c r="B7523" s="279"/>
      <c r="D7523" s="274" t="s">
        <v>373</v>
      </c>
      <c r="E7523" s="281" t="s">
        <v>1</v>
      </c>
      <c r="F7523" s="282" t="s">
        <v>6376</v>
      </c>
      <c r="H7523" s="283">
        <v>0.67700000000000005</v>
      </c>
      <c r="L7523" s="279"/>
      <c r="M7523" s="284"/>
      <c r="T7523" s="285"/>
      <c r="AT7523" s="281" t="s">
        <v>373</v>
      </c>
      <c r="AU7523" s="281" t="s">
        <v>90</v>
      </c>
      <c r="AV7523" s="280" t="s">
        <v>90</v>
      </c>
      <c r="AW7523" s="280" t="s">
        <v>31</v>
      </c>
      <c r="AX7523" s="280" t="s">
        <v>77</v>
      </c>
      <c r="AY7523" s="281" t="s">
        <v>366</v>
      </c>
    </row>
    <row r="7524" spans="2:51" s="280" customFormat="1">
      <c r="B7524" s="279"/>
      <c r="D7524" s="274" t="s">
        <v>373</v>
      </c>
      <c r="E7524" s="281" t="s">
        <v>1</v>
      </c>
      <c r="F7524" s="282" t="s">
        <v>6377</v>
      </c>
      <c r="H7524" s="283">
        <v>23.536999999999999</v>
      </c>
      <c r="L7524" s="279"/>
      <c r="M7524" s="284"/>
      <c r="T7524" s="285"/>
      <c r="AT7524" s="281" t="s">
        <v>373</v>
      </c>
      <c r="AU7524" s="281" t="s">
        <v>90</v>
      </c>
      <c r="AV7524" s="280" t="s">
        <v>90</v>
      </c>
      <c r="AW7524" s="280" t="s">
        <v>31</v>
      </c>
      <c r="AX7524" s="280" t="s">
        <v>77</v>
      </c>
      <c r="AY7524" s="281" t="s">
        <v>366</v>
      </c>
    </row>
    <row r="7525" spans="2:51" s="273" customFormat="1">
      <c r="B7525" s="272"/>
      <c r="D7525" s="274" t="s">
        <v>373</v>
      </c>
      <c r="E7525" s="275" t="s">
        <v>1</v>
      </c>
      <c r="F7525" s="276" t="s">
        <v>1903</v>
      </c>
      <c r="H7525" s="275" t="s">
        <v>1</v>
      </c>
      <c r="L7525" s="272"/>
      <c r="M7525" s="277"/>
      <c r="T7525" s="278"/>
      <c r="AT7525" s="275" t="s">
        <v>373</v>
      </c>
      <c r="AU7525" s="275" t="s">
        <v>90</v>
      </c>
      <c r="AV7525" s="273" t="s">
        <v>84</v>
      </c>
      <c r="AW7525" s="273" t="s">
        <v>31</v>
      </c>
      <c r="AX7525" s="273" t="s">
        <v>77</v>
      </c>
      <c r="AY7525" s="275" t="s">
        <v>366</v>
      </c>
    </row>
    <row r="7526" spans="2:51" s="273" customFormat="1">
      <c r="B7526" s="272"/>
      <c r="D7526" s="274" t="s">
        <v>373</v>
      </c>
      <c r="E7526" s="275" t="s">
        <v>1</v>
      </c>
      <c r="F7526" s="276" t="s">
        <v>1904</v>
      </c>
      <c r="H7526" s="275" t="s">
        <v>1</v>
      </c>
      <c r="L7526" s="272"/>
      <c r="M7526" s="277"/>
      <c r="T7526" s="278"/>
      <c r="AT7526" s="275" t="s">
        <v>373</v>
      </c>
      <c r="AU7526" s="275" t="s">
        <v>90</v>
      </c>
      <c r="AV7526" s="273" t="s">
        <v>84</v>
      </c>
      <c r="AW7526" s="273" t="s">
        <v>31</v>
      </c>
      <c r="AX7526" s="273" t="s">
        <v>77</v>
      </c>
      <c r="AY7526" s="275" t="s">
        <v>366</v>
      </c>
    </row>
    <row r="7527" spans="2:51" s="280" customFormat="1">
      <c r="B7527" s="279"/>
      <c r="D7527" s="274" t="s">
        <v>373</v>
      </c>
      <c r="E7527" s="281" t="s">
        <v>1</v>
      </c>
      <c r="F7527" s="282" t="s">
        <v>1984</v>
      </c>
      <c r="H7527" s="283">
        <v>3.6539999999999999</v>
      </c>
      <c r="L7527" s="279"/>
      <c r="M7527" s="284"/>
      <c r="T7527" s="285"/>
      <c r="AT7527" s="281" t="s">
        <v>373</v>
      </c>
      <c r="AU7527" s="281" t="s">
        <v>90</v>
      </c>
      <c r="AV7527" s="280" t="s">
        <v>90</v>
      </c>
      <c r="AW7527" s="280" t="s">
        <v>31</v>
      </c>
      <c r="AX7527" s="280" t="s">
        <v>77</v>
      </c>
      <c r="AY7527" s="281" t="s">
        <v>366</v>
      </c>
    </row>
    <row r="7528" spans="2:51" s="273" customFormat="1">
      <c r="B7528" s="272"/>
      <c r="D7528" s="274" t="s">
        <v>373</v>
      </c>
      <c r="E7528" s="275" t="s">
        <v>1</v>
      </c>
      <c r="F7528" s="276" t="s">
        <v>1906</v>
      </c>
      <c r="H7528" s="275" t="s">
        <v>1</v>
      </c>
      <c r="L7528" s="272"/>
      <c r="M7528" s="277"/>
      <c r="T7528" s="278"/>
      <c r="AT7528" s="275" t="s">
        <v>373</v>
      </c>
      <c r="AU7528" s="275" t="s">
        <v>90</v>
      </c>
      <c r="AV7528" s="273" t="s">
        <v>84</v>
      </c>
      <c r="AW7528" s="273" t="s">
        <v>31</v>
      </c>
      <c r="AX7528" s="273" t="s">
        <v>77</v>
      </c>
      <c r="AY7528" s="275" t="s">
        <v>366</v>
      </c>
    </row>
    <row r="7529" spans="2:51" s="273" customFormat="1">
      <c r="B7529" s="272"/>
      <c r="D7529" s="274" t="s">
        <v>373</v>
      </c>
      <c r="E7529" s="275" t="s">
        <v>1</v>
      </c>
      <c r="F7529" s="276" t="s">
        <v>1904</v>
      </c>
      <c r="H7529" s="275" t="s">
        <v>1</v>
      </c>
      <c r="L7529" s="272"/>
      <c r="M7529" s="277"/>
      <c r="T7529" s="278"/>
      <c r="AT7529" s="275" t="s">
        <v>373</v>
      </c>
      <c r="AU7529" s="275" t="s">
        <v>90</v>
      </c>
      <c r="AV7529" s="273" t="s">
        <v>84</v>
      </c>
      <c r="AW7529" s="273" t="s">
        <v>31</v>
      </c>
      <c r="AX7529" s="273" t="s">
        <v>77</v>
      </c>
      <c r="AY7529" s="275" t="s">
        <v>366</v>
      </c>
    </row>
    <row r="7530" spans="2:51" s="280" customFormat="1">
      <c r="B7530" s="279"/>
      <c r="D7530" s="274" t="s">
        <v>373</v>
      </c>
      <c r="E7530" s="281" t="s">
        <v>1</v>
      </c>
      <c r="F7530" s="282" t="s">
        <v>1985</v>
      </c>
      <c r="H7530" s="283">
        <v>2.6190000000000002</v>
      </c>
      <c r="L7530" s="279"/>
      <c r="M7530" s="284"/>
      <c r="T7530" s="285"/>
      <c r="AT7530" s="281" t="s">
        <v>373</v>
      </c>
      <c r="AU7530" s="281" t="s">
        <v>90</v>
      </c>
      <c r="AV7530" s="280" t="s">
        <v>90</v>
      </c>
      <c r="AW7530" s="280" t="s">
        <v>31</v>
      </c>
      <c r="AX7530" s="280" t="s">
        <v>77</v>
      </c>
      <c r="AY7530" s="281" t="s">
        <v>366</v>
      </c>
    </row>
    <row r="7531" spans="2:51" s="273" customFormat="1">
      <c r="B7531" s="272"/>
      <c r="D7531" s="274" t="s">
        <v>373</v>
      </c>
      <c r="E7531" s="275" t="s">
        <v>1</v>
      </c>
      <c r="F7531" s="276" t="s">
        <v>1811</v>
      </c>
      <c r="H7531" s="275" t="s">
        <v>1</v>
      </c>
      <c r="L7531" s="272"/>
      <c r="M7531" s="277"/>
      <c r="T7531" s="278"/>
      <c r="AT7531" s="275" t="s">
        <v>373</v>
      </c>
      <c r="AU7531" s="275" t="s">
        <v>90</v>
      </c>
      <c r="AV7531" s="273" t="s">
        <v>84</v>
      </c>
      <c r="AW7531" s="273" t="s">
        <v>31</v>
      </c>
      <c r="AX7531" s="273" t="s">
        <v>77</v>
      </c>
      <c r="AY7531" s="275" t="s">
        <v>366</v>
      </c>
    </row>
    <row r="7532" spans="2:51" s="273" customFormat="1">
      <c r="B7532" s="272"/>
      <c r="D7532" s="274" t="s">
        <v>373</v>
      </c>
      <c r="E7532" s="275" t="s">
        <v>1</v>
      </c>
      <c r="F7532" s="276" t="s">
        <v>487</v>
      </c>
      <c r="H7532" s="275" t="s">
        <v>1</v>
      </c>
      <c r="L7532" s="272"/>
      <c r="M7532" s="277"/>
      <c r="T7532" s="278"/>
      <c r="AT7532" s="275" t="s">
        <v>373</v>
      </c>
      <c r="AU7532" s="275" t="s">
        <v>90</v>
      </c>
      <c r="AV7532" s="273" t="s">
        <v>84</v>
      </c>
      <c r="AW7532" s="273" t="s">
        <v>31</v>
      </c>
      <c r="AX7532" s="273" t="s">
        <v>77</v>
      </c>
      <c r="AY7532" s="275" t="s">
        <v>366</v>
      </c>
    </row>
    <row r="7533" spans="2:51" s="280" customFormat="1">
      <c r="B7533" s="279"/>
      <c r="D7533" s="274" t="s">
        <v>373</v>
      </c>
      <c r="E7533" s="281" t="s">
        <v>1</v>
      </c>
      <c r="F7533" s="282" t="s">
        <v>2101</v>
      </c>
      <c r="H7533" s="283">
        <v>0.113</v>
      </c>
      <c r="L7533" s="279"/>
      <c r="M7533" s="284"/>
      <c r="T7533" s="285"/>
      <c r="AT7533" s="281" t="s">
        <v>373</v>
      </c>
      <c r="AU7533" s="281" t="s">
        <v>90</v>
      </c>
      <c r="AV7533" s="280" t="s">
        <v>90</v>
      </c>
      <c r="AW7533" s="280" t="s">
        <v>31</v>
      </c>
      <c r="AX7533" s="280" t="s">
        <v>77</v>
      </c>
      <c r="AY7533" s="281" t="s">
        <v>366</v>
      </c>
    </row>
    <row r="7534" spans="2:51" s="273" customFormat="1">
      <c r="B7534" s="272"/>
      <c r="D7534" s="274" t="s">
        <v>373</v>
      </c>
      <c r="E7534" s="275" t="s">
        <v>1</v>
      </c>
      <c r="F7534" s="276" t="s">
        <v>1594</v>
      </c>
      <c r="H7534" s="275" t="s">
        <v>1</v>
      </c>
      <c r="L7534" s="272"/>
      <c r="M7534" s="277"/>
      <c r="T7534" s="278"/>
      <c r="AT7534" s="275" t="s">
        <v>373</v>
      </c>
      <c r="AU7534" s="275" t="s">
        <v>90</v>
      </c>
      <c r="AV7534" s="273" t="s">
        <v>84</v>
      </c>
      <c r="AW7534" s="273" t="s">
        <v>31</v>
      </c>
      <c r="AX7534" s="273" t="s">
        <v>77</v>
      </c>
      <c r="AY7534" s="275" t="s">
        <v>366</v>
      </c>
    </row>
    <row r="7535" spans="2:51" s="273" customFormat="1">
      <c r="B7535" s="272"/>
      <c r="D7535" s="274" t="s">
        <v>373</v>
      </c>
      <c r="E7535" s="275" t="s">
        <v>1</v>
      </c>
      <c r="F7535" s="276" t="s">
        <v>487</v>
      </c>
      <c r="H7535" s="275" t="s">
        <v>1</v>
      </c>
      <c r="L7535" s="272"/>
      <c r="M7535" s="277"/>
      <c r="T7535" s="278"/>
      <c r="AT7535" s="275" t="s">
        <v>373</v>
      </c>
      <c r="AU7535" s="275" t="s">
        <v>90</v>
      </c>
      <c r="AV7535" s="273" t="s">
        <v>84</v>
      </c>
      <c r="AW7535" s="273" t="s">
        <v>31</v>
      </c>
      <c r="AX7535" s="273" t="s">
        <v>77</v>
      </c>
      <c r="AY7535" s="275" t="s">
        <v>366</v>
      </c>
    </row>
    <row r="7536" spans="2:51" s="280" customFormat="1">
      <c r="B7536" s="279"/>
      <c r="D7536" s="274" t="s">
        <v>373</v>
      </c>
      <c r="E7536" s="281" t="s">
        <v>1</v>
      </c>
      <c r="F7536" s="282" t="s">
        <v>2102</v>
      </c>
      <c r="H7536" s="283">
        <v>2.2589999999999999</v>
      </c>
      <c r="L7536" s="279"/>
      <c r="M7536" s="284"/>
      <c r="T7536" s="285"/>
      <c r="AT7536" s="281" t="s">
        <v>373</v>
      </c>
      <c r="AU7536" s="281" t="s">
        <v>90</v>
      </c>
      <c r="AV7536" s="280" t="s">
        <v>90</v>
      </c>
      <c r="AW7536" s="280" t="s">
        <v>31</v>
      </c>
      <c r="AX7536" s="280" t="s">
        <v>77</v>
      </c>
      <c r="AY7536" s="281" t="s">
        <v>366</v>
      </c>
    </row>
    <row r="7537" spans="2:51" s="280" customFormat="1">
      <c r="B7537" s="279"/>
      <c r="D7537" s="274" t="s">
        <v>373</v>
      </c>
      <c r="E7537" s="281" t="s">
        <v>1</v>
      </c>
      <c r="F7537" s="282" t="s">
        <v>2103</v>
      </c>
      <c r="H7537" s="283">
        <v>0.495</v>
      </c>
      <c r="L7537" s="279"/>
      <c r="M7537" s="284"/>
      <c r="T7537" s="285"/>
      <c r="AT7537" s="281" t="s">
        <v>373</v>
      </c>
      <c r="AU7537" s="281" t="s">
        <v>90</v>
      </c>
      <c r="AV7537" s="280" t="s">
        <v>90</v>
      </c>
      <c r="AW7537" s="280" t="s">
        <v>31</v>
      </c>
      <c r="AX7537" s="280" t="s">
        <v>77</v>
      </c>
      <c r="AY7537" s="281" t="s">
        <v>366</v>
      </c>
    </row>
    <row r="7538" spans="2:51" s="273" customFormat="1">
      <c r="B7538" s="272"/>
      <c r="D7538" s="274" t="s">
        <v>373</v>
      </c>
      <c r="E7538" s="275" t="s">
        <v>1</v>
      </c>
      <c r="F7538" s="276" t="s">
        <v>1904</v>
      </c>
      <c r="H7538" s="275" t="s">
        <v>1</v>
      </c>
      <c r="L7538" s="272"/>
      <c r="M7538" s="277"/>
      <c r="T7538" s="278"/>
      <c r="AT7538" s="275" t="s">
        <v>373</v>
      </c>
      <c r="AU7538" s="275" t="s">
        <v>90</v>
      </c>
      <c r="AV7538" s="273" t="s">
        <v>84</v>
      </c>
      <c r="AW7538" s="273" t="s">
        <v>31</v>
      </c>
      <c r="AX7538" s="273" t="s">
        <v>77</v>
      </c>
      <c r="AY7538" s="275" t="s">
        <v>366</v>
      </c>
    </row>
    <row r="7539" spans="2:51" s="280" customFormat="1">
      <c r="B7539" s="279"/>
      <c r="D7539" s="274" t="s">
        <v>373</v>
      </c>
      <c r="E7539" s="281" t="s">
        <v>1</v>
      </c>
      <c r="F7539" s="282" t="s">
        <v>1986</v>
      </c>
      <c r="H7539" s="283">
        <v>9.5839999999999996</v>
      </c>
      <c r="L7539" s="279"/>
      <c r="M7539" s="284"/>
      <c r="T7539" s="285"/>
      <c r="AT7539" s="281" t="s">
        <v>373</v>
      </c>
      <c r="AU7539" s="281" t="s">
        <v>90</v>
      </c>
      <c r="AV7539" s="280" t="s">
        <v>90</v>
      </c>
      <c r="AW7539" s="280" t="s">
        <v>31</v>
      </c>
      <c r="AX7539" s="280" t="s">
        <v>77</v>
      </c>
      <c r="AY7539" s="281" t="s">
        <v>366</v>
      </c>
    </row>
    <row r="7540" spans="2:51" s="273" customFormat="1">
      <c r="B7540" s="272"/>
      <c r="D7540" s="274" t="s">
        <v>373</v>
      </c>
      <c r="E7540" s="275" t="s">
        <v>1</v>
      </c>
      <c r="F7540" s="276" t="s">
        <v>1597</v>
      </c>
      <c r="H7540" s="275" t="s">
        <v>1</v>
      </c>
      <c r="L7540" s="272"/>
      <c r="M7540" s="277"/>
      <c r="T7540" s="278"/>
      <c r="AT7540" s="275" t="s">
        <v>373</v>
      </c>
      <c r="AU7540" s="275" t="s">
        <v>90</v>
      </c>
      <c r="AV7540" s="273" t="s">
        <v>84</v>
      </c>
      <c r="AW7540" s="273" t="s">
        <v>31</v>
      </c>
      <c r="AX7540" s="273" t="s">
        <v>77</v>
      </c>
      <c r="AY7540" s="275" t="s">
        <v>366</v>
      </c>
    </row>
    <row r="7541" spans="2:51" s="273" customFormat="1">
      <c r="B7541" s="272"/>
      <c r="D7541" s="274" t="s">
        <v>373</v>
      </c>
      <c r="E7541" s="275" t="s">
        <v>1</v>
      </c>
      <c r="F7541" s="276" t="s">
        <v>1759</v>
      </c>
      <c r="H7541" s="275" t="s">
        <v>1</v>
      </c>
      <c r="L7541" s="272"/>
      <c r="M7541" s="277"/>
      <c r="T7541" s="278"/>
      <c r="AT7541" s="275" t="s">
        <v>373</v>
      </c>
      <c r="AU7541" s="275" t="s">
        <v>90</v>
      </c>
      <c r="AV7541" s="273" t="s">
        <v>84</v>
      </c>
      <c r="AW7541" s="273" t="s">
        <v>31</v>
      </c>
      <c r="AX7541" s="273" t="s">
        <v>77</v>
      </c>
      <c r="AY7541" s="275" t="s">
        <v>366</v>
      </c>
    </row>
    <row r="7542" spans="2:51" s="273" customFormat="1">
      <c r="B7542" s="272"/>
      <c r="D7542" s="274" t="s">
        <v>373</v>
      </c>
      <c r="E7542" s="275" t="s">
        <v>1</v>
      </c>
      <c r="F7542" s="276" t="s">
        <v>1904</v>
      </c>
      <c r="H7542" s="275" t="s">
        <v>1</v>
      </c>
      <c r="L7542" s="272"/>
      <c r="M7542" s="277"/>
      <c r="T7542" s="278"/>
      <c r="AT7542" s="275" t="s">
        <v>373</v>
      </c>
      <c r="AU7542" s="275" t="s">
        <v>90</v>
      </c>
      <c r="AV7542" s="273" t="s">
        <v>84</v>
      </c>
      <c r="AW7542" s="273" t="s">
        <v>31</v>
      </c>
      <c r="AX7542" s="273" t="s">
        <v>77</v>
      </c>
      <c r="AY7542" s="275" t="s">
        <v>366</v>
      </c>
    </row>
    <row r="7543" spans="2:51" s="280" customFormat="1">
      <c r="B7543" s="279"/>
      <c r="D7543" s="274" t="s">
        <v>373</v>
      </c>
      <c r="E7543" s="281" t="s">
        <v>1</v>
      </c>
      <c r="F7543" s="282" t="s">
        <v>6378</v>
      </c>
      <c r="H7543" s="283">
        <v>25.882999999999999</v>
      </c>
      <c r="L7543" s="279"/>
      <c r="M7543" s="284"/>
      <c r="T7543" s="285"/>
      <c r="AT7543" s="281" t="s">
        <v>373</v>
      </c>
      <c r="AU7543" s="281" t="s">
        <v>90</v>
      </c>
      <c r="AV7543" s="280" t="s">
        <v>90</v>
      </c>
      <c r="AW7543" s="280" t="s">
        <v>31</v>
      </c>
      <c r="AX7543" s="280" t="s">
        <v>77</v>
      </c>
      <c r="AY7543" s="281" t="s">
        <v>366</v>
      </c>
    </row>
    <row r="7544" spans="2:51" s="280" customFormat="1">
      <c r="B7544" s="279"/>
      <c r="D7544" s="274" t="s">
        <v>373</v>
      </c>
      <c r="E7544" s="281" t="s">
        <v>1</v>
      </c>
      <c r="F7544" s="282" t="s">
        <v>1988</v>
      </c>
      <c r="H7544" s="283">
        <v>-2.2789999999999999</v>
      </c>
      <c r="L7544" s="279"/>
      <c r="M7544" s="284"/>
      <c r="T7544" s="285"/>
      <c r="AT7544" s="281" t="s">
        <v>373</v>
      </c>
      <c r="AU7544" s="281" t="s">
        <v>90</v>
      </c>
      <c r="AV7544" s="280" t="s">
        <v>90</v>
      </c>
      <c r="AW7544" s="280" t="s">
        <v>31</v>
      </c>
      <c r="AX7544" s="280" t="s">
        <v>77</v>
      </c>
      <c r="AY7544" s="281" t="s">
        <v>366</v>
      </c>
    </row>
    <row r="7545" spans="2:51" s="273" customFormat="1">
      <c r="B7545" s="272"/>
      <c r="D7545" s="274" t="s">
        <v>373</v>
      </c>
      <c r="E7545" s="275" t="s">
        <v>1</v>
      </c>
      <c r="F7545" s="276" t="s">
        <v>1989</v>
      </c>
      <c r="H7545" s="275" t="s">
        <v>1</v>
      </c>
      <c r="L7545" s="272"/>
      <c r="M7545" s="277"/>
      <c r="T7545" s="278"/>
      <c r="AT7545" s="275" t="s">
        <v>373</v>
      </c>
      <c r="AU7545" s="275" t="s">
        <v>90</v>
      </c>
      <c r="AV7545" s="273" t="s">
        <v>84</v>
      </c>
      <c r="AW7545" s="273" t="s">
        <v>31</v>
      </c>
      <c r="AX7545" s="273" t="s">
        <v>77</v>
      </c>
      <c r="AY7545" s="275" t="s">
        <v>366</v>
      </c>
    </row>
    <row r="7546" spans="2:51" s="273" customFormat="1">
      <c r="B7546" s="272"/>
      <c r="D7546" s="274" t="s">
        <v>373</v>
      </c>
      <c r="E7546" s="275" t="s">
        <v>1</v>
      </c>
      <c r="F7546" s="276" t="s">
        <v>1904</v>
      </c>
      <c r="H7546" s="275" t="s">
        <v>1</v>
      </c>
      <c r="L7546" s="272"/>
      <c r="M7546" s="277"/>
      <c r="T7546" s="278"/>
      <c r="AT7546" s="275" t="s">
        <v>373</v>
      </c>
      <c r="AU7546" s="275" t="s">
        <v>90</v>
      </c>
      <c r="AV7546" s="273" t="s">
        <v>84</v>
      </c>
      <c r="AW7546" s="273" t="s">
        <v>31</v>
      </c>
      <c r="AX7546" s="273" t="s">
        <v>77</v>
      </c>
      <c r="AY7546" s="275" t="s">
        <v>366</v>
      </c>
    </row>
    <row r="7547" spans="2:51" s="280" customFormat="1">
      <c r="B7547" s="279"/>
      <c r="D7547" s="274" t="s">
        <v>373</v>
      </c>
      <c r="E7547" s="281" t="s">
        <v>1</v>
      </c>
      <c r="F7547" s="282" t="s">
        <v>6379</v>
      </c>
      <c r="H7547" s="283">
        <v>77.647999999999996</v>
      </c>
      <c r="L7547" s="279"/>
      <c r="M7547" s="284"/>
      <c r="T7547" s="285"/>
      <c r="AT7547" s="281" t="s">
        <v>373</v>
      </c>
      <c r="AU7547" s="281" t="s">
        <v>90</v>
      </c>
      <c r="AV7547" s="280" t="s">
        <v>90</v>
      </c>
      <c r="AW7547" s="280" t="s">
        <v>31</v>
      </c>
      <c r="AX7547" s="280" t="s">
        <v>77</v>
      </c>
      <c r="AY7547" s="281" t="s">
        <v>366</v>
      </c>
    </row>
    <row r="7548" spans="2:51" s="280" customFormat="1">
      <c r="B7548" s="279"/>
      <c r="D7548" s="274" t="s">
        <v>373</v>
      </c>
      <c r="E7548" s="281" t="s">
        <v>1</v>
      </c>
      <c r="F7548" s="282" t="s">
        <v>1991</v>
      </c>
      <c r="H7548" s="283">
        <v>-6.8369999999999997</v>
      </c>
      <c r="L7548" s="279"/>
      <c r="M7548" s="284"/>
      <c r="T7548" s="285"/>
      <c r="AT7548" s="281" t="s">
        <v>373</v>
      </c>
      <c r="AU7548" s="281" t="s">
        <v>90</v>
      </c>
      <c r="AV7548" s="280" t="s">
        <v>90</v>
      </c>
      <c r="AW7548" s="280" t="s">
        <v>31</v>
      </c>
      <c r="AX7548" s="280" t="s">
        <v>77</v>
      </c>
      <c r="AY7548" s="281" t="s">
        <v>366</v>
      </c>
    </row>
    <row r="7549" spans="2:51" s="273" customFormat="1">
      <c r="B7549" s="272"/>
      <c r="D7549" s="274" t="s">
        <v>373</v>
      </c>
      <c r="E7549" s="275" t="s">
        <v>1</v>
      </c>
      <c r="F7549" s="276" t="s">
        <v>1763</v>
      </c>
      <c r="H7549" s="275" t="s">
        <v>1</v>
      </c>
      <c r="L7549" s="272"/>
      <c r="M7549" s="277"/>
      <c r="T7549" s="278"/>
      <c r="AT7549" s="275" t="s">
        <v>373</v>
      </c>
      <c r="AU7549" s="275" t="s">
        <v>90</v>
      </c>
      <c r="AV7549" s="273" t="s">
        <v>84</v>
      </c>
      <c r="AW7549" s="273" t="s">
        <v>31</v>
      </c>
      <c r="AX7549" s="273" t="s">
        <v>77</v>
      </c>
      <c r="AY7549" s="275" t="s">
        <v>366</v>
      </c>
    </row>
    <row r="7550" spans="2:51" s="273" customFormat="1">
      <c r="B7550" s="272"/>
      <c r="D7550" s="274" t="s">
        <v>373</v>
      </c>
      <c r="E7550" s="275" t="s">
        <v>1</v>
      </c>
      <c r="F7550" s="276" t="s">
        <v>1904</v>
      </c>
      <c r="H7550" s="275" t="s">
        <v>1</v>
      </c>
      <c r="L7550" s="272"/>
      <c r="M7550" s="277"/>
      <c r="T7550" s="278"/>
      <c r="AT7550" s="275" t="s">
        <v>373</v>
      </c>
      <c r="AU7550" s="275" t="s">
        <v>90</v>
      </c>
      <c r="AV7550" s="273" t="s">
        <v>84</v>
      </c>
      <c r="AW7550" s="273" t="s">
        <v>31</v>
      </c>
      <c r="AX7550" s="273" t="s">
        <v>77</v>
      </c>
      <c r="AY7550" s="275" t="s">
        <v>366</v>
      </c>
    </row>
    <row r="7551" spans="2:51" s="280" customFormat="1">
      <c r="B7551" s="279"/>
      <c r="D7551" s="274" t="s">
        <v>373</v>
      </c>
      <c r="E7551" s="281" t="s">
        <v>1</v>
      </c>
      <c r="F7551" s="282" t="s">
        <v>6380</v>
      </c>
      <c r="H7551" s="283">
        <v>30.132000000000001</v>
      </c>
      <c r="L7551" s="279"/>
      <c r="M7551" s="284"/>
      <c r="T7551" s="285"/>
      <c r="AT7551" s="281" t="s">
        <v>373</v>
      </c>
      <c r="AU7551" s="281" t="s">
        <v>90</v>
      </c>
      <c r="AV7551" s="280" t="s">
        <v>90</v>
      </c>
      <c r="AW7551" s="280" t="s">
        <v>31</v>
      </c>
      <c r="AX7551" s="280" t="s">
        <v>77</v>
      </c>
      <c r="AY7551" s="281" t="s">
        <v>366</v>
      </c>
    </row>
    <row r="7552" spans="2:51" s="280" customFormat="1">
      <c r="B7552" s="279"/>
      <c r="D7552" s="274" t="s">
        <v>373</v>
      </c>
      <c r="E7552" s="281" t="s">
        <v>1</v>
      </c>
      <c r="F7552" s="282" t="s">
        <v>1993</v>
      </c>
      <c r="H7552" s="283">
        <v>-3.4430000000000001</v>
      </c>
      <c r="L7552" s="279"/>
      <c r="M7552" s="284"/>
      <c r="T7552" s="285"/>
      <c r="AT7552" s="281" t="s">
        <v>373</v>
      </c>
      <c r="AU7552" s="281" t="s">
        <v>90</v>
      </c>
      <c r="AV7552" s="280" t="s">
        <v>90</v>
      </c>
      <c r="AW7552" s="280" t="s">
        <v>31</v>
      </c>
      <c r="AX7552" s="280" t="s">
        <v>77</v>
      </c>
      <c r="AY7552" s="281" t="s">
        <v>366</v>
      </c>
    </row>
    <row r="7553" spans="2:51" s="273" customFormat="1">
      <c r="B7553" s="272"/>
      <c r="D7553" s="274" t="s">
        <v>373</v>
      </c>
      <c r="E7553" s="275" t="s">
        <v>1</v>
      </c>
      <c r="F7553" s="276" t="s">
        <v>1765</v>
      </c>
      <c r="H7553" s="275" t="s">
        <v>1</v>
      </c>
      <c r="L7553" s="272"/>
      <c r="M7553" s="277"/>
      <c r="T7553" s="278"/>
      <c r="AT7553" s="275" t="s">
        <v>373</v>
      </c>
      <c r="AU7553" s="275" t="s">
        <v>90</v>
      </c>
      <c r="AV7553" s="273" t="s">
        <v>84</v>
      </c>
      <c r="AW7553" s="273" t="s">
        <v>31</v>
      </c>
      <c r="AX7553" s="273" t="s">
        <v>77</v>
      </c>
      <c r="AY7553" s="275" t="s">
        <v>366</v>
      </c>
    </row>
    <row r="7554" spans="2:51" s="273" customFormat="1">
      <c r="B7554" s="272"/>
      <c r="D7554" s="274" t="s">
        <v>373</v>
      </c>
      <c r="E7554" s="275" t="s">
        <v>1</v>
      </c>
      <c r="F7554" s="276" t="s">
        <v>1904</v>
      </c>
      <c r="H7554" s="275" t="s">
        <v>1</v>
      </c>
      <c r="L7554" s="272"/>
      <c r="M7554" s="277"/>
      <c r="T7554" s="278"/>
      <c r="AT7554" s="275" t="s">
        <v>373</v>
      </c>
      <c r="AU7554" s="275" t="s">
        <v>90</v>
      </c>
      <c r="AV7554" s="273" t="s">
        <v>84</v>
      </c>
      <c r="AW7554" s="273" t="s">
        <v>31</v>
      </c>
      <c r="AX7554" s="273" t="s">
        <v>77</v>
      </c>
      <c r="AY7554" s="275" t="s">
        <v>366</v>
      </c>
    </row>
    <row r="7555" spans="2:51" s="280" customFormat="1">
      <c r="B7555" s="279"/>
      <c r="D7555" s="274" t="s">
        <v>373</v>
      </c>
      <c r="E7555" s="281" t="s">
        <v>1</v>
      </c>
      <c r="F7555" s="282" t="s">
        <v>6381</v>
      </c>
      <c r="H7555" s="283">
        <v>60.265000000000001</v>
      </c>
      <c r="L7555" s="279"/>
      <c r="M7555" s="284"/>
      <c r="T7555" s="285"/>
      <c r="AT7555" s="281" t="s">
        <v>373</v>
      </c>
      <c r="AU7555" s="281" t="s">
        <v>90</v>
      </c>
      <c r="AV7555" s="280" t="s">
        <v>90</v>
      </c>
      <c r="AW7555" s="280" t="s">
        <v>31</v>
      </c>
      <c r="AX7555" s="280" t="s">
        <v>77</v>
      </c>
      <c r="AY7555" s="281" t="s">
        <v>366</v>
      </c>
    </row>
    <row r="7556" spans="2:51" s="280" customFormat="1">
      <c r="B7556" s="279"/>
      <c r="D7556" s="274" t="s">
        <v>373</v>
      </c>
      <c r="E7556" s="281" t="s">
        <v>1</v>
      </c>
      <c r="F7556" s="282" t="s">
        <v>1995</v>
      </c>
      <c r="H7556" s="283">
        <v>-6.8849999999999998</v>
      </c>
      <c r="L7556" s="279"/>
      <c r="M7556" s="284"/>
      <c r="T7556" s="285"/>
      <c r="AT7556" s="281" t="s">
        <v>373</v>
      </c>
      <c r="AU7556" s="281" t="s">
        <v>90</v>
      </c>
      <c r="AV7556" s="280" t="s">
        <v>90</v>
      </c>
      <c r="AW7556" s="280" t="s">
        <v>31</v>
      </c>
      <c r="AX7556" s="280" t="s">
        <v>77</v>
      </c>
      <c r="AY7556" s="281" t="s">
        <v>366</v>
      </c>
    </row>
    <row r="7557" spans="2:51" s="273" customFormat="1">
      <c r="B7557" s="272"/>
      <c r="D7557" s="274" t="s">
        <v>373</v>
      </c>
      <c r="E7557" s="275" t="s">
        <v>1</v>
      </c>
      <c r="F7557" s="276" t="s">
        <v>1766</v>
      </c>
      <c r="H7557" s="275" t="s">
        <v>1</v>
      </c>
      <c r="L7557" s="272"/>
      <c r="M7557" s="277"/>
      <c r="T7557" s="278"/>
      <c r="AT7557" s="275" t="s">
        <v>373</v>
      </c>
      <c r="AU7557" s="275" t="s">
        <v>90</v>
      </c>
      <c r="AV7557" s="273" t="s">
        <v>84</v>
      </c>
      <c r="AW7557" s="273" t="s">
        <v>31</v>
      </c>
      <c r="AX7557" s="273" t="s">
        <v>77</v>
      </c>
      <c r="AY7557" s="275" t="s">
        <v>366</v>
      </c>
    </row>
    <row r="7558" spans="2:51" s="273" customFormat="1">
      <c r="B7558" s="272"/>
      <c r="D7558" s="274" t="s">
        <v>373</v>
      </c>
      <c r="E7558" s="275" t="s">
        <v>1</v>
      </c>
      <c r="F7558" s="276" t="s">
        <v>1904</v>
      </c>
      <c r="H7558" s="275" t="s">
        <v>1</v>
      </c>
      <c r="L7558" s="272"/>
      <c r="M7558" s="277"/>
      <c r="T7558" s="278"/>
      <c r="AT7558" s="275" t="s">
        <v>373</v>
      </c>
      <c r="AU7558" s="275" t="s">
        <v>90</v>
      </c>
      <c r="AV7558" s="273" t="s">
        <v>84</v>
      </c>
      <c r="AW7558" s="273" t="s">
        <v>31</v>
      </c>
      <c r="AX7558" s="273" t="s">
        <v>77</v>
      </c>
      <c r="AY7558" s="275" t="s">
        <v>366</v>
      </c>
    </row>
    <row r="7559" spans="2:51" s="280" customFormat="1">
      <c r="B7559" s="279"/>
      <c r="D7559" s="274" t="s">
        <v>373</v>
      </c>
      <c r="E7559" s="281" t="s">
        <v>1</v>
      </c>
      <c r="F7559" s="282" t="s">
        <v>6380</v>
      </c>
      <c r="H7559" s="283">
        <v>30.132000000000001</v>
      </c>
      <c r="L7559" s="279"/>
      <c r="M7559" s="284"/>
      <c r="T7559" s="285"/>
      <c r="AT7559" s="281" t="s">
        <v>373</v>
      </c>
      <c r="AU7559" s="281" t="s">
        <v>90</v>
      </c>
      <c r="AV7559" s="280" t="s">
        <v>90</v>
      </c>
      <c r="AW7559" s="280" t="s">
        <v>31</v>
      </c>
      <c r="AX7559" s="280" t="s">
        <v>77</v>
      </c>
      <c r="AY7559" s="281" t="s">
        <v>366</v>
      </c>
    </row>
    <row r="7560" spans="2:51" s="280" customFormat="1">
      <c r="B7560" s="279"/>
      <c r="D7560" s="274" t="s">
        <v>373</v>
      </c>
      <c r="E7560" s="281" t="s">
        <v>1</v>
      </c>
      <c r="F7560" s="282" t="s">
        <v>1993</v>
      </c>
      <c r="H7560" s="283">
        <v>-3.4430000000000001</v>
      </c>
      <c r="L7560" s="279"/>
      <c r="M7560" s="284"/>
      <c r="T7560" s="285"/>
      <c r="AT7560" s="281" t="s">
        <v>373</v>
      </c>
      <c r="AU7560" s="281" t="s">
        <v>90</v>
      </c>
      <c r="AV7560" s="280" t="s">
        <v>90</v>
      </c>
      <c r="AW7560" s="280" t="s">
        <v>31</v>
      </c>
      <c r="AX7560" s="280" t="s">
        <v>77</v>
      </c>
      <c r="AY7560" s="281" t="s">
        <v>366</v>
      </c>
    </row>
    <row r="7561" spans="2:51" s="273" customFormat="1">
      <c r="B7561" s="272"/>
      <c r="D7561" s="274" t="s">
        <v>373</v>
      </c>
      <c r="E7561" s="275" t="s">
        <v>1</v>
      </c>
      <c r="F7561" s="276" t="s">
        <v>487</v>
      </c>
      <c r="H7561" s="275" t="s">
        <v>1</v>
      </c>
      <c r="L7561" s="272"/>
      <c r="M7561" s="277"/>
      <c r="T7561" s="278"/>
      <c r="AT7561" s="275" t="s">
        <v>373</v>
      </c>
      <c r="AU7561" s="275" t="s">
        <v>90</v>
      </c>
      <c r="AV7561" s="273" t="s">
        <v>84</v>
      </c>
      <c r="AW7561" s="273" t="s">
        <v>31</v>
      </c>
      <c r="AX7561" s="273" t="s">
        <v>77</v>
      </c>
      <c r="AY7561" s="275" t="s">
        <v>366</v>
      </c>
    </row>
    <row r="7562" spans="2:51" s="280" customFormat="1">
      <c r="B7562" s="279"/>
      <c r="D7562" s="274" t="s">
        <v>373</v>
      </c>
      <c r="E7562" s="281" t="s">
        <v>1</v>
      </c>
      <c r="F7562" s="282" t="s">
        <v>6371</v>
      </c>
      <c r="H7562" s="283">
        <v>1.72</v>
      </c>
      <c r="L7562" s="279"/>
      <c r="M7562" s="284"/>
      <c r="T7562" s="285"/>
      <c r="AT7562" s="281" t="s">
        <v>373</v>
      </c>
      <c r="AU7562" s="281" t="s">
        <v>90</v>
      </c>
      <c r="AV7562" s="280" t="s">
        <v>90</v>
      </c>
      <c r="AW7562" s="280" t="s">
        <v>31</v>
      </c>
      <c r="AX7562" s="280" t="s">
        <v>77</v>
      </c>
      <c r="AY7562" s="281" t="s">
        <v>366</v>
      </c>
    </row>
    <row r="7563" spans="2:51" s="273" customFormat="1">
      <c r="B7563" s="272"/>
      <c r="D7563" s="274" t="s">
        <v>373</v>
      </c>
      <c r="E7563" s="275" t="s">
        <v>1</v>
      </c>
      <c r="F7563" s="276" t="s">
        <v>2005</v>
      </c>
      <c r="H7563" s="275" t="s">
        <v>1</v>
      </c>
      <c r="L7563" s="272"/>
      <c r="M7563" s="277"/>
      <c r="T7563" s="278"/>
      <c r="AT7563" s="275" t="s">
        <v>373</v>
      </c>
      <c r="AU7563" s="275" t="s">
        <v>90</v>
      </c>
      <c r="AV7563" s="273" t="s">
        <v>84</v>
      </c>
      <c r="AW7563" s="273" t="s">
        <v>31</v>
      </c>
      <c r="AX7563" s="273" t="s">
        <v>77</v>
      </c>
      <c r="AY7563" s="275" t="s">
        <v>366</v>
      </c>
    </row>
    <row r="7564" spans="2:51" s="273" customFormat="1">
      <c r="B7564" s="272"/>
      <c r="D7564" s="274" t="s">
        <v>373</v>
      </c>
      <c r="E7564" s="275" t="s">
        <v>1</v>
      </c>
      <c r="F7564" s="276" t="s">
        <v>487</v>
      </c>
      <c r="H7564" s="275" t="s">
        <v>1</v>
      </c>
      <c r="L7564" s="272"/>
      <c r="M7564" s="277"/>
      <c r="T7564" s="278"/>
      <c r="AT7564" s="275" t="s">
        <v>373</v>
      </c>
      <c r="AU7564" s="275" t="s">
        <v>90</v>
      </c>
      <c r="AV7564" s="273" t="s">
        <v>84</v>
      </c>
      <c r="AW7564" s="273" t="s">
        <v>31</v>
      </c>
      <c r="AX7564" s="273" t="s">
        <v>77</v>
      </c>
      <c r="AY7564" s="275" t="s">
        <v>366</v>
      </c>
    </row>
    <row r="7565" spans="2:51" s="280" customFormat="1">
      <c r="B7565" s="279"/>
      <c r="D7565" s="274" t="s">
        <v>373</v>
      </c>
      <c r="E7565" s="281" t="s">
        <v>1</v>
      </c>
      <c r="F7565" s="282" t="s">
        <v>6382</v>
      </c>
      <c r="H7565" s="283">
        <v>2.351</v>
      </c>
      <c r="L7565" s="279"/>
      <c r="M7565" s="284"/>
      <c r="T7565" s="285"/>
      <c r="AT7565" s="281" t="s">
        <v>373</v>
      </c>
      <c r="AU7565" s="281" t="s">
        <v>90</v>
      </c>
      <c r="AV7565" s="280" t="s">
        <v>90</v>
      </c>
      <c r="AW7565" s="280" t="s">
        <v>31</v>
      </c>
      <c r="AX7565" s="280" t="s">
        <v>77</v>
      </c>
      <c r="AY7565" s="281" t="s">
        <v>366</v>
      </c>
    </row>
    <row r="7566" spans="2:51" s="273" customFormat="1">
      <c r="B7566" s="272"/>
      <c r="D7566" s="274" t="s">
        <v>373</v>
      </c>
      <c r="E7566" s="275" t="s">
        <v>1</v>
      </c>
      <c r="F7566" s="276" t="s">
        <v>1904</v>
      </c>
      <c r="H7566" s="275" t="s">
        <v>1</v>
      </c>
      <c r="L7566" s="272"/>
      <c r="M7566" s="277"/>
      <c r="T7566" s="278"/>
      <c r="AT7566" s="275" t="s">
        <v>373</v>
      </c>
      <c r="AU7566" s="275" t="s">
        <v>90</v>
      </c>
      <c r="AV7566" s="273" t="s">
        <v>84</v>
      </c>
      <c r="AW7566" s="273" t="s">
        <v>31</v>
      </c>
      <c r="AX7566" s="273" t="s">
        <v>77</v>
      </c>
      <c r="AY7566" s="275" t="s">
        <v>366</v>
      </c>
    </row>
    <row r="7567" spans="2:51" s="280" customFormat="1">
      <c r="B7567" s="279"/>
      <c r="D7567" s="274" t="s">
        <v>373</v>
      </c>
      <c r="E7567" s="281" t="s">
        <v>1</v>
      </c>
      <c r="F7567" s="282" t="s">
        <v>6383</v>
      </c>
      <c r="H7567" s="283">
        <v>4.0709999999999997</v>
      </c>
      <c r="L7567" s="279"/>
      <c r="M7567" s="284"/>
      <c r="T7567" s="285"/>
      <c r="AT7567" s="281" t="s">
        <v>373</v>
      </c>
      <c r="AU7567" s="281" t="s">
        <v>90</v>
      </c>
      <c r="AV7567" s="280" t="s">
        <v>90</v>
      </c>
      <c r="AW7567" s="280" t="s">
        <v>31</v>
      </c>
      <c r="AX7567" s="280" t="s">
        <v>77</v>
      </c>
      <c r="AY7567" s="281" t="s">
        <v>366</v>
      </c>
    </row>
    <row r="7568" spans="2:51" s="280" customFormat="1">
      <c r="B7568" s="279"/>
      <c r="D7568" s="274" t="s">
        <v>373</v>
      </c>
      <c r="E7568" s="281" t="s">
        <v>1</v>
      </c>
      <c r="F7568" s="282" t="s">
        <v>1967</v>
      </c>
      <c r="H7568" s="283">
        <v>-2.7360000000000002</v>
      </c>
      <c r="L7568" s="279"/>
      <c r="M7568" s="284"/>
      <c r="T7568" s="285"/>
      <c r="AT7568" s="281" t="s">
        <v>373</v>
      </c>
      <c r="AU7568" s="281" t="s">
        <v>90</v>
      </c>
      <c r="AV7568" s="280" t="s">
        <v>90</v>
      </c>
      <c r="AW7568" s="280" t="s">
        <v>31</v>
      </c>
      <c r="AX7568" s="280" t="s">
        <v>77</v>
      </c>
      <c r="AY7568" s="281" t="s">
        <v>366</v>
      </c>
    </row>
    <row r="7569" spans="2:51" s="280" customFormat="1">
      <c r="B7569" s="279"/>
      <c r="D7569" s="274" t="s">
        <v>373</v>
      </c>
      <c r="E7569" s="281" t="s">
        <v>1</v>
      </c>
      <c r="F7569" s="282" t="s">
        <v>1983</v>
      </c>
      <c r="H7569" s="283">
        <v>1.1519999999999999</v>
      </c>
      <c r="L7569" s="279"/>
      <c r="M7569" s="284"/>
      <c r="T7569" s="285"/>
      <c r="AT7569" s="281" t="s">
        <v>373</v>
      </c>
      <c r="AU7569" s="281" t="s">
        <v>90</v>
      </c>
      <c r="AV7569" s="280" t="s">
        <v>90</v>
      </c>
      <c r="AW7569" s="280" t="s">
        <v>31</v>
      </c>
      <c r="AX7569" s="280" t="s">
        <v>77</v>
      </c>
      <c r="AY7569" s="281" t="s">
        <v>366</v>
      </c>
    </row>
    <row r="7570" spans="2:51" s="273" customFormat="1">
      <c r="B7570" s="272"/>
      <c r="D7570" s="274" t="s">
        <v>373</v>
      </c>
      <c r="E7570" s="275" t="s">
        <v>1</v>
      </c>
      <c r="F7570" s="276" t="s">
        <v>1824</v>
      </c>
      <c r="H7570" s="275" t="s">
        <v>1</v>
      </c>
      <c r="L7570" s="272"/>
      <c r="M7570" s="277"/>
      <c r="T7570" s="278"/>
      <c r="AT7570" s="275" t="s">
        <v>373</v>
      </c>
      <c r="AU7570" s="275" t="s">
        <v>90</v>
      </c>
      <c r="AV7570" s="273" t="s">
        <v>84</v>
      </c>
      <c r="AW7570" s="273" t="s">
        <v>31</v>
      </c>
      <c r="AX7570" s="273" t="s">
        <v>77</v>
      </c>
      <c r="AY7570" s="275" t="s">
        <v>366</v>
      </c>
    </row>
    <row r="7571" spans="2:51" s="273" customFormat="1">
      <c r="B7571" s="272"/>
      <c r="D7571" s="274" t="s">
        <v>373</v>
      </c>
      <c r="E7571" s="275" t="s">
        <v>1</v>
      </c>
      <c r="F7571" s="276" t="s">
        <v>487</v>
      </c>
      <c r="H7571" s="275" t="s">
        <v>1</v>
      </c>
      <c r="L7571" s="272"/>
      <c r="M7571" s="277"/>
      <c r="T7571" s="278"/>
      <c r="AT7571" s="275" t="s">
        <v>373</v>
      </c>
      <c r="AU7571" s="275" t="s">
        <v>90</v>
      </c>
      <c r="AV7571" s="273" t="s">
        <v>84</v>
      </c>
      <c r="AW7571" s="273" t="s">
        <v>31</v>
      </c>
      <c r="AX7571" s="273" t="s">
        <v>77</v>
      </c>
      <c r="AY7571" s="275" t="s">
        <v>366</v>
      </c>
    </row>
    <row r="7572" spans="2:51" s="280" customFormat="1">
      <c r="B7572" s="279"/>
      <c r="D7572" s="274" t="s">
        <v>373</v>
      </c>
      <c r="E7572" s="281" t="s">
        <v>1</v>
      </c>
      <c r="F7572" s="282" t="s">
        <v>2106</v>
      </c>
      <c r="H7572" s="283">
        <v>7.0000000000000007E-2</v>
      </c>
      <c r="L7572" s="279"/>
      <c r="M7572" s="284"/>
      <c r="T7572" s="285"/>
      <c r="AT7572" s="281" t="s">
        <v>373</v>
      </c>
      <c r="AU7572" s="281" t="s">
        <v>90</v>
      </c>
      <c r="AV7572" s="280" t="s">
        <v>90</v>
      </c>
      <c r="AW7572" s="280" t="s">
        <v>31</v>
      </c>
      <c r="AX7572" s="280" t="s">
        <v>77</v>
      </c>
      <c r="AY7572" s="281" t="s">
        <v>366</v>
      </c>
    </row>
    <row r="7573" spans="2:51" s="273" customFormat="1">
      <c r="B7573" s="272"/>
      <c r="D7573" s="274" t="s">
        <v>373</v>
      </c>
      <c r="E7573" s="275" t="s">
        <v>1</v>
      </c>
      <c r="F7573" s="276" t="s">
        <v>1598</v>
      </c>
      <c r="H7573" s="275" t="s">
        <v>1</v>
      </c>
      <c r="L7573" s="272"/>
      <c r="M7573" s="277"/>
      <c r="T7573" s="278"/>
      <c r="AT7573" s="275" t="s">
        <v>373</v>
      </c>
      <c r="AU7573" s="275" t="s">
        <v>90</v>
      </c>
      <c r="AV7573" s="273" t="s">
        <v>84</v>
      </c>
      <c r="AW7573" s="273" t="s">
        <v>31</v>
      </c>
      <c r="AX7573" s="273" t="s">
        <v>77</v>
      </c>
      <c r="AY7573" s="275" t="s">
        <v>366</v>
      </c>
    </row>
    <row r="7574" spans="2:51" s="273" customFormat="1">
      <c r="B7574" s="272"/>
      <c r="D7574" s="274" t="s">
        <v>373</v>
      </c>
      <c r="E7574" s="275" t="s">
        <v>1</v>
      </c>
      <c r="F7574" s="276" t="s">
        <v>487</v>
      </c>
      <c r="H7574" s="275" t="s">
        <v>1</v>
      </c>
      <c r="L7574" s="272"/>
      <c r="M7574" s="277"/>
      <c r="T7574" s="278"/>
      <c r="AT7574" s="275" t="s">
        <v>373</v>
      </c>
      <c r="AU7574" s="275" t="s">
        <v>90</v>
      </c>
      <c r="AV7574" s="273" t="s">
        <v>84</v>
      </c>
      <c r="AW7574" s="273" t="s">
        <v>31</v>
      </c>
      <c r="AX7574" s="273" t="s">
        <v>77</v>
      </c>
      <c r="AY7574" s="275" t="s">
        <v>366</v>
      </c>
    </row>
    <row r="7575" spans="2:51" s="280" customFormat="1">
      <c r="B7575" s="279"/>
      <c r="D7575" s="274" t="s">
        <v>373</v>
      </c>
      <c r="E7575" s="281" t="s">
        <v>1</v>
      </c>
      <c r="F7575" s="282" t="s">
        <v>2107</v>
      </c>
      <c r="H7575" s="283">
        <v>2.8820000000000001</v>
      </c>
      <c r="L7575" s="279"/>
      <c r="M7575" s="284"/>
      <c r="T7575" s="285"/>
      <c r="AT7575" s="281" t="s">
        <v>373</v>
      </c>
      <c r="AU7575" s="281" t="s">
        <v>90</v>
      </c>
      <c r="AV7575" s="280" t="s">
        <v>90</v>
      </c>
      <c r="AW7575" s="280" t="s">
        <v>31</v>
      </c>
      <c r="AX7575" s="280" t="s">
        <v>77</v>
      </c>
      <c r="AY7575" s="281" t="s">
        <v>366</v>
      </c>
    </row>
    <row r="7576" spans="2:51" s="280" customFormat="1">
      <c r="B7576" s="279"/>
      <c r="D7576" s="274" t="s">
        <v>373</v>
      </c>
      <c r="E7576" s="281" t="s">
        <v>1</v>
      </c>
      <c r="F7576" s="282" t="s">
        <v>2108</v>
      </c>
      <c r="H7576" s="283">
        <v>0.48099999999999998</v>
      </c>
      <c r="L7576" s="279"/>
      <c r="M7576" s="284"/>
      <c r="T7576" s="285"/>
      <c r="AT7576" s="281" t="s">
        <v>373</v>
      </c>
      <c r="AU7576" s="281" t="s">
        <v>90</v>
      </c>
      <c r="AV7576" s="280" t="s">
        <v>90</v>
      </c>
      <c r="AW7576" s="280" t="s">
        <v>31</v>
      </c>
      <c r="AX7576" s="280" t="s">
        <v>77</v>
      </c>
      <c r="AY7576" s="281" t="s">
        <v>366</v>
      </c>
    </row>
    <row r="7577" spans="2:51" s="273" customFormat="1">
      <c r="B7577" s="272"/>
      <c r="D7577" s="274" t="s">
        <v>373</v>
      </c>
      <c r="E7577" s="275" t="s">
        <v>1</v>
      </c>
      <c r="F7577" s="276" t="s">
        <v>1904</v>
      </c>
      <c r="H7577" s="275" t="s">
        <v>1</v>
      </c>
      <c r="L7577" s="272"/>
      <c r="M7577" s="277"/>
      <c r="T7577" s="278"/>
      <c r="AT7577" s="275" t="s">
        <v>373</v>
      </c>
      <c r="AU7577" s="275" t="s">
        <v>90</v>
      </c>
      <c r="AV7577" s="273" t="s">
        <v>84</v>
      </c>
      <c r="AW7577" s="273" t="s">
        <v>31</v>
      </c>
      <c r="AX7577" s="273" t="s">
        <v>77</v>
      </c>
      <c r="AY7577" s="275" t="s">
        <v>366</v>
      </c>
    </row>
    <row r="7578" spans="2:51" s="280" customFormat="1">
      <c r="B7578" s="279"/>
      <c r="D7578" s="274" t="s">
        <v>373</v>
      </c>
      <c r="E7578" s="281" t="s">
        <v>1</v>
      </c>
      <c r="F7578" s="282" t="s">
        <v>2007</v>
      </c>
      <c r="H7578" s="283">
        <v>11.516999999999999</v>
      </c>
      <c r="L7578" s="279"/>
      <c r="M7578" s="284"/>
      <c r="T7578" s="285"/>
      <c r="AT7578" s="281" t="s">
        <v>373</v>
      </c>
      <c r="AU7578" s="281" t="s">
        <v>90</v>
      </c>
      <c r="AV7578" s="280" t="s">
        <v>90</v>
      </c>
      <c r="AW7578" s="280" t="s">
        <v>31</v>
      </c>
      <c r="AX7578" s="280" t="s">
        <v>77</v>
      </c>
      <c r="AY7578" s="281" t="s">
        <v>366</v>
      </c>
    </row>
    <row r="7579" spans="2:51" s="273" customFormat="1">
      <c r="B7579" s="272"/>
      <c r="D7579" s="274" t="s">
        <v>373</v>
      </c>
      <c r="E7579" s="275" t="s">
        <v>1</v>
      </c>
      <c r="F7579" s="276" t="s">
        <v>1600</v>
      </c>
      <c r="H7579" s="275" t="s">
        <v>1</v>
      </c>
      <c r="L7579" s="272"/>
      <c r="M7579" s="277"/>
      <c r="T7579" s="278"/>
      <c r="AT7579" s="275" t="s">
        <v>373</v>
      </c>
      <c r="AU7579" s="275" t="s">
        <v>90</v>
      </c>
      <c r="AV7579" s="273" t="s">
        <v>84</v>
      </c>
      <c r="AW7579" s="273" t="s">
        <v>31</v>
      </c>
      <c r="AX7579" s="273" t="s">
        <v>77</v>
      </c>
      <c r="AY7579" s="275" t="s">
        <v>366</v>
      </c>
    </row>
    <row r="7580" spans="2:51" s="273" customFormat="1">
      <c r="B7580" s="272"/>
      <c r="D7580" s="274" t="s">
        <v>373</v>
      </c>
      <c r="E7580" s="275" t="s">
        <v>1</v>
      </c>
      <c r="F7580" s="276" t="s">
        <v>1781</v>
      </c>
      <c r="H7580" s="275" t="s">
        <v>1</v>
      </c>
      <c r="L7580" s="272"/>
      <c r="M7580" s="277"/>
      <c r="T7580" s="278"/>
      <c r="AT7580" s="275" t="s">
        <v>373</v>
      </c>
      <c r="AU7580" s="275" t="s">
        <v>90</v>
      </c>
      <c r="AV7580" s="273" t="s">
        <v>84</v>
      </c>
      <c r="AW7580" s="273" t="s">
        <v>31</v>
      </c>
      <c r="AX7580" s="273" t="s">
        <v>77</v>
      </c>
      <c r="AY7580" s="275" t="s">
        <v>366</v>
      </c>
    </row>
    <row r="7581" spans="2:51" s="273" customFormat="1">
      <c r="B7581" s="272"/>
      <c r="D7581" s="274" t="s">
        <v>373</v>
      </c>
      <c r="E7581" s="275" t="s">
        <v>1</v>
      </c>
      <c r="F7581" s="276" t="s">
        <v>1904</v>
      </c>
      <c r="H7581" s="275" t="s">
        <v>1</v>
      </c>
      <c r="L7581" s="272"/>
      <c r="M7581" s="277"/>
      <c r="T7581" s="278"/>
      <c r="AT7581" s="275" t="s">
        <v>373</v>
      </c>
      <c r="AU7581" s="275" t="s">
        <v>90</v>
      </c>
      <c r="AV7581" s="273" t="s">
        <v>84</v>
      </c>
      <c r="AW7581" s="273" t="s">
        <v>31</v>
      </c>
      <c r="AX7581" s="273" t="s">
        <v>77</v>
      </c>
      <c r="AY7581" s="275" t="s">
        <v>366</v>
      </c>
    </row>
    <row r="7582" spans="2:51" s="280" customFormat="1">
      <c r="B7582" s="279"/>
      <c r="D7582" s="274" t="s">
        <v>373</v>
      </c>
      <c r="E7582" s="281" t="s">
        <v>1</v>
      </c>
      <c r="F7582" s="282" t="s">
        <v>6384</v>
      </c>
      <c r="H7582" s="283">
        <v>20.771000000000001</v>
      </c>
      <c r="L7582" s="279"/>
      <c r="M7582" s="284"/>
      <c r="T7582" s="285"/>
      <c r="AT7582" s="281" t="s">
        <v>373</v>
      </c>
      <c r="AU7582" s="281" t="s">
        <v>90</v>
      </c>
      <c r="AV7582" s="280" t="s">
        <v>90</v>
      </c>
      <c r="AW7582" s="280" t="s">
        <v>31</v>
      </c>
      <c r="AX7582" s="280" t="s">
        <v>77</v>
      </c>
      <c r="AY7582" s="281" t="s">
        <v>366</v>
      </c>
    </row>
    <row r="7583" spans="2:51" s="273" customFormat="1">
      <c r="B7583" s="272"/>
      <c r="D7583" s="274" t="s">
        <v>373</v>
      </c>
      <c r="E7583" s="275" t="s">
        <v>1</v>
      </c>
      <c r="F7583" s="276" t="s">
        <v>2009</v>
      </c>
      <c r="H7583" s="275" t="s">
        <v>1</v>
      </c>
      <c r="L7583" s="272"/>
      <c r="M7583" s="277"/>
      <c r="T7583" s="278"/>
      <c r="AT7583" s="275" t="s">
        <v>373</v>
      </c>
      <c r="AU7583" s="275" t="s">
        <v>90</v>
      </c>
      <c r="AV7583" s="273" t="s">
        <v>84</v>
      </c>
      <c r="AW7583" s="273" t="s">
        <v>31</v>
      </c>
      <c r="AX7583" s="273" t="s">
        <v>77</v>
      </c>
      <c r="AY7583" s="275" t="s">
        <v>366</v>
      </c>
    </row>
    <row r="7584" spans="2:51" s="273" customFormat="1">
      <c r="B7584" s="272"/>
      <c r="D7584" s="274" t="s">
        <v>373</v>
      </c>
      <c r="E7584" s="275" t="s">
        <v>1</v>
      </c>
      <c r="F7584" s="276" t="s">
        <v>1904</v>
      </c>
      <c r="H7584" s="275" t="s">
        <v>1</v>
      </c>
      <c r="L7584" s="272"/>
      <c r="M7584" s="277"/>
      <c r="T7584" s="278"/>
      <c r="AT7584" s="275" t="s">
        <v>373</v>
      </c>
      <c r="AU7584" s="275" t="s">
        <v>90</v>
      </c>
      <c r="AV7584" s="273" t="s">
        <v>84</v>
      </c>
      <c r="AW7584" s="273" t="s">
        <v>31</v>
      </c>
      <c r="AX7584" s="273" t="s">
        <v>77</v>
      </c>
      <c r="AY7584" s="275" t="s">
        <v>366</v>
      </c>
    </row>
    <row r="7585" spans="2:51" s="280" customFormat="1">
      <c r="B7585" s="279"/>
      <c r="D7585" s="274" t="s">
        <v>373</v>
      </c>
      <c r="E7585" s="281" t="s">
        <v>1</v>
      </c>
      <c r="F7585" s="282" t="s">
        <v>6384</v>
      </c>
      <c r="H7585" s="283">
        <v>20.771000000000001</v>
      </c>
      <c r="L7585" s="279"/>
      <c r="M7585" s="284"/>
      <c r="T7585" s="285"/>
      <c r="AT7585" s="281" t="s">
        <v>373</v>
      </c>
      <c r="AU7585" s="281" t="s">
        <v>90</v>
      </c>
      <c r="AV7585" s="280" t="s">
        <v>90</v>
      </c>
      <c r="AW7585" s="280" t="s">
        <v>31</v>
      </c>
      <c r="AX7585" s="280" t="s">
        <v>77</v>
      </c>
      <c r="AY7585" s="281" t="s">
        <v>366</v>
      </c>
    </row>
    <row r="7586" spans="2:51" s="273" customFormat="1">
      <c r="B7586" s="272"/>
      <c r="D7586" s="274" t="s">
        <v>373</v>
      </c>
      <c r="E7586" s="275" t="s">
        <v>1</v>
      </c>
      <c r="F7586" s="276" t="s">
        <v>487</v>
      </c>
      <c r="H7586" s="275" t="s">
        <v>1</v>
      </c>
      <c r="L7586" s="272"/>
      <c r="M7586" s="277"/>
      <c r="T7586" s="278"/>
      <c r="AT7586" s="275" t="s">
        <v>373</v>
      </c>
      <c r="AU7586" s="275" t="s">
        <v>90</v>
      </c>
      <c r="AV7586" s="273" t="s">
        <v>84</v>
      </c>
      <c r="AW7586" s="273" t="s">
        <v>31</v>
      </c>
      <c r="AX7586" s="273" t="s">
        <v>77</v>
      </c>
      <c r="AY7586" s="275" t="s">
        <v>366</v>
      </c>
    </row>
    <row r="7587" spans="2:51" s="280" customFormat="1">
      <c r="B7587" s="279"/>
      <c r="D7587" s="274" t="s">
        <v>373</v>
      </c>
      <c r="E7587" s="281" t="s">
        <v>1</v>
      </c>
      <c r="F7587" s="282" t="s">
        <v>2109</v>
      </c>
      <c r="H7587" s="283">
        <v>0.33500000000000002</v>
      </c>
      <c r="L7587" s="279"/>
      <c r="M7587" s="284"/>
      <c r="T7587" s="285"/>
      <c r="AT7587" s="281" t="s">
        <v>373</v>
      </c>
      <c r="AU7587" s="281" t="s">
        <v>90</v>
      </c>
      <c r="AV7587" s="280" t="s">
        <v>90</v>
      </c>
      <c r="AW7587" s="280" t="s">
        <v>31</v>
      </c>
      <c r="AX7587" s="280" t="s">
        <v>77</v>
      </c>
      <c r="AY7587" s="281" t="s">
        <v>366</v>
      </c>
    </row>
    <row r="7588" spans="2:51" s="273" customFormat="1">
      <c r="B7588" s="272"/>
      <c r="D7588" s="274" t="s">
        <v>373</v>
      </c>
      <c r="E7588" s="275" t="s">
        <v>1</v>
      </c>
      <c r="F7588" s="276" t="s">
        <v>2110</v>
      </c>
      <c r="H7588" s="275" t="s">
        <v>1</v>
      </c>
      <c r="L7588" s="272"/>
      <c r="M7588" s="277"/>
      <c r="T7588" s="278"/>
      <c r="AT7588" s="275" t="s">
        <v>373</v>
      </c>
      <c r="AU7588" s="275" t="s">
        <v>90</v>
      </c>
      <c r="AV7588" s="273" t="s">
        <v>84</v>
      </c>
      <c r="AW7588" s="273" t="s">
        <v>31</v>
      </c>
      <c r="AX7588" s="273" t="s">
        <v>77</v>
      </c>
      <c r="AY7588" s="275" t="s">
        <v>366</v>
      </c>
    </row>
    <row r="7589" spans="2:51" s="273" customFormat="1">
      <c r="B7589" s="272"/>
      <c r="D7589" s="274" t="s">
        <v>373</v>
      </c>
      <c r="E7589" s="275" t="s">
        <v>1</v>
      </c>
      <c r="F7589" s="276" t="s">
        <v>487</v>
      </c>
      <c r="H7589" s="275" t="s">
        <v>1</v>
      </c>
      <c r="L7589" s="272"/>
      <c r="M7589" s="277"/>
      <c r="T7589" s="278"/>
      <c r="AT7589" s="275" t="s">
        <v>373</v>
      </c>
      <c r="AU7589" s="275" t="s">
        <v>90</v>
      </c>
      <c r="AV7589" s="273" t="s">
        <v>84</v>
      </c>
      <c r="AW7589" s="273" t="s">
        <v>31</v>
      </c>
      <c r="AX7589" s="273" t="s">
        <v>77</v>
      </c>
      <c r="AY7589" s="275" t="s">
        <v>366</v>
      </c>
    </row>
    <row r="7590" spans="2:51" s="280" customFormat="1">
      <c r="B7590" s="279"/>
      <c r="D7590" s="274" t="s">
        <v>373</v>
      </c>
      <c r="E7590" s="281" t="s">
        <v>1</v>
      </c>
      <c r="F7590" s="282" t="s">
        <v>2111</v>
      </c>
      <c r="H7590" s="283">
        <v>0.32200000000000001</v>
      </c>
      <c r="L7590" s="279"/>
      <c r="M7590" s="284"/>
      <c r="T7590" s="285"/>
      <c r="AT7590" s="281" t="s">
        <v>373</v>
      </c>
      <c r="AU7590" s="281" t="s">
        <v>90</v>
      </c>
      <c r="AV7590" s="280" t="s">
        <v>90</v>
      </c>
      <c r="AW7590" s="280" t="s">
        <v>31</v>
      </c>
      <c r="AX7590" s="280" t="s">
        <v>77</v>
      </c>
      <c r="AY7590" s="281" t="s">
        <v>366</v>
      </c>
    </row>
    <row r="7591" spans="2:51" s="273" customFormat="1">
      <c r="B7591" s="272"/>
      <c r="D7591" s="274" t="s">
        <v>373</v>
      </c>
      <c r="E7591" s="275" t="s">
        <v>1</v>
      </c>
      <c r="F7591" s="276" t="s">
        <v>1783</v>
      </c>
      <c r="H7591" s="275" t="s">
        <v>1</v>
      </c>
      <c r="L7591" s="272"/>
      <c r="M7591" s="277"/>
      <c r="T7591" s="278"/>
      <c r="AT7591" s="275" t="s">
        <v>373</v>
      </c>
      <c r="AU7591" s="275" t="s">
        <v>90</v>
      </c>
      <c r="AV7591" s="273" t="s">
        <v>84</v>
      </c>
      <c r="AW7591" s="273" t="s">
        <v>31</v>
      </c>
      <c r="AX7591" s="273" t="s">
        <v>77</v>
      </c>
      <c r="AY7591" s="275" t="s">
        <v>366</v>
      </c>
    </row>
    <row r="7592" spans="2:51" s="273" customFormat="1">
      <c r="B7592" s="272"/>
      <c r="D7592" s="274" t="s">
        <v>373</v>
      </c>
      <c r="E7592" s="275" t="s">
        <v>1</v>
      </c>
      <c r="F7592" s="276" t="s">
        <v>1904</v>
      </c>
      <c r="H7592" s="275" t="s">
        <v>1</v>
      </c>
      <c r="L7592" s="272"/>
      <c r="M7592" s="277"/>
      <c r="T7592" s="278"/>
      <c r="AT7592" s="275" t="s">
        <v>373</v>
      </c>
      <c r="AU7592" s="275" t="s">
        <v>90</v>
      </c>
      <c r="AV7592" s="273" t="s">
        <v>84</v>
      </c>
      <c r="AW7592" s="273" t="s">
        <v>31</v>
      </c>
      <c r="AX7592" s="273" t="s">
        <v>77</v>
      </c>
      <c r="AY7592" s="275" t="s">
        <v>366</v>
      </c>
    </row>
    <row r="7593" spans="2:51" s="280" customFormat="1">
      <c r="B7593" s="279"/>
      <c r="D7593" s="274" t="s">
        <v>373</v>
      </c>
      <c r="E7593" s="281" t="s">
        <v>1</v>
      </c>
      <c r="F7593" s="282" t="s">
        <v>6385</v>
      </c>
      <c r="H7593" s="283">
        <v>20.823</v>
      </c>
      <c r="L7593" s="279"/>
      <c r="M7593" s="284"/>
      <c r="T7593" s="285"/>
      <c r="AT7593" s="281" t="s">
        <v>373</v>
      </c>
      <c r="AU7593" s="281" t="s">
        <v>90</v>
      </c>
      <c r="AV7593" s="280" t="s">
        <v>90</v>
      </c>
      <c r="AW7593" s="280" t="s">
        <v>31</v>
      </c>
      <c r="AX7593" s="280" t="s">
        <v>77</v>
      </c>
      <c r="AY7593" s="281" t="s">
        <v>366</v>
      </c>
    </row>
    <row r="7594" spans="2:51" s="273" customFormat="1">
      <c r="B7594" s="272"/>
      <c r="D7594" s="274" t="s">
        <v>373</v>
      </c>
      <c r="E7594" s="275" t="s">
        <v>1</v>
      </c>
      <c r="F7594" s="276" t="s">
        <v>2011</v>
      </c>
      <c r="H7594" s="275" t="s">
        <v>1</v>
      </c>
      <c r="L7594" s="272"/>
      <c r="M7594" s="277"/>
      <c r="T7594" s="278"/>
      <c r="AT7594" s="275" t="s">
        <v>373</v>
      </c>
      <c r="AU7594" s="275" t="s">
        <v>90</v>
      </c>
      <c r="AV7594" s="273" t="s">
        <v>84</v>
      </c>
      <c r="AW7594" s="273" t="s">
        <v>31</v>
      </c>
      <c r="AX7594" s="273" t="s">
        <v>77</v>
      </c>
      <c r="AY7594" s="275" t="s">
        <v>366</v>
      </c>
    </row>
    <row r="7595" spans="2:51" s="273" customFormat="1">
      <c r="B7595" s="272"/>
      <c r="D7595" s="274" t="s">
        <v>373</v>
      </c>
      <c r="E7595" s="275" t="s">
        <v>1</v>
      </c>
      <c r="F7595" s="276" t="s">
        <v>1904</v>
      </c>
      <c r="H7595" s="275" t="s">
        <v>1</v>
      </c>
      <c r="L7595" s="272"/>
      <c r="M7595" s="277"/>
      <c r="T7595" s="278"/>
      <c r="AT7595" s="275" t="s">
        <v>373</v>
      </c>
      <c r="AU7595" s="275" t="s">
        <v>90</v>
      </c>
      <c r="AV7595" s="273" t="s">
        <v>84</v>
      </c>
      <c r="AW7595" s="273" t="s">
        <v>31</v>
      </c>
      <c r="AX7595" s="273" t="s">
        <v>77</v>
      </c>
      <c r="AY7595" s="275" t="s">
        <v>366</v>
      </c>
    </row>
    <row r="7596" spans="2:51" s="280" customFormat="1">
      <c r="B7596" s="279"/>
      <c r="D7596" s="274" t="s">
        <v>373</v>
      </c>
      <c r="E7596" s="281" t="s">
        <v>1</v>
      </c>
      <c r="F7596" s="282" t="s">
        <v>6385</v>
      </c>
      <c r="H7596" s="283">
        <v>20.823</v>
      </c>
      <c r="L7596" s="279"/>
      <c r="M7596" s="284"/>
      <c r="T7596" s="285"/>
      <c r="AT7596" s="281" t="s">
        <v>373</v>
      </c>
      <c r="AU7596" s="281" t="s">
        <v>90</v>
      </c>
      <c r="AV7596" s="280" t="s">
        <v>90</v>
      </c>
      <c r="AW7596" s="280" t="s">
        <v>31</v>
      </c>
      <c r="AX7596" s="280" t="s">
        <v>77</v>
      </c>
      <c r="AY7596" s="281" t="s">
        <v>366</v>
      </c>
    </row>
    <row r="7597" spans="2:51" s="273" customFormat="1">
      <c r="B7597" s="272"/>
      <c r="D7597" s="274" t="s">
        <v>373</v>
      </c>
      <c r="E7597" s="275" t="s">
        <v>1</v>
      </c>
      <c r="F7597" s="276" t="s">
        <v>487</v>
      </c>
      <c r="H7597" s="275" t="s">
        <v>1</v>
      </c>
      <c r="L7597" s="272"/>
      <c r="M7597" s="277"/>
      <c r="T7597" s="278"/>
      <c r="AT7597" s="275" t="s">
        <v>373</v>
      </c>
      <c r="AU7597" s="275" t="s">
        <v>90</v>
      </c>
      <c r="AV7597" s="273" t="s">
        <v>84</v>
      </c>
      <c r="AW7597" s="273" t="s">
        <v>31</v>
      </c>
      <c r="AX7597" s="273" t="s">
        <v>77</v>
      </c>
      <c r="AY7597" s="275" t="s">
        <v>366</v>
      </c>
    </row>
    <row r="7598" spans="2:51" s="280" customFormat="1">
      <c r="B7598" s="279"/>
      <c r="D7598" s="274" t="s">
        <v>373</v>
      </c>
      <c r="E7598" s="281" t="s">
        <v>1</v>
      </c>
      <c r="F7598" s="282" t="s">
        <v>2112</v>
      </c>
      <c r="H7598" s="283">
        <v>0.28100000000000003</v>
      </c>
      <c r="L7598" s="279"/>
      <c r="M7598" s="284"/>
      <c r="T7598" s="285"/>
      <c r="AT7598" s="281" t="s">
        <v>373</v>
      </c>
      <c r="AU7598" s="281" t="s">
        <v>90</v>
      </c>
      <c r="AV7598" s="280" t="s">
        <v>90</v>
      </c>
      <c r="AW7598" s="280" t="s">
        <v>31</v>
      </c>
      <c r="AX7598" s="280" t="s">
        <v>77</v>
      </c>
      <c r="AY7598" s="281" t="s">
        <v>366</v>
      </c>
    </row>
    <row r="7599" spans="2:51" s="273" customFormat="1">
      <c r="B7599" s="272"/>
      <c r="D7599" s="274" t="s">
        <v>373</v>
      </c>
      <c r="E7599" s="275" t="s">
        <v>1</v>
      </c>
      <c r="F7599" s="276" t="s">
        <v>2113</v>
      </c>
      <c r="H7599" s="275" t="s">
        <v>1</v>
      </c>
      <c r="L7599" s="272"/>
      <c r="M7599" s="277"/>
      <c r="T7599" s="278"/>
      <c r="AT7599" s="275" t="s">
        <v>373</v>
      </c>
      <c r="AU7599" s="275" t="s">
        <v>90</v>
      </c>
      <c r="AV7599" s="273" t="s">
        <v>84</v>
      </c>
      <c r="AW7599" s="273" t="s">
        <v>31</v>
      </c>
      <c r="AX7599" s="273" t="s">
        <v>77</v>
      </c>
      <c r="AY7599" s="275" t="s">
        <v>366</v>
      </c>
    </row>
    <row r="7600" spans="2:51" s="273" customFormat="1">
      <c r="B7600" s="272"/>
      <c r="D7600" s="274" t="s">
        <v>373</v>
      </c>
      <c r="E7600" s="275" t="s">
        <v>1</v>
      </c>
      <c r="F7600" s="276" t="s">
        <v>487</v>
      </c>
      <c r="H7600" s="275" t="s">
        <v>1</v>
      </c>
      <c r="L7600" s="272"/>
      <c r="M7600" s="277"/>
      <c r="T7600" s="278"/>
      <c r="AT7600" s="275" t="s">
        <v>373</v>
      </c>
      <c r="AU7600" s="275" t="s">
        <v>90</v>
      </c>
      <c r="AV7600" s="273" t="s">
        <v>84</v>
      </c>
      <c r="AW7600" s="273" t="s">
        <v>31</v>
      </c>
      <c r="AX7600" s="273" t="s">
        <v>77</v>
      </c>
      <c r="AY7600" s="275" t="s">
        <v>366</v>
      </c>
    </row>
    <row r="7601" spans="2:51" s="280" customFormat="1">
      <c r="B7601" s="279"/>
      <c r="D7601" s="274" t="s">
        <v>373</v>
      </c>
      <c r="E7601" s="281" t="s">
        <v>1</v>
      </c>
      <c r="F7601" s="282" t="s">
        <v>2114</v>
      </c>
      <c r="H7601" s="283">
        <v>0.40200000000000002</v>
      </c>
      <c r="L7601" s="279"/>
      <c r="M7601" s="284"/>
      <c r="T7601" s="285"/>
      <c r="AT7601" s="281" t="s">
        <v>373</v>
      </c>
      <c r="AU7601" s="281" t="s">
        <v>90</v>
      </c>
      <c r="AV7601" s="280" t="s">
        <v>90</v>
      </c>
      <c r="AW7601" s="280" t="s">
        <v>31</v>
      </c>
      <c r="AX7601" s="280" t="s">
        <v>77</v>
      </c>
      <c r="AY7601" s="281" t="s">
        <v>366</v>
      </c>
    </row>
    <row r="7602" spans="2:51" s="273" customFormat="1">
      <c r="B7602" s="272"/>
      <c r="D7602" s="274" t="s">
        <v>373</v>
      </c>
      <c r="E7602" s="275" t="s">
        <v>1</v>
      </c>
      <c r="F7602" s="276" t="s">
        <v>1785</v>
      </c>
      <c r="H7602" s="275" t="s">
        <v>1</v>
      </c>
      <c r="L7602" s="272"/>
      <c r="M7602" s="277"/>
      <c r="T7602" s="278"/>
      <c r="AT7602" s="275" t="s">
        <v>373</v>
      </c>
      <c r="AU7602" s="275" t="s">
        <v>90</v>
      </c>
      <c r="AV7602" s="273" t="s">
        <v>84</v>
      </c>
      <c r="AW7602" s="273" t="s">
        <v>31</v>
      </c>
      <c r="AX7602" s="273" t="s">
        <v>77</v>
      </c>
      <c r="AY7602" s="275" t="s">
        <v>366</v>
      </c>
    </row>
    <row r="7603" spans="2:51" s="273" customFormat="1">
      <c r="B7603" s="272"/>
      <c r="D7603" s="274" t="s">
        <v>373</v>
      </c>
      <c r="E7603" s="275" t="s">
        <v>1</v>
      </c>
      <c r="F7603" s="276" t="s">
        <v>1904</v>
      </c>
      <c r="H7603" s="275" t="s">
        <v>1</v>
      </c>
      <c r="L7603" s="272"/>
      <c r="M7603" s="277"/>
      <c r="T7603" s="278"/>
      <c r="AT7603" s="275" t="s">
        <v>373</v>
      </c>
      <c r="AU7603" s="275" t="s">
        <v>90</v>
      </c>
      <c r="AV7603" s="273" t="s">
        <v>84</v>
      </c>
      <c r="AW7603" s="273" t="s">
        <v>31</v>
      </c>
      <c r="AX7603" s="273" t="s">
        <v>77</v>
      </c>
      <c r="AY7603" s="275" t="s">
        <v>366</v>
      </c>
    </row>
    <row r="7604" spans="2:51" s="280" customFormat="1">
      <c r="B7604" s="279"/>
      <c r="D7604" s="274" t="s">
        <v>373</v>
      </c>
      <c r="E7604" s="281" t="s">
        <v>1</v>
      </c>
      <c r="F7604" s="282" t="s">
        <v>6386</v>
      </c>
      <c r="H7604" s="283">
        <v>22.794</v>
      </c>
      <c r="L7604" s="279"/>
      <c r="M7604" s="284"/>
      <c r="T7604" s="285"/>
      <c r="AT7604" s="281" t="s">
        <v>373</v>
      </c>
      <c r="AU7604" s="281" t="s">
        <v>90</v>
      </c>
      <c r="AV7604" s="280" t="s">
        <v>90</v>
      </c>
      <c r="AW7604" s="280" t="s">
        <v>31</v>
      </c>
      <c r="AX7604" s="280" t="s">
        <v>77</v>
      </c>
      <c r="AY7604" s="281" t="s">
        <v>366</v>
      </c>
    </row>
    <row r="7605" spans="2:51" s="280" customFormat="1">
      <c r="B7605" s="279"/>
      <c r="D7605" s="274" t="s">
        <v>373</v>
      </c>
      <c r="E7605" s="281" t="s">
        <v>1</v>
      </c>
      <c r="F7605" s="282" t="s">
        <v>1993</v>
      </c>
      <c r="H7605" s="283">
        <v>-3.4430000000000001</v>
      </c>
      <c r="L7605" s="279"/>
      <c r="M7605" s="284"/>
      <c r="T7605" s="285"/>
      <c r="AT7605" s="281" t="s">
        <v>373</v>
      </c>
      <c r="AU7605" s="281" t="s">
        <v>90</v>
      </c>
      <c r="AV7605" s="280" t="s">
        <v>90</v>
      </c>
      <c r="AW7605" s="280" t="s">
        <v>31</v>
      </c>
      <c r="AX7605" s="280" t="s">
        <v>77</v>
      </c>
      <c r="AY7605" s="281" t="s">
        <v>366</v>
      </c>
    </row>
    <row r="7606" spans="2:51" s="273" customFormat="1">
      <c r="B7606" s="272"/>
      <c r="D7606" s="274" t="s">
        <v>373</v>
      </c>
      <c r="E7606" s="275" t="s">
        <v>1</v>
      </c>
      <c r="F7606" s="276" t="s">
        <v>1787</v>
      </c>
      <c r="H7606" s="275" t="s">
        <v>1</v>
      </c>
      <c r="L7606" s="272"/>
      <c r="M7606" s="277"/>
      <c r="T7606" s="278"/>
      <c r="AT7606" s="275" t="s">
        <v>373</v>
      </c>
      <c r="AU7606" s="275" t="s">
        <v>90</v>
      </c>
      <c r="AV7606" s="273" t="s">
        <v>84</v>
      </c>
      <c r="AW7606" s="273" t="s">
        <v>31</v>
      </c>
      <c r="AX7606" s="273" t="s">
        <v>77</v>
      </c>
      <c r="AY7606" s="275" t="s">
        <v>366</v>
      </c>
    </row>
    <row r="7607" spans="2:51" s="273" customFormat="1">
      <c r="B7607" s="272"/>
      <c r="D7607" s="274" t="s">
        <v>373</v>
      </c>
      <c r="E7607" s="275" t="s">
        <v>1</v>
      </c>
      <c r="F7607" s="276" t="s">
        <v>1904</v>
      </c>
      <c r="H7607" s="275" t="s">
        <v>1</v>
      </c>
      <c r="L7607" s="272"/>
      <c r="M7607" s="277"/>
      <c r="T7607" s="278"/>
      <c r="AT7607" s="275" t="s">
        <v>373</v>
      </c>
      <c r="AU7607" s="275" t="s">
        <v>90</v>
      </c>
      <c r="AV7607" s="273" t="s">
        <v>84</v>
      </c>
      <c r="AW7607" s="273" t="s">
        <v>31</v>
      </c>
      <c r="AX7607" s="273" t="s">
        <v>77</v>
      </c>
      <c r="AY7607" s="275" t="s">
        <v>366</v>
      </c>
    </row>
    <row r="7608" spans="2:51" s="280" customFormat="1">
      <c r="B7608" s="279"/>
      <c r="D7608" s="274" t="s">
        <v>373</v>
      </c>
      <c r="E7608" s="281" t="s">
        <v>1</v>
      </c>
      <c r="F7608" s="282" t="s">
        <v>6387</v>
      </c>
      <c r="H7608" s="283">
        <v>45.631</v>
      </c>
      <c r="L7608" s="279"/>
      <c r="M7608" s="284"/>
      <c r="T7608" s="285"/>
      <c r="AT7608" s="281" t="s">
        <v>373</v>
      </c>
      <c r="AU7608" s="281" t="s">
        <v>90</v>
      </c>
      <c r="AV7608" s="280" t="s">
        <v>90</v>
      </c>
      <c r="AW7608" s="280" t="s">
        <v>31</v>
      </c>
      <c r="AX7608" s="280" t="s">
        <v>77</v>
      </c>
      <c r="AY7608" s="281" t="s">
        <v>366</v>
      </c>
    </row>
    <row r="7609" spans="2:51" s="280" customFormat="1">
      <c r="B7609" s="279"/>
      <c r="D7609" s="274" t="s">
        <v>373</v>
      </c>
      <c r="E7609" s="281" t="s">
        <v>1</v>
      </c>
      <c r="F7609" s="282" t="s">
        <v>1995</v>
      </c>
      <c r="H7609" s="283">
        <v>-6.8849999999999998</v>
      </c>
      <c r="L7609" s="279"/>
      <c r="M7609" s="284"/>
      <c r="T7609" s="285"/>
      <c r="AT7609" s="281" t="s">
        <v>373</v>
      </c>
      <c r="AU7609" s="281" t="s">
        <v>90</v>
      </c>
      <c r="AV7609" s="280" t="s">
        <v>90</v>
      </c>
      <c r="AW7609" s="280" t="s">
        <v>31</v>
      </c>
      <c r="AX7609" s="280" t="s">
        <v>77</v>
      </c>
      <c r="AY7609" s="281" t="s">
        <v>366</v>
      </c>
    </row>
    <row r="7610" spans="2:51" s="273" customFormat="1">
      <c r="B7610" s="272"/>
      <c r="D7610" s="274" t="s">
        <v>373</v>
      </c>
      <c r="E7610" s="275" t="s">
        <v>1</v>
      </c>
      <c r="F7610" s="276" t="s">
        <v>487</v>
      </c>
      <c r="H7610" s="275" t="s">
        <v>1</v>
      </c>
      <c r="L7610" s="272"/>
      <c r="M7610" s="277"/>
      <c r="T7610" s="278"/>
      <c r="AT7610" s="275" t="s">
        <v>373</v>
      </c>
      <c r="AU7610" s="275" t="s">
        <v>90</v>
      </c>
      <c r="AV7610" s="273" t="s">
        <v>84</v>
      </c>
      <c r="AW7610" s="273" t="s">
        <v>31</v>
      </c>
      <c r="AX7610" s="273" t="s">
        <v>77</v>
      </c>
      <c r="AY7610" s="275" t="s">
        <v>366</v>
      </c>
    </row>
    <row r="7611" spans="2:51" s="280" customFormat="1">
      <c r="B7611" s="279"/>
      <c r="D7611" s="274" t="s">
        <v>373</v>
      </c>
      <c r="E7611" s="281" t="s">
        <v>1</v>
      </c>
      <c r="F7611" s="282" t="s">
        <v>2115</v>
      </c>
      <c r="H7611" s="283">
        <v>0.496</v>
      </c>
      <c r="L7611" s="279"/>
      <c r="M7611" s="284"/>
      <c r="T7611" s="285"/>
      <c r="AT7611" s="281" t="s">
        <v>373</v>
      </c>
      <c r="AU7611" s="281" t="s">
        <v>90</v>
      </c>
      <c r="AV7611" s="280" t="s">
        <v>90</v>
      </c>
      <c r="AW7611" s="280" t="s">
        <v>31</v>
      </c>
      <c r="AX7611" s="280" t="s">
        <v>77</v>
      </c>
      <c r="AY7611" s="281" t="s">
        <v>366</v>
      </c>
    </row>
    <row r="7612" spans="2:51" s="273" customFormat="1">
      <c r="B7612" s="272"/>
      <c r="D7612" s="274" t="s">
        <v>373</v>
      </c>
      <c r="E7612" s="275" t="s">
        <v>1</v>
      </c>
      <c r="F7612" s="276" t="s">
        <v>1789</v>
      </c>
      <c r="H7612" s="275" t="s">
        <v>1</v>
      </c>
      <c r="L7612" s="272"/>
      <c r="M7612" s="277"/>
      <c r="T7612" s="278"/>
      <c r="AT7612" s="275" t="s">
        <v>373</v>
      </c>
      <c r="AU7612" s="275" t="s">
        <v>90</v>
      </c>
      <c r="AV7612" s="273" t="s">
        <v>84</v>
      </c>
      <c r="AW7612" s="273" t="s">
        <v>31</v>
      </c>
      <c r="AX7612" s="273" t="s">
        <v>77</v>
      </c>
      <c r="AY7612" s="275" t="s">
        <v>366</v>
      </c>
    </row>
    <row r="7613" spans="2:51" s="273" customFormat="1">
      <c r="B7613" s="272"/>
      <c r="D7613" s="274" t="s">
        <v>373</v>
      </c>
      <c r="E7613" s="275" t="s">
        <v>1</v>
      </c>
      <c r="F7613" s="276" t="s">
        <v>1904</v>
      </c>
      <c r="H7613" s="275" t="s">
        <v>1</v>
      </c>
      <c r="L7613" s="272"/>
      <c r="M7613" s="277"/>
      <c r="T7613" s="278"/>
      <c r="AT7613" s="275" t="s">
        <v>373</v>
      </c>
      <c r="AU7613" s="275" t="s">
        <v>90</v>
      </c>
      <c r="AV7613" s="273" t="s">
        <v>84</v>
      </c>
      <c r="AW7613" s="273" t="s">
        <v>31</v>
      </c>
      <c r="AX7613" s="273" t="s">
        <v>77</v>
      </c>
      <c r="AY7613" s="275" t="s">
        <v>366</v>
      </c>
    </row>
    <row r="7614" spans="2:51" s="280" customFormat="1">
      <c r="B7614" s="279"/>
      <c r="D7614" s="274" t="s">
        <v>373</v>
      </c>
      <c r="E7614" s="281" t="s">
        <v>1</v>
      </c>
      <c r="F7614" s="282" t="s">
        <v>6388</v>
      </c>
      <c r="H7614" s="283">
        <v>22.837</v>
      </c>
      <c r="L7614" s="279"/>
      <c r="M7614" s="284"/>
      <c r="T7614" s="285"/>
      <c r="AT7614" s="281" t="s">
        <v>373</v>
      </c>
      <c r="AU7614" s="281" t="s">
        <v>90</v>
      </c>
      <c r="AV7614" s="280" t="s">
        <v>90</v>
      </c>
      <c r="AW7614" s="280" t="s">
        <v>31</v>
      </c>
      <c r="AX7614" s="280" t="s">
        <v>77</v>
      </c>
      <c r="AY7614" s="281" t="s">
        <v>366</v>
      </c>
    </row>
    <row r="7615" spans="2:51" s="280" customFormat="1">
      <c r="B7615" s="279"/>
      <c r="D7615" s="274" t="s">
        <v>373</v>
      </c>
      <c r="E7615" s="281" t="s">
        <v>1</v>
      </c>
      <c r="F7615" s="282" t="s">
        <v>1993</v>
      </c>
      <c r="H7615" s="283">
        <v>-3.4430000000000001</v>
      </c>
      <c r="L7615" s="279"/>
      <c r="M7615" s="284"/>
      <c r="T7615" s="285"/>
      <c r="AT7615" s="281" t="s">
        <v>373</v>
      </c>
      <c r="AU7615" s="281" t="s">
        <v>90</v>
      </c>
      <c r="AV7615" s="280" t="s">
        <v>90</v>
      </c>
      <c r="AW7615" s="280" t="s">
        <v>31</v>
      </c>
      <c r="AX7615" s="280" t="s">
        <v>77</v>
      </c>
      <c r="AY7615" s="281" t="s">
        <v>366</v>
      </c>
    </row>
    <row r="7616" spans="2:51" s="273" customFormat="1">
      <c r="B7616" s="272"/>
      <c r="D7616" s="274" t="s">
        <v>373</v>
      </c>
      <c r="E7616" s="275" t="s">
        <v>1</v>
      </c>
      <c r="F7616" s="276" t="s">
        <v>487</v>
      </c>
      <c r="H7616" s="275" t="s">
        <v>1</v>
      </c>
      <c r="L7616" s="272"/>
      <c r="M7616" s="277"/>
      <c r="T7616" s="278"/>
      <c r="AT7616" s="275" t="s">
        <v>373</v>
      </c>
      <c r="AU7616" s="275" t="s">
        <v>90</v>
      </c>
      <c r="AV7616" s="273" t="s">
        <v>84</v>
      </c>
      <c r="AW7616" s="273" t="s">
        <v>31</v>
      </c>
      <c r="AX7616" s="273" t="s">
        <v>77</v>
      </c>
      <c r="AY7616" s="275" t="s">
        <v>366</v>
      </c>
    </row>
    <row r="7617" spans="2:51" s="280" customFormat="1">
      <c r="B7617" s="279"/>
      <c r="D7617" s="274" t="s">
        <v>373</v>
      </c>
      <c r="E7617" s="281" t="s">
        <v>1</v>
      </c>
      <c r="F7617" s="282" t="s">
        <v>2116</v>
      </c>
      <c r="H7617" s="283">
        <v>2.323</v>
      </c>
      <c r="L7617" s="279"/>
      <c r="M7617" s="284"/>
      <c r="T7617" s="285"/>
      <c r="AT7617" s="281" t="s">
        <v>373</v>
      </c>
      <c r="AU7617" s="281" t="s">
        <v>90</v>
      </c>
      <c r="AV7617" s="280" t="s">
        <v>90</v>
      </c>
      <c r="AW7617" s="280" t="s">
        <v>31</v>
      </c>
      <c r="AX7617" s="280" t="s">
        <v>77</v>
      </c>
      <c r="AY7617" s="281" t="s">
        <v>366</v>
      </c>
    </row>
    <row r="7618" spans="2:51" s="273" customFormat="1">
      <c r="B7618" s="272"/>
      <c r="D7618" s="274" t="s">
        <v>373</v>
      </c>
      <c r="E7618" s="275" t="s">
        <v>1</v>
      </c>
      <c r="F7618" s="276" t="s">
        <v>2018</v>
      </c>
      <c r="H7618" s="275" t="s">
        <v>1</v>
      </c>
      <c r="L7618" s="272"/>
      <c r="M7618" s="277"/>
      <c r="T7618" s="278"/>
      <c r="AT7618" s="275" t="s">
        <v>373</v>
      </c>
      <c r="AU7618" s="275" t="s">
        <v>90</v>
      </c>
      <c r="AV7618" s="273" t="s">
        <v>84</v>
      </c>
      <c r="AW7618" s="273" t="s">
        <v>31</v>
      </c>
      <c r="AX7618" s="273" t="s">
        <v>77</v>
      </c>
      <c r="AY7618" s="275" t="s">
        <v>366</v>
      </c>
    </row>
    <row r="7619" spans="2:51" s="273" customFormat="1">
      <c r="B7619" s="272"/>
      <c r="D7619" s="274" t="s">
        <v>373</v>
      </c>
      <c r="E7619" s="275" t="s">
        <v>1</v>
      </c>
      <c r="F7619" s="276" t="s">
        <v>487</v>
      </c>
      <c r="H7619" s="275" t="s">
        <v>1</v>
      </c>
      <c r="L7619" s="272"/>
      <c r="M7619" s="277"/>
      <c r="T7619" s="278"/>
      <c r="AT7619" s="275" t="s">
        <v>373</v>
      </c>
      <c r="AU7619" s="275" t="s">
        <v>90</v>
      </c>
      <c r="AV7619" s="273" t="s">
        <v>84</v>
      </c>
      <c r="AW7619" s="273" t="s">
        <v>31</v>
      </c>
      <c r="AX7619" s="273" t="s">
        <v>77</v>
      </c>
      <c r="AY7619" s="275" t="s">
        <v>366</v>
      </c>
    </row>
    <row r="7620" spans="2:51" s="280" customFormat="1">
      <c r="B7620" s="279"/>
      <c r="D7620" s="274" t="s">
        <v>373</v>
      </c>
      <c r="E7620" s="281" t="s">
        <v>1</v>
      </c>
      <c r="F7620" s="282" t="s">
        <v>6389</v>
      </c>
      <c r="H7620" s="283">
        <v>2.2959999999999998</v>
      </c>
      <c r="L7620" s="279"/>
      <c r="M7620" s="284"/>
      <c r="T7620" s="285"/>
      <c r="AT7620" s="281" t="s">
        <v>373</v>
      </c>
      <c r="AU7620" s="281" t="s">
        <v>90</v>
      </c>
      <c r="AV7620" s="280" t="s">
        <v>90</v>
      </c>
      <c r="AW7620" s="280" t="s">
        <v>31</v>
      </c>
      <c r="AX7620" s="280" t="s">
        <v>77</v>
      </c>
      <c r="AY7620" s="281" t="s">
        <v>366</v>
      </c>
    </row>
    <row r="7621" spans="2:51" s="273" customFormat="1">
      <c r="B7621" s="272"/>
      <c r="D7621" s="274" t="s">
        <v>373</v>
      </c>
      <c r="E7621" s="275" t="s">
        <v>1</v>
      </c>
      <c r="F7621" s="276" t="s">
        <v>1904</v>
      </c>
      <c r="H7621" s="275" t="s">
        <v>1</v>
      </c>
      <c r="L7621" s="272"/>
      <c r="M7621" s="277"/>
      <c r="T7621" s="278"/>
      <c r="AT7621" s="275" t="s">
        <v>373</v>
      </c>
      <c r="AU7621" s="275" t="s">
        <v>90</v>
      </c>
      <c r="AV7621" s="273" t="s">
        <v>84</v>
      </c>
      <c r="AW7621" s="273" t="s">
        <v>31</v>
      </c>
      <c r="AX7621" s="273" t="s">
        <v>77</v>
      </c>
      <c r="AY7621" s="275" t="s">
        <v>366</v>
      </c>
    </row>
    <row r="7622" spans="2:51" s="280" customFormat="1">
      <c r="B7622" s="279"/>
      <c r="D7622" s="274" t="s">
        <v>373</v>
      </c>
      <c r="E7622" s="281" t="s">
        <v>1</v>
      </c>
      <c r="F7622" s="282" t="s">
        <v>6390</v>
      </c>
      <c r="H7622" s="283">
        <v>3.8029999999999999</v>
      </c>
      <c r="L7622" s="279"/>
      <c r="M7622" s="284"/>
      <c r="T7622" s="285"/>
      <c r="AT7622" s="281" t="s">
        <v>373</v>
      </c>
      <c r="AU7622" s="281" t="s">
        <v>90</v>
      </c>
      <c r="AV7622" s="280" t="s">
        <v>90</v>
      </c>
      <c r="AW7622" s="280" t="s">
        <v>31</v>
      </c>
      <c r="AX7622" s="280" t="s">
        <v>77</v>
      </c>
      <c r="AY7622" s="281" t="s">
        <v>366</v>
      </c>
    </row>
    <row r="7623" spans="2:51" s="280" customFormat="1">
      <c r="B7623" s="279"/>
      <c r="D7623" s="274" t="s">
        <v>373</v>
      </c>
      <c r="E7623" s="281" t="s">
        <v>1</v>
      </c>
      <c r="F7623" s="282" t="s">
        <v>1967</v>
      </c>
      <c r="H7623" s="283">
        <v>-2.7360000000000002</v>
      </c>
      <c r="L7623" s="279"/>
      <c r="M7623" s="284"/>
      <c r="T7623" s="285"/>
      <c r="AT7623" s="281" t="s">
        <v>373</v>
      </c>
      <c r="AU7623" s="281" t="s">
        <v>90</v>
      </c>
      <c r="AV7623" s="280" t="s">
        <v>90</v>
      </c>
      <c r="AW7623" s="280" t="s">
        <v>31</v>
      </c>
      <c r="AX7623" s="280" t="s">
        <v>77</v>
      </c>
      <c r="AY7623" s="281" t="s">
        <v>366</v>
      </c>
    </row>
    <row r="7624" spans="2:51" s="280" customFormat="1">
      <c r="B7624" s="279"/>
      <c r="D7624" s="274" t="s">
        <v>373</v>
      </c>
      <c r="E7624" s="281" t="s">
        <v>1</v>
      </c>
      <c r="F7624" s="282" t="s">
        <v>1983</v>
      </c>
      <c r="H7624" s="283">
        <v>1.1519999999999999</v>
      </c>
      <c r="L7624" s="279"/>
      <c r="M7624" s="284"/>
      <c r="T7624" s="285"/>
      <c r="AT7624" s="281" t="s">
        <v>373</v>
      </c>
      <c r="AU7624" s="281" t="s">
        <v>90</v>
      </c>
      <c r="AV7624" s="280" t="s">
        <v>90</v>
      </c>
      <c r="AW7624" s="280" t="s">
        <v>31</v>
      </c>
      <c r="AX7624" s="280" t="s">
        <v>77</v>
      </c>
      <c r="AY7624" s="281" t="s">
        <v>366</v>
      </c>
    </row>
    <row r="7625" spans="2:51" s="273" customFormat="1">
      <c r="B7625" s="272"/>
      <c r="D7625" s="274" t="s">
        <v>373</v>
      </c>
      <c r="E7625" s="275" t="s">
        <v>1</v>
      </c>
      <c r="F7625" s="276" t="s">
        <v>1832</v>
      </c>
      <c r="H7625" s="275" t="s">
        <v>1</v>
      </c>
      <c r="L7625" s="272"/>
      <c r="M7625" s="277"/>
      <c r="T7625" s="278"/>
      <c r="AT7625" s="275" t="s">
        <v>373</v>
      </c>
      <c r="AU7625" s="275" t="s">
        <v>90</v>
      </c>
      <c r="AV7625" s="273" t="s">
        <v>84</v>
      </c>
      <c r="AW7625" s="273" t="s">
        <v>31</v>
      </c>
      <c r="AX7625" s="273" t="s">
        <v>77</v>
      </c>
      <c r="AY7625" s="275" t="s">
        <v>366</v>
      </c>
    </row>
    <row r="7626" spans="2:51" s="273" customFormat="1">
      <c r="B7626" s="272"/>
      <c r="D7626" s="274" t="s">
        <v>373</v>
      </c>
      <c r="E7626" s="275" t="s">
        <v>1</v>
      </c>
      <c r="F7626" s="276" t="s">
        <v>487</v>
      </c>
      <c r="H7626" s="275" t="s">
        <v>1</v>
      </c>
      <c r="L7626" s="272"/>
      <c r="M7626" s="277"/>
      <c r="T7626" s="278"/>
      <c r="AT7626" s="275" t="s">
        <v>373</v>
      </c>
      <c r="AU7626" s="275" t="s">
        <v>90</v>
      </c>
      <c r="AV7626" s="273" t="s">
        <v>84</v>
      </c>
      <c r="AW7626" s="273" t="s">
        <v>31</v>
      </c>
      <c r="AX7626" s="273" t="s">
        <v>77</v>
      </c>
      <c r="AY7626" s="275" t="s">
        <v>366</v>
      </c>
    </row>
    <row r="7627" spans="2:51" s="280" customFormat="1">
      <c r="B7627" s="279"/>
      <c r="D7627" s="274" t="s">
        <v>373</v>
      </c>
      <c r="E7627" s="281" t="s">
        <v>1</v>
      </c>
      <c r="F7627" s="282" t="s">
        <v>2106</v>
      </c>
      <c r="H7627" s="283">
        <v>7.0000000000000007E-2</v>
      </c>
      <c r="L7627" s="279"/>
      <c r="M7627" s="284"/>
      <c r="T7627" s="285"/>
      <c r="AT7627" s="281" t="s">
        <v>373</v>
      </c>
      <c r="AU7627" s="281" t="s">
        <v>90</v>
      </c>
      <c r="AV7627" s="280" t="s">
        <v>90</v>
      </c>
      <c r="AW7627" s="280" t="s">
        <v>31</v>
      </c>
      <c r="AX7627" s="280" t="s">
        <v>77</v>
      </c>
      <c r="AY7627" s="281" t="s">
        <v>366</v>
      </c>
    </row>
    <row r="7628" spans="2:51" s="273" customFormat="1">
      <c r="B7628" s="272"/>
      <c r="D7628" s="274" t="s">
        <v>373</v>
      </c>
      <c r="E7628" s="275" t="s">
        <v>1</v>
      </c>
      <c r="F7628" s="276" t="s">
        <v>1601</v>
      </c>
      <c r="H7628" s="275" t="s">
        <v>1</v>
      </c>
      <c r="L7628" s="272"/>
      <c r="M7628" s="277"/>
      <c r="T7628" s="278"/>
      <c r="AT7628" s="275" t="s">
        <v>373</v>
      </c>
      <c r="AU7628" s="275" t="s">
        <v>90</v>
      </c>
      <c r="AV7628" s="273" t="s">
        <v>84</v>
      </c>
      <c r="AW7628" s="273" t="s">
        <v>31</v>
      </c>
      <c r="AX7628" s="273" t="s">
        <v>77</v>
      </c>
      <c r="AY7628" s="275" t="s">
        <v>366</v>
      </c>
    </row>
    <row r="7629" spans="2:51" s="273" customFormat="1">
      <c r="B7629" s="272"/>
      <c r="D7629" s="274" t="s">
        <v>373</v>
      </c>
      <c r="E7629" s="275" t="s">
        <v>1</v>
      </c>
      <c r="F7629" s="276" t="s">
        <v>1904</v>
      </c>
      <c r="H7629" s="275" t="s">
        <v>1</v>
      </c>
      <c r="L7629" s="272"/>
      <c r="M7629" s="277"/>
      <c r="T7629" s="278"/>
      <c r="AT7629" s="275" t="s">
        <v>373</v>
      </c>
      <c r="AU7629" s="275" t="s">
        <v>90</v>
      </c>
      <c r="AV7629" s="273" t="s">
        <v>84</v>
      </c>
      <c r="AW7629" s="273" t="s">
        <v>31</v>
      </c>
      <c r="AX7629" s="273" t="s">
        <v>77</v>
      </c>
      <c r="AY7629" s="275" t="s">
        <v>366</v>
      </c>
    </row>
    <row r="7630" spans="2:51" s="280" customFormat="1">
      <c r="B7630" s="279"/>
      <c r="D7630" s="274" t="s">
        <v>373</v>
      </c>
      <c r="E7630" s="281" t="s">
        <v>1</v>
      </c>
      <c r="F7630" s="282" t="s">
        <v>6391</v>
      </c>
      <c r="H7630" s="283">
        <v>7.0129999999999999</v>
      </c>
      <c r="L7630" s="279"/>
      <c r="M7630" s="284"/>
      <c r="T7630" s="285"/>
      <c r="AT7630" s="281" t="s">
        <v>373</v>
      </c>
      <c r="AU7630" s="281" t="s">
        <v>90</v>
      </c>
      <c r="AV7630" s="280" t="s">
        <v>90</v>
      </c>
      <c r="AW7630" s="280" t="s">
        <v>31</v>
      </c>
      <c r="AX7630" s="280" t="s">
        <v>77</v>
      </c>
      <c r="AY7630" s="281" t="s">
        <v>366</v>
      </c>
    </row>
    <row r="7631" spans="2:51" s="273" customFormat="1">
      <c r="B7631" s="272"/>
      <c r="D7631" s="274" t="s">
        <v>373</v>
      </c>
      <c r="E7631" s="275" t="s">
        <v>1</v>
      </c>
      <c r="F7631" s="276" t="s">
        <v>487</v>
      </c>
      <c r="H7631" s="275" t="s">
        <v>1</v>
      </c>
      <c r="L7631" s="272"/>
      <c r="M7631" s="277"/>
      <c r="T7631" s="278"/>
      <c r="AT7631" s="275" t="s">
        <v>373</v>
      </c>
      <c r="AU7631" s="275" t="s">
        <v>90</v>
      </c>
      <c r="AV7631" s="273" t="s">
        <v>84</v>
      </c>
      <c r="AW7631" s="273" t="s">
        <v>31</v>
      </c>
      <c r="AX7631" s="273" t="s">
        <v>77</v>
      </c>
      <c r="AY7631" s="275" t="s">
        <v>366</v>
      </c>
    </row>
    <row r="7632" spans="2:51" s="280" customFormat="1">
      <c r="B7632" s="279"/>
      <c r="D7632" s="274" t="s">
        <v>373</v>
      </c>
      <c r="E7632" s="281" t="s">
        <v>1</v>
      </c>
      <c r="F7632" s="282" t="s">
        <v>6392</v>
      </c>
      <c r="H7632" s="283">
        <v>1.3120000000000001</v>
      </c>
      <c r="L7632" s="279"/>
      <c r="M7632" s="284"/>
      <c r="T7632" s="285"/>
      <c r="AT7632" s="281" t="s">
        <v>373</v>
      </c>
      <c r="AU7632" s="281" t="s">
        <v>90</v>
      </c>
      <c r="AV7632" s="280" t="s">
        <v>90</v>
      </c>
      <c r="AW7632" s="280" t="s">
        <v>31</v>
      </c>
      <c r="AX7632" s="280" t="s">
        <v>77</v>
      </c>
      <c r="AY7632" s="281" t="s">
        <v>366</v>
      </c>
    </row>
    <row r="7633" spans="2:51" s="280" customFormat="1">
      <c r="B7633" s="279"/>
      <c r="D7633" s="274" t="s">
        <v>373</v>
      </c>
      <c r="E7633" s="281" t="s">
        <v>1</v>
      </c>
      <c r="F7633" s="282" t="s">
        <v>2121</v>
      </c>
      <c r="H7633" s="283">
        <v>0.50900000000000001</v>
      </c>
      <c r="L7633" s="279"/>
      <c r="M7633" s="284"/>
      <c r="T7633" s="285"/>
      <c r="AT7633" s="281" t="s">
        <v>373</v>
      </c>
      <c r="AU7633" s="281" t="s">
        <v>90</v>
      </c>
      <c r="AV7633" s="280" t="s">
        <v>90</v>
      </c>
      <c r="AW7633" s="280" t="s">
        <v>31</v>
      </c>
      <c r="AX7633" s="280" t="s">
        <v>77</v>
      </c>
      <c r="AY7633" s="281" t="s">
        <v>366</v>
      </c>
    </row>
    <row r="7634" spans="2:51" s="280" customFormat="1">
      <c r="B7634" s="279"/>
      <c r="D7634" s="274" t="s">
        <v>373</v>
      </c>
      <c r="E7634" s="281" t="s">
        <v>1</v>
      </c>
      <c r="F7634" s="282" t="s">
        <v>2122</v>
      </c>
      <c r="H7634" s="283">
        <v>0.13500000000000001</v>
      </c>
      <c r="L7634" s="279"/>
      <c r="M7634" s="284"/>
      <c r="T7634" s="285"/>
      <c r="AT7634" s="281" t="s">
        <v>373</v>
      </c>
      <c r="AU7634" s="281" t="s">
        <v>90</v>
      </c>
      <c r="AV7634" s="280" t="s">
        <v>90</v>
      </c>
      <c r="AW7634" s="280" t="s">
        <v>31</v>
      </c>
      <c r="AX7634" s="280" t="s">
        <v>77</v>
      </c>
      <c r="AY7634" s="281" t="s">
        <v>366</v>
      </c>
    </row>
    <row r="7635" spans="2:51" s="294" customFormat="1">
      <c r="B7635" s="293"/>
      <c r="D7635" s="274" t="s">
        <v>373</v>
      </c>
      <c r="E7635" s="295" t="s">
        <v>6393</v>
      </c>
      <c r="F7635" s="296" t="s">
        <v>397</v>
      </c>
      <c r="H7635" s="297">
        <v>902.6</v>
      </c>
      <c r="L7635" s="293"/>
      <c r="M7635" s="298"/>
      <c r="T7635" s="299"/>
      <c r="AT7635" s="295" t="s">
        <v>373</v>
      </c>
      <c r="AU7635" s="295" t="s">
        <v>90</v>
      </c>
      <c r="AV7635" s="294" t="s">
        <v>149</v>
      </c>
      <c r="AW7635" s="294" t="s">
        <v>31</v>
      </c>
      <c r="AX7635" s="294" t="s">
        <v>77</v>
      </c>
      <c r="AY7635" s="295" t="s">
        <v>366</v>
      </c>
    </row>
    <row r="7636" spans="2:51" s="273" customFormat="1">
      <c r="B7636" s="272"/>
      <c r="D7636" s="274" t="s">
        <v>373</v>
      </c>
      <c r="E7636" s="275" t="s">
        <v>1</v>
      </c>
      <c r="F7636" s="276" t="s">
        <v>1586</v>
      </c>
      <c r="H7636" s="275" t="s">
        <v>1</v>
      </c>
      <c r="L7636" s="272"/>
      <c r="M7636" s="277"/>
      <c r="T7636" s="278"/>
      <c r="AT7636" s="275" t="s">
        <v>373</v>
      </c>
      <c r="AU7636" s="275" t="s">
        <v>90</v>
      </c>
      <c r="AV7636" s="273" t="s">
        <v>84</v>
      </c>
      <c r="AW7636" s="273" t="s">
        <v>31</v>
      </c>
      <c r="AX7636" s="273" t="s">
        <v>77</v>
      </c>
      <c r="AY7636" s="275" t="s">
        <v>366</v>
      </c>
    </row>
    <row r="7637" spans="2:51" s="273" customFormat="1">
      <c r="B7637" s="272"/>
      <c r="D7637" s="274" t="s">
        <v>373</v>
      </c>
      <c r="E7637" s="275" t="s">
        <v>1</v>
      </c>
      <c r="F7637" s="276" t="s">
        <v>1593</v>
      </c>
      <c r="H7637" s="275" t="s">
        <v>1</v>
      </c>
      <c r="L7637" s="272"/>
      <c r="M7637" s="277"/>
      <c r="T7637" s="278"/>
      <c r="AT7637" s="275" t="s">
        <v>373</v>
      </c>
      <c r="AU7637" s="275" t="s">
        <v>90</v>
      </c>
      <c r="AV7637" s="273" t="s">
        <v>84</v>
      </c>
      <c r="AW7637" s="273" t="s">
        <v>31</v>
      </c>
      <c r="AX7637" s="273" t="s">
        <v>77</v>
      </c>
      <c r="AY7637" s="275" t="s">
        <v>366</v>
      </c>
    </row>
    <row r="7638" spans="2:51" s="273" customFormat="1">
      <c r="B7638" s="272"/>
      <c r="D7638" s="274" t="s">
        <v>373</v>
      </c>
      <c r="E7638" s="275" t="s">
        <v>1</v>
      </c>
      <c r="F7638" s="276" t="s">
        <v>1742</v>
      </c>
      <c r="H7638" s="275" t="s">
        <v>1</v>
      </c>
      <c r="L7638" s="272"/>
      <c r="M7638" s="277"/>
      <c r="T7638" s="278"/>
      <c r="AT7638" s="275" t="s">
        <v>373</v>
      </c>
      <c r="AU7638" s="275" t="s">
        <v>90</v>
      </c>
      <c r="AV7638" s="273" t="s">
        <v>84</v>
      </c>
      <c r="AW7638" s="273" t="s">
        <v>31</v>
      </c>
      <c r="AX7638" s="273" t="s">
        <v>77</v>
      </c>
      <c r="AY7638" s="275" t="s">
        <v>366</v>
      </c>
    </row>
    <row r="7639" spans="2:51" s="280" customFormat="1">
      <c r="B7639" s="279"/>
      <c r="D7639" s="274" t="s">
        <v>373</v>
      </c>
      <c r="E7639" s="281" t="s">
        <v>1</v>
      </c>
      <c r="F7639" s="282" t="s">
        <v>6394</v>
      </c>
      <c r="H7639" s="283">
        <v>15.048999999999999</v>
      </c>
      <c r="L7639" s="279"/>
      <c r="M7639" s="284"/>
      <c r="T7639" s="285"/>
      <c r="AT7639" s="281" t="s">
        <v>373</v>
      </c>
      <c r="AU7639" s="281" t="s">
        <v>90</v>
      </c>
      <c r="AV7639" s="280" t="s">
        <v>90</v>
      </c>
      <c r="AW7639" s="280" t="s">
        <v>31</v>
      </c>
      <c r="AX7639" s="280" t="s">
        <v>77</v>
      </c>
      <c r="AY7639" s="281" t="s">
        <v>366</v>
      </c>
    </row>
    <row r="7640" spans="2:51" s="280" customFormat="1">
      <c r="B7640" s="279"/>
      <c r="D7640" s="274" t="s">
        <v>373</v>
      </c>
      <c r="E7640" s="281" t="s">
        <v>1</v>
      </c>
      <c r="F7640" s="282" t="s">
        <v>2128</v>
      </c>
      <c r="H7640" s="283">
        <v>-3.4159999999999999</v>
      </c>
      <c r="L7640" s="279"/>
      <c r="M7640" s="284"/>
      <c r="T7640" s="285"/>
      <c r="AT7640" s="281" t="s">
        <v>373</v>
      </c>
      <c r="AU7640" s="281" t="s">
        <v>90</v>
      </c>
      <c r="AV7640" s="280" t="s">
        <v>90</v>
      </c>
      <c r="AW7640" s="280" t="s">
        <v>31</v>
      </c>
      <c r="AX7640" s="280" t="s">
        <v>77</v>
      </c>
      <c r="AY7640" s="281" t="s">
        <v>366</v>
      </c>
    </row>
    <row r="7641" spans="2:51" s="280" customFormat="1">
      <c r="B7641" s="279"/>
      <c r="D7641" s="274" t="s">
        <v>373</v>
      </c>
      <c r="E7641" s="281" t="s">
        <v>1</v>
      </c>
      <c r="F7641" s="282" t="s">
        <v>2129</v>
      </c>
      <c r="H7641" s="283">
        <v>1.8540000000000001</v>
      </c>
      <c r="L7641" s="279"/>
      <c r="M7641" s="284"/>
      <c r="T7641" s="285"/>
      <c r="AT7641" s="281" t="s">
        <v>373</v>
      </c>
      <c r="AU7641" s="281" t="s">
        <v>90</v>
      </c>
      <c r="AV7641" s="280" t="s">
        <v>90</v>
      </c>
      <c r="AW7641" s="280" t="s">
        <v>31</v>
      </c>
      <c r="AX7641" s="280" t="s">
        <v>77</v>
      </c>
      <c r="AY7641" s="281" t="s">
        <v>366</v>
      </c>
    </row>
    <row r="7642" spans="2:51" s="273" customFormat="1">
      <c r="B7642" s="272"/>
      <c r="D7642" s="274" t="s">
        <v>373</v>
      </c>
      <c r="E7642" s="275" t="s">
        <v>1</v>
      </c>
      <c r="F7642" s="276" t="s">
        <v>1903</v>
      </c>
      <c r="H7642" s="275" t="s">
        <v>1</v>
      </c>
      <c r="L7642" s="272"/>
      <c r="M7642" s="277"/>
      <c r="T7642" s="278"/>
      <c r="AT7642" s="275" t="s">
        <v>373</v>
      </c>
      <c r="AU7642" s="275" t="s">
        <v>90</v>
      </c>
      <c r="AV7642" s="273" t="s">
        <v>84</v>
      </c>
      <c r="AW7642" s="273" t="s">
        <v>31</v>
      </c>
      <c r="AX7642" s="273" t="s">
        <v>77</v>
      </c>
      <c r="AY7642" s="275" t="s">
        <v>366</v>
      </c>
    </row>
    <row r="7643" spans="2:51" s="280" customFormat="1">
      <c r="B7643" s="279"/>
      <c r="D7643" s="274" t="s">
        <v>373</v>
      </c>
      <c r="E7643" s="281" t="s">
        <v>1</v>
      </c>
      <c r="F7643" s="282" t="s">
        <v>6395</v>
      </c>
      <c r="H7643" s="283">
        <v>24.562999999999999</v>
      </c>
      <c r="L7643" s="279"/>
      <c r="M7643" s="284"/>
      <c r="T7643" s="285"/>
      <c r="AT7643" s="281" t="s">
        <v>373</v>
      </c>
      <c r="AU7643" s="281" t="s">
        <v>90</v>
      </c>
      <c r="AV7643" s="280" t="s">
        <v>90</v>
      </c>
      <c r="AW7643" s="280" t="s">
        <v>31</v>
      </c>
      <c r="AX7643" s="280" t="s">
        <v>77</v>
      </c>
      <c r="AY7643" s="281" t="s">
        <v>366</v>
      </c>
    </row>
    <row r="7644" spans="2:51" s="280" customFormat="1">
      <c r="B7644" s="279"/>
      <c r="D7644" s="274" t="s">
        <v>373</v>
      </c>
      <c r="E7644" s="281" t="s">
        <v>1</v>
      </c>
      <c r="F7644" s="282" t="s">
        <v>2132</v>
      </c>
      <c r="H7644" s="283">
        <v>-5.3129999999999997</v>
      </c>
      <c r="L7644" s="279"/>
      <c r="M7644" s="284"/>
      <c r="T7644" s="285"/>
      <c r="AT7644" s="281" t="s">
        <v>373</v>
      </c>
      <c r="AU7644" s="281" t="s">
        <v>90</v>
      </c>
      <c r="AV7644" s="280" t="s">
        <v>90</v>
      </c>
      <c r="AW7644" s="280" t="s">
        <v>31</v>
      </c>
      <c r="AX7644" s="280" t="s">
        <v>77</v>
      </c>
      <c r="AY7644" s="281" t="s">
        <v>366</v>
      </c>
    </row>
    <row r="7645" spans="2:51" s="280" customFormat="1">
      <c r="B7645" s="279"/>
      <c r="D7645" s="274" t="s">
        <v>373</v>
      </c>
      <c r="E7645" s="281" t="s">
        <v>1</v>
      </c>
      <c r="F7645" s="282" t="s">
        <v>2129</v>
      </c>
      <c r="H7645" s="283">
        <v>1.8540000000000001</v>
      </c>
      <c r="L7645" s="279"/>
      <c r="M7645" s="284"/>
      <c r="T7645" s="285"/>
      <c r="AT7645" s="281" t="s">
        <v>373</v>
      </c>
      <c r="AU7645" s="281" t="s">
        <v>90</v>
      </c>
      <c r="AV7645" s="280" t="s">
        <v>90</v>
      </c>
      <c r="AW7645" s="280" t="s">
        <v>31</v>
      </c>
      <c r="AX7645" s="280" t="s">
        <v>77</v>
      </c>
      <c r="AY7645" s="281" t="s">
        <v>366</v>
      </c>
    </row>
    <row r="7646" spans="2:51" s="273" customFormat="1">
      <c r="B7646" s="272"/>
      <c r="D7646" s="274" t="s">
        <v>373</v>
      </c>
      <c r="E7646" s="275" t="s">
        <v>1</v>
      </c>
      <c r="F7646" s="276" t="s">
        <v>2133</v>
      </c>
      <c r="H7646" s="275" t="s">
        <v>1</v>
      </c>
      <c r="L7646" s="272"/>
      <c r="M7646" s="277"/>
      <c r="T7646" s="278"/>
      <c r="AT7646" s="275" t="s">
        <v>373</v>
      </c>
      <c r="AU7646" s="275" t="s">
        <v>90</v>
      </c>
      <c r="AV7646" s="273" t="s">
        <v>84</v>
      </c>
      <c r="AW7646" s="273" t="s">
        <v>31</v>
      </c>
      <c r="AX7646" s="273" t="s">
        <v>77</v>
      </c>
      <c r="AY7646" s="275" t="s">
        <v>366</v>
      </c>
    </row>
    <row r="7647" spans="2:51" s="280" customFormat="1">
      <c r="B7647" s="279"/>
      <c r="D7647" s="274" t="s">
        <v>373</v>
      </c>
      <c r="E7647" s="281" t="s">
        <v>1</v>
      </c>
      <c r="F7647" s="282" t="s">
        <v>6396</v>
      </c>
      <c r="H7647" s="283">
        <v>25.047999999999998</v>
      </c>
      <c r="L7647" s="279"/>
      <c r="M7647" s="284"/>
      <c r="T7647" s="285"/>
      <c r="AT7647" s="281" t="s">
        <v>373</v>
      </c>
      <c r="AU7647" s="281" t="s">
        <v>90</v>
      </c>
      <c r="AV7647" s="280" t="s">
        <v>90</v>
      </c>
      <c r="AW7647" s="280" t="s">
        <v>31</v>
      </c>
      <c r="AX7647" s="280" t="s">
        <v>77</v>
      </c>
      <c r="AY7647" s="281" t="s">
        <v>366</v>
      </c>
    </row>
    <row r="7648" spans="2:51" s="280" customFormat="1">
      <c r="B7648" s="279"/>
      <c r="D7648" s="274" t="s">
        <v>373</v>
      </c>
      <c r="E7648" s="281" t="s">
        <v>1</v>
      </c>
      <c r="F7648" s="282" t="s">
        <v>2135</v>
      </c>
      <c r="H7648" s="283">
        <v>-5.6950000000000003</v>
      </c>
      <c r="L7648" s="279"/>
      <c r="M7648" s="284"/>
      <c r="T7648" s="285"/>
      <c r="AT7648" s="281" t="s">
        <v>373</v>
      </c>
      <c r="AU7648" s="281" t="s">
        <v>90</v>
      </c>
      <c r="AV7648" s="280" t="s">
        <v>90</v>
      </c>
      <c r="AW7648" s="280" t="s">
        <v>31</v>
      </c>
      <c r="AX7648" s="280" t="s">
        <v>77</v>
      </c>
      <c r="AY7648" s="281" t="s">
        <v>366</v>
      </c>
    </row>
    <row r="7649" spans="2:51" s="280" customFormat="1">
      <c r="B7649" s="279"/>
      <c r="D7649" s="274" t="s">
        <v>373</v>
      </c>
      <c r="E7649" s="281" t="s">
        <v>1</v>
      </c>
      <c r="F7649" s="282" t="s">
        <v>2129</v>
      </c>
      <c r="H7649" s="283">
        <v>1.8540000000000001</v>
      </c>
      <c r="L7649" s="279"/>
      <c r="M7649" s="284"/>
      <c r="T7649" s="285"/>
      <c r="AT7649" s="281" t="s">
        <v>373</v>
      </c>
      <c r="AU7649" s="281" t="s">
        <v>90</v>
      </c>
      <c r="AV7649" s="280" t="s">
        <v>90</v>
      </c>
      <c r="AW7649" s="280" t="s">
        <v>31</v>
      </c>
      <c r="AX7649" s="280" t="s">
        <v>77</v>
      </c>
      <c r="AY7649" s="281" t="s">
        <v>366</v>
      </c>
    </row>
    <row r="7650" spans="2:51" s="273" customFormat="1">
      <c r="B7650" s="272"/>
      <c r="D7650" s="274" t="s">
        <v>373</v>
      </c>
      <c r="E7650" s="275" t="s">
        <v>1</v>
      </c>
      <c r="F7650" s="276" t="s">
        <v>1971</v>
      </c>
      <c r="H7650" s="275" t="s">
        <v>1</v>
      </c>
      <c r="L7650" s="272"/>
      <c r="M7650" s="277"/>
      <c r="T7650" s="278"/>
      <c r="AT7650" s="275" t="s">
        <v>373</v>
      </c>
      <c r="AU7650" s="275" t="s">
        <v>90</v>
      </c>
      <c r="AV7650" s="273" t="s">
        <v>84</v>
      </c>
      <c r="AW7650" s="273" t="s">
        <v>31</v>
      </c>
      <c r="AX7650" s="273" t="s">
        <v>77</v>
      </c>
      <c r="AY7650" s="275" t="s">
        <v>366</v>
      </c>
    </row>
    <row r="7651" spans="2:51" s="280" customFormat="1">
      <c r="B7651" s="279"/>
      <c r="D7651" s="274" t="s">
        <v>373</v>
      </c>
      <c r="E7651" s="281" t="s">
        <v>1</v>
      </c>
      <c r="F7651" s="282" t="s">
        <v>6397</v>
      </c>
      <c r="H7651" s="283">
        <v>24.765000000000001</v>
      </c>
      <c r="L7651" s="279"/>
      <c r="M7651" s="284"/>
      <c r="T7651" s="285"/>
      <c r="AT7651" s="281" t="s">
        <v>373</v>
      </c>
      <c r="AU7651" s="281" t="s">
        <v>90</v>
      </c>
      <c r="AV7651" s="280" t="s">
        <v>90</v>
      </c>
      <c r="AW7651" s="280" t="s">
        <v>31</v>
      </c>
      <c r="AX7651" s="280" t="s">
        <v>77</v>
      </c>
      <c r="AY7651" s="281" t="s">
        <v>366</v>
      </c>
    </row>
    <row r="7652" spans="2:51" s="280" customFormat="1">
      <c r="B7652" s="279"/>
      <c r="D7652" s="274" t="s">
        <v>373</v>
      </c>
      <c r="E7652" s="281" t="s">
        <v>1</v>
      </c>
      <c r="F7652" s="282" t="s">
        <v>2135</v>
      </c>
      <c r="H7652" s="283">
        <v>-5.6950000000000003</v>
      </c>
      <c r="L7652" s="279"/>
      <c r="M7652" s="284"/>
      <c r="T7652" s="285"/>
      <c r="AT7652" s="281" t="s">
        <v>373</v>
      </c>
      <c r="AU7652" s="281" t="s">
        <v>90</v>
      </c>
      <c r="AV7652" s="280" t="s">
        <v>90</v>
      </c>
      <c r="AW7652" s="280" t="s">
        <v>31</v>
      </c>
      <c r="AX7652" s="280" t="s">
        <v>77</v>
      </c>
      <c r="AY7652" s="281" t="s">
        <v>366</v>
      </c>
    </row>
    <row r="7653" spans="2:51" s="280" customFormat="1">
      <c r="B7653" s="279"/>
      <c r="D7653" s="274" t="s">
        <v>373</v>
      </c>
      <c r="E7653" s="281" t="s">
        <v>1</v>
      </c>
      <c r="F7653" s="282" t="s">
        <v>2129</v>
      </c>
      <c r="H7653" s="283">
        <v>1.8540000000000001</v>
      </c>
      <c r="L7653" s="279"/>
      <c r="M7653" s="284"/>
      <c r="T7653" s="285"/>
      <c r="AT7653" s="281" t="s">
        <v>373</v>
      </c>
      <c r="AU7653" s="281" t="s">
        <v>90</v>
      </c>
      <c r="AV7653" s="280" t="s">
        <v>90</v>
      </c>
      <c r="AW7653" s="280" t="s">
        <v>31</v>
      </c>
      <c r="AX7653" s="280" t="s">
        <v>77</v>
      </c>
      <c r="AY7653" s="281" t="s">
        <v>366</v>
      </c>
    </row>
    <row r="7654" spans="2:51" s="273" customFormat="1">
      <c r="B7654" s="272"/>
      <c r="D7654" s="274" t="s">
        <v>373</v>
      </c>
      <c r="E7654" s="275" t="s">
        <v>1</v>
      </c>
      <c r="F7654" s="276" t="s">
        <v>1973</v>
      </c>
      <c r="H7654" s="275" t="s">
        <v>1</v>
      </c>
      <c r="L7654" s="272"/>
      <c r="M7654" s="277"/>
      <c r="T7654" s="278"/>
      <c r="AT7654" s="275" t="s">
        <v>373</v>
      </c>
      <c r="AU7654" s="275" t="s">
        <v>90</v>
      </c>
      <c r="AV7654" s="273" t="s">
        <v>84</v>
      </c>
      <c r="AW7654" s="273" t="s">
        <v>31</v>
      </c>
      <c r="AX7654" s="273" t="s">
        <v>77</v>
      </c>
      <c r="AY7654" s="275" t="s">
        <v>366</v>
      </c>
    </row>
    <row r="7655" spans="2:51" s="280" customFormat="1">
      <c r="B7655" s="279"/>
      <c r="D7655" s="274" t="s">
        <v>373</v>
      </c>
      <c r="E7655" s="281" t="s">
        <v>1</v>
      </c>
      <c r="F7655" s="282" t="s">
        <v>6398</v>
      </c>
      <c r="H7655" s="283">
        <v>12.403</v>
      </c>
      <c r="L7655" s="279"/>
      <c r="M7655" s="284"/>
      <c r="T7655" s="285"/>
      <c r="AT7655" s="281" t="s">
        <v>373</v>
      </c>
      <c r="AU7655" s="281" t="s">
        <v>90</v>
      </c>
      <c r="AV7655" s="280" t="s">
        <v>90</v>
      </c>
      <c r="AW7655" s="280" t="s">
        <v>31</v>
      </c>
      <c r="AX7655" s="280" t="s">
        <v>77</v>
      </c>
      <c r="AY7655" s="281" t="s">
        <v>366</v>
      </c>
    </row>
    <row r="7656" spans="2:51" s="280" customFormat="1">
      <c r="B7656" s="279"/>
      <c r="D7656" s="274" t="s">
        <v>373</v>
      </c>
      <c r="E7656" s="281" t="s">
        <v>1</v>
      </c>
      <c r="F7656" s="282" t="s">
        <v>2135</v>
      </c>
      <c r="H7656" s="283">
        <v>-5.6950000000000003</v>
      </c>
      <c r="L7656" s="279"/>
      <c r="M7656" s="284"/>
      <c r="T7656" s="285"/>
      <c r="AT7656" s="281" t="s">
        <v>373</v>
      </c>
      <c r="AU7656" s="281" t="s">
        <v>90</v>
      </c>
      <c r="AV7656" s="280" t="s">
        <v>90</v>
      </c>
      <c r="AW7656" s="280" t="s">
        <v>31</v>
      </c>
      <c r="AX7656" s="280" t="s">
        <v>77</v>
      </c>
      <c r="AY7656" s="281" t="s">
        <v>366</v>
      </c>
    </row>
    <row r="7657" spans="2:51" s="280" customFormat="1">
      <c r="B7657" s="279"/>
      <c r="D7657" s="274" t="s">
        <v>373</v>
      </c>
      <c r="E7657" s="281" t="s">
        <v>1</v>
      </c>
      <c r="F7657" s="282" t="s">
        <v>2129</v>
      </c>
      <c r="H7657" s="283">
        <v>1.8540000000000001</v>
      </c>
      <c r="L7657" s="279"/>
      <c r="M7657" s="284"/>
      <c r="T7657" s="285"/>
      <c r="AT7657" s="281" t="s">
        <v>373</v>
      </c>
      <c r="AU7657" s="281" t="s">
        <v>90</v>
      </c>
      <c r="AV7657" s="280" t="s">
        <v>90</v>
      </c>
      <c r="AW7657" s="280" t="s">
        <v>31</v>
      </c>
      <c r="AX7657" s="280" t="s">
        <v>77</v>
      </c>
      <c r="AY7657" s="281" t="s">
        <v>366</v>
      </c>
    </row>
    <row r="7658" spans="2:51" s="273" customFormat="1">
      <c r="B7658" s="272"/>
      <c r="D7658" s="274" t="s">
        <v>373</v>
      </c>
      <c r="E7658" s="275" t="s">
        <v>1</v>
      </c>
      <c r="F7658" s="276" t="s">
        <v>2138</v>
      </c>
      <c r="H7658" s="275" t="s">
        <v>1</v>
      </c>
      <c r="L7658" s="272"/>
      <c r="M7658" s="277"/>
      <c r="T7658" s="278"/>
      <c r="AT7658" s="275" t="s">
        <v>373</v>
      </c>
      <c r="AU7658" s="275" t="s">
        <v>90</v>
      </c>
      <c r="AV7658" s="273" t="s">
        <v>84</v>
      </c>
      <c r="AW7658" s="273" t="s">
        <v>31</v>
      </c>
      <c r="AX7658" s="273" t="s">
        <v>77</v>
      </c>
      <c r="AY7658" s="275" t="s">
        <v>366</v>
      </c>
    </row>
    <row r="7659" spans="2:51" s="280" customFormat="1">
      <c r="B7659" s="279"/>
      <c r="D7659" s="274" t="s">
        <v>373</v>
      </c>
      <c r="E7659" s="281" t="s">
        <v>1</v>
      </c>
      <c r="F7659" s="282" t="s">
        <v>6399</v>
      </c>
      <c r="H7659" s="283">
        <v>57.122</v>
      </c>
      <c r="L7659" s="279"/>
      <c r="M7659" s="284"/>
      <c r="T7659" s="285"/>
      <c r="AT7659" s="281" t="s">
        <v>373</v>
      </c>
      <c r="AU7659" s="281" t="s">
        <v>90</v>
      </c>
      <c r="AV7659" s="280" t="s">
        <v>90</v>
      </c>
      <c r="AW7659" s="280" t="s">
        <v>31</v>
      </c>
      <c r="AX7659" s="280" t="s">
        <v>77</v>
      </c>
      <c r="AY7659" s="281" t="s">
        <v>366</v>
      </c>
    </row>
    <row r="7660" spans="2:51" s="280" customFormat="1">
      <c r="B7660" s="279"/>
      <c r="D7660" s="274" t="s">
        <v>373</v>
      </c>
      <c r="E7660" s="281" t="s">
        <v>1</v>
      </c>
      <c r="F7660" s="282" t="s">
        <v>2140</v>
      </c>
      <c r="H7660" s="283">
        <v>-17.727</v>
      </c>
      <c r="L7660" s="279"/>
      <c r="M7660" s="284"/>
      <c r="T7660" s="285"/>
      <c r="AT7660" s="281" t="s">
        <v>373</v>
      </c>
      <c r="AU7660" s="281" t="s">
        <v>90</v>
      </c>
      <c r="AV7660" s="280" t="s">
        <v>90</v>
      </c>
      <c r="AW7660" s="280" t="s">
        <v>31</v>
      </c>
      <c r="AX7660" s="280" t="s">
        <v>77</v>
      </c>
      <c r="AY7660" s="281" t="s">
        <v>366</v>
      </c>
    </row>
    <row r="7661" spans="2:51" s="280" customFormat="1" ht="22.5">
      <c r="B7661" s="279"/>
      <c r="D7661" s="274" t="s">
        <v>373</v>
      </c>
      <c r="E7661" s="281" t="s">
        <v>1</v>
      </c>
      <c r="F7661" s="282" t="s">
        <v>2141</v>
      </c>
      <c r="H7661" s="283">
        <v>9.1989999999999998</v>
      </c>
      <c r="L7661" s="279"/>
      <c r="M7661" s="284"/>
      <c r="T7661" s="285"/>
      <c r="AT7661" s="281" t="s">
        <v>373</v>
      </c>
      <c r="AU7661" s="281" t="s">
        <v>90</v>
      </c>
      <c r="AV7661" s="280" t="s">
        <v>90</v>
      </c>
      <c r="AW7661" s="280" t="s">
        <v>31</v>
      </c>
      <c r="AX7661" s="280" t="s">
        <v>77</v>
      </c>
      <c r="AY7661" s="281" t="s">
        <v>366</v>
      </c>
    </row>
    <row r="7662" spans="2:51" s="273" customFormat="1">
      <c r="B7662" s="272"/>
      <c r="D7662" s="274" t="s">
        <v>373</v>
      </c>
      <c r="E7662" s="275" t="s">
        <v>1</v>
      </c>
      <c r="F7662" s="276" t="s">
        <v>1746</v>
      </c>
      <c r="H7662" s="275" t="s">
        <v>1</v>
      </c>
      <c r="L7662" s="272"/>
      <c r="M7662" s="277"/>
      <c r="T7662" s="278"/>
      <c r="AT7662" s="275" t="s">
        <v>373</v>
      </c>
      <c r="AU7662" s="275" t="s">
        <v>90</v>
      </c>
      <c r="AV7662" s="273" t="s">
        <v>84</v>
      </c>
      <c r="AW7662" s="273" t="s">
        <v>31</v>
      </c>
      <c r="AX7662" s="273" t="s">
        <v>77</v>
      </c>
      <c r="AY7662" s="275" t="s">
        <v>366</v>
      </c>
    </row>
    <row r="7663" spans="2:51" s="280" customFormat="1">
      <c r="B7663" s="279"/>
      <c r="D7663" s="274" t="s">
        <v>373</v>
      </c>
      <c r="E7663" s="281" t="s">
        <v>1</v>
      </c>
      <c r="F7663" s="282" t="s">
        <v>6400</v>
      </c>
      <c r="H7663" s="283">
        <v>166.91399999999999</v>
      </c>
      <c r="L7663" s="279"/>
      <c r="M7663" s="284"/>
      <c r="T7663" s="285"/>
      <c r="AT7663" s="281" t="s">
        <v>373</v>
      </c>
      <c r="AU7663" s="281" t="s">
        <v>90</v>
      </c>
      <c r="AV7663" s="280" t="s">
        <v>90</v>
      </c>
      <c r="AW7663" s="280" t="s">
        <v>31</v>
      </c>
      <c r="AX7663" s="280" t="s">
        <v>77</v>
      </c>
      <c r="AY7663" s="281" t="s">
        <v>366</v>
      </c>
    </row>
    <row r="7664" spans="2:51" s="280" customFormat="1" ht="22.5">
      <c r="B7664" s="279"/>
      <c r="D7664" s="274" t="s">
        <v>373</v>
      </c>
      <c r="E7664" s="281" t="s">
        <v>1</v>
      </c>
      <c r="F7664" s="282" t="s">
        <v>2143</v>
      </c>
      <c r="H7664" s="283">
        <v>-28.57</v>
      </c>
      <c r="L7664" s="279"/>
      <c r="M7664" s="284"/>
      <c r="T7664" s="285"/>
      <c r="AT7664" s="281" t="s">
        <v>373</v>
      </c>
      <c r="AU7664" s="281" t="s">
        <v>90</v>
      </c>
      <c r="AV7664" s="280" t="s">
        <v>90</v>
      </c>
      <c r="AW7664" s="280" t="s">
        <v>31</v>
      </c>
      <c r="AX7664" s="280" t="s">
        <v>77</v>
      </c>
      <c r="AY7664" s="281" t="s">
        <v>366</v>
      </c>
    </row>
    <row r="7665" spans="2:51" s="280" customFormat="1" ht="22.5">
      <c r="B7665" s="279"/>
      <c r="D7665" s="274" t="s">
        <v>373</v>
      </c>
      <c r="E7665" s="281" t="s">
        <v>1</v>
      </c>
      <c r="F7665" s="282" t="s">
        <v>2144</v>
      </c>
      <c r="H7665" s="283">
        <v>13.595000000000001</v>
      </c>
      <c r="L7665" s="279"/>
      <c r="M7665" s="284"/>
      <c r="T7665" s="285"/>
      <c r="AT7665" s="281" t="s">
        <v>373</v>
      </c>
      <c r="AU7665" s="281" t="s">
        <v>90</v>
      </c>
      <c r="AV7665" s="280" t="s">
        <v>90</v>
      </c>
      <c r="AW7665" s="280" t="s">
        <v>31</v>
      </c>
      <c r="AX7665" s="280" t="s">
        <v>77</v>
      </c>
      <c r="AY7665" s="281" t="s">
        <v>366</v>
      </c>
    </row>
    <row r="7666" spans="2:51" s="273" customFormat="1">
      <c r="B7666" s="272"/>
      <c r="D7666" s="274" t="s">
        <v>373</v>
      </c>
      <c r="E7666" s="275" t="s">
        <v>1</v>
      </c>
      <c r="F7666" s="276" t="s">
        <v>1748</v>
      </c>
      <c r="H7666" s="275" t="s">
        <v>1</v>
      </c>
      <c r="L7666" s="272"/>
      <c r="M7666" s="277"/>
      <c r="T7666" s="278"/>
      <c r="AT7666" s="275" t="s">
        <v>373</v>
      </c>
      <c r="AU7666" s="275" t="s">
        <v>90</v>
      </c>
      <c r="AV7666" s="273" t="s">
        <v>84</v>
      </c>
      <c r="AW7666" s="273" t="s">
        <v>31</v>
      </c>
      <c r="AX7666" s="273" t="s">
        <v>77</v>
      </c>
      <c r="AY7666" s="275" t="s">
        <v>366</v>
      </c>
    </row>
    <row r="7667" spans="2:51" s="280" customFormat="1">
      <c r="B7667" s="279"/>
      <c r="D7667" s="274" t="s">
        <v>373</v>
      </c>
      <c r="E7667" s="281" t="s">
        <v>1</v>
      </c>
      <c r="F7667" s="282" t="s">
        <v>6401</v>
      </c>
      <c r="H7667" s="283">
        <v>121.931</v>
      </c>
      <c r="L7667" s="279"/>
      <c r="M7667" s="284"/>
      <c r="T7667" s="285"/>
      <c r="AT7667" s="281" t="s">
        <v>373</v>
      </c>
      <c r="AU7667" s="281" t="s">
        <v>90</v>
      </c>
      <c r="AV7667" s="280" t="s">
        <v>90</v>
      </c>
      <c r="AW7667" s="280" t="s">
        <v>31</v>
      </c>
      <c r="AX7667" s="280" t="s">
        <v>77</v>
      </c>
      <c r="AY7667" s="281" t="s">
        <v>366</v>
      </c>
    </row>
    <row r="7668" spans="2:51" s="280" customFormat="1">
      <c r="B7668" s="279"/>
      <c r="D7668" s="274" t="s">
        <v>373</v>
      </c>
      <c r="E7668" s="281" t="s">
        <v>1</v>
      </c>
      <c r="F7668" s="282" t="s">
        <v>2146</v>
      </c>
      <c r="H7668" s="283">
        <v>-15.475</v>
      </c>
      <c r="L7668" s="279"/>
      <c r="M7668" s="284"/>
      <c r="T7668" s="285"/>
      <c r="AT7668" s="281" t="s">
        <v>373</v>
      </c>
      <c r="AU7668" s="281" t="s">
        <v>90</v>
      </c>
      <c r="AV7668" s="280" t="s">
        <v>90</v>
      </c>
      <c r="AW7668" s="280" t="s">
        <v>31</v>
      </c>
      <c r="AX7668" s="280" t="s">
        <v>77</v>
      </c>
      <c r="AY7668" s="281" t="s">
        <v>366</v>
      </c>
    </row>
    <row r="7669" spans="2:51" s="280" customFormat="1">
      <c r="B7669" s="279"/>
      <c r="D7669" s="274" t="s">
        <v>373</v>
      </c>
      <c r="E7669" s="281" t="s">
        <v>1</v>
      </c>
      <c r="F7669" s="282" t="s">
        <v>2147</v>
      </c>
      <c r="H7669" s="283">
        <v>5.3230000000000004</v>
      </c>
      <c r="L7669" s="279"/>
      <c r="M7669" s="284"/>
      <c r="T7669" s="285"/>
      <c r="AT7669" s="281" t="s">
        <v>373</v>
      </c>
      <c r="AU7669" s="281" t="s">
        <v>90</v>
      </c>
      <c r="AV7669" s="280" t="s">
        <v>90</v>
      </c>
      <c r="AW7669" s="280" t="s">
        <v>31</v>
      </c>
      <c r="AX7669" s="280" t="s">
        <v>77</v>
      </c>
      <c r="AY7669" s="281" t="s">
        <v>366</v>
      </c>
    </row>
    <row r="7670" spans="2:51" s="273" customFormat="1">
      <c r="B7670" s="272"/>
      <c r="D7670" s="274" t="s">
        <v>373</v>
      </c>
      <c r="E7670" s="275" t="s">
        <v>1</v>
      </c>
      <c r="F7670" s="276" t="s">
        <v>1750</v>
      </c>
      <c r="H7670" s="275" t="s">
        <v>1</v>
      </c>
      <c r="L7670" s="272"/>
      <c r="M7670" s="277"/>
      <c r="T7670" s="278"/>
      <c r="AT7670" s="275" t="s">
        <v>373</v>
      </c>
      <c r="AU7670" s="275" t="s">
        <v>90</v>
      </c>
      <c r="AV7670" s="273" t="s">
        <v>84</v>
      </c>
      <c r="AW7670" s="273" t="s">
        <v>31</v>
      </c>
      <c r="AX7670" s="273" t="s">
        <v>77</v>
      </c>
      <c r="AY7670" s="275" t="s">
        <v>366</v>
      </c>
    </row>
    <row r="7671" spans="2:51" s="280" customFormat="1">
      <c r="B7671" s="279"/>
      <c r="D7671" s="274" t="s">
        <v>373</v>
      </c>
      <c r="E7671" s="281" t="s">
        <v>1</v>
      </c>
      <c r="F7671" s="282" t="s">
        <v>6402</v>
      </c>
      <c r="H7671" s="283">
        <v>92.584999999999994</v>
      </c>
      <c r="L7671" s="279"/>
      <c r="M7671" s="284"/>
      <c r="T7671" s="285"/>
      <c r="AT7671" s="281" t="s">
        <v>373</v>
      </c>
      <c r="AU7671" s="281" t="s">
        <v>90</v>
      </c>
      <c r="AV7671" s="280" t="s">
        <v>90</v>
      </c>
      <c r="AW7671" s="280" t="s">
        <v>31</v>
      </c>
      <c r="AX7671" s="280" t="s">
        <v>77</v>
      </c>
      <c r="AY7671" s="281" t="s">
        <v>366</v>
      </c>
    </row>
    <row r="7672" spans="2:51" s="280" customFormat="1">
      <c r="B7672" s="279"/>
      <c r="D7672" s="274" t="s">
        <v>373</v>
      </c>
      <c r="E7672" s="281" t="s">
        <v>1</v>
      </c>
      <c r="F7672" s="282" t="s">
        <v>1866</v>
      </c>
      <c r="H7672" s="283">
        <v>-12.346</v>
      </c>
      <c r="L7672" s="279"/>
      <c r="M7672" s="284"/>
      <c r="T7672" s="285"/>
      <c r="AT7672" s="281" t="s">
        <v>373</v>
      </c>
      <c r="AU7672" s="281" t="s">
        <v>90</v>
      </c>
      <c r="AV7672" s="280" t="s">
        <v>90</v>
      </c>
      <c r="AW7672" s="280" t="s">
        <v>31</v>
      </c>
      <c r="AX7672" s="280" t="s">
        <v>77</v>
      </c>
      <c r="AY7672" s="281" t="s">
        <v>366</v>
      </c>
    </row>
    <row r="7673" spans="2:51" s="280" customFormat="1">
      <c r="B7673" s="279"/>
      <c r="D7673" s="274" t="s">
        <v>373</v>
      </c>
      <c r="E7673" s="281" t="s">
        <v>1</v>
      </c>
      <c r="F7673" s="282" t="s">
        <v>1867</v>
      </c>
      <c r="H7673" s="283">
        <v>6.18</v>
      </c>
      <c r="L7673" s="279"/>
      <c r="M7673" s="284"/>
      <c r="T7673" s="285"/>
      <c r="AT7673" s="281" t="s">
        <v>373</v>
      </c>
      <c r="AU7673" s="281" t="s">
        <v>90</v>
      </c>
      <c r="AV7673" s="280" t="s">
        <v>90</v>
      </c>
      <c r="AW7673" s="280" t="s">
        <v>31</v>
      </c>
      <c r="AX7673" s="280" t="s">
        <v>77</v>
      </c>
      <c r="AY7673" s="281" t="s">
        <v>366</v>
      </c>
    </row>
    <row r="7674" spans="2:51" s="273" customFormat="1">
      <c r="B7674" s="272"/>
      <c r="D7674" s="274" t="s">
        <v>373</v>
      </c>
      <c r="E7674" s="275" t="s">
        <v>1</v>
      </c>
      <c r="F7674" s="276" t="s">
        <v>1871</v>
      </c>
      <c r="H7674" s="275" t="s">
        <v>1</v>
      </c>
      <c r="L7674" s="272"/>
      <c r="M7674" s="277"/>
      <c r="T7674" s="278"/>
      <c r="AT7674" s="275" t="s">
        <v>373</v>
      </c>
      <c r="AU7674" s="275" t="s">
        <v>90</v>
      </c>
      <c r="AV7674" s="273" t="s">
        <v>84</v>
      </c>
      <c r="AW7674" s="273" t="s">
        <v>31</v>
      </c>
      <c r="AX7674" s="273" t="s">
        <v>77</v>
      </c>
      <c r="AY7674" s="275" t="s">
        <v>366</v>
      </c>
    </row>
    <row r="7675" spans="2:51" s="280" customFormat="1">
      <c r="B7675" s="279"/>
      <c r="D7675" s="274" t="s">
        <v>373</v>
      </c>
      <c r="E7675" s="281" t="s">
        <v>1</v>
      </c>
      <c r="F7675" s="282" t="s">
        <v>6403</v>
      </c>
      <c r="H7675" s="283">
        <v>22.321000000000002</v>
      </c>
      <c r="L7675" s="279"/>
      <c r="M7675" s="284"/>
      <c r="T7675" s="285"/>
      <c r="AT7675" s="281" t="s">
        <v>373</v>
      </c>
      <c r="AU7675" s="281" t="s">
        <v>90</v>
      </c>
      <c r="AV7675" s="280" t="s">
        <v>90</v>
      </c>
      <c r="AW7675" s="280" t="s">
        <v>31</v>
      </c>
      <c r="AX7675" s="280" t="s">
        <v>77</v>
      </c>
      <c r="AY7675" s="281" t="s">
        <v>366</v>
      </c>
    </row>
    <row r="7676" spans="2:51" s="280" customFormat="1">
      <c r="B7676" s="279"/>
      <c r="D7676" s="274" t="s">
        <v>373</v>
      </c>
      <c r="E7676" s="281" t="s">
        <v>1</v>
      </c>
      <c r="F7676" s="282" t="s">
        <v>1873</v>
      </c>
      <c r="H7676" s="283">
        <v>-7.0330000000000004</v>
      </c>
      <c r="L7676" s="279"/>
      <c r="M7676" s="284"/>
      <c r="T7676" s="285"/>
      <c r="AT7676" s="281" t="s">
        <v>373</v>
      </c>
      <c r="AU7676" s="281" t="s">
        <v>90</v>
      </c>
      <c r="AV7676" s="280" t="s">
        <v>90</v>
      </c>
      <c r="AW7676" s="280" t="s">
        <v>31</v>
      </c>
      <c r="AX7676" s="280" t="s">
        <v>77</v>
      </c>
      <c r="AY7676" s="281" t="s">
        <v>366</v>
      </c>
    </row>
    <row r="7677" spans="2:51" s="280" customFormat="1">
      <c r="B7677" s="279"/>
      <c r="D7677" s="274" t="s">
        <v>373</v>
      </c>
      <c r="E7677" s="281" t="s">
        <v>1</v>
      </c>
      <c r="F7677" s="282" t="s">
        <v>1874</v>
      </c>
      <c r="H7677" s="283">
        <v>1.929</v>
      </c>
      <c r="L7677" s="279"/>
      <c r="M7677" s="284"/>
      <c r="T7677" s="285"/>
      <c r="AT7677" s="281" t="s">
        <v>373</v>
      </c>
      <c r="AU7677" s="281" t="s">
        <v>90</v>
      </c>
      <c r="AV7677" s="280" t="s">
        <v>90</v>
      </c>
      <c r="AW7677" s="280" t="s">
        <v>31</v>
      </c>
      <c r="AX7677" s="280" t="s">
        <v>77</v>
      </c>
      <c r="AY7677" s="281" t="s">
        <v>366</v>
      </c>
    </row>
    <row r="7678" spans="2:51" s="273" customFormat="1">
      <c r="B7678" s="272"/>
      <c r="D7678" s="274" t="s">
        <v>373</v>
      </c>
      <c r="E7678" s="275" t="s">
        <v>1</v>
      </c>
      <c r="F7678" s="276" t="s">
        <v>1875</v>
      </c>
      <c r="H7678" s="275" t="s">
        <v>1</v>
      </c>
      <c r="L7678" s="272"/>
      <c r="M7678" s="277"/>
      <c r="T7678" s="278"/>
      <c r="AT7678" s="275" t="s">
        <v>373</v>
      </c>
      <c r="AU7678" s="275" t="s">
        <v>90</v>
      </c>
      <c r="AV7678" s="273" t="s">
        <v>84</v>
      </c>
      <c r="AW7678" s="273" t="s">
        <v>31</v>
      </c>
      <c r="AX7678" s="273" t="s">
        <v>77</v>
      </c>
      <c r="AY7678" s="275" t="s">
        <v>366</v>
      </c>
    </row>
    <row r="7679" spans="2:51" s="280" customFormat="1">
      <c r="B7679" s="279"/>
      <c r="D7679" s="274" t="s">
        <v>373</v>
      </c>
      <c r="E7679" s="281" t="s">
        <v>1</v>
      </c>
      <c r="F7679" s="282" t="s">
        <v>6404</v>
      </c>
      <c r="H7679" s="283">
        <v>11.13</v>
      </c>
      <c r="L7679" s="279"/>
      <c r="M7679" s="284"/>
      <c r="T7679" s="285"/>
      <c r="AT7679" s="281" t="s">
        <v>373</v>
      </c>
      <c r="AU7679" s="281" t="s">
        <v>90</v>
      </c>
      <c r="AV7679" s="280" t="s">
        <v>90</v>
      </c>
      <c r="AW7679" s="280" t="s">
        <v>31</v>
      </c>
      <c r="AX7679" s="280" t="s">
        <v>77</v>
      </c>
      <c r="AY7679" s="281" t="s">
        <v>366</v>
      </c>
    </row>
    <row r="7680" spans="2:51" s="280" customFormat="1">
      <c r="B7680" s="279"/>
      <c r="D7680" s="274" t="s">
        <v>373</v>
      </c>
      <c r="E7680" s="281" t="s">
        <v>1</v>
      </c>
      <c r="F7680" s="282" t="s">
        <v>1877</v>
      </c>
      <c r="H7680" s="283">
        <v>-3.0870000000000002</v>
      </c>
      <c r="L7680" s="279"/>
      <c r="M7680" s="284"/>
      <c r="T7680" s="285"/>
      <c r="AT7680" s="281" t="s">
        <v>373</v>
      </c>
      <c r="AU7680" s="281" t="s">
        <v>90</v>
      </c>
      <c r="AV7680" s="280" t="s">
        <v>90</v>
      </c>
      <c r="AW7680" s="280" t="s">
        <v>31</v>
      </c>
      <c r="AX7680" s="280" t="s">
        <v>77</v>
      </c>
      <c r="AY7680" s="281" t="s">
        <v>366</v>
      </c>
    </row>
    <row r="7681" spans="2:51" s="280" customFormat="1">
      <c r="B7681" s="279"/>
      <c r="D7681" s="274" t="s">
        <v>373</v>
      </c>
      <c r="E7681" s="281" t="s">
        <v>1</v>
      </c>
      <c r="F7681" s="282" t="s">
        <v>1878</v>
      </c>
      <c r="H7681" s="283">
        <v>1.5449999999999999</v>
      </c>
      <c r="L7681" s="279"/>
      <c r="M7681" s="284"/>
      <c r="T7681" s="285"/>
      <c r="AT7681" s="281" t="s">
        <v>373</v>
      </c>
      <c r="AU7681" s="281" t="s">
        <v>90</v>
      </c>
      <c r="AV7681" s="280" t="s">
        <v>90</v>
      </c>
      <c r="AW7681" s="280" t="s">
        <v>31</v>
      </c>
      <c r="AX7681" s="280" t="s">
        <v>77</v>
      </c>
      <c r="AY7681" s="281" t="s">
        <v>366</v>
      </c>
    </row>
    <row r="7682" spans="2:51" s="273" customFormat="1">
      <c r="B7682" s="272"/>
      <c r="D7682" s="274" t="s">
        <v>373</v>
      </c>
      <c r="E7682" s="275" t="s">
        <v>1</v>
      </c>
      <c r="F7682" s="276" t="s">
        <v>1752</v>
      </c>
      <c r="H7682" s="275" t="s">
        <v>1</v>
      </c>
      <c r="L7682" s="272"/>
      <c r="M7682" s="277"/>
      <c r="T7682" s="278"/>
      <c r="AT7682" s="275" t="s">
        <v>373</v>
      </c>
      <c r="AU7682" s="275" t="s">
        <v>90</v>
      </c>
      <c r="AV7682" s="273" t="s">
        <v>84</v>
      </c>
      <c r="AW7682" s="273" t="s">
        <v>31</v>
      </c>
      <c r="AX7682" s="273" t="s">
        <v>77</v>
      </c>
      <c r="AY7682" s="275" t="s">
        <v>366</v>
      </c>
    </row>
    <row r="7683" spans="2:51" s="280" customFormat="1">
      <c r="B7683" s="279"/>
      <c r="D7683" s="274" t="s">
        <v>373</v>
      </c>
      <c r="E7683" s="281" t="s">
        <v>1</v>
      </c>
      <c r="F7683" s="282" t="s">
        <v>6405</v>
      </c>
      <c r="H7683" s="283">
        <v>8.08</v>
      </c>
      <c r="L7683" s="279"/>
      <c r="M7683" s="284"/>
      <c r="T7683" s="285"/>
      <c r="AT7683" s="281" t="s">
        <v>373</v>
      </c>
      <c r="AU7683" s="281" t="s">
        <v>90</v>
      </c>
      <c r="AV7683" s="280" t="s">
        <v>90</v>
      </c>
      <c r="AW7683" s="280" t="s">
        <v>31</v>
      </c>
      <c r="AX7683" s="280" t="s">
        <v>77</v>
      </c>
      <c r="AY7683" s="281" t="s">
        <v>366</v>
      </c>
    </row>
    <row r="7684" spans="2:51" s="280" customFormat="1">
      <c r="B7684" s="279"/>
      <c r="D7684" s="274" t="s">
        <v>373</v>
      </c>
      <c r="E7684" s="281" t="s">
        <v>1</v>
      </c>
      <c r="F7684" s="282" t="s">
        <v>1877</v>
      </c>
      <c r="H7684" s="283">
        <v>-3.0870000000000002</v>
      </c>
      <c r="L7684" s="279"/>
      <c r="M7684" s="284"/>
      <c r="T7684" s="285"/>
      <c r="AT7684" s="281" t="s">
        <v>373</v>
      </c>
      <c r="AU7684" s="281" t="s">
        <v>90</v>
      </c>
      <c r="AV7684" s="280" t="s">
        <v>90</v>
      </c>
      <c r="AW7684" s="280" t="s">
        <v>31</v>
      </c>
      <c r="AX7684" s="280" t="s">
        <v>77</v>
      </c>
      <c r="AY7684" s="281" t="s">
        <v>366</v>
      </c>
    </row>
    <row r="7685" spans="2:51" s="280" customFormat="1">
      <c r="B7685" s="279"/>
      <c r="D7685" s="274" t="s">
        <v>373</v>
      </c>
      <c r="E7685" s="281" t="s">
        <v>1</v>
      </c>
      <c r="F7685" s="282" t="s">
        <v>1878</v>
      </c>
      <c r="H7685" s="283">
        <v>1.5449999999999999</v>
      </c>
      <c r="L7685" s="279"/>
      <c r="M7685" s="284"/>
      <c r="T7685" s="285"/>
      <c r="AT7685" s="281" t="s">
        <v>373</v>
      </c>
      <c r="AU7685" s="281" t="s">
        <v>90</v>
      </c>
      <c r="AV7685" s="280" t="s">
        <v>90</v>
      </c>
      <c r="AW7685" s="280" t="s">
        <v>31</v>
      </c>
      <c r="AX7685" s="280" t="s">
        <v>77</v>
      </c>
      <c r="AY7685" s="281" t="s">
        <v>366</v>
      </c>
    </row>
    <row r="7686" spans="2:51" s="280" customFormat="1">
      <c r="B7686" s="279"/>
      <c r="D7686" s="274" t="s">
        <v>373</v>
      </c>
      <c r="E7686" s="281" t="s">
        <v>1</v>
      </c>
      <c r="F7686" s="282" t="s">
        <v>1883</v>
      </c>
      <c r="H7686" s="283">
        <v>2.9430000000000001</v>
      </c>
      <c r="L7686" s="279"/>
      <c r="M7686" s="284"/>
      <c r="T7686" s="285"/>
      <c r="AT7686" s="281" t="s">
        <v>373</v>
      </c>
      <c r="AU7686" s="281" t="s">
        <v>90</v>
      </c>
      <c r="AV7686" s="280" t="s">
        <v>90</v>
      </c>
      <c r="AW7686" s="280" t="s">
        <v>31</v>
      </c>
      <c r="AX7686" s="280" t="s">
        <v>77</v>
      </c>
      <c r="AY7686" s="281" t="s">
        <v>366</v>
      </c>
    </row>
    <row r="7687" spans="2:51" s="273" customFormat="1">
      <c r="B7687" s="272"/>
      <c r="D7687" s="274" t="s">
        <v>373</v>
      </c>
      <c r="E7687" s="275" t="s">
        <v>1</v>
      </c>
      <c r="F7687" s="276" t="s">
        <v>1811</v>
      </c>
      <c r="H7687" s="275" t="s">
        <v>1</v>
      </c>
      <c r="L7687" s="272"/>
      <c r="M7687" s="277"/>
      <c r="T7687" s="278"/>
      <c r="AT7687" s="275" t="s">
        <v>373</v>
      </c>
      <c r="AU7687" s="275" t="s">
        <v>90</v>
      </c>
      <c r="AV7687" s="273" t="s">
        <v>84</v>
      </c>
      <c r="AW7687" s="273" t="s">
        <v>31</v>
      </c>
      <c r="AX7687" s="273" t="s">
        <v>77</v>
      </c>
      <c r="AY7687" s="275" t="s">
        <v>366</v>
      </c>
    </row>
    <row r="7688" spans="2:51" s="280" customFormat="1">
      <c r="B7688" s="279"/>
      <c r="D7688" s="274" t="s">
        <v>373</v>
      </c>
      <c r="E7688" s="281" t="s">
        <v>1</v>
      </c>
      <c r="F7688" s="282" t="s">
        <v>2149</v>
      </c>
      <c r="H7688" s="283">
        <v>12.429</v>
      </c>
      <c r="L7688" s="279"/>
      <c r="M7688" s="284"/>
      <c r="T7688" s="285"/>
      <c r="AT7688" s="281" t="s">
        <v>373</v>
      </c>
      <c r="AU7688" s="281" t="s">
        <v>90</v>
      </c>
      <c r="AV7688" s="280" t="s">
        <v>90</v>
      </c>
      <c r="AW7688" s="280" t="s">
        <v>31</v>
      </c>
      <c r="AX7688" s="280" t="s">
        <v>77</v>
      </c>
      <c r="AY7688" s="281" t="s">
        <v>366</v>
      </c>
    </row>
    <row r="7689" spans="2:51" s="280" customFormat="1">
      <c r="B7689" s="279"/>
      <c r="D7689" s="274" t="s">
        <v>373</v>
      </c>
      <c r="E7689" s="281" t="s">
        <v>1</v>
      </c>
      <c r="F7689" s="282" t="s">
        <v>2150</v>
      </c>
      <c r="H7689" s="283">
        <v>-2.698</v>
      </c>
      <c r="L7689" s="279"/>
      <c r="M7689" s="284"/>
      <c r="T7689" s="285"/>
      <c r="AT7689" s="281" t="s">
        <v>373</v>
      </c>
      <c r="AU7689" s="281" t="s">
        <v>90</v>
      </c>
      <c r="AV7689" s="280" t="s">
        <v>90</v>
      </c>
      <c r="AW7689" s="280" t="s">
        <v>31</v>
      </c>
      <c r="AX7689" s="280" t="s">
        <v>77</v>
      </c>
      <c r="AY7689" s="281" t="s">
        <v>366</v>
      </c>
    </row>
    <row r="7690" spans="2:51" s="280" customFormat="1">
      <c r="B7690" s="279"/>
      <c r="D7690" s="274" t="s">
        <v>373</v>
      </c>
      <c r="E7690" s="281" t="s">
        <v>1</v>
      </c>
      <c r="F7690" s="282" t="s">
        <v>2151</v>
      </c>
      <c r="H7690" s="283">
        <v>2.6829999999999998</v>
      </c>
      <c r="L7690" s="279"/>
      <c r="M7690" s="284"/>
      <c r="T7690" s="285"/>
      <c r="AT7690" s="281" t="s">
        <v>373</v>
      </c>
      <c r="AU7690" s="281" t="s">
        <v>90</v>
      </c>
      <c r="AV7690" s="280" t="s">
        <v>90</v>
      </c>
      <c r="AW7690" s="280" t="s">
        <v>31</v>
      </c>
      <c r="AX7690" s="280" t="s">
        <v>77</v>
      </c>
      <c r="AY7690" s="281" t="s">
        <v>366</v>
      </c>
    </row>
    <row r="7691" spans="2:51" s="273" customFormat="1">
      <c r="B7691" s="272"/>
      <c r="D7691" s="274" t="s">
        <v>373</v>
      </c>
      <c r="E7691" s="275" t="s">
        <v>1</v>
      </c>
      <c r="F7691" s="276" t="s">
        <v>1594</v>
      </c>
      <c r="H7691" s="275" t="s">
        <v>1</v>
      </c>
      <c r="L7691" s="272"/>
      <c r="M7691" s="277"/>
      <c r="T7691" s="278"/>
      <c r="AT7691" s="275" t="s">
        <v>373</v>
      </c>
      <c r="AU7691" s="275" t="s">
        <v>90</v>
      </c>
      <c r="AV7691" s="273" t="s">
        <v>84</v>
      </c>
      <c r="AW7691" s="273" t="s">
        <v>31</v>
      </c>
      <c r="AX7691" s="273" t="s">
        <v>77</v>
      </c>
      <c r="AY7691" s="275" t="s">
        <v>366</v>
      </c>
    </row>
    <row r="7692" spans="2:51" s="280" customFormat="1">
      <c r="B7692" s="279"/>
      <c r="D7692" s="274" t="s">
        <v>373</v>
      </c>
      <c r="E7692" s="281" t="s">
        <v>1</v>
      </c>
      <c r="F7692" s="282" t="s">
        <v>2152</v>
      </c>
      <c r="H7692" s="283">
        <v>17.683</v>
      </c>
      <c r="L7692" s="279"/>
      <c r="M7692" s="284"/>
      <c r="T7692" s="285"/>
      <c r="AT7692" s="281" t="s">
        <v>373</v>
      </c>
      <c r="AU7692" s="281" t="s">
        <v>90</v>
      </c>
      <c r="AV7692" s="280" t="s">
        <v>90</v>
      </c>
      <c r="AW7692" s="280" t="s">
        <v>31</v>
      </c>
      <c r="AX7692" s="280" t="s">
        <v>77</v>
      </c>
      <c r="AY7692" s="281" t="s">
        <v>366</v>
      </c>
    </row>
    <row r="7693" spans="2:51" s="280" customFormat="1">
      <c r="B7693" s="279"/>
      <c r="D7693" s="274" t="s">
        <v>373</v>
      </c>
      <c r="E7693" s="281" t="s">
        <v>1</v>
      </c>
      <c r="F7693" s="282" t="s">
        <v>2153</v>
      </c>
      <c r="H7693" s="283">
        <v>-5.6719999999999997</v>
      </c>
      <c r="L7693" s="279"/>
      <c r="M7693" s="284"/>
      <c r="T7693" s="285"/>
      <c r="AT7693" s="281" t="s">
        <v>373</v>
      </c>
      <c r="AU7693" s="281" t="s">
        <v>90</v>
      </c>
      <c r="AV7693" s="280" t="s">
        <v>90</v>
      </c>
      <c r="AW7693" s="280" t="s">
        <v>31</v>
      </c>
      <c r="AX7693" s="280" t="s">
        <v>77</v>
      </c>
      <c r="AY7693" s="281" t="s">
        <v>366</v>
      </c>
    </row>
    <row r="7694" spans="2:51" s="273" customFormat="1">
      <c r="B7694" s="272"/>
      <c r="D7694" s="274" t="s">
        <v>373</v>
      </c>
      <c r="E7694" s="275" t="s">
        <v>1</v>
      </c>
      <c r="F7694" s="276" t="s">
        <v>1809</v>
      </c>
      <c r="H7694" s="275" t="s">
        <v>1</v>
      </c>
      <c r="L7694" s="272"/>
      <c r="M7694" s="277"/>
      <c r="T7694" s="278"/>
      <c r="AT7694" s="275" t="s">
        <v>373</v>
      </c>
      <c r="AU7694" s="275" t="s">
        <v>90</v>
      </c>
      <c r="AV7694" s="273" t="s">
        <v>84</v>
      </c>
      <c r="AW7694" s="273" t="s">
        <v>31</v>
      </c>
      <c r="AX7694" s="273" t="s">
        <v>77</v>
      </c>
      <c r="AY7694" s="275" t="s">
        <v>366</v>
      </c>
    </row>
    <row r="7695" spans="2:51" s="280" customFormat="1">
      <c r="B7695" s="279"/>
      <c r="D7695" s="274" t="s">
        <v>373</v>
      </c>
      <c r="E7695" s="281" t="s">
        <v>1</v>
      </c>
      <c r="F7695" s="282" t="s">
        <v>2154</v>
      </c>
      <c r="H7695" s="283">
        <v>8.5399999999999991</v>
      </c>
      <c r="L7695" s="279"/>
      <c r="M7695" s="284"/>
      <c r="T7695" s="285"/>
      <c r="AT7695" s="281" t="s">
        <v>373</v>
      </c>
      <c r="AU7695" s="281" t="s">
        <v>90</v>
      </c>
      <c r="AV7695" s="280" t="s">
        <v>90</v>
      </c>
      <c r="AW7695" s="280" t="s">
        <v>31</v>
      </c>
      <c r="AX7695" s="280" t="s">
        <v>77</v>
      </c>
      <c r="AY7695" s="281" t="s">
        <v>366</v>
      </c>
    </row>
    <row r="7696" spans="2:51" s="280" customFormat="1">
      <c r="B7696" s="279"/>
      <c r="D7696" s="274" t="s">
        <v>373</v>
      </c>
      <c r="E7696" s="281" t="s">
        <v>1</v>
      </c>
      <c r="F7696" s="282" t="s">
        <v>2155</v>
      </c>
      <c r="H7696" s="283">
        <v>-1.236</v>
      </c>
      <c r="L7696" s="279"/>
      <c r="M7696" s="284"/>
      <c r="T7696" s="285"/>
      <c r="AT7696" s="281" t="s">
        <v>373</v>
      </c>
      <c r="AU7696" s="281" t="s">
        <v>90</v>
      </c>
      <c r="AV7696" s="280" t="s">
        <v>90</v>
      </c>
      <c r="AW7696" s="280" t="s">
        <v>31</v>
      </c>
      <c r="AX7696" s="280" t="s">
        <v>77</v>
      </c>
      <c r="AY7696" s="281" t="s">
        <v>366</v>
      </c>
    </row>
    <row r="7697" spans="2:51" s="280" customFormat="1">
      <c r="B7697" s="279"/>
      <c r="D7697" s="274" t="s">
        <v>373</v>
      </c>
      <c r="E7697" s="281" t="s">
        <v>1</v>
      </c>
      <c r="F7697" s="282" t="s">
        <v>2156</v>
      </c>
      <c r="H7697" s="283">
        <v>2.2850000000000001</v>
      </c>
      <c r="L7697" s="279"/>
      <c r="M7697" s="284"/>
      <c r="T7697" s="285"/>
      <c r="AT7697" s="281" t="s">
        <v>373</v>
      </c>
      <c r="AU7697" s="281" t="s">
        <v>90</v>
      </c>
      <c r="AV7697" s="280" t="s">
        <v>90</v>
      </c>
      <c r="AW7697" s="280" t="s">
        <v>31</v>
      </c>
      <c r="AX7697" s="280" t="s">
        <v>77</v>
      </c>
      <c r="AY7697" s="281" t="s">
        <v>366</v>
      </c>
    </row>
    <row r="7698" spans="2:51" s="273" customFormat="1">
      <c r="B7698" s="272"/>
      <c r="D7698" s="274" t="s">
        <v>373</v>
      </c>
      <c r="E7698" s="275" t="s">
        <v>1</v>
      </c>
      <c r="F7698" s="276" t="s">
        <v>1981</v>
      </c>
      <c r="H7698" s="275" t="s">
        <v>1</v>
      </c>
      <c r="L7698" s="272"/>
      <c r="M7698" s="277"/>
      <c r="T7698" s="278"/>
      <c r="AT7698" s="275" t="s">
        <v>373</v>
      </c>
      <c r="AU7698" s="275" t="s">
        <v>90</v>
      </c>
      <c r="AV7698" s="273" t="s">
        <v>84</v>
      </c>
      <c r="AW7698" s="273" t="s">
        <v>31</v>
      </c>
      <c r="AX7698" s="273" t="s">
        <v>77</v>
      </c>
      <c r="AY7698" s="275" t="s">
        <v>366</v>
      </c>
    </row>
    <row r="7699" spans="2:51" s="280" customFormat="1">
      <c r="B7699" s="279"/>
      <c r="D7699" s="274" t="s">
        <v>373</v>
      </c>
      <c r="E7699" s="281" t="s">
        <v>1</v>
      </c>
      <c r="F7699" s="282" t="s">
        <v>6406</v>
      </c>
      <c r="H7699" s="283">
        <v>63.231000000000002</v>
      </c>
      <c r="L7699" s="279"/>
      <c r="M7699" s="284"/>
      <c r="T7699" s="285"/>
      <c r="AT7699" s="281" t="s">
        <v>373</v>
      </c>
      <c r="AU7699" s="281" t="s">
        <v>90</v>
      </c>
      <c r="AV7699" s="280" t="s">
        <v>90</v>
      </c>
      <c r="AW7699" s="280" t="s">
        <v>31</v>
      </c>
      <c r="AX7699" s="280" t="s">
        <v>77</v>
      </c>
      <c r="AY7699" s="281" t="s">
        <v>366</v>
      </c>
    </row>
    <row r="7700" spans="2:51" s="280" customFormat="1" ht="22.5">
      <c r="B7700" s="279"/>
      <c r="D7700" s="274" t="s">
        <v>373</v>
      </c>
      <c r="E7700" s="281" t="s">
        <v>1</v>
      </c>
      <c r="F7700" s="282" t="s">
        <v>2162</v>
      </c>
      <c r="H7700" s="283">
        <v>-18.704999999999998</v>
      </c>
      <c r="L7700" s="279"/>
      <c r="M7700" s="284"/>
      <c r="T7700" s="285"/>
      <c r="AT7700" s="281" t="s">
        <v>373</v>
      </c>
      <c r="AU7700" s="281" t="s">
        <v>90</v>
      </c>
      <c r="AV7700" s="280" t="s">
        <v>90</v>
      </c>
      <c r="AW7700" s="280" t="s">
        <v>31</v>
      </c>
      <c r="AX7700" s="280" t="s">
        <v>77</v>
      </c>
      <c r="AY7700" s="281" t="s">
        <v>366</v>
      </c>
    </row>
    <row r="7701" spans="2:51" s="280" customFormat="1">
      <c r="B7701" s="279"/>
      <c r="D7701" s="274" t="s">
        <v>373</v>
      </c>
      <c r="E7701" s="281" t="s">
        <v>1</v>
      </c>
      <c r="F7701" s="282" t="s">
        <v>2163</v>
      </c>
      <c r="H7701" s="283">
        <v>2.335</v>
      </c>
      <c r="L7701" s="279"/>
      <c r="M7701" s="284"/>
      <c r="T7701" s="285"/>
      <c r="AT7701" s="281" t="s">
        <v>373</v>
      </c>
      <c r="AU7701" s="281" t="s">
        <v>90</v>
      </c>
      <c r="AV7701" s="280" t="s">
        <v>90</v>
      </c>
      <c r="AW7701" s="280" t="s">
        <v>31</v>
      </c>
      <c r="AX7701" s="280" t="s">
        <v>77</v>
      </c>
      <c r="AY7701" s="281" t="s">
        <v>366</v>
      </c>
    </row>
    <row r="7702" spans="2:51" s="273" customFormat="1">
      <c r="B7702" s="272"/>
      <c r="D7702" s="274" t="s">
        <v>373</v>
      </c>
      <c r="E7702" s="275" t="s">
        <v>1</v>
      </c>
      <c r="F7702" s="276" t="s">
        <v>2164</v>
      </c>
      <c r="H7702" s="275" t="s">
        <v>1</v>
      </c>
      <c r="L7702" s="272"/>
      <c r="M7702" s="277"/>
      <c r="T7702" s="278"/>
      <c r="AT7702" s="275" t="s">
        <v>373</v>
      </c>
      <c r="AU7702" s="275" t="s">
        <v>90</v>
      </c>
      <c r="AV7702" s="273" t="s">
        <v>84</v>
      </c>
      <c r="AW7702" s="273" t="s">
        <v>31</v>
      </c>
      <c r="AX7702" s="273" t="s">
        <v>77</v>
      </c>
      <c r="AY7702" s="275" t="s">
        <v>366</v>
      </c>
    </row>
    <row r="7703" spans="2:51" s="280" customFormat="1">
      <c r="B7703" s="279"/>
      <c r="D7703" s="274" t="s">
        <v>373</v>
      </c>
      <c r="E7703" s="281" t="s">
        <v>1</v>
      </c>
      <c r="F7703" s="282" t="s">
        <v>6407</v>
      </c>
      <c r="H7703" s="283">
        <v>15.747999999999999</v>
      </c>
      <c r="L7703" s="279"/>
      <c r="M7703" s="284"/>
      <c r="T7703" s="285"/>
      <c r="AT7703" s="281" t="s">
        <v>373</v>
      </c>
      <c r="AU7703" s="281" t="s">
        <v>90</v>
      </c>
      <c r="AV7703" s="280" t="s">
        <v>90</v>
      </c>
      <c r="AW7703" s="280" t="s">
        <v>31</v>
      </c>
      <c r="AX7703" s="280" t="s">
        <v>77</v>
      </c>
      <c r="AY7703" s="281" t="s">
        <v>366</v>
      </c>
    </row>
    <row r="7704" spans="2:51" s="280" customFormat="1">
      <c r="B7704" s="279"/>
      <c r="D7704" s="274" t="s">
        <v>373</v>
      </c>
      <c r="E7704" s="281" t="s">
        <v>1</v>
      </c>
      <c r="F7704" s="282" t="s">
        <v>2166</v>
      </c>
      <c r="H7704" s="283">
        <v>-1.419</v>
      </c>
      <c r="L7704" s="279"/>
      <c r="M7704" s="284"/>
      <c r="T7704" s="285"/>
      <c r="AT7704" s="281" t="s">
        <v>373</v>
      </c>
      <c r="AU7704" s="281" t="s">
        <v>90</v>
      </c>
      <c r="AV7704" s="280" t="s">
        <v>90</v>
      </c>
      <c r="AW7704" s="280" t="s">
        <v>31</v>
      </c>
      <c r="AX7704" s="280" t="s">
        <v>77</v>
      </c>
      <c r="AY7704" s="281" t="s">
        <v>366</v>
      </c>
    </row>
    <row r="7705" spans="2:51" s="273" customFormat="1">
      <c r="B7705" s="272"/>
      <c r="D7705" s="274" t="s">
        <v>373</v>
      </c>
      <c r="E7705" s="275" t="s">
        <v>1</v>
      </c>
      <c r="F7705" s="276" t="s">
        <v>2167</v>
      </c>
      <c r="H7705" s="275" t="s">
        <v>1</v>
      </c>
      <c r="L7705" s="272"/>
      <c r="M7705" s="277"/>
      <c r="T7705" s="278"/>
      <c r="AT7705" s="275" t="s">
        <v>373</v>
      </c>
      <c r="AU7705" s="275" t="s">
        <v>90</v>
      </c>
      <c r="AV7705" s="273" t="s">
        <v>84</v>
      </c>
      <c r="AW7705" s="273" t="s">
        <v>31</v>
      </c>
      <c r="AX7705" s="273" t="s">
        <v>77</v>
      </c>
      <c r="AY7705" s="275" t="s">
        <v>366</v>
      </c>
    </row>
    <row r="7706" spans="2:51" s="280" customFormat="1">
      <c r="B7706" s="279"/>
      <c r="D7706" s="274" t="s">
        <v>373</v>
      </c>
      <c r="E7706" s="281" t="s">
        <v>1</v>
      </c>
      <c r="F7706" s="282" t="s">
        <v>2168</v>
      </c>
      <c r="H7706" s="283">
        <v>36.612000000000002</v>
      </c>
      <c r="L7706" s="279"/>
      <c r="M7706" s="284"/>
      <c r="T7706" s="285"/>
      <c r="AT7706" s="281" t="s">
        <v>373</v>
      </c>
      <c r="AU7706" s="281" t="s">
        <v>90</v>
      </c>
      <c r="AV7706" s="280" t="s">
        <v>90</v>
      </c>
      <c r="AW7706" s="280" t="s">
        <v>31</v>
      </c>
      <c r="AX7706" s="280" t="s">
        <v>77</v>
      </c>
      <c r="AY7706" s="281" t="s">
        <v>366</v>
      </c>
    </row>
    <row r="7707" spans="2:51" s="280" customFormat="1">
      <c r="B7707" s="279"/>
      <c r="D7707" s="274" t="s">
        <v>373</v>
      </c>
      <c r="E7707" s="281" t="s">
        <v>1</v>
      </c>
      <c r="F7707" s="282" t="s">
        <v>2169</v>
      </c>
      <c r="H7707" s="283">
        <v>56.581000000000003</v>
      </c>
      <c r="L7707" s="279"/>
      <c r="M7707" s="284"/>
      <c r="T7707" s="285"/>
      <c r="AT7707" s="281" t="s">
        <v>373</v>
      </c>
      <c r="AU7707" s="281" t="s">
        <v>90</v>
      </c>
      <c r="AV7707" s="280" t="s">
        <v>90</v>
      </c>
      <c r="AW7707" s="280" t="s">
        <v>31</v>
      </c>
      <c r="AX7707" s="280" t="s">
        <v>77</v>
      </c>
      <c r="AY7707" s="281" t="s">
        <v>366</v>
      </c>
    </row>
    <row r="7708" spans="2:51" s="280" customFormat="1">
      <c r="B7708" s="279"/>
      <c r="D7708" s="274" t="s">
        <v>373</v>
      </c>
      <c r="E7708" s="281" t="s">
        <v>1</v>
      </c>
      <c r="F7708" s="282" t="s">
        <v>2170</v>
      </c>
      <c r="H7708" s="283">
        <v>-17.954999999999998</v>
      </c>
      <c r="L7708" s="279"/>
      <c r="M7708" s="284"/>
      <c r="T7708" s="285"/>
      <c r="AT7708" s="281" t="s">
        <v>373</v>
      </c>
      <c r="AU7708" s="281" t="s">
        <v>90</v>
      </c>
      <c r="AV7708" s="280" t="s">
        <v>90</v>
      </c>
      <c r="AW7708" s="280" t="s">
        <v>31</v>
      </c>
      <c r="AX7708" s="280" t="s">
        <v>77</v>
      </c>
      <c r="AY7708" s="281" t="s">
        <v>366</v>
      </c>
    </row>
    <row r="7709" spans="2:51" s="280" customFormat="1">
      <c r="B7709" s="279"/>
      <c r="D7709" s="274" t="s">
        <v>373</v>
      </c>
      <c r="E7709" s="281" t="s">
        <v>1</v>
      </c>
      <c r="F7709" s="282" t="s">
        <v>2171</v>
      </c>
      <c r="H7709" s="283">
        <v>8.173</v>
      </c>
      <c r="L7709" s="279"/>
      <c r="M7709" s="284"/>
      <c r="T7709" s="285"/>
      <c r="AT7709" s="281" t="s">
        <v>373</v>
      </c>
      <c r="AU7709" s="281" t="s">
        <v>90</v>
      </c>
      <c r="AV7709" s="280" t="s">
        <v>90</v>
      </c>
      <c r="AW7709" s="280" t="s">
        <v>31</v>
      </c>
      <c r="AX7709" s="280" t="s">
        <v>77</v>
      </c>
      <c r="AY7709" s="281" t="s">
        <v>366</v>
      </c>
    </row>
    <row r="7710" spans="2:51" s="273" customFormat="1">
      <c r="B7710" s="272"/>
      <c r="D7710" s="274" t="s">
        <v>373</v>
      </c>
      <c r="E7710" s="275" t="s">
        <v>1</v>
      </c>
      <c r="F7710" s="276" t="s">
        <v>1755</v>
      </c>
      <c r="H7710" s="275" t="s">
        <v>1</v>
      </c>
      <c r="L7710" s="272"/>
      <c r="M7710" s="277"/>
      <c r="T7710" s="278"/>
      <c r="AT7710" s="275" t="s">
        <v>373</v>
      </c>
      <c r="AU7710" s="275" t="s">
        <v>90</v>
      </c>
      <c r="AV7710" s="273" t="s">
        <v>84</v>
      </c>
      <c r="AW7710" s="273" t="s">
        <v>31</v>
      </c>
      <c r="AX7710" s="273" t="s">
        <v>77</v>
      </c>
      <c r="AY7710" s="275" t="s">
        <v>366</v>
      </c>
    </row>
    <row r="7711" spans="2:51" s="280" customFormat="1">
      <c r="B7711" s="279"/>
      <c r="D7711" s="274" t="s">
        <v>373</v>
      </c>
      <c r="E7711" s="281" t="s">
        <v>1</v>
      </c>
      <c r="F7711" s="282" t="s">
        <v>6408</v>
      </c>
      <c r="H7711" s="283">
        <v>57.448999999999998</v>
      </c>
      <c r="L7711" s="279"/>
      <c r="M7711" s="284"/>
      <c r="T7711" s="285"/>
      <c r="AT7711" s="281" t="s">
        <v>373</v>
      </c>
      <c r="AU7711" s="281" t="s">
        <v>90</v>
      </c>
      <c r="AV7711" s="280" t="s">
        <v>90</v>
      </c>
      <c r="AW7711" s="280" t="s">
        <v>31</v>
      </c>
      <c r="AX7711" s="280" t="s">
        <v>77</v>
      </c>
      <c r="AY7711" s="281" t="s">
        <v>366</v>
      </c>
    </row>
    <row r="7712" spans="2:51" s="280" customFormat="1">
      <c r="B7712" s="279"/>
      <c r="D7712" s="274" t="s">
        <v>373</v>
      </c>
      <c r="E7712" s="281" t="s">
        <v>1</v>
      </c>
      <c r="F7712" s="282" t="s">
        <v>2173</v>
      </c>
      <c r="H7712" s="283">
        <v>-18.986000000000001</v>
      </c>
      <c r="L7712" s="279"/>
      <c r="M7712" s="284"/>
      <c r="T7712" s="285"/>
      <c r="AT7712" s="281" t="s">
        <v>373</v>
      </c>
      <c r="AU7712" s="281" t="s">
        <v>90</v>
      </c>
      <c r="AV7712" s="280" t="s">
        <v>90</v>
      </c>
      <c r="AW7712" s="280" t="s">
        <v>31</v>
      </c>
      <c r="AX7712" s="280" t="s">
        <v>77</v>
      </c>
      <c r="AY7712" s="281" t="s">
        <v>366</v>
      </c>
    </row>
    <row r="7713" spans="2:51" s="280" customFormat="1" ht="22.5">
      <c r="B7713" s="279"/>
      <c r="D7713" s="274" t="s">
        <v>373</v>
      </c>
      <c r="E7713" s="281" t="s">
        <v>1</v>
      </c>
      <c r="F7713" s="282" t="s">
        <v>2174</v>
      </c>
      <c r="H7713" s="283">
        <v>10.622999999999999</v>
      </c>
      <c r="L7713" s="279"/>
      <c r="M7713" s="284"/>
      <c r="T7713" s="285"/>
      <c r="AT7713" s="281" t="s">
        <v>373</v>
      </c>
      <c r="AU7713" s="281" t="s">
        <v>90</v>
      </c>
      <c r="AV7713" s="280" t="s">
        <v>90</v>
      </c>
      <c r="AW7713" s="280" t="s">
        <v>31</v>
      </c>
      <c r="AX7713" s="280" t="s">
        <v>77</v>
      </c>
      <c r="AY7713" s="281" t="s">
        <v>366</v>
      </c>
    </row>
    <row r="7714" spans="2:51" s="273" customFormat="1">
      <c r="B7714" s="272"/>
      <c r="D7714" s="274" t="s">
        <v>373</v>
      </c>
      <c r="E7714" s="275" t="s">
        <v>1</v>
      </c>
      <c r="F7714" s="276" t="s">
        <v>1757</v>
      </c>
      <c r="H7714" s="275" t="s">
        <v>1</v>
      </c>
      <c r="L7714" s="272"/>
      <c r="M7714" s="277"/>
      <c r="T7714" s="278"/>
      <c r="AT7714" s="275" t="s">
        <v>373</v>
      </c>
      <c r="AU7714" s="275" t="s">
        <v>90</v>
      </c>
      <c r="AV7714" s="273" t="s">
        <v>84</v>
      </c>
      <c r="AW7714" s="273" t="s">
        <v>31</v>
      </c>
      <c r="AX7714" s="273" t="s">
        <v>77</v>
      </c>
      <c r="AY7714" s="275" t="s">
        <v>366</v>
      </c>
    </row>
    <row r="7715" spans="2:51" s="280" customFormat="1">
      <c r="B7715" s="279"/>
      <c r="D7715" s="274" t="s">
        <v>373</v>
      </c>
      <c r="E7715" s="281" t="s">
        <v>1</v>
      </c>
      <c r="F7715" s="282" t="s">
        <v>6409</v>
      </c>
      <c r="H7715" s="283">
        <v>200.36</v>
      </c>
      <c r="L7715" s="279"/>
      <c r="M7715" s="284"/>
      <c r="T7715" s="285"/>
      <c r="AT7715" s="281" t="s">
        <v>373</v>
      </c>
      <c r="AU7715" s="281" t="s">
        <v>90</v>
      </c>
      <c r="AV7715" s="280" t="s">
        <v>90</v>
      </c>
      <c r="AW7715" s="280" t="s">
        <v>31</v>
      </c>
      <c r="AX7715" s="280" t="s">
        <v>77</v>
      </c>
      <c r="AY7715" s="281" t="s">
        <v>366</v>
      </c>
    </row>
    <row r="7716" spans="2:51" s="280" customFormat="1" ht="22.5">
      <c r="B7716" s="279"/>
      <c r="D7716" s="274" t="s">
        <v>373</v>
      </c>
      <c r="E7716" s="281" t="s">
        <v>1</v>
      </c>
      <c r="F7716" s="282" t="s">
        <v>2176</v>
      </c>
      <c r="H7716" s="283">
        <v>-45.73</v>
      </c>
      <c r="L7716" s="279"/>
      <c r="M7716" s="284"/>
      <c r="T7716" s="285"/>
      <c r="AT7716" s="281" t="s">
        <v>373</v>
      </c>
      <c r="AU7716" s="281" t="s">
        <v>90</v>
      </c>
      <c r="AV7716" s="280" t="s">
        <v>90</v>
      </c>
      <c r="AW7716" s="280" t="s">
        <v>31</v>
      </c>
      <c r="AX7716" s="280" t="s">
        <v>77</v>
      </c>
      <c r="AY7716" s="281" t="s">
        <v>366</v>
      </c>
    </row>
    <row r="7717" spans="2:51" s="280" customFormat="1" ht="22.5">
      <c r="B7717" s="279"/>
      <c r="D7717" s="274" t="s">
        <v>373</v>
      </c>
      <c r="E7717" s="281" t="s">
        <v>1</v>
      </c>
      <c r="F7717" s="282" t="s">
        <v>2177</v>
      </c>
      <c r="H7717" s="283">
        <v>15.837</v>
      </c>
      <c r="L7717" s="279"/>
      <c r="M7717" s="284"/>
      <c r="T7717" s="285"/>
      <c r="AT7717" s="281" t="s">
        <v>373</v>
      </c>
      <c r="AU7717" s="281" t="s">
        <v>90</v>
      </c>
      <c r="AV7717" s="280" t="s">
        <v>90</v>
      </c>
      <c r="AW7717" s="280" t="s">
        <v>31</v>
      </c>
      <c r="AX7717" s="280" t="s">
        <v>77</v>
      </c>
      <c r="AY7717" s="281" t="s">
        <v>366</v>
      </c>
    </row>
    <row r="7718" spans="2:51" s="280" customFormat="1" ht="22.5">
      <c r="B7718" s="279"/>
      <c r="D7718" s="274" t="s">
        <v>373</v>
      </c>
      <c r="E7718" s="281" t="s">
        <v>1</v>
      </c>
      <c r="F7718" s="282" t="s">
        <v>2178</v>
      </c>
      <c r="H7718" s="283">
        <v>20.47</v>
      </c>
      <c r="L7718" s="279"/>
      <c r="M7718" s="284"/>
      <c r="T7718" s="285"/>
      <c r="AT7718" s="281" t="s">
        <v>373</v>
      </c>
      <c r="AU7718" s="281" t="s">
        <v>90</v>
      </c>
      <c r="AV7718" s="280" t="s">
        <v>90</v>
      </c>
      <c r="AW7718" s="280" t="s">
        <v>31</v>
      </c>
      <c r="AX7718" s="280" t="s">
        <v>77</v>
      </c>
      <c r="AY7718" s="281" t="s">
        <v>366</v>
      </c>
    </row>
    <row r="7719" spans="2:51" s="273" customFormat="1">
      <c r="B7719" s="272"/>
      <c r="D7719" s="274" t="s">
        <v>373</v>
      </c>
      <c r="E7719" s="275" t="s">
        <v>1</v>
      </c>
      <c r="F7719" s="276" t="s">
        <v>2098</v>
      </c>
      <c r="H7719" s="275" t="s">
        <v>1</v>
      </c>
      <c r="L7719" s="272"/>
      <c r="M7719" s="277"/>
      <c r="T7719" s="278"/>
      <c r="AT7719" s="275" t="s">
        <v>373</v>
      </c>
      <c r="AU7719" s="275" t="s">
        <v>90</v>
      </c>
      <c r="AV7719" s="273" t="s">
        <v>84</v>
      </c>
      <c r="AW7719" s="273" t="s">
        <v>31</v>
      </c>
      <c r="AX7719" s="273" t="s">
        <v>77</v>
      </c>
      <c r="AY7719" s="275" t="s">
        <v>366</v>
      </c>
    </row>
    <row r="7720" spans="2:51" s="280" customFormat="1">
      <c r="B7720" s="279"/>
      <c r="D7720" s="274" t="s">
        <v>373</v>
      </c>
      <c r="E7720" s="281" t="s">
        <v>1</v>
      </c>
      <c r="F7720" s="282" t="s">
        <v>6410</v>
      </c>
      <c r="H7720" s="283">
        <v>47.131</v>
      </c>
      <c r="L7720" s="279"/>
      <c r="M7720" s="284"/>
      <c r="T7720" s="285"/>
      <c r="AT7720" s="281" t="s">
        <v>373</v>
      </c>
      <c r="AU7720" s="281" t="s">
        <v>90</v>
      </c>
      <c r="AV7720" s="280" t="s">
        <v>90</v>
      </c>
      <c r="AW7720" s="280" t="s">
        <v>31</v>
      </c>
      <c r="AX7720" s="280" t="s">
        <v>77</v>
      </c>
      <c r="AY7720" s="281" t="s">
        <v>366</v>
      </c>
    </row>
    <row r="7721" spans="2:51" s="280" customFormat="1">
      <c r="B7721" s="279"/>
      <c r="D7721" s="274" t="s">
        <v>373</v>
      </c>
      <c r="E7721" s="281" t="s">
        <v>1</v>
      </c>
      <c r="F7721" s="282" t="s">
        <v>2180</v>
      </c>
      <c r="H7721" s="283">
        <v>-15.116</v>
      </c>
      <c r="L7721" s="279"/>
      <c r="M7721" s="284"/>
      <c r="T7721" s="285"/>
      <c r="AT7721" s="281" t="s">
        <v>373</v>
      </c>
      <c r="AU7721" s="281" t="s">
        <v>90</v>
      </c>
      <c r="AV7721" s="280" t="s">
        <v>90</v>
      </c>
      <c r="AW7721" s="280" t="s">
        <v>31</v>
      </c>
      <c r="AX7721" s="280" t="s">
        <v>77</v>
      </c>
      <c r="AY7721" s="281" t="s">
        <v>366</v>
      </c>
    </row>
    <row r="7722" spans="2:51" s="280" customFormat="1">
      <c r="B7722" s="279"/>
      <c r="D7722" s="274" t="s">
        <v>373</v>
      </c>
      <c r="E7722" s="281" t="s">
        <v>1</v>
      </c>
      <c r="F7722" s="282" t="s">
        <v>2181</v>
      </c>
      <c r="H7722" s="283">
        <v>5.8559999999999999</v>
      </c>
      <c r="L7722" s="279"/>
      <c r="M7722" s="284"/>
      <c r="T7722" s="285"/>
      <c r="AT7722" s="281" t="s">
        <v>373</v>
      </c>
      <c r="AU7722" s="281" t="s">
        <v>90</v>
      </c>
      <c r="AV7722" s="280" t="s">
        <v>90</v>
      </c>
      <c r="AW7722" s="280" t="s">
        <v>31</v>
      </c>
      <c r="AX7722" s="280" t="s">
        <v>77</v>
      </c>
      <c r="AY7722" s="281" t="s">
        <v>366</v>
      </c>
    </row>
    <row r="7723" spans="2:51" s="273" customFormat="1">
      <c r="B7723" s="272"/>
      <c r="D7723" s="274" t="s">
        <v>373</v>
      </c>
      <c r="E7723" s="275" t="s">
        <v>1</v>
      </c>
      <c r="F7723" s="276" t="s">
        <v>1597</v>
      </c>
      <c r="H7723" s="275" t="s">
        <v>1</v>
      </c>
      <c r="L7723" s="272"/>
      <c r="M7723" s="277"/>
      <c r="T7723" s="278"/>
      <c r="AT7723" s="275" t="s">
        <v>373</v>
      </c>
      <c r="AU7723" s="275" t="s">
        <v>90</v>
      </c>
      <c r="AV7723" s="273" t="s">
        <v>84</v>
      </c>
      <c r="AW7723" s="273" t="s">
        <v>31</v>
      </c>
      <c r="AX7723" s="273" t="s">
        <v>77</v>
      </c>
      <c r="AY7723" s="275" t="s">
        <v>366</v>
      </c>
    </row>
    <row r="7724" spans="2:51" s="273" customFormat="1">
      <c r="B7724" s="272"/>
      <c r="D7724" s="274" t="s">
        <v>373</v>
      </c>
      <c r="E7724" s="275" t="s">
        <v>1</v>
      </c>
      <c r="F7724" s="276" t="s">
        <v>2182</v>
      </c>
      <c r="H7724" s="275" t="s">
        <v>1</v>
      </c>
      <c r="L7724" s="272"/>
      <c r="M7724" s="277"/>
      <c r="T7724" s="278"/>
      <c r="AT7724" s="275" t="s">
        <v>373</v>
      </c>
      <c r="AU7724" s="275" t="s">
        <v>90</v>
      </c>
      <c r="AV7724" s="273" t="s">
        <v>84</v>
      </c>
      <c r="AW7724" s="273" t="s">
        <v>31</v>
      </c>
      <c r="AX7724" s="273" t="s">
        <v>77</v>
      </c>
      <c r="AY7724" s="275" t="s">
        <v>366</v>
      </c>
    </row>
    <row r="7725" spans="2:51" s="280" customFormat="1">
      <c r="B7725" s="279"/>
      <c r="D7725" s="274" t="s">
        <v>373</v>
      </c>
      <c r="E7725" s="281" t="s">
        <v>1</v>
      </c>
      <c r="F7725" s="282" t="s">
        <v>6411</v>
      </c>
      <c r="H7725" s="283">
        <v>53.287999999999997</v>
      </c>
      <c r="L7725" s="279"/>
      <c r="M7725" s="284"/>
      <c r="T7725" s="285"/>
      <c r="AT7725" s="281" t="s">
        <v>373</v>
      </c>
      <c r="AU7725" s="281" t="s">
        <v>90</v>
      </c>
      <c r="AV7725" s="280" t="s">
        <v>90</v>
      </c>
      <c r="AW7725" s="280" t="s">
        <v>31</v>
      </c>
      <c r="AX7725" s="280" t="s">
        <v>77</v>
      </c>
      <c r="AY7725" s="281" t="s">
        <v>366</v>
      </c>
    </row>
    <row r="7726" spans="2:51" s="280" customFormat="1">
      <c r="B7726" s="279"/>
      <c r="D7726" s="274" t="s">
        <v>373</v>
      </c>
      <c r="E7726" s="281" t="s">
        <v>1</v>
      </c>
      <c r="F7726" s="282" t="s">
        <v>2184</v>
      </c>
      <c r="H7726" s="283">
        <v>-3.9169999999999998</v>
      </c>
      <c r="L7726" s="279"/>
      <c r="M7726" s="284"/>
      <c r="T7726" s="285"/>
      <c r="AT7726" s="281" t="s">
        <v>373</v>
      </c>
      <c r="AU7726" s="281" t="s">
        <v>90</v>
      </c>
      <c r="AV7726" s="280" t="s">
        <v>90</v>
      </c>
      <c r="AW7726" s="280" t="s">
        <v>31</v>
      </c>
      <c r="AX7726" s="280" t="s">
        <v>77</v>
      </c>
      <c r="AY7726" s="281" t="s">
        <v>366</v>
      </c>
    </row>
    <row r="7727" spans="2:51" s="280" customFormat="1">
      <c r="B7727" s="279"/>
      <c r="D7727" s="274" t="s">
        <v>373</v>
      </c>
      <c r="E7727" s="281" t="s">
        <v>1</v>
      </c>
      <c r="F7727" s="282" t="s">
        <v>2185</v>
      </c>
      <c r="H7727" s="283">
        <v>1.3480000000000001</v>
      </c>
      <c r="L7727" s="279"/>
      <c r="M7727" s="284"/>
      <c r="T7727" s="285"/>
      <c r="AT7727" s="281" t="s">
        <v>373</v>
      </c>
      <c r="AU7727" s="281" t="s">
        <v>90</v>
      </c>
      <c r="AV7727" s="280" t="s">
        <v>90</v>
      </c>
      <c r="AW7727" s="280" t="s">
        <v>31</v>
      </c>
      <c r="AX7727" s="280" t="s">
        <v>77</v>
      </c>
      <c r="AY7727" s="281" t="s">
        <v>366</v>
      </c>
    </row>
    <row r="7728" spans="2:51" s="273" customFormat="1">
      <c r="B7728" s="272"/>
      <c r="D7728" s="274" t="s">
        <v>373</v>
      </c>
      <c r="E7728" s="275" t="s">
        <v>1</v>
      </c>
      <c r="F7728" s="276" t="s">
        <v>1759</v>
      </c>
      <c r="H7728" s="275" t="s">
        <v>1</v>
      </c>
      <c r="L7728" s="272"/>
      <c r="M7728" s="277"/>
      <c r="T7728" s="278"/>
      <c r="AT7728" s="275" t="s">
        <v>373</v>
      </c>
      <c r="AU7728" s="275" t="s">
        <v>90</v>
      </c>
      <c r="AV7728" s="273" t="s">
        <v>84</v>
      </c>
      <c r="AW7728" s="273" t="s">
        <v>31</v>
      </c>
      <c r="AX7728" s="273" t="s">
        <v>77</v>
      </c>
      <c r="AY7728" s="275" t="s">
        <v>366</v>
      </c>
    </row>
    <row r="7729" spans="2:51" s="280" customFormat="1">
      <c r="B7729" s="279"/>
      <c r="D7729" s="274" t="s">
        <v>373</v>
      </c>
      <c r="E7729" s="281" t="s">
        <v>1</v>
      </c>
      <c r="F7729" s="282" t="s">
        <v>6412</v>
      </c>
      <c r="H7729" s="283">
        <v>32.843000000000004</v>
      </c>
      <c r="L7729" s="279"/>
      <c r="M7729" s="284"/>
      <c r="T7729" s="285"/>
      <c r="AT7729" s="281" t="s">
        <v>373</v>
      </c>
      <c r="AU7729" s="281" t="s">
        <v>90</v>
      </c>
      <c r="AV7729" s="280" t="s">
        <v>90</v>
      </c>
      <c r="AW7729" s="280" t="s">
        <v>31</v>
      </c>
      <c r="AX7729" s="280" t="s">
        <v>77</v>
      </c>
      <c r="AY7729" s="281" t="s">
        <v>366</v>
      </c>
    </row>
    <row r="7730" spans="2:51" s="280" customFormat="1">
      <c r="B7730" s="279"/>
      <c r="D7730" s="274" t="s">
        <v>373</v>
      </c>
      <c r="E7730" s="281" t="s">
        <v>1</v>
      </c>
      <c r="F7730" s="282" t="s">
        <v>2187</v>
      </c>
      <c r="H7730" s="283">
        <v>-6.1740000000000004</v>
      </c>
      <c r="L7730" s="279"/>
      <c r="M7730" s="284"/>
      <c r="T7730" s="285"/>
      <c r="AT7730" s="281" t="s">
        <v>373</v>
      </c>
      <c r="AU7730" s="281" t="s">
        <v>90</v>
      </c>
      <c r="AV7730" s="280" t="s">
        <v>90</v>
      </c>
      <c r="AW7730" s="280" t="s">
        <v>31</v>
      </c>
      <c r="AX7730" s="280" t="s">
        <v>77</v>
      </c>
      <c r="AY7730" s="281" t="s">
        <v>366</v>
      </c>
    </row>
    <row r="7731" spans="2:51" s="280" customFormat="1">
      <c r="B7731" s="279"/>
      <c r="D7731" s="274" t="s">
        <v>373</v>
      </c>
      <c r="E7731" s="281" t="s">
        <v>1</v>
      </c>
      <c r="F7731" s="282" t="s">
        <v>2185</v>
      </c>
      <c r="H7731" s="283">
        <v>1.3480000000000001</v>
      </c>
      <c r="L7731" s="279"/>
      <c r="M7731" s="284"/>
      <c r="T7731" s="285"/>
      <c r="AT7731" s="281" t="s">
        <v>373</v>
      </c>
      <c r="AU7731" s="281" t="s">
        <v>90</v>
      </c>
      <c r="AV7731" s="280" t="s">
        <v>90</v>
      </c>
      <c r="AW7731" s="280" t="s">
        <v>31</v>
      </c>
      <c r="AX7731" s="280" t="s">
        <v>77</v>
      </c>
      <c r="AY7731" s="281" t="s">
        <v>366</v>
      </c>
    </row>
    <row r="7732" spans="2:51" s="273" customFormat="1">
      <c r="B7732" s="272"/>
      <c r="D7732" s="274" t="s">
        <v>373</v>
      </c>
      <c r="E7732" s="275" t="s">
        <v>1</v>
      </c>
      <c r="F7732" s="276" t="s">
        <v>2188</v>
      </c>
      <c r="H7732" s="275" t="s">
        <v>1</v>
      </c>
      <c r="L7732" s="272"/>
      <c r="M7732" s="277"/>
      <c r="T7732" s="278"/>
      <c r="AT7732" s="275" t="s">
        <v>373</v>
      </c>
      <c r="AU7732" s="275" t="s">
        <v>90</v>
      </c>
      <c r="AV7732" s="273" t="s">
        <v>84</v>
      </c>
      <c r="AW7732" s="273" t="s">
        <v>31</v>
      </c>
      <c r="AX7732" s="273" t="s">
        <v>77</v>
      </c>
      <c r="AY7732" s="275" t="s">
        <v>366</v>
      </c>
    </row>
    <row r="7733" spans="2:51" s="280" customFormat="1">
      <c r="B7733" s="279"/>
      <c r="D7733" s="274" t="s">
        <v>373</v>
      </c>
      <c r="E7733" s="281" t="s">
        <v>1</v>
      </c>
      <c r="F7733" s="282" t="s">
        <v>6413</v>
      </c>
      <c r="H7733" s="283">
        <v>30.754999999999999</v>
      </c>
      <c r="L7733" s="279"/>
      <c r="M7733" s="284"/>
      <c r="T7733" s="285"/>
      <c r="AT7733" s="281" t="s">
        <v>373</v>
      </c>
      <c r="AU7733" s="281" t="s">
        <v>90</v>
      </c>
      <c r="AV7733" s="280" t="s">
        <v>90</v>
      </c>
      <c r="AW7733" s="280" t="s">
        <v>31</v>
      </c>
      <c r="AX7733" s="280" t="s">
        <v>77</v>
      </c>
      <c r="AY7733" s="281" t="s">
        <v>366</v>
      </c>
    </row>
    <row r="7734" spans="2:51" s="280" customFormat="1">
      <c r="B7734" s="279"/>
      <c r="D7734" s="274" t="s">
        <v>373</v>
      </c>
      <c r="E7734" s="281" t="s">
        <v>1</v>
      </c>
      <c r="F7734" s="282" t="s">
        <v>2190</v>
      </c>
      <c r="H7734" s="283">
        <v>-6.3330000000000002</v>
      </c>
      <c r="L7734" s="279"/>
      <c r="M7734" s="284"/>
      <c r="T7734" s="285"/>
      <c r="AT7734" s="281" t="s">
        <v>373</v>
      </c>
      <c r="AU7734" s="281" t="s">
        <v>90</v>
      </c>
      <c r="AV7734" s="280" t="s">
        <v>90</v>
      </c>
      <c r="AW7734" s="280" t="s">
        <v>31</v>
      </c>
      <c r="AX7734" s="280" t="s">
        <v>77</v>
      </c>
      <c r="AY7734" s="281" t="s">
        <v>366</v>
      </c>
    </row>
    <row r="7735" spans="2:51" s="280" customFormat="1">
      <c r="B7735" s="279"/>
      <c r="D7735" s="274" t="s">
        <v>373</v>
      </c>
      <c r="E7735" s="281" t="s">
        <v>1</v>
      </c>
      <c r="F7735" s="282" t="s">
        <v>2191</v>
      </c>
      <c r="H7735" s="283">
        <v>1.357</v>
      </c>
      <c r="L7735" s="279"/>
      <c r="M7735" s="284"/>
      <c r="T7735" s="285"/>
      <c r="AT7735" s="281" t="s">
        <v>373</v>
      </c>
      <c r="AU7735" s="281" t="s">
        <v>90</v>
      </c>
      <c r="AV7735" s="280" t="s">
        <v>90</v>
      </c>
      <c r="AW7735" s="280" t="s">
        <v>31</v>
      </c>
      <c r="AX7735" s="280" t="s">
        <v>77</v>
      </c>
      <c r="AY7735" s="281" t="s">
        <v>366</v>
      </c>
    </row>
    <row r="7736" spans="2:51" s="273" customFormat="1">
      <c r="B7736" s="272"/>
      <c r="D7736" s="274" t="s">
        <v>373</v>
      </c>
      <c r="E7736" s="275" t="s">
        <v>1</v>
      </c>
      <c r="F7736" s="276" t="s">
        <v>2192</v>
      </c>
      <c r="H7736" s="275" t="s">
        <v>1</v>
      </c>
      <c r="L7736" s="272"/>
      <c r="M7736" s="277"/>
      <c r="T7736" s="278"/>
      <c r="AT7736" s="275" t="s">
        <v>373</v>
      </c>
      <c r="AU7736" s="275" t="s">
        <v>90</v>
      </c>
      <c r="AV7736" s="273" t="s">
        <v>84</v>
      </c>
      <c r="AW7736" s="273" t="s">
        <v>31</v>
      </c>
      <c r="AX7736" s="273" t="s">
        <v>77</v>
      </c>
      <c r="AY7736" s="275" t="s">
        <v>366</v>
      </c>
    </row>
    <row r="7737" spans="2:51" s="280" customFormat="1">
      <c r="B7737" s="279"/>
      <c r="D7737" s="274" t="s">
        <v>373</v>
      </c>
      <c r="E7737" s="281" t="s">
        <v>1</v>
      </c>
      <c r="F7737" s="282" t="s">
        <v>6414</v>
      </c>
      <c r="H7737" s="283">
        <v>24.491</v>
      </c>
      <c r="L7737" s="279"/>
      <c r="M7737" s="284"/>
      <c r="T7737" s="285"/>
      <c r="AT7737" s="281" t="s">
        <v>373</v>
      </c>
      <c r="AU7737" s="281" t="s">
        <v>90</v>
      </c>
      <c r="AV7737" s="280" t="s">
        <v>90</v>
      </c>
      <c r="AW7737" s="280" t="s">
        <v>31</v>
      </c>
      <c r="AX7737" s="280" t="s">
        <v>77</v>
      </c>
      <c r="AY7737" s="281" t="s">
        <v>366</v>
      </c>
    </row>
    <row r="7738" spans="2:51" s="280" customFormat="1">
      <c r="B7738" s="279"/>
      <c r="D7738" s="274" t="s">
        <v>373</v>
      </c>
      <c r="E7738" s="281" t="s">
        <v>1</v>
      </c>
      <c r="F7738" s="282" t="s">
        <v>2194</v>
      </c>
      <c r="H7738" s="283">
        <v>-8.9700000000000006</v>
      </c>
      <c r="L7738" s="279"/>
      <c r="M7738" s="284"/>
      <c r="T7738" s="285"/>
      <c r="AT7738" s="281" t="s">
        <v>373</v>
      </c>
      <c r="AU7738" s="281" t="s">
        <v>90</v>
      </c>
      <c r="AV7738" s="280" t="s">
        <v>90</v>
      </c>
      <c r="AW7738" s="280" t="s">
        <v>31</v>
      </c>
      <c r="AX7738" s="280" t="s">
        <v>77</v>
      </c>
      <c r="AY7738" s="281" t="s">
        <v>366</v>
      </c>
    </row>
    <row r="7739" spans="2:51" s="280" customFormat="1">
      <c r="B7739" s="279"/>
      <c r="D7739" s="274" t="s">
        <v>373</v>
      </c>
      <c r="E7739" s="281" t="s">
        <v>1</v>
      </c>
      <c r="F7739" s="282" t="s">
        <v>2195</v>
      </c>
      <c r="H7739" s="283">
        <v>1.3580000000000001</v>
      </c>
      <c r="L7739" s="279"/>
      <c r="M7739" s="284"/>
      <c r="T7739" s="285"/>
      <c r="AT7739" s="281" t="s">
        <v>373</v>
      </c>
      <c r="AU7739" s="281" t="s">
        <v>90</v>
      </c>
      <c r="AV7739" s="280" t="s">
        <v>90</v>
      </c>
      <c r="AW7739" s="280" t="s">
        <v>31</v>
      </c>
      <c r="AX7739" s="280" t="s">
        <v>77</v>
      </c>
      <c r="AY7739" s="281" t="s">
        <v>366</v>
      </c>
    </row>
    <row r="7740" spans="2:51" s="273" customFormat="1">
      <c r="B7740" s="272"/>
      <c r="D7740" s="274" t="s">
        <v>373</v>
      </c>
      <c r="E7740" s="275" t="s">
        <v>1</v>
      </c>
      <c r="F7740" s="276" t="s">
        <v>1761</v>
      </c>
      <c r="H7740" s="275" t="s">
        <v>1</v>
      </c>
      <c r="L7740" s="272"/>
      <c r="M7740" s="277"/>
      <c r="T7740" s="278"/>
      <c r="AT7740" s="275" t="s">
        <v>373</v>
      </c>
      <c r="AU7740" s="275" t="s">
        <v>90</v>
      </c>
      <c r="AV7740" s="273" t="s">
        <v>84</v>
      </c>
      <c r="AW7740" s="273" t="s">
        <v>31</v>
      </c>
      <c r="AX7740" s="273" t="s">
        <v>77</v>
      </c>
      <c r="AY7740" s="275" t="s">
        <v>366</v>
      </c>
    </row>
    <row r="7741" spans="2:51" s="280" customFormat="1">
      <c r="B7741" s="279"/>
      <c r="D7741" s="274" t="s">
        <v>373</v>
      </c>
      <c r="E7741" s="281" t="s">
        <v>1</v>
      </c>
      <c r="F7741" s="282" t="s">
        <v>6415</v>
      </c>
      <c r="H7741" s="283">
        <v>24.838999999999999</v>
      </c>
      <c r="L7741" s="279"/>
      <c r="M7741" s="284"/>
      <c r="T7741" s="285"/>
      <c r="AT7741" s="281" t="s">
        <v>373</v>
      </c>
      <c r="AU7741" s="281" t="s">
        <v>90</v>
      </c>
      <c r="AV7741" s="280" t="s">
        <v>90</v>
      </c>
      <c r="AW7741" s="280" t="s">
        <v>31</v>
      </c>
      <c r="AX7741" s="280" t="s">
        <v>77</v>
      </c>
      <c r="AY7741" s="281" t="s">
        <v>366</v>
      </c>
    </row>
    <row r="7742" spans="2:51" s="280" customFormat="1">
      <c r="B7742" s="279"/>
      <c r="D7742" s="274" t="s">
        <v>373</v>
      </c>
      <c r="E7742" s="281" t="s">
        <v>1</v>
      </c>
      <c r="F7742" s="282" t="s">
        <v>2197</v>
      </c>
      <c r="H7742" s="283">
        <v>-6.29</v>
      </c>
      <c r="L7742" s="279"/>
      <c r="M7742" s="284"/>
      <c r="T7742" s="285"/>
      <c r="AT7742" s="281" t="s">
        <v>373</v>
      </c>
      <c r="AU7742" s="281" t="s">
        <v>90</v>
      </c>
      <c r="AV7742" s="280" t="s">
        <v>90</v>
      </c>
      <c r="AW7742" s="280" t="s">
        <v>31</v>
      </c>
      <c r="AX7742" s="280" t="s">
        <v>77</v>
      </c>
      <c r="AY7742" s="281" t="s">
        <v>366</v>
      </c>
    </row>
    <row r="7743" spans="2:51" s="280" customFormat="1">
      <c r="B7743" s="279"/>
      <c r="D7743" s="274" t="s">
        <v>373</v>
      </c>
      <c r="E7743" s="281" t="s">
        <v>1</v>
      </c>
      <c r="F7743" s="282" t="s">
        <v>2198</v>
      </c>
      <c r="H7743" s="283">
        <v>1.355</v>
      </c>
      <c r="L7743" s="279"/>
      <c r="M7743" s="284"/>
      <c r="T7743" s="285"/>
      <c r="AT7743" s="281" t="s">
        <v>373</v>
      </c>
      <c r="AU7743" s="281" t="s">
        <v>90</v>
      </c>
      <c r="AV7743" s="280" t="s">
        <v>90</v>
      </c>
      <c r="AW7743" s="280" t="s">
        <v>31</v>
      </c>
      <c r="AX7743" s="280" t="s">
        <v>77</v>
      </c>
      <c r="AY7743" s="281" t="s">
        <v>366</v>
      </c>
    </row>
    <row r="7744" spans="2:51" s="273" customFormat="1">
      <c r="B7744" s="272"/>
      <c r="D7744" s="274" t="s">
        <v>373</v>
      </c>
      <c r="E7744" s="275" t="s">
        <v>1</v>
      </c>
      <c r="F7744" s="276" t="s">
        <v>1762</v>
      </c>
      <c r="H7744" s="275" t="s">
        <v>1</v>
      </c>
      <c r="L7744" s="272"/>
      <c r="M7744" s="277"/>
      <c r="T7744" s="278"/>
      <c r="AT7744" s="275" t="s">
        <v>373</v>
      </c>
      <c r="AU7744" s="275" t="s">
        <v>90</v>
      </c>
      <c r="AV7744" s="273" t="s">
        <v>84</v>
      </c>
      <c r="AW7744" s="273" t="s">
        <v>31</v>
      </c>
      <c r="AX7744" s="273" t="s">
        <v>77</v>
      </c>
      <c r="AY7744" s="275" t="s">
        <v>366</v>
      </c>
    </row>
    <row r="7745" spans="2:51" s="280" customFormat="1">
      <c r="B7745" s="279"/>
      <c r="D7745" s="274" t="s">
        <v>373</v>
      </c>
      <c r="E7745" s="281" t="s">
        <v>1</v>
      </c>
      <c r="F7745" s="282" t="s">
        <v>6416</v>
      </c>
      <c r="H7745" s="283">
        <v>23.533999999999999</v>
      </c>
      <c r="L7745" s="279"/>
      <c r="M7745" s="284"/>
      <c r="T7745" s="285"/>
      <c r="AT7745" s="281" t="s">
        <v>373</v>
      </c>
      <c r="AU7745" s="281" t="s">
        <v>90</v>
      </c>
      <c r="AV7745" s="280" t="s">
        <v>90</v>
      </c>
      <c r="AW7745" s="280" t="s">
        <v>31</v>
      </c>
      <c r="AX7745" s="280" t="s">
        <v>77</v>
      </c>
      <c r="AY7745" s="281" t="s">
        <v>366</v>
      </c>
    </row>
    <row r="7746" spans="2:51" s="280" customFormat="1">
      <c r="B7746" s="279"/>
      <c r="D7746" s="274" t="s">
        <v>373</v>
      </c>
      <c r="E7746" s="281" t="s">
        <v>1</v>
      </c>
      <c r="F7746" s="282" t="s">
        <v>2200</v>
      </c>
      <c r="H7746" s="283">
        <v>-4.032</v>
      </c>
      <c r="L7746" s="279"/>
      <c r="M7746" s="284"/>
      <c r="T7746" s="285"/>
      <c r="AT7746" s="281" t="s">
        <v>373</v>
      </c>
      <c r="AU7746" s="281" t="s">
        <v>90</v>
      </c>
      <c r="AV7746" s="280" t="s">
        <v>90</v>
      </c>
      <c r="AW7746" s="280" t="s">
        <v>31</v>
      </c>
      <c r="AX7746" s="280" t="s">
        <v>77</v>
      </c>
      <c r="AY7746" s="281" t="s">
        <v>366</v>
      </c>
    </row>
    <row r="7747" spans="2:51" s="280" customFormat="1">
      <c r="B7747" s="279"/>
      <c r="D7747" s="274" t="s">
        <v>373</v>
      </c>
      <c r="E7747" s="281" t="s">
        <v>1</v>
      </c>
      <c r="F7747" s="282" t="s">
        <v>2198</v>
      </c>
      <c r="H7747" s="283">
        <v>1.355</v>
      </c>
      <c r="L7747" s="279"/>
      <c r="M7747" s="284"/>
      <c r="T7747" s="285"/>
      <c r="AT7747" s="281" t="s">
        <v>373</v>
      </c>
      <c r="AU7747" s="281" t="s">
        <v>90</v>
      </c>
      <c r="AV7747" s="280" t="s">
        <v>90</v>
      </c>
      <c r="AW7747" s="280" t="s">
        <v>31</v>
      </c>
      <c r="AX7747" s="280" t="s">
        <v>77</v>
      </c>
      <c r="AY7747" s="281" t="s">
        <v>366</v>
      </c>
    </row>
    <row r="7748" spans="2:51" s="273" customFormat="1">
      <c r="B7748" s="272"/>
      <c r="D7748" s="274" t="s">
        <v>373</v>
      </c>
      <c r="E7748" s="275" t="s">
        <v>1</v>
      </c>
      <c r="F7748" s="276" t="s">
        <v>2201</v>
      </c>
      <c r="H7748" s="275" t="s">
        <v>1</v>
      </c>
      <c r="L7748" s="272"/>
      <c r="M7748" s="277"/>
      <c r="T7748" s="278"/>
      <c r="AT7748" s="275" t="s">
        <v>373</v>
      </c>
      <c r="AU7748" s="275" t="s">
        <v>90</v>
      </c>
      <c r="AV7748" s="273" t="s">
        <v>84</v>
      </c>
      <c r="AW7748" s="273" t="s">
        <v>31</v>
      </c>
      <c r="AX7748" s="273" t="s">
        <v>77</v>
      </c>
      <c r="AY7748" s="275" t="s">
        <v>366</v>
      </c>
    </row>
    <row r="7749" spans="2:51" s="280" customFormat="1">
      <c r="B7749" s="279"/>
      <c r="D7749" s="274" t="s">
        <v>373</v>
      </c>
      <c r="E7749" s="281" t="s">
        <v>1</v>
      </c>
      <c r="F7749" s="282" t="s">
        <v>6417</v>
      </c>
      <c r="H7749" s="283">
        <v>65.563000000000002</v>
      </c>
      <c r="L7749" s="279"/>
      <c r="M7749" s="284"/>
      <c r="T7749" s="285"/>
      <c r="AT7749" s="281" t="s">
        <v>373</v>
      </c>
      <c r="AU7749" s="281" t="s">
        <v>90</v>
      </c>
      <c r="AV7749" s="280" t="s">
        <v>90</v>
      </c>
      <c r="AW7749" s="280" t="s">
        <v>31</v>
      </c>
      <c r="AX7749" s="280" t="s">
        <v>77</v>
      </c>
      <c r="AY7749" s="281" t="s">
        <v>366</v>
      </c>
    </row>
    <row r="7750" spans="2:51" s="280" customFormat="1">
      <c r="B7750" s="279"/>
      <c r="D7750" s="274" t="s">
        <v>373</v>
      </c>
      <c r="E7750" s="281" t="s">
        <v>1</v>
      </c>
      <c r="F7750" s="282" t="s">
        <v>2203</v>
      </c>
      <c r="H7750" s="283">
        <v>-23.058</v>
      </c>
      <c r="L7750" s="279"/>
      <c r="M7750" s="284"/>
      <c r="T7750" s="285"/>
      <c r="AT7750" s="281" t="s">
        <v>373</v>
      </c>
      <c r="AU7750" s="281" t="s">
        <v>90</v>
      </c>
      <c r="AV7750" s="280" t="s">
        <v>90</v>
      </c>
      <c r="AW7750" s="280" t="s">
        <v>31</v>
      </c>
      <c r="AX7750" s="280" t="s">
        <v>77</v>
      </c>
      <c r="AY7750" s="281" t="s">
        <v>366</v>
      </c>
    </row>
    <row r="7751" spans="2:51" s="280" customFormat="1">
      <c r="B7751" s="279"/>
      <c r="D7751" s="274" t="s">
        <v>373</v>
      </c>
      <c r="E7751" s="281" t="s">
        <v>1</v>
      </c>
      <c r="F7751" s="282" t="s">
        <v>2195</v>
      </c>
      <c r="H7751" s="283">
        <v>1.3580000000000001</v>
      </c>
      <c r="L7751" s="279"/>
      <c r="M7751" s="284"/>
      <c r="T7751" s="285"/>
      <c r="AT7751" s="281" t="s">
        <v>373</v>
      </c>
      <c r="AU7751" s="281" t="s">
        <v>90</v>
      </c>
      <c r="AV7751" s="280" t="s">
        <v>90</v>
      </c>
      <c r="AW7751" s="280" t="s">
        <v>31</v>
      </c>
      <c r="AX7751" s="280" t="s">
        <v>77</v>
      </c>
      <c r="AY7751" s="281" t="s">
        <v>366</v>
      </c>
    </row>
    <row r="7752" spans="2:51" s="273" customFormat="1">
      <c r="B7752" s="272"/>
      <c r="D7752" s="274" t="s">
        <v>373</v>
      </c>
      <c r="E7752" s="275" t="s">
        <v>1</v>
      </c>
      <c r="F7752" s="276" t="s">
        <v>1763</v>
      </c>
      <c r="H7752" s="275" t="s">
        <v>1</v>
      </c>
      <c r="L7752" s="272"/>
      <c r="M7752" s="277"/>
      <c r="T7752" s="278"/>
      <c r="AT7752" s="275" t="s">
        <v>373</v>
      </c>
      <c r="AU7752" s="275" t="s">
        <v>90</v>
      </c>
      <c r="AV7752" s="273" t="s">
        <v>84</v>
      </c>
      <c r="AW7752" s="273" t="s">
        <v>31</v>
      </c>
      <c r="AX7752" s="273" t="s">
        <v>77</v>
      </c>
      <c r="AY7752" s="275" t="s">
        <v>366</v>
      </c>
    </row>
    <row r="7753" spans="2:51" s="280" customFormat="1">
      <c r="B7753" s="279"/>
      <c r="D7753" s="274" t="s">
        <v>373</v>
      </c>
      <c r="E7753" s="281" t="s">
        <v>1</v>
      </c>
      <c r="F7753" s="282" t="s">
        <v>6418</v>
      </c>
      <c r="H7753" s="283">
        <v>107.319</v>
      </c>
      <c r="L7753" s="279"/>
      <c r="M7753" s="284"/>
      <c r="T7753" s="285"/>
      <c r="AT7753" s="281" t="s">
        <v>373</v>
      </c>
      <c r="AU7753" s="281" t="s">
        <v>90</v>
      </c>
      <c r="AV7753" s="280" t="s">
        <v>90</v>
      </c>
      <c r="AW7753" s="280" t="s">
        <v>31</v>
      </c>
      <c r="AX7753" s="280" t="s">
        <v>77</v>
      </c>
      <c r="AY7753" s="281" t="s">
        <v>366</v>
      </c>
    </row>
    <row r="7754" spans="2:51" s="280" customFormat="1">
      <c r="B7754" s="279"/>
      <c r="D7754" s="274" t="s">
        <v>373</v>
      </c>
      <c r="E7754" s="281" t="s">
        <v>1</v>
      </c>
      <c r="F7754" s="282" t="s">
        <v>2205</v>
      </c>
      <c r="H7754" s="283">
        <v>-19.295000000000002</v>
      </c>
      <c r="L7754" s="279"/>
      <c r="M7754" s="284"/>
      <c r="T7754" s="285"/>
      <c r="AT7754" s="281" t="s">
        <v>373</v>
      </c>
      <c r="AU7754" s="281" t="s">
        <v>90</v>
      </c>
      <c r="AV7754" s="280" t="s">
        <v>90</v>
      </c>
      <c r="AW7754" s="280" t="s">
        <v>31</v>
      </c>
      <c r="AX7754" s="280" t="s">
        <v>77</v>
      </c>
      <c r="AY7754" s="281" t="s">
        <v>366</v>
      </c>
    </row>
    <row r="7755" spans="2:51" s="280" customFormat="1">
      <c r="B7755" s="279"/>
      <c r="D7755" s="274" t="s">
        <v>373</v>
      </c>
      <c r="E7755" s="281" t="s">
        <v>1</v>
      </c>
      <c r="F7755" s="282" t="s">
        <v>2206</v>
      </c>
      <c r="H7755" s="283">
        <v>5.194</v>
      </c>
      <c r="L7755" s="279"/>
      <c r="M7755" s="284"/>
      <c r="T7755" s="285"/>
      <c r="AT7755" s="281" t="s">
        <v>373</v>
      </c>
      <c r="AU7755" s="281" t="s">
        <v>90</v>
      </c>
      <c r="AV7755" s="280" t="s">
        <v>90</v>
      </c>
      <c r="AW7755" s="280" t="s">
        <v>31</v>
      </c>
      <c r="AX7755" s="280" t="s">
        <v>77</v>
      </c>
      <c r="AY7755" s="281" t="s">
        <v>366</v>
      </c>
    </row>
    <row r="7756" spans="2:51" s="273" customFormat="1">
      <c r="B7756" s="272"/>
      <c r="D7756" s="274" t="s">
        <v>373</v>
      </c>
      <c r="E7756" s="275" t="s">
        <v>1</v>
      </c>
      <c r="F7756" s="276" t="s">
        <v>1765</v>
      </c>
      <c r="H7756" s="275" t="s">
        <v>1</v>
      </c>
      <c r="L7756" s="272"/>
      <c r="M7756" s="277"/>
      <c r="T7756" s="278"/>
      <c r="AT7756" s="275" t="s">
        <v>373</v>
      </c>
      <c r="AU7756" s="275" t="s">
        <v>90</v>
      </c>
      <c r="AV7756" s="273" t="s">
        <v>84</v>
      </c>
      <c r="AW7756" s="273" t="s">
        <v>31</v>
      </c>
      <c r="AX7756" s="273" t="s">
        <v>77</v>
      </c>
      <c r="AY7756" s="275" t="s">
        <v>366</v>
      </c>
    </row>
    <row r="7757" spans="2:51" s="280" customFormat="1">
      <c r="B7757" s="279"/>
      <c r="D7757" s="274" t="s">
        <v>373</v>
      </c>
      <c r="E7757" s="281" t="s">
        <v>1</v>
      </c>
      <c r="F7757" s="282" t="s">
        <v>6419</v>
      </c>
      <c r="H7757" s="283">
        <v>68.765000000000001</v>
      </c>
      <c r="L7757" s="279"/>
      <c r="M7757" s="284"/>
      <c r="T7757" s="285"/>
      <c r="AT7757" s="281" t="s">
        <v>373</v>
      </c>
      <c r="AU7757" s="281" t="s">
        <v>90</v>
      </c>
      <c r="AV7757" s="280" t="s">
        <v>90</v>
      </c>
      <c r="AW7757" s="280" t="s">
        <v>31</v>
      </c>
      <c r="AX7757" s="280" t="s">
        <v>77</v>
      </c>
      <c r="AY7757" s="281" t="s">
        <v>366</v>
      </c>
    </row>
    <row r="7758" spans="2:51" s="280" customFormat="1">
      <c r="B7758" s="279"/>
      <c r="D7758" s="274" t="s">
        <v>373</v>
      </c>
      <c r="E7758" s="281" t="s">
        <v>1</v>
      </c>
      <c r="F7758" s="282" t="s">
        <v>2208</v>
      </c>
      <c r="H7758" s="283">
        <v>-16.942</v>
      </c>
      <c r="L7758" s="279"/>
      <c r="M7758" s="284"/>
      <c r="T7758" s="285"/>
      <c r="AT7758" s="281" t="s">
        <v>373</v>
      </c>
      <c r="AU7758" s="281" t="s">
        <v>90</v>
      </c>
      <c r="AV7758" s="280" t="s">
        <v>90</v>
      </c>
      <c r="AW7758" s="280" t="s">
        <v>31</v>
      </c>
      <c r="AX7758" s="280" t="s">
        <v>77</v>
      </c>
      <c r="AY7758" s="281" t="s">
        <v>366</v>
      </c>
    </row>
    <row r="7759" spans="2:51" s="280" customFormat="1">
      <c r="B7759" s="279"/>
      <c r="D7759" s="274" t="s">
        <v>373</v>
      </c>
      <c r="E7759" s="281" t="s">
        <v>1</v>
      </c>
      <c r="F7759" s="282" t="s">
        <v>2209</v>
      </c>
      <c r="H7759" s="283">
        <v>6.94</v>
      </c>
      <c r="L7759" s="279"/>
      <c r="M7759" s="284"/>
      <c r="T7759" s="285"/>
      <c r="AT7759" s="281" t="s">
        <v>373</v>
      </c>
      <c r="AU7759" s="281" t="s">
        <v>90</v>
      </c>
      <c r="AV7759" s="280" t="s">
        <v>90</v>
      </c>
      <c r="AW7759" s="280" t="s">
        <v>31</v>
      </c>
      <c r="AX7759" s="280" t="s">
        <v>77</v>
      </c>
      <c r="AY7759" s="281" t="s">
        <v>366</v>
      </c>
    </row>
    <row r="7760" spans="2:51" s="273" customFormat="1">
      <c r="B7760" s="272"/>
      <c r="D7760" s="274" t="s">
        <v>373</v>
      </c>
      <c r="E7760" s="275" t="s">
        <v>1</v>
      </c>
      <c r="F7760" s="276" t="s">
        <v>1766</v>
      </c>
      <c r="H7760" s="275" t="s">
        <v>1</v>
      </c>
      <c r="L7760" s="272"/>
      <c r="M7760" s="277"/>
      <c r="T7760" s="278"/>
      <c r="AT7760" s="275" t="s">
        <v>373</v>
      </c>
      <c r="AU7760" s="275" t="s">
        <v>90</v>
      </c>
      <c r="AV7760" s="273" t="s">
        <v>84</v>
      </c>
      <c r="AW7760" s="273" t="s">
        <v>31</v>
      </c>
      <c r="AX7760" s="273" t="s">
        <v>77</v>
      </c>
      <c r="AY7760" s="275" t="s">
        <v>366</v>
      </c>
    </row>
    <row r="7761" spans="2:51" s="280" customFormat="1">
      <c r="B7761" s="279"/>
      <c r="D7761" s="274" t="s">
        <v>373</v>
      </c>
      <c r="E7761" s="281" t="s">
        <v>1</v>
      </c>
      <c r="F7761" s="282" t="s">
        <v>6420</v>
      </c>
      <c r="H7761" s="283">
        <v>104.626</v>
      </c>
      <c r="L7761" s="279"/>
      <c r="M7761" s="284"/>
      <c r="T7761" s="285"/>
      <c r="AT7761" s="281" t="s">
        <v>373</v>
      </c>
      <c r="AU7761" s="281" t="s">
        <v>90</v>
      </c>
      <c r="AV7761" s="280" t="s">
        <v>90</v>
      </c>
      <c r="AW7761" s="280" t="s">
        <v>31</v>
      </c>
      <c r="AX7761" s="280" t="s">
        <v>77</v>
      </c>
      <c r="AY7761" s="281" t="s">
        <v>366</v>
      </c>
    </row>
    <row r="7762" spans="2:51" s="280" customFormat="1">
      <c r="B7762" s="279"/>
      <c r="D7762" s="274" t="s">
        <v>373</v>
      </c>
      <c r="E7762" s="281" t="s">
        <v>1</v>
      </c>
      <c r="F7762" s="282" t="s">
        <v>2211</v>
      </c>
      <c r="H7762" s="283">
        <v>-17.565999999999999</v>
      </c>
      <c r="L7762" s="279"/>
      <c r="M7762" s="284"/>
      <c r="T7762" s="285"/>
      <c r="AT7762" s="281" t="s">
        <v>373</v>
      </c>
      <c r="AU7762" s="281" t="s">
        <v>90</v>
      </c>
      <c r="AV7762" s="280" t="s">
        <v>90</v>
      </c>
      <c r="AW7762" s="280" t="s">
        <v>31</v>
      </c>
      <c r="AX7762" s="280" t="s">
        <v>77</v>
      </c>
      <c r="AY7762" s="281" t="s">
        <v>366</v>
      </c>
    </row>
    <row r="7763" spans="2:51" s="280" customFormat="1">
      <c r="B7763" s="279"/>
      <c r="D7763" s="274" t="s">
        <v>373</v>
      </c>
      <c r="E7763" s="281" t="s">
        <v>1</v>
      </c>
      <c r="F7763" s="282" t="s">
        <v>2212</v>
      </c>
      <c r="H7763" s="283">
        <v>6.9509999999999996</v>
      </c>
      <c r="L7763" s="279"/>
      <c r="M7763" s="284"/>
      <c r="T7763" s="285"/>
      <c r="AT7763" s="281" t="s">
        <v>373</v>
      </c>
      <c r="AU7763" s="281" t="s">
        <v>90</v>
      </c>
      <c r="AV7763" s="280" t="s">
        <v>90</v>
      </c>
      <c r="AW7763" s="280" t="s">
        <v>31</v>
      </c>
      <c r="AX7763" s="280" t="s">
        <v>77</v>
      </c>
      <c r="AY7763" s="281" t="s">
        <v>366</v>
      </c>
    </row>
    <row r="7764" spans="2:51" s="273" customFormat="1">
      <c r="B7764" s="272"/>
      <c r="D7764" s="274" t="s">
        <v>373</v>
      </c>
      <c r="E7764" s="275" t="s">
        <v>1</v>
      </c>
      <c r="F7764" s="276" t="s">
        <v>1768</v>
      </c>
      <c r="H7764" s="275" t="s">
        <v>1</v>
      </c>
      <c r="L7764" s="272"/>
      <c r="M7764" s="277"/>
      <c r="T7764" s="278"/>
      <c r="AT7764" s="275" t="s">
        <v>373</v>
      </c>
      <c r="AU7764" s="275" t="s">
        <v>90</v>
      </c>
      <c r="AV7764" s="273" t="s">
        <v>84</v>
      </c>
      <c r="AW7764" s="273" t="s">
        <v>31</v>
      </c>
      <c r="AX7764" s="273" t="s">
        <v>77</v>
      </c>
      <c r="AY7764" s="275" t="s">
        <v>366</v>
      </c>
    </row>
    <row r="7765" spans="2:51" s="280" customFormat="1">
      <c r="B7765" s="279"/>
      <c r="D7765" s="274" t="s">
        <v>373</v>
      </c>
      <c r="E7765" s="281" t="s">
        <v>1</v>
      </c>
      <c r="F7765" s="282" t="s">
        <v>6421</v>
      </c>
      <c r="H7765" s="283">
        <v>64.119</v>
      </c>
      <c r="L7765" s="279"/>
      <c r="M7765" s="284"/>
      <c r="T7765" s="285"/>
      <c r="AT7765" s="281" t="s">
        <v>373</v>
      </c>
      <c r="AU7765" s="281" t="s">
        <v>90</v>
      </c>
      <c r="AV7765" s="280" t="s">
        <v>90</v>
      </c>
      <c r="AW7765" s="280" t="s">
        <v>31</v>
      </c>
      <c r="AX7765" s="280" t="s">
        <v>77</v>
      </c>
      <c r="AY7765" s="281" t="s">
        <v>366</v>
      </c>
    </row>
    <row r="7766" spans="2:51" s="280" customFormat="1">
      <c r="B7766" s="279"/>
      <c r="D7766" s="274" t="s">
        <v>373</v>
      </c>
      <c r="E7766" s="281" t="s">
        <v>1</v>
      </c>
      <c r="F7766" s="282" t="s">
        <v>1851</v>
      </c>
      <c r="H7766" s="283">
        <v>-6.7060000000000004</v>
      </c>
      <c r="L7766" s="279"/>
      <c r="M7766" s="284"/>
      <c r="T7766" s="285"/>
      <c r="AT7766" s="281" t="s">
        <v>373</v>
      </c>
      <c r="AU7766" s="281" t="s">
        <v>90</v>
      </c>
      <c r="AV7766" s="280" t="s">
        <v>90</v>
      </c>
      <c r="AW7766" s="280" t="s">
        <v>31</v>
      </c>
      <c r="AX7766" s="280" t="s">
        <v>77</v>
      </c>
      <c r="AY7766" s="281" t="s">
        <v>366</v>
      </c>
    </row>
    <row r="7767" spans="2:51" s="280" customFormat="1">
      <c r="B7767" s="279"/>
      <c r="D7767" s="274" t="s">
        <v>373</v>
      </c>
      <c r="E7767" s="281" t="s">
        <v>1</v>
      </c>
      <c r="F7767" s="282" t="s">
        <v>1852</v>
      </c>
      <c r="H7767" s="283">
        <v>1.415</v>
      </c>
      <c r="L7767" s="279"/>
      <c r="M7767" s="284"/>
      <c r="T7767" s="285"/>
      <c r="AT7767" s="281" t="s">
        <v>373</v>
      </c>
      <c r="AU7767" s="281" t="s">
        <v>90</v>
      </c>
      <c r="AV7767" s="280" t="s">
        <v>90</v>
      </c>
      <c r="AW7767" s="280" t="s">
        <v>31</v>
      </c>
      <c r="AX7767" s="280" t="s">
        <v>77</v>
      </c>
      <c r="AY7767" s="281" t="s">
        <v>366</v>
      </c>
    </row>
    <row r="7768" spans="2:51" s="273" customFormat="1">
      <c r="B7768" s="272"/>
      <c r="D7768" s="274" t="s">
        <v>373</v>
      </c>
      <c r="E7768" s="275" t="s">
        <v>1</v>
      </c>
      <c r="F7768" s="276" t="s">
        <v>1822</v>
      </c>
      <c r="H7768" s="275" t="s">
        <v>1</v>
      </c>
      <c r="L7768" s="272"/>
      <c r="M7768" s="277"/>
      <c r="T7768" s="278"/>
      <c r="AT7768" s="275" t="s">
        <v>373</v>
      </c>
      <c r="AU7768" s="275" t="s">
        <v>90</v>
      </c>
      <c r="AV7768" s="273" t="s">
        <v>84</v>
      </c>
      <c r="AW7768" s="273" t="s">
        <v>31</v>
      </c>
      <c r="AX7768" s="273" t="s">
        <v>77</v>
      </c>
      <c r="AY7768" s="275" t="s">
        <v>366</v>
      </c>
    </row>
    <row r="7769" spans="2:51" s="280" customFormat="1">
      <c r="B7769" s="279"/>
      <c r="D7769" s="274" t="s">
        <v>373</v>
      </c>
      <c r="E7769" s="281" t="s">
        <v>1</v>
      </c>
      <c r="F7769" s="282" t="s">
        <v>2217</v>
      </c>
      <c r="H7769" s="283">
        <v>9.9689999999999994</v>
      </c>
      <c r="L7769" s="279"/>
      <c r="M7769" s="284"/>
      <c r="T7769" s="285"/>
      <c r="AT7769" s="281" t="s">
        <v>373</v>
      </c>
      <c r="AU7769" s="281" t="s">
        <v>90</v>
      </c>
      <c r="AV7769" s="280" t="s">
        <v>90</v>
      </c>
      <c r="AW7769" s="280" t="s">
        <v>31</v>
      </c>
      <c r="AX7769" s="280" t="s">
        <v>77</v>
      </c>
      <c r="AY7769" s="281" t="s">
        <v>366</v>
      </c>
    </row>
    <row r="7770" spans="2:51" s="280" customFormat="1">
      <c r="B7770" s="279"/>
      <c r="D7770" s="274" t="s">
        <v>373</v>
      </c>
      <c r="E7770" s="281" t="s">
        <v>1</v>
      </c>
      <c r="F7770" s="282" t="s">
        <v>2155</v>
      </c>
      <c r="H7770" s="283">
        <v>-1.236</v>
      </c>
      <c r="L7770" s="279"/>
      <c r="M7770" s="284"/>
      <c r="T7770" s="285"/>
      <c r="AT7770" s="281" t="s">
        <v>373</v>
      </c>
      <c r="AU7770" s="281" t="s">
        <v>90</v>
      </c>
      <c r="AV7770" s="280" t="s">
        <v>90</v>
      </c>
      <c r="AW7770" s="280" t="s">
        <v>31</v>
      </c>
      <c r="AX7770" s="280" t="s">
        <v>77</v>
      </c>
      <c r="AY7770" s="281" t="s">
        <v>366</v>
      </c>
    </row>
    <row r="7771" spans="2:51" s="280" customFormat="1">
      <c r="B7771" s="279"/>
      <c r="D7771" s="274" t="s">
        <v>373</v>
      </c>
      <c r="E7771" s="281" t="s">
        <v>1</v>
      </c>
      <c r="F7771" s="282" t="s">
        <v>2218</v>
      </c>
      <c r="H7771" s="283">
        <v>1.708</v>
      </c>
      <c r="L7771" s="279"/>
      <c r="M7771" s="284"/>
      <c r="T7771" s="285"/>
      <c r="AT7771" s="281" t="s">
        <v>373</v>
      </c>
      <c r="AU7771" s="281" t="s">
        <v>90</v>
      </c>
      <c r="AV7771" s="280" t="s">
        <v>90</v>
      </c>
      <c r="AW7771" s="280" t="s">
        <v>31</v>
      </c>
      <c r="AX7771" s="280" t="s">
        <v>77</v>
      </c>
      <c r="AY7771" s="281" t="s">
        <v>366</v>
      </c>
    </row>
    <row r="7772" spans="2:51" s="273" customFormat="1">
      <c r="B7772" s="272"/>
      <c r="D7772" s="274" t="s">
        <v>373</v>
      </c>
      <c r="E7772" s="275" t="s">
        <v>1</v>
      </c>
      <c r="F7772" s="276" t="s">
        <v>1824</v>
      </c>
      <c r="H7772" s="275" t="s">
        <v>1</v>
      </c>
      <c r="L7772" s="272"/>
      <c r="M7772" s="277"/>
      <c r="T7772" s="278"/>
      <c r="AT7772" s="275" t="s">
        <v>373</v>
      </c>
      <c r="AU7772" s="275" t="s">
        <v>90</v>
      </c>
      <c r="AV7772" s="273" t="s">
        <v>84</v>
      </c>
      <c r="AW7772" s="273" t="s">
        <v>31</v>
      </c>
      <c r="AX7772" s="273" t="s">
        <v>77</v>
      </c>
      <c r="AY7772" s="275" t="s">
        <v>366</v>
      </c>
    </row>
    <row r="7773" spans="2:51" s="280" customFormat="1">
      <c r="B7773" s="279"/>
      <c r="D7773" s="274" t="s">
        <v>373</v>
      </c>
      <c r="E7773" s="281" t="s">
        <v>1</v>
      </c>
      <c r="F7773" s="282" t="s">
        <v>2219</v>
      </c>
      <c r="H7773" s="283">
        <v>18.914999999999999</v>
      </c>
      <c r="L7773" s="279"/>
      <c r="M7773" s="284"/>
      <c r="T7773" s="285"/>
      <c r="AT7773" s="281" t="s">
        <v>373</v>
      </c>
      <c r="AU7773" s="281" t="s">
        <v>90</v>
      </c>
      <c r="AV7773" s="280" t="s">
        <v>90</v>
      </c>
      <c r="AW7773" s="280" t="s">
        <v>31</v>
      </c>
      <c r="AX7773" s="280" t="s">
        <v>77</v>
      </c>
      <c r="AY7773" s="281" t="s">
        <v>366</v>
      </c>
    </row>
    <row r="7774" spans="2:51" s="280" customFormat="1">
      <c r="B7774" s="279"/>
      <c r="D7774" s="274" t="s">
        <v>373</v>
      </c>
      <c r="E7774" s="281" t="s">
        <v>1</v>
      </c>
      <c r="F7774" s="282" t="s">
        <v>2220</v>
      </c>
      <c r="H7774" s="283">
        <v>-3.35</v>
      </c>
      <c r="L7774" s="279"/>
      <c r="M7774" s="284"/>
      <c r="T7774" s="285"/>
      <c r="AT7774" s="281" t="s">
        <v>373</v>
      </c>
      <c r="AU7774" s="281" t="s">
        <v>90</v>
      </c>
      <c r="AV7774" s="280" t="s">
        <v>90</v>
      </c>
      <c r="AW7774" s="280" t="s">
        <v>31</v>
      </c>
      <c r="AX7774" s="280" t="s">
        <v>77</v>
      </c>
      <c r="AY7774" s="281" t="s">
        <v>366</v>
      </c>
    </row>
    <row r="7775" spans="2:51" s="280" customFormat="1">
      <c r="B7775" s="279"/>
      <c r="D7775" s="274" t="s">
        <v>373</v>
      </c>
      <c r="E7775" s="281" t="s">
        <v>1</v>
      </c>
      <c r="F7775" s="282" t="s">
        <v>2221</v>
      </c>
      <c r="H7775" s="283">
        <v>2.6150000000000002</v>
      </c>
      <c r="L7775" s="279"/>
      <c r="M7775" s="284"/>
      <c r="T7775" s="285"/>
      <c r="AT7775" s="281" t="s">
        <v>373</v>
      </c>
      <c r="AU7775" s="281" t="s">
        <v>90</v>
      </c>
      <c r="AV7775" s="280" t="s">
        <v>90</v>
      </c>
      <c r="AW7775" s="280" t="s">
        <v>31</v>
      </c>
      <c r="AX7775" s="280" t="s">
        <v>77</v>
      </c>
      <c r="AY7775" s="281" t="s">
        <v>366</v>
      </c>
    </row>
    <row r="7776" spans="2:51" s="273" customFormat="1">
      <c r="B7776" s="272"/>
      <c r="D7776" s="274" t="s">
        <v>373</v>
      </c>
      <c r="E7776" s="275" t="s">
        <v>1</v>
      </c>
      <c r="F7776" s="276" t="s">
        <v>1598</v>
      </c>
      <c r="H7776" s="275" t="s">
        <v>1</v>
      </c>
      <c r="L7776" s="272"/>
      <c r="M7776" s="277"/>
      <c r="T7776" s="278"/>
      <c r="AT7776" s="275" t="s">
        <v>373</v>
      </c>
      <c r="AU7776" s="275" t="s">
        <v>90</v>
      </c>
      <c r="AV7776" s="273" t="s">
        <v>84</v>
      </c>
      <c r="AW7776" s="273" t="s">
        <v>31</v>
      </c>
      <c r="AX7776" s="273" t="s">
        <v>77</v>
      </c>
      <c r="AY7776" s="275" t="s">
        <v>366</v>
      </c>
    </row>
    <row r="7777" spans="2:51" s="280" customFormat="1">
      <c r="B7777" s="279"/>
      <c r="D7777" s="274" t="s">
        <v>373</v>
      </c>
      <c r="E7777" s="281" t="s">
        <v>1</v>
      </c>
      <c r="F7777" s="282" t="s">
        <v>2222</v>
      </c>
      <c r="H7777" s="283">
        <v>18.867999999999999</v>
      </c>
      <c r="L7777" s="279"/>
      <c r="M7777" s="284"/>
      <c r="T7777" s="285"/>
      <c r="AT7777" s="281" t="s">
        <v>373</v>
      </c>
      <c r="AU7777" s="281" t="s">
        <v>90</v>
      </c>
      <c r="AV7777" s="280" t="s">
        <v>90</v>
      </c>
      <c r="AW7777" s="280" t="s">
        <v>31</v>
      </c>
      <c r="AX7777" s="280" t="s">
        <v>77</v>
      </c>
      <c r="AY7777" s="281" t="s">
        <v>366</v>
      </c>
    </row>
    <row r="7778" spans="2:51" s="280" customFormat="1">
      <c r="B7778" s="279"/>
      <c r="D7778" s="274" t="s">
        <v>373</v>
      </c>
      <c r="E7778" s="281" t="s">
        <v>1</v>
      </c>
      <c r="F7778" s="282" t="s">
        <v>2223</v>
      </c>
      <c r="H7778" s="283">
        <v>-5.9649999999999999</v>
      </c>
      <c r="L7778" s="279"/>
      <c r="M7778" s="284"/>
      <c r="T7778" s="285"/>
      <c r="AT7778" s="281" t="s">
        <v>373</v>
      </c>
      <c r="AU7778" s="281" t="s">
        <v>90</v>
      </c>
      <c r="AV7778" s="280" t="s">
        <v>90</v>
      </c>
      <c r="AW7778" s="280" t="s">
        <v>31</v>
      </c>
      <c r="AX7778" s="280" t="s">
        <v>77</v>
      </c>
      <c r="AY7778" s="281" t="s">
        <v>366</v>
      </c>
    </row>
    <row r="7779" spans="2:51" s="280" customFormat="1">
      <c r="B7779" s="279"/>
      <c r="D7779" s="274" t="s">
        <v>373</v>
      </c>
      <c r="E7779" s="281" t="s">
        <v>1</v>
      </c>
      <c r="F7779" s="282" t="s">
        <v>2224</v>
      </c>
      <c r="H7779" s="283">
        <v>0.89600000000000002</v>
      </c>
      <c r="L7779" s="279"/>
      <c r="M7779" s="284"/>
      <c r="T7779" s="285"/>
      <c r="AT7779" s="281" t="s">
        <v>373</v>
      </c>
      <c r="AU7779" s="281" t="s">
        <v>90</v>
      </c>
      <c r="AV7779" s="280" t="s">
        <v>90</v>
      </c>
      <c r="AW7779" s="280" t="s">
        <v>31</v>
      </c>
      <c r="AX7779" s="280" t="s">
        <v>77</v>
      </c>
      <c r="AY7779" s="281" t="s">
        <v>366</v>
      </c>
    </row>
    <row r="7780" spans="2:51" s="273" customFormat="1">
      <c r="B7780" s="272"/>
      <c r="D7780" s="274" t="s">
        <v>373</v>
      </c>
      <c r="E7780" s="275" t="s">
        <v>1</v>
      </c>
      <c r="F7780" s="276" t="s">
        <v>2005</v>
      </c>
      <c r="H7780" s="275" t="s">
        <v>1</v>
      </c>
      <c r="L7780" s="272"/>
      <c r="M7780" s="277"/>
      <c r="T7780" s="278"/>
      <c r="AT7780" s="275" t="s">
        <v>373</v>
      </c>
      <c r="AU7780" s="275" t="s">
        <v>90</v>
      </c>
      <c r="AV7780" s="273" t="s">
        <v>84</v>
      </c>
      <c r="AW7780" s="273" t="s">
        <v>31</v>
      </c>
      <c r="AX7780" s="273" t="s">
        <v>77</v>
      </c>
      <c r="AY7780" s="275" t="s">
        <v>366</v>
      </c>
    </row>
    <row r="7781" spans="2:51" s="280" customFormat="1">
      <c r="B7781" s="279"/>
      <c r="D7781" s="274" t="s">
        <v>373</v>
      </c>
      <c r="E7781" s="281" t="s">
        <v>1</v>
      </c>
      <c r="F7781" s="282" t="s">
        <v>6422</v>
      </c>
      <c r="H7781" s="283">
        <v>71.930999999999997</v>
      </c>
      <c r="L7781" s="279"/>
      <c r="M7781" s="284"/>
      <c r="T7781" s="285"/>
      <c r="AT7781" s="281" t="s">
        <v>373</v>
      </c>
      <c r="AU7781" s="281" t="s">
        <v>90</v>
      </c>
      <c r="AV7781" s="280" t="s">
        <v>90</v>
      </c>
      <c r="AW7781" s="280" t="s">
        <v>31</v>
      </c>
      <c r="AX7781" s="280" t="s">
        <v>77</v>
      </c>
      <c r="AY7781" s="281" t="s">
        <v>366</v>
      </c>
    </row>
    <row r="7782" spans="2:51" s="280" customFormat="1" ht="22.5">
      <c r="B7782" s="279"/>
      <c r="D7782" s="274" t="s">
        <v>373</v>
      </c>
      <c r="E7782" s="281" t="s">
        <v>1</v>
      </c>
      <c r="F7782" s="282" t="s">
        <v>2226</v>
      </c>
      <c r="H7782" s="283">
        <v>-19.565999999999999</v>
      </c>
      <c r="L7782" s="279"/>
      <c r="M7782" s="284"/>
      <c r="T7782" s="285"/>
      <c r="AT7782" s="281" t="s">
        <v>373</v>
      </c>
      <c r="AU7782" s="281" t="s">
        <v>90</v>
      </c>
      <c r="AV7782" s="280" t="s">
        <v>90</v>
      </c>
      <c r="AW7782" s="280" t="s">
        <v>31</v>
      </c>
      <c r="AX7782" s="280" t="s">
        <v>77</v>
      </c>
      <c r="AY7782" s="281" t="s">
        <v>366</v>
      </c>
    </row>
    <row r="7783" spans="2:51" s="280" customFormat="1">
      <c r="B7783" s="279"/>
      <c r="D7783" s="274" t="s">
        <v>373</v>
      </c>
      <c r="E7783" s="281" t="s">
        <v>1</v>
      </c>
      <c r="F7783" s="282" t="s">
        <v>2163</v>
      </c>
      <c r="H7783" s="283">
        <v>2.335</v>
      </c>
      <c r="L7783" s="279"/>
      <c r="M7783" s="284"/>
      <c r="T7783" s="285"/>
      <c r="AT7783" s="281" t="s">
        <v>373</v>
      </c>
      <c r="AU7783" s="281" t="s">
        <v>90</v>
      </c>
      <c r="AV7783" s="280" t="s">
        <v>90</v>
      </c>
      <c r="AW7783" s="280" t="s">
        <v>31</v>
      </c>
      <c r="AX7783" s="280" t="s">
        <v>77</v>
      </c>
      <c r="AY7783" s="281" t="s">
        <v>366</v>
      </c>
    </row>
    <row r="7784" spans="2:51" s="273" customFormat="1">
      <c r="B7784" s="272"/>
      <c r="D7784" s="274" t="s">
        <v>373</v>
      </c>
      <c r="E7784" s="275" t="s">
        <v>1</v>
      </c>
      <c r="F7784" s="276" t="s">
        <v>2227</v>
      </c>
      <c r="H7784" s="275" t="s">
        <v>1</v>
      </c>
      <c r="L7784" s="272"/>
      <c r="M7784" s="277"/>
      <c r="T7784" s="278"/>
      <c r="AT7784" s="275" t="s">
        <v>373</v>
      </c>
      <c r="AU7784" s="275" t="s">
        <v>90</v>
      </c>
      <c r="AV7784" s="273" t="s">
        <v>84</v>
      </c>
      <c r="AW7784" s="273" t="s">
        <v>31</v>
      </c>
      <c r="AX7784" s="273" t="s">
        <v>77</v>
      </c>
      <c r="AY7784" s="275" t="s">
        <v>366</v>
      </c>
    </row>
    <row r="7785" spans="2:51" s="280" customFormat="1">
      <c r="B7785" s="279"/>
      <c r="D7785" s="274" t="s">
        <v>373</v>
      </c>
      <c r="E7785" s="281" t="s">
        <v>1</v>
      </c>
      <c r="F7785" s="282" t="s">
        <v>6423</v>
      </c>
      <c r="H7785" s="283">
        <v>16.873999999999999</v>
      </c>
      <c r="L7785" s="279"/>
      <c r="M7785" s="284"/>
      <c r="T7785" s="285"/>
      <c r="AT7785" s="281" t="s">
        <v>373</v>
      </c>
      <c r="AU7785" s="281" t="s">
        <v>90</v>
      </c>
      <c r="AV7785" s="280" t="s">
        <v>90</v>
      </c>
      <c r="AW7785" s="280" t="s">
        <v>31</v>
      </c>
      <c r="AX7785" s="280" t="s">
        <v>77</v>
      </c>
      <c r="AY7785" s="281" t="s">
        <v>366</v>
      </c>
    </row>
    <row r="7786" spans="2:51" s="280" customFormat="1">
      <c r="B7786" s="279"/>
      <c r="D7786" s="274" t="s">
        <v>373</v>
      </c>
      <c r="E7786" s="281" t="s">
        <v>1</v>
      </c>
      <c r="F7786" s="282" t="s">
        <v>2166</v>
      </c>
      <c r="H7786" s="283">
        <v>-1.419</v>
      </c>
      <c r="L7786" s="279"/>
      <c r="M7786" s="284"/>
      <c r="T7786" s="285"/>
      <c r="AT7786" s="281" t="s">
        <v>373</v>
      </c>
      <c r="AU7786" s="281" t="s">
        <v>90</v>
      </c>
      <c r="AV7786" s="280" t="s">
        <v>90</v>
      </c>
      <c r="AW7786" s="280" t="s">
        <v>31</v>
      </c>
      <c r="AX7786" s="280" t="s">
        <v>77</v>
      </c>
      <c r="AY7786" s="281" t="s">
        <v>366</v>
      </c>
    </row>
    <row r="7787" spans="2:51" s="273" customFormat="1">
      <c r="B7787" s="272"/>
      <c r="D7787" s="274" t="s">
        <v>373</v>
      </c>
      <c r="E7787" s="275" t="s">
        <v>1</v>
      </c>
      <c r="F7787" s="276" t="s">
        <v>2229</v>
      </c>
      <c r="H7787" s="275" t="s">
        <v>1</v>
      </c>
      <c r="L7787" s="272"/>
      <c r="M7787" s="277"/>
      <c r="T7787" s="278"/>
      <c r="AT7787" s="275" t="s">
        <v>373</v>
      </c>
      <c r="AU7787" s="275" t="s">
        <v>90</v>
      </c>
      <c r="AV7787" s="273" t="s">
        <v>84</v>
      </c>
      <c r="AW7787" s="273" t="s">
        <v>31</v>
      </c>
      <c r="AX7787" s="273" t="s">
        <v>77</v>
      </c>
      <c r="AY7787" s="275" t="s">
        <v>366</v>
      </c>
    </row>
    <row r="7788" spans="2:51" s="280" customFormat="1">
      <c r="B7788" s="279"/>
      <c r="D7788" s="274" t="s">
        <v>373</v>
      </c>
      <c r="E7788" s="281" t="s">
        <v>1</v>
      </c>
      <c r="F7788" s="282" t="s">
        <v>6424</v>
      </c>
      <c r="H7788" s="283">
        <v>18.617999999999999</v>
      </c>
      <c r="L7788" s="279"/>
      <c r="M7788" s="284"/>
      <c r="T7788" s="285"/>
      <c r="AT7788" s="281" t="s">
        <v>373</v>
      </c>
      <c r="AU7788" s="281" t="s">
        <v>90</v>
      </c>
      <c r="AV7788" s="280" t="s">
        <v>90</v>
      </c>
      <c r="AW7788" s="280" t="s">
        <v>31</v>
      </c>
      <c r="AX7788" s="280" t="s">
        <v>77</v>
      </c>
      <c r="AY7788" s="281" t="s">
        <v>366</v>
      </c>
    </row>
    <row r="7789" spans="2:51" s="280" customFormat="1">
      <c r="B7789" s="279"/>
      <c r="D7789" s="274" t="s">
        <v>373</v>
      </c>
      <c r="E7789" s="281" t="s">
        <v>1</v>
      </c>
      <c r="F7789" s="282" t="s">
        <v>2231</v>
      </c>
      <c r="H7789" s="283">
        <v>-3.27</v>
      </c>
      <c r="L7789" s="279"/>
      <c r="M7789" s="284"/>
      <c r="T7789" s="285"/>
      <c r="AT7789" s="281" t="s">
        <v>373</v>
      </c>
      <c r="AU7789" s="281" t="s">
        <v>90</v>
      </c>
      <c r="AV7789" s="280" t="s">
        <v>90</v>
      </c>
      <c r="AW7789" s="280" t="s">
        <v>31</v>
      </c>
      <c r="AX7789" s="280" t="s">
        <v>77</v>
      </c>
      <c r="AY7789" s="281" t="s">
        <v>366</v>
      </c>
    </row>
    <row r="7790" spans="2:51" s="280" customFormat="1">
      <c r="B7790" s="279"/>
      <c r="D7790" s="274" t="s">
        <v>373</v>
      </c>
      <c r="E7790" s="281" t="s">
        <v>1</v>
      </c>
      <c r="F7790" s="282" t="s">
        <v>2232</v>
      </c>
      <c r="H7790" s="283">
        <v>0.72899999999999998</v>
      </c>
      <c r="L7790" s="279"/>
      <c r="M7790" s="284"/>
      <c r="T7790" s="285"/>
      <c r="AT7790" s="281" t="s">
        <v>373</v>
      </c>
      <c r="AU7790" s="281" t="s">
        <v>90</v>
      </c>
      <c r="AV7790" s="280" t="s">
        <v>90</v>
      </c>
      <c r="AW7790" s="280" t="s">
        <v>31</v>
      </c>
      <c r="AX7790" s="280" t="s">
        <v>77</v>
      </c>
      <c r="AY7790" s="281" t="s">
        <v>366</v>
      </c>
    </row>
    <row r="7791" spans="2:51" s="273" customFormat="1">
      <c r="B7791" s="272"/>
      <c r="D7791" s="274" t="s">
        <v>373</v>
      </c>
      <c r="E7791" s="275" t="s">
        <v>1</v>
      </c>
      <c r="F7791" s="276" t="s">
        <v>1777</v>
      </c>
      <c r="H7791" s="275" t="s">
        <v>1</v>
      </c>
      <c r="L7791" s="272"/>
      <c r="M7791" s="277"/>
      <c r="T7791" s="278"/>
      <c r="AT7791" s="275" t="s">
        <v>373</v>
      </c>
      <c r="AU7791" s="275" t="s">
        <v>90</v>
      </c>
      <c r="AV7791" s="273" t="s">
        <v>84</v>
      </c>
      <c r="AW7791" s="273" t="s">
        <v>31</v>
      </c>
      <c r="AX7791" s="273" t="s">
        <v>77</v>
      </c>
      <c r="AY7791" s="275" t="s">
        <v>366</v>
      </c>
    </row>
    <row r="7792" spans="2:51" s="280" customFormat="1" ht="22.5">
      <c r="B7792" s="279"/>
      <c r="D7792" s="274" t="s">
        <v>373</v>
      </c>
      <c r="E7792" s="281" t="s">
        <v>1</v>
      </c>
      <c r="F7792" s="282" t="s">
        <v>6425</v>
      </c>
      <c r="H7792" s="283">
        <v>262.71699999999998</v>
      </c>
      <c r="L7792" s="279"/>
      <c r="M7792" s="284"/>
      <c r="T7792" s="285"/>
      <c r="AT7792" s="281" t="s">
        <v>373</v>
      </c>
      <c r="AU7792" s="281" t="s">
        <v>90</v>
      </c>
      <c r="AV7792" s="280" t="s">
        <v>90</v>
      </c>
      <c r="AW7792" s="280" t="s">
        <v>31</v>
      </c>
      <c r="AX7792" s="280" t="s">
        <v>77</v>
      </c>
      <c r="AY7792" s="281" t="s">
        <v>366</v>
      </c>
    </row>
    <row r="7793" spans="2:51" s="280" customFormat="1" ht="22.5">
      <c r="B7793" s="279"/>
      <c r="D7793" s="274" t="s">
        <v>373</v>
      </c>
      <c r="E7793" s="281" t="s">
        <v>1</v>
      </c>
      <c r="F7793" s="282" t="s">
        <v>2235</v>
      </c>
      <c r="H7793" s="283">
        <v>-50.542999999999999</v>
      </c>
      <c r="L7793" s="279"/>
      <c r="M7793" s="284"/>
      <c r="T7793" s="285"/>
      <c r="AT7793" s="281" t="s">
        <v>373</v>
      </c>
      <c r="AU7793" s="281" t="s">
        <v>90</v>
      </c>
      <c r="AV7793" s="280" t="s">
        <v>90</v>
      </c>
      <c r="AW7793" s="280" t="s">
        <v>31</v>
      </c>
      <c r="AX7793" s="280" t="s">
        <v>77</v>
      </c>
      <c r="AY7793" s="281" t="s">
        <v>366</v>
      </c>
    </row>
    <row r="7794" spans="2:51" s="280" customFormat="1" ht="22.5">
      <c r="B7794" s="279"/>
      <c r="D7794" s="274" t="s">
        <v>373</v>
      </c>
      <c r="E7794" s="281" t="s">
        <v>1</v>
      </c>
      <c r="F7794" s="282" t="s">
        <v>2236</v>
      </c>
      <c r="H7794" s="283">
        <v>-2.6869999999999998</v>
      </c>
      <c r="L7794" s="279"/>
      <c r="M7794" s="284"/>
      <c r="T7794" s="285"/>
      <c r="AT7794" s="281" t="s">
        <v>373</v>
      </c>
      <c r="AU7794" s="281" t="s">
        <v>90</v>
      </c>
      <c r="AV7794" s="280" t="s">
        <v>90</v>
      </c>
      <c r="AW7794" s="280" t="s">
        <v>31</v>
      </c>
      <c r="AX7794" s="280" t="s">
        <v>77</v>
      </c>
      <c r="AY7794" s="281" t="s">
        <v>366</v>
      </c>
    </row>
    <row r="7795" spans="2:51" s="280" customFormat="1" ht="22.5">
      <c r="B7795" s="279"/>
      <c r="D7795" s="274" t="s">
        <v>373</v>
      </c>
      <c r="E7795" s="281" t="s">
        <v>1</v>
      </c>
      <c r="F7795" s="282" t="s">
        <v>2237</v>
      </c>
      <c r="H7795" s="283">
        <v>4.8719999999999999</v>
      </c>
      <c r="L7795" s="279"/>
      <c r="M7795" s="284"/>
      <c r="T7795" s="285"/>
      <c r="AT7795" s="281" t="s">
        <v>373</v>
      </c>
      <c r="AU7795" s="281" t="s">
        <v>90</v>
      </c>
      <c r="AV7795" s="280" t="s">
        <v>90</v>
      </c>
      <c r="AW7795" s="280" t="s">
        <v>31</v>
      </c>
      <c r="AX7795" s="280" t="s">
        <v>77</v>
      </c>
      <c r="AY7795" s="281" t="s">
        <v>366</v>
      </c>
    </row>
    <row r="7796" spans="2:51" s="273" customFormat="1">
      <c r="B7796" s="272"/>
      <c r="D7796" s="274" t="s">
        <v>373</v>
      </c>
      <c r="E7796" s="275" t="s">
        <v>1</v>
      </c>
      <c r="F7796" s="276" t="s">
        <v>2238</v>
      </c>
      <c r="H7796" s="275" t="s">
        <v>1</v>
      </c>
      <c r="L7796" s="272"/>
      <c r="M7796" s="277"/>
      <c r="T7796" s="278"/>
      <c r="AT7796" s="275" t="s">
        <v>373</v>
      </c>
      <c r="AU7796" s="275" t="s">
        <v>90</v>
      </c>
      <c r="AV7796" s="273" t="s">
        <v>84</v>
      </c>
      <c r="AW7796" s="273" t="s">
        <v>31</v>
      </c>
      <c r="AX7796" s="273" t="s">
        <v>77</v>
      </c>
      <c r="AY7796" s="275" t="s">
        <v>366</v>
      </c>
    </row>
    <row r="7797" spans="2:51" s="280" customFormat="1">
      <c r="B7797" s="279"/>
      <c r="D7797" s="274" t="s">
        <v>373</v>
      </c>
      <c r="E7797" s="281" t="s">
        <v>1</v>
      </c>
      <c r="F7797" s="282" t="s">
        <v>2239</v>
      </c>
      <c r="H7797" s="283">
        <v>39.582999999999998</v>
      </c>
      <c r="L7797" s="279"/>
      <c r="M7797" s="284"/>
      <c r="T7797" s="285"/>
      <c r="AT7797" s="281" t="s">
        <v>373</v>
      </c>
      <c r="AU7797" s="281" t="s">
        <v>90</v>
      </c>
      <c r="AV7797" s="280" t="s">
        <v>90</v>
      </c>
      <c r="AW7797" s="280" t="s">
        <v>31</v>
      </c>
      <c r="AX7797" s="280" t="s">
        <v>77</v>
      </c>
      <c r="AY7797" s="281" t="s">
        <v>366</v>
      </c>
    </row>
    <row r="7798" spans="2:51" s="280" customFormat="1">
      <c r="B7798" s="279"/>
      <c r="D7798" s="274" t="s">
        <v>373</v>
      </c>
      <c r="E7798" s="281" t="s">
        <v>1</v>
      </c>
      <c r="F7798" s="282" t="s">
        <v>2240</v>
      </c>
      <c r="H7798" s="283">
        <v>69.691999999999993</v>
      </c>
      <c r="L7798" s="279"/>
      <c r="M7798" s="284"/>
      <c r="T7798" s="285"/>
      <c r="AT7798" s="281" t="s">
        <v>373</v>
      </c>
      <c r="AU7798" s="281" t="s">
        <v>90</v>
      </c>
      <c r="AV7798" s="280" t="s">
        <v>90</v>
      </c>
      <c r="AW7798" s="280" t="s">
        <v>31</v>
      </c>
      <c r="AX7798" s="280" t="s">
        <v>77</v>
      </c>
      <c r="AY7798" s="281" t="s">
        <v>366</v>
      </c>
    </row>
    <row r="7799" spans="2:51" s="280" customFormat="1">
      <c r="B7799" s="279"/>
      <c r="D7799" s="274" t="s">
        <v>373</v>
      </c>
      <c r="E7799" s="281" t="s">
        <v>1</v>
      </c>
      <c r="F7799" s="282" t="s">
        <v>2241</v>
      </c>
      <c r="H7799" s="283">
        <v>-12.311</v>
      </c>
      <c r="L7799" s="279"/>
      <c r="M7799" s="284"/>
      <c r="T7799" s="285"/>
      <c r="AT7799" s="281" t="s">
        <v>373</v>
      </c>
      <c r="AU7799" s="281" t="s">
        <v>90</v>
      </c>
      <c r="AV7799" s="280" t="s">
        <v>90</v>
      </c>
      <c r="AW7799" s="280" t="s">
        <v>31</v>
      </c>
      <c r="AX7799" s="280" t="s">
        <v>77</v>
      </c>
      <c r="AY7799" s="281" t="s">
        <v>366</v>
      </c>
    </row>
    <row r="7800" spans="2:51" s="280" customFormat="1">
      <c r="B7800" s="279"/>
      <c r="D7800" s="274" t="s">
        <v>373</v>
      </c>
      <c r="E7800" s="281" t="s">
        <v>1</v>
      </c>
      <c r="F7800" s="282" t="s">
        <v>2242</v>
      </c>
      <c r="H7800" s="283">
        <v>1.6279999999999999</v>
      </c>
      <c r="L7800" s="279"/>
      <c r="M7800" s="284"/>
      <c r="T7800" s="285"/>
      <c r="AT7800" s="281" t="s">
        <v>373</v>
      </c>
      <c r="AU7800" s="281" t="s">
        <v>90</v>
      </c>
      <c r="AV7800" s="280" t="s">
        <v>90</v>
      </c>
      <c r="AW7800" s="280" t="s">
        <v>31</v>
      </c>
      <c r="AX7800" s="280" t="s">
        <v>77</v>
      </c>
      <c r="AY7800" s="281" t="s">
        <v>366</v>
      </c>
    </row>
    <row r="7801" spans="2:51" s="273" customFormat="1">
      <c r="B7801" s="272"/>
      <c r="D7801" s="274" t="s">
        <v>373</v>
      </c>
      <c r="E7801" s="275" t="s">
        <v>1</v>
      </c>
      <c r="F7801" s="276" t="s">
        <v>1600</v>
      </c>
      <c r="H7801" s="275" t="s">
        <v>1</v>
      </c>
      <c r="L7801" s="272"/>
      <c r="M7801" s="277"/>
      <c r="T7801" s="278"/>
      <c r="AT7801" s="275" t="s">
        <v>373</v>
      </c>
      <c r="AU7801" s="275" t="s">
        <v>90</v>
      </c>
      <c r="AV7801" s="273" t="s">
        <v>84</v>
      </c>
      <c r="AW7801" s="273" t="s">
        <v>31</v>
      </c>
      <c r="AX7801" s="273" t="s">
        <v>77</v>
      </c>
      <c r="AY7801" s="275" t="s">
        <v>366</v>
      </c>
    </row>
    <row r="7802" spans="2:51" s="273" customFormat="1">
      <c r="B7802" s="272"/>
      <c r="D7802" s="274" t="s">
        <v>373</v>
      </c>
      <c r="E7802" s="275" t="s">
        <v>1</v>
      </c>
      <c r="F7802" s="276" t="s">
        <v>2110</v>
      </c>
      <c r="H7802" s="275" t="s">
        <v>1</v>
      </c>
      <c r="L7802" s="272"/>
      <c r="M7802" s="277"/>
      <c r="T7802" s="278"/>
      <c r="AT7802" s="275" t="s">
        <v>373</v>
      </c>
      <c r="AU7802" s="275" t="s">
        <v>90</v>
      </c>
      <c r="AV7802" s="273" t="s">
        <v>84</v>
      </c>
      <c r="AW7802" s="273" t="s">
        <v>31</v>
      </c>
      <c r="AX7802" s="273" t="s">
        <v>77</v>
      </c>
      <c r="AY7802" s="275" t="s">
        <v>366</v>
      </c>
    </row>
    <row r="7803" spans="2:51" s="280" customFormat="1">
      <c r="B7803" s="279"/>
      <c r="D7803" s="274" t="s">
        <v>373</v>
      </c>
      <c r="E7803" s="281" t="s">
        <v>1</v>
      </c>
      <c r="F7803" s="282" t="s">
        <v>6426</v>
      </c>
      <c r="H7803" s="283">
        <v>43.005000000000003</v>
      </c>
      <c r="L7803" s="279"/>
      <c r="M7803" s="284"/>
      <c r="T7803" s="285"/>
      <c r="AT7803" s="281" t="s">
        <v>373</v>
      </c>
      <c r="AU7803" s="281" t="s">
        <v>90</v>
      </c>
      <c r="AV7803" s="280" t="s">
        <v>90</v>
      </c>
      <c r="AW7803" s="280" t="s">
        <v>31</v>
      </c>
      <c r="AX7803" s="280" t="s">
        <v>77</v>
      </c>
      <c r="AY7803" s="281" t="s">
        <v>366</v>
      </c>
    </row>
    <row r="7804" spans="2:51" s="280" customFormat="1">
      <c r="B7804" s="279"/>
      <c r="D7804" s="274" t="s">
        <v>373</v>
      </c>
      <c r="E7804" s="281" t="s">
        <v>1</v>
      </c>
      <c r="F7804" s="282" t="s">
        <v>2244</v>
      </c>
      <c r="H7804" s="283">
        <v>-4.6369999999999996</v>
      </c>
      <c r="L7804" s="279"/>
      <c r="M7804" s="284"/>
      <c r="T7804" s="285"/>
      <c r="AT7804" s="281" t="s">
        <v>373</v>
      </c>
      <c r="AU7804" s="281" t="s">
        <v>90</v>
      </c>
      <c r="AV7804" s="280" t="s">
        <v>90</v>
      </c>
      <c r="AW7804" s="280" t="s">
        <v>31</v>
      </c>
      <c r="AX7804" s="280" t="s">
        <v>77</v>
      </c>
      <c r="AY7804" s="281" t="s">
        <v>366</v>
      </c>
    </row>
    <row r="7805" spans="2:51" s="280" customFormat="1">
      <c r="B7805" s="279"/>
      <c r="D7805" s="274" t="s">
        <v>373</v>
      </c>
      <c r="E7805" s="281" t="s">
        <v>1</v>
      </c>
      <c r="F7805" s="282" t="s">
        <v>2245</v>
      </c>
      <c r="H7805" s="283">
        <v>0.70099999999999996</v>
      </c>
      <c r="L7805" s="279"/>
      <c r="M7805" s="284"/>
      <c r="T7805" s="285"/>
      <c r="AT7805" s="281" t="s">
        <v>373</v>
      </c>
      <c r="AU7805" s="281" t="s">
        <v>90</v>
      </c>
      <c r="AV7805" s="280" t="s">
        <v>90</v>
      </c>
      <c r="AW7805" s="280" t="s">
        <v>31</v>
      </c>
      <c r="AX7805" s="280" t="s">
        <v>77</v>
      </c>
      <c r="AY7805" s="281" t="s">
        <v>366</v>
      </c>
    </row>
    <row r="7806" spans="2:51" s="273" customFormat="1">
      <c r="B7806" s="272"/>
      <c r="D7806" s="274" t="s">
        <v>373</v>
      </c>
      <c r="E7806" s="275" t="s">
        <v>1</v>
      </c>
      <c r="F7806" s="276" t="s">
        <v>1781</v>
      </c>
      <c r="H7806" s="275" t="s">
        <v>1</v>
      </c>
      <c r="L7806" s="272"/>
      <c r="M7806" s="277"/>
      <c r="T7806" s="278"/>
      <c r="AT7806" s="275" t="s">
        <v>373</v>
      </c>
      <c r="AU7806" s="275" t="s">
        <v>90</v>
      </c>
      <c r="AV7806" s="273" t="s">
        <v>84</v>
      </c>
      <c r="AW7806" s="273" t="s">
        <v>31</v>
      </c>
      <c r="AX7806" s="273" t="s">
        <v>77</v>
      </c>
      <c r="AY7806" s="275" t="s">
        <v>366</v>
      </c>
    </row>
    <row r="7807" spans="2:51" s="280" customFormat="1">
      <c r="B7807" s="279"/>
      <c r="D7807" s="274" t="s">
        <v>373</v>
      </c>
      <c r="E7807" s="281" t="s">
        <v>1</v>
      </c>
      <c r="F7807" s="282" t="s">
        <v>6427</v>
      </c>
      <c r="H7807" s="283">
        <v>25.614999999999998</v>
      </c>
      <c r="L7807" s="279"/>
      <c r="M7807" s="284"/>
      <c r="T7807" s="285"/>
      <c r="AT7807" s="281" t="s">
        <v>373</v>
      </c>
      <c r="AU7807" s="281" t="s">
        <v>90</v>
      </c>
      <c r="AV7807" s="280" t="s">
        <v>90</v>
      </c>
      <c r="AW7807" s="280" t="s">
        <v>31</v>
      </c>
      <c r="AX7807" s="280" t="s">
        <v>77</v>
      </c>
      <c r="AY7807" s="281" t="s">
        <v>366</v>
      </c>
    </row>
    <row r="7808" spans="2:51" s="280" customFormat="1">
      <c r="B7808" s="279"/>
      <c r="D7808" s="274" t="s">
        <v>373</v>
      </c>
      <c r="E7808" s="281" t="s">
        <v>1</v>
      </c>
      <c r="F7808" s="282" t="s">
        <v>2247</v>
      </c>
      <c r="H7808" s="283">
        <v>-5.1210000000000004</v>
      </c>
      <c r="L7808" s="279"/>
      <c r="M7808" s="284"/>
      <c r="T7808" s="285"/>
      <c r="AT7808" s="281" t="s">
        <v>373</v>
      </c>
      <c r="AU7808" s="281" t="s">
        <v>90</v>
      </c>
      <c r="AV7808" s="280" t="s">
        <v>90</v>
      </c>
      <c r="AW7808" s="280" t="s">
        <v>31</v>
      </c>
      <c r="AX7808" s="280" t="s">
        <v>77</v>
      </c>
      <c r="AY7808" s="281" t="s">
        <v>366</v>
      </c>
    </row>
    <row r="7809" spans="2:51" s="280" customFormat="1">
      <c r="B7809" s="279"/>
      <c r="D7809" s="274" t="s">
        <v>373</v>
      </c>
      <c r="E7809" s="281" t="s">
        <v>1</v>
      </c>
      <c r="F7809" s="282" t="s">
        <v>2248</v>
      </c>
      <c r="H7809" s="283">
        <v>0.86199999999999999</v>
      </c>
      <c r="L7809" s="279"/>
      <c r="M7809" s="284"/>
      <c r="T7809" s="285"/>
      <c r="AT7809" s="281" t="s">
        <v>373</v>
      </c>
      <c r="AU7809" s="281" t="s">
        <v>90</v>
      </c>
      <c r="AV7809" s="280" t="s">
        <v>90</v>
      </c>
      <c r="AW7809" s="280" t="s">
        <v>31</v>
      </c>
      <c r="AX7809" s="280" t="s">
        <v>77</v>
      </c>
      <c r="AY7809" s="281" t="s">
        <v>366</v>
      </c>
    </row>
    <row r="7810" spans="2:51" s="273" customFormat="1">
      <c r="B7810" s="272"/>
      <c r="D7810" s="274" t="s">
        <v>373</v>
      </c>
      <c r="E7810" s="275" t="s">
        <v>1</v>
      </c>
      <c r="F7810" s="276" t="s">
        <v>2009</v>
      </c>
      <c r="H7810" s="275" t="s">
        <v>1</v>
      </c>
      <c r="L7810" s="272"/>
      <c r="M7810" s="277"/>
      <c r="T7810" s="278"/>
      <c r="AT7810" s="275" t="s">
        <v>373</v>
      </c>
      <c r="AU7810" s="275" t="s">
        <v>90</v>
      </c>
      <c r="AV7810" s="273" t="s">
        <v>84</v>
      </c>
      <c r="AW7810" s="273" t="s">
        <v>31</v>
      </c>
      <c r="AX7810" s="273" t="s">
        <v>77</v>
      </c>
      <c r="AY7810" s="275" t="s">
        <v>366</v>
      </c>
    </row>
    <row r="7811" spans="2:51" s="280" customFormat="1">
      <c r="B7811" s="279"/>
      <c r="D7811" s="274" t="s">
        <v>373</v>
      </c>
      <c r="E7811" s="281" t="s">
        <v>1</v>
      </c>
      <c r="F7811" s="282" t="s">
        <v>6428</v>
      </c>
      <c r="H7811" s="283">
        <v>23.21</v>
      </c>
      <c r="L7811" s="279"/>
      <c r="M7811" s="284"/>
      <c r="T7811" s="285"/>
      <c r="AT7811" s="281" t="s">
        <v>373</v>
      </c>
      <c r="AU7811" s="281" t="s">
        <v>90</v>
      </c>
      <c r="AV7811" s="280" t="s">
        <v>90</v>
      </c>
      <c r="AW7811" s="280" t="s">
        <v>31</v>
      </c>
      <c r="AX7811" s="280" t="s">
        <v>77</v>
      </c>
      <c r="AY7811" s="281" t="s">
        <v>366</v>
      </c>
    </row>
    <row r="7812" spans="2:51" s="280" customFormat="1">
      <c r="B7812" s="279"/>
      <c r="D7812" s="274" t="s">
        <v>373</v>
      </c>
      <c r="E7812" s="281" t="s">
        <v>1</v>
      </c>
      <c r="F7812" s="282" t="s">
        <v>2250</v>
      </c>
      <c r="H7812" s="283">
        <v>-3.06</v>
      </c>
      <c r="L7812" s="279"/>
      <c r="M7812" s="284"/>
      <c r="T7812" s="285"/>
      <c r="AT7812" s="281" t="s">
        <v>373</v>
      </c>
      <c r="AU7812" s="281" t="s">
        <v>90</v>
      </c>
      <c r="AV7812" s="280" t="s">
        <v>90</v>
      </c>
      <c r="AW7812" s="280" t="s">
        <v>31</v>
      </c>
      <c r="AX7812" s="280" t="s">
        <v>77</v>
      </c>
      <c r="AY7812" s="281" t="s">
        <v>366</v>
      </c>
    </row>
    <row r="7813" spans="2:51" s="280" customFormat="1">
      <c r="B7813" s="279"/>
      <c r="D7813" s="274" t="s">
        <v>373</v>
      </c>
      <c r="E7813" s="281" t="s">
        <v>1</v>
      </c>
      <c r="F7813" s="282" t="s">
        <v>2245</v>
      </c>
      <c r="H7813" s="283">
        <v>0.70099999999999996</v>
      </c>
      <c r="L7813" s="279"/>
      <c r="M7813" s="284"/>
      <c r="T7813" s="285"/>
      <c r="AT7813" s="281" t="s">
        <v>373</v>
      </c>
      <c r="AU7813" s="281" t="s">
        <v>90</v>
      </c>
      <c r="AV7813" s="280" t="s">
        <v>90</v>
      </c>
      <c r="AW7813" s="280" t="s">
        <v>31</v>
      </c>
      <c r="AX7813" s="280" t="s">
        <v>77</v>
      </c>
      <c r="AY7813" s="281" t="s">
        <v>366</v>
      </c>
    </row>
    <row r="7814" spans="2:51" s="273" customFormat="1">
      <c r="B7814" s="272"/>
      <c r="D7814" s="274" t="s">
        <v>373</v>
      </c>
      <c r="E7814" s="275" t="s">
        <v>1</v>
      </c>
      <c r="F7814" s="276" t="s">
        <v>2251</v>
      </c>
      <c r="H7814" s="275" t="s">
        <v>1</v>
      </c>
      <c r="L7814" s="272"/>
      <c r="M7814" s="277"/>
      <c r="T7814" s="278"/>
      <c r="AT7814" s="275" t="s">
        <v>373</v>
      </c>
      <c r="AU7814" s="275" t="s">
        <v>90</v>
      </c>
      <c r="AV7814" s="273" t="s">
        <v>84</v>
      </c>
      <c r="AW7814" s="273" t="s">
        <v>31</v>
      </c>
      <c r="AX7814" s="273" t="s">
        <v>77</v>
      </c>
      <c r="AY7814" s="275" t="s">
        <v>366</v>
      </c>
    </row>
    <row r="7815" spans="2:51" s="280" customFormat="1">
      <c r="B7815" s="279"/>
      <c r="D7815" s="274" t="s">
        <v>373</v>
      </c>
      <c r="E7815" s="281" t="s">
        <v>1</v>
      </c>
      <c r="F7815" s="282" t="s">
        <v>6429</v>
      </c>
      <c r="H7815" s="283">
        <v>20.387</v>
      </c>
      <c r="L7815" s="279"/>
      <c r="M7815" s="284"/>
      <c r="T7815" s="285"/>
      <c r="AT7815" s="281" t="s">
        <v>373</v>
      </c>
      <c r="AU7815" s="281" t="s">
        <v>90</v>
      </c>
      <c r="AV7815" s="280" t="s">
        <v>90</v>
      </c>
      <c r="AW7815" s="280" t="s">
        <v>31</v>
      </c>
      <c r="AX7815" s="280" t="s">
        <v>77</v>
      </c>
      <c r="AY7815" s="281" t="s">
        <v>366</v>
      </c>
    </row>
    <row r="7816" spans="2:51" s="280" customFormat="1">
      <c r="B7816" s="279"/>
      <c r="D7816" s="274" t="s">
        <v>373</v>
      </c>
      <c r="E7816" s="281" t="s">
        <v>1</v>
      </c>
      <c r="F7816" s="282" t="s">
        <v>2253</v>
      </c>
      <c r="H7816" s="283">
        <v>-5.12</v>
      </c>
      <c r="L7816" s="279"/>
      <c r="M7816" s="284"/>
      <c r="T7816" s="285"/>
      <c r="AT7816" s="281" t="s">
        <v>373</v>
      </c>
      <c r="AU7816" s="281" t="s">
        <v>90</v>
      </c>
      <c r="AV7816" s="280" t="s">
        <v>90</v>
      </c>
      <c r="AW7816" s="280" t="s">
        <v>31</v>
      </c>
      <c r="AX7816" s="280" t="s">
        <v>77</v>
      </c>
      <c r="AY7816" s="281" t="s">
        <v>366</v>
      </c>
    </row>
    <row r="7817" spans="2:51" s="280" customFormat="1">
      <c r="B7817" s="279"/>
      <c r="D7817" s="274" t="s">
        <v>373</v>
      </c>
      <c r="E7817" s="281" t="s">
        <v>1</v>
      </c>
      <c r="F7817" s="282" t="s">
        <v>2254</v>
      </c>
      <c r="H7817" s="283">
        <v>0.86</v>
      </c>
      <c r="L7817" s="279"/>
      <c r="M7817" s="284"/>
      <c r="T7817" s="285"/>
      <c r="AT7817" s="281" t="s">
        <v>373</v>
      </c>
      <c r="AU7817" s="281" t="s">
        <v>90</v>
      </c>
      <c r="AV7817" s="280" t="s">
        <v>90</v>
      </c>
      <c r="AW7817" s="280" t="s">
        <v>31</v>
      </c>
      <c r="AX7817" s="280" t="s">
        <v>77</v>
      </c>
      <c r="AY7817" s="281" t="s">
        <v>366</v>
      </c>
    </row>
    <row r="7818" spans="2:51" s="273" customFormat="1">
      <c r="B7818" s="272"/>
      <c r="D7818" s="274" t="s">
        <v>373</v>
      </c>
      <c r="E7818" s="275" t="s">
        <v>1</v>
      </c>
      <c r="F7818" s="276" t="s">
        <v>1783</v>
      </c>
      <c r="H7818" s="275" t="s">
        <v>1</v>
      </c>
      <c r="L7818" s="272"/>
      <c r="M7818" s="277"/>
      <c r="T7818" s="278"/>
      <c r="AT7818" s="275" t="s">
        <v>373</v>
      </c>
      <c r="AU7818" s="275" t="s">
        <v>90</v>
      </c>
      <c r="AV7818" s="273" t="s">
        <v>84</v>
      </c>
      <c r="AW7818" s="273" t="s">
        <v>31</v>
      </c>
      <c r="AX7818" s="273" t="s">
        <v>77</v>
      </c>
      <c r="AY7818" s="275" t="s">
        <v>366</v>
      </c>
    </row>
    <row r="7819" spans="2:51" s="280" customFormat="1">
      <c r="B7819" s="279"/>
      <c r="D7819" s="274" t="s">
        <v>373</v>
      </c>
      <c r="E7819" s="281" t="s">
        <v>1</v>
      </c>
      <c r="F7819" s="282" t="s">
        <v>6430</v>
      </c>
      <c r="H7819" s="283">
        <v>20.527000000000001</v>
      </c>
      <c r="L7819" s="279"/>
      <c r="M7819" s="284"/>
      <c r="T7819" s="285"/>
      <c r="AT7819" s="281" t="s">
        <v>373</v>
      </c>
      <c r="AU7819" s="281" t="s">
        <v>90</v>
      </c>
      <c r="AV7819" s="280" t="s">
        <v>90</v>
      </c>
      <c r="AW7819" s="280" t="s">
        <v>31</v>
      </c>
      <c r="AX7819" s="280" t="s">
        <v>77</v>
      </c>
      <c r="AY7819" s="281" t="s">
        <v>366</v>
      </c>
    </row>
    <row r="7820" spans="2:51" s="280" customFormat="1">
      <c r="B7820" s="279"/>
      <c r="D7820" s="274" t="s">
        <v>373</v>
      </c>
      <c r="E7820" s="281" t="s">
        <v>1</v>
      </c>
      <c r="F7820" s="282" t="s">
        <v>2256</v>
      </c>
      <c r="H7820" s="283">
        <v>-5.0990000000000002</v>
      </c>
      <c r="L7820" s="279"/>
      <c r="M7820" s="284"/>
      <c r="T7820" s="285"/>
      <c r="AT7820" s="281" t="s">
        <v>373</v>
      </c>
      <c r="AU7820" s="281" t="s">
        <v>90</v>
      </c>
      <c r="AV7820" s="280" t="s">
        <v>90</v>
      </c>
      <c r="AW7820" s="280" t="s">
        <v>31</v>
      </c>
      <c r="AX7820" s="280" t="s">
        <v>77</v>
      </c>
      <c r="AY7820" s="281" t="s">
        <v>366</v>
      </c>
    </row>
    <row r="7821" spans="2:51" s="280" customFormat="1">
      <c r="B7821" s="279"/>
      <c r="D7821" s="274" t="s">
        <v>373</v>
      </c>
      <c r="E7821" s="281" t="s">
        <v>1</v>
      </c>
      <c r="F7821" s="282" t="s">
        <v>2254</v>
      </c>
      <c r="H7821" s="283">
        <v>0.86</v>
      </c>
      <c r="L7821" s="279"/>
      <c r="M7821" s="284"/>
      <c r="T7821" s="285"/>
      <c r="AT7821" s="281" t="s">
        <v>373</v>
      </c>
      <c r="AU7821" s="281" t="s">
        <v>90</v>
      </c>
      <c r="AV7821" s="280" t="s">
        <v>90</v>
      </c>
      <c r="AW7821" s="280" t="s">
        <v>31</v>
      </c>
      <c r="AX7821" s="280" t="s">
        <v>77</v>
      </c>
      <c r="AY7821" s="281" t="s">
        <v>366</v>
      </c>
    </row>
    <row r="7822" spans="2:51" s="273" customFormat="1">
      <c r="B7822" s="272"/>
      <c r="D7822" s="274" t="s">
        <v>373</v>
      </c>
      <c r="E7822" s="275" t="s">
        <v>1</v>
      </c>
      <c r="F7822" s="276" t="s">
        <v>2011</v>
      </c>
      <c r="H7822" s="275" t="s">
        <v>1</v>
      </c>
      <c r="L7822" s="272"/>
      <c r="M7822" s="277"/>
      <c r="T7822" s="278"/>
      <c r="AT7822" s="275" t="s">
        <v>373</v>
      </c>
      <c r="AU7822" s="275" t="s">
        <v>90</v>
      </c>
      <c r="AV7822" s="273" t="s">
        <v>84</v>
      </c>
      <c r="AW7822" s="273" t="s">
        <v>31</v>
      </c>
      <c r="AX7822" s="273" t="s">
        <v>77</v>
      </c>
      <c r="AY7822" s="275" t="s">
        <v>366</v>
      </c>
    </row>
    <row r="7823" spans="2:51" s="280" customFormat="1">
      <c r="B7823" s="279"/>
      <c r="D7823" s="274" t="s">
        <v>373</v>
      </c>
      <c r="E7823" s="281" t="s">
        <v>1</v>
      </c>
      <c r="F7823" s="282" t="s">
        <v>6431</v>
      </c>
      <c r="H7823" s="283">
        <v>22.931000000000001</v>
      </c>
      <c r="L7823" s="279"/>
      <c r="M7823" s="284"/>
      <c r="T7823" s="285"/>
      <c r="AT7823" s="281" t="s">
        <v>373</v>
      </c>
      <c r="AU7823" s="281" t="s">
        <v>90</v>
      </c>
      <c r="AV7823" s="280" t="s">
        <v>90</v>
      </c>
      <c r="AW7823" s="280" t="s">
        <v>31</v>
      </c>
      <c r="AX7823" s="280" t="s">
        <v>77</v>
      </c>
      <c r="AY7823" s="281" t="s">
        <v>366</v>
      </c>
    </row>
    <row r="7824" spans="2:51" s="280" customFormat="1">
      <c r="B7824" s="279"/>
      <c r="D7824" s="274" t="s">
        <v>373</v>
      </c>
      <c r="E7824" s="281" t="s">
        <v>1</v>
      </c>
      <c r="F7824" s="282" t="s">
        <v>2256</v>
      </c>
      <c r="H7824" s="283">
        <v>-5.0990000000000002</v>
      </c>
      <c r="L7824" s="279"/>
      <c r="M7824" s="284"/>
      <c r="T7824" s="285"/>
      <c r="AT7824" s="281" t="s">
        <v>373</v>
      </c>
      <c r="AU7824" s="281" t="s">
        <v>90</v>
      </c>
      <c r="AV7824" s="280" t="s">
        <v>90</v>
      </c>
      <c r="AW7824" s="280" t="s">
        <v>31</v>
      </c>
      <c r="AX7824" s="280" t="s">
        <v>77</v>
      </c>
      <c r="AY7824" s="281" t="s">
        <v>366</v>
      </c>
    </row>
    <row r="7825" spans="2:51" s="280" customFormat="1">
      <c r="B7825" s="279"/>
      <c r="D7825" s="274" t="s">
        <v>373</v>
      </c>
      <c r="E7825" s="281" t="s">
        <v>1</v>
      </c>
      <c r="F7825" s="282" t="s">
        <v>2258</v>
      </c>
      <c r="H7825" s="283">
        <v>0.7</v>
      </c>
      <c r="L7825" s="279"/>
      <c r="M7825" s="284"/>
      <c r="T7825" s="285"/>
      <c r="AT7825" s="281" t="s">
        <v>373</v>
      </c>
      <c r="AU7825" s="281" t="s">
        <v>90</v>
      </c>
      <c r="AV7825" s="280" t="s">
        <v>90</v>
      </c>
      <c r="AW7825" s="280" t="s">
        <v>31</v>
      </c>
      <c r="AX7825" s="280" t="s">
        <v>77</v>
      </c>
      <c r="AY7825" s="281" t="s">
        <v>366</v>
      </c>
    </row>
    <row r="7826" spans="2:51" s="273" customFormat="1">
      <c r="B7826" s="272"/>
      <c r="D7826" s="274" t="s">
        <v>373</v>
      </c>
      <c r="E7826" s="275" t="s">
        <v>1</v>
      </c>
      <c r="F7826" s="276" t="s">
        <v>2113</v>
      </c>
      <c r="H7826" s="275" t="s">
        <v>1</v>
      </c>
      <c r="L7826" s="272"/>
      <c r="M7826" s="277"/>
      <c r="T7826" s="278"/>
      <c r="AT7826" s="275" t="s">
        <v>373</v>
      </c>
      <c r="AU7826" s="275" t="s">
        <v>90</v>
      </c>
      <c r="AV7826" s="273" t="s">
        <v>84</v>
      </c>
      <c r="AW7826" s="273" t="s">
        <v>31</v>
      </c>
      <c r="AX7826" s="273" t="s">
        <v>77</v>
      </c>
      <c r="AY7826" s="275" t="s">
        <v>366</v>
      </c>
    </row>
    <row r="7827" spans="2:51" s="280" customFormat="1">
      <c r="B7827" s="279"/>
      <c r="D7827" s="274" t="s">
        <v>373</v>
      </c>
      <c r="E7827" s="281" t="s">
        <v>1</v>
      </c>
      <c r="F7827" s="282" t="s">
        <v>6432</v>
      </c>
      <c r="H7827" s="283">
        <v>28.5</v>
      </c>
      <c r="L7827" s="279"/>
      <c r="M7827" s="284"/>
      <c r="T7827" s="285"/>
      <c r="AT7827" s="281" t="s">
        <v>373</v>
      </c>
      <c r="AU7827" s="281" t="s">
        <v>90</v>
      </c>
      <c r="AV7827" s="280" t="s">
        <v>90</v>
      </c>
      <c r="AW7827" s="280" t="s">
        <v>31</v>
      </c>
      <c r="AX7827" s="280" t="s">
        <v>77</v>
      </c>
      <c r="AY7827" s="281" t="s">
        <v>366</v>
      </c>
    </row>
    <row r="7828" spans="2:51" s="280" customFormat="1">
      <c r="B7828" s="279"/>
      <c r="D7828" s="274" t="s">
        <v>373</v>
      </c>
      <c r="E7828" s="281" t="s">
        <v>1</v>
      </c>
      <c r="F7828" s="282" t="s">
        <v>2260</v>
      </c>
      <c r="H7828" s="283">
        <v>-6.0830000000000002</v>
      </c>
      <c r="L7828" s="279"/>
      <c r="M7828" s="284"/>
      <c r="T7828" s="285"/>
      <c r="AT7828" s="281" t="s">
        <v>373</v>
      </c>
      <c r="AU7828" s="281" t="s">
        <v>90</v>
      </c>
      <c r="AV7828" s="280" t="s">
        <v>90</v>
      </c>
      <c r="AW7828" s="280" t="s">
        <v>31</v>
      </c>
      <c r="AX7828" s="280" t="s">
        <v>77</v>
      </c>
      <c r="AY7828" s="281" t="s">
        <v>366</v>
      </c>
    </row>
    <row r="7829" spans="2:51" s="280" customFormat="1">
      <c r="B7829" s="279"/>
      <c r="D7829" s="274" t="s">
        <v>373</v>
      </c>
      <c r="E7829" s="281" t="s">
        <v>1</v>
      </c>
      <c r="F7829" s="282" t="s">
        <v>2245</v>
      </c>
      <c r="H7829" s="283">
        <v>0.70099999999999996</v>
      </c>
      <c r="L7829" s="279"/>
      <c r="M7829" s="284"/>
      <c r="T7829" s="285"/>
      <c r="AT7829" s="281" t="s">
        <v>373</v>
      </c>
      <c r="AU7829" s="281" t="s">
        <v>90</v>
      </c>
      <c r="AV7829" s="280" t="s">
        <v>90</v>
      </c>
      <c r="AW7829" s="280" t="s">
        <v>31</v>
      </c>
      <c r="AX7829" s="280" t="s">
        <v>77</v>
      </c>
      <c r="AY7829" s="281" t="s">
        <v>366</v>
      </c>
    </row>
    <row r="7830" spans="2:51" s="273" customFormat="1">
      <c r="B7830" s="272"/>
      <c r="D7830" s="274" t="s">
        <v>373</v>
      </c>
      <c r="E7830" s="275" t="s">
        <v>1</v>
      </c>
      <c r="F7830" s="276" t="s">
        <v>1785</v>
      </c>
      <c r="H7830" s="275" t="s">
        <v>1</v>
      </c>
      <c r="L7830" s="272"/>
      <c r="M7830" s="277"/>
      <c r="T7830" s="278"/>
      <c r="AT7830" s="275" t="s">
        <v>373</v>
      </c>
      <c r="AU7830" s="275" t="s">
        <v>90</v>
      </c>
      <c r="AV7830" s="273" t="s">
        <v>84</v>
      </c>
      <c r="AW7830" s="273" t="s">
        <v>31</v>
      </c>
      <c r="AX7830" s="273" t="s">
        <v>77</v>
      </c>
      <c r="AY7830" s="275" t="s">
        <v>366</v>
      </c>
    </row>
    <row r="7831" spans="2:51" s="280" customFormat="1">
      <c r="B7831" s="279"/>
      <c r="D7831" s="274" t="s">
        <v>373</v>
      </c>
      <c r="E7831" s="281" t="s">
        <v>1</v>
      </c>
      <c r="F7831" s="282" t="s">
        <v>6433</v>
      </c>
      <c r="H7831" s="283">
        <v>60.853000000000002</v>
      </c>
      <c r="L7831" s="279"/>
      <c r="M7831" s="284"/>
      <c r="T7831" s="285"/>
      <c r="AT7831" s="281" t="s">
        <v>373</v>
      </c>
      <c r="AU7831" s="281" t="s">
        <v>90</v>
      </c>
      <c r="AV7831" s="280" t="s">
        <v>90</v>
      </c>
      <c r="AW7831" s="280" t="s">
        <v>31</v>
      </c>
      <c r="AX7831" s="280" t="s">
        <v>77</v>
      </c>
      <c r="AY7831" s="281" t="s">
        <v>366</v>
      </c>
    </row>
    <row r="7832" spans="2:51" s="280" customFormat="1">
      <c r="B7832" s="279"/>
      <c r="D7832" s="274" t="s">
        <v>373</v>
      </c>
      <c r="E7832" s="281" t="s">
        <v>1</v>
      </c>
      <c r="F7832" s="282" t="s">
        <v>2262</v>
      </c>
      <c r="H7832" s="283">
        <v>-14.569000000000001</v>
      </c>
      <c r="L7832" s="279"/>
      <c r="M7832" s="284"/>
      <c r="T7832" s="285"/>
      <c r="AT7832" s="281" t="s">
        <v>373</v>
      </c>
      <c r="AU7832" s="281" t="s">
        <v>90</v>
      </c>
      <c r="AV7832" s="280" t="s">
        <v>90</v>
      </c>
      <c r="AW7832" s="280" t="s">
        <v>31</v>
      </c>
      <c r="AX7832" s="280" t="s">
        <v>77</v>
      </c>
      <c r="AY7832" s="281" t="s">
        <v>366</v>
      </c>
    </row>
    <row r="7833" spans="2:51" s="280" customFormat="1">
      <c r="B7833" s="279"/>
      <c r="D7833" s="274" t="s">
        <v>373</v>
      </c>
      <c r="E7833" s="281" t="s">
        <v>1</v>
      </c>
      <c r="F7833" s="282" t="s">
        <v>2263</v>
      </c>
      <c r="H7833" s="283">
        <v>5.4749999999999996</v>
      </c>
      <c r="L7833" s="279"/>
      <c r="M7833" s="284"/>
      <c r="T7833" s="285"/>
      <c r="AT7833" s="281" t="s">
        <v>373</v>
      </c>
      <c r="AU7833" s="281" t="s">
        <v>90</v>
      </c>
      <c r="AV7833" s="280" t="s">
        <v>90</v>
      </c>
      <c r="AW7833" s="280" t="s">
        <v>31</v>
      </c>
      <c r="AX7833" s="280" t="s">
        <v>77</v>
      </c>
      <c r="AY7833" s="281" t="s">
        <v>366</v>
      </c>
    </row>
    <row r="7834" spans="2:51" s="273" customFormat="1">
      <c r="B7834" s="272"/>
      <c r="D7834" s="274" t="s">
        <v>373</v>
      </c>
      <c r="E7834" s="275" t="s">
        <v>1</v>
      </c>
      <c r="F7834" s="276" t="s">
        <v>1787</v>
      </c>
      <c r="H7834" s="275" t="s">
        <v>1</v>
      </c>
      <c r="L7834" s="272"/>
      <c r="M7834" s="277"/>
      <c r="T7834" s="278"/>
      <c r="AT7834" s="275" t="s">
        <v>373</v>
      </c>
      <c r="AU7834" s="275" t="s">
        <v>90</v>
      </c>
      <c r="AV7834" s="273" t="s">
        <v>84</v>
      </c>
      <c r="AW7834" s="273" t="s">
        <v>31</v>
      </c>
      <c r="AX7834" s="273" t="s">
        <v>77</v>
      </c>
      <c r="AY7834" s="275" t="s">
        <v>366</v>
      </c>
    </row>
    <row r="7835" spans="2:51" s="280" customFormat="1">
      <c r="B7835" s="279"/>
      <c r="D7835" s="274" t="s">
        <v>373</v>
      </c>
      <c r="E7835" s="281" t="s">
        <v>1</v>
      </c>
      <c r="F7835" s="282" t="s">
        <v>6434</v>
      </c>
      <c r="H7835" s="283">
        <v>52</v>
      </c>
      <c r="L7835" s="279"/>
      <c r="M7835" s="284"/>
      <c r="T7835" s="285"/>
      <c r="AT7835" s="281" t="s">
        <v>373</v>
      </c>
      <c r="AU7835" s="281" t="s">
        <v>90</v>
      </c>
      <c r="AV7835" s="280" t="s">
        <v>90</v>
      </c>
      <c r="AW7835" s="280" t="s">
        <v>31</v>
      </c>
      <c r="AX7835" s="280" t="s">
        <v>77</v>
      </c>
      <c r="AY7835" s="281" t="s">
        <v>366</v>
      </c>
    </row>
    <row r="7836" spans="2:51" s="280" customFormat="1">
      <c r="B7836" s="279"/>
      <c r="D7836" s="274" t="s">
        <v>373</v>
      </c>
      <c r="E7836" s="281" t="s">
        <v>1</v>
      </c>
      <c r="F7836" s="282" t="s">
        <v>2265</v>
      </c>
      <c r="H7836" s="283">
        <v>-12.557</v>
      </c>
      <c r="L7836" s="279"/>
      <c r="M7836" s="284"/>
      <c r="T7836" s="285"/>
      <c r="AT7836" s="281" t="s">
        <v>373</v>
      </c>
      <c r="AU7836" s="281" t="s">
        <v>90</v>
      </c>
      <c r="AV7836" s="280" t="s">
        <v>90</v>
      </c>
      <c r="AW7836" s="280" t="s">
        <v>31</v>
      </c>
      <c r="AX7836" s="280" t="s">
        <v>77</v>
      </c>
      <c r="AY7836" s="281" t="s">
        <v>366</v>
      </c>
    </row>
    <row r="7837" spans="2:51" s="280" customFormat="1" ht="22.5">
      <c r="B7837" s="279"/>
      <c r="D7837" s="274" t="s">
        <v>373</v>
      </c>
      <c r="E7837" s="281" t="s">
        <v>1</v>
      </c>
      <c r="F7837" s="282" t="s">
        <v>2266</v>
      </c>
      <c r="H7837" s="283">
        <v>5.4470000000000001</v>
      </c>
      <c r="L7837" s="279"/>
      <c r="M7837" s="284"/>
      <c r="T7837" s="285"/>
      <c r="AT7837" s="281" t="s">
        <v>373</v>
      </c>
      <c r="AU7837" s="281" t="s">
        <v>90</v>
      </c>
      <c r="AV7837" s="280" t="s">
        <v>90</v>
      </c>
      <c r="AW7837" s="280" t="s">
        <v>31</v>
      </c>
      <c r="AX7837" s="280" t="s">
        <v>77</v>
      </c>
      <c r="AY7837" s="281" t="s">
        <v>366</v>
      </c>
    </row>
    <row r="7838" spans="2:51" s="273" customFormat="1">
      <c r="B7838" s="272"/>
      <c r="D7838" s="274" t="s">
        <v>373</v>
      </c>
      <c r="E7838" s="275" t="s">
        <v>1</v>
      </c>
      <c r="F7838" s="276" t="s">
        <v>1789</v>
      </c>
      <c r="H7838" s="275" t="s">
        <v>1</v>
      </c>
      <c r="L7838" s="272"/>
      <c r="M7838" s="277"/>
      <c r="T7838" s="278"/>
      <c r="AT7838" s="275" t="s">
        <v>373</v>
      </c>
      <c r="AU7838" s="275" t="s">
        <v>90</v>
      </c>
      <c r="AV7838" s="273" t="s">
        <v>84</v>
      </c>
      <c r="AW7838" s="273" t="s">
        <v>31</v>
      </c>
      <c r="AX7838" s="273" t="s">
        <v>77</v>
      </c>
      <c r="AY7838" s="275" t="s">
        <v>366</v>
      </c>
    </row>
    <row r="7839" spans="2:51" s="280" customFormat="1">
      <c r="B7839" s="279"/>
      <c r="D7839" s="274" t="s">
        <v>373</v>
      </c>
      <c r="E7839" s="281" t="s">
        <v>1</v>
      </c>
      <c r="F7839" s="282" t="s">
        <v>6435</v>
      </c>
      <c r="H7839" s="283">
        <v>79.123999999999995</v>
      </c>
      <c r="L7839" s="279"/>
      <c r="M7839" s="284"/>
      <c r="T7839" s="285"/>
      <c r="AT7839" s="281" t="s">
        <v>373</v>
      </c>
      <c r="AU7839" s="281" t="s">
        <v>90</v>
      </c>
      <c r="AV7839" s="280" t="s">
        <v>90</v>
      </c>
      <c r="AW7839" s="280" t="s">
        <v>31</v>
      </c>
      <c r="AX7839" s="280" t="s">
        <v>77</v>
      </c>
      <c r="AY7839" s="281" t="s">
        <v>366</v>
      </c>
    </row>
    <row r="7840" spans="2:51" s="280" customFormat="1">
      <c r="B7840" s="279"/>
      <c r="D7840" s="274" t="s">
        <v>373</v>
      </c>
      <c r="E7840" s="281" t="s">
        <v>1</v>
      </c>
      <c r="F7840" s="282" t="s">
        <v>2268</v>
      </c>
      <c r="H7840" s="283">
        <v>-15.058</v>
      </c>
      <c r="L7840" s="279"/>
      <c r="M7840" s="284"/>
      <c r="T7840" s="285"/>
      <c r="AT7840" s="281" t="s">
        <v>373</v>
      </c>
      <c r="AU7840" s="281" t="s">
        <v>90</v>
      </c>
      <c r="AV7840" s="280" t="s">
        <v>90</v>
      </c>
      <c r="AW7840" s="280" t="s">
        <v>31</v>
      </c>
      <c r="AX7840" s="280" t="s">
        <v>77</v>
      </c>
      <c r="AY7840" s="281" t="s">
        <v>366</v>
      </c>
    </row>
    <row r="7841" spans="2:51" s="280" customFormat="1">
      <c r="B7841" s="279"/>
      <c r="D7841" s="274" t="s">
        <v>373</v>
      </c>
      <c r="E7841" s="281" t="s">
        <v>1</v>
      </c>
      <c r="F7841" s="282" t="s">
        <v>2269</v>
      </c>
      <c r="H7841" s="283">
        <v>5.4409999999999998</v>
      </c>
      <c r="L7841" s="279"/>
      <c r="M7841" s="284"/>
      <c r="T7841" s="285"/>
      <c r="AT7841" s="281" t="s">
        <v>373</v>
      </c>
      <c r="AU7841" s="281" t="s">
        <v>90</v>
      </c>
      <c r="AV7841" s="280" t="s">
        <v>90</v>
      </c>
      <c r="AW7841" s="280" t="s">
        <v>31</v>
      </c>
      <c r="AX7841" s="280" t="s">
        <v>77</v>
      </c>
      <c r="AY7841" s="281" t="s">
        <v>366</v>
      </c>
    </row>
    <row r="7842" spans="2:51" s="273" customFormat="1">
      <c r="B7842" s="272"/>
      <c r="D7842" s="274" t="s">
        <v>373</v>
      </c>
      <c r="E7842" s="275" t="s">
        <v>1</v>
      </c>
      <c r="F7842" s="276" t="s">
        <v>1791</v>
      </c>
      <c r="H7842" s="275" t="s">
        <v>1</v>
      </c>
      <c r="L7842" s="272"/>
      <c r="M7842" s="277"/>
      <c r="T7842" s="278"/>
      <c r="AT7842" s="275" t="s">
        <v>373</v>
      </c>
      <c r="AU7842" s="275" t="s">
        <v>90</v>
      </c>
      <c r="AV7842" s="273" t="s">
        <v>84</v>
      </c>
      <c r="AW7842" s="273" t="s">
        <v>31</v>
      </c>
      <c r="AX7842" s="273" t="s">
        <v>77</v>
      </c>
      <c r="AY7842" s="275" t="s">
        <v>366</v>
      </c>
    </row>
    <row r="7843" spans="2:51" s="280" customFormat="1">
      <c r="B7843" s="279"/>
      <c r="D7843" s="274" t="s">
        <v>373</v>
      </c>
      <c r="E7843" s="281" t="s">
        <v>1</v>
      </c>
      <c r="F7843" s="282" t="s">
        <v>6436</v>
      </c>
      <c r="H7843" s="283">
        <v>35.26</v>
      </c>
      <c r="L7843" s="279"/>
      <c r="M7843" s="284"/>
      <c r="T7843" s="285"/>
      <c r="AT7843" s="281" t="s">
        <v>373</v>
      </c>
      <c r="AU7843" s="281" t="s">
        <v>90</v>
      </c>
      <c r="AV7843" s="280" t="s">
        <v>90</v>
      </c>
      <c r="AW7843" s="280" t="s">
        <v>31</v>
      </c>
      <c r="AX7843" s="280" t="s">
        <v>77</v>
      </c>
      <c r="AY7843" s="281" t="s">
        <v>366</v>
      </c>
    </row>
    <row r="7844" spans="2:51" s="280" customFormat="1">
      <c r="B7844" s="279"/>
      <c r="D7844" s="274" t="s">
        <v>373</v>
      </c>
      <c r="E7844" s="281" t="s">
        <v>1</v>
      </c>
      <c r="F7844" s="282" t="s">
        <v>1837</v>
      </c>
      <c r="H7844" s="283">
        <v>-2.8250000000000002</v>
      </c>
      <c r="L7844" s="279"/>
      <c r="M7844" s="284"/>
      <c r="T7844" s="285"/>
      <c r="AT7844" s="281" t="s">
        <v>373</v>
      </c>
      <c r="AU7844" s="281" t="s">
        <v>90</v>
      </c>
      <c r="AV7844" s="280" t="s">
        <v>90</v>
      </c>
      <c r="AW7844" s="280" t="s">
        <v>31</v>
      </c>
      <c r="AX7844" s="280" t="s">
        <v>77</v>
      </c>
      <c r="AY7844" s="281" t="s">
        <v>366</v>
      </c>
    </row>
    <row r="7845" spans="2:51" s="280" customFormat="1">
      <c r="B7845" s="279"/>
      <c r="D7845" s="274" t="s">
        <v>373</v>
      </c>
      <c r="E7845" s="281" t="s">
        <v>1</v>
      </c>
      <c r="F7845" s="282" t="s">
        <v>1838</v>
      </c>
      <c r="H7845" s="283">
        <v>0.69</v>
      </c>
      <c r="L7845" s="279"/>
      <c r="M7845" s="284"/>
      <c r="T7845" s="285"/>
      <c r="AT7845" s="281" t="s">
        <v>373</v>
      </c>
      <c r="AU7845" s="281" t="s">
        <v>90</v>
      </c>
      <c r="AV7845" s="280" t="s">
        <v>90</v>
      </c>
      <c r="AW7845" s="280" t="s">
        <v>31</v>
      </c>
      <c r="AX7845" s="280" t="s">
        <v>77</v>
      </c>
      <c r="AY7845" s="281" t="s">
        <v>366</v>
      </c>
    </row>
    <row r="7846" spans="2:51" s="273" customFormat="1">
      <c r="B7846" s="272"/>
      <c r="D7846" s="274" t="s">
        <v>373</v>
      </c>
      <c r="E7846" s="275" t="s">
        <v>1</v>
      </c>
      <c r="F7846" s="276" t="s">
        <v>1793</v>
      </c>
      <c r="H7846" s="275" t="s">
        <v>1</v>
      </c>
      <c r="L7846" s="272"/>
      <c r="M7846" s="277"/>
      <c r="T7846" s="278"/>
      <c r="AT7846" s="275" t="s">
        <v>373</v>
      </c>
      <c r="AU7846" s="275" t="s">
        <v>90</v>
      </c>
      <c r="AV7846" s="273" t="s">
        <v>84</v>
      </c>
      <c r="AW7846" s="273" t="s">
        <v>31</v>
      </c>
      <c r="AX7846" s="273" t="s">
        <v>77</v>
      </c>
      <c r="AY7846" s="275" t="s">
        <v>366</v>
      </c>
    </row>
    <row r="7847" spans="2:51" s="280" customFormat="1">
      <c r="B7847" s="279"/>
      <c r="D7847" s="274" t="s">
        <v>373</v>
      </c>
      <c r="E7847" s="281" t="s">
        <v>1</v>
      </c>
      <c r="F7847" s="282" t="s">
        <v>6437</v>
      </c>
      <c r="H7847" s="283">
        <v>13.851000000000001</v>
      </c>
      <c r="L7847" s="279"/>
      <c r="M7847" s="284"/>
      <c r="T7847" s="285"/>
      <c r="AT7847" s="281" t="s">
        <v>373</v>
      </c>
      <c r="AU7847" s="281" t="s">
        <v>90</v>
      </c>
      <c r="AV7847" s="280" t="s">
        <v>90</v>
      </c>
      <c r="AW7847" s="280" t="s">
        <v>31</v>
      </c>
      <c r="AX7847" s="280" t="s">
        <v>77</v>
      </c>
      <c r="AY7847" s="281" t="s">
        <v>366</v>
      </c>
    </row>
    <row r="7848" spans="2:51" s="280" customFormat="1">
      <c r="B7848" s="279"/>
      <c r="D7848" s="274" t="s">
        <v>373</v>
      </c>
      <c r="E7848" s="281" t="s">
        <v>1</v>
      </c>
      <c r="F7848" s="282" t="s">
        <v>1840</v>
      </c>
      <c r="H7848" s="283">
        <v>-5.74</v>
      </c>
      <c r="L7848" s="279"/>
      <c r="M7848" s="284"/>
      <c r="T7848" s="285"/>
      <c r="AT7848" s="281" t="s">
        <v>373</v>
      </c>
      <c r="AU7848" s="281" t="s">
        <v>90</v>
      </c>
      <c r="AV7848" s="280" t="s">
        <v>90</v>
      </c>
      <c r="AW7848" s="280" t="s">
        <v>31</v>
      </c>
      <c r="AX7848" s="280" t="s">
        <v>77</v>
      </c>
      <c r="AY7848" s="281" t="s">
        <v>366</v>
      </c>
    </row>
    <row r="7849" spans="2:51" s="280" customFormat="1">
      <c r="B7849" s="279"/>
      <c r="D7849" s="274" t="s">
        <v>373</v>
      </c>
      <c r="E7849" s="281" t="s">
        <v>1</v>
      </c>
      <c r="F7849" s="282" t="s">
        <v>1841</v>
      </c>
      <c r="H7849" s="283">
        <v>1.383</v>
      </c>
      <c r="L7849" s="279"/>
      <c r="M7849" s="284"/>
      <c r="T7849" s="285"/>
      <c r="AT7849" s="281" t="s">
        <v>373</v>
      </c>
      <c r="AU7849" s="281" t="s">
        <v>90</v>
      </c>
      <c r="AV7849" s="280" t="s">
        <v>90</v>
      </c>
      <c r="AW7849" s="280" t="s">
        <v>31</v>
      </c>
      <c r="AX7849" s="280" t="s">
        <v>77</v>
      </c>
      <c r="AY7849" s="281" t="s">
        <v>366</v>
      </c>
    </row>
    <row r="7850" spans="2:51" s="273" customFormat="1">
      <c r="B7850" s="272"/>
      <c r="D7850" s="274" t="s">
        <v>373</v>
      </c>
      <c r="E7850" s="275" t="s">
        <v>1</v>
      </c>
      <c r="F7850" s="276" t="s">
        <v>1803</v>
      </c>
      <c r="H7850" s="275" t="s">
        <v>1</v>
      </c>
      <c r="L7850" s="272"/>
      <c r="M7850" s="277"/>
      <c r="T7850" s="278"/>
      <c r="AT7850" s="275" t="s">
        <v>373</v>
      </c>
      <c r="AU7850" s="275" t="s">
        <v>90</v>
      </c>
      <c r="AV7850" s="273" t="s">
        <v>84</v>
      </c>
      <c r="AW7850" s="273" t="s">
        <v>31</v>
      </c>
      <c r="AX7850" s="273" t="s">
        <v>77</v>
      </c>
      <c r="AY7850" s="275" t="s">
        <v>366</v>
      </c>
    </row>
    <row r="7851" spans="2:51" s="280" customFormat="1">
      <c r="B7851" s="279"/>
      <c r="D7851" s="274" t="s">
        <v>373</v>
      </c>
      <c r="E7851" s="281" t="s">
        <v>1</v>
      </c>
      <c r="F7851" s="282" t="s">
        <v>6438</v>
      </c>
      <c r="H7851" s="283">
        <v>38.911999999999999</v>
      </c>
      <c r="L7851" s="279"/>
      <c r="M7851" s="284"/>
      <c r="T7851" s="285"/>
      <c r="AT7851" s="281" t="s">
        <v>373</v>
      </c>
      <c r="AU7851" s="281" t="s">
        <v>90</v>
      </c>
      <c r="AV7851" s="280" t="s">
        <v>90</v>
      </c>
      <c r="AW7851" s="280" t="s">
        <v>31</v>
      </c>
      <c r="AX7851" s="280" t="s">
        <v>77</v>
      </c>
      <c r="AY7851" s="281" t="s">
        <v>366</v>
      </c>
    </row>
    <row r="7852" spans="2:51" s="280" customFormat="1">
      <c r="B7852" s="279"/>
      <c r="D7852" s="274" t="s">
        <v>373</v>
      </c>
      <c r="E7852" s="281" t="s">
        <v>1</v>
      </c>
      <c r="F7852" s="282" t="s">
        <v>2275</v>
      </c>
      <c r="H7852" s="283">
        <v>-6.431</v>
      </c>
      <c r="L7852" s="279"/>
      <c r="M7852" s="284"/>
      <c r="T7852" s="285"/>
      <c r="AT7852" s="281" t="s">
        <v>373</v>
      </c>
      <c r="AU7852" s="281" t="s">
        <v>90</v>
      </c>
      <c r="AV7852" s="280" t="s">
        <v>90</v>
      </c>
      <c r="AW7852" s="280" t="s">
        <v>31</v>
      </c>
      <c r="AX7852" s="280" t="s">
        <v>77</v>
      </c>
      <c r="AY7852" s="281" t="s">
        <v>366</v>
      </c>
    </row>
    <row r="7853" spans="2:51" s="280" customFormat="1" ht="22.5">
      <c r="B7853" s="279"/>
      <c r="D7853" s="274" t="s">
        <v>373</v>
      </c>
      <c r="E7853" s="281" t="s">
        <v>1</v>
      </c>
      <c r="F7853" s="282" t="s">
        <v>2276</v>
      </c>
      <c r="H7853" s="283">
        <v>6.49</v>
      </c>
      <c r="L7853" s="279"/>
      <c r="M7853" s="284"/>
      <c r="T7853" s="285"/>
      <c r="AT7853" s="281" t="s">
        <v>373</v>
      </c>
      <c r="AU7853" s="281" t="s">
        <v>90</v>
      </c>
      <c r="AV7853" s="280" t="s">
        <v>90</v>
      </c>
      <c r="AW7853" s="280" t="s">
        <v>31</v>
      </c>
      <c r="AX7853" s="280" t="s">
        <v>77</v>
      </c>
      <c r="AY7853" s="281" t="s">
        <v>366</v>
      </c>
    </row>
    <row r="7854" spans="2:51" s="273" customFormat="1">
      <c r="B7854" s="272"/>
      <c r="D7854" s="274" t="s">
        <v>373</v>
      </c>
      <c r="E7854" s="275" t="s">
        <v>1</v>
      </c>
      <c r="F7854" s="276" t="s">
        <v>2277</v>
      </c>
      <c r="H7854" s="275" t="s">
        <v>1</v>
      </c>
      <c r="L7854" s="272"/>
      <c r="M7854" s="277"/>
      <c r="T7854" s="278"/>
      <c r="AT7854" s="275" t="s">
        <v>373</v>
      </c>
      <c r="AU7854" s="275" t="s">
        <v>90</v>
      </c>
      <c r="AV7854" s="273" t="s">
        <v>84</v>
      </c>
      <c r="AW7854" s="273" t="s">
        <v>31</v>
      </c>
      <c r="AX7854" s="273" t="s">
        <v>77</v>
      </c>
      <c r="AY7854" s="275" t="s">
        <v>366</v>
      </c>
    </row>
    <row r="7855" spans="2:51" s="280" customFormat="1">
      <c r="B7855" s="279"/>
      <c r="D7855" s="274" t="s">
        <v>373</v>
      </c>
      <c r="E7855" s="281" t="s">
        <v>1</v>
      </c>
      <c r="F7855" s="282" t="s">
        <v>6439</v>
      </c>
      <c r="H7855" s="283">
        <v>153.63499999999999</v>
      </c>
      <c r="L7855" s="279"/>
      <c r="M7855" s="284"/>
      <c r="T7855" s="285"/>
      <c r="AT7855" s="281" t="s">
        <v>373</v>
      </c>
      <c r="AU7855" s="281" t="s">
        <v>90</v>
      </c>
      <c r="AV7855" s="280" t="s">
        <v>90</v>
      </c>
      <c r="AW7855" s="280" t="s">
        <v>31</v>
      </c>
      <c r="AX7855" s="280" t="s">
        <v>77</v>
      </c>
      <c r="AY7855" s="281" t="s">
        <v>366</v>
      </c>
    </row>
    <row r="7856" spans="2:51" s="280" customFormat="1" ht="22.5">
      <c r="B7856" s="279"/>
      <c r="D7856" s="274" t="s">
        <v>373</v>
      </c>
      <c r="E7856" s="281" t="s">
        <v>1</v>
      </c>
      <c r="F7856" s="282" t="s">
        <v>2279</v>
      </c>
      <c r="H7856" s="283">
        <v>-38.588999999999999</v>
      </c>
      <c r="L7856" s="279"/>
      <c r="M7856" s="284"/>
      <c r="T7856" s="285"/>
      <c r="AT7856" s="281" t="s">
        <v>373</v>
      </c>
      <c r="AU7856" s="281" t="s">
        <v>90</v>
      </c>
      <c r="AV7856" s="280" t="s">
        <v>90</v>
      </c>
      <c r="AW7856" s="280" t="s">
        <v>31</v>
      </c>
      <c r="AX7856" s="280" t="s">
        <v>77</v>
      </c>
      <c r="AY7856" s="281" t="s">
        <v>366</v>
      </c>
    </row>
    <row r="7857" spans="2:51" s="280" customFormat="1" ht="22.5">
      <c r="B7857" s="279"/>
      <c r="D7857" s="274" t="s">
        <v>373</v>
      </c>
      <c r="E7857" s="281" t="s">
        <v>1</v>
      </c>
      <c r="F7857" s="282" t="s">
        <v>2280</v>
      </c>
      <c r="H7857" s="283">
        <v>12.997999999999999</v>
      </c>
      <c r="L7857" s="279"/>
      <c r="M7857" s="284"/>
      <c r="T7857" s="285"/>
      <c r="AT7857" s="281" t="s">
        <v>373</v>
      </c>
      <c r="AU7857" s="281" t="s">
        <v>90</v>
      </c>
      <c r="AV7857" s="280" t="s">
        <v>90</v>
      </c>
      <c r="AW7857" s="280" t="s">
        <v>31</v>
      </c>
      <c r="AX7857" s="280" t="s">
        <v>77</v>
      </c>
      <c r="AY7857" s="281" t="s">
        <v>366</v>
      </c>
    </row>
    <row r="7858" spans="2:51" s="280" customFormat="1" ht="22.5">
      <c r="B7858" s="279"/>
      <c r="D7858" s="274" t="s">
        <v>373</v>
      </c>
      <c r="E7858" s="281" t="s">
        <v>1</v>
      </c>
      <c r="F7858" s="282" t="s">
        <v>2281</v>
      </c>
      <c r="H7858" s="283">
        <v>2.7989999999999999</v>
      </c>
      <c r="L7858" s="279"/>
      <c r="M7858" s="284"/>
      <c r="T7858" s="285"/>
      <c r="AT7858" s="281" t="s">
        <v>373</v>
      </c>
      <c r="AU7858" s="281" t="s">
        <v>90</v>
      </c>
      <c r="AV7858" s="280" t="s">
        <v>90</v>
      </c>
      <c r="AW7858" s="280" t="s">
        <v>31</v>
      </c>
      <c r="AX7858" s="280" t="s">
        <v>77</v>
      </c>
      <c r="AY7858" s="281" t="s">
        <v>366</v>
      </c>
    </row>
    <row r="7859" spans="2:51" s="280" customFormat="1">
      <c r="B7859" s="279"/>
      <c r="D7859" s="274" t="s">
        <v>373</v>
      </c>
      <c r="E7859" s="281" t="s">
        <v>1</v>
      </c>
      <c r="F7859" s="282" t="s">
        <v>2282</v>
      </c>
      <c r="H7859" s="283">
        <v>1.083</v>
      </c>
      <c r="L7859" s="279"/>
      <c r="M7859" s="284"/>
      <c r="T7859" s="285"/>
      <c r="AT7859" s="281" t="s">
        <v>373</v>
      </c>
      <c r="AU7859" s="281" t="s">
        <v>90</v>
      </c>
      <c r="AV7859" s="280" t="s">
        <v>90</v>
      </c>
      <c r="AW7859" s="280" t="s">
        <v>31</v>
      </c>
      <c r="AX7859" s="280" t="s">
        <v>77</v>
      </c>
      <c r="AY7859" s="281" t="s">
        <v>366</v>
      </c>
    </row>
    <row r="7860" spans="2:51" s="273" customFormat="1">
      <c r="B7860" s="272"/>
      <c r="D7860" s="274" t="s">
        <v>373</v>
      </c>
      <c r="E7860" s="275" t="s">
        <v>1</v>
      </c>
      <c r="F7860" s="276" t="s">
        <v>2018</v>
      </c>
      <c r="H7860" s="275" t="s">
        <v>1</v>
      </c>
      <c r="L7860" s="272"/>
      <c r="M7860" s="277"/>
      <c r="T7860" s="278"/>
      <c r="AT7860" s="275" t="s">
        <v>373</v>
      </c>
      <c r="AU7860" s="275" t="s">
        <v>90</v>
      </c>
      <c r="AV7860" s="273" t="s">
        <v>84</v>
      </c>
      <c r="AW7860" s="273" t="s">
        <v>31</v>
      </c>
      <c r="AX7860" s="273" t="s">
        <v>77</v>
      </c>
      <c r="AY7860" s="275" t="s">
        <v>366</v>
      </c>
    </row>
    <row r="7861" spans="2:51" s="280" customFormat="1">
      <c r="B7861" s="279"/>
      <c r="D7861" s="274" t="s">
        <v>373</v>
      </c>
      <c r="E7861" s="281" t="s">
        <v>1</v>
      </c>
      <c r="F7861" s="282" t="s">
        <v>6440</v>
      </c>
      <c r="H7861" s="283">
        <v>55.762999999999998</v>
      </c>
      <c r="L7861" s="279"/>
      <c r="M7861" s="284"/>
      <c r="T7861" s="285"/>
      <c r="AT7861" s="281" t="s">
        <v>373</v>
      </c>
      <c r="AU7861" s="281" t="s">
        <v>90</v>
      </c>
      <c r="AV7861" s="280" t="s">
        <v>90</v>
      </c>
      <c r="AW7861" s="280" t="s">
        <v>31</v>
      </c>
      <c r="AX7861" s="280" t="s">
        <v>77</v>
      </c>
      <c r="AY7861" s="281" t="s">
        <v>366</v>
      </c>
    </row>
    <row r="7862" spans="2:51" s="280" customFormat="1" ht="22.5">
      <c r="B7862" s="279"/>
      <c r="D7862" s="274" t="s">
        <v>373</v>
      </c>
      <c r="E7862" s="281" t="s">
        <v>1</v>
      </c>
      <c r="F7862" s="282" t="s">
        <v>2284</v>
      </c>
      <c r="H7862" s="283">
        <v>-19.318999999999999</v>
      </c>
      <c r="L7862" s="279"/>
      <c r="M7862" s="284"/>
      <c r="T7862" s="285"/>
      <c r="AT7862" s="281" t="s">
        <v>373</v>
      </c>
      <c r="AU7862" s="281" t="s">
        <v>90</v>
      </c>
      <c r="AV7862" s="280" t="s">
        <v>90</v>
      </c>
      <c r="AW7862" s="280" t="s">
        <v>31</v>
      </c>
      <c r="AX7862" s="280" t="s">
        <v>77</v>
      </c>
      <c r="AY7862" s="281" t="s">
        <v>366</v>
      </c>
    </row>
    <row r="7863" spans="2:51" s="280" customFormat="1">
      <c r="B7863" s="279"/>
      <c r="D7863" s="274" t="s">
        <v>373</v>
      </c>
      <c r="E7863" s="281" t="s">
        <v>1</v>
      </c>
      <c r="F7863" s="282" t="s">
        <v>2285</v>
      </c>
      <c r="H7863" s="283">
        <v>2.153</v>
      </c>
      <c r="L7863" s="279"/>
      <c r="M7863" s="284"/>
      <c r="T7863" s="285"/>
      <c r="AT7863" s="281" t="s">
        <v>373</v>
      </c>
      <c r="AU7863" s="281" t="s">
        <v>90</v>
      </c>
      <c r="AV7863" s="280" t="s">
        <v>90</v>
      </c>
      <c r="AW7863" s="280" t="s">
        <v>31</v>
      </c>
      <c r="AX7863" s="280" t="s">
        <v>77</v>
      </c>
      <c r="AY7863" s="281" t="s">
        <v>366</v>
      </c>
    </row>
    <row r="7864" spans="2:51" s="273" customFormat="1">
      <c r="B7864" s="272"/>
      <c r="D7864" s="274" t="s">
        <v>373</v>
      </c>
      <c r="E7864" s="275" t="s">
        <v>1</v>
      </c>
      <c r="F7864" s="276" t="s">
        <v>2286</v>
      </c>
      <c r="H7864" s="275" t="s">
        <v>1</v>
      </c>
      <c r="L7864" s="272"/>
      <c r="M7864" s="277"/>
      <c r="T7864" s="278"/>
      <c r="AT7864" s="275" t="s">
        <v>373</v>
      </c>
      <c r="AU7864" s="275" t="s">
        <v>90</v>
      </c>
      <c r="AV7864" s="273" t="s">
        <v>84</v>
      </c>
      <c r="AW7864" s="273" t="s">
        <v>31</v>
      </c>
      <c r="AX7864" s="273" t="s">
        <v>77</v>
      </c>
      <c r="AY7864" s="275" t="s">
        <v>366</v>
      </c>
    </row>
    <row r="7865" spans="2:51" s="280" customFormat="1">
      <c r="B7865" s="279"/>
      <c r="D7865" s="274" t="s">
        <v>373</v>
      </c>
      <c r="E7865" s="281" t="s">
        <v>1</v>
      </c>
      <c r="F7865" s="282" t="s">
        <v>6441</v>
      </c>
      <c r="H7865" s="283">
        <v>12.029</v>
      </c>
      <c r="L7865" s="279"/>
      <c r="M7865" s="284"/>
      <c r="T7865" s="285"/>
      <c r="AT7865" s="281" t="s">
        <v>373</v>
      </c>
      <c r="AU7865" s="281" t="s">
        <v>90</v>
      </c>
      <c r="AV7865" s="280" t="s">
        <v>90</v>
      </c>
      <c r="AW7865" s="280" t="s">
        <v>31</v>
      </c>
      <c r="AX7865" s="280" t="s">
        <v>77</v>
      </c>
      <c r="AY7865" s="281" t="s">
        <v>366</v>
      </c>
    </row>
    <row r="7866" spans="2:51" s="280" customFormat="1">
      <c r="B7866" s="279"/>
      <c r="D7866" s="274" t="s">
        <v>373</v>
      </c>
      <c r="E7866" s="281" t="s">
        <v>1</v>
      </c>
      <c r="F7866" s="282" t="s">
        <v>2166</v>
      </c>
      <c r="H7866" s="283">
        <v>-1.419</v>
      </c>
      <c r="L7866" s="279"/>
      <c r="M7866" s="284"/>
      <c r="T7866" s="285"/>
      <c r="AT7866" s="281" t="s">
        <v>373</v>
      </c>
      <c r="AU7866" s="281" t="s">
        <v>90</v>
      </c>
      <c r="AV7866" s="280" t="s">
        <v>90</v>
      </c>
      <c r="AW7866" s="280" t="s">
        <v>31</v>
      </c>
      <c r="AX7866" s="280" t="s">
        <v>77</v>
      </c>
      <c r="AY7866" s="281" t="s">
        <v>366</v>
      </c>
    </row>
    <row r="7867" spans="2:51" s="273" customFormat="1">
      <c r="B7867" s="272"/>
      <c r="D7867" s="274" t="s">
        <v>373</v>
      </c>
      <c r="E7867" s="275" t="s">
        <v>1</v>
      </c>
      <c r="F7867" s="276" t="s">
        <v>2288</v>
      </c>
      <c r="H7867" s="275" t="s">
        <v>1</v>
      </c>
      <c r="L7867" s="272"/>
      <c r="M7867" s="277"/>
      <c r="T7867" s="278"/>
      <c r="AT7867" s="275" t="s">
        <v>373</v>
      </c>
      <c r="AU7867" s="275" t="s">
        <v>90</v>
      </c>
      <c r="AV7867" s="273" t="s">
        <v>84</v>
      </c>
      <c r="AW7867" s="273" t="s">
        <v>31</v>
      </c>
      <c r="AX7867" s="273" t="s">
        <v>77</v>
      </c>
      <c r="AY7867" s="275" t="s">
        <v>366</v>
      </c>
    </row>
    <row r="7868" spans="2:51" s="280" customFormat="1">
      <c r="B7868" s="279"/>
      <c r="D7868" s="274" t="s">
        <v>373</v>
      </c>
      <c r="E7868" s="281" t="s">
        <v>1</v>
      </c>
      <c r="F7868" s="282" t="s">
        <v>6442</v>
      </c>
      <c r="H7868" s="283">
        <v>80.896000000000001</v>
      </c>
      <c r="L7868" s="279"/>
      <c r="M7868" s="284"/>
      <c r="T7868" s="285"/>
      <c r="AT7868" s="281" t="s">
        <v>373</v>
      </c>
      <c r="AU7868" s="281" t="s">
        <v>90</v>
      </c>
      <c r="AV7868" s="280" t="s">
        <v>90</v>
      </c>
      <c r="AW7868" s="280" t="s">
        <v>31</v>
      </c>
      <c r="AX7868" s="280" t="s">
        <v>77</v>
      </c>
      <c r="AY7868" s="281" t="s">
        <v>366</v>
      </c>
    </row>
    <row r="7869" spans="2:51" s="280" customFormat="1">
      <c r="B7869" s="279"/>
      <c r="D7869" s="274" t="s">
        <v>373</v>
      </c>
      <c r="E7869" s="281" t="s">
        <v>1</v>
      </c>
      <c r="F7869" s="282" t="s">
        <v>2290</v>
      </c>
      <c r="H7869" s="283">
        <v>-11.284000000000001</v>
      </c>
      <c r="L7869" s="279"/>
      <c r="M7869" s="284"/>
      <c r="T7869" s="285"/>
      <c r="AT7869" s="281" t="s">
        <v>373</v>
      </c>
      <c r="AU7869" s="281" t="s">
        <v>90</v>
      </c>
      <c r="AV7869" s="280" t="s">
        <v>90</v>
      </c>
      <c r="AW7869" s="280" t="s">
        <v>31</v>
      </c>
      <c r="AX7869" s="280" t="s">
        <v>77</v>
      </c>
      <c r="AY7869" s="281" t="s">
        <v>366</v>
      </c>
    </row>
    <row r="7870" spans="2:51" s="280" customFormat="1">
      <c r="B7870" s="279"/>
      <c r="D7870" s="274" t="s">
        <v>373</v>
      </c>
      <c r="E7870" s="281" t="s">
        <v>1</v>
      </c>
      <c r="F7870" s="282" t="s">
        <v>2291</v>
      </c>
      <c r="H7870" s="283">
        <v>0.86</v>
      </c>
      <c r="L7870" s="279"/>
      <c r="M7870" s="284"/>
      <c r="T7870" s="285"/>
      <c r="AT7870" s="281" t="s">
        <v>373</v>
      </c>
      <c r="AU7870" s="281" t="s">
        <v>90</v>
      </c>
      <c r="AV7870" s="280" t="s">
        <v>90</v>
      </c>
      <c r="AW7870" s="280" t="s">
        <v>31</v>
      </c>
      <c r="AX7870" s="280" t="s">
        <v>77</v>
      </c>
      <c r="AY7870" s="281" t="s">
        <v>366</v>
      </c>
    </row>
    <row r="7871" spans="2:51" s="273" customFormat="1">
      <c r="B7871" s="272"/>
      <c r="D7871" s="274" t="s">
        <v>373</v>
      </c>
      <c r="E7871" s="275" t="s">
        <v>1</v>
      </c>
      <c r="F7871" s="276" t="s">
        <v>1830</v>
      </c>
      <c r="H7871" s="275" t="s">
        <v>1</v>
      </c>
      <c r="L7871" s="272"/>
      <c r="M7871" s="277"/>
      <c r="T7871" s="278"/>
      <c r="AT7871" s="275" t="s">
        <v>373</v>
      </c>
      <c r="AU7871" s="275" t="s">
        <v>90</v>
      </c>
      <c r="AV7871" s="273" t="s">
        <v>84</v>
      </c>
      <c r="AW7871" s="273" t="s">
        <v>31</v>
      </c>
      <c r="AX7871" s="273" t="s">
        <v>77</v>
      </c>
      <c r="AY7871" s="275" t="s">
        <v>366</v>
      </c>
    </row>
    <row r="7872" spans="2:51" s="280" customFormat="1">
      <c r="B7872" s="279"/>
      <c r="D7872" s="274" t="s">
        <v>373</v>
      </c>
      <c r="E7872" s="281" t="s">
        <v>1</v>
      </c>
      <c r="F7872" s="282" t="s">
        <v>6322</v>
      </c>
      <c r="H7872" s="283">
        <v>6.0750000000000002</v>
      </c>
      <c r="L7872" s="279"/>
      <c r="M7872" s="284"/>
      <c r="T7872" s="285"/>
      <c r="AT7872" s="281" t="s">
        <v>373</v>
      </c>
      <c r="AU7872" s="281" t="s">
        <v>90</v>
      </c>
      <c r="AV7872" s="280" t="s">
        <v>90</v>
      </c>
      <c r="AW7872" s="280" t="s">
        <v>31</v>
      </c>
      <c r="AX7872" s="280" t="s">
        <v>77</v>
      </c>
      <c r="AY7872" s="281" t="s">
        <v>366</v>
      </c>
    </row>
    <row r="7873" spans="2:51" s="280" customFormat="1">
      <c r="B7873" s="279"/>
      <c r="D7873" s="274" t="s">
        <v>373</v>
      </c>
      <c r="E7873" s="281" t="s">
        <v>1</v>
      </c>
      <c r="F7873" s="282" t="s">
        <v>2155</v>
      </c>
      <c r="H7873" s="283">
        <v>-1.236</v>
      </c>
      <c r="L7873" s="279"/>
      <c r="M7873" s="284"/>
      <c r="T7873" s="285"/>
      <c r="AT7873" s="281" t="s">
        <v>373</v>
      </c>
      <c r="AU7873" s="281" t="s">
        <v>90</v>
      </c>
      <c r="AV7873" s="280" t="s">
        <v>90</v>
      </c>
      <c r="AW7873" s="280" t="s">
        <v>31</v>
      </c>
      <c r="AX7873" s="280" t="s">
        <v>77</v>
      </c>
      <c r="AY7873" s="281" t="s">
        <v>366</v>
      </c>
    </row>
    <row r="7874" spans="2:51" s="280" customFormat="1">
      <c r="B7874" s="279"/>
      <c r="D7874" s="274" t="s">
        <v>373</v>
      </c>
      <c r="E7874" s="281" t="s">
        <v>1</v>
      </c>
      <c r="F7874" s="282" t="s">
        <v>2293</v>
      </c>
      <c r="H7874" s="283">
        <v>1.2829999999999999</v>
      </c>
      <c r="L7874" s="279"/>
      <c r="M7874" s="284"/>
      <c r="T7874" s="285"/>
      <c r="AT7874" s="281" t="s">
        <v>373</v>
      </c>
      <c r="AU7874" s="281" t="s">
        <v>90</v>
      </c>
      <c r="AV7874" s="280" t="s">
        <v>90</v>
      </c>
      <c r="AW7874" s="280" t="s">
        <v>31</v>
      </c>
      <c r="AX7874" s="280" t="s">
        <v>77</v>
      </c>
      <c r="AY7874" s="281" t="s">
        <v>366</v>
      </c>
    </row>
    <row r="7875" spans="2:51" s="273" customFormat="1">
      <c r="B7875" s="272"/>
      <c r="D7875" s="274" t="s">
        <v>373</v>
      </c>
      <c r="E7875" s="275" t="s">
        <v>1</v>
      </c>
      <c r="F7875" s="276" t="s">
        <v>1832</v>
      </c>
      <c r="H7875" s="275" t="s">
        <v>1</v>
      </c>
      <c r="L7875" s="272"/>
      <c r="M7875" s="277"/>
      <c r="T7875" s="278"/>
      <c r="AT7875" s="275" t="s">
        <v>373</v>
      </c>
      <c r="AU7875" s="275" t="s">
        <v>90</v>
      </c>
      <c r="AV7875" s="273" t="s">
        <v>84</v>
      </c>
      <c r="AW7875" s="273" t="s">
        <v>31</v>
      </c>
      <c r="AX7875" s="273" t="s">
        <v>77</v>
      </c>
      <c r="AY7875" s="275" t="s">
        <v>366</v>
      </c>
    </row>
    <row r="7876" spans="2:51" s="280" customFormat="1">
      <c r="B7876" s="279"/>
      <c r="D7876" s="274" t="s">
        <v>373</v>
      </c>
      <c r="E7876" s="281" t="s">
        <v>1</v>
      </c>
      <c r="F7876" s="282" t="s">
        <v>6443</v>
      </c>
      <c r="H7876" s="283">
        <v>9.7970000000000006</v>
      </c>
      <c r="L7876" s="279"/>
      <c r="M7876" s="284"/>
      <c r="T7876" s="285"/>
      <c r="AT7876" s="281" t="s">
        <v>373</v>
      </c>
      <c r="AU7876" s="281" t="s">
        <v>90</v>
      </c>
      <c r="AV7876" s="280" t="s">
        <v>90</v>
      </c>
      <c r="AW7876" s="280" t="s">
        <v>31</v>
      </c>
      <c r="AX7876" s="280" t="s">
        <v>77</v>
      </c>
      <c r="AY7876" s="281" t="s">
        <v>366</v>
      </c>
    </row>
    <row r="7877" spans="2:51" s="280" customFormat="1">
      <c r="B7877" s="279"/>
      <c r="D7877" s="274" t="s">
        <v>373</v>
      </c>
      <c r="E7877" s="281" t="s">
        <v>1</v>
      </c>
      <c r="F7877" s="282" t="s">
        <v>2295</v>
      </c>
      <c r="H7877" s="283">
        <v>-2.9820000000000002</v>
      </c>
      <c r="L7877" s="279"/>
      <c r="M7877" s="284"/>
      <c r="T7877" s="285"/>
      <c r="AT7877" s="281" t="s">
        <v>373</v>
      </c>
      <c r="AU7877" s="281" t="s">
        <v>90</v>
      </c>
      <c r="AV7877" s="280" t="s">
        <v>90</v>
      </c>
      <c r="AW7877" s="280" t="s">
        <v>31</v>
      </c>
      <c r="AX7877" s="280" t="s">
        <v>77</v>
      </c>
      <c r="AY7877" s="281" t="s">
        <v>366</v>
      </c>
    </row>
    <row r="7878" spans="2:51" s="280" customFormat="1" ht="22.5">
      <c r="B7878" s="279"/>
      <c r="D7878" s="274" t="s">
        <v>373</v>
      </c>
      <c r="E7878" s="281" t="s">
        <v>1</v>
      </c>
      <c r="F7878" s="282" t="s">
        <v>2296</v>
      </c>
      <c r="H7878" s="283">
        <v>2.5830000000000002</v>
      </c>
      <c r="L7878" s="279"/>
      <c r="M7878" s="284"/>
      <c r="T7878" s="285"/>
      <c r="AT7878" s="281" t="s">
        <v>373</v>
      </c>
      <c r="AU7878" s="281" t="s">
        <v>90</v>
      </c>
      <c r="AV7878" s="280" t="s">
        <v>90</v>
      </c>
      <c r="AW7878" s="280" t="s">
        <v>31</v>
      </c>
      <c r="AX7878" s="280" t="s">
        <v>77</v>
      </c>
      <c r="AY7878" s="281" t="s">
        <v>366</v>
      </c>
    </row>
    <row r="7879" spans="2:51" s="273" customFormat="1">
      <c r="B7879" s="272"/>
      <c r="D7879" s="274" t="s">
        <v>373</v>
      </c>
      <c r="E7879" s="275" t="s">
        <v>1</v>
      </c>
      <c r="F7879" s="276" t="s">
        <v>1601</v>
      </c>
      <c r="H7879" s="275" t="s">
        <v>1</v>
      </c>
      <c r="L7879" s="272"/>
      <c r="M7879" s="277"/>
      <c r="T7879" s="278"/>
      <c r="AT7879" s="275" t="s">
        <v>373</v>
      </c>
      <c r="AU7879" s="275" t="s">
        <v>90</v>
      </c>
      <c r="AV7879" s="273" t="s">
        <v>84</v>
      </c>
      <c r="AW7879" s="273" t="s">
        <v>31</v>
      </c>
      <c r="AX7879" s="273" t="s">
        <v>77</v>
      </c>
      <c r="AY7879" s="275" t="s">
        <v>366</v>
      </c>
    </row>
    <row r="7880" spans="2:51" s="280" customFormat="1">
      <c r="B7880" s="279"/>
      <c r="D7880" s="274" t="s">
        <v>373</v>
      </c>
      <c r="E7880" s="281" t="s">
        <v>1</v>
      </c>
      <c r="F7880" s="282" t="s">
        <v>6444</v>
      </c>
      <c r="H7880" s="283">
        <v>11.442</v>
      </c>
      <c r="L7880" s="279"/>
      <c r="M7880" s="284"/>
      <c r="T7880" s="285"/>
      <c r="AT7880" s="281" t="s">
        <v>373</v>
      </c>
      <c r="AU7880" s="281" t="s">
        <v>90</v>
      </c>
      <c r="AV7880" s="280" t="s">
        <v>90</v>
      </c>
      <c r="AW7880" s="280" t="s">
        <v>31</v>
      </c>
      <c r="AX7880" s="280" t="s">
        <v>77</v>
      </c>
      <c r="AY7880" s="281" t="s">
        <v>366</v>
      </c>
    </row>
    <row r="7881" spans="2:51" s="280" customFormat="1">
      <c r="B7881" s="279"/>
      <c r="D7881" s="274" t="s">
        <v>373</v>
      </c>
      <c r="E7881" s="281" t="s">
        <v>1</v>
      </c>
      <c r="F7881" s="282" t="s">
        <v>2298</v>
      </c>
      <c r="H7881" s="283">
        <v>-4.6100000000000003</v>
      </c>
      <c r="L7881" s="279"/>
      <c r="M7881" s="284"/>
      <c r="T7881" s="285"/>
      <c r="AT7881" s="281" t="s">
        <v>373</v>
      </c>
      <c r="AU7881" s="281" t="s">
        <v>90</v>
      </c>
      <c r="AV7881" s="280" t="s">
        <v>90</v>
      </c>
      <c r="AW7881" s="280" t="s">
        <v>31</v>
      </c>
      <c r="AX7881" s="280" t="s">
        <v>77</v>
      </c>
      <c r="AY7881" s="281" t="s">
        <v>366</v>
      </c>
    </row>
    <row r="7882" spans="2:51" s="280" customFormat="1">
      <c r="B7882" s="279"/>
      <c r="D7882" s="274" t="s">
        <v>373</v>
      </c>
      <c r="E7882" s="281" t="s">
        <v>1</v>
      </c>
      <c r="F7882" s="282" t="s">
        <v>2299</v>
      </c>
      <c r="H7882" s="283">
        <v>0.93500000000000005</v>
      </c>
      <c r="L7882" s="279"/>
      <c r="M7882" s="284"/>
      <c r="T7882" s="285"/>
      <c r="AT7882" s="281" t="s">
        <v>373</v>
      </c>
      <c r="AU7882" s="281" t="s">
        <v>90</v>
      </c>
      <c r="AV7882" s="280" t="s">
        <v>90</v>
      </c>
      <c r="AW7882" s="280" t="s">
        <v>31</v>
      </c>
      <c r="AX7882" s="280" t="s">
        <v>77</v>
      </c>
      <c r="AY7882" s="281" t="s">
        <v>366</v>
      </c>
    </row>
    <row r="7883" spans="2:51" s="294" customFormat="1">
      <c r="B7883" s="293"/>
      <c r="D7883" s="274" t="s">
        <v>373</v>
      </c>
      <c r="E7883" s="295" t="s">
        <v>6445</v>
      </c>
      <c r="F7883" s="296" t="s">
        <v>397</v>
      </c>
      <c r="H7883" s="297">
        <v>2607.23</v>
      </c>
      <c r="L7883" s="293"/>
      <c r="M7883" s="298"/>
      <c r="T7883" s="299"/>
      <c r="AT7883" s="295" t="s">
        <v>373</v>
      </c>
      <c r="AU7883" s="295" t="s">
        <v>90</v>
      </c>
      <c r="AV7883" s="294" t="s">
        <v>149</v>
      </c>
      <c r="AW7883" s="294" t="s">
        <v>31</v>
      </c>
      <c r="AX7883" s="294" t="s">
        <v>77</v>
      </c>
      <c r="AY7883" s="295" t="s">
        <v>366</v>
      </c>
    </row>
    <row r="7884" spans="2:51" s="273" customFormat="1">
      <c r="B7884" s="272"/>
      <c r="D7884" s="274" t="s">
        <v>373</v>
      </c>
      <c r="E7884" s="275" t="s">
        <v>1</v>
      </c>
      <c r="F7884" s="276" t="s">
        <v>1647</v>
      </c>
      <c r="H7884" s="275" t="s">
        <v>1</v>
      </c>
      <c r="L7884" s="272"/>
      <c r="M7884" s="277"/>
      <c r="T7884" s="278"/>
      <c r="AT7884" s="275" t="s">
        <v>373</v>
      </c>
      <c r="AU7884" s="275" t="s">
        <v>90</v>
      </c>
      <c r="AV7884" s="273" t="s">
        <v>84</v>
      </c>
      <c r="AW7884" s="273" t="s">
        <v>31</v>
      </c>
      <c r="AX7884" s="273" t="s">
        <v>77</v>
      </c>
      <c r="AY7884" s="275" t="s">
        <v>366</v>
      </c>
    </row>
    <row r="7885" spans="2:51" s="273" customFormat="1">
      <c r="B7885" s="272"/>
      <c r="D7885" s="274" t="s">
        <v>373</v>
      </c>
      <c r="E7885" s="275" t="s">
        <v>1</v>
      </c>
      <c r="F7885" s="276" t="s">
        <v>1649</v>
      </c>
      <c r="H7885" s="275" t="s">
        <v>1</v>
      </c>
      <c r="L7885" s="272"/>
      <c r="M7885" s="277"/>
      <c r="T7885" s="278"/>
      <c r="AT7885" s="275" t="s">
        <v>373</v>
      </c>
      <c r="AU7885" s="275" t="s">
        <v>90</v>
      </c>
      <c r="AV7885" s="273" t="s">
        <v>84</v>
      </c>
      <c r="AW7885" s="273" t="s">
        <v>31</v>
      </c>
      <c r="AX7885" s="273" t="s">
        <v>77</v>
      </c>
      <c r="AY7885" s="275" t="s">
        <v>366</v>
      </c>
    </row>
    <row r="7886" spans="2:51" s="273" customFormat="1">
      <c r="B7886" s="272"/>
      <c r="D7886" s="274" t="s">
        <v>373</v>
      </c>
      <c r="E7886" s="275" t="s">
        <v>1</v>
      </c>
      <c r="F7886" s="276" t="s">
        <v>1654</v>
      </c>
      <c r="H7886" s="275" t="s">
        <v>1</v>
      </c>
      <c r="L7886" s="272"/>
      <c r="M7886" s="277"/>
      <c r="T7886" s="278"/>
      <c r="AT7886" s="275" t="s">
        <v>373</v>
      </c>
      <c r="AU7886" s="275" t="s">
        <v>90</v>
      </c>
      <c r="AV7886" s="273" t="s">
        <v>84</v>
      </c>
      <c r="AW7886" s="273" t="s">
        <v>31</v>
      </c>
      <c r="AX7886" s="273" t="s">
        <v>77</v>
      </c>
      <c r="AY7886" s="275" t="s">
        <v>366</v>
      </c>
    </row>
    <row r="7887" spans="2:51" s="280" customFormat="1">
      <c r="B7887" s="279"/>
      <c r="D7887" s="274" t="s">
        <v>373</v>
      </c>
      <c r="E7887" s="281" t="s">
        <v>1</v>
      </c>
      <c r="F7887" s="282" t="s">
        <v>6446</v>
      </c>
      <c r="H7887" s="283">
        <v>4.2430000000000003</v>
      </c>
      <c r="L7887" s="279"/>
      <c r="M7887" s="284"/>
      <c r="T7887" s="285"/>
      <c r="AT7887" s="281" t="s">
        <v>373</v>
      </c>
      <c r="AU7887" s="281" t="s">
        <v>90</v>
      </c>
      <c r="AV7887" s="280" t="s">
        <v>90</v>
      </c>
      <c r="AW7887" s="280" t="s">
        <v>31</v>
      </c>
      <c r="AX7887" s="280" t="s">
        <v>77</v>
      </c>
      <c r="AY7887" s="281" t="s">
        <v>366</v>
      </c>
    </row>
    <row r="7888" spans="2:51" s="280" customFormat="1">
      <c r="B7888" s="279"/>
      <c r="D7888" s="274" t="s">
        <v>373</v>
      </c>
      <c r="E7888" s="281" t="s">
        <v>1</v>
      </c>
      <c r="F7888" s="282" t="s">
        <v>6447</v>
      </c>
      <c r="H7888" s="283">
        <v>23.347999999999999</v>
      </c>
      <c r="L7888" s="279"/>
      <c r="M7888" s="284"/>
      <c r="T7888" s="285"/>
      <c r="AT7888" s="281" t="s">
        <v>373</v>
      </c>
      <c r="AU7888" s="281" t="s">
        <v>90</v>
      </c>
      <c r="AV7888" s="280" t="s">
        <v>90</v>
      </c>
      <c r="AW7888" s="280" t="s">
        <v>31</v>
      </c>
      <c r="AX7888" s="280" t="s">
        <v>77</v>
      </c>
      <c r="AY7888" s="281" t="s">
        <v>366</v>
      </c>
    </row>
    <row r="7889" spans="2:51" s="273" customFormat="1">
      <c r="B7889" s="272"/>
      <c r="D7889" s="274" t="s">
        <v>373</v>
      </c>
      <c r="E7889" s="275" t="s">
        <v>1</v>
      </c>
      <c r="F7889" s="276" t="s">
        <v>1657</v>
      </c>
      <c r="H7889" s="275" t="s">
        <v>1</v>
      </c>
      <c r="L7889" s="272"/>
      <c r="M7889" s="277"/>
      <c r="T7889" s="278"/>
      <c r="AT7889" s="275" t="s">
        <v>373</v>
      </c>
      <c r="AU7889" s="275" t="s">
        <v>90</v>
      </c>
      <c r="AV7889" s="273" t="s">
        <v>84</v>
      </c>
      <c r="AW7889" s="273" t="s">
        <v>31</v>
      </c>
      <c r="AX7889" s="273" t="s">
        <v>77</v>
      </c>
      <c r="AY7889" s="275" t="s">
        <v>366</v>
      </c>
    </row>
    <row r="7890" spans="2:51" s="280" customFormat="1">
      <c r="B7890" s="279"/>
      <c r="D7890" s="274" t="s">
        <v>373</v>
      </c>
      <c r="E7890" s="281" t="s">
        <v>1</v>
      </c>
      <c r="F7890" s="282" t="s">
        <v>6448</v>
      </c>
      <c r="H7890" s="283">
        <v>59.62</v>
      </c>
      <c r="L7890" s="279"/>
      <c r="M7890" s="284"/>
      <c r="T7890" s="285"/>
      <c r="AT7890" s="281" t="s">
        <v>373</v>
      </c>
      <c r="AU7890" s="281" t="s">
        <v>90</v>
      </c>
      <c r="AV7890" s="280" t="s">
        <v>90</v>
      </c>
      <c r="AW7890" s="280" t="s">
        <v>31</v>
      </c>
      <c r="AX7890" s="280" t="s">
        <v>77</v>
      </c>
      <c r="AY7890" s="281" t="s">
        <v>366</v>
      </c>
    </row>
    <row r="7891" spans="2:51" s="280" customFormat="1">
      <c r="B7891" s="279"/>
      <c r="D7891" s="274" t="s">
        <v>373</v>
      </c>
      <c r="E7891" s="281" t="s">
        <v>1</v>
      </c>
      <c r="F7891" s="282" t="s">
        <v>1659</v>
      </c>
      <c r="H7891" s="283">
        <v>-8.5440000000000005</v>
      </c>
      <c r="L7891" s="279"/>
      <c r="M7891" s="284"/>
      <c r="T7891" s="285"/>
      <c r="AT7891" s="281" t="s">
        <v>373</v>
      </c>
      <c r="AU7891" s="281" t="s">
        <v>90</v>
      </c>
      <c r="AV7891" s="280" t="s">
        <v>90</v>
      </c>
      <c r="AW7891" s="280" t="s">
        <v>31</v>
      </c>
      <c r="AX7891" s="280" t="s">
        <v>77</v>
      </c>
      <c r="AY7891" s="281" t="s">
        <v>366</v>
      </c>
    </row>
    <row r="7892" spans="2:51" s="280" customFormat="1">
      <c r="B7892" s="279"/>
      <c r="D7892" s="274" t="s">
        <v>373</v>
      </c>
      <c r="E7892" s="281" t="s">
        <v>1</v>
      </c>
      <c r="F7892" s="282" t="s">
        <v>1660</v>
      </c>
      <c r="H7892" s="283">
        <v>3.6120000000000001</v>
      </c>
      <c r="L7892" s="279"/>
      <c r="M7892" s="284"/>
      <c r="T7892" s="285"/>
      <c r="AT7892" s="281" t="s">
        <v>373</v>
      </c>
      <c r="AU7892" s="281" t="s">
        <v>90</v>
      </c>
      <c r="AV7892" s="280" t="s">
        <v>90</v>
      </c>
      <c r="AW7892" s="280" t="s">
        <v>31</v>
      </c>
      <c r="AX7892" s="280" t="s">
        <v>77</v>
      </c>
      <c r="AY7892" s="281" t="s">
        <v>366</v>
      </c>
    </row>
    <row r="7893" spans="2:51" s="280" customFormat="1">
      <c r="B7893" s="279"/>
      <c r="D7893" s="274" t="s">
        <v>373</v>
      </c>
      <c r="E7893" s="281" t="s">
        <v>1</v>
      </c>
      <c r="F7893" s="282" t="s">
        <v>6449</v>
      </c>
      <c r="H7893" s="283">
        <v>43.116999999999997</v>
      </c>
      <c r="L7893" s="279"/>
      <c r="M7893" s="284"/>
      <c r="T7893" s="285"/>
      <c r="AT7893" s="281" t="s">
        <v>373</v>
      </c>
      <c r="AU7893" s="281" t="s">
        <v>90</v>
      </c>
      <c r="AV7893" s="280" t="s">
        <v>90</v>
      </c>
      <c r="AW7893" s="280" t="s">
        <v>31</v>
      </c>
      <c r="AX7893" s="280" t="s">
        <v>77</v>
      </c>
      <c r="AY7893" s="281" t="s">
        <v>366</v>
      </c>
    </row>
    <row r="7894" spans="2:51" s="273" customFormat="1">
      <c r="B7894" s="272"/>
      <c r="D7894" s="274" t="s">
        <v>373</v>
      </c>
      <c r="E7894" s="275" t="s">
        <v>1</v>
      </c>
      <c r="F7894" s="276" t="s">
        <v>1662</v>
      </c>
      <c r="H7894" s="275" t="s">
        <v>1</v>
      </c>
      <c r="L7894" s="272"/>
      <c r="M7894" s="277"/>
      <c r="T7894" s="278"/>
      <c r="AT7894" s="275" t="s">
        <v>373</v>
      </c>
      <c r="AU7894" s="275" t="s">
        <v>90</v>
      </c>
      <c r="AV7894" s="273" t="s">
        <v>84</v>
      </c>
      <c r="AW7894" s="273" t="s">
        <v>31</v>
      </c>
      <c r="AX7894" s="273" t="s">
        <v>77</v>
      </c>
      <c r="AY7894" s="275" t="s">
        <v>366</v>
      </c>
    </row>
    <row r="7895" spans="2:51" s="280" customFormat="1">
      <c r="B7895" s="279"/>
      <c r="D7895" s="274" t="s">
        <v>373</v>
      </c>
      <c r="E7895" s="281" t="s">
        <v>1</v>
      </c>
      <c r="F7895" s="282" t="s">
        <v>6450</v>
      </c>
      <c r="H7895" s="283">
        <v>49.63</v>
      </c>
      <c r="L7895" s="279"/>
      <c r="M7895" s="284"/>
      <c r="T7895" s="285"/>
      <c r="AT7895" s="281" t="s">
        <v>373</v>
      </c>
      <c r="AU7895" s="281" t="s">
        <v>90</v>
      </c>
      <c r="AV7895" s="280" t="s">
        <v>90</v>
      </c>
      <c r="AW7895" s="280" t="s">
        <v>31</v>
      </c>
      <c r="AX7895" s="280" t="s">
        <v>77</v>
      </c>
      <c r="AY7895" s="281" t="s">
        <v>366</v>
      </c>
    </row>
    <row r="7896" spans="2:51" s="280" customFormat="1">
      <c r="B7896" s="279"/>
      <c r="D7896" s="274" t="s">
        <v>373</v>
      </c>
      <c r="E7896" s="281" t="s">
        <v>1</v>
      </c>
      <c r="F7896" s="282" t="s">
        <v>1664</v>
      </c>
      <c r="H7896" s="283">
        <v>-4.327</v>
      </c>
      <c r="L7896" s="279"/>
      <c r="M7896" s="284"/>
      <c r="T7896" s="285"/>
      <c r="AT7896" s="281" t="s">
        <v>373</v>
      </c>
      <c r="AU7896" s="281" t="s">
        <v>90</v>
      </c>
      <c r="AV7896" s="280" t="s">
        <v>90</v>
      </c>
      <c r="AW7896" s="280" t="s">
        <v>31</v>
      </c>
      <c r="AX7896" s="280" t="s">
        <v>77</v>
      </c>
      <c r="AY7896" s="281" t="s">
        <v>366</v>
      </c>
    </row>
    <row r="7897" spans="2:51" s="280" customFormat="1">
      <c r="B7897" s="279"/>
      <c r="D7897" s="274" t="s">
        <v>373</v>
      </c>
      <c r="E7897" s="281" t="s">
        <v>1</v>
      </c>
      <c r="F7897" s="282" t="s">
        <v>1665</v>
      </c>
      <c r="H7897" s="283">
        <v>3.8969999999999998</v>
      </c>
      <c r="L7897" s="279"/>
      <c r="M7897" s="284"/>
      <c r="T7897" s="285"/>
      <c r="AT7897" s="281" t="s">
        <v>373</v>
      </c>
      <c r="AU7897" s="281" t="s">
        <v>90</v>
      </c>
      <c r="AV7897" s="280" t="s">
        <v>90</v>
      </c>
      <c r="AW7897" s="280" t="s">
        <v>31</v>
      </c>
      <c r="AX7897" s="280" t="s">
        <v>77</v>
      </c>
      <c r="AY7897" s="281" t="s">
        <v>366</v>
      </c>
    </row>
    <row r="7898" spans="2:51" s="280" customFormat="1">
      <c r="B7898" s="279"/>
      <c r="D7898" s="274" t="s">
        <v>373</v>
      </c>
      <c r="E7898" s="281" t="s">
        <v>1</v>
      </c>
      <c r="F7898" s="282" t="s">
        <v>1666</v>
      </c>
      <c r="H7898" s="283">
        <v>3.875</v>
      </c>
      <c r="L7898" s="279"/>
      <c r="M7898" s="284"/>
      <c r="T7898" s="285"/>
      <c r="AT7898" s="281" t="s">
        <v>373</v>
      </c>
      <c r="AU7898" s="281" t="s">
        <v>90</v>
      </c>
      <c r="AV7898" s="280" t="s">
        <v>90</v>
      </c>
      <c r="AW7898" s="280" t="s">
        <v>31</v>
      </c>
      <c r="AX7898" s="280" t="s">
        <v>77</v>
      </c>
      <c r="AY7898" s="281" t="s">
        <v>366</v>
      </c>
    </row>
    <row r="7899" spans="2:51" s="280" customFormat="1">
      <c r="B7899" s="279"/>
      <c r="D7899" s="274" t="s">
        <v>373</v>
      </c>
      <c r="E7899" s="281" t="s">
        <v>1</v>
      </c>
      <c r="F7899" s="282" t="s">
        <v>1667</v>
      </c>
      <c r="H7899" s="283">
        <v>3.173</v>
      </c>
      <c r="L7899" s="279"/>
      <c r="M7899" s="284"/>
      <c r="T7899" s="285"/>
      <c r="AT7899" s="281" t="s">
        <v>373</v>
      </c>
      <c r="AU7899" s="281" t="s">
        <v>90</v>
      </c>
      <c r="AV7899" s="280" t="s">
        <v>90</v>
      </c>
      <c r="AW7899" s="280" t="s">
        <v>31</v>
      </c>
      <c r="AX7899" s="280" t="s">
        <v>77</v>
      </c>
      <c r="AY7899" s="281" t="s">
        <v>366</v>
      </c>
    </row>
    <row r="7900" spans="2:51" s="273" customFormat="1">
      <c r="B7900" s="272"/>
      <c r="D7900" s="274" t="s">
        <v>373</v>
      </c>
      <c r="E7900" s="275" t="s">
        <v>1</v>
      </c>
      <c r="F7900" s="276" t="s">
        <v>1668</v>
      </c>
      <c r="H7900" s="275" t="s">
        <v>1</v>
      </c>
      <c r="L7900" s="272"/>
      <c r="M7900" s="277"/>
      <c r="T7900" s="278"/>
      <c r="AT7900" s="275" t="s">
        <v>373</v>
      </c>
      <c r="AU7900" s="275" t="s">
        <v>90</v>
      </c>
      <c r="AV7900" s="273" t="s">
        <v>84</v>
      </c>
      <c r="AW7900" s="273" t="s">
        <v>31</v>
      </c>
      <c r="AX7900" s="273" t="s">
        <v>77</v>
      </c>
      <c r="AY7900" s="275" t="s">
        <v>366</v>
      </c>
    </row>
    <row r="7901" spans="2:51" s="280" customFormat="1">
      <c r="B7901" s="279"/>
      <c r="D7901" s="274" t="s">
        <v>373</v>
      </c>
      <c r="E7901" s="281" t="s">
        <v>1</v>
      </c>
      <c r="F7901" s="282" t="s">
        <v>6451</v>
      </c>
      <c r="H7901" s="283">
        <v>7.9569999999999999</v>
      </c>
      <c r="L7901" s="279"/>
      <c r="M7901" s="284"/>
      <c r="T7901" s="285"/>
      <c r="AT7901" s="281" t="s">
        <v>373</v>
      </c>
      <c r="AU7901" s="281" t="s">
        <v>90</v>
      </c>
      <c r="AV7901" s="280" t="s">
        <v>90</v>
      </c>
      <c r="AW7901" s="280" t="s">
        <v>31</v>
      </c>
      <c r="AX7901" s="280" t="s">
        <v>77</v>
      </c>
      <c r="AY7901" s="281" t="s">
        <v>366</v>
      </c>
    </row>
    <row r="7902" spans="2:51" s="273" customFormat="1">
      <c r="B7902" s="272"/>
      <c r="D7902" s="274" t="s">
        <v>373</v>
      </c>
      <c r="E7902" s="275" t="s">
        <v>1</v>
      </c>
      <c r="F7902" s="276" t="s">
        <v>1670</v>
      </c>
      <c r="H7902" s="275" t="s">
        <v>1</v>
      </c>
      <c r="L7902" s="272"/>
      <c r="M7902" s="277"/>
      <c r="T7902" s="278"/>
      <c r="AT7902" s="275" t="s">
        <v>373</v>
      </c>
      <c r="AU7902" s="275" t="s">
        <v>90</v>
      </c>
      <c r="AV7902" s="273" t="s">
        <v>84</v>
      </c>
      <c r="AW7902" s="273" t="s">
        <v>31</v>
      </c>
      <c r="AX7902" s="273" t="s">
        <v>77</v>
      </c>
      <c r="AY7902" s="275" t="s">
        <v>366</v>
      </c>
    </row>
    <row r="7903" spans="2:51" s="280" customFormat="1">
      <c r="B7903" s="279"/>
      <c r="D7903" s="274" t="s">
        <v>373</v>
      </c>
      <c r="E7903" s="281" t="s">
        <v>1</v>
      </c>
      <c r="F7903" s="282" t="s">
        <v>6452</v>
      </c>
      <c r="H7903" s="283">
        <v>11.27</v>
      </c>
      <c r="L7903" s="279"/>
      <c r="M7903" s="284"/>
      <c r="T7903" s="285"/>
      <c r="AT7903" s="281" t="s">
        <v>373</v>
      </c>
      <c r="AU7903" s="281" t="s">
        <v>90</v>
      </c>
      <c r="AV7903" s="280" t="s">
        <v>90</v>
      </c>
      <c r="AW7903" s="280" t="s">
        <v>31</v>
      </c>
      <c r="AX7903" s="280" t="s">
        <v>77</v>
      </c>
      <c r="AY7903" s="281" t="s">
        <v>366</v>
      </c>
    </row>
    <row r="7904" spans="2:51" s="280" customFormat="1">
      <c r="B7904" s="279"/>
      <c r="D7904" s="274" t="s">
        <v>373</v>
      </c>
      <c r="E7904" s="281" t="s">
        <v>1</v>
      </c>
      <c r="F7904" s="282" t="s">
        <v>1672</v>
      </c>
      <c r="H7904" s="283">
        <v>-3.0960000000000001</v>
      </c>
      <c r="L7904" s="279"/>
      <c r="M7904" s="284"/>
      <c r="T7904" s="285"/>
      <c r="AT7904" s="281" t="s">
        <v>373</v>
      </c>
      <c r="AU7904" s="281" t="s">
        <v>90</v>
      </c>
      <c r="AV7904" s="280" t="s">
        <v>90</v>
      </c>
      <c r="AW7904" s="280" t="s">
        <v>31</v>
      </c>
      <c r="AX7904" s="280" t="s">
        <v>77</v>
      </c>
      <c r="AY7904" s="281" t="s">
        <v>366</v>
      </c>
    </row>
    <row r="7905" spans="2:51" s="280" customFormat="1">
      <c r="B7905" s="279"/>
      <c r="D7905" s="274" t="s">
        <v>373</v>
      </c>
      <c r="E7905" s="281" t="s">
        <v>1</v>
      </c>
      <c r="F7905" s="282" t="s">
        <v>1673</v>
      </c>
      <c r="H7905" s="283">
        <v>1.504</v>
      </c>
      <c r="L7905" s="279"/>
      <c r="M7905" s="284"/>
      <c r="T7905" s="285"/>
      <c r="AT7905" s="281" t="s">
        <v>373</v>
      </c>
      <c r="AU7905" s="281" t="s">
        <v>90</v>
      </c>
      <c r="AV7905" s="280" t="s">
        <v>90</v>
      </c>
      <c r="AW7905" s="280" t="s">
        <v>31</v>
      </c>
      <c r="AX7905" s="280" t="s">
        <v>77</v>
      </c>
      <c r="AY7905" s="281" t="s">
        <v>366</v>
      </c>
    </row>
    <row r="7906" spans="2:51" s="273" customFormat="1">
      <c r="B7906" s="272"/>
      <c r="D7906" s="274" t="s">
        <v>373</v>
      </c>
      <c r="E7906" s="275" t="s">
        <v>1</v>
      </c>
      <c r="F7906" s="276" t="s">
        <v>1674</v>
      </c>
      <c r="H7906" s="275" t="s">
        <v>1</v>
      </c>
      <c r="L7906" s="272"/>
      <c r="M7906" s="277"/>
      <c r="T7906" s="278"/>
      <c r="AT7906" s="275" t="s">
        <v>373</v>
      </c>
      <c r="AU7906" s="275" t="s">
        <v>90</v>
      </c>
      <c r="AV7906" s="273" t="s">
        <v>84</v>
      </c>
      <c r="AW7906" s="273" t="s">
        <v>31</v>
      </c>
      <c r="AX7906" s="273" t="s">
        <v>77</v>
      </c>
      <c r="AY7906" s="275" t="s">
        <v>366</v>
      </c>
    </row>
    <row r="7907" spans="2:51" s="280" customFormat="1">
      <c r="B7907" s="279"/>
      <c r="D7907" s="274" t="s">
        <v>373</v>
      </c>
      <c r="E7907" s="281" t="s">
        <v>1</v>
      </c>
      <c r="F7907" s="282" t="s">
        <v>6453</v>
      </c>
      <c r="H7907" s="283">
        <v>4.8680000000000003</v>
      </c>
      <c r="L7907" s="279"/>
      <c r="M7907" s="284"/>
      <c r="T7907" s="285"/>
      <c r="AT7907" s="281" t="s">
        <v>373</v>
      </c>
      <c r="AU7907" s="281" t="s">
        <v>90</v>
      </c>
      <c r="AV7907" s="280" t="s">
        <v>90</v>
      </c>
      <c r="AW7907" s="280" t="s">
        <v>31</v>
      </c>
      <c r="AX7907" s="280" t="s">
        <v>77</v>
      </c>
      <c r="AY7907" s="281" t="s">
        <v>366</v>
      </c>
    </row>
    <row r="7908" spans="2:51" s="273" customFormat="1">
      <c r="B7908" s="272"/>
      <c r="D7908" s="274" t="s">
        <v>373</v>
      </c>
      <c r="E7908" s="275" t="s">
        <v>1</v>
      </c>
      <c r="F7908" s="276" t="s">
        <v>1676</v>
      </c>
      <c r="H7908" s="275" t="s">
        <v>1</v>
      </c>
      <c r="L7908" s="272"/>
      <c r="M7908" s="277"/>
      <c r="T7908" s="278"/>
      <c r="AT7908" s="275" t="s">
        <v>373</v>
      </c>
      <c r="AU7908" s="275" t="s">
        <v>90</v>
      </c>
      <c r="AV7908" s="273" t="s">
        <v>84</v>
      </c>
      <c r="AW7908" s="273" t="s">
        <v>31</v>
      </c>
      <c r="AX7908" s="273" t="s">
        <v>77</v>
      </c>
      <c r="AY7908" s="275" t="s">
        <v>366</v>
      </c>
    </row>
    <row r="7909" spans="2:51" s="280" customFormat="1">
      <c r="B7909" s="279"/>
      <c r="D7909" s="274" t="s">
        <v>373</v>
      </c>
      <c r="E7909" s="281" t="s">
        <v>1</v>
      </c>
      <c r="F7909" s="282" t="s">
        <v>6454</v>
      </c>
      <c r="H7909" s="283">
        <v>8.141</v>
      </c>
      <c r="L7909" s="279"/>
      <c r="M7909" s="284"/>
      <c r="T7909" s="285"/>
      <c r="AT7909" s="281" t="s">
        <v>373</v>
      </c>
      <c r="AU7909" s="281" t="s">
        <v>90</v>
      </c>
      <c r="AV7909" s="280" t="s">
        <v>90</v>
      </c>
      <c r="AW7909" s="280" t="s">
        <v>31</v>
      </c>
      <c r="AX7909" s="280" t="s">
        <v>77</v>
      </c>
      <c r="AY7909" s="281" t="s">
        <v>366</v>
      </c>
    </row>
    <row r="7910" spans="2:51" s="280" customFormat="1">
      <c r="B7910" s="279"/>
      <c r="D7910" s="274" t="s">
        <v>373</v>
      </c>
      <c r="E7910" s="281" t="s">
        <v>1</v>
      </c>
      <c r="F7910" s="282" t="s">
        <v>1678</v>
      </c>
      <c r="H7910" s="283">
        <v>-0.89</v>
      </c>
      <c r="L7910" s="279"/>
      <c r="M7910" s="284"/>
      <c r="T7910" s="285"/>
      <c r="AT7910" s="281" t="s">
        <v>373</v>
      </c>
      <c r="AU7910" s="281" t="s">
        <v>90</v>
      </c>
      <c r="AV7910" s="280" t="s">
        <v>90</v>
      </c>
      <c r="AW7910" s="280" t="s">
        <v>31</v>
      </c>
      <c r="AX7910" s="280" t="s">
        <v>77</v>
      </c>
      <c r="AY7910" s="281" t="s">
        <v>366</v>
      </c>
    </row>
    <row r="7911" spans="2:51" s="280" customFormat="1">
      <c r="B7911" s="279"/>
      <c r="D7911" s="274" t="s">
        <v>373</v>
      </c>
      <c r="E7911" s="281" t="s">
        <v>1</v>
      </c>
      <c r="F7911" s="282" t="s">
        <v>1679</v>
      </c>
      <c r="H7911" s="283">
        <v>3.1280000000000001</v>
      </c>
      <c r="L7911" s="279"/>
      <c r="M7911" s="284"/>
      <c r="T7911" s="285"/>
      <c r="AT7911" s="281" t="s">
        <v>373</v>
      </c>
      <c r="AU7911" s="281" t="s">
        <v>90</v>
      </c>
      <c r="AV7911" s="280" t="s">
        <v>90</v>
      </c>
      <c r="AW7911" s="280" t="s">
        <v>31</v>
      </c>
      <c r="AX7911" s="280" t="s">
        <v>77</v>
      </c>
      <c r="AY7911" s="281" t="s">
        <v>366</v>
      </c>
    </row>
    <row r="7912" spans="2:51" s="273" customFormat="1">
      <c r="B7912" s="272"/>
      <c r="D7912" s="274" t="s">
        <v>373</v>
      </c>
      <c r="E7912" s="275" t="s">
        <v>1</v>
      </c>
      <c r="F7912" s="276" t="s">
        <v>1680</v>
      </c>
      <c r="H7912" s="275" t="s">
        <v>1</v>
      </c>
      <c r="L7912" s="272"/>
      <c r="M7912" s="277"/>
      <c r="T7912" s="278"/>
      <c r="AT7912" s="275" t="s">
        <v>373</v>
      </c>
      <c r="AU7912" s="275" t="s">
        <v>90</v>
      </c>
      <c r="AV7912" s="273" t="s">
        <v>84</v>
      </c>
      <c r="AW7912" s="273" t="s">
        <v>31</v>
      </c>
      <c r="AX7912" s="273" t="s">
        <v>77</v>
      </c>
      <c r="AY7912" s="275" t="s">
        <v>366</v>
      </c>
    </row>
    <row r="7913" spans="2:51" s="280" customFormat="1">
      <c r="B7913" s="279"/>
      <c r="D7913" s="274" t="s">
        <v>373</v>
      </c>
      <c r="E7913" s="281" t="s">
        <v>1</v>
      </c>
      <c r="F7913" s="282" t="s">
        <v>6455</v>
      </c>
      <c r="H7913" s="283">
        <v>6.5250000000000004</v>
      </c>
      <c r="L7913" s="279"/>
      <c r="M7913" s="284"/>
      <c r="T7913" s="285"/>
      <c r="AT7913" s="281" t="s">
        <v>373</v>
      </c>
      <c r="AU7913" s="281" t="s">
        <v>90</v>
      </c>
      <c r="AV7913" s="280" t="s">
        <v>90</v>
      </c>
      <c r="AW7913" s="280" t="s">
        <v>31</v>
      </c>
      <c r="AX7913" s="280" t="s">
        <v>77</v>
      </c>
      <c r="AY7913" s="281" t="s">
        <v>366</v>
      </c>
    </row>
    <row r="7914" spans="2:51" s="273" customFormat="1">
      <c r="B7914" s="272"/>
      <c r="D7914" s="274" t="s">
        <v>373</v>
      </c>
      <c r="E7914" s="275" t="s">
        <v>1</v>
      </c>
      <c r="F7914" s="276" t="s">
        <v>1682</v>
      </c>
      <c r="H7914" s="275" t="s">
        <v>1</v>
      </c>
      <c r="L7914" s="272"/>
      <c r="M7914" s="277"/>
      <c r="T7914" s="278"/>
      <c r="AT7914" s="275" t="s">
        <v>373</v>
      </c>
      <c r="AU7914" s="275" t="s">
        <v>90</v>
      </c>
      <c r="AV7914" s="273" t="s">
        <v>84</v>
      </c>
      <c r="AW7914" s="273" t="s">
        <v>31</v>
      </c>
      <c r="AX7914" s="273" t="s">
        <v>77</v>
      </c>
      <c r="AY7914" s="275" t="s">
        <v>366</v>
      </c>
    </row>
    <row r="7915" spans="2:51" s="280" customFormat="1">
      <c r="B7915" s="279"/>
      <c r="D7915" s="274" t="s">
        <v>373</v>
      </c>
      <c r="E7915" s="281" t="s">
        <v>1</v>
      </c>
      <c r="F7915" s="282" t="s">
        <v>6456</v>
      </c>
      <c r="H7915" s="283">
        <v>48.566000000000003</v>
      </c>
      <c r="L7915" s="279"/>
      <c r="M7915" s="284"/>
      <c r="T7915" s="285"/>
      <c r="AT7915" s="281" t="s">
        <v>373</v>
      </c>
      <c r="AU7915" s="281" t="s">
        <v>90</v>
      </c>
      <c r="AV7915" s="280" t="s">
        <v>90</v>
      </c>
      <c r="AW7915" s="280" t="s">
        <v>31</v>
      </c>
      <c r="AX7915" s="280" t="s">
        <v>77</v>
      </c>
      <c r="AY7915" s="281" t="s">
        <v>366</v>
      </c>
    </row>
    <row r="7916" spans="2:51" s="280" customFormat="1">
      <c r="B7916" s="279"/>
      <c r="D7916" s="274" t="s">
        <v>373</v>
      </c>
      <c r="E7916" s="281" t="s">
        <v>1</v>
      </c>
      <c r="F7916" s="282" t="s">
        <v>1684</v>
      </c>
      <c r="H7916" s="283">
        <v>-2.9769999999999999</v>
      </c>
      <c r="L7916" s="279"/>
      <c r="M7916" s="284"/>
      <c r="T7916" s="285"/>
      <c r="AT7916" s="281" t="s">
        <v>373</v>
      </c>
      <c r="AU7916" s="281" t="s">
        <v>90</v>
      </c>
      <c r="AV7916" s="280" t="s">
        <v>90</v>
      </c>
      <c r="AW7916" s="280" t="s">
        <v>31</v>
      </c>
      <c r="AX7916" s="280" t="s">
        <v>77</v>
      </c>
      <c r="AY7916" s="281" t="s">
        <v>366</v>
      </c>
    </row>
    <row r="7917" spans="2:51" s="280" customFormat="1">
      <c r="B7917" s="279"/>
      <c r="D7917" s="274" t="s">
        <v>373</v>
      </c>
      <c r="E7917" s="281" t="s">
        <v>1</v>
      </c>
      <c r="F7917" s="282" t="s">
        <v>1685</v>
      </c>
      <c r="H7917" s="283">
        <v>10.994999999999999</v>
      </c>
      <c r="L7917" s="279"/>
      <c r="M7917" s="284"/>
      <c r="T7917" s="285"/>
      <c r="AT7917" s="281" t="s">
        <v>373</v>
      </c>
      <c r="AU7917" s="281" t="s">
        <v>90</v>
      </c>
      <c r="AV7917" s="280" t="s">
        <v>90</v>
      </c>
      <c r="AW7917" s="280" t="s">
        <v>31</v>
      </c>
      <c r="AX7917" s="280" t="s">
        <v>77</v>
      </c>
      <c r="AY7917" s="281" t="s">
        <v>366</v>
      </c>
    </row>
    <row r="7918" spans="2:51" s="273" customFormat="1">
      <c r="B7918" s="272"/>
      <c r="D7918" s="274" t="s">
        <v>373</v>
      </c>
      <c r="E7918" s="275" t="s">
        <v>1</v>
      </c>
      <c r="F7918" s="276" t="s">
        <v>1686</v>
      </c>
      <c r="H7918" s="275" t="s">
        <v>1</v>
      </c>
      <c r="L7918" s="272"/>
      <c r="M7918" s="277"/>
      <c r="T7918" s="278"/>
      <c r="AT7918" s="275" t="s">
        <v>373</v>
      </c>
      <c r="AU7918" s="275" t="s">
        <v>90</v>
      </c>
      <c r="AV7918" s="273" t="s">
        <v>84</v>
      </c>
      <c r="AW7918" s="273" t="s">
        <v>31</v>
      </c>
      <c r="AX7918" s="273" t="s">
        <v>77</v>
      </c>
      <c r="AY7918" s="275" t="s">
        <v>366</v>
      </c>
    </row>
    <row r="7919" spans="2:51" s="280" customFormat="1">
      <c r="B7919" s="279"/>
      <c r="D7919" s="274" t="s">
        <v>373</v>
      </c>
      <c r="E7919" s="281" t="s">
        <v>1</v>
      </c>
      <c r="F7919" s="282" t="s">
        <v>6457</v>
      </c>
      <c r="H7919" s="283">
        <v>15.906000000000001</v>
      </c>
      <c r="L7919" s="279"/>
      <c r="M7919" s="284"/>
      <c r="T7919" s="285"/>
      <c r="AT7919" s="281" t="s">
        <v>373</v>
      </c>
      <c r="AU7919" s="281" t="s">
        <v>90</v>
      </c>
      <c r="AV7919" s="280" t="s">
        <v>90</v>
      </c>
      <c r="AW7919" s="280" t="s">
        <v>31</v>
      </c>
      <c r="AX7919" s="280" t="s">
        <v>77</v>
      </c>
      <c r="AY7919" s="281" t="s">
        <v>366</v>
      </c>
    </row>
    <row r="7920" spans="2:51" s="280" customFormat="1">
      <c r="B7920" s="279"/>
      <c r="D7920" s="274" t="s">
        <v>373</v>
      </c>
      <c r="E7920" s="281" t="s">
        <v>1</v>
      </c>
      <c r="F7920" s="282" t="s">
        <v>1688</v>
      </c>
      <c r="H7920" s="283">
        <v>-1.573</v>
      </c>
      <c r="L7920" s="279"/>
      <c r="M7920" s="284"/>
      <c r="T7920" s="285"/>
      <c r="AT7920" s="281" t="s">
        <v>373</v>
      </c>
      <c r="AU7920" s="281" t="s">
        <v>90</v>
      </c>
      <c r="AV7920" s="280" t="s">
        <v>90</v>
      </c>
      <c r="AW7920" s="280" t="s">
        <v>31</v>
      </c>
      <c r="AX7920" s="280" t="s">
        <v>77</v>
      </c>
      <c r="AY7920" s="281" t="s">
        <v>366</v>
      </c>
    </row>
    <row r="7921" spans="2:51" s="280" customFormat="1">
      <c r="B7921" s="279"/>
      <c r="D7921" s="274" t="s">
        <v>373</v>
      </c>
      <c r="E7921" s="281" t="s">
        <v>1</v>
      </c>
      <c r="F7921" s="282" t="s">
        <v>1689</v>
      </c>
      <c r="H7921" s="283">
        <v>2.7749999999999999</v>
      </c>
      <c r="L7921" s="279"/>
      <c r="M7921" s="284"/>
      <c r="T7921" s="285"/>
      <c r="AT7921" s="281" t="s">
        <v>373</v>
      </c>
      <c r="AU7921" s="281" t="s">
        <v>90</v>
      </c>
      <c r="AV7921" s="280" t="s">
        <v>90</v>
      </c>
      <c r="AW7921" s="280" t="s">
        <v>31</v>
      </c>
      <c r="AX7921" s="280" t="s">
        <v>77</v>
      </c>
      <c r="AY7921" s="281" t="s">
        <v>366</v>
      </c>
    </row>
    <row r="7922" spans="2:51" s="273" customFormat="1">
      <c r="B7922" s="272"/>
      <c r="D7922" s="274" t="s">
        <v>373</v>
      </c>
      <c r="E7922" s="275" t="s">
        <v>1</v>
      </c>
      <c r="F7922" s="276" t="s">
        <v>1690</v>
      </c>
      <c r="H7922" s="275" t="s">
        <v>1</v>
      </c>
      <c r="L7922" s="272"/>
      <c r="M7922" s="277"/>
      <c r="T7922" s="278"/>
      <c r="AT7922" s="275" t="s">
        <v>373</v>
      </c>
      <c r="AU7922" s="275" t="s">
        <v>90</v>
      </c>
      <c r="AV7922" s="273" t="s">
        <v>84</v>
      </c>
      <c r="AW7922" s="273" t="s">
        <v>31</v>
      </c>
      <c r="AX7922" s="273" t="s">
        <v>77</v>
      </c>
      <c r="AY7922" s="275" t="s">
        <v>366</v>
      </c>
    </row>
    <row r="7923" spans="2:51" s="280" customFormat="1">
      <c r="B7923" s="279"/>
      <c r="D7923" s="274" t="s">
        <v>373</v>
      </c>
      <c r="E7923" s="281" t="s">
        <v>1</v>
      </c>
      <c r="F7923" s="282" t="s">
        <v>6458</v>
      </c>
      <c r="H7923" s="283">
        <v>18.55</v>
      </c>
      <c r="L7923" s="279"/>
      <c r="M7923" s="284"/>
      <c r="T7923" s="285"/>
      <c r="AT7923" s="281" t="s">
        <v>373</v>
      </c>
      <c r="AU7923" s="281" t="s">
        <v>90</v>
      </c>
      <c r="AV7923" s="280" t="s">
        <v>90</v>
      </c>
      <c r="AW7923" s="280" t="s">
        <v>31</v>
      </c>
      <c r="AX7923" s="280" t="s">
        <v>77</v>
      </c>
      <c r="AY7923" s="281" t="s">
        <v>366</v>
      </c>
    </row>
    <row r="7924" spans="2:51" s="280" customFormat="1">
      <c r="B7924" s="279"/>
      <c r="D7924" s="274" t="s">
        <v>373</v>
      </c>
      <c r="E7924" s="281" t="s">
        <v>1</v>
      </c>
      <c r="F7924" s="282" t="s">
        <v>1692</v>
      </c>
      <c r="H7924" s="283">
        <v>-1.038</v>
      </c>
      <c r="L7924" s="279"/>
      <c r="M7924" s="284"/>
      <c r="T7924" s="285"/>
      <c r="AT7924" s="281" t="s">
        <v>373</v>
      </c>
      <c r="AU7924" s="281" t="s">
        <v>90</v>
      </c>
      <c r="AV7924" s="280" t="s">
        <v>90</v>
      </c>
      <c r="AW7924" s="280" t="s">
        <v>31</v>
      </c>
      <c r="AX7924" s="280" t="s">
        <v>77</v>
      </c>
      <c r="AY7924" s="281" t="s">
        <v>366</v>
      </c>
    </row>
    <row r="7925" spans="2:51" s="280" customFormat="1">
      <c r="B7925" s="279"/>
      <c r="D7925" s="274" t="s">
        <v>373</v>
      </c>
      <c r="E7925" s="281" t="s">
        <v>1</v>
      </c>
      <c r="F7925" s="282" t="s">
        <v>1693</v>
      </c>
      <c r="H7925" s="283">
        <v>1.2</v>
      </c>
      <c r="L7925" s="279"/>
      <c r="M7925" s="284"/>
      <c r="T7925" s="285"/>
      <c r="AT7925" s="281" t="s">
        <v>373</v>
      </c>
      <c r="AU7925" s="281" t="s">
        <v>90</v>
      </c>
      <c r="AV7925" s="280" t="s">
        <v>90</v>
      </c>
      <c r="AW7925" s="280" t="s">
        <v>31</v>
      </c>
      <c r="AX7925" s="280" t="s">
        <v>77</v>
      </c>
      <c r="AY7925" s="281" t="s">
        <v>366</v>
      </c>
    </row>
    <row r="7926" spans="2:51" s="273" customFormat="1">
      <c r="B7926" s="272"/>
      <c r="D7926" s="274" t="s">
        <v>373</v>
      </c>
      <c r="E7926" s="275" t="s">
        <v>1</v>
      </c>
      <c r="F7926" s="276" t="s">
        <v>1694</v>
      </c>
      <c r="H7926" s="275" t="s">
        <v>1</v>
      </c>
      <c r="L7926" s="272"/>
      <c r="M7926" s="277"/>
      <c r="T7926" s="278"/>
      <c r="AT7926" s="275" t="s">
        <v>373</v>
      </c>
      <c r="AU7926" s="275" t="s">
        <v>90</v>
      </c>
      <c r="AV7926" s="273" t="s">
        <v>84</v>
      </c>
      <c r="AW7926" s="273" t="s">
        <v>31</v>
      </c>
      <c r="AX7926" s="273" t="s">
        <v>77</v>
      </c>
      <c r="AY7926" s="275" t="s">
        <v>366</v>
      </c>
    </row>
    <row r="7927" spans="2:51" s="280" customFormat="1">
      <c r="B7927" s="279"/>
      <c r="D7927" s="274" t="s">
        <v>373</v>
      </c>
      <c r="E7927" s="281" t="s">
        <v>1</v>
      </c>
      <c r="F7927" s="282" t="s">
        <v>6459</v>
      </c>
      <c r="H7927" s="283">
        <v>10.766999999999999</v>
      </c>
      <c r="L7927" s="279"/>
      <c r="M7927" s="284"/>
      <c r="T7927" s="285"/>
      <c r="AT7927" s="281" t="s">
        <v>373</v>
      </c>
      <c r="AU7927" s="281" t="s">
        <v>90</v>
      </c>
      <c r="AV7927" s="280" t="s">
        <v>90</v>
      </c>
      <c r="AW7927" s="280" t="s">
        <v>31</v>
      </c>
      <c r="AX7927" s="280" t="s">
        <v>77</v>
      </c>
      <c r="AY7927" s="281" t="s">
        <v>366</v>
      </c>
    </row>
    <row r="7928" spans="2:51" s="280" customFormat="1">
      <c r="B7928" s="279"/>
      <c r="D7928" s="274" t="s">
        <v>373</v>
      </c>
      <c r="E7928" s="281" t="s">
        <v>1</v>
      </c>
      <c r="F7928" s="282" t="s">
        <v>1696</v>
      </c>
      <c r="H7928" s="283">
        <v>-3.4980000000000002</v>
      </c>
      <c r="L7928" s="279"/>
      <c r="M7928" s="284"/>
      <c r="T7928" s="285"/>
      <c r="AT7928" s="281" t="s">
        <v>373</v>
      </c>
      <c r="AU7928" s="281" t="s">
        <v>90</v>
      </c>
      <c r="AV7928" s="280" t="s">
        <v>90</v>
      </c>
      <c r="AW7928" s="280" t="s">
        <v>31</v>
      </c>
      <c r="AX7928" s="280" t="s">
        <v>77</v>
      </c>
      <c r="AY7928" s="281" t="s">
        <v>366</v>
      </c>
    </row>
    <row r="7929" spans="2:51" s="280" customFormat="1">
      <c r="B7929" s="279"/>
      <c r="D7929" s="274" t="s">
        <v>373</v>
      </c>
      <c r="E7929" s="281" t="s">
        <v>1</v>
      </c>
      <c r="F7929" s="282" t="s">
        <v>1697</v>
      </c>
      <c r="H7929" s="283">
        <v>1.728</v>
      </c>
      <c r="L7929" s="279"/>
      <c r="M7929" s="284"/>
      <c r="T7929" s="285"/>
      <c r="AT7929" s="281" t="s">
        <v>373</v>
      </c>
      <c r="AU7929" s="281" t="s">
        <v>90</v>
      </c>
      <c r="AV7929" s="280" t="s">
        <v>90</v>
      </c>
      <c r="AW7929" s="280" t="s">
        <v>31</v>
      </c>
      <c r="AX7929" s="280" t="s">
        <v>77</v>
      </c>
      <c r="AY7929" s="281" t="s">
        <v>366</v>
      </c>
    </row>
    <row r="7930" spans="2:51" s="273" customFormat="1">
      <c r="B7930" s="272"/>
      <c r="D7930" s="274" t="s">
        <v>373</v>
      </c>
      <c r="E7930" s="275" t="s">
        <v>1</v>
      </c>
      <c r="F7930" s="276" t="s">
        <v>1650</v>
      </c>
      <c r="H7930" s="275" t="s">
        <v>1</v>
      </c>
      <c r="L7930" s="272"/>
      <c r="M7930" s="277"/>
      <c r="T7930" s="278"/>
      <c r="AT7930" s="275" t="s">
        <v>373</v>
      </c>
      <c r="AU7930" s="275" t="s">
        <v>90</v>
      </c>
      <c r="AV7930" s="273" t="s">
        <v>84</v>
      </c>
      <c r="AW7930" s="273" t="s">
        <v>31</v>
      </c>
      <c r="AX7930" s="273" t="s">
        <v>77</v>
      </c>
      <c r="AY7930" s="275" t="s">
        <v>366</v>
      </c>
    </row>
    <row r="7931" spans="2:51" s="280" customFormat="1">
      <c r="B7931" s="279"/>
      <c r="D7931" s="274" t="s">
        <v>373</v>
      </c>
      <c r="E7931" s="281" t="s">
        <v>1</v>
      </c>
      <c r="F7931" s="282" t="s">
        <v>1698</v>
      </c>
      <c r="H7931" s="283">
        <v>2.9729999999999999</v>
      </c>
      <c r="L7931" s="279"/>
      <c r="M7931" s="284"/>
      <c r="T7931" s="285"/>
      <c r="AT7931" s="281" t="s">
        <v>373</v>
      </c>
      <c r="AU7931" s="281" t="s">
        <v>90</v>
      </c>
      <c r="AV7931" s="280" t="s">
        <v>90</v>
      </c>
      <c r="AW7931" s="280" t="s">
        <v>31</v>
      </c>
      <c r="AX7931" s="280" t="s">
        <v>77</v>
      </c>
      <c r="AY7931" s="281" t="s">
        <v>366</v>
      </c>
    </row>
    <row r="7932" spans="2:51" s="273" customFormat="1">
      <c r="B7932" s="272"/>
      <c r="D7932" s="274" t="s">
        <v>373</v>
      </c>
      <c r="E7932" s="275" t="s">
        <v>1</v>
      </c>
      <c r="F7932" s="276" t="s">
        <v>1699</v>
      </c>
      <c r="H7932" s="275" t="s">
        <v>1</v>
      </c>
      <c r="L7932" s="272"/>
      <c r="M7932" s="277"/>
      <c r="T7932" s="278"/>
      <c r="AT7932" s="275" t="s">
        <v>373</v>
      </c>
      <c r="AU7932" s="275" t="s">
        <v>90</v>
      </c>
      <c r="AV7932" s="273" t="s">
        <v>84</v>
      </c>
      <c r="AW7932" s="273" t="s">
        <v>31</v>
      </c>
      <c r="AX7932" s="273" t="s">
        <v>77</v>
      </c>
      <c r="AY7932" s="275" t="s">
        <v>366</v>
      </c>
    </row>
    <row r="7933" spans="2:51" s="280" customFormat="1">
      <c r="B7933" s="279"/>
      <c r="D7933" s="274" t="s">
        <v>373</v>
      </c>
      <c r="E7933" s="281" t="s">
        <v>1</v>
      </c>
      <c r="F7933" s="282" t="s">
        <v>6460</v>
      </c>
      <c r="H7933" s="283">
        <v>3.645</v>
      </c>
      <c r="L7933" s="279"/>
      <c r="M7933" s="284"/>
      <c r="T7933" s="285"/>
      <c r="AT7933" s="281" t="s">
        <v>373</v>
      </c>
      <c r="AU7933" s="281" t="s">
        <v>90</v>
      </c>
      <c r="AV7933" s="280" t="s">
        <v>90</v>
      </c>
      <c r="AW7933" s="280" t="s">
        <v>31</v>
      </c>
      <c r="AX7933" s="280" t="s">
        <v>77</v>
      </c>
      <c r="AY7933" s="281" t="s">
        <v>366</v>
      </c>
    </row>
    <row r="7934" spans="2:51" s="273" customFormat="1">
      <c r="B7934" s="272"/>
      <c r="D7934" s="274" t="s">
        <v>373</v>
      </c>
      <c r="E7934" s="275" t="s">
        <v>1</v>
      </c>
      <c r="F7934" s="276" t="s">
        <v>1701</v>
      </c>
      <c r="H7934" s="275" t="s">
        <v>1</v>
      </c>
      <c r="L7934" s="272"/>
      <c r="M7934" s="277"/>
      <c r="T7934" s="278"/>
      <c r="AT7934" s="275" t="s">
        <v>373</v>
      </c>
      <c r="AU7934" s="275" t="s">
        <v>90</v>
      </c>
      <c r="AV7934" s="273" t="s">
        <v>84</v>
      </c>
      <c r="AW7934" s="273" t="s">
        <v>31</v>
      </c>
      <c r="AX7934" s="273" t="s">
        <v>77</v>
      </c>
      <c r="AY7934" s="275" t="s">
        <v>366</v>
      </c>
    </row>
    <row r="7935" spans="2:51" s="280" customFormat="1">
      <c r="B7935" s="279"/>
      <c r="D7935" s="274" t="s">
        <v>373</v>
      </c>
      <c r="E7935" s="281" t="s">
        <v>1</v>
      </c>
      <c r="F7935" s="282" t="s">
        <v>6461</v>
      </c>
      <c r="H7935" s="283">
        <v>32.5</v>
      </c>
      <c r="L7935" s="279"/>
      <c r="M7935" s="284"/>
      <c r="T7935" s="285"/>
      <c r="AT7935" s="281" t="s">
        <v>373</v>
      </c>
      <c r="AU7935" s="281" t="s">
        <v>90</v>
      </c>
      <c r="AV7935" s="280" t="s">
        <v>90</v>
      </c>
      <c r="AW7935" s="280" t="s">
        <v>31</v>
      </c>
      <c r="AX7935" s="280" t="s">
        <v>77</v>
      </c>
      <c r="AY7935" s="281" t="s">
        <v>366</v>
      </c>
    </row>
    <row r="7936" spans="2:51" s="280" customFormat="1">
      <c r="B7936" s="279"/>
      <c r="D7936" s="274" t="s">
        <v>373</v>
      </c>
      <c r="E7936" s="281" t="s">
        <v>1</v>
      </c>
      <c r="F7936" s="282" t="s">
        <v>1703</v>
      </c>
      <c r="H7936" s="283">
        <v>19.088999999999999</v>
      </c>
      <c r="L7936" s="279"/>
      <c r="M7936" s="284"/>
      <c r="T7936" s="285"/>
      <c r="AT7936" s="281" t="s">
        <v>373</v>
      </c>
      <c r="AU7936" s="281" t="s">
        <v>90</v>
      </c>
      <c r="AV7936" s="280" t="s">
        <v>90</v>
      </c>
      <c r="AW7936" s="280" t="s">
        <v>31</v>
      </c>
      <c r="AX7936" s="280" t="s">
        <v>77</v>
      </c>
      <c r="AY7936" s="281" t="s">
        <v>366</v>
      </c>
    </row>
    <row r="7937" spans="2:51" s="273" customFormat="1">
      <c r="B7937" s="272"/>
      <c r="D7937" s="274" t="s">
        <v>373</v>
      </c>
      <c r="E7937" s="275" t="s">
        <v>1</v>
      </c>
      <c r="F7937" s="276" t="s">
        <v>1704</v>
      </c>
      <c r="H7937" s="275" t="s">
        <v>1</v>
      </c>
      <c r="L7937" s="272"/>
      <c r="M7937" s="277"/>
      <c r="T7937" s="278"/>
      <c r="AT7937" s="275" t="s">
        <v>373</v>
      </c>
      <c r="AU7937" s="275" t="s">
        <v>90</v>
      </c>
      <c r="AV7937" s="273" t="s">
        <v>84</v>
      </c>
      <c r="AW7937" s="273" t="s">
        <v>31</v>
      </c>
      <c r="AX7937" s="273" t="s">
        <v>77</v>
      </c>
      <c r="AY7937" s="275" t="s">
        <v>366</v>
      </c>
    </row>
    <row r="7938" spans="2:51" s="280" customFormat="1">
      <c r="B7938" s="279"/>
      <c r="D7938" s="274" t="s">
        <v>373</v>
      </c>
      <c r="E7938" s="281" t="s">
        <v>1</v>
      </c>
      <c r="F7938" s="282" t="s">
        <v>6462</v>
      </c>
      <c r="H7938" s="283">
        <v>19.363</v>
      </c>
      <c r="L7938" s="279"/>
      <c r="M7938" s="284"/>
      <c r="T7938" s="285"/>
      <c r="AT7938" s="281" t="s">
        <v>373</v>
      </c>
      <c r="AU7938" s="281" t="s">
        <v>90</v>
      </c>
      <c r="AV7938" s="280" t="s">
        <v>90</v>
      </c>
      <c r="AW7938" s="280" t="s">
        <v>31</v>
      </c>
      <c r="AX7938" s="280" t="s">
        <v>77</v>
      </c>
      <c r="AY7938" s="281" t="s">
        <v>366</v>
      </c>
    </row>
    <row r="7939" spans="2:51" s="280" customFormat="1">
      <c r="B7939" s="279"/>
      <c r="D7939" s="274" t="s">
        <v>373</v>
      </c>
      <c r="E7939" s="281" t="s">
        <v>1</v>
      </c>
      <c r="F7939" s="282" t="s">
        <v>1706</v>
      </c>
      <c r="H7939" s="283">
        <v>-2.15</v>
      </c>
      <c r="L7939" s="279"/>
      <c r="M7939" s="284"/>
      <c r="T7939" s="285"/>
      <c r="AT7939" s="281" t="s">
        <v>373</v>
      </c>
      <c r="AU7939" s="281" t="s">
        <v>90</v>
      </c>
      <c r="AV7939" s="280" t="s">
        <v>90</v>
      </c>
      <c r="AW7939" s="280" t="s">
        <v>31</v>
      </c>
      <c r="AX7939" s="280" t="s">
        <v>77</v>
      </c>
      <c r="AY7939" s="281" t="s">
        <v>366</v>
      </c>
    </row>
    <row r="7940" spans="2:51" s="280" customFormat="1" ht="22.5">
      <c r="B7940" s="279"/>
      <c r="D7940" s="274" t="s">
        <v>373</v>
      </c>
      <c r="E7940" s="281" t="s">
        <v>1</v>
      </c>
      <c r="F7940" s="282" t="s">
        <v>1707</v>
      </c>
      <c r="H7940" s="283">
        <v>8.6910000000000007</v>
      </c>
      <c r="L7940" s="279"/>
      <c r="M7940" s="284"/>
      <c r="T7940" s="285"/>
      <c r="AT7940" s="281" t="s">
        <v>373</v>
      </c>
      <c r="AU7940" s="281" t="s">
        <v>90</v>
      </c>
      <c r="AV7940" s="280" t="s">
        <v>90</v>
      </c>
      <c r="AW7940" s="280" t="s">
        <v>31</v>
      </c>
      <c r="AX7940" s="280" t="s">
        <v>77</v>
      </c>
      <c r="AY7940" s="281" t="s">
        <v>366</v>
      </c>
    </row>
    <row r="7941" spans="2:51" s="273" customFormat="1">
      <c r="B7941" s="272"/>
      <c r="D7941" s="274" t="s">
        <v>373</v>
      </c>
      <c r="E7941" s="275" t="s">
        <v>1</v>
      </c>
      <c r="F7941" s="276" t="s">
        <v>1708</v>
      </c>
      <c r="H7941" s="275" t="s">
        <v>1</v>
      </c>
      <c r="L7941" s="272"/>
      <c r="M7941" s="277"/>
      <c r="T7941" s="278"/>
      <c r="AT7941" s="275" t="s">
        <v>373</v>
      </c>
      <c r="AU7941" s="275" t="s">
        <v>90</v>
      </c>
      <c r="AV7941" s="273" t="s">
        <v>84</v>
      </c>
      <c r="AW7941" s="273" t="s">
        <v>31</v>
      </c>
      <c r="AX7941" s="273" t="s">
        <v>77</v>
      </c>
      <c r="AY7941" s="275" t="s">
        <v>366</v>
      </c>
    </row>
    <row r="7942" spans="2:51" s="280" customFormat="1">
      <c r="B7942" s="279"/>
      <c r="D7942" s="274" t="s">
        <v>373</v>
      </c>
      <c r="E7942" s="281" t="s">
        <v>1</v>
      </c>
      <c r="F7942" s="282" t="s">
        <v>6463</v>
      </c>
      <c r="H7942" s="283">
        <v>10.377000000000001</v>
      </c>
      <c r="L7942" s="279"/>
      <c r="M7942" s="284"/>
      <c r="T7942" s="285"/>
      <c r="AT7942" s="281" t="s">
        <v>373</v>
      </c>
      <c r="AU7942" s="281" t="s">
        <v>90</v>
      </c>
      <c r="AV7942" s="280" t="s">
        <v>90</v>
      </c>
      <c r="AW7942" s="280" t="s">
        <v>31</v>
      </c>
      <c r="AX7942" s="280" t="s">
        <v>77</v>
      </c>
      <c r="AY7942" s="281" t="s">
        <v>366</v>
      </c>
    </row>
    <row r="7943" spans="2:51" s="280" customFormat="1">
      <c r="B7943" s="279"/>
      <c r="D7943" s="274" t="s">
        <v>373</v>
      </c>
      <c r="E7943" s="281" t="s">
        <v>1</v>
      </c>
      <c r="F7943" s="282" t="s">
        <v>1706</v>
      </c>
      <c r="H7943" s="283">
        <v>-2.15</v>
      </c>
      <c r="L7943" s="279"/>
      <c r="M7943" s="284"/>
      <c r="T7943" s="285"/>
      <c r="AT7943" s="281" t="s">
        <v>373</v>
      </c>
      <c r="AU7943" s="281" t="s">
        <v>90</v>
      </c>
      <c r="AV7943" s="280" t="s">
        <v>90</v>
      </c>
      <c r="AW7943" s="280" t="s">
        <v>31</v>
      </c>
      <c r="AX7943" s="280" t="s">
        <v>77</v>
      </c>
      <c r="AY7943" s="281" t="s">
        <v>366</v>
      </c>
    </row>
    <row r="7944" spans="2:51" s="273" customFormat="1">
      <c r="B7944" s="272"/>
      <c r="D7944" s="274" t="s">
        <v>373</v>
      </c>
      <c r="E7944" s="275" t="s">
        <v>1</v>
      </c>
      <c r="F7944" s="276" t="s">
        <v>1710</v>
      </c>
      <c r="H7944" s="275" t="s">
        <v>1</v>
      </c>
      <c r="L7944" s="272"/>
      <c r="M7944" s="277"/>
      <c r="T7944" s="278"/>
      <c r="AT7944" s="275" t="s">
        <v>373</v>
      </c>
      <c r="AU7944" s="275" t="s">
        <v>90</v>
      </c>
      <c r="AV7944" s="273" t="s">
        <v>84</v>
      </c>
      <c r="AW7944" s="273" t="s">
        <v>31</v>
      </c>
      <c r="AX7944" s="273" t="s">
        <v>77</v>
      </c>
      <c r="AY7944" s="275" t="s">
        <v>366</v>
      </c>
    </row>
    <row r="7945" spans="2:51" s="280" customFormat="1">
      <c r="B7945" s="279"/>
      <c r="D7945" s="274" t="s">
        <v>373</v>
      </c>
      <c r="E7945" s="281" t="s">
        <v>1</v>
      </c>
      <c r="F7945" s="282" t="s">
        <v>1711</v>
      </c>
      <c r="H7945" s="283">
        <v>15.180999999999999</v>
      </c>
      <c r="L7945" s="279"/>
      <c r="M7945" s="284"/>
      <c r="T7945" s="285"/>
      <c r="AT7945" s="281" t="s">
        <v>373</v>
      </c>
      <c r="AU7945" s="281" t="s">
        <v>90</v>
      </c>
      <c r="AV7945" s="280" t="s">
        <v>90</v>
      </c>
      <c r="AW7945" s="280" t="s">
        <v>31</v>
      </c>
      <c r="AX7945" s="280" t="s">
        <v>77</v>
      </c>
      <c r="AY7945" s="281" t="s">
        <v>366</v>
      </c>
    </row>
    <row r="7946" spans="2:51" s="273" customFormat="1">
      <c r="B7946" s="272"/>
      <c r="D7946" s="274" t="s">
        <v>373</v>
      </c>
      <c r="E7946" s="275" t="s">
        <v>1</v>
      </c>
      <c r="F7946" s="276" t="s">
        <v>1712</v>
      </c>
      <c r="H7946" s="275" t="s">
        <v>1</v>
      </c>
      <c r="L7946" s="272"/>
      <c r="M7946" s="277"/>
      <c r="T7946" s="278"/>
      <c r="AT7946" s="275" t="s">
        <v>373</v>
      </c>
      <c r="AU7946" s="275" t="s">
        <v>90</v>
      </c>
      <c r="AV7946" s="273" t="s">
        <v>84</v>
      </c>
      <c r="AW7946" s="273" t="s">
        <v>31</v>
      </c>
      <c r="AX7946" s="273" t="s">
        <v>77</v>
      </c>
      <c r="AY7946" s="275" t="s">
        <v>366</v>
      </c>
    </row>
    <row r="7947" spans="2:51" s="280" customFormat="1">
      <c r="B7947" s="279"/>
      <c r="D7947" s="274" t="s">
        <v>373</v>
      </c>
      <c r="E7947" s="281" t="s">
        <v>1</v>
      </c>
      <c r="F7947" s="282" t="s">
        <v>1713</v>
      </c>
      <c r="H7947" s="283">
        <v>38.790999999999997</v>
      </c>
      <c r="L7947" s="279"/>
      <c r="M7947" s="284"/>
      <c r="T7947" s="285"/>
      <c r="AT7947" s="281" t="s">
        <v>373</v>
      </c>
      <c r="AU7947" s="281" t="s">
        <v>90</v>
      </c>
      <c r="AV7947" s="280" t="s">
        <v>90</v>
      </c>
      <c r="AW7947" s="280" t="s">
        <v>31</v>
      </c>
      <c r="AX7947" s="280" t="s">
        <v>77</v>
      </c>
      <c r="AY7947" s="281" t="s">
        <v>366</v>
      </c>
    </row>
    <row r="7948" spans="2:51" s="273" customFormat="1">
      <c r="B7948" s="272"/>
      <c r="D7948" s="274" t="s">
        <v>373</v>
      </c>
      <c r="E7948" s="275" t="s">
        <v>1</v>
      </c>
      <c r="F7948" s="276" t="s">
        <v>1714</v>
      </c>
      <c r="H7948" s="275" t="s">
        <v>1</v>
      </c>
      <c r="L7948" s="272"/>
      <c r="M7948" s="277"/>
      <c r="T7948" s="278"/>
      <c r="AT7948" s="275" t="s">
        <v>373</v>
      </c>
      <c r="AU7948" s="275" t="s">
        <v>90</v>
      </c>
      <c r="AV7948" s="273" t="s">
        <v>84</v>
      </c>
      <c r="AW7948" s="273" t="s">
        <v>31</v>
      </c>
      <c r="AX7948" s="273" t="s">
        <v>77</v>
      </c>
      <c r="AY7948" s="275" t="s">
        <v>366</v>
      </c>
    </row>
    <row r="7949" spans="2:51" s="280" customFormat="1">
      <c r="B7949" s="279"/>
      <c r="D7949" s="274" t="s">
        <v>373</v>
      </c>
      <c r="E7949" s="281" t="s">
        <v>1</v>
      </c>
      <c r="F7949" s="282" t="s">
        <v>1715</v>
      </c>
      <c r="H7949" s="283">
        <v>21.885999999999999</v>
      </c>
      <c r="L7949" s="279"/>
      <c r="M7949" s="284"/>
      <c r="T7949" s="285"/>
      <c r="AT7949" s="281" t="s">
        <v>373</v>
      </c>
      <c r="AU7949" s="281" t="s">
        <v>90</v>
      </c>
      <c r="AV7949" s="280" t="s">
        <v>90</v>
      </c>
      <c r="AW7949" s="280" t="s">
        <v>31</v>
      </c>
      <c r="AX7949" s="280" t="s">
        <v>77</v>
      </c>
      <c r="AY7949" s="281" t="s">
        <v>366</v>
      </c>
    </row>
    <row r="7950" spans="2:51" s="280" customFormat="1">
      <c r="B7950" s="279"/>
      <c r="D7950" s="274" t="s">
        <v>373</v>
      </c>
      <c r="E7950" s="281" t="s">
        <v>1</v>
      </c>
      <c r="F7950" s="282" t="s">
        <v>1716</v>
      </c>
      <c r="H7950" s="283">
        <v>-1.9350000000000001</v>
      </c>
      <c r="L7950" s="279"/>
      <c r="M7950" s="284"/>
      <c r="T7950" s="285"/>
      <c r="AT7950" s="281" t="s">
        <v>373</v>
      </c>
      <c r="AU7950" s="281" t="s">
        <v>90</v>
      </c>
      <c r="AV7950" s="280" t="s">
        <v>90</v>
      </c>
      <c r="AW7950" s="280" t="s">
        <v>31</v>
      </c>
      <c r="AX7950" s="280" t="s">
        <v>77</v>
      </c>
      <c r="AY7950" s="281" t="s">
        <v>366</v>
      </c>
    </row>
    <row r="7951" spans="2:51" s="280" customFormat="1">
      <c r="B7951" s="279"/>
      <c r="D7951" s="274" t="s">
        <v>373</v>
      </c>
      <c r="E7951" s="281" t="s">
        <v>1</v>
      </c>
      <c r="F7951" s="282" t="s">
        <v>1717</v>
      </c>
      <c r="H7951" s="283">
        <v>1.992</v>
      </c>
      <c r="L7951" s="279"/>
      <c r="M7951" s="284"/>
      <c r="T7951" s="285"/>
      <c r="AT7951" s="281" t="s">
        <v>373</v>
      </c>
      <c r="AU7951" s="281" t="s">
        <v>90</v>
      </c>
      <c r="AV7951" s="280" t="s">
        <v>90</v>
      </c>
      <c r="AW7951" s="280" t="s">
        <v>31</v>
      </c>
      <c r="AX7951" s="280" t="s">
        <v>77</v>
      </c>
      <c r="AY7951" s="281" t="s">
        <v>366</v>
      </c>
    </row>
    <row r="7952" spans="2:51" s="273" customFormat="1">
      <c r="B7952" s="272"/>
      <c r="D7952" s="274" t="s">
        <v>373</v>
      </c>
      <c r="E7952" s="275" t="s">
        <v>1</v>
      </c>
      <c r="F7952" s="276" t="s">
        <v>1718</v>
      </c>
      <c r="H7952" s="275" t="s">
        <v>1</v>
      </c>
      <c r="L7952" s="272"/>
      <c r="M7952" s="277"/>
      <c r="T7952" s="278"/>
      <c r="AT7952" s="275" t="s">
        <v>373</v>
      </c>
      <c r="AU7952" s="275" t="s">
        <v>90</v>
      </c>
      <c r="AV7952" s="273" t="s">
        <v>84</v>
      </c>
      <c r="AW7952" s="273" t="s">
        <v>31</v>
      </c>
      <c r="AX7952" s="273" t="s">
        <v>77</v>
      </c>
      <c r="AY7952" s="275" t="s">
        <v>366</v>
      </c>
    </row>
    <row r="7953" spans="2:51" s="280" customFormat="1">
      <c r="B7953" s="279"/>
      <c r="D7953" s="274" t="s">
        <v>373</v>
      </c>
      <c r="E7953" s="281" t="s">
        <v>1</v>
      </c>
      <c r="F7953" s="282" t="s">
        <v>6464</v>
      </c>
      <c r="H7953" s="283">
        <v>26.189</v>
      </c>
      <c r="L7953" s="279"/>
      <c r="M7953" s="284"/>
      <c r="T7953" s="285"/>
      <c r="AT7953" s="281" t="s">
        <v>373</v>
      </c>
      <c r="AU7953" s="281" t="s">
        <v>90</v>
      </c>
      <c r="AV7953" s="280" t="s">
        <v>90</v>
      </c>
      <c r="AW7953" s="280" t="s">
        <v>31</v>
      </c>
      <c r="AX7953" s="280" t="s">
        <v>77</v>
      </c>
      <c r="AY7953" s="281" t="s">
        <v>366</v>
      </c>
    </row>
    <row r="7954" spans="2:51" s="273" customFormat="1">
      <c r="B7954" s="272"/>
      <c r="D7954" s="274" t="s">
        <v>373</v>
      </c>
      <c r="E7954" s="275" t="s">
        <v>1</v>
      </c>
      <c r="F7954" s="276" t="s">
        <v>1720</v>
      </c>
      <c r="H7954" s="275" t="s">
        <v>1</v>
      </c>
      <c r="L7954" s="272"/>
      <c r="M7954" s="277"/>
      <c r="T7954" s="278"/>
      <c r="AT7954" s="275" t="s">
        <v>373</v>
      </c>
      <c r="AU7954" s="275" t="s">
        <v>90</v>
      </c>
      <c r="AV7954" s="273" t="s">
        <v>84</v>
      </c>
      <c r="AW7954" s="273" t="s">
        <v>31</v>
      </c>
      <c r="AX7954" s="273" t="s">
        <v>77</v>
      </c>
      <c r="AY7954" s="275" t="s">
        <v>366</v>
      </c>
    </row>
    <row r="7955" spans="2:51" s="280" customFormat="1">
      <c r="B7955" s="279"/>
      <c r="D7955" s="274" t="s">
        <v>373</v>
      </c>
      <c r="E7955" s="281" t="s">
        <v>1</v>
      </c>
      <c r="F7955" s="282" t="s">
        <v>6465</v>
      </c>
      <c r="H7955" s="283">
        <v>6.718</v>
      </c>
      <c r="L7955" s="279"/>
      <c r="M7955" s="284"/>
      <c r="T7955" s="285"/>
      <c r="AT7955" s="281" t="s">
        <v>373</v>
      </c>
      <c r="AU7955" s="281" t="s">
        <v>90</v>
      </c>
      <c r="AV7955" s="280" t="s">
        <v>90</v>
      </c>
      <c r="AW7955" s="280" t="s">
        <v>31</v>
      </c>
      <c r="AX7955" s="280" t="s">
        <v>77</v>
      </c>
      <c r="AY7955" s="281" t="s">
        <v>366</v>
      </c>
    </row>
    <row r="7956" spans="2:51" s="280" customFormat="1">
      <c r="B7956" s="279"/>
      <c r="D7956" s="274" t="s">
        <v>373</v>
      </c>
      <c r="E7956" s="281" t="s">
        <v>1</v>
      </c>
      <c r="F7956" s="282" t="s">
        <v>6360</v>
      </c>
      <c r="H7956" s="283">
        <v>5.33</v>
      </c>
      <c r="L7956" s="279"/>
      <c r="M7956" s="284"/>
      <c r="T7956" s="285"/>
      <c r="AT7956" s="281" t="s">
        <v>373</v>
      </c>
      <c r="AU7956" s="281" t="s">
        <v>90</v>
      </c>
      <c r="AV7956" s="280" t="s">
        <v>90</v>
      </c>
      <c r="AW7956" s="280" t="s">
        <v>31</v>
      </c>
      <c r="AX7956" s="280" t="s">
        <v>77</v>
      </c>
      <c r="AY7956" s="281" t="s">
        <v>366</v>
      </c>
    </row>
    <row r="7957" spans="2:51" s="273" customFormat="1">
      <c r="B7957" s="272"/>
      <c r="D7957" s="274" t="s">
        <v>373</v>
      </c>
      <c r="E7957" s="275" t="s">
        <v>1</v>
      </c>
      <c r="F7957" s="276" t="s">
        <v>1723</v>
      </c>
      <c r="H7957" s="275" t="s">
        <v>1</v>
      </c>
      <c r="L7957" s="272"/>
      <c r="M7957" s="277"/>
      <c r="T7957" s="278"/>
      <c r="AT7957" s="275" t="s">
        <v>373</v>
      </c>
      <c r="AU7957" s="275" t="s">
        <v>90</v>
      </c>
      <c r="AV7957" s="273" t="s">
        <v>84</v>
      </c>
      <c r="AW7957" s="273" t="s">
        <v>31</v>
      </c>
      <c r="AX7957" s="273" t="s">
        <v>77</v>
      </c>
      <c r="AY7957" s="275" t="s">
        <v>366</v>
      </c>
    </row>
    <row r="7958" spans="2:51" s="280" customFormat="1">
      <c r="B7958" s="279"/>
      <c r="D7958" s="274" t="s">
        <v>373</v>
      </c>
      <c r="E7958" s="281" t="s">
        <v>1</v>
      </c>
      <c r="F7958" s="282" t="s">
        <v>6466</v>
      </c>
      <c r="H7958" s="283">
        <v>6.3289999999999997</v>
      </c>
      <c r="L7958" s="279"/>
      <c r="M7958" s="284"/>
      <c r="T7958" s="285"/>
      <c r="AT7958" s="281" t="s">
        <v>373</v>
      </c>
      <c r="AU7958" s="281" t="s">
        <v>90</v>
      </c>
      <c r="AV7958" s="280" t="s">
        <v>90</v>
      </c>
      <c r="AW7958" s="280" t="s">
        <v>31</v>
      </c>
      <c r="AX7958" s="280" t="s">
        <v>77</v>
      </c>
      <c r="AY7958" s="281" t="s">
        <v>366</v>
      </c>
    </row>
    <row r="7959" spans="2:51" s="280" customFormat="1">
      <c r="B7959" s="279"/>
      <c r="D7959" s="274" t="s">
        <v>373</v>
      </c>
      <c r="E7959" s="281" t="s">
        <v>1</v>
      </c>
      <c r="F7959" s="282" t="s">
        <v>1725</v>
      </c>
      <c r="H7959" s="283">
        <v>-2.2879999999999998</v>
      </c>
      <c r="L7959" s="279"/>
      <c r="M7959" s="284"/>
      <c r="T7959" s="285"/>
      <c r="AT7959" s="281" t="s">
        <v>373</v>
      </c>
      <c r="AU7959" s="281" t="s">
        <v>90</v>
      </c>
      <c r="AV7959" s="280" t="s">
        <v>90</v>
      </c>
      <c r="AW7959" s="280" t="s">
        <v>31</v>
      </c>
      <c r="AX7959" s="280" t="s">
        <v>77</v>
      </c>
      <c r="AY7959" s="281" t="s">
        <v>366</v>
      </c>
    </row>
    <row r="7960" spans="2:51" s="280" customFormat="1">
      <c r="B7960" s="279"/>
      <c r="D7960" s="274" t="s">
        <v>373</v>
      </c>
      <c r="E7960" s="281" t="s">
        <v>1</v>
      </c>
      <c r="F7960" s="282" t="s">
        <v>1726</v>
      </c>
      <c r="H7960" s="283">
        <v>2.1890000000000001</v>
      </c>
      <c r="L7960" s="279"/>
      <c r="M7960" s="284"/>
      <c r="T7960" s="285"/>
      <c r="AT7960" s="281" t="s">
        <v>373</v>
      </c>
      <c r="AU7960" s="281" t="s">
        <v>90</v>
      </c>
      <c r="AV7960" s="280" t="s">
        <v>90</v>
      </c>
      <c r="AW7960" s="280" t="s">
        <v>31</v>
      </c>
      <c r="AX7960" s="280" t="s">
        <v>77</v>
      </c>
      <c r="AY7960" s="281" t="s">
        <v>366</v>
      </c>
    </row>
    <row r="7961" spans="2:51" s="294" customFormat="1">
      <c r="B7961" s="293"/>
      <c r="D7961" s="274" t="s">
        <v>373</v>
      </c>
      <c r="E7961" s="295" t="s">
        <v>6467</v>
      </c>
      <c r="F7961" s="296" t="s">
        <v>397</v>
      </c>
      <c r="H7961" s="297">
        <v>535.17200000000003</v>
      </c>
      <c r="L7961" s="293"/>
      <c r="M7961" s="298"/>
      <c r="T7961" s="299"/>
      <c r="AT7961" s="295" t="s">
        <v>373</v>
      </c>
      <c r="AU7961" s="295" t="s">
        <v>90</v>
      </c>
      <c r="AV7961" s="294" t="s">
        <v>149</v>
      </c>
      <c r="AW7961" s="294" t="s">
        <v>31</v>
      </c>
      <c r="AX7961" s="294" t="s">
        <v>77</v>
      </c>
      <c r="AY7961" s="295" t="s">
        <v>366</v>
      </c>
    </row>
    <row r="7962" spans="2:51" s="273" customFormat="1">
      <c r="B7962" s="272"/>
      <c r="D7962" s="274" t="s">
        <v>373</v>
      </c>
      <c r="E7962" s="275" t="s">
        <v>1</v>
      </c>
      <c r="F7962" s="276" t="s">
        <v>3815</v>
      </c>
      <c r="H7962" s="275" t="s">
        <v>1</v>
      </c>
      <c r="L7962" s="272"/>
      <c r="M7962" s="277"/>
      <c r="T7962" s="278"/>
      <c r="AT7962" s="275" t="s">
        <v>373</v>
      </c>
      <c r="AU7962" s="275" t="s">
        <v>90</v>
      </c>
      <c r="AV7962" s="273" t="s">
        <v>84</v>
      </c>
      <c r="AW7962" s="273" t="s">
        <v>31</v>
      </c>
      <c r="AX7962" s="273" t="s">
        <v>77</v>
      </c>
      <c r="AY7962" s="275" t="s">
        <v>366</v>
      </c>
    </row>
    <row r="7963" spans="2:51" s="273" customFormat="1">
      <c r="B7963" s="272"/>
      <c r="D7963" s="274" t="s">
        <v>373</v>
      </c>
      <c r="E7963" s="275" t="s">
        <v>1</v>
      </c>
      <c r="F7963" s="276" t="s">
        <v>1649</v>
      </c>
      <c r="H7963" s="275" t="s">
        <v>1</v>
      </c>
      <c r="L7963" s="272"/>
      <c r="M7963" s="277"/>
      <c r="T7963" s="278"/>
      <c r="AT7963" s="275" t="s">
        <v>373</v>
      </c>
      <c r="AU7963" s="275" t="s">
        <v>90</v>
      </c>
      <c r="AV7963" s="273" t="s">
        <v>84</v>
      </c>
      <c r="AW7963" s="273" t="s">
        <v>31</v>
      </c>
      <c r="AX7963" s="273" t="s">
        <v>77</v>
      </c>
      <c r="AY7963" s="275" t="s">
        <v>366</v>
      </c>
    </row>
    <row r="7964" spans="2:51" s="273" customFormat="1">
      <c r="B7964" s="272"/>
      <c r="D7964" s="274" t="s">
        <v>373</v>
      </c>
      <c r="E7964" s="275" t="s">
        <v>1</v>
      </c>
      <c r="F7964" s="276" t="s">
        <v>1654</v>
      </c>
      <c r="H7964" s="275" t="s">
        <v>1</v>
      </c>
      <c r="L7964" s="272"/>
      <c r="M7964" s="277"/>
      <c r="T7964" s="278"/>
      <c r="AT7964" s="275" t="s">
        <v>373</v>
      </c>
      <c r="AU7964" s="275" t="s">
        <v>90</v>
      </c>
      <c r="AV7964" s="273" t="s">
        <v>84</v>
      </c>
      <c r="AW7964" s="273" t="s">
        <v>31</v>
      </c>
      <c r="AX7964" s="273" t="s">
        <v>77</v>
      </c>
      <c r="AY7964" s="275" t="s">
        <v>366</v>
      </c>
    </row>
    <row r="7965" spans="2:51" s="280" customFormat="1">
      <c r="B7965" s="279"/>
      <c r="D7965" s="274" t="s">
        <v>373</v>
      </c>
      <c r="E7965" s="281" t="s">
        <v>1</v>
      </c>
      <c r="F7965" s="282" t="s">
        <v>6468</v>
      </c>
      <c r="H7965" s="283">
        <v>9.0359999999999996</v>
      </c>
      <c r="L7965" s="279"/>
      <c r="M7965" s="284"/>
      <c r="T7965" s="285"/>
      <c r="AT7965" s="281" t="s">
        <v>373</v>
      </c>
      <c r="AU7965" s="281" t="s">
        <v>90</v>
      </c>
      <c r="AV7965" s="280" t="s">
        <v>90</v>
      </c>
      <c r="AW7965" s="280" t="s">
        <v>31</v>
      </c>
      <c r="AX7965" s="280" t="s">
        <v>77</v>
      </c>
      <c r="AY7965" s="281" t="s">
        <v>366</v>
      </c>
    </row>
    <row r="7966" spans="2:51" s="280" customFormat="1">
      <c r="B7966" s="279"/>
      <c r="D7966" s="274" t="s">
        <v>373</v>
      </c>
      <c r="E7966" s="281" t="s">
        <v>1</v>
      </c>
      <c r="F7966" s="282" t="s">
        <v>2042</v>
      </c>
      <c r="H7966" s="283">
        <v>-2.58</v>
      </c>
      <c r="L7966" s="279"/>
      <c r="M7966" s="284"/>
      <c r="T7966" s="285"/>
      <c r="AT7966" s="281" t="s">
        <v>373</v>
      </c>
      <c r="AU7966" s="281" t="s">
        <v>90</v>
      </c>
      <c r="AV7966" s="280" t="s">
        <v>90</v>
      </c>
      <c r="AW7966" s="280" t="s">
        <v>31</v>
      </c>
      <c r="AX7966" s="280" t="s">
        <v>77</v>
      </c>
      <c r="AY7966" s="281" t="s">
        <v>366</v>
      </c>
    </row>
    <row r="7967" spans="2:51" s="280" customFormat="1">
      <c r="B7967" s="279"/>
      <c r="D7967" s="274" t="s">
        <v>373</v>
      </c>
      <c r="E7967" s="281" t="s">
        <v>1</v>
      </c>
      <c r="F7967" s="282" t="s">
        <v>2372</v>
      </c>
      <c r="H7967" s="283">
        <v>3.9049999999999998</v>
      </c>
      <c r="L7967" s="279"/>
      <c r="M7967" s="284"/>
      <c r="T7967" s="285"/>
      <c r="AT7967" s="281" t="s">
        <v>373</v>
      </c>
      <c r="AU7967" s="281" t="s">
        <v>90</v>
      </c>
      <c r="AV7967" s="280" t="s">
        <v>90</v>
      </c>
      <c r="AW7967" s="280" t="s">
        <v>31</v>
      </c>
      <c r="AX7967" s="280" t="s">
        <v>77</v>
      </c>
      <c r="AY7967" s="281" t="s">
        <v>366</v>
      </c>
    </row>
    <row r="7968" spans="2:51" s="273" customFormat="1">
      <c r="B7968" s="272"/>
      <c r="D7968" s="274" t="s">
        <v>373</v>
      </c>
      <c r="E7968" s="275" t="s">
        <v>1</v>
      </c>
      <c r="F7968" s="276" t="s">
        <v>1657</v>
      </c>
      <c r="H7968" s="275" t="s">
        <v>1</v>
      </c>
      <c r="L7968" s="272"/>
      <c r="M7968" s="277"/>
      <c r="T7968" s="278"/>
      <c r="AT7968" s="275" t="s">
        <v>373</v>
      </c>
      <c r="AU7968" s="275" t="s">
        <v>90</v>
      </c>
      <c r="AV7968" s="273" t="s">
        <v>84</v>
      </c>
      <c r="AW7968" s="273" t="s">
        <v>31</v>
      </c>
      <c r="AX7968" s="273" t="s">
        <v>77</v>
      </c>
      <c r="AY7968" s="275" t="s">
        <v>366</v>
      </c>
    </row>
    <row r="7969" spans="2:51" s="280" customFormat="1">
      <c r="B7969" s="279"/>
      <c r="D7969" s="274" t="s">
        <v>373</v>
      </c>
      <c r="E7969" s="281" t="s">
        <v>1</v>
      </c>
      <c r="F7969" s="282" t="s">
        <v>6469</v>
      </c>
      <c r="H7969" s="283">
        <v>80.781999999999996</v>
      </c>
      <c r="L7969" s="279"/>
      <c r="M7969" s="284"/>
      <c r="T7969" s="285"/>
      <c r="AT7969" s="281" t="s">
        <v>373</v>
      </c>
      <c r="AU7969" s="281" t="s">
        <v>90</v>
      </c>
      <c r="AV7969" s="280" t="s">
        <v>90</v>
      </c>
      <c r="AW7969" s="280" t="s">
        <v>31</v>
      </c>
      <c r="AX7969" s="280" t="s">
        <v>77</v>
      </c>
      <c r="AY7969" s="281" t="s">
        <v>366</v>
      </c>
    </row>
    <row r="7970" spans="2:51" s="280" customFormat="1" ht="22.5">
      <c r="B7970" s="279"/>
      <c r="D7970" s="274" t="s">
        <v>373</v>
      </c>
      <c r="E7970" s="281" t="s">
        <v>1</v>
      </c>
      <c r="F7970" s="282" t="s">
        <v>2374</v>
      </c>
      <c r="H7970" s="283">
        <v>-34.804000000000002</v>
      </c>
      <c r="L7970" s="279"/>
      <c r="M7970" s="284"/>
      <c r="T7970" s="285"/>
      <c r="AT7970" s="281" t="s">
        <v>373</v>
      </c>
      <c r="AU7970" s="281" t="s">
        <v>90</v>
      </c>
      <c r="AV7970" s="280" t="s">
        <v>90</v>
      </c>
      <c r="AW7970" s="280" t="s">
        <v>31</v>
      </c>
      <c r="AX7970" s="280" t="s">
        <v>77</v>
      </c>
      <c r="AY7970" s="281" t="s">
        <v>366</v>
      </c>
    </row>
    <row r="7971" spans="2:51" s="280" customFormat="1" ht="22.5">
      <c r="B7971" s="279"/>
      <c r="D7971" s="274" t="s">
        <v>373</v>
      </c>
      <c r="E7971" s="281" t="s">
        <v>1</v>
      </c>
      <c r="F7971" s="282" t="s">
        <v>2375</v>
      </c>
      <c r="H7971" s="283">
        <v>31.04</v>
      </c>
      <c r="L7971" s="279"/>
      <c r="M7971" s="284"/>
      <c r="T7971" s="285"/>
      <c r="AT7971" s="281" t="s">
        <v>373</v>
      </c>
      <c r="AU7971" s="281" t="s">
        <v>90</v>
      </c>
      <c r="AV7971" s="280" t="s">
        <v>90</v>
      </c>
      <c r="AW7971" s="280" t="s">
        <v>31</v>
      </c>
      <c r="AX7971" s="280" t="s">
        <v>77</v>
      </c>
      <c r="AY7971" s="281" t="s">
        <v>366</v>
      </c>
    </row>
    <row r="7972" spans="2:51" s="280" customFormat="1">
      <c r="B7972" s="279"/>
      <c r="D7972" s="274" t="s">
        <v>373</v>
      </c>
      <c r="E7972" s="281" t="s">
        <v>1</v>
      </c>
      <c r="F7972" s="282" t="s">
        <v>2376</v>
      </c>
      <c r="H7972" s="283">
        <v>17.655999999999999</v>
      </c>
      <c r="L7972" s="279"/>
      <c r="M7972" s="284"/>
      <c r="T7972" s="285"/>
      <c r="AT7972" s="281" t="s">
        <v>373</v>
      </c>
      <c r="AU7972" s="281" t="s">
        <v>90</v>
      </c>
      <c r="AV7972" s="280" t="s">
        <v>90</v>
      </c>
      <c r="AW7972" s="280" t="s">
        <v>31</v>
      </c>
      <c r="AX7972" s="280" t="s">
        <v>77</v>
      </c>
      <c r="AY7972" s="281" t="s">
        <v>366</v>
      </c>
    </row>
    <row r="7973" spans="2:51" s="280" customFormat="1">
      <c r="B7973" s="279"/>
      <c r="D7973" s="274" t="s">
        <v>373</v>
      </c>
      <c r="E7973" s="281" t="s">
        <v>1</v>
      </c>
      <c r="F7973" s="282" t="s">
        <v>6470</v>
      </c>
      <c r="H7973" s="283">
        <v>43.249000000000002</v>
      </c>
      <c r="L7973" s="279"/>
      <c r="M7973" s="284"/>
      <c r="T7973" s="285"/>
      <c r="AT7973" s="281" t="s">
        <v>373</v>
      </c>
      <c r="AU7973" s="281" t="s">
        <v>90</v>
      </c>
      <c r="AV7973" s="280" t="s">
        <v>90</v>
      </c>
      <c r="AW7973" s="280" t="s">
        <v>31</v>
      </c>
      <c r="AX7973" s="280" t="s">
        <v>77</v>
      </c>
      <c r="AY7973" s="281" t="s">
        <v>366</v>
      </c>
    </row>
    <row r="7974" spans="2:51" s="280" customFormat="1">
      <c r="B7974" s="279"/>
      <c r="D7974" s="274" t="s">
        <v>373</v>
      </c>
      <c r="E7974" s="281" t="s">
        <v>1</v>
      </c>
      <c r="F7974" s="282" t="s">
        <v>2378</v>
      </c>
      <c r="H7974" s="283">
        <v>-15.663</v>
      </c>
      <c r="L7974" s="279"/>
      <c r="M7974" s="284"/>
      <c r="T7974" s="285"/>
      <c r="AT7974" s="281" t="s">
        <v>373</v>
      </c>
      <c r="AU7974" s="281" t="s">
        <v>90</v>
      </c>
      <c r="AV7974" s="280" t="s">
        <v>90</v>
      </c>
      <c r="AW7974" s="280" t="s">
        <v>31</v>
      </c>
      <c r="AX7974" s="280" t="s">
        <v>77</v>
      </c>
      <c r="AY7974" s="281" t="s">
        <v>366</v>
      </c>
    </row>
    <row r="7975" spans="2:51" s="273" customFormat="1">
      <c r="B7975" s="272"/>
      <c r="D7975" s="274" t="s">
        <v>373</v>
      </c>
      <c r="E7975" s="275" t="s">
        <v>1</v>
      </c>
      <c r="F7975" s="276" t="s">
        <v>1662</v>
      </c>
      <c r="H7975" s="275" t="s">
        <v>1</v>
      </c>
      <c r="L7975" s="272"/>
      <c r="M7975" s="277"/>
      <c r="T7975" s="278"/>
      <c r="AT7975" s="275" t="s">
        <v>373</v>
      </c>
      <c r="AU7975" s="275" t="s">
        <v>90</v>
      </c>
      <c r="AV7975" s="273" t="s">
        <v>84</v>
      </c>
      <c r="AW7975" s="273" t="s">
        <v>31</v>
      </c>
      <c r="AX7975" s="273" t="s">
        <v>77</v>
      </c>
      <c r="AY7975" s="275" t="s">
        <v>366</v>
      </c>
    </row>
    <row r="7976" spans="2:51" s="280" customFormat="1">
      <c r="B7976" s="279"/>
      <c r="D7976" s="274" t="s">
        <v>373</v>
      </c>
      <c r="E7976" s="281" t="s">
        <v>1</v>
      </c>
      <c r="F7976" s="282" t="s">
        <v>6471</v>
      </c>
      <c r="H7976" s="283">
        <v>34.869999999999997</v>
      </c>
      <c r="L7976" s="279"/>
      <c r="M7976" s="284"/>
      <c r="T7976" s="285"/>
      <c r="AT7976" s="281" t="s">
        <v>373</v>
      </c>
      <c r="AU7976" s="281" t="s">
        <v>90</v>
      </c>
      <c r="AV7976" s="280" t="s">
        <v>90</v>
      </c>
      <c r="AW7976" s="280" t="s">
        <v>31</v>
      </c>
      <c r="AX7976" s="280" t="s">
        <v>77</v>
      </c>
      <c r="AY7976" s="281" t="s">
        <v>366</v>
      </c>
    </row>
    <row r="7977" spans="2:51" s="280" customFormat="1">
      <c r="B7977" s="279"/>
      <c r="D7977" s="274" t="s">
        <v>373</v>
      </c>
      <c r="E7977" s="281" t="s">
        <v>1</v>
      </c>
      <c r="F7977" s="282" t="s">
        <v>2380</v>
      </c>
      <c r="H7977" s="283">
        <v>-11.326000000000001</v>
      </c>
      <c r="L7977" s="279"/>
      <c r="M7977" s="284"/>
      <c r="T7977" s="285"/>
      <c r="AT7977" s="281" t="s">
        <v>373</v>
      </c>
      <c r="AU7977" s="281" t="s">
        <v>90</v>
      </c>
      <c r="AV7977" s="280" t="s">
        <v>90</v>
      </c>
      <c r="AW7977" s="280" t="s">
        <v>31</v>
      </c>
      <c r="AX7977" s="280" t="s">
        <v>77</v>
      </c>
      <c r="AY7977" s="281" t="s">
        <v>366</v>
      </c>
    </row>
    <row r="7978" spans="2:51" s="280" customFormat="1">
      <c r="B7978" s="279"/>
      <c r="D7978" s="274" t="s">
        <v>373</v>
      </c>
      <c r="E7978" s="281" t="s">
        <v>1</v>
      </c>
      <c r="F7978" s="282" t="s">
        <v>2381</v>
      </c>
      <c r="H7978" s="283">
        <v>3.8250000000000002</v>
      </c>
      <c r="L7978" s="279"/>
      <c r="M7978" s="284"/>
      <c r="T7978" s="285"/>
      <c r="AT7978" s="281" t="s">
        <v>373</v>
      </c>
      <c r="AU7978" s="281" t="s">
        <v>90</v>
      </c>
      <c r="AV7978" s="280" t="s">
        <v>90</v>
      </c>
      <c r="AW7978" s="280" t="s">
        <v>31</v>
      </c>
      <c r="AX7978" s="280" t="s">
        <v>77</v>
      </c>
      <c r="AY7978" s="281" t="s">
        <v>366</v>
      </c>
    </row>
    <row r="7979" spans="2:51" s="273" customFormat="1">
      <c r="B7979" s="272"/>
      <c r="D7979" s="274" t="s">
        <v>373</v>
      </c>
      <c r="E7979" s="275" t="s">
        <v>1</v>
      </c>
      <c r="F7979" s="276" t="s">
        <v>1892</v>
      </c>
      <c r="H7979" s="275" t="s">
        <v>1</v>
      </c>
      <c r="L7979" s="272"/>
      <c r="M7979" s="277"/>
      <c r="T7979" s="278"/>
      <c r="AT7979" s="275" t="s">
        <v>373</v>
      </c>
      <c r="AU7979" s="275" t="s">
        <v>90</v>
      </c>
      <c r="AV7979" s="273" t="s">
        <v>84</v>
      </c>
      <c r="AW7979" s="273" t="s">
        <v>31</v>
      </c>
      <c r="AX7979" s="273" t="s">
        <v>77</v>
      </c>
      <c r="AY7979" s="275" t="s">
        <v>366</v>
      </c>
    </row>
    <row r="7980" spans="2:51" s="280" customFormat="1">
      <c r="B7980" s="279"/>
      <c r="D7980" s="274" t="s">
        <v>373</v>
      </c>
      <c r="E7980" s="281" t="s">
        <v>1</v>
      </c>
      <c r="F7980" s="282" t="s">
        <v>2382</v>
      </c>
      <c r="H7980" s="283">
        <v>2.9279999999999999</v>
      </c>
      <c r="L7980" s="279"/>
      <c r="M7980" s="284"/>
      <c r="T7980" s="285"/>
      <c r="AT7980" s="281" t="s">
        <v>373</v>
      </c>
      <c r="AU7980" s="281" t="s">
        <v>90</v>
      </c>
      <c r="AV7980" s="280" t="s">
        <v>90</v>
      </c>
      <c r="AW7980" s="280" t="s">
        <v>31</v>
      </c>
      <c r="AX7980" s="280" t="s">
        <v>77</v>
      </c>
      <c r="AY7980" s="281" t="s">
        <v>366</v>
      </c>
    </row>
    <row r="7981" spans="2:51" s="273" customFormat="1">
      <c r="B7981" s="272"/>
      <c r="D7981" s="274" t="s">
        <v>373</v>
      </c>
      <c r="E7981" s="275" t="s">
        <v>1</v>
      </c>
      <c r="F7981" s="276" t="s">
        <v>1896</v>
      </c>
      <c r="H7981" s="275" t="s">
        <v>1</v>
      </c>
      <c r="L7981" s="272"/>
      <c r="M7981" s="277"/>
      <c r="T7981" s="278"/>
      <c r="AT7981" s="275" t="s">
        <v>373</v>
      </c>
      <c r="AU7981" s="275" t="s">
        <v>90</v>
      </c>
      <c r="AV7981" s="273" t="s">
        <v>84</v>
      </c>
      <c r="AW7981" s="273" t="s">
        <v>31</v>
      </c>
      <c r="AX7981" s="273" t="s">
        <v>77</v>
      </c>
      <c r="AY7981" s="275" t="s">
        <v>366</v>
      </c>
    </row>
    <row r="7982" spans="2:51" s="280" customFormat="1">
      <c r="B7982" s="279"/>
      <c r="D7982" s="274" t="s">
        <v>373</v>
      </c>
      <c r="E7982" s="281" t="s">
        <v>1</v>
      </c>
      <c r="F7982" s="282" t="s">
        <v>2383</v>
      </c>
      <c r="H7982" s="283">
        <v>2.3490000000000002</v>
      </c>
      <c r="L7982" s="279"/>
      <c r="M7982" s="284"/>
      <c r="T7982" s="285"/>
      <c r="AT7982" s="281" t="s">
        <v>373</v>
      </c>
      <c r="AU7982" s="281" t="s">
        <v>90</v>
      </c>
      <c r="AV7982" s="280" t="s">
        <v>90</v>
      </c>
      <c r="AW7982" s="280" t="s">
        <v>31</v>
      </c>
      <c r="AX7982" s="280" t="s">
        <v>77</v>
      </c>
      <c r="AY7982" s="281" t="s">
        <v>366</v>
      </c>
    </row>
    <row r="7983" spans="2:51" s="273" customFormat="1">
      <c r="B7983" s="272"/>
      <c r="D7983" s="274" t="s">
        <v>373</v>
      </c>
      <c r="E7983" s="275" t="s">
        <v>1</v>
      </c>
      <c r="F7983" s="276" t="s">
        <v>2054</v>
      </c>
      <c r="H7983" s="275" t="s">
        <v>1</v>
      </c>
      <c r="L7983" s="272"/>
      <c r="M7983" s="277"/>
      <c r="T7983" s="278"/>
      <c r="AT7983" s="275" t="s">
        <v>373</v>
      </c>
      <c r="AU7983" s="275" t="s">
        <v>90</v>
      </c>
      <c r="AV7983" s="273" t="s">
        <v>84</v>
      </c>
      <c r="AW7983" s="273" t="s">
        <v>31</v>
      </c>
      <c r="AX7983" s="273" t="s">
        <v>77</v>
      </c>
      <c r="AY7983" s="275" t="s">
        <v>366</v>
      </c>
    </row>
    <row r="7984" spans="2:51" s="280" customFormat="1">
      <c r="B7984" s="279"/>
      <c r="D7984" s="274" t="s">
        <v>373</v>
      </c>
      <c r="E7984" s="281" t="s">
        <v>1</v>
      </c>
      <c r="F7984" s="282" t="s">
        <v>6472</v>
      </c>
      <c r="H7984" s="283">
        <v>11.974</v>
      </c>
      <c r="L7984" s="279"/>
      <c r="M7984" s="284"/>
      <c r="T7984" s="285"/>
      <c r="AT7984" s="281" t="s">
        <v>373</v>
      </c>
      <c r="AU7984" s="281" t="s">
        <v>90</v>
      </c>
      <c r="AV7984" s="280" t="s">
        <v>90</v>
      </c>
      <c r="AW7984" s="280" t="s">
        <v>31</v>
      </c>
      <c r="AX7984" s="280" t="s">
        <v>77</v>
      </c>
      <c r="AY7984" s="281" t="s">
        <v>366</v>
      </c>
    </row>
    <row r="7985" spans="2:51" s="280" customFormat="1">
      <c r="B7985" s="279"/>
      <c r="D7985" s="274" t="s">
        <v>373</v>
      </c>
      <c r="E7985" s="281" t="s">
        <v>1</v>
      </c>
      <c r="F7985" s="282" t="s">
        <v>2385</v>
      </c>
      <c r="H7985" s="283">
        <v>-5.0830000000000002</v>
      </c>
      <c r="L7985" s="279"/>
      <c r="M7985" s="284"/>
      <c r="T7985" s="285"/>
      <c r="AT7985" s="281" t="s">
        <v>373</v>
      </c>
      <c r="AU7985" s="281" t="s">
        <v>90</v>
      </c>
      <c r="AV7985" s="280" t="s">
        <v>90</v>
      </c>
      <c r="AW7985" s="280" t="s">
        <v>31</v>
      </c>
      <c r="AX7985" s="280" t="s">
        <v>77</v>
      </c>
      <c r="AY7985" s="281" t="s">
        <v>366</v>
      </c>
    </row>
    <row r="7986" spans="2:51" s="280" customFormat="1">
      <c r="B7986" s="279"/>
      <c r="D7986" s="274" t="s">
        <v>373</v>
      </c>
      <c r="E7986" s="281" t="s">
        <v>1</v>
      </c>
      <c r="F7986" s="282" t="s">
        <v>2386</v>
      </c>
      <c r="H7986" s="283">
        <v>2.76</v>
      </c>
      <c r="L7986" s="279"/>
      <c r="M7986" s="284"/>
      <c r="T7986" s="285"/>
      <c r="AT7986" s="281" t="s">
        <v>373</v>
      </c>
      <c r="AU7986" s="281" t="s">
        <v>90</v>
      </c>
      <c r="AV7986" s="280" t="s">
        <v>90</v>
      </c>
      <c r="AW7986" s="280" t="s">
        <v>31</v>
      </c>
      <c r="AX7986" s="280" t="s">
        <v>77</v>
      </c>
      <c r="AY7986" s="281" t="s">
        <v>366</v>
      </c>
    </row>
    <row r="7987" spans="2:51" s="273" customFormat="1">
      <c r="B7987" s="272"/>
      <c r="D7987" s="274" t="s">
        <v>373</v>
      </c>
      <c r="E7987" s="275" t="s">
        <v>1</v>
      </c>
      <c r="F7987" s="276" t="s">
        <v>1668</v>
      </c>
      <c r="H7987" s="275" t="s">
        <v>1</v>
      </c>
      <c r="L7987" s="272"/>
      <c r="M7987" s="277"/>
      <c r="T7987" s="278"/>
      <c r="AT7987" s="275" t="s">
        <v>373</v>
      </c>
      <c r="AU7987" s="275" t="s">
        <v>90</v>
      </c>
      <c r="AV7987" s="273" t="s">
        <v>84</v>
      </c>
      <c r="AW7987" s="273" t="s">
        <v>31</v>
      </c>
      <c r="AX7987" s="273" t="s">
        <v>77</v>
      </c>
      <c r="AY7987" s="275" t="s">
        <v>366</v>
      </c>
    </row>
    <row r="7988" spans="2:51" s="280" customFormat="1">
      <c r="B7988" s="279"/>
      <c r="D7988" s="274" t="s">
        <v>373</v>
      </c>
      <c r="E7988" s="281" t="s">
        <v>1</v>
      </c>
      <c r="F7988" s="282" t="s">
        <v>6473</v>
      </c>
      <c r="H7988" s="283">
        <v>13.43</v>
      </c>
      <c r="L7988" s="279"/>
      <c r="M7988" s="284"/>
      <c r="T7988" s="285"/>
      <c r="AT7988" s="281" t="s">
        <v>373</v>
      </c>
      <c r="AU7988" s="281" t="s">
        <v>90</v>
      </c>
      <c r="AV7988" s="280" t="s">
        <v>90</v>
      </c>
      <c r="AW7988" s="280" t="s">
        <v>31</v>
      </c>
      <c r="AX7988" s="280" t="s">
        <v>77</v>
      </c>
      <c r="AY7988" s="281" t="s">
        <v>366</v>
      </c>
    </row>
    <row r="7989" spans="2:51" s="280" customFormat="1">
      <c r="B7989" s="279"/>
      <c r="D7989" s="274" t="s">
        <v>373</v>
      </c>
      <c r="E7989" s="281" t="s">
        <v>1</v>
      </c>
      <c r="F7989" s="282" t="s">
        <v>2388</v>
      </c>
      <c r="H7989" s="283">
        <v>-4.9790000000000001</v>
      </c>
      <c r="L7989" s="279"/>
      <c r="M7989" s="284"/>
      <c r="T7989" s="285"/>
      <c r="AT7989" s="281" t="s">
        <v>373</v>
      </c>
      <c r="AU7989" s="281" t="s">
        <v>90</v>
      </c>
      <c r="AV7989" s="280" t="s">
        <v>90</v>
      </c>
      <c r="AW7989" s="280" t="s">
        <v>31</v>
      </c>
      <c r="AX7989" s="280" t="s">
        <v>77</v>
      </c>
      <c r="AY7989" s="281" t="s">
        <v>366</v>
      </c>
    </row>
    <row r="7990" spans="2:51" s="273" customFormat="1">
      <c r="B7990" s="272"/>
      <c r="D7990" s="274" t="s">
        <v>373</v>
      </c>
      <c r="E7990" s="275" t="s">
        <v>1</v>
      </c>
      <c r="F7990" s="276" t="s">
        <v>1899</v>
      </c>
      <c r="H7990" s="275" t="s">
        <v>1</v>
      </c>
      <c r="L7990" s="272"/>
      <c r="M7990" s="277"/>
      <c r="T7990" s="278"/>
      <c r="AT7990" s="275" t="s">
        <v>373</v>
      </c>
      <c r="AU7990" s="275" t="s">
        <v>90</v>
      </c>
      <c r="AV7990" s="273" t="s">
        <v>84</v>
      </c>
      <c r="AW7990" s="273" t="s">
        <v>31</v>
      </c>
      <c r="AX7990" s="273" t="s">
        <v>77</v>
      </c>
      <c r="AY7990" s="275" t="s">
        <v>366</v>
      </c>
    </row>
    <row r="7991" spans="2:51" s="280" customFormat="1">
      <c r="B7991" s="279"/>
      <c r="D7991" s="274" t="s">
        <v>373</v>
      </c>
      <c r="E7991" s="281" t="s">
        <v>1</v>
      </c>
      <c r="F7991" s="282" t="s">
        <v>2389</v>
      </c>
      <c r="H7991" s="283">
        <v>8.8130000000000006</v>
      </c>
      <c r="L7991" s="279"/>
      <c r="M7991" s="284"/>
      <c r="T7991" s="285"/>
      <c r="AT7991" s="281" t="s">
        <v>373</v>
      </c>
      <c r="AU7991" s="281" t="s">
        <v>90</v>
      </c>
      <c r="AV7991" s="280" t="s">
        <v>90</v>
      </c>
      <c r="AW7991" s="280" t="s">
        <v>31</v>
      </c>
      <c r="AX7991" s="280" t="s">
        <v>77</v>
      </c>
      <c r="AY7991" s="281" t="s">
        <v>366</v>
      </c>
    </row>
    <row r="7992" spans="2:51" s="280" customFormat="1">
      <c r="B7992" s="279"/>
      <c r="D7992" s="274" t="s">
        <v>373</v>
      </c>
      <c r="E7992" s="281" t="s">
        <v>1</v>
      </c>
      <c r="F7992" s="282" t="s">
        <v>2051</v>
      </c>
      <c r="H7992" s="283">
        <v>-0.495</v>
      </c>
      <c r="L7992" s="279"/>
      <c r="M7992" s="284"/>
      <c r="T7992" s="285"/>
      <c r="AT7992" s="281" t="s">
        <v>373</v>
      </c>
      <c r="AU7992" s="281" t="s">
        <v>90</v>
      </c>
      <c r="AV7992" s="280" t="s">
        <v>90</v>
      </c>
      <c r="AW7992" s="280" t="s">
        <v>31</v>
      </c>
      <c r="AX7992" s="280" t="s">
        <v>77</v>
      </c>
      <c r="AY7992" s="281" t="s">
        <v>366</v>
      </c>
    </row>
    <row r="7993" spans="2:51" s="280" customFormat="1">
      <c r="B7993" s="279"/>
      <c r="D7993" s="274" t="s">
        <v>373</v>
      </c>
      <c r="E7993" s="281" t="s">
        <v>1</v>
      </c>
      <c r="F7993" s="282" t="s">
        <v>2390</v>
      </c>
      <c r="H7993" s="283">
        <v>0.97899999999999998</v>
      </c>
      <c r="L7993" s="279"/>
      <c r="M7993" s="284"/>
      <c r="T7993" s="285"/>
      <c r="AT7993" s="281" t="s">
        <v>373</v>
      </c>
      <c r="AU7993" s="281" t="s">
        <v>90</v>
      </c>
      <c r="AV7993" s="280" t="s">
        <v>90</v>
      </c>
      <c r="AW7993" s="280" t="s">
        <v>31</v>
      </c>
      <c r="AX7993" s="280" t="s">
        <v>77</v>
      </c>
      <c r="AY7993" s="281" t="s">
        <v>366</v>
      </c>
    </row>
    <row r="7994" spans="2:51" s="273" customFormat="1">
      <c r="B7994" s="272"/>
      <c r="D7994" s="274" t="s">
        <v>373</v>
      </c>
      <c r="E7994" s="275" t="s">
        <v>1</v>
      </c>
      <c r="F7994" s="276" t="s">
        <v>1670</v>
      </c>
      <c r="H7994" s="275" t="s">
        <v>1</v>
      </c>
      <c r="L7994" s="272"/>
      <c r="M7994" s="277"/>
      <c r="T7994" s="278"/>
      <c r="AT7994" s="275" t="s">
        <v>373</v>
      </c>
      <c r="AU7994" s="275" t="s">
        <v>90</v>
      </c>
      <c r="AV7994" s="273" t="s">
        <v>84</v>
      </c>
      <c r="AW7994" s="273" t="s">
        <v>31</v>
      </c>
      <c r="AX7994" s="273" t="s">
        <v>77</v>
      </c>
      <c r="AY7994" s="275" t="s">
        <v>366</v>
      </c>
    </row>
    <row r="7995" spans="2:51" s="280" customFormat="1">
      <c r="B7995" s="279"/>
      <c r="D7995" s="274" t="s">
        <v>373</v>
      </c>
      <c r="E7995" s="281" t="s">
        <v>1</v>
      </c>
      <c r="F7995" s="282" t="s">
        <v>6474</v>
      </c>
      <c r="H7995" s="283">
        <v>7.5</v>
      </c>
      <c r="L7995" s="279"/>
      <c r="M7995" s="284"/>
      <c r="T7995" s="285"/>
      <c r="AT7995" s="281" t="s">
        <v>373</v>
      </c>
      <c r="AU7995" s="281" t="s">
        <v>90</v>
      </c>
      <c r="AV7995" s="280" t="s">
        <v>90</v>
      </c>
      <c r="AW7995" s="280" t="s">
        <v>31</v>
      </c>
      <c r="AX7995" s="280" t="s">
        <v>77</v>
      </c>
      <c r="AY7995" s="281" t="s">
        <v>366</v>
      </c>
    </row>
    <row r="7996" spans="2:51" s="280" customFormat="1">
      <c r="B7996" s="279"/>
      <c r="D7996" s="274" t="s">
        <v>373</v>
      </c>
      <c r="E7996" s="281" t="s">
        <v>1</v>
      </c>
      <c r="F7996" s="282" t="s">
        <v>2392</v>
      </c>
      <c r="H7996" s="283">
        <v>-3.375</v>
      </c>
      <c r="L7996" s="279"/>
      <c r="M7996" s="284"/>
      <c r="T7996" s="285"/>
      <c r="AT7996" s="281" t="s">
        <v>373</v>
      </c>
      <c r="AU7996" s="281" t="s">
        <v>90</v>
      </c>
      <c r="AV7996" s="280" t="s">
        <v>90</v>
      </c>
      <c r="AW7996" s="280" t="s">
        <v>31</v>
      </c>
      <c r="AX7996" s="280" t="s">
        <v>77</v>
      </c>
      <c r="AY7996" s="281" t="s">
        <v>366</v>
      </c>
    </row>
    <row r="7997" spans="2:51" s="280" customFormat="1">
      <c r="B7997" s="279"/>
      <c r="D7997" s="274" t="s">
        <v>373</v>
      </c>
      <c r="E7997" s="281" t="s">
        <v>1</v>
      </c>
      <c r="F7997" s="282" t="s">
        <v>2393</v>
      </c>
      <c r="H7997" s="283">
        <v>1.526</v>
      </c>
      <c r="L7997" s="279"/>
      <c r="M7997" s="284"/>
      <c r="T7997" s="285"/>
      <c r="AT7997" s="281" t="s">
        <v>373</v>
      </c>
      <c r="AU7997" s="281" t="s">
        <v>90</v>
      </c>
      <c r="AV7997" s="280" t="s">
        <v>90</v>
      </c>
      <c r="AW7997" s="280" t="s">
        <v>31</v>
      </c>
      <c r="AX7997" s="280" t="s">
        <v>77</v>
      </c>
      <c r="AY7997" s="281" t="s">
        <v>366</v>
      </c>
    </row>
    <row r="7998" spans="2:51" s="273" customFormat="1">
      <c r="B7998" s="272"/>
      <c r="D7998" s="274" t="s">
        <v>373</v>
      </c>
      <c r="E7998" s="275" t="s">
        <v>1</v>
      </c>
      <c r="F7998" s="276" t="s">
        <v>2394</v>
      </c>
      <c r="H7998" s="275" t="s">
        <v>1</v>
      </c>
      <c r="L7998" s="272"/>
      <c r="M7998" s="277"/>
      <c r="T7998" s="278"/>
      <c r="AT7998" s="275" t="s">
        <v>373</v>
      </c>
      <c r="AU7998" s="275" t="s">
        <v>90</v>
      </c>
      <c r="AV7998" s="273" t="s">
        <v>84</v>
      </c>
      <c r="AW7998" s="273" t="s">
        <v>31</v>
      </c>
      <c r="AX7998" s="273" t="s">
        <v>77</v>
      </c>
      <c r="AY7998" s="275" t="s">
        <v>366</v>
      </c>
    </row>
    <row r="7999" spans="2:51" s="280" customFormat="1">
      <c r="B7999" s="279"/>
      <c r="D7999" s="274" t="s">
        <v>373</v>
      </c>
      <c r="E7999" s="281" t="s">
        <v>1</v>
      </c>
      <c r="F7999" s="282" t="s">
        <v>2395</v>
      </c>
      <c r="H7999" s="283">
        <v>6.2320000000000002</v>
      </c>
      <c r="L7999" s="279"/>
      <c r="M7999" s="284"/>
      <c r="T7999" s="285"/>
      <c r="AT7999" s="281" t="s">
        <v>373</v>
      </c>
      <c r="AU7999" s="281" t="s">
        <v>90</v>
      </c>
      <c r="AV7999" s="280" t="s">
        <v>90</v>
      </c>
      <c r="AW7999" s="280" t="s">
        <v>31</v>
      </c>
      <c r="AX7999" s="280" t="s">
        <v>77</v>
      </c>
      <c r="AY7999" s="281" t="s">
        <v>366</v>
      </c>
    </row>
    <row r="8000" spans="2:51" s="280" customFormat="1">
      <c r="B8000" s="279"/>
      <c r="D8000" s="274" t="s">
        <v>373</v>
      </c>
      <c r="E8000" s="281" t="s">
        <v>1</v>
      </c>
      <c r="F8000" s="282" t="s">
        <v>2396</v>
      </c>
      <c r="H8000" s="283">
        <v>3.6139999999999999</v>
      </c>
      <c r="L8000" s="279"/>
      <c r="M8000" s="284"/>
      <c r="T8000" s="285"/>
      <c r="AT8000" s="281" t="s">
        <v>373</v>
      </c>
      <c r="AU8000" s="281" t="s">
        <v>90</v>
      </c>
      <c r="AV8000" s="280" t="s">
        <v>90</v>
      </c>
      <c r="AW8000" s="280" t="s">
        <v>31</v>
      </c>
      <c r="AX8000" s="280" t="s">
        <v>77</v>
      </c>
      <c r="AY8000" s="281" t="s">
        <v>366</v>
      </c>
    </row>
    <row r="8001" spans="2:51" s="273" customFormat="1">
      <c r="B8001" s="272"/>
      <c r="D8001" s="274" t="s">
        <v>373</v>
      </c>
      <c r="E8001" s="275" t="s">
        <v>1</v>
      </c>
      <c r="F8001" s="276" t="s">
        <v>2062</v>
      </c>
      <c r="H8001" s="275" t="s">
        <v>1</v>
      </c>
      <c r="L8001" s="272"/>
      <c r="M8001" s="277"/>
      <c r="T8001" s="278"/>
      <c r="AT8001" s="275" t="s">
        <v>373</v>
      </c>
      <c r="AU8001" s="275" t="s">
        <v>90</v>
      </c>
      <c r="AV8001" s="273" t="s">
        <v>84</v>
      </c>
      <c r="AW8001" s="273" t="s">
        <v>31</v>
      </c>
      <c r="AX8001" s="273" t="s">
        <v>77</v>
      </c>
      <c r="AY8001" s="275" t="s">
        <v>366</v>
      </c>
    </row>
    <row r="8002" spans="2:51" s="280" customFormat="1">
      <c r="B8002" s="279"/>
      <c r="D8002" s="274" t="s">
        <v>373</v>
      </c>
      <c r="E8002" s="281" t="s">
        <v>1</v>
      </c>
      <c r="F8002" s="282" t="s">
        <v>6475</v>
      </c>
      <c r="H8002" s="283">
        <v>36.64</v>
      </c>
      <c r="L8002" s="279"/>
      <c r="M8002" s="284"/>
      <c r="T8002" s="285"/>
      <c r="AT8002" s="281" t="s">
        <v>373</v>
      </c>
      <c r="AU8002" s="281" t="s">
        <v>90</v>
      </c>
      <c r="AV8002" s="280" t="s">
        <v>90</v>
      </c>
      <c r="AW8002" s="280" t="s">
        <v>31</v>
      </c>
      <c r="AX8002" s="280" t="s">
        <v>77</v>
      </c>
      <c r="AY8002" s="281" t="s">
        <v>366</v>
      </c>
    </row>
    <row r="8003" spans="2:51" s="280" customFormat="1">
      <c r="B8003" s="279"/>
      <c r="D8003" s="274" t="s">
        <v>373</v>
      </c>
      <c r="E8003" s="281" t="s">
        <v>1</v>
      </c>
      <c r="F8003" s="282" t="s">
        <v>2398</v>
      </c>
      <c r="H8003" s="283">
        <v>-3.3650000000000002</v>
      </c>
      <c r="L8003" s="279"/>
      <c r="M8003" s="284"/>
      <c r="T8003" s="285"/>
      <c r="AT8003" s="281" t="s">
        <v>373</v>
      </c>
      <c r="AU8003" s="281" t="s">
        <v>90</v>
      </c>
      <c r="AV8003" s="280" t="s">
        <v>90</v>
      </c>
      <c r="AW8003" s="280" t="s">
        <v>31</v>
      </c>
      <c r="AX8003" s="280" t="s">
        <v>77</v>
      </c>
      <c r="AY8003" s="281" t="s">
        <v>366</v>
      </c>
    </row>
    <row r="8004" spans="2:51" s="280" customFormat="1">
      <c r="B8004" s="279"/>
      <c r="D8004" s="274" t="s">
        <v>373</v>
      </c>
      <c r="E8004" s="281" t="s">
        <v>1</v>
      </c>
      <c r="F8004" s="282" t="s">
        <v>2399</v>
      </c>
      <c r="H8004" s="283">
        <v>5.0149999999999997</v>
      </c>
      <c r="L8004" s="279"/>
      <c r="M8004" s="284"/>
      <c r="T8004" s="285"/>
      <c r="AT8004" s="281" t="s">
        <v>373</v>
      </c>
      <c r="AU8004" s="281" t="s">
        <v>90</v>
      </c>
      <c r="AV8004" s="280" t="s">
        <v>90</v>
      </c>
      <c r="AW8004" s="280" t="s">
        <v>31</v>
      </c>
      <c r="AX8004" s="280" t="s">
        <v>77</v>
      </c>
      <c r="AY8004" s="281" t="s">
        <v>366</v>
      </c>
    </row>
    <row r="8005" spans="2:51" s="273" customFormat="1">
      <c r="B8005" s="272"/>
      <c r="D8005" s="274" t="s">
        <v>373</v>
      </c>
      <c r="E8005" s="275" t="s">
        <v>1</v>
      </c>
      <c r="F8005" s="276" t="s">
        <v>1674</v>
      </c>
      <c r="H8005" s="275" t="s">
        <v>1</v>
      </c>
      <c r="L8005" s="272"/>
      <c r="M8005" s="277"/>
      <c r="T8005" s="278"/>
      <c r="AT8005" s="275" t="s">
        <v>373</v>
      </c>
      <c r="AU8005" s="275" t="s">
        <v>90</v>
      </c>
      <c r="AV8005" s="273" t="s">
        <v>84</v>
      </c>
      <c r="AW8005" s="273" t="s">
        <v>31</v>
      </c>
      <c r="AX8005" s="273" t="s">
        <v>77</v>
      </c>
      <c r="AY8005" s="275" t="s">
        <v>366</v>
      </c>
    </row>
    <row r="8006" spans="2:51" s="280" customFormat="1">
      <c r="B8006" s="279"/>
      <c r="D8006" s="274" t="s">
        <v>373</v>
      </c>
      <c r="E8006" s="281" t="s">
        <v>1</v>
      </c>
      <c r="F8006" s="282" t="s">
        <v>6476</v>
      </c>
      <c r="H8006" s="283">
        <v>14.635</v>
      </c>
      <c r="L8006" s="279"/>
      <c r="M8006" s="284"/>
      <c r="T8006" s="285"/>
      <c r="AT8006" s="281" t="s">
        <v>373</v>
      </c>
      <c r="AU8006" s="281" t="s">
        <v>90</v>
      </c>
      <c r="AV8006" s="280" t="s">
        <v>90</v>
      </c>
      <c r="AW8006" s="280" t="s">
        <v>31</v>
      </c>
      <c r="AX8006" s="280" t="s">
        <v>77</v>
      </c>
      <c r="AY8006" s="281" t="s">
        <v>366</v>
      </c>
    </row>
    <row r="8007" spans="2:51" s="280" customFormat="1">
      <c r="B8007" s="279"/>
      <c r="D8007" s="274" t="s">
        <v>373</v>
      </c>
      <c r="E8007" s="281" t="s">
        <v>1</v>
      </c>
      <c r="F8007" s="282" t="s">
        <v>2401</v>
      </c>
      <c r="H8007" s="283">
        <v>-7.57</v>
      </c>
      <c r="L8007" s="279"/>
      <c r="M8007" s="284"/>
      <c r="T8007" s="285"/>
      <c r="AT8007" s="281" t="s">
        <v>373</v>
      </c>
      <c r="AU8007" s="281" t="s">
        <v>90</v>
      </c>
      <c r="AV8007" s="280" t="s">
        <v>90</v>
      </c>
      <c r="AW8007" s="280" t="s">
        <v>31</v>
      </c>
      <c r="AX8007" s="280" t="s">
        <v>77</v>
      </c>
      <c r="AY8007" s="281" t="s">
        <v>366</v>
      </c>
    </row>
    <row r="8008" spans="2:51" s="280" customFormat="1">
      <c r="B8008" s="279"/>
      <c r="D8008" s="274" t="s">
        <v>373</v>
      </c>
      <c r="E8008" s="281" t="s">
        <v>1</v>
      </c>
      <c r="F8008" s="282" t="s">
        <v>2402</v>
      </c>
      <c r="H8008" s="283">
        <v>7.8760000000000003</v>
      </c>
      <c r="L8008" s="279"/>
      <c r="M8008" s="284"/>
      <c r="T8008" s="285"/>
      <c r="AT8008" s="281" t="s">
        <v>373</v>
      </c>
      <c r="AU8008" s="281" t="s">
        <v>90</v>
      </c>
      <c r="AV8008" s="280" t="s">
        <v>90</v>
      </c>
      <c r="AW8008" s="280" t="s">
        <v>31</v>
      </c>
      <c r="AX8008" s="280" t="s">
        <v>77</v>
      </c>
      <c r="AY8008" s="281" t="s">
        <v>366</v>
      </c>
    </row>
    <row r="8009" spans="2:51" s="273" customFormat="1">
      <c r="B8009" s="272"/>
      <c r="D8009" s="274" t="s">
        <v>373</v>
      </c>
      <c r="E8009" s="275" t="s">
        <v>1</v>
      </c>
      <c r="F8009" s="276" t="s">
        <v>1676</v>
      </c>
      <c r="H8009" s="275" t="s">
        <v>1</v>
      </c>
      <c r="L8009" s="272"/>
      <c r="M8009" s="277"/>
      <c r="T8009" s="278"/>
      <c r="AT8009" s="275" t="s">
        <v>373</v>
      </c>
      <c r="AU8009" s="275" t="s">
        <v>90</v>
      </c>
      <c r="AV8009" s="273" t="s">
        <v>84</v>
      </c>
      <c r="AW8009" s="273" t="s">
        <v>31</v>
      </c>
      <c r="AX8009" s="273" t="s">
        <v>77</v>
      </c>
      <c r="AY8009" s="275" t="s">
        <v>366</v>
      </c>
    </row>
    <row r="8010" spans="2:51" s="280" customFormat="1">
      <c r="B8010" s="279"/>
      <c r="D8010" s="274" t="s">
        <v>373</v>
      </c>
      <c r="E8010" s="281" t="s">
        <v>1</v>
      </c>
      <c r="F8010" s="282" t="s">
        <v>6477</v>
      </c>
      <c r="H8010" s="283">
        <v>28.881</v>
      </c>
      <c r="L8010" s="279"/>
      <c r="M8010" s="284"/>
      <c r="T8010" s="285"/>
      <c r="AT8010" s="281" t="s">
        <v>373</v>
      </c>
      <c r="AU8010" s="281" t="s">
        <v>90</v>
      </c>
      <c r="AV8010" s="280" t="s">
        <v>90</v>
      </c>
      <c r="AW8010" s="280" t="s">
        <v>31</v>
      </c>
      <c r="AX8010" s="280" t="s">
        <v>77</v>
      </c>
      <c r="AY8010" s="281" t="s">
        <v>366</v>
      </c>
    </row>
    <row r="8011" spans="2:51" s="273" customFormat="1">
      <c r="B8011" s="272"/>
      <c r="D8011" s="274" t="s">
        <v>373</v>
      </c>
      <c r="E8011" s="275" t="s">
        <v>1</v>
      </c>
      <c r="F8011" s="276" t="s">
        <v>2067</v>
      </c>
      <c r="H8011" s="275" t="s">
        <v>1</v>
      </c>
      <c r="L8011" s="272"/>
      <c r="M8011" s="277"/>
      <c r="T8011" s="278"/>
      <c r="AT8011" s="275" t="s">
        <v>373</v>
      </c>
      <c r="AU8011" s="275" t="s">
        <v>90</v>
      </c>
      <c r="AV8011" s="273" t="s">
        <v>84</v>
      </c>
      <c r="AW8011" s="273" t="s">
        <v>31</v>
      </c>
      <c r="AX8011" s="273" t="s">
        <v>77</v>
      </c>
      <c r="AY8011" s="275" t="s">
        <v>366</v>
      </c>
    </row>
    <row r="8012" spans="2:51" s="280" customFormat="1">
      <c r="B8012" s="279"/>
      <c r="D8012" s="274" t="s">
        <v>373</v>
      </c>
      <c r="E8012" s="281" t="s">
        <v>1</v>
      </c>
      <c r="F8012" s="282" t="s">
        <v>6478</v>
      </c>
      <c r="H8012" s="283">
        <v>20.300999999999998</v>
      </c>
      <c r="L8012" s="279"/>
      <c r="M8012" s="284"/>
      <c r="T8012" s="285"/>
      <c r="AT8012" s="281" t="s">
        <v>373</v>
      </c>
      <c r="AU8012" s="281" t="s">
        <v>90</v>
      </c>
      <c r="AV8012" s="280" t="s">
        <v>90</v>
      </c>
      <c r="AW8012" s="280" t="s">
        <v>31</v>
      </c>
      <c r="AX8012" s="280" t="s">
        <v>77</v>
      </c>
      <c r="AY8012" s="281" t="s">
        <v>366</v>
      </c>
    </row>
    <row r="8013" spans="2:51" s="280" customFormat="1">
      <c r="B8013" s="279"/>
      <c r="D8013" s="274" t="s">
        <v>373</v>
      </c>
      <c r="E8013" s="281" t="s">
        <v>1</v>
      </c>
      <c r="F8013" s="282" t="s">
        <v>2405</v>
      </c>
      <c r="H8013" s="283">
        <v>-1.5029999999999999</v>
      </c>
      <c r="L8013" s="279"/>
      <c r="M8013" s="284"/>
      <c r="T8013" s="285"/>
      <c r="AT8013" s="281" t="s">
        <v>373</v>
      </c>
      <c r="AU8013" s="281" t="s">
        <v>90</v>
      </c>
      <c r="AV8013" s="280" t="s">
        <v>90</v>
      </c>
      <c r="AW8013" s="280" t="s">
        <v>31</v>
      </c>
      <c r="AX8013" s="280" t="s">
        <v>77</v>
      </c>
      <c r="AY8013" s="281" t="s">
        <v>366</v>
      </c>
    </row>
    <row r="8014" spans="2:51" s="280" customFormat="1">
      <c r="B8014" s="279"/>
      <c r="D8014" s="274" t="s">
        <v>373</v>
      </c>
      <c r="E8014" s="281" t="s">
        <v>1</v>
      </c>
      <c r="F8014" s="282" t="s">
        <v>2406</v>
      </c>
      <c r="H8014" s="283">
        <v>2.0009999999999999</v>
      </c>
      <c r="L8014" s="279"/>
      <c r="M8014" s="284"/>
      <c r="T8014" s="285"/>
      <c r="AT8014" s="281" t="s">
        <v>373</v>
      </c>
      <c r="AU8014" s="281" t="s">
        <v>90</v>
      </c>
      <c r="AV8014" s="280" t="s">
        <v>90</v>
      </c>
      <c r="AW8014" s="280" t="s">
        <v>31</v>
      </c>
      <c r="AX8014" s="280" t="s">
        <v>77</v>
      </c>
      <c r="AY8014" s="281" t="s">
        <v>366</v>
      </c>
    </row>
    <row r="8015" spans="2:51" s="273" customFormat="1">
      <c r="B8015" s="272"/>
      <c r="D8015" s="274" t="s">
        <v>373</v>
      </c>
      <c r="E8015" s="275" t="s">
        <v>1</v>
      </c>
      <c r="F8015" s="276" t="s">
        <v>1680</v>
      </c>
      <c r="H8015" s="275" t="s">
        <v>1</v>
      </c>
      <c r="L8015" s="272"/>
      <c r="M8015" s="277"/>
      <c r="T8015" s="278"/>
      <c r="AT8015" s="275" t="s">
        <v>373</v>
      </c>
      <c r="AU8015" s="275" t="s">
        <v>90</v>
      </c>
      <c r="AV8015" s="273" t="s">
        <v>84</v>
      </c>
      <c r="AW8015" s="273" t="s">
        <v>31</v>
      </c>
      <c r="AX8015" s="273" t="s">
        <v>77</v>
      </c>
      <c r="AY8015" s="275" t="s">
        <v>366</v>
      </c>
    </row>
    <row r="8016" spans="2:51" s="280" customFormat="1">
      <c r="B8016" s="279"/>
      <c r="D8016" s="274" t="s">
        <v>373</v>
      </c>
      <c r="E8016" s="281" t="s">
        <v>1</v>
      </c>
      <c r="F8016" s="282" t="s">
        <v>6479</v>
      </c>
      <c r="H8016" s="283">
        <v>5.4290000000000003</v>
      </c>
      <c r="L8016" s="279"/>
      <c r="M8016" s="284"/>
      <c r="T8016" s="285"/>
      <c r="AT8016" s="281" t="s">
        <v>373</v>
      </c>
      <c r="AU8016" s="281" t="s">
        <v>90</v>
      </c>
      <c r="AV8016" s="280" t="s">
        <v>90</v>
      </c>
      <c r="AW8016" s="280" t="s">
        <v>31</v>
      </c>
      <c r="AX8016" s="280" t="s">
        <v>77</v>
      </c>
      <c r="AY8016" s="281" t="s">
        <v>366</v>
      </c>
    </row>
    <row r="8017" spans="2:51" s="273" customFormat="1">
      <c r="B8017" s="272"/>
      <c r="D8017" s="274" t="s">
        <v>373</v>
      </c>
      <c r="E8017" s="275" t="s">
        <v>1</v>
      </c>
      <c r="F8017" s="276" t="s">
        <v>1682</v>
      </c>
      <c r="H8017" s="275" t="s">
        <v>1</v>
      </c>
      <c r="L8017" s="272"/>
      <c r="M8017" s="277"/>
      <c r="T8017" s="278"/>
      <c r="AT8017" s="275" t="s">
        <v>373</v>
      </c>
      <c r="AU8017" s="275" t="s">
        <v>90</v>
      </c>
      <c r="AV8017" s="273" t="s">
        <v>84</v>
      </c>
      <c r="AW8017" s="273" t="s">
        <v>31</v>
      </c>
      <c r="AX8017" s="273" t="s">
        <v>77</v>
      </c>
      <c r="AY8017" s="275" t="s">
        <v>366</v>
      </c>
    </row>
    <row r="8018" spans="2:51" s="280" customFormat="1">
      <c r="B8018" s="279"/>
      <c r="D8018" s="274" t="s">
        <v>373</v>
      </c>
      <c r="E8018" s="281" t="s">
        <v>1</v>
      </c>
      <c r="F8018" s="282" t="s">
        <v>6456</v>
      </c>
      <c r="H8018" s="283">
        <v>48.566000000000003</v>
      </c>
      <c r="L8018" s="279"/>
      <c r="M8018" s="284"/>
      <c r="T8018" s="285"/>
      <c r="AT8018" s="281" t="s">
        <v>373</v>
      </c>
      <c r="AU8018" s="281" t="s">
        <v>90</v>
      </c>
      <c r="AV8018" s="280" t="s">
        <v>90</v>
      </c>
      <c r="AW8018" s="280" t="s">
        <v>31</v>
      </c>
      <c r="AX8018" s="280" t="s">
        <v>77</v>
      </c>
      <c r="AY8018" s="281" t="s">
        <v>366</v>
      </c>
    </row>
    <row r="8019" spans="2:51" s="280" customFormat="1">
      <c r="B8019" s="279"/>
      <c r="D8019" s="274" t="s">
        <v>373</v>
      </c>
      <c r="E8019" s="281" t="s">
        <v>1</v>
      </c>
      <c r="F8019" s="282" t="s">
        <v>2408</v>
      </c>
      <c r="H8019" s="283">
        <v>-6.6109999999999998</v>
      </c>
      <c r="L8019" s="279"/>
      <c r="M8019" s="284"/>
      <c r="T8019" s="285"/>
      <c r="AT8019" s="281" t="s">
        <v>373</v>
      </c>
      <c r="AU8019" s="281" t="s">
        <v>90</v>
      </c>
      <c r="AV8019" s="280" t="s">
        <v>90</v>
      </c>
      <c r="AW8019" s="280" t="s">
        <v>31</v>
      </c>
      <c r="AX8019" s="280" t="s">
        <v>77</v>
      </c>
      <c r="AY8019" s="281" t="s">
        <v>366</v>
      </c>
    </row>
    <row r="8020" spans="2:51" s="280" customFormat="1">
      <c r="B8020" s="279"/>
      <c r="D8020" s="274" t="s">
        <v>373</v>
      </c>
      <c r="E8020" s="281" t="s">
        <v>1</v>
      </c>
      <c r="F8020" s="282" t="s">
        <v>2409</v>
      </c>
      <c r="H8020" s="283">
        <v>2.6</v>
      </c>
      <c r="L8020" s="279"/>
      <c r="M8020" s="284"/>
      <c r="T8020" s="285"/>
      <c r="AT8020" s="281" t="s">
        <v>373</v>
      </c>
      <c r="AU8020" s="281" t="s">
        <v>90</v>
      </c>
      <c r="AV8020" s="280" t="s">
        <v>90</v>
      </c>
      <c r="AW8020" s="280" t="s">
        <v>31</v>
      </c>
      <c r="AX8020" s="280" t="s">
        <v>77</v>
      </c>
      <c r="AY8020" s="281" t="s">
        <v>366</v>
      </c>
    </row>
    <row r="8021" spans="2:51" s="273" customFormat="1">
      <c r="B8021" s="272"/>
      <c r="D8021" s="274" t="s">
        <v>373</v>
      </c>
      <c r="E8021" s="275" t="s">
        <v>1</v>
      </c>
      <c r="F8021" s="276" t="s">
        <v>1686</v>
      </c>
      <c r="H8021" s="275" t="s">
        <v>1</v>
      </c>
      <c r="L8021" s="272"/>
      <c r="M8021" s="277"/>
      <c r="T8021" s="278"/>
      <c r="AT8021" s="275" t="s">
        <v>373</v>
      </c>
      <c r="AU8021" s="275" t="s">
        <v>90</v>
      </c>
      <c r="AV8021" s="273" t="s">
        <v>84</v>
      </c>
      <c r="AW8021" s="273" t="s">
        <v>31</v>
      </c>
      <c r="AX8021" s="273" t="s">
        <v>77</v>
      </c>
      <c r="AY8021" s="275" t="s">
        <v>366</v>
      </c>
    </row>
    <row r="8022" spans="2:51" s="280" customFormat="1">
      <c r="B8022" s="279"/>
      <c r="D8022" s="274" t="s">
        <v>373</v>
      </c>
      <c r="E8022" s="281" t="s">
        <v>1</v>
      </c>
      <c r="F8022" s="282" t="s">
        <v>6480</v>
      </c>
      <c r="H8022" s="283">
        <v>6.6859999999999999</v>
      </c>
      <c r="L8022" s="279"/>
      <c r="M8022" s="284"/>
      <c r="T8022" s="285"/>
      <c r="AT8022" s="281" t="s">
        <v>373</v>
      </c>
      <c r="AU8022" s="281" t="s">
        <v>90</v>
      </c>
      <c r="AV8022" s="280" t="s">
        <v>90</v>
      </c>
      <c r="AW8022" s="280" t="s">
        <v>31</v>
      </c>
      <c r="AX8022" s="280" t="s">
        <v>77</v>
      </c>
      <c r="AY8022" s="281" t="s">
        <v>366</v>
      </c>
    </row>
    <row r="8023" spans="2:51" s="280" customFormat="1">
      <c r="B8023" s="279"/>
      <c r="D8023" s="274" t="s">
        <v>373</v>
      </c>
      <c r="E8023" s="281" t="s">
        <v>1</v>
      </c>
      <c r="F8023" s="282" t="s">
        <v>1716</v>
      </c>
      <c r="H8023" s="283">
        <v>-1.9350000000000001</v>
      </c>
      <c r="L8023" s="279"/>
      <c r="M8023" s="284"/>
      <c r="T8023" s="285"/>
      <c r="AT8023" s="281" t="s">
        <v>373</v>
      </c>
      <c r="AU8023" s="281" t="s">
        <v>90</v>
      </c>
      <c r="AV8023" s="280" t="s">
        <v>90</v>
      </c>
      <c r="AW8023" s="280" t="s">
        <v>31</v>
      </c>
      <c r="AX8023" s="280" t="s">
        <v>77</v>
      </c>
      <c r="AY8023" s="281" t="s">
        <v>366</v>
      </c>
    </row>
    <row r="8024" spans="2:51" s="273" customFormat="1">
      <c r="B8024" s="272"/>
      <c r="D8024" s="274" t="s">
        <v>373</v>
      </c>
      <c r="E8024" s="275" t="s">
        <v>1</v>
      </c>
      <c r="F8024" s="276" t="s">
        <v>1690</v>
      </c>
      <c r="H8024" s="275" t="s">
        <v>1</v>
      </c>
      <c r="L8024" s="272"/>
      <c r="M8024" s="277"/>
      <c r="T8024" s="278"/>
      <c r="AT8024" s="275" t="s">
        <v>373</v>
      </c>
      <c r="AU8024" s="275" t="s">
        <v>90</v>
      </c>
      <c r="AV8024" s="273" t="s">
        <v>84</v>
      </c>
      <c r="AW8024" s="273" t="s">
        <v>31</v>
      </c>
      <c r="AX8024" s="273" t="s">
        <v>77</v>
      </c>
      <c r="AY8024" s="275" t="s">
        <v>366</v>
      </c>
    </row>
    <row r="8025" spans="2:51" s="280" customFormat="1">
      <c r="B8025" s="279"/>
      <c r="D8025" s="274" t="s">
        <v>373</v>
      </c>
      <c r="E8025" s="281" t="s">
        <v>1</v>
      </c>
      <c r="F8025" s="282" t="s">
        <v>6481</v>
      </c>
      <c r="H8025" s="283">
        <v>8.5399999999999991</v>
      </c>
      <c r="L8025" s="279"/>
      <c r="M8025" s="284"/>
      <c r="T8025" s="285"/>
      <c r="AT8025" s="281" t="s">
        <v>373</v>
      </c>
      <c r="AU8025" s="281" t="s">
        <v>90</v>
      </c>
      <c r="AV8025" s="280" t="s">
        <v>90</v>
      </c>
      <c r="AW8025" s="280" t="s">
        <v>31</v>
      </c>
      <c r="AX8025" s="280" t="s">
        <v>77</v>
      </c>
      <c r="AY8025" s="281" t="s">
        <v>366</v>
      </c>
    </row>
    <row r="8026" spans="2:51" s="280" customFormat="1">
      <c r="B8026" s="279"/>
      <c r="D8026" s="274" t="s">
        <v>373</v>
      </c>
      <c r="E8026" s="281" t="s">
        <v>1</v>
      </c>
      <c r="F8026" s="282" t="s">
        <v>2042</v>
      </c>
      <c r="H8026" s="283">
        <v>-2.58</v>
      </c>
      <c r="L8026" s="279"/>
      <c r="M8026" s="284"/>
      <c r="T8026" s="285"/>
      <c r="AT8026" s="281" t="s">
        <v>373</v>
      </c>
      <c r="AU8026" s="281" t="s">
        <v>90</v>
      </c>
      <c r="AV8026" s="280" t="s">
        <v>90</v>
      </c>
      <c r="AW8026" s="280" t="s">
        <v>31</v>
      </c>
      <c r="AX8026" s="280" t="s">
        <v>77</v>
      </c>
      <c r="AY8026" s="281" t="s">
        <v>366</v>
      </c>
    </row>
    <row r="8027" spans="2:51" s="273" customFormat="1">
      <c r="B8027" s="272"/>
      <c r="D8027" s="274" t="s">
        <v>373</v>
      </c>
      <c r="E8027" s="275" t="s">
        <v>1</v>
      </c>
      <c r="F8027" s="276" t="s">
        <v>1694</v>
      </c>
      <c r="H8027" s="275" t="s">
        <v>1</v>
      </c>
      <c r="L8027" s="272"/>
      <c r="M8027" s="277"/>
      <c r="T8027" s="278"/>
      <c r="AT8027" s="275" t="s">
        <v>373</v>
      </c>
      <c r="AU8027" s="275" t="s">
        <v>90</v>
      </c>
      <c r="AV8027" s="273" t="s">
        <v>84</v>
      </c>
      <c r="AW8027" s="273" t="s">
        <v>31</v>
      </c>
      <c r="AX8027" s="273" t="s">
        <v>77</v>
      </c>
      <c r="AY8027" s="275" t="s">
        <v>366</v>
      </c>
    </row>
    <row r="8028" spans="2:51" s="280" customFormat="1">
      <c r="B8028" s="279"/>
      <c r="D8028" s="274" t="s">
        <v>373</v>
      </c>
      <c r="E8028" s="281" t="s">
        <v>1</v>
      </c>
      <c r="F8028" s="282" t="s">
        <v>6482</v>
      </c>
      <c r="H8028" s="283">
        <v>13.278</v>
      </c>
      <c r="L8028" s="279"/>
      <c r="M8028" s="284"/>
      <c r="T8028" s="285"/>
      <c r="AT8028" s="281" t="s">
        <v>373</v>
      </c>
      <c r="AU8028" s="281" t="s">
        <v>90</v>
      </c>
      <c r="AV8028" s="280" t="s">
        <v>90</v>
      </c>
      <c r="AW8028" s="280" t="s">
        <v>31</v>
      </c>
      <c r="AX8028" s="280" t="s">
        <v>77</v>
      </c>
      <c r="AY8028" s="281" t="s">
        <v>366</v>
      </c>
    </row>
    <row r="8029" spans="2:51" s="280" customFormat="1">
      <c r="B8029" s="279"/>
      <c r="D8029" s="274" t="s">
        <v>373</v>
      </c>
      <c r="E8029" s="281" t="s">
        <v>1</v>
      </c>
      <c r="F8029" s="282" t="s">
        <v>2042</v>
      </c>
      <c r="H8029" s="283">
        <v>-2.58</v>
      </c>
      <c r="L8029" s="279"/>
      <c r="M8029" s="284"/>
      <c r="T8029" s="285"/>
      <c r="AT8029" s="281" t="s">
        <v>373</v>
      </c>
      <c r="AU8029" s="281" t="s">
        <v>90</v>
      </c>
      <c r="AV8029" s="280" t="s">
        <v>90</v>
      </c>
      <c r="AW8029" s="280" t="s">
        <v>31</v>
      </c>
      <c r="AX8029" s="280" t="s">
        <v>77</v>
      </c>
      <c r="AY8029" s="281" t="s">
        <v>366</v>
      </c>
    </row>
    <row r="8030" spans="2:51" s="273" customFormat="1">
      <c r="B8030" s="272"/>
      <c r="D8030" s="274" t="s">
        <v>373</v>
      </c>
      <c r="E8030" s="275" t="s">
        <v>1</v>
      </c>
      <c r="F8030" s="276" t="s">
        <v>1699</v>
      </c>
      <c r="H8030" s="275" t="s">
        <v>1</v>
      </c>
      <c r="L8030" s="272"/>
      <c r="M8030" s="277"/>
      <c r="T8030" s="278"/>
      <c r="AT8030" s="275" t="s">
        <v>373</v>
      </c>
      <c r="AU8030" s="275" t="s">
        <v>90</v>
      </c>
      <c r="AV8030" s="273" t="s">
        <v>84</v>
      </c>
      <c r="AW8030" s="273" t="s">
        <v>31</v>
      </c>
      <c r="AX8030" s="273" t="s">
        <v>77</v>
      </c>
      <c r="AY8030" s="275" t="s">
        <v>366</v>
      </c>
    </row>
    <row r="8031" spans="2:51" s="280" customFormat="1">
      <c r="B8031" s="279"/>
      <c r="D8031" s="274" t="s">
        <v>373</v>
      </c>
      <c r="E8031" s="281" t="s">
        <v>1</v>
      </c>
      <c r="F8031" s="282" t="s">
        <v>6483</v>
      </c>
      <c r="H8031" s="283">
        <v>6.9429999999999996</v>
      </c>
      <c r="L8031" s="279"/>
      <c r="M8031" s="284"/>
      <c r="T8031" s="285"/>
      <c r="AT8031" s="281" t="s">
        <v>373</v>
      </c>
      <c r="AU8031" s="281" t="s">
        <v>90</v>
      </c>
      <c r="AV8031" s="280" t="s">
        <v>90</v>
      </c>
      <c r="AW8031" s="280" t="s">
        <v>31</v>
      </c>
      <c r="AX8031" s="280" t="s">
        <v>77</v>
      </c>
      <c r="AY8031" s="281" t="s">
        <v>366</v>
      </c>
    </row>
    <row r="8032" spans="2:51" s="273" customFormat="1">
      <c r="B8032" s="272"/>
      <c r="D8032" s="274" t="s">
        <v>373</v>
      </c>
      <c r="E8032" s="275" t="s">
        <v>1</v>
      </c>
      <c r="F8032" s="276" t="s">
        <v>1701</v>
      </c>
      <c r="H8032" s="275" t="s">
        <v>1</v>
      </c>
      <c r="L8032" s="272"/>
      <c r="M8032" s="277"/>
      <c r="T8032" s="278"/>
      <c r="AT8032" s="275" t="s">
        <v>373</v>
      </c>
      <c r="AU8032" s="275" t="s">
        <v>90</v>
      </c>
      <c r="AV8032" s="273" t="s">
        <v>84</v>
      </c>
      <c r="AW8032" s="273" t="s">
        <v>31</v>
      </c>
      <c r="AX8032" s="273" t="s">
        <v>77</v>
      </c>
      <c r="AY8032" s="275" t="s">
        <v>366</v>
      </c>
    </row>
    <row r="8033" spans="2:51" s="280" customFormat="1">
      <c r="B8033" s="279"/>
      <c r="D8033" s="274" t="s">
        <v>373</v>
      </c>
      <c r="E8033" s="281" t="s">
        <v>1</v>
      </c>
      <c r="F8033" s="282" t="s">
        <v>2414</v>
      </c>
      <c r="H8033" s="283">
        <v>13.997</v>
      </c>
      <c r="L8033" s="279"/>
      <c r="M8033" s="284"/>
      <c r="T8033" s="285"/>
      <c r="AT8033" s="281" t="s">
        <v>373</v>
      </c>
      <c r="AU8033" s="281" t="s">
        <v>90</v>
      </c>
      <c r="AV8033" s="280" t="s">
        <v>90</v>
      </c>
      <c r="AW8033" s="280" t="s">
        <v>31</v>
      </c>
      <c r="AX8033" s="280" t="s">
        <v>77</v>
      </c>
      <c r="AY8033" s="281" t="s">
        <v>366</v>
      </c>
    </row>
    <row r="8034" spans="2:51" s="280" customFormat="1">
      <c r="B8034" s="279"/>
      <c r="D8034" s="274" t="s">
        <v>373</v>
      </c>
      <c r="E8034" s="281" t="s">
        <v>1</v>
      </c>
      <c r="F8034" s="282" t="s">
        <v>1706</v>
      </c>
      <c r="H8034" s="283">
        <v>-2.15</v>
      </c>
      <c r="L8034" s="279"/>
      <c r="M8034" s="284"/>
      <c r="T8034" s="285"/>
      <c r="AT8034" s="281" t="s">
        <v>373</v>
      </c>
      <c r="AU8034" s="281" t="s">
        <v>90</v>
      </c>
      <c r="AV8034" s="280" t="s">
        <v>90</v>
      </c>
      <c r="AW8034" s="280" t="s">
        <v>31</v>
      </c>
      <c r="AX8034" s="280" t="s">
        <v>77</v>
      </c>
      <c r="AY8034" s="281" t="s">
        <v>366</v>
      </c>
    </row>
    <row r="8035" spans="2:51" s="273" customFormat="1">
      <c r="B8035" s="272"/>
      <c r="D8035" s="274" t="s">
        <v>373</v>
      </c>
      <c r="E8035" s="275" t="s">
        <v>1</v>
      </c>
      <c r="F8035" s="276" t="s">
        <v>1710</v>
      </c>
      <c r="H8035" s="275" t="s">
        <v>1</v>
      </c>
      <c r="L8035" s="272"/>
      <c r="M8035" s="277"/>
      <c r="T8035" s="278"/>
      <c r="AT8035" s="275" t="s">
        <v>373</v>
      </c>
      <c r="AU8035" s="275" t="s">
        <v>90</v>
      </c>
      <c r="AV8035" s="273" t="s">
        <v>84</v>
      </c>
      <c r="AW8035" s="273" t="s">
        <v>31</v>
      </c>
      <c r="AX8035" s="273" t="s">
        <v>77</v>
      </c>
      <c r="AY8035" s="275" t="s">
        <v>366</v>
      </c>
    </row>
    <row r="8036" spans="2:51" s="280" customFormat="1">
      <c r="B8036" s="279"/>
      <c r="D8036" s="274" t="s">
        <v>373</v>
      </c>
      <c r="E8036" s="281" t="s">
        <v>1</v>
      </c>
      <c r="F8036" s="282" t="s">
        <v>2415</v>
      </c>
      <c r="H8036" s="283">
        <v>8.3059999999999992</v>
      </c>
      <c r="L8036" s="279"/>
      <c r="M8036" s="284"/>
      <c r="T8036" s="285"/>
      <c r="AT8036" s="281" t="s">
        <v>373</v>
      </c>
      <c r="AU8036" s="281" t="s">
        <v>90</v>
      </c>
      <c r="AV8036" s="280" t="s">
        <v>90</v>
      </c>
      <c r="AW8036" s="280" t="s">
        <v>31</v>
      </c>
      <c r="AX8036" s="280" t="s">
        <v>77</v>
      </c>
      <c r="AY8036" s="281" t="s">
        <v>366</v>
      </c>
    </row>
    <row r="8037" spans="2:51" s="280" customFormat="1">
      <c r="B8037" s="279"/>
      <c r="D8037" s="274" t="s">
        <v>373</v>
      </c>
      <c r="E8037" s="281" t="s">
        <v>1</v>
      </c>
      <c r="F8037" s="282" t="s">
        <v>2416</v>
      </c>
      <c r="H8037" s="283">
        <v>-3.87</v>
      </c>
      <c r="L8037" s="279"/>
      <c r="M8037" s="284"/>
      <c r="T8037" s="285"/>
      <c r="AT8037" s="281" t="s">
        <v>373</v>
      </c>
      <c r="AU8037" s="281" t="s">
        <v>90</v>
      </c>
      <c r="AV8037" s="280" t="s">
        <v>90</v>
      </c>
      <c r="AW8037" s="280" t="s">
        <v>31</v>
      </c>
      <c r="AX8037" s="280" t="s">
        <v>77</v>
      </c>
      <c r="AY8037" s="281" t="s">
        <v>366</v>
      </c>
    </row>
    <row r="8038" spans="2:51" s="273" customFormat="1">
      <c r="B8038" s="272"/>
      <c r="D8038" s="274" t="s">
        <v>373</v>
      </c>
      <c r="E8038" s="275" t="s">
        <v>1</v>
      </c>
      <c r="F8038" s="276" t="s">
        <v>2417</v>
      </c>
      <c r="H8038" s="275" t="s">
        <v>1</v>
      </c>
      <c r="L8038" s="272"/>
      <c r="M8038" s="277"/>
      <c r="T8038" s="278"/>
      <c r="AT8038" s="275" t="s">
        <v>373</v>
      </c>
      <c r="AU8038" s="275" t="s">
        <v>90</v>
      </c>
      <c r="AV8038" s="273" t="s">
        <v>84</v>
      </c>
      <c r="AW8038" s="273" t="s">
        <v>31</v>
      </c>
      <c r="AX8038" s="273" t="s">
        <v>77</v>
      </c>
      <c r="AY8038" s="275" t="s">
        <v>366</v>
      </c>
    </row>
    <row r="8039" spans="2:51" s="280" customFormat="1">
      <c r="B8039" s="279"/>
      <c r="D8039" s="274" t="s">
        <v>373</v>
      </c>
      <c r="E8039" s="281" t="s">
        <v>1</v>
      </c>
      <c r="F8039" s="282" t="s">
        <v>2418</v>
      </c>
      <c r="H8039" s="283">
        <v>32.548999999999999</v>
      </c>
      <c r="L8039" s="279"/>
      <c r="M8039" s="284"/>
      <c r="T8039" s="285"/>
      <c r="AT8039" s="281" t="s">
        <v>373</v>
      </c>
      <c r="AU8039" s="281" t="s">
        <v>90</v>
      </c>
      <c r="AV8039" s="280" t="s">
        <v>90</v>
      </c>
      <c r="AW8039" s="280" t="s">
        <v>31</v>
      </c>
      <c r="AX8039" s="280" t="s">
        <v>77</v>
      </c>
      <c r="AY8039" s="281" t="s">
        <v>366</v>
      </c>
    </row>
    <row r="8040" spans="2:51" s="280" customFormat="1">
      <c r="B8040" s="279"/>
      <c r="D8040" s="274" t="s">
        <v>373</v>
      </c>
      <c r="E8040" s="281" t="s">
        <v>1</v>
      </c>
      <c r="F8040" s="282" t="s">
        <v>2419</v>
      </c>
      <c r="H8040" s="283">
        <v>2.6360000000000001</v>
      </c>
      <c r="L8040" s="279"/>
      <c r="M8040" s="284"/>
      <c r="T8040" s="285"/>
      <c r="AT8040" s="281" t="s">
        <v>373</v>
      </c>
      <c r="AU8040" s="281" t="s">
        <v>90</v>
      </c>
      <c r="AV8040" s="280" t="s">
        <v>90</v>
      </c>
      <c r="AW8040" s="280" t="s">
        <v>31</v>
      </c>
      <c r="AX8040" s="280" t="s">
        <v>77</v>
      </c>
      <c r="AY8040" s="281" t="s">
        <v>366</v>
      </c>
    </row>
    <row r="8041" spans="2:51" s="273" customFormat="1">
      <c r="B8041" s="272"/>
      <c r="D8041" s="274" t="s">
        <v>373</v>
      </c>
      <c r="E8041" s="275" t="s">
        <v>1</v>
      </c>
      <c r="F8041" s="276" t="s">
        <v>1723</v>
      </c>
      <c r="H8041" s="275" t="s">
        <v>1</v>
      </c>
      <c r="L8041" s="272"/>
      <c r="M8041" s="277"/>
      <c r="T8041" s="278"/>
      <c r="AT8041" s="275" t="s">
        <v>373</v>
      </c>
      <c r="AU8041" s="275" t="s">
        <v>90</v>
      </c>
      <c r="AV8041" s="273" t="s">
        <v>84</v>
      </c>
      <c r="AW8041" s="273" t="s">
        <v>31</v>
      </c>
      <c r="AX8041" s="273" t="s">
        <v>77</v>
      </c>
      <c r="AY8041" s="275" t="s">
        <v>366</v>
      </c>
    </row>
    <row r="8042" spans="2:51" s="280" customFormat="1">
      <c r="B8042" s="279"/>
      <c r="D8042" s="274" t="s">
        <v>373</v>
      </c>
      <c r="E8042" s="281" t="s">
        <v>1</v>
      </c>
      <c r="F8042" s="282" t="s">
        <v>6466</v>
      </c>
      <c r="H8042" s="283">
        <v>6.3289999999999997</v>
      </c>
      <c r="L8042" s="279"/>
      <c r="M8042" s="284"/>
      <c r="T8042" s="285"/>
      <c r="AT8042" s="281" t="s">
        <v>373</v>
      </c>
      <c r="AU8042" s="281" t="s">
        <v>90</v>
      </c>
      <c r="AV8042" s="280" t="s">
        <v>90</v>
      </c>
      <c r="AW8042" s="280" t="s">
        <v>31</v>
      </c>
      <c r="AX8042" s="280" t="s">
        <v>77</v>
      </c>
      <c r="AY8042" s="281" t="s">
        <v>366</v>
      </c>
    </row>
    <row r="8043" spans="2:51" s="280" customFormat="1">
      <c r="B8043" s="279"/>
      <c r="D8043" s="274" t="s">
        <v>373</v>
      </c>
      <c r="E8043" s="281" t="s">
        <v>1</v>
      </c>
      <c r="F8043" s="282" t="s">
        <v>2042</v>
      </c>
      <c r="H8043" s="283">
        <v>-2.58</v>
      </c>
      <c r="L8043" s="279"/>
      <c r="M8043" s="284"/>
      <c r="T8043" s="285"/>
      <c r="AT8043" s="281" t="s">
        <v>373</v>
      </c>
      <c r="AU8043" s="281" t="s">
        <v>90</v>
      </c>
      <c r="AV8043" s="280" t="s">
        <v>90</v>
      </c>
      <c r="AW8043" s="280" t="s">
        <v>31</v>
      </c>
      <c r="AX8043" s="280" t="s">
        <v>77</v>
      </c>
      <c r="AY8043" s="281" t="s">
        <v>366</v>
      </c>
    </row>
    <row r="8044" spans="2:51" s="273" customFormat="1">
      <c r="B8044" s="272"/>
      <c r="D8044" s="274" t="s">
        <v>373</v>
      </c>
      <c r="E8044" s="275" t="s">
        <v>1</v>
      </c>
      <c r="F8044" s="276" t="s">
        <v>1965</v>
      </c>
      <c r="H8044" s="275" t="s">
        <v>1</v>
      </c>
      <c r="L8044" s="272"/>
      <c r="M8044" s="277"/>
      <c r="T8044" s="278"/>
      <c r="AT8044" s="275" t="s">
        <v>373</v>
      </c>
      <c r="AU8044" s="275" t="s">
        <v>90</v>
      </c>
      <c r="AV8044" s="273" t="s">
        <v>84</v>
      </c>
      <c r="AW8044" s="273" t="s">
        <v>31</v>
      </c>
      <c r="AX8044" s="273" t="s">
        <v>77</v>
      </c>
      <c r="AY8044" s="275" t="s">
        <v>366</v>
      </c>
    </row>
    <row r="8045" spans="2:51" s="280" customFormat="1">
      <c r="B8045" s="279"/>
      <c r="D8045" s="274" t="s">
        <v>373</v>
      </c>
      <c r="E8045" s="281" t="s">
        <v>1</v>
      </c>
      <c r="F8045" s="282" t="s">
        <v>6484</v>
      </c>
      <c r="H8045" s="283">
        <v>34.146000000000001</v>
      </c>
      <c r="L8045" s="279"/>
      <c r="M8045" s="284"/>
      <c r="T8045" s="285"/>
      <c r="AT8045" s="281" t="s">
        <v>373</v>
      </c>
      <c r="AU8045" s="281" t="s">
        <v>90</v>
      </c>
      <c r="AV8045" s="280" t="s">
        <v>90</v>
      </c>
      <c r="AW8045" s="280" t="s">
        <v>31</v>
      </c>
      <c r="AX8045" s="280" t="s">
        <v>77</v>
      </c>
      <c r="AY8045" s="281" t="s">
        <v>366</v>
      </c>
    </row>
    <row r="8046" spans="2:51" s="280" customFormat="1">
      <c r="B8046" s="279"/>
      <c r="D8046" s="274" t="s">
        <v>373</v>
      </c>
      <c r="E8046" s="281" t="s">
        <v>1</v>
      </c>
      <c r="F8046" s="282" t="s">
        <v>2421</v>
      </c>
      <c r="H8046" s="283">
        <v>-14.406000000000001</v>
      </c>
      <c r="L8046" s="279"/>
      <c r="M8046" s="284"/>
      <c r="T8046" s="285"/>
      <c r="AT8046" s="281" t="s">
        <v>373</v>
      </c>
      <c r="AU8046" s="281" t="s">
        <v>90</v>
      </c>
      <c r="AV8046" s="280" t="s">
        <v>90</v>
      </c>
      <c r="AW8046" s="280" t="s">
        <v>31</v>
      </c>
      <c r="AX8046" s="280" t="s">
        <v>77</v>
      </c>
      <c r="AY8046" s="281" t="s">
        <v>366</v>
      </c>
    </row>
    <row r="8047" spans="2:51" s="280" customFormat="1">
      <c r="B8047" s="279"/>
      <c r="D8047" s="274" t="s">
        <v>373</v>
      </c>
      <c r="E8047" s="281" t="s">
        <v>1</v>
      </c>
      <c r="F8047" s="282" t="s">
        <v>2422</v>
      </c>
      <c r="H8047" s="283">
        <v>1.5429999999999999</v>
      </c>
      <c r="L8047" s="279"/>
      <c r="M8047" s="284"/>
      <c r="T8047" s="285"/>
      <c r="AT8047" s="281" t="s">
        <v>373</v>
      </c>
      <c r="AU8047" s="281" t="s">
        <v>90</v>
      </c>
      <c r="AV8047" s="280" t="s">
        <v>90</v>
      </c>
      <c r="AW8047" s="280" t="s">
        <v>31</v>
      </c>
      <c r="AX8047" s="280" t="s">
        <v>77</v>
      </c>
      <c r="AY8047" s="281" t="s">
        <v>366</v>
      </c>
    </row>
    <row r="8048" spans="2:51" s="273" customFormat="1">
      <c r="B8048" s="272"/>
      <c r="D8048" s="274" t="s">
        <v>373</v>
      </c>
      <c r="E8048" s="275" t="s">
        <v>1</v>
      </c>
      <c r="F8048" s="276" t="s">
        <v>1718</v>
      </c>
      <c r="H8048" s="275" t="s">
        <v>1</v>
      </c>
      <c r="L8048" s="272"/>
      <c r="M8048" s="277"/>
      <c r="T8048" s="278"/>
      <c r="AT8048" s="275" t="s">
        <v>373</v>
      </c>
      <c r="AU8048" s="275" t="s">
        <v>90</v>
      </c>
      <c r="AV8048" s="273" t="s">
        <v>84</v>
      </c>
      <c r="AW8048" s="273" t="s">
        <v>31</v>
      </c>
      <c r="AX8048" s="273" t="s">
        <v>77</v>
      </c>
      <c r="AY8048" s="275" t="s">
        <v>366</v>
      </c>
    </row>
    <row r="8049" spans="2:51" s="280" customFormat="1">
      <c r="B8049" s="279"/>
      <c r="D8049" s="274" t="s">
        <v>373</v>
      </c>
      <c r="E8049" s="281" t="s">
        <v>1</v>
      </c>
      <c r="F8049" s="282" t="s">
        <v>6485</v>
      </c>
      <c r="H8049" s="283">
        <v>16.129000000000001</v>
      </c>
      <c r="L8049" s="279"/>
      <c r="M8049" s="284"/>
      <c r="T8049" s="285"/>
      <c r="AT8049" s="281" t="s">
        <v>373</v>
      </c>
      <c r="AU8049" s="281" t="s">
        <v>90</v>
      </c>
      <c r="AV8049" s="280" t="s">
        <v>90</v>
      </c>
      <c r="AW8049" s="280" t="s">
        <v>31</v>
      </c>
      <c r="AX8049" s="280" t="s">
        <v>77</v>
      </c>
      <c r="AY8049" s="281" t="s">
        <v>366</v>
      </c>
    </row>
    <row r="8050" spans="2:51" s="280" customFormat="1">
      <c r="B8050" s="279"/>
      <c r="D8050" s="274" t="s">
        <v>373</v>
      </c>
      <c r="E8050" s="281" t="s">
        <v>1</v>
      </c>
      <c r="F8050" s="282" t="s">
        <v>2424</v>
      </c>
      <c r="H8050" s="283">
        <v>-6.0069999999999997</v>
      </c>
      <c r="L8050" s="279"/>
      <c r="M8050" s="284"/>
      <c r="T8050" s="285"/>
      <c r="AT8050" s="281" t="s">
        <v>373</v>
      </c>
      <c r="AU8050" s="281" t="s">
        <v>90</v>
      </c>
      <c r="AV8050" s="280" t="s">
        <v>90</v>
      </c>
      <c r="AW8050" s="280" t="s">
        <v>31</v>
      </c>
      <c r="AX8050" s="280" t="s">
        <v>77</v>
      </c>
      <c r="AY8050" s="281" t="s">
        <v>366</v>
      </c>
    </row>
    <row r="8051" spans="2:51" s="280" customFormat="1">
      <c r="B8051" s="279"/>
      <c r="D8051" s="274" t="s">
        <v>373</v>
      </c>
      <c r="E8051" s="281" t="s">
        <v>1</v>
      </c>
      <c r="F8051" s="282" t="s">
        <v>2425</v>
      </c>
      <c r="H8051" s="283">
        <v>3.532</v>
      </c>
      <c r="L8051" s="279"/>
      <c r="M8051" s="284"/>
      <c r="T8051" s="285"/>
      <c r="AT8051" s="281" t="s">
        <v>373</v>
      </c>
      <c r="AU8051" s="281" t="s">
        <v>90</v>
      </c>
      <c r="AV8051" s="280" t="s">
        <v>90</v>
      </c>
      <c r="AW8051" s="280" t="s">
        <v>31</v>
      </c>
      <c r="AX8051" s="280" t="s">
        <v>77</v>
      </c>
      <c r="AY8051" s="281" t="s">
        <v>366</v>
      </c>
    </row>
    <row r="8052" spans="2:51" s="294" customFormat="1">
      <c r="B8052" s="293"/>
      <c r="D8052" s="274" t="s">
        <v>373</v>
      </c>
      <c r="E8052" s="295" t="s">
        <v>6486</v>
      </c>
      <c r="F8052" s="296" t="s">
        <v>397</v>
      </c>
      <c r="H8052" s="297">
        <v>479.56400000000002</v>
      </c>
      <c r="L8052" s="293"/>
      <c r="M8052" s="298"/>
      <c r="T8052" s="299"/>
      <c r="AT8052" s="295" t="s">
        <v>373</v>
      </c>
      <c r="AU8052" s="295" t="s">
        <v>90</v>
      </c>
      <c r="AV8052" s="294" t="s">
        <v>149</v>
      </c>
      <c r="AW8052" s="294" t="s">
        <v>31</v>
      </c>
      <c r="AX8052" s="294" t="s">
        <v>77</v>
      </c>
      <c r="AY8052" s="295" t="s">
        <v>366</v>
      </c>
    </row>
    <row r="8053" spans="2:51" s="273" customFormat="1">
      <c r="B8053" s="272"/>
      <c r="D8053" s="274" t="s">
        <v>373</v>
      </c>
      <c r="E8053" s="275" t="s">
        <v>1</v>
      </c>
      <c r="F8053" s="276" t="s">
        <v>6287</v>
      </c>
      <c r="H8053" s="275" t="s">
        <v>1</v>
      </c>
      <c r="L8053" s="272"/>
      <c r="M8053" s="277"/>
      <c r="T8053" s="278"/>
      <c r="AT8053" s="275" t="s">
        <v>373</v>
      </c>
      <c r="AU8053" s="275" t="s">
        <v>90</v>
      </c>
      <c r="AV8053" s="273" t="s">
        <v>84</v>
      </c>
      <c r="AW8053" s="273" t="s">
        <v>31</v>
      </c>
      <c r="AX8053" s="273" t="s">
        <v>77</v>
      </c>
      <c r="AY8053" s="275" t="s">
        <v>366</v>
      </c>
    </row>
    <row r="8054" spans="2:51" s="273" customFormat="1">
      <c r="B8054" s="272"/>
      <c r="D8054" s="274" t="s">
        <v>373</v>
      </c>
      <c r="E8054" s="275" t="s">
        <v>1</v>
      </c>
      <c r="F8054" s="276" t="s">
        <v>1977</v>
      </c>
      <c r="H8054" s="275" t="s">
        <v>1</v>
      </c>
      <c r="L8054" s="272"/>
      <c r="M8054" s="277"/>
      <c r="T8054" s="278"/>
      <c r="AT8054" s="275" t="s">
        <v>373</v>
      </c>
      <c r="AU8054" s="275" t="s">
        <v>90</v>
      </c>
      <c r="AV8054" s="273" t="s">
        <v>84</v>
      </c>
      <c r="AW8054" s="273" t="s">
        <v>31</v>
      </c>
      <c r="AX8054" s="273" t="s">
        <v>77</v>
      </c>
      <c r="AY8054" s="275" t="s">
        <v>366</v>
      </c>
    </row>
    <row r="8055" spans="2:51" s="280" customFormat="1">
      <c r="B8055" s="279"/>
      <c r="D8055" s="274" t="s">
        <v>373</v>
      </c>
      <c r="E8055" s="281" t="s">
        <v>1</v>
      </c>
      <c r="F8055" s="282" t="s">
        <v>6487</v>
      </c>
      <c r="H8055" s="283">
        <v>101.45</v>
      </c>
      <c r="L8055" s="279"/>
      <c r="M8055" s="284"/>
      <c r="T8055" s="285"/>
      <c r="AT8055" s="281" t="s">
        <v>373</v>
      </c>
      <c r="AU8055" s="281" t="s">
        <v>90</v>
      </c>
      <c r="AV8055" s="280" t="s">
        <v>90</v>
      </c>
      <c r="AW8055" s="280" t="s">
        <v>31</v>
      </c>
      <c r="AX8055" s="280" t="s">
        <v>77</v>
      </c>
      <c r="AY8055" s="281" t="s">
        <v>366</v>
      </c>
    </row>
    <row r="8056" spans="2:51" s="280" customFormat="1">
      <c r="B8056" s="279"/>
      <c r="D8056" s="274" t="s">
        <v>373</v>
      </c>
      <c r="E8056" s="281" t="s">
        <v>1</v>
      </c>
      <c r="F8056" s="282" t="s">
        <v>6488</v>
      </c>
      <c r="H8056" s="283">
        <v>-18.710999999999999</v>
      </c>
      <c r="L8056" s="279"/>
      <c r="M8056" s="284"/>
      <c r="T8056" s="285"/>
      <c r="AT8056" s="281" t="s">
        <v>373</v>
      </c>
      <c r="AU8056" s="281" t="s">
        <v>90</v>
      </c>
      <c r="AV8056" s="280" t="s">
        <v>90</v>
      </c>
      <c r="AW8056" s="280" t="s">
        <v>31</v>
      </c>
      <c r="AX8056" s="280" t="s">
        <v>77</v>
      </c>
      <c r="AY8056" s="281" t="s">
        <v>366</v>
      </c>
    </row>
    <row r="8057" spans="2:51" s="280" customFormat="1">
      <c r="B8057" s="279"/>
      <c r="D8057" s="274" t="s">
        <v>373</v>
      </c>
      <c r="E8057" s="281" t="s">
        <v>1</v>
      </c>
      <c r="F8057" s="282" t="s">
        <v>6489</v>
      </c>
      <c r="H8057" s="283">
        <v>3.7429999999999999</v>
      </c>
      <c r="L8057" s="279"/>
      <c r="M8057" s="284"/>
      <c r="T8057" s="285"/>
      <c r="AT8057" s="281" t="s">
        <v>373</v>
      </c>
      <c r="AU8057" s="281" t="s">
        <v>90</v>
      </c>
      <c r="AV8057" s="280" t="s">
        <v>90</v>
      </c>
      <c r="AW8057" s="280" t="s">
        <v>31</v>
      </c>
      <c r="AX8057" s="280" t="s">
        <v>77</v>
      </c>
      <c r="AY8057" s="281" t="s">
        <v>366</v>
      </c>
    </row>
    <row r="8058" spans="2:51" s="280" customFormat="1">
      <c r="B8058" s="279"/>
      <c r="D8058" s="274" t="s">
        <v>373</v>
      </c>
      <c r="E8058" s="281" t="s">
        <v>1</v>
      </c>
      <c r="F8058" s="282" t="s">
        <v>6490</v>
      </c>
      <c r="H8058" s="283">
        <v>58.417999999999999</v>
      </c>
      <c r="L8058" s="279"/>
      <c r="M8058" s="284"/>
      <c r="T8058" s="285"/>
      <c r="AT8058" s="281" t="s">
        <v>373</v>
      </c>
      <c r="AU8058" s="281" t="s">
        <v>90</v>
      </c>
      <c r="AV8058" s="280" t="s">
        <v>90</v>
      </c>
      <c r="AW8058" s="280" t="s">
        <v>31</v>
      </c>
      <c r="AX8058" s="280" t="s">
        <v>77</v>
      </c>
      <c r="AY8058" s="281" t="s">
        <v>366</v>
      </c>
    </row>
    <row r="8059" spans="2:51" s="280" customFormat="1">
      <c r="B8059" s="279"/>
      <c r="D8059" s="274" t="s">
        <v>373</v>
      </c>
      <c r="E8059" s="281" t="s">
        <v>1</v>
      </c>
      <c r="F8059" s="282" t="s">
        <v>6491</v>
      </c>
      <c r="H8059" s="283">
        <v>-17.670999999999999</v>
      </c>
      <c r="L8059" s="279"/>
      <c r="M8059" s="284"/>
      <c r="T8059" s="285"/>
      <c r="AT8059" s="281" t="s">
        <v>373</v>
      </c>
      <c r="AU8059" s="281" t="s">
        <v>90</v>
      </c>
      <c r="AV8059" s="280" t="s">
        <v>90</v>
      </c>
      <c r="AW8059" s="280" t="s">
        <v>31</v>
      </c>
      <c r="AX8059" s="280" t="s">
        <v>77</v>
      </c>
      <c r="AY8059" s="281" t="s">
        <v>366</v>
      </c>
    </row>
    <row r="8060" spans="2:51" s="280" customFormat="1" ht="22.5">
      <c r="B8060" s="279"/>
      <c r="D8060" s="274" t="s">
        <v>373</v>
      </c>
      <c r="E8060" s="281" t="s">
        <v>1</v>
      </c>
      <c r="F8060" s="282" t="s">
        <v>6492</v>
      </c>
      <c r="H8060" s="283">
        <v>8.0890000000000004</v>
      </c>
      <c r="L8060" s="279"/>
      <c r="M8060" s="284"/>
      <c r="T8060" s="285"/>
      <c r="AT8060" s="281" t="s">
        <v>373</v>
      </c>
      <c r="AU8060" s="281" t="s">
        <v>90</v>
      </c>
      <c r="AV8060" s="280" t="s">
        <v>90</v>
      </c>
      <c r="AW8060" s="280" t="s">
        <v>31</v>
      </c>
      <c r="AX8060" s="280" t="s">
        <v>77</v>
      </c>
      <c r="AY8060" s="281" t="s">
        <v>366</v>
      </c>
    </row>
    <row r="8061" spans="2:51" s="273" customFormat="1">
      <c r="B8061" s="272"/>
      <c r="D8061" s="274" t="s">
        <v>373</v>
      </c>
      <c r="E8061" s="275" t="s">
        <v>1</v>
      </c>
      <c r="F8061" s="276" t="s">
        <v>1752</v>
      </c>
      <c r="H8061" s="275" t="s">
        <v>1</v>
      </c>
      <c r="L8061" s="272"/>
      <c r="M8061" s="277"/>
      <c r="T8061" s="278"/>
      <c r="AT8061" s="275" t="s">
        <v>373</v>
      </c>
      <c r="AU8061" s="275" t="s">
        <v>90</v>
      </c>
      <c r="AV8061" s="273" t="s">
        <v>84</v>
      </c>
      <c r="AW8061" s="273" t="s">
        <v>31</v>
      </c>
      <c r="AX8061" s="273" t="s">
        <v>77</v>
      </c>
      <c r="AY8061" s="275" t="s">
        <v>366</v>
      </c>
    </row>
    <row r="8062" spans="2:51" s="280" customFormat="1">
      <c r="B8062" s="279"/>
      <c r="D8062" s="274" t="s">
        <v>373</v>
      </c>
      <c r="E8062" s="281" t="s">
        <v>1</v>
      </c>
      <c r="F8062" s="282" t="s">
        <v>6493</v>
      </c>
      <c r="H8062" s="283">
        <v>47.753</v>
      </c>
      <c r="L8062" s="279"/>
      <c r="M8062" s="284"/>
      <c r="T8062" s="285"/>
      <c r="AT8062" s="281" t="s">
        <v>373</v>
      </c>
      <c r="AU8062" s="281" t="s">
        <v>90</v>
      </c>
      <c r="AV8062" s="280" t="s">
        <v>90</v>
      </c>
      <c r="AW8062" s="280" t="s">
        <v>31</v>
      </c>
      <c r="AX8062" s="280" t="s">
        <v>77</v>
      </c>
      <c r="AY8062" s="281" t="s">
        <v>366</v>
      </c>
    </row>
    <row r="8063" spans="2:51" s="280" customFormat="1">
      <c r="B8063" s="279"/>
      <c r="D8063" s="274" t="s">
        <v>373</v>
      </c>
      <c r="E8063" s="281" t="s">
        <v>1</v>
      </c>
      <c r="F8063" s="282" t="s">
        <v>6494</v>
      </c>
      <c r="H8063" s="283">
        <v>-5.3440000000000003</v>
      </c>
      <c r="L8063" s="279"/>
      <c r="M8063" s="284"/>
      <c r="T8063" s="285"/>
      <c r="AT8063" s="281" t="s">
        <v>373</v>
      </c>
      <c r="AU8063" s="281" t="s">
        <v>90</v>
      </c>
      <c r="AV8063" s="280" t="s">
        <v>90</v>
      </c>
      <c r="AW8063" s="280" t="s">
        <v>31</v>
      </c>
      <c r="AX8063" s="280" t="s">
        <v>77</v>
      </c>
      <c r="AY8063" s="281" t="s">
        <v>366</v>
      </c>
    </row>
    <row r="8064" spans="2:51" s="280" customFormat="1">
      <c r="B8064" s="279"/>
      <c r="D8064" s="274" t="s">
        <v>373</v>
      </c>
      <c r="E8064" s="281" t="s">
        <v>1</v>
      </c>
      <c r="F8064" s="282" t="s">
        <v>6495</v>
      </c>
      <c r="H8064" s="283">
        <v>1.601</v>
      </c>
      <c r="L8064" s="279"/>
      <c r="M8064" s="284"/>
      <c r="T8064" s="285"/>
      <c r="AT8064" s="281" t="s">
        <v>373</v>
      </c>
      <c r="AU8064" s="281" t="s">
        <v>90</v>
      </c>
      <c r="AV8064" s="280" t="s">
        <v>90</v>
      </c>
      <c r="AW8064" s="280" t="s">
        <v>31</v>
      </c>
      <c r="AX8064" s="280" t="s">
        <v>77</v>
      </c>
      <c r="AY8064" s="281" t="s">
        <v>366</v>
      </c>
    </row>
    <row r="8065" spans="2:51" s="273" customFormat="1">
      <c r="B8065" s="272"/>
      <c r="D8065" s="274" t="s">
        <v>373</v>
      </c>
      <c r="E8065" s="275" t="s">
        <v>1</v>
      </c>
      <c r="F8065" s="276" t="s">
        <v>1875</v>
      </c>
      <c r="H8065" s="275" t="s">
        <v>1</v>
      </c>
      <c r="L8065" s="272"/>
      <c r="M8065" s="277"/>
      <c r="T8065" s="278"/>
      <c r="AT8065" s="275" t="s">
        <v>373</v>
      </c>
      <c r="AU8065" s="275" t="s">
        <v>90</v>
      </c>
      <c r="AV8065" s="273" t="s">
        <v>84</v>
      </c>
      <c r="AW8065" s="273" t="s">
        <v>31</v>
      </c>
      <c r="AX8065" s="273" t="s">
        <v>77</v>
      </c>
      <c r="AY8065" s="275" t="s">
        <v>366</v>
      </c>
    </row>
    <row r="8066" spans="2:51" s="280" customFormat="1">
      <c r="B8066" s="279"/>
      <c r="D8066" s="274" t="s">
        <v>373</v>
      </c>
      <c r="E8066" s="281" t="s">
        <v>1</v>
      </c>
      <c r="F8066" s="282" t="s">
        <v>6496</v>
      </c>
      <c r="H8066" s="283">
        <v>53.853000000000002</v>
      </c>
      <c r="L8066" s="279"/>
      <c r="M8066" s="284"/>
      <c r="T8066" s="285"/>
      <c r="AT8066" s="281" t="s">
        <v>373</v>
      </c>
      <c r="AU8066" s="281" t="s">
        <v>90</v>
      </c>
      <c r="AV8066" s="280" t="s">
        <v>90</v>
      </c>
      <c r="AW8066" s="280" t="s">
        <v>31</v>
      </c>
      <c r="AX8066" s="280" t="s">
        <v>77</v>
      </c>
      <c r="AY8066" s="281" t="s">
        <v>366</v>
      </c>
    </row>
    <row r="8067" spans="2:51" s="280" customFormat="1">
      <c r="B8067" s="279"/>
      <c r="D8067" s="274" t="s">
        <v>373</v>
      </c>
      <c r="E8067" s="281" t="s">
        <v>1</v>
      </c>
      <c r="F8067" s="282" t="s">
        <v>6494</v>
      </c>
      <c r="H8067" s="283">
        <v>-5.3440000000000003</v>
      </c>
      <c r="L8067" s="279"/>
      <c r="M8067" s="284"/>
      <c r="T8067" s="285"/>
      <c r="AT8067" s="281" t="s">
        <v>373</v>
      </c>
      <c r="AU8067" s="281" t="s">
        <v>90</v>
      </c>
      <c r="AV8067" s="280" t="s">
        <v>90</v>
      </c>
      <c r="AW8067" s="280" t="s">
        <v>31</v>
      </c>
      <c r="AX8067" s="280" t="s">
        <v>77</v>
      </c>
      <c r="AY8067" s="281" t="s">
        <v>366</v>
      </c>
    </row>
    <row r="8068" spans="2:51" s="280" customFormat="1">
      <c r="B8068" s="279"/>
      <c r="D8068" s="274" t="s">
        <v>373</v>
      </c>
      <c r="E8068" s="281" t="s">
        <v>1</v>
      </c>
      <c r="F8068" s="282" t="s">
        <v>6495</v>
      </c>
      <c r="H8068" s="283">
        <v>1.601</v>
      </c>
      <c r="L8068" s="279"/>
      <c r="M8068" s="284"/>
      <c r="T8068" s="285"/>
      <c r="AT8068" s="281" t="s">
        <v>373</v>
      </c>
      <c r="AU8068" s="281" t="s">
        <v>90</v>
      </c>
      <c r="AV8068" s="280" t="s">
        <v>90</v>
      </c>
      <c r="AW8068" s="280" t="s">
        <v>31</v>
      </c>
      <c r="AX8068" s="280" t="s">
        <v>77</v>
      </c>
      <c r="AY8068" s="281" t="s">
        <v>366</v>
      </c>
    </row>
    <row r="8069" spans="2:51" s="273" customFormat="1">
      <c r="B8069" s="272"/>
      <c r="D8069" s="274" t="s">
        <v>373</v>
      </c>
      <c r="E8069" s="275" t="s">
        <v>1</v>
      </c>
      <c r="F8069" s="276" t="s">
        <v>1871</v>
      </c>
      <c r="H8069" s="275" t="s">
        <v>1</v>
      </c>
      <c r="L8069" s="272"/>
      <c r="M8069" s="277"/>
      <c r="T8069" s="278"/>
      <c r="AT8069" s="275" t="s">
        <v>373</v>
      </c>
      <c r="AU8069" s="275" t="s">
        <v>90</v>
      </c>
      <c r="AV8069" s="273" t="s">
        <v>84</v>
      </c>
      <c r="AW8069" s="273" t="s">
        <v>31</v>
      </c>
      <c r="AX8069" s="273" t="s">
        <v>77</v>
      </c>
      <c r="AY8069" s="275" t="s">
        <v>366</v>
      </c>
    </row>
    <row r="8070" spans="2:51" s="280" customFormat="1">
      <c r="B8070" s="279"/>
      <c r="D8070" s="274" t="s">
        <v>373</v>
      </c>
      <c r="E8070" s="281" t="s">
        <v>1</v>
      </c>
      <c r="F8070" s="282" t="s">
        <v>6497</v>
      </c>
      <c r="H8070" s="283">
        <v>60.075000000000003</v>
      </c>
      <c r="L8070" s="279"/>
      <c r="M8070" s="284"/>
      <c r="T8070" s="285"/>
      <c r="AT8070" s="281" t="s">
        <v>373</v>
      </c>
      <c r="AU8070" s="281" t="s">
        <v>90</v>
      </c>
      <c r="AV8070" s="280" t="s">
        <v>90</v>
      </c>
      <c r="AW8070" s="280" t="s">
        <v>31</v>
      </c>
      <c r="AX8070" s="280" t="s">
        <v>77</v>
      </c>
      <c r="AY8070" s="281" t="s">
        <v>366</v>
      </c>
    </row>
    <row r="8071" spans="2:51" s="280" customFormat="1">
      <c r="B8071" s="279"/>
      <c r="D8071" s="274" t="s">
        <v>373</v>
      </c>
      <c r="E8071" s="281" t="s">
        <v>1</v>
      </c>
      <c r="F8071" s="282" t="s">
        <v>6498</v>
      </c>
      <c r="H8071" s="283">
        <v>-9.2910000000000004</v>
      </c>
      <c r="L8071" s="279"/>
      <c r="M8071" s="284"/>
      <c r="T8071" s="285"/>
      <c r="AT8071" s="281" t="s">
        <v>373</v>
      </c>
      <c r="AU8071" s="281" t="s">
        <v>90</v>
      </c>
      <c r="AV8071" s="280" t="s">
        <v>90</v>
      </c>
      <c r="AW8071" s="280" t="s">
        <v>31</v>
      </c>
      <c r="AX8071" s="280" t="s">
        <v>77</v>
      </c>
      <c r="AY8071" s="281" t="s">
        <v>366</v>
      </c>
    </row>
    <row r="8072" spans="2:51" s="280" customFormat="1">
      <c r="B8072" s="279"/>
      <c r="D8072" s="274" t="s">
        <v>373</v>
      </c>
      <c r="E8072" s="281" t="s">
        <v>1</v>
      </c>
      <c r="F8072" s="282" t="s">
        <v>6499</v>
      </c>
      <c r="H8072" s="283">
        <v>1.9990000000000001</v>
      </c>
      <c r="L8072" s="279"/>
      <c r="M8072" s="284"/>
      <c r="T8072" s="285"/>
      <c r="AT8072" s="281" t="s">
        <v>373</v>
      </c>
      <c r="AU8072" s="281" t="s">
        <v>90</v>
      </c>
      <c r="AV8072" s="280" t="s">
        <v>90</v>
      </c>
      <c r="AW8072" s="280" t="s">
        <v>31</v>
      </c>
      <c r="AX8072" s="280" t="s">
        <v>77</v>
      </c>
      <c r="AY8072" s="281" t="s">
        <v>366</v>
      </c>
    </row>
    <row r="8073" spans="2:51" s="273" customFormat="1">
      <c r="B8073" s="272"/>
      <c r="D8073" s="274" t="s">
        <v>373</v>
      </c>
      <c r="E8073" s="275" t="s">
        <v>1</v>
      </c>
      <c r="F8073" s="276" t="s">
        <v>1597</v>
      </c>
      <c r="H8073" s="275" t="s">
        <v>1</v>
      </c>
      <c r="L8073" s="272"/>
      <c r="M8073" s="277"/>
      <c r="T8073" s="278"/>
      <c r="AT8073" s="275" t="s">
        <v>373</v>
      </c>
      <c r="AU8073" s="275" t="s">
        <v>90</v>
      </c>
      <c r="AV8073" s="273" t="s">
        <v>84</v>
      </c>
      <c r="AW8073" s="273" t="s">
        <v>31</v>
      </c>
      <c r="AX8073" s="273" t="s">
        <v>77</v>
      </c>
      <c r="AY8073" s="275" t="s">
        <v>366</v>
      </c>
    </row>
    <row r="8074" spans="2:51" s="273" customFormat="1">
      <c r="B8074" s="272"/>
      <c r="D8074" s="274" t="s">
        <v>373</v>
      </c>
      <c r="E8074" s="275" t="s">
        <v>1</v>
      </c>
      <c r="F8074" s="276" t="s">
        <v>2001</v>
      </c>
      <c r="H8074" s="275" t="s">
        <v>1</v>
      </c>
      <c r="L8074" s="272"/>
      <c r="M8074" s="277"/>
      <c r="T8074" s="278"/>
      <c r="AT8074" s="275" t="s">
        <v>373</v>
      </c>
      <c r="AU8074" s="275" t="s">
        <v>90</v>
      </c>
      <c r="AV8074" s="273" t="s">
        <v>84</v>
      </c>
      <c r="AW8074" s="273" t="s">
        <v>31</v>
      </c>
      <c r="AX8074" s="273" t="s">
        <v>77</v>
      </c>
      <c r="AY8074" s="275" t="s">
        <v>366</v>
      </c>
    </row>
    <row r="8075" spans="2:51" s="280" customFormat="1" ht="22.5">
      <c r="B8075" s="279"/>
      <c r="D8075" s="274" t="s">
        <v>373</v>
      </c>
      <c r="E8075" s="281" t="s">
        <v>1</v>
      </c>
      <c r="F8075" s="282" t="s">
        <v>6500</v>
      </c>
      <c r="H8075" s="283">
        <v>224.80799999999999</v>
      </c>
      <c r="L8075" s="279"/>
      <c r="M8075" s="284"/>
      <c r="T8075" s="285"/>
      <c r="AT8075" s="281" t="s">
        <v>373</v>
      </c>
      <c r="AU8075" s="281" t="s">
        <v>90</v>
      </c>
      <c r="AV8075" s="280" t="s">
        <v>90</v>
      </c>
      <c r="AW8075" s="280" t="s">
        <v>31</v>
      </c>
      <c r="AX8075" s="280" t="s">
        <v>77</v>
      </c>
      <c r="AY8075" s="281" t="s">
        <v>366</v>
      </c>
    </row>
    <row r="8076" spans="2:51" s="280" customFormat="1" ht="22.5">
      <c r="B8076" s="279"/>
      <c r="D8076" s="274" t="s">
        <v>373</v>
      </c>
      <c r="E8076" s="281" t="s">
        <v>1</v>
      </c>
      <c r="F8076" s="282" t="s">
        <v>6501</v>
      </c>
      <c r="H8076" s="283">
        <v>-40.341999999999999</v>
      </c>
      <c r="L8076" s="279"/>
      <c r="M8076" s="284"/>
      <c r="T8076" s="285"/>
      <c r="AT8076" s="281" t="s">
        <v>373</v>
      </c>
      <c r="AU8076" s="281" t="s">
        <v>90</v>
      </c>
      <c r="AV8076" s="280" t="s">
        <v>90</v>
      </c>
      <c r="AW8076" s="280" t="s">
        <v>31</v>
      </c>
      <c r="AX8076" s="280" t="s">
        <v>77</v>
      </c>
      <c r="AY8076" s="281" t="s">
        <v>366</v>
      </c>
    </row>
    <row r="8077" spans="2:51" s="280" customFormat="1" ht="22.5">
      <c r="B8077" s="279"/>
      <c r="D8077" s="274" t="s">
        <v>373</v>
      </c>
      <c r="E8077" s="281" t="s">
        <v>1</v>
      </c>
      <c r="F8077" s="282" t="s">
        <v>6502</v>
      </c>
      <c r="H8077" s="283">
        <v>5.859</v>
      </c>
      <c r="L8077" s="279"/>
      <c r="M8077" s="284"/>
      <c r="T8077" s="285"/>
      <c r="AT8077" s="281" t="s">
        <v>373</v>
      </c>
      <c r="AU8077" s="281" t="s">
        <v>90</v>
      </c>
      <c r="AV8077" s="280" t="s">
        <v>90</v>
      </c>
      <c r="AW8077" s="280" t="s">
        <v>31</v>
      </c>
      <c r="AX8077" s="280" t="s">
        <v>77</v>
      </c>
      <c r="AY8077" s="281" t="s">
        <v>366</v>
      </c>
    </row>
    <row r="8078" spans="2:51" s="273" customFormat="1">
      <c r="B8078" s="272"/>
      <c r="D8078" s="274" t="s">
        <v>373</v>
      </c>
      <c r="E8078" s="275" t="s">
        <v>1</v>
      </c>
      <c r="F8078" s="276" t="s">
        <v>1998</v>
      </c>
      <c r="H8078" s="275" t="s">
        <v>1</v>
      </c>
      <c r="L8078" s="272"/>
      <c r="M8078" s="277"/>
      <c r="T8078" s="278"/>
      <c r="AT8078" s="275" t="s">
        <v>373</v>
      </c>
      <c r="AU8078" s="275" t="s">
        <v>90</v>
      </c>
      <c r="AV8078" s="273" t="s">
        <v>84</v>
      </c>
      <c r="AW8078" s="273" t="s">
        <v>31</v>
      </c>
      <c r="AX8078" s="273" t="s">
        <v>77</v>
      </c>
      <c r="AY8078" s="275" t="s">
        <v>366</v>
      </c>
    </row>
    <row r="8079" spans="2:51" s="280" customFormat="1">
      <c r="B8079" s="279"/>
      <c r="D8079" s="274" t="s">
        <v>373</v>
      </c>
      <c r="E8079" s="281" t="s">
        <v>1</v>
      </c>
      <c r="F8079" s="282" t="s">
        <v>6503</v>
      </c>
      <c r="H8079" s="283">
        <v>35.54</v>
      </c>
      <c r="L8079" s="279"/>
      <c r="M8079" s="284"/>
      <c r="T8079" s="285"/>
      <c r="AT8079" s="281" t="s">
        <v>373</v>
      </c>
      <c r="AU8079" s="281" t="s">
        <v>90</v>
      </c>
      <c r="AV8079" s="280" t="s">
        <v>90</v>
      </c>
      <c r="AW8079" s="280" t="s">
        <v>31</v>
      </c>
      <c r="AX8079" s="280" t="s">
        <v>77</v>
      </c>
      <c r="AY8079" s="281" t="s">
        <v>366</v>
      </c>
    </row>
    <row r="8080" spans="2:51" s="280" customFormat="1">
      <c r="B8080" s="279"/>
      <c r="D8080" s="274" t="s">
        <v>373</v>
      </c>
      <c r="E8080" s="281" t="s">
        <v>1</v>
      </c>
      <c r="F8080" s="282" t="s">
        <v>1988</v>
      </c>
      <c r="H8080" s="283">
        <v>-2.2789999999999999</v>
      </c>
      <c r="L8080" s="279"/>
      <c r="M8080" s="284"/>
      <c r="T8080" s="285"/>
      <c r="AT8080" s="281" t="s">
        <v>373</v>
      </c>
      <c r="AU8080" s="281" t="s">
        <v>90</v>
      </c>
      <c r="AV8080" s="280" t="s">
        <v>90</v>
      </c>
      <c r="AW8080" s="280" t="s">
        <v>31</v>
      </c>
      <c r="AX8080" s="280" t="s">
        <v>77</v>
      </c>
      <c r="AY8080" s="281" t="s">
        <v>366</v>
      </c>
    </row>
    <row r="8081" spans="2:51" s="273" customFormat="1">
      <c r="B8081" s="272"/>
      <c r="D8081" s="274" t="s">
        <v>373</v>
      </c>
      <c r="E8081" s="275" t="s">
        <v>1</v>
      </c>
      <c r="F8081" s="276" t="s">
        <v>1860</v>
      </c>
      <c r="H8081" s="275" t="s">
        <v>1</v>
      </c>
      <c r="L8081" s="272"/>
      <c r="M8081" s="277"/>
      <c r="T8081" s="278"/>
      <c r="AT8081" s="275" t="s">
        <v>373</v>
      </c>
      <c r="AU8081" s="275" t="s">
        <v>90</v>
      </c>
      <c r="AV8081" s="273" t="s">
        <v>84</v>
      </c>
      <c r="AW8081" s="273" t="s">
        <v>31</v>
      </c>
      <c r="AX8081" s="273" t="s">
        <v>77</v>
      </c>
      <c r="AY8081" s="275" t="s">
        <v>366</v>
      </c>
    </row>
    <row r="8082" spans="2:51" s="280" customFormat="1">
      <c r="B8082" s="279"/>
      <c r="D8082" s="274" t="s">
        <v>373</v>
      </c>
      <c r="E8082" s="281" t="s">
        <v>1</v>
      </c>
      <c r="F8082" s="282" t="s">
        <v>6504</v>
      </c>
      <c r="H8082" s="283">
        <v>71.600999999999999</v>
      </c>
      <c r="L8082" s="279"/>
      <c r="M8082" s="284"/>
      <c r="T8082" s="285"/>
      <c r="AT8082" s="281" t="s">
        <v>373</v>
      </c>
      <c r="AU8082" s="281" t="s">
        <v>90</v>
      </c>
      <c r="AV8082" s="280" t="s">
        <v>90</v>
      </c>
      <c r="AW8082" s="280" t="s">
        <v>31</v>
      </c>
      <c r="AX8082" s="280" t="s">
        <v>77</v>
      </c>
      <c r="AY8082" s="281" t="s">
        <v>366</v>
      </c>
    </row>
    <row r="8083" spans="2:51" s="280" customFormat="1">
      <c r="B8083" s="279"/>
      <c r="D8083" s="274" t="s">
        <v>373</v>
      </c>
      <c r="E8083" s="281" t="s">
        <v>1</v>
      </c>
      <c r="F8083" s="282" t="s">
        <v>6505</v>
      </c>
      <c r="H8083" s="283">
        <v>-8.8580000000000005</v>
      </c>
      <c r="L8083" s="279"/>
      <c r="M8083" s="284"/>
      <c r="T8083" s="285"/>
      <c r="AT8083" s="281" t="s">
        <v>373</v>
      </c>
      <c r="AU8083" s="281" t="s">
        <v>90</v>
      </c>
      <c r="AV8083" s="280" t="s">
        <v>90</v>
      </c>
      <c r="AW8083" s="280" t="s">
        <v>31</v>
      </c>
      <c r="AX8083" s="280" t="s">
        <v>77</v>
      </c>
      <c r="AY8083" s="281" t="s">
        <v>366</v>
      </c>
    </row>
    <row r="8084" spans="2:51" s="280" customFormat="1">
      <c r="B8084" s="279"/>
      <c r="D8084" s="274" t="s">
        <v>373</v>
      </c>
      <c r="E8084" s="281" t="s">
        <v>1</v>
      </c>
      <c r="F8084" s="282" t="s">
        <v>6506</v>
      </c>
      <c r="H8084" s="283">
        <v>1.08</v>
      </c>
      <c r="L8084" s="279"/>
      <c r="M8084" s="284"/>
      <c r="T8084" s="285"/>
      <c r="AT8084" s="281" t="s">
        <v>373</v>
      </c>
      <c r="AU8084" s="281" t="s">
        <v>90</v>
      </c>
      <c r="AV8084" s="280" t="s">
        <v>90</v>
      </c>
      <c r="AW8084" s="280" t="s">
        <v>31</v>
      </c>
      <c r="AX8084" s="280" t="s">
        <v>77</v>
      </c>
      <c r="AY8084" s="281" t="s">
        <v>366</v>
      </c>
    </row>
    <row r="8085" spans="2:51" s="280" customFormat="1">
      <c r="B8085" s="279"/>
      <c r="D8085" s="274" t="s">
        <v>373</v>
      </c>
      <c r="E8085" s="281" t="s">
        <v>1</v>
      </c>
      <c r="F8085" s="282" t="s">
        <v>6507</v>
      </c>
      <c r="H8085" s="283">
        <v>1.0720000000000001</v>
      </c>
      <c r="L8085" s="279"/>
      <c r="M8085" s="284"/>
      <c r="T8085" s="285"/>
      <c r="AT8085" s="281" t="s">
        <v>373</v>
      </c>
      <c r="AU8085" s="281" t="s">
        <v>90</v>
      </c>
      <c r="AV8085" s="280" t="s">
        <v>90</v>
      </c>
      <c r="AW8085" s="280" t="s">
        <v>31</v>
      </c>
      <c r="AX8085" s="280" t="s">
        <v>77</v>
      </c>
      <c r="AY8085" s="281" t="s">
        <v>366</v>
      </c>
    </row>
    <row r="8086" spans="2:51" s="273" customFormat="1">
      <c r="B8086" s="272"/>
      <c r="D8086" s="274" t="s">
        <v>373</v>
      </c>
      <c r="E8086" s="275" t="s">
        <v>1</v>
      </c>
      <c r="F8086" s="276" t="s">
        <v>1772</v>
      </c>
      <c r="H8086" s="275" t="s">
        <v>1</v>
      </c>
      <c r="L8086" s="272"/>
      <c r="M8086" s="277"/>
      <c r="T8086" s="278"/>
      <c r="AT8086" s="275" t="s">
        <v>373</v>
      </c>
      <c r="AU8086" s="275" t="s">
        <v>90</v>
      </c>
      <c r="AV8086" s="273" t="s">
        <v>84</v>
      </c>
      <c r="AW8086" s="273" t="s">
        <v>31</v>
      </c>
      <c r="AX8086" s="273" t="s">
        <v>77</v>
      </c>
      <c r="AY8086" s="275" t="s">
        <v>366</v>
      </c>
    </row>
    <row r="8087" spans="2:51" s="280" customFormat="1">
      <c r="B8087" s="279"/>
      <c r="D8087" s="274" t="s">
        <v>373</v>
      </c>
      <c r="E8087" s="281" t="s">
        <v>1</v>
      </c>
      <c r="F8087" s="282" t="s">
        <v>6508</v>
      </c>
      <c r="H8087" s="283">
        <v>73.558999999999997</v>
      </c>
      <c r="L8087" s="279"/>
      <c r="M8087" s="284"/>
      <c r="T8087" s="285"/>
      <c r="AT8087" s="281" t="s">
        <v>373</v>
      </c>
      <c r="AU8087" s="281" t="s">
        <v>90</v>
      </c>
      <c r="AV8087" s="280" t="s">
        <v>90</v>
      </c>
      <c r="AW8087" s="280" t="s">
        <v>31</v>
      </c>
      <c r="AX8087" s="280" t="s">
        <v>77</v>
      </c>
      <c r="AY8087" s="281" t="s">
        <v>366</v>
      </c>
    </row>
    <row r="8088" spans="2:51" s="280" customFormat="1">
      <c r="B8088" s="279"/>
      <c r="D8088" s="274" t="s">
        <v>373</v>
      </c>
      <c r="E8088" s="281" t="s">
        <v>1</v>
      </c>
      <c r="F8088" s="282" t="s">
        <v>6509</v>
      </c>
      <c r="H8088" s="283">
        <v>-8.9339999999999993</v>
      </c>
      <c r="L8088" s="279"/>
      <c r="M8088" s="284"/>
      <c r="T8088" s="285"/>
      <c r="AT8088" s="281" t="s">
        <v>373</v>
      </c>
      <c r="AU8088" s="281" t="s">
        <v>90</v>
      </c>
      <c r="AV8088" s="280" t="s">
        <v>90</v>
      </c>
      <c r="AW8088" s="280" t="s">
        <v>31</v>
      </c>
      <c r="AX8088" s="280" t="s">
        <v>77</v>
      </c>
      <c r="AY8088" s="281" t="s">
        <v>366</v>
      </c>
    </row>
    <row r="8089" spans="2:51" s="280" customFormat="1">
      <c r="B8089" s="279"/>
      <c r="D8089" s="274" t="s">
        <v>373</v>
      </c>
      <c r="E8089" s="281" t="s">
        <v>1</v>
      </c>
      <c r="F8089" s="282" t="s">
        <v>6510</v>
      </c>
      <c r="H8089" s="283">
        <v>1.0840000000000001</v>
      </c>
      <c r="L8089" s="279"/>
      <c r="M8089" s="284"/>
      <c r="T8089" s="285"/>
      <c r="AT8089" s="281" t="s">
        <v>373</v>
      </c>
      <c r="AU8089" s="281" t="s">
        <v>90</v>
      </c>
      <c r="AV8089" s="280" t="s">
        <v>90</v>
      </c>
      <c r="AW8089" s="280" t="s">
        <v>31</v>
      </c>
      <c r="AX8089" s="280" t="s">
        <v>77</v>
      </c>
      <c r="AY8089" s="281" t="s">
        <v>366</v>
      </c>
    </row>
    <row r="8090" spans="2:51" s="280" customFormat="1">
      <c r="B8090" s="279"/>
      <c r="D8090" s="274" t="s">
        <v>373</v>
      </c>
      <c r="E8090" s="281" t="s">
        <v>1</v>
      </c>
      <c r="F8090" s="282" t="s">
        <v>6507</v>
      </c>
      <c r="H8090" s="283">
        <v>1.0720000000000001</v>
      </c>
      <c r="L8090" s="279"/>
      <c r="M8090" s="284"/>
      <c r="T8090" s="285"/>
      <c r="AT8090" s="281" t="s">
        <v>373</v>
      </c>
      <c r="AU8090" s="281" t="s">
        <v>90</v>
      </c>
      <c r="AV8090" s="280" t="s">
        <v>90</v>
      </c>
      <c r="AW8090" s="280" t="s">
        <v>31</v>
      </c>
      <c r="AX8090" s="280" t="s">
        <v>77</v>
      </c>
      <c r="AY8090" s="281" t="s">
        <v>366</v>
      </c>
    </row>
    <row r="8091" spans="2:51" s="273" customFormat="1">
      <c r="B8091" s="272"/>
      <c r="D8091" s="274" t="s">
        <v>373</v>
      </c>
      <c r="E8091" s="275" t="s">
        <v>1</v>
      </c>
      <c r="F8091" s="276" t="s">
        <v>1770</v>
      </c>
      <c r="H8091" s="275" t="s">
        <v>1</v>
      </c>
      <c r="L8091" s="272"/>
      <c r="M8091" s="277"/>
      <c r="T8091" s="278"/>
      <c r="AT8091" s="275" t="s">
        <v>373</v>
      </c>
      <c r="AU8091" s="275" t="s">
        <v>90</v>
      </c>
      <c r="AV8091" s="273" t="s">
        <v>84</v>
      </c>
      <c r="AW8091" s="273" t="s">
        <v>31</v>
      </c>
      <c r="AX8091" s="273" t="s">
        <v>77</v>
      </c>
      <c r="AY8091" s="275" t="s">
        <v>366</v>
      </c>
    </row>
    <row r="8092" spans="2:51" s="280" customFormat="1">
      <c r="B8092" s="279"/>
      <c r="D8092" s="274" t="s">
        <v>373</v>
      </c>
      <c r="E8092" s="281" t="s">
        <v>1</v>
      </c>
      <c r="F8092" s="282" t="s">
        <v>6511</v>
      </c>
      <c r="H8092" s="283">
        <v>73.863</v>
      </c>
      <c r="L8092" s="279"/>
      <c r="M8092" s="284"/>
      <c r="T8092" s="285"/>
      <c r="AT8092" s="281" t="s">
        <v>373</v>
      </c>
      <c r="AU8092" s="281" t="s">
        <v>90</v>
      </c>
      <c r="AV8092" s="280" t="s">
        <v>90</v>
      </c>
      <c r="AW8092" s="280" t="s">
        <v>31</v>
      </c>
      <c r="AX8092" s="280" t="s">
        <v>77</v>
      </c>
      <c r="AY8092" s="281" t="s">
        <v>366</v>
      </c>
    </row>
    <row r="8093" spans="2:51" s="280" customFormat="1">
      <c r="B8093" s="279"/>
      <c r="D8093" s="274" t="s">
        <v>373</v>
      </c>
      <c r="E8093" s="281" t="s">
        <v>1</v>
      </c>
      <c r="F8093" s="282" t="s">
        <v>6512</v>
      </c>
      <c r="H8093" s="283">
        <v>-8.9849999999999994</v>
      </c>
      <c r="L8093" s="279"/>
      <c r="M8093" s="284"/>
      <c r="T8093" s="285"/>
      <c r="AT8093" s="281" t="s">
        <v>373</v>
      </c>
      <c r="AU8093" s="281" t="s">
        <v>90</v>
      </c>
      <c r="AV8093" s="280" t="s">
        <v>90</v>
      </c>
      <c r="AW8093" s="280" t="s">
        <v>31</v>
      </c>
      <c r="AX8093" s="280" t="s">
        <v>77</v>
      </c>
      <c r="AY8093" s="281" t="s">
        <v>366</v>
      </c>
    </row>
    <row r="8094" spans="2:51" s="280" customFormat="1">
      <c r="B8094" s="279"/>
      <c r="D8094" s="274" t="s">
        <v>373</v>
      </c>
      <c r="E8094" s="281" t="s">
        <v>1</v>
      </c>
      <c r="F8094" s="282" t="s">
        <v>6513</v>
      </c>
      <c r="H8094" s="283">
        <v>2.1589999999999998</v>
      </c>
      <c r="L8094" s="279"/>
      <c r="M8094" s="284"/>
      <c r="T8094" s="285"/>
      <c r="AT8094" s="281" t="s">
        <v>373</v>
      </c>
      <c r="AU8094" s="281" t="s">
        <v>90</v>
      </c>
      <c r="AV8094" s="280" t="s">
        <v>90</v>
      </c>
      <c r="AW8094" s="280" t="s">
        <v>31</v>
      </c>
      <c r="AX8094" s="280" t="s">
        <v>77</v>
      </c>
      <c r="AY8094" s="281" t="s">
        <v>366</v>
      </c>
    </row>
    <row r="8095" spans="2:51" s="273" customFormat="1">
      <c r="B8095" s="272"/>
      <c r="D8095" s="274" t="s">
        <v>373</v>
      </c>
      <c r="E8095" s="275" t="s">
        <v>1</v>
      </c>
      <c r="F8095" s="276" t="s">
        <v>1600</v>
      </c>
      <c r="H8095" s="275" t="s">
        <v>1</v>
      </c>
      <c r="L8095" s="272"/>
      <c r="M8095" s="277"/>
      <c r="T8095" s="278"/>
      <c r="AT8095" s="275" t="s">
        <v>373</v>
      </c>
      <c r="AU8095" s="275" t="s">
        <v>90</v>
      </c>
      <c r="AV8095" s="273" t="s">
        <v>84</v>
      </c>
      <c r="AW8095" s="273" t="s">
        <v>31</v>
      </c>
      <c r="AX8095" s="273" t="s">
        <v>77</v>
      </c>
      <c r="AY8095" s="275" t="s">
        <v>366</v>
      </c>
    </row>
    <row r="8096" spans="2:51" s="273" customFormat="1">
      <c r="B8096" s="272"/>
      <c r="D8096" s="274" t="s">
        <v>373</v>
      </c>
      <c r="E8096" s="275" t="s">
        <v>1</v>
      </c>
      <c r="F8096" s="276" t="s">
        <v>1806</v>
      </c>
      <c r="H8096" s="275" t="s">
        <v>1</v>
      </c>
      <c r="L8096" s="272"/>
      <c r="M8096" s="277"/>
      <c r="T8096" s="278"/>
      <c r="AT8096" s="275" t="s">
        <v>373</v>
      </c>
      <c r="AU8096" s="275" t="s">
        <v>90</v>
      </c>
      <c r="AV8096" s="273" t="s">
        <v>84</v>
      </c>
      <c r="AW8096" s="273" t="s">
        <v>31</v>
      </c>
      <c r="AX8096" s="273" t="s">
        <v>77</v>
      </c>
      <c r="AY8096" s="275" t="s">
        <v>366</v>
      </c>
    </row>
    <row r="8097" spans="2:51" s="280" customFormat="1">
      <c r="B8097" s="279"/>
      <c r="D8097" s="274" t="s">
        <v>373</v>
      </c>
      <c r="E8097" s="281" t="s">
        <v>1</v>
      </c>
      <c r="F8097" s="282" t="s">
        <v>6514</v>
      </c>
      <c r="H8097" s="283">
        <v>54.18</v>
      </c>
      <c r="L8097" s="279"/>
      <c r="M8097" s="284"/>
      <c r="T8097" s="285"/>
      <c r="AT8097" s="281" t="s">
        <v>373</v>
      </c>
      <c r="AU8097" s="281" t="s">
        <v>90</v>
      </c>
      <c r="AV8097" s="280" t="s">
        <v>90</v>
      </c>
      <c r="AW8097" s="280" t="s">
        <v>31</v>
      </c>
      <c r="AX8097" s="280" t="s">
        <v>77</v>
      </c>
      <c r="AY8097" s="281" t="s">
        <v>366</v>
      </c>
    </row>
    <row r="8098" spans="2:51" s="280" customFormat="1">
      <c r="B8098" s="279"/>
      <c r="D8098" s="274" t="s">
        <v>373</v>
      </c>
      <c r="E8098" s="281" t="s">
        <v>1</v>
      </c>
      <c r="F8098" s="282" t="s">
        <v>6515</v>
      </c>
      <c r="H8098" s="283">
        <v>-9.9649999999999999</v>
      </c>
      <c r="L8098" s="279"/>
      <c r="M8098" s="284"/>
      <c r="T8098" s="285"/>
      <c r="AT8098" s="281" t="s">
        <v>373</v>
      </c>
      <c r="AU8098" s="281" t="s">
        <v>90</v>
      </c>
      <c r="AV8098" s="280" t="s">
        <v>90</v>
      </c>
      <c r="AW8098" s="280" t="s">
        <v>31</v>
      </c>
      <c r="AX8098" s="280" t="s">
        <v>77</v>
      </c>
      <c r="AY8098" s="281" t="s">
        <v>366</v>
      </c>
    </row>
    <row r="8099" spans="2:51" s="280" customFormat="1">
      <c r="B8099" s="279"/>
      <c r="D8099" s="274" t="s">
        <v>373</v>
      </c>
      <c r="E8099" s="281" t="s">
        <v>1</v>
      </c>
      <c r="F8099" s="282" t="s">
        <v>6516</v>
      </c>
      <c r="H8099" s="283">
        <v>1.1599999999999999</v>
      </c>
      <c r="L8099" s="279"/>
      <c r="M8099" s="284"/>
      <c r="T8099" s="285"/>
      <c r="AT8099" s="281" t="s">
        <v>373</v>
      </c>
      <c r="AU8099" s="281" t="s">
        <v>90</v>
      </c>
      <c r="AV8099" s="280" t="s">
        <v>90</v>
      </c>
      <c r="AW8099" s="280" t="s">
        <v>31</v>
      </c>
      <c r="AX8099" s="280" t="s">
        <v>77</v>
      </c>
      <c r="AY8099" s="281" t="s">
        <v>366</v>
      </c>
    </row>
    <row r="8100" spans="2:51" s="280" customFormat="1">
      <c r="B8100" s="279"/>
      <c r="D8100" s="274" t="s">
        <v>373</v>
      </c>
      <c r="E8100" s="281" t="s">
        <v>1</v>
      </c>
      <c r="F8100" s="282" t="s">
        <v>6517</v>
      </c>
      <c r="H8100" s="283">
        <v>86.873999999999995</v>
      </c>
      <c r="L8100" s="279"/>
      <c r="M8100" s="284"/>
      <c r="T8100" s="285"/>
      <c r="AT8100" s="281" t="s">
        <v>373</v>
      </c>
      <c r="AU8100" s="281" t="s">
        <v>90</v>
      </c>
      <c r="AV8100" s="280" t="s">
        <v>90</v>
      </c>
      <c r="AW8100" s="280" t="s">
        <v>31</v>
      </c>
      <c r="AX8100" s="280" t="s">
        <v>77</v>
      </c>
      <c r="AY8100" s="281" t="s">
        <v>366</v>
      </c>
    </row>
    <row r="8101" spans="2:51" s="280" customFormat="1">
      <c r="B8101" s="279"/>
      <c r="D8101" s="274" t="s">
        <v>373</v>
      </c>
      <c r="E8101" s="281" t="s">
        <v>1</v>
      </c>
      <c r="F8101" s="282" t="s">
        <v>6518</v>
      </c>
      <c r="H8101" s="283">
        <v>-17.518000000000001</v>
      </c>
      <c r="L8101" s="279"/>
      <c r="M8101" s="284"/>
      <c r="T8101" s="285"/>
      <c r="AT8101" s="281" t="s">
        <v>373</v>
      </c>
      <c r="AU8101" s="281" t="s">
        <v>90</v>
      </c>
      <c r="AV8101" s="280" t="s">
        <v>90</v>
      </c>
      <c r="AW8101" s="280" t="s">
        <v>31</v>
      </c>
      <c r="AX8101" s="280" t="s">
        <v>77</v>
      </c>
      <c r="AY8101" s="281" t="s">
        <v>366</v>
      </c>
    </row>
    <row r="8102" spans="2:51" s="280" customFormat="1">
      <c r="B8102" s="279"/>
      <c r="D8102" s="274" t="s">
        <v>373</v>
      </c>
      <c r="E8102" s="281" t="s">
        <v>1</v>
      </c>
      <c r="F8102" s="282" t="s">
        <v>6519</v>
      </c>
      <c r="H8102" s="283">
        <v>2.738</v>
      </c>
      <c r="L8102" s="279"/>
      <c r="M8102" s="284"/>
      <c r="T8102" s="285"/>
      <c r="AT8102" s="281" t="s">
        <v>373</v>
      </c>
      <c r="AU8102" s="281" t="s">
        <v>90</v>
      </c>
      <c r="AV8102" s="280" t="s">
        <v>90</v>
      </c>
      <c r="AW8102" s="280" t="s">
        <v>31</v>
      </c>
      <c r="AX8102" s="280" t="s">
        <v>77</v>
      </c>
      <c r="AY8102" s="281" t="s">
        <v>366</v>
      </c>
    </row>
    <row r="8103" spans="2:51" s="280" customFormat="1">
      <c r="B8103" s="279"/>
      <c r="D8103" s="274" t="s">
        <v>373</v>
      </c>
      <c r="E8103" s="281" t="s">
        <v>1</v>
      </c>
      <c r="F8103" s="282" t="s">
        <v>6520</v>
      </c>
      <c r="H8103" s="283">
        <v>51.997999999999998</v>
      </c>
      <c r="L8103" s="279"/>
      <c r="M8103" s="284"/>
      <c r="T8103" s="285"/>
      <c r="AT8103" s="281" t="s">
        <v>373</v>
      </c>
      <c r="AU8103" s="281" t="s">
        <v>90</v>
      </c>
      <c r="AV8103" s="280" t="s">
        <v>90</v>
      </c>
      <c r="AW8103" s="280" t="s">
        <v>31</v>
      </c>
      <c r="AX8103" s="280" t="s">
        <v>77</v>
      </c>
      <c r="AY8103" s="281" t="s">
        <v>366</v>
      </c>
    </row>
    <row r="8104" spans="2:51" s="280" customFormat="1">
      <c r="B8104" s="279"/>
      <c r="D8104" s="274" t="s">
        <v>373</v>
      </c>
      <c r="E8104" s="281" t="s">
        <v>1</v>
      </c>
      <c r="F8104" s="282" t="s">
        <v>6521</v>
      </c>
      <c r="H8104" s="283">
        <v>-15.952</v>
      </c>
      <c r="L8104" s="279"/>
      <c r="M8104" s="284"/>
      <c r="T8104" s="285"/>
      <c r="AT8104" s="281" t="s">
        <v>373</v>
      </c>
      <c r="AU8104" s="281" t="s">
        <v>90</v>
      </c>
      <c r="AV8104" s="280" t="s">
        <v>90</v>
      </c>
      <c r="AW8104" s="280" t="s">
        <v>31</v>
      </c>
      <c r="AX8104" s="280" t="s">
        <v>77</v>
      </c>
      <c r="AY8104" s="281" t="s">
        <v>366</v>
      </c>
    </row>
    <row r="8105" spans="2:51" s="280" customFormat="1">
      <c r="B8105" s="279"/>
      <c r="D8105" s="274" t="s">
        <v>373</v>
      </c>
      <c r="E8105" s="281" t="s">
        <v>1</v>
      </c>
      <c r="F8105" s="282" t="s">
        <v>6522</v>
      </c>
      <c r="H8105" s="283">
        <v>1.6080000000000001</v>
      </c>
      <c r="L8105" s="279"/>
      <c r="M8105" s="284"/>
      <c r="T8105" s="285"/>
      <c r="AT8105" s="281" t="s">
        <v>373</v>
      </c>
      <c r="AU8105" s="281" t="s">
        <v>90</v>
      </c>
      <c r="AV8105" s="280" t="s">
        <v>90</v>
      </c>
      <c r="AW8105" s="280" t="s">
        <v>31</v>
      </c>
      <c r="AX8105" s="280" t="s">
        <v>77</v>
      </c>
      <c r="AY8105" s="281" t="s">
        <v>366</v>
      </c>
    </row>
    <row r="8106" spans="2:51" s="273" customFormat="1">
      <c r="B8106" s="272"/>
      <c r="D8106" s="274" t="s">
        <v>373</v>
      </c>
      <c r="E8106" s="275" t="s">
        <v>1</v>
      </c>
      <c r="F8106" s="276" t="s">
        <v>2016</v>
      </c>
      <c r="H8106" s="275" t="s">
        <v>1</v>
      </c>
      <c r="L8106" s="272"/>
      <c r="M8106" s="277"/>
      <c r="T8106" s="278"/>
      <c r="AT8106" s="275" t="s">
        <v>373</v>
      </c>
      <c r="AU8106" s="275" t="s">
        <v>90</v>
      </c>
      <c r="AV8106" s="273" t="s">
        <v>84</v>
      </c>
      <c r="AW8106" s="273" t="s">
        <v>31</v>
      </c>
      <c r="AX8106" s="273" t="s">
        <v>77</v>
      </c>
      <c r="AY8106" s="275" t="s">
        <v>366</v>
      </c>
    </row>
    <row r="8107" spans="2:51" s="280" customFormat="1">
      <c r="B8107" s="279"/>
      <c r="D8107" s="274" t="s">
        <v>373</v>
      </c>
      <c r="E8107" s="281" t="s">
        <v>1</v>
      </c>
      <c r="F8107" s="282" t="s">
        <v>6523</v>
      </c>
      <c r="H8107" s="283">
        <v>28.111999999999998</v>
      </c>
      <c r="L8107" s="279"/>
      <c r="M8107" s="284"/>
      <c r="T8107" s="285"/>
      <c r="AT8107" s="281" t="s">
        <v>373</v>
      </c>
      <c r="AU8107" s="281" t="s">
        <v>90</v>
      </c>
      <c r="AV8107" s="280" t="s">
        <v>90</v>
      </c>
      <c r="AW8107" s="280" t="s">
        <v>31</v>
      </c>
      <c r="AX8107" s="280" t="s">
        <v>77</v>
      </c>
      <c r="AY8107" s="281" t="s">
        <v>366</v>
      </c>
    </row>
    <row r="8108" spans="2:51" s="280" customFormat="1">
      <c r="B8108" s="279"/>
      <c r="D8108" s="274" t="s">
        <v>373</v>
      </c>
      <c r="E8108" s="281" t="s">
        <v>1</v>
      </c>
      <c r="F8108" s="282" t="s">
        <v>1988</v>
      </c>
      <c r="H8108" s="283">
        <v>-2.2789999999999999</v>
      </c>
      <c r="L8108" s="279"/>
      <c r="M8108" s="284"/>
      <c r="T8108" s="285"/>
      <c r="AT8108" s="281" t="s">
        <v>373</v>
      </c>
      <c r="AU8108" s="281" t="s">
        <v>90</v>
      </c>
      <c r="AV8108" s="280" t="s">
        <v>90</v>
      </c>
      <c r="AW8108" s="280" t="s">
        <v>31</v>
      </c>
      <c r="AX8108" s="280" t="s">
        <v>77</v>
      </c>
      <c r="AY8108" s="281" t="s">
        <v>366</v>
      </c>
    </row>
    <row r="8109" spans="2:51" s="273" customFormat="1">
      <c r="B8109" s="272"/>
      <c r="D8109" s="274" t="s">
        <v>373</v>
      </c>
      <c r="E8109" s="275" t="s">
        <v>1</v>
      </c>
      <c r="F8109" s="276" t="s">
        <v>1799</v>
      </c>
      <c r="H8109" s="275" t="s">
        <v>1</v>
      </c>
      <c r="L8109" s="272"/>
      <c r="M8109" s="277"/>
      <c r="T8109" s="278"/>
      <c r="AT8109" s="275" t="s">
        <v>373</v>
      </c>
      <c r="AU8109" s="275" t="s">
        <v>90</v>
      </c>
      <c r="AV8109" s="273" t="s">
        <v>84</v>
      </c>
      <c r="AW8109" s="273" t="s">
        <v>31</v>
      </c>
      <c r="AX8109" s="273" t="s">
        <v>77</v>
      </c>
      <c r="AY8109" s="275" t="s">
        <v>366</v>
      </c>
    </row>
    <row r="8110" spans="2:51" s="280" customFormat="1">
      <c r="B8110" s="279"/>
      <c r="D8110" s="274" t="s">
        <v>373</v>
      </c>
      <c r="E8110" s="281" t="s">
        <v>1</v>
      </c>
      <c r="F8110" s="282" t="s">
        <v>6524</v>
      </c>
      <c r="H8110" s="283">
        <v>56.088000000000001</v>
      </c>
      <c r="L8110" s="279"/>
      <c r="M8110" s="284"/>
      <c r="T8110" s="285"/>
      <c r="AT8110" s="281" t="s">
        <v>373</v>
      </c>
      <c r="AU8110" s="281" t="s">
        <v>90</v>
      </c>
      <c r="AV8110" s="280" t="s">
        <v>90</v>
      </c>
      <c r="AW8110" s="280" t="s">
        <v>31</v>
      </c>
      <c r="AX8110" s="280" t="s">
        <v>77</v>
      </c>
      <c r="AY8110" s="281" t="s">
        <v>366</v>
      </c>
    </row>
    <row r="8111" spans="2:51" s="280" customFormat="1">
      <c r="B8111" s="279"/>
      <c r="D8111" s="274" t="s">
        <v>373</v>
      </c>
      <c r="E8111" s="281" t="s">
        <v>1</v>
      </c>
      <c r="F8111" s="282" t="s">
        <v>6525</v>
      </c>
      <c r="H8111" s="283">
        <v>-8.0190000000000001</v>
      </c>
      <c r="L8111" s="279"/>
      <c r="M8111" s="284"/>
      <c r="T8111" s="285"/>
      <c r="AT8111" s="281" t="s">
        <v>373</v>
      </c>
      <c r="AU8111" s="281" t="s">
        <v>90</v>
      </c>
      <c r="AV8111" s="280" t="s">
        <v>90</v>
      </c>
      <c r="AW8111" s="280" t="s">
        <v>31</v>
      </c>
      <c r="AX8111" s="280" t="s">
        <v>77</v>
      </c>
      <c r="AY8111" s="281" t="s">
        <v>366</v>
      </c>
    </row>
    <row r="8112" spans="2:51" s="280" customFormat="1">
      <c r="B8112" s="279"/>
      <c r="D8112" s="274" t="s">
        <v>373</v>
      </c>
      <c r="E8112" s="281" t="s">
        <v>1</v>
      </c>
      <c r="F8112" s="282" t="s">
        <v>1841</v>
      </c>
      <c r="H8112" s="283">
        <v>1.383</v>
      </c>
      <c r="L8112" s="279"/>
      <c r="M8112" s="284"/>
      <c r="T8112" s="285"/>
      <c r="AT8112" s="281" t="s">
        <v>373</v>
      </c>
      <c r="AU8112" s="281" t="s">
        <v>90</v>
      </c>
      <c r="AV8112" s="280" t="s">
        <v>90</v>
      </c>
      <c r="AW8112" s="280" t="s">
        <v>31</v>
      </c>
      <c r="AX8112" s="280" t="s">
        <v>77</v>
      </c>
      <c r="AY8112" s="281" t="s">
        <v>366</v>
      </c>
    </row>
    <row r="8113" spans="2:51" s="273" customFormat="1">
      <c r="B8113" s="272"/>
      <c r="D8113" s="274" t="s">
        <v>373</v>
      </c>
      <c r="E8113" s="275" t="s">
        <v>1</v>
      </c>
      <c r="F8113" s="276" t="s">
        <v>1797</v>
      </c>
      <c r="H8113" s="275" t="s">
        <v>1</v>
      </c>
      <c r="L8113" s="272"/>
      <c r="M8113" s="277"/>
      <c r="T8113" s="278"/>
      <c r="AT8113" s="275" t="s">
        <v>373</v>
      </c>
      <c r="AU8113" s="275" t="s">
        <v>90</v>
      </c>
      <c r="AV8113" s="273" t="s">
        <v>84</v>
      </c>
      <c r="AW8113" s="273" t="s">
        <v>31</v>
      </c>
      <c r="AX8113" s="273" t="s">
        <v>77</v>
      </c>
      <c r="AY8113" s="275" t="s">
        <v>366</v>
      </c>
    </row>
    <row r="8114" spans="2:51" s="280" customFormat="1">
      <c r="B8114" s="279"/>
      <c r="D8114" s="274" t="s">
        <v>373</v>
      </c>
      <c r="E8114" s="281" t="s">
        <v>1</v>
      </c>
      <c r="F8114" s="282" t="s">
        <v>6526</v>
      </c>
      <c r="H8114" s="283">
        <v>58.106000000000002</v>
      </c>
      <c r="L8114" s="279"/>
      <c r="M8114" s="284"/>
      <c r="T8114" s="285"/>
      <c r="AT8114" s="281" t="s">
        <v>373</v>
      </c>
      <c r="AU8114" s="281" t="s">
        <v>90</v>
      </c>
      <c r="AV8114" s="280" t="s">
        <v>90</v>
      </c>
      <c r="AW8114" s="280" t="s">
        <v>31</v>
      </c>
      <c r="AX8114" s="280" t="s">
        <v>77</v>
      </c>
      <c r="AY8114" s="281" t="s">
        <v>366</v>
      </c>
    </row>
    <row r="8115" spans="2:51" s="280" customFormat="1">
      <c r="B8115" s="279"/>
      <c r="D8115" s="274" t="s">
        <v>373</v>
      </c>
      <c r="E8115" s="281" t="s">
        <v>1</v>
      </c>
      <c r="F8115" s="282" t="s">
        <v>6527</v>
      </c>
      <c r="H8115" s="283">
        <v>-8.9909999999999997</v>
      </c>
      <c r="L8115" s="279"/>
      <c r="M8115" s="284"/>
      <c r="T8115" s="285"/>
      <c r="AT8115" s="281" t="s">
        <v>373</v>
      </c>
      <c r="AU8115" s="281" t="s">
        <v>90</v>
      </c>
      <c r="AV8115" s="280" t="s">
        <v>90</v>
      </c>
      <c r="AW8115" s="280" t="s">
        <v>31</v>
      </c>
      <c r="AX8115" s="280" t="s">
        <v>77</v>
      </c>
      <c r="AY8115" s="281" t="s">
        <v>366</v>
      </c>
    </row>
    <row r="8116" spans="2:51" s="280" customFormat="1">
      <c r="B8116" s="279"/>
      <c r="D8116" s="274" t="s">
        <v>373</v>
      </c>
      <c r="E8116" s="281" t="s">
        <v>1</v>
      </c>
      <c r="F8116" s="282" t="s">
        <v>1845</v>
      </c>
      <c r="H8116" s="283">
        <v>1.425</v>
      </c>
      <c r="L8116" s="279"/>
      <c r="M8116" s="284"/>
      <c r="T8116" s="285"/>
      <c r="AT8116" s="281" t="s">
        <v>373</v>
      </c>
      <c r="AU8116" s="281" t="s">
        <v>90</v>
      </c>
      <c r="AV8116" s="280" t="s">
        <v>90</v>
      </c>
      <c r="AW8116" s="280" t="s">
        <v>31</v>
      </c>
      <c r="AX8116" s="280" t="s">
        <v>77</v>
      </c>
      <c r="AY8116" s="281" t="s">
        <v>366</v>
      </c>
    </row>
    <row r="8117" spans="2:51" s="273" customFormat="1">
      <c r="B8117" s="272"/>
      <c r="D8117" s="274" t="s">
        <v>373</v>
      </c>
      <c r="E8117" s="275" t="s">
        <v>1</v>
      </c>
      <c r="F8117" s="276" t="s">
        <v>1795</v>
      </c>
      <c r="H8117" s="275" t="s">
        <v>1</v>
      </c>
      <c r="L8117" s="272"/>
      <c r="M8117" s="277"/>
      <c r="T8117" s="278"/>
      <c r="AT8117" s="275" t="s">
        <v>373</v>
      </c>
      <c r="AU8117" s="275" t="s">
        <v>90</v>
      </c>
      <c r="AV8117" s="273" t="s">
        <v>84</v>
      </c>
      <c r="AW8117" s="273" t="s">
        <v>31</v>
      </c>
      <c r="AX8117" s="273" t="s">
        <v>77</v>
      </c>
      <c r="AY8117" s="275" t="s">
        <v>366</v>
      </c>
    </row>
    <row r="8118" spans="2:51" s="280" customFormat="1">
      <c r="B8118" s="279"/>
      <c r="D8118" s="274" t="s">
        <v>373</v>
      </c>
      <c r="E8118" s="281" t="s">
        <v>1</v>
      </c>
      <c r="F8118" s="282" t="s">
        <v>6528</v>
      </c>
      <c r="H8118" s="283">
        <v>44.356999999999999</v>
      </c>
      <c r="L8118" s="279"/>
      <c r="M8118" s="284"/>
      <c r="T8118" s="285"/>
      <c r="AT8118" s="281" t="s">
        <v>373</v>
      </c>
      <c r="AU8118" s="281" t="s">
        <v>90</v>
      </c>
      <c r="AV8118" s="280" t="s">
        <v>90</v>
      </c>
      <c r="AW8118" s="280" t="s">
        <v>31</v>
      </c>
      <c r="AX8118" s="280" t="s">
        <v>77</v>
      </c>
      <c r="AY8118" s="281" t="s">
        <v>366</v>
      </c>
    </row>
    <row r="8119" spans="2:51" s="280" customFormat="1">
      <c r="B8119" s="279"/>
      <c r="D8119" s="274" t="s">
        <v>373</v>
      </c>
      <c r="E8119" s="281" t="s">
        <v>1</v>
      </c>
      <c r="F8119" s="282" t="s">
        <v>6529</v>
      </c>
      <c r="H8119" s="283">
        <v>-5.1040000000000001</v>
      </c>
      <c r="L8119" s="279"/>
      <c r="M8119" s="284"/>
      <c r="T8119" s="285"/>
      <c r="AT8119" s="281" t="s">
        <v>373</v>
      </c>
      <c r="AU8119" s="281" t="s">
        <v>90</v>
      </c>
      <c r="AV8119" s="280" t="s">
        <v>90</v>
      </c>
      <c r="AW8119" s="280" t="s">
        <v>31</v>
      </c>
      <c r="AX8119" s="280" t="s">
        <v>77</v>
      </c>
      <c r="AY8119" s="281" t="s">
        <v>366</v>
      </c>
    </row>
    <row r="8120" spans="2:51" s="280" customFormat="1">
      <c r="B8120" s="279"/>
      <c r="D8120" s="274" t="s">
        <v>373</v>
      </c>
      <c r="E8120" s="281" t="s">
        <v>1</v>
      </c>
      <c r="F8120" s="282" t="s">
        <v>1838</v>
      </c>
      <c r="H8120" s="283">
        <v>0.69</v>
      </c>
      <c r="L8120" s="279"/>
      <c r="M8120" s="284"/>
      <c r="T8120" s="285"/>
      <c r="AT8120" s="281" t="s">
        <v>373</v>
      </c>
      <c r="AU8120" s="281" t="s">
        <v>90</v>
      </c>
      <c r="AV8120" s="280" t="s">
        <v>90</v>
      </c>
      <c r="AW8120" s="280" t="s">
        <v>31</v>
      </c>
      <c r="AX8120" s="280" t="s">
        <v>77</v>
      </c>
      <c r="AY8120" s="281" t="s">
        <v>366</v>
      </c>
    </row>
    <row r="8121" spans="2:51" s="273" customFormat="1">
      <c r="B8121" s="272"/>
      <c r="D8121" s="274" t="s">
        <v>373</v>
      </c>
      <c r="E8121" s="275" t="s">
        <v>1</v>
      </c>
      <c r="F8121" s="276" t="s">
        <v>1793</v>
      </c>
      <c r="H8121" s="275" t="s">
        <v>1</v>
      </c>
      <c r="L8121" s="272"/>
      <c r="M8121" s="277"/>
      <c r="T8121" s="278"/>
      <c r="AT8121" s="275" t="s">
        <v>373</v>
      </c>
      <c r="AU8121" s="275" t="s">
        <v>90</v>
      </c>
      <c r="AV8121" s="273" t="s">
        <v>84</v>
      </c>
      <c r="AW8121" s="273" t="s">
        <v>31</v>
      </c>
      <c r="AX8121" s="273" t="s">
        <v>77</v>
      </c>
      <c r="AY8121" s="275" t="s">
        <v>366</v>
      </c>
    </row>
    <row r="8122" spans="2:51" s="280" customFormat="1">
      <c r="B8122" s="279"/>
      <c r="D8122" s="274" t="s">
        <v>373</v>
      </c>
      <c r="E8122" s="281" t="s">
        <v>1</v>
      </c>
      <c r="F8122" s="282" t="s">
        <v>6530</v>
      </c>
      <c r="H8122" s="283">
        <v>56.875</v>
      </c>
      <c r="L8122" s="279"/>
      <c r="M8122" s="284"/>
      <c r="T8122" s="285"/>
      <c r="AT8122" s="281" t="s">
        <v>373</v>
      </c>
      <c r="AU8122" s="281" t="s">
        <v>90</v>
      </c>
      <c r="AV8122" s="280" t="s">
        <v>90</v>
      </c>
      <c r="AW8122" s="280" t="s">
        <v>31</v>
      </c>
      <c r="AX8122" s="280" t="s">
        <v>77</v>
      </c>
      <c r="AY8122" s="281" t="s">
        <v>366</v>
      </c>
    </row>
    <row r="8123" spans="2:51" s="280" customFormat="1">
      <c r="B8123" s="279"/>
      <c r="D8123" s="274" t="s">
        <v>373</v>
      </c>
      <c r="E8123" s="281" t="s">
        <v>1</v>
      </c>
      <c r="F8123" s="282" t="s">
        <v>6525</v>
      </c>
      <c r="H8123" s="283">
        <v>-8.0190000000000001</v>
      </c>
      <c r="L8123" s="279"/>
      <c r="M8123" s="284"/>
      <c r="T8123" s="285"/>
      <c r="AT8123" s="281" t="s">
        <v>373</v>
      </c>
      <c r="AU8123" s="281" t="s">
        <v>90</v>
      </c>
      <c r="AV8123" s="280" t="s">
        <v>90</v>
      </c>
      <c r="AW8123" s="280" t="s">
        <v>31</v>
      </c>
      <c r="AX8123" s="280" t="s">
        <v>77</v>
      </c>
      <c r="AY8123" s="281" t="s">
        <v>366</v>
      </c>
    </row>
    <row r="8124" spans="2:51" s="280" customFormat="1">
      <c r="B8124" s="279"/>
      <c r="D8124" s="274" t="s">
        <v>373</v>
      </c>
      <c r="E8124" s="281" t="s">
        <v>1</v>
      </c>
      <c r="F8124" s="282" t="s">
        <v>1841</v>
      </c>
      <c r="H8124" s="283">
        <v>1.383</v>
      </c>
      <c r="L8124" s="279"/>
      <c r="M8124" s="284"/>
      <c r="T8124" s="285"/>
      <c r="AT8124" s="281" t="s">
        <v>373</v>
      </c>
      <c r="AU8124" s="281" t="s">
        <v>90</v>
      </c>
      <c r="AV8124" s="280" t="s">
        <v>90</v>
      </c>
      <c r="AW8124" s="280" t="s">
        <v>31</v>
      </c>
      <c r="AX8124" s="280" t="s">
        <v>77</v>
      </c>
      <c r="AY8124" s="281" t="s">
        <v>366</v>
      </c>
    </row>
    <row r="8125" spans="2:51" s="294" customFormat="1">
      <c r="B8125" s="293"/>
      <c r="D8125" s="274" t="s">
        <v>373</v>
      </c>
      <c r="E8125" s="295" t="s">
        <v>6531</v>
      </c>
      <c r="F8125" s="296" t="s">
        <v>397</v>
      </c>
      <c r="H8125" s="297">
        <v>1075.6500000000001</v>
      </c>
      <c r="L8125" s="293"/>
      <c r="M8125" s="298"/>
      <c r="T8125" s="299"/>
      <c r="AT8125" s="295" t="s">
        <v>373</v>
      </c>
      <c r="AU8125" s="295" t="s">
        <v>90</v>
      </c>
      <c r="AV8125" s="294" t="s">
        <v>149</v>
      </c>
      <c r="AW8125" s="294" t="s">
        <v>31</v>
      </c>
      <c r="AX8125" s="294" t="s">
        <v>77</v>
      </c>
      <c r="AY8125" s="295" t="s">
        <v>366</v>
      </c>
    </row>
    <row r="8126" spans="2:51" s="273" customFormat="1">
      <c r="B8126" s="272"/>
      <c r="D8126" s="274" t="s">
        <v>373</v>
      </c>
      <c r="E8126" s="275" t="s">
        <v>1</v>
      </c>
      <c r="F8126" s="276" t="s">
        <v>6532</v>
      </c>
      <c r="H8126" s="275" t="s">
        <v>1</v>
      </c>
      <c r="L8126" s="272"/>
      <c r="M8126" s="277"/>
      <c r="T8126" s="278"/>
      <c r="AT8126" s="275" t="s">
        <v>373</v>
      </c>
      <c r="AU8126" s="275" t="s">
        <v>90</v>
      </c>
      <c r="AV8126" s="273" t="s">
        <v>84</v>
      </c>
      <c r="AW8126" s="273" t="s">
        <v>31</v>
      </c>
      <c r="AX8126" s="273" t="s">
        <v>77</v>
      </c>
      <c r="AY8126" s="275" t="s">
        <v>366</v>
      </c>
    </row>
    <row r="8127" spans="2:51" s="280" customFormat="1">
      <c r="B8127" s="279"/>
      <c r="D8127" s="274" t="s">
        <v>373</v>
      </c>
      <c r="E8127" s="281" t="s">
        <v>1</v>
      </c>
      <c r="F8127" s="282" t="s">
        <v>6533</v>
      </c>
      <c r="H8127" s="283">
        <v>2345.87</v>
      </c>
      <c r="L8127" s="279"/>
      <c r="M8127" s="284"/>
      <c r="T8127" s="285"/>
      <c r="AT8127" s="281" t="s">
        <v>373</v>
      </c>
      <c r="AU8127" s="281" t="s">
        <v>90</v>
      </c>
      <c r="AV8127" s="280" t="s">
        <v>90</v>
      </c>
      <c r="AW8127" s="280" t="s">
        <v>31</v>
      </c>
      <c r="AX8127" s="280" t="s">
        <v>77</v>
      </c>
      <c r="AY8127" s="281" t="s">
        <v>366</v>
      </c>
    </row>
    <row r="8128" spans="2:51" s="287" customFormat="1">
      <c r="B8128" s="286"/>
      <c r="D8128" s="274" t="s">
        <v>373</v>
      </c>
      <c r="E8128" s="288" t="s">
        <v>245</v>
      </c>
      <c r="F8128" s="289" t="s">
        <v>378</v>
      </c>
      <c r="H8128" s="290">
        <v>8797.3169999999991</v>
      </c>
      <c r="L8128" s="286"/>
      <c r="M8128" s="291"/>
      <c r="T8128" s="292"/>
      <c r="AT8128" s="288" t="s">
        <v>373</v>
      </c>
      <c r="AU8128" s="288" t="s">
        <v>90</v>
      </c>
      <c r="AV8128" s="287" t="s">
        <v>371</v>
      </c>
      <c r="AW8128" s="287" t="s">
        <v>31</v>
      </c>
      <c r="AX8128" s="287" t="s">
        <v>84</v>
      </c>
      <c r="AY8128" s="288" t="s">
        <v>366</v>
      </c>
    </row>
    <row r="8129" spans="2:65" s="74" customFormat="1" ht="24.2" customHeight="1">
      <c r="B8129" s="73"/>
      <c r="C8129" s="260" t="s">
        <v>6534</v>
      </c>
      <c r="D8129" s="260" t="s">
        <v>368</v>
      </c>
      <c r="E8129" s="261" t="s">
        <v>6535</v>
      </c>
      <c r="F8129" s="262" t="s">
        <v>6536</v>
      </c>
      <c r="G8129" s="263" t="s">
        <v>249</v>
      </c>
      <c r="H8129" s="264">
        <v>8797.3169999999991</v>
      </c>
      <c r="I8129" s="26"/>
      <c r="J8129" s="266">
        <f>ROUND(I8129*H8129,2)</f>
        <v>0</v>
      </c>
      <c r="K8129" s="267"/>
      <c r="L8129" s="73"/>
      <c r="M8129" s="27" t="s">
        <v>1</v>
      </c>
      <c r="N8129" s="233" t="s">
        <v>43</v>
      </c>
      <c r="P8129" s="269">
        <f>O8129*H8129</f>
        <v>0</v>
      </c>
      <c r="Q8129" s="269">
        <v>1.2999999999999999E-4</v>
      </c>
      <c r="R8129" s="269">
        <f>Q8129*H8129</f>
        <v>1.1436512099999998</v>
      </c>
      <c r="S8129" s="269">
        <v>0</v>
      </c>
      <c r="T8129" s="270">
        <f>S8129*H8129</f>
        <v>0</v>
      </c>
      <c r="AR8129" s="271" t="s">
        <v>495</v>
      </c>
      <c r="AT8129" s="271" t="s">
        <v>368</v>
      </c>
      <c r="AU8129" s="271" t="s">
        <v>90</v>
      </c>
      <c r="AY8129" s="53" t="s">
        <v>366</v>
      </c>
      <c r="BE8129" s="179">
        <f>IF(N8129="základná",J8129,0)</f>
        <v>0</v>
      </c>
      <c r="BF8129" s="179">
        <f>IF(N8129="znížená",J8129,0)</f>
        <v>0</v>
      </c>
      <c r="BG8129" s="179">
        <f>IF(N8129="zákl. prenesená",J8129,0)</f>
        <v>0</v>
      </c>
      <c r="BH8129" s="179">
        <f>IF(N8129="zníž. prenesená",J8129,0)</f>
        <v>0</v>
      </c>
      <c r="BI8129" s="179">
        <f>IF(N8129="nulová",J8129,0)</f>
        <v>0</v>
      </c>
      <c r="BJ8129" s="53" t="s">
        <v>90</v>
      </c>
      <c r="BK8129" s="179">
        <f>ROUND(I8129*H8129,2)</f>
        <v>0</v>
      </c>
      <c r="BL8129" s="53" t="s">
        <v>495</v>
      </c>
      <c r="BM8129" s="271" t="s">
        <v>6537</v>
      </c>
    </row>
    <row r="8130" spans="2:65" s="280" customFormat="1">
      <c r="B8130" s="279"/>
      <c r="D8130" s="274" t="s">
        <v>373</v>
      </c>
      <c r="E8130" s="281" t="s">
        <v>1</v>
      </c>
      <c r="F8130" s="282" t="s">
        <v>245</v>
      </c>
      <c r="H8130" s="283">
        <v>8797.3169999999991</v>
      </c>
      <c r="L8130" s="279"/>
      <c r="M8130" s="284"/>
      <c r="T8130" s="285"/>
      <c r="AT8130" s="281" t="s">
        <v>373</v>
      </c>
      <c r="AU8130" s="281" t="s">
        <v>90</v>
      </c>
      <c r="AV8130" s="280" t="s">
        <v>90</v>
      </c>
      <c r="AW8130" s="280" t="s">
        <v>31</v>
      </c>
      <c r="AX8130" s="280" t="s">
        <v>84</v>
      </c>
      <c r="AY8130" s="281" t="s">
        <v>366</v>
      </c>
    </row>
    <row r="8131" spans="2:65" s="74" customFormat="1" ht="24.2" customHeight="1">
      <c r="B8131" s="73"/>
      <c r="C8131" s="260" t="s">
        <v>6538</v>
      </c>
      <c r="D8131" s="260" t="s">
        <v>368</v>
      </c>
      <c r="E8131" s="261" t="s">
        <v>6539</v>
      </c>
      <c r="F8131" s="262" t="s">
        <v>6540</v>
      </c>
      <c r="G8131" s="263" t="s">
        <v>249</v>
      </c>
      <c r="H8131" s="264">
        <v>235.65600000000001</v>
      </c>
      <c r="I8131" s="26"/>
      <c r="J8131" s="266">
        <f>ROUND(I8131*H8131,2)</f>
        <v>0</v>
      </c>
      <c r="K8131" s="267"/>
      <c r="L8131" s="73"/>
      <c r="M8131" s="27" t="s">
        <v>1</v>
      </c>
      <c r="N8131" s="233" t="s">
        <v>43</v>
      </c>
      <c r="P8131" s="269">
        <f>O8131*H8131</f>
        <v>0</v>
      </c>
      <c r="Q8131" s="269">
        <v>0</v>
      </c>
      <c r="R8131" s="269">
        <f>Q8131*H8131</f>
        <v>0</v>
      </c>
      <c r="S8131" s="269">
        <v>0</v>
      </c>
      <c r="T8131" s="270">
        <f>S8131*H8131</f>
        <v>0</v>
      </c>
      <c r="AR8131" s="271" t="s">
        <v>495</v>
      </c>
      <c r="AT8131" s="271" t="s">
        <v>368</v>
      </c>
      <c r="AU8131" s="271" t="s">
        <v>90</v>
      </c>
      <c r="AY8131" s="53" t="s">
        <v>366</v>
      </c>
      <c r="BE8131" s="179">
        <f>IF(N8131="základná",J8131,0)</f>
        <v>0</v>
      </c>
      <c r="BF8131" s="179">
        <f>IF(N8131="znížená",J8131,0)</f>
        <v>0</v>
      </c>
      <c r="BG8131" s="179">
        <f>IF(N8131="zákl. prenesená",J8131,0)</f>
        <v>0</v>
      </c>
      <c r="BH8131" s="179">
        <f>IF(N8131="zníž. prenesená",J8131,0)</f>
        <v>0</v>
      </c>
      <c r="BI8131" s="179">
        <f>IF(N8131="nulová",J8131,0)</f>
        <v>0</v>
      </c>
      <c r="BJ8131" s="53" t="s">
        <v>90</v>
      </c>
      <c r="BK8131" s="179">
        <f>ROUND(I8131*H8131,2)</f>
        <v>0</v>
      </c>
      <c r="BL8131" s="53" t="s">
        <v>495</v>
      </c>
      <c r="BM8131" s="271" t="s">
        <v>6541</v>
      </c>
    </row>
    <row r="8132" spans="2:65" s="273" customFormat="1">
      <c r="B8132" s="272"/>
      <c r="D8132" s="274" t="s">
        <v>373</v>
      </c>
      <c r="E8132" s="275" t="s">
        <v>1</v>
      </c>
      <c r="F8132" s="276" t="s">
        <v>1649</v>
      </c>
      <c r="H8132" s="275" t="s">
        <v>1</v>
      </c>
      <c r="L8132" s="272"/>
      <c r="M8132" s="277"/>
      <c r="T8132" s="278"/>
      <c r="AT8132" s="275" t="s">
        <v>373</v>
      </c>
      <c r="AU8132" s="275" t="s">
        <v>90</v>
      </c>
      <c r="AV8132" s="273" t="s">
        <v>84</v>
      </c>
      <c r="AW8132" s="273" t="s">
        <v>31</v>
      </c>
      <c r="AX8132" s="273" t="s">
        <v>77</v>
      </c>
      <c r="AY8132" s="275" t="s">
        <v>366</v>
      </c>
    </row>
    <row r="8133" spans="2:65" s="273" customFormat="1">
      <c r="B8133" s="272"/>
      <c r="D8133" s="274" t="s">
        <v>373</v>
      </c>
      <c r="E8133" s="275" t="s">
        <v>1</v>
      </c>
      <c r="F8133" s="276" t="s">
        <v>6542</v>
      </c>
      <c r="H8133" s="275" t="s">
        <v>1</v>
      </c>
      <c r="L8133" s="272"/>
      <c r="M8133" s="277"/>
      <c r="T8133" s="278"/>
      <c r="AT8133" s="275" t="s">
        <v>373</v>
      </c>
      <c r="AU8133" s="275" t="s">
        <v>90</v>
      </c>
      <c r="AV8133" s="273" t="s">
        <v>84</v>
      </c>
      <c r="AW8133" s="273" t="s">
        <v>31</v>
      </c>
      <c r="AX8133" s="273" t="s">
        <v>77</v>
      </c>
      <c r="AY8133" s="275" t="s">
        <v>366</v>
      </c>
    </row>
    <row r="8134" spans="2:65" s="280" customFormat="1">
      <c r="B8134" s="279"/>
      <c r="D8134" s="274" t="s">
        <v>373</v>
      </c>
      <c r="E8134" s="281" t="s">
        <v>1</v>
      </c>
      <c r="F8134" s="282" t="s">
        <v>6543</v>
      </c>
      <c r="H8134" s="283">
        <v>11.28</v>
      </c>
      <c r="L8134" s="279"/>
      <c r="M8134" s="284"/>
      <c r="T8134" s="285"/>
      <c r="AT8134" s="281" t="s">
        <v>373</v>
      </c>
      <c r="AU8134" s="281" t="s">
        <v>90</v>
      </c>
      <c r="AV8134" s="280" t="s">
        <v>90</v>
      </c>
      <c r="AW8134" s="280" t="s">
        <v>31</v>
      </c>
      <c r="AX8134" s="280" t="s">
        <v>77</v>
      </c>
      <c r="AY8134" s="281" t="s">
        <v>366</v>
      </c>
    </row>
    <row r="8135" spans="2:65" s="280" customFormat="1" ht="22.5">
      <c r="B8135" s="279"/>
      <c r="D8135" s="274" t="s">
        <v>373</v>
      </c>
      <c r="E8135" s="281" t="s">
        <v>1</v>
      </c>
      <c r="F8135" s="282" t="s">
        <v>6544</v>
      </c>
      <c r="H8135" s="283">
        <v>7.6319999999999997</v>
      </c>
      <c r="L8135" s="279"/>
      <c r="M8135" s="284"/>
      <c r="T8135" s="285"/>
      <c r="AT8135" s="281" t="s">
        <v>373</v>
      </c>
      <c r="AU8135" s="281" t="s">
        <v>90</v>
      </c>
      <c r="AV8135" s="280" t="s">
        <v>90</v>
      </c>
      <c r="AW8135" s="280" t="s">
        <v>31</v>
      </c>
      <c r="AX8135" s="280" t="s">
        <v>77</v>
      </c>
      <c r="AY8135" s="281" t="s">
        <v>366</v>
      </c>
    </row>
    <row r="8136" spans="2:65" s="280" customFormat="1">
      <c r="B8136" s="279"/>
      <c r="D8136" s="274" t="s">
        <v>373</v>
      </c>
      <c r="E8136" s="281" t="s">
        <v>1</v>
      </c>
      <c r="F8136" s="282" t="s">
        <v>6545</v>
      </c>
      <c r="H8136" s="283">
        <v>-1.7549999999999999</v>
      </c>
      <c r="L8136" s="279"/>
      <c r="M8136" s="284"/>
      <c r="T8136" s="285"/>
      <c r="AT8136" s="281" t="s">
        <v>373</v>
      </c>
      <c r="AU8136" s="281" t="s">
        <v>90</v>
      </c>
      <c r="AV8136" s="280" t="s">
        <v>90</v>
      </c>
      <c r="AW8136" s="280" t="s">
        <v>31</v>
      </c>
      <c r="AX8136" s="280" t="s">
        <v>77</v>
      </c>
      <c r="AY8136" s="281" t="s">
        <v>366</v>
      </c>
    </row>
    <row r="8137" spans="2:65" s="273" customFormat="1">
      <c r="B8137" s="272"/>
      <c r="D8137" s="274" t="s">
        <v>373</v>
      </c>
      <c r="E8137" s="275" t="s">
        <v>1</v>
      </c>
      <c r="F8137" s="276" t="s">
        <v>1699</v>
      </c>
      <c r="H8137" s="275" t="s">
        <v>1</v>
      </c>
      <c r="L8137" s="272"/>
      <c r="M8137" s="277"/>
      <c r="T8137" s="278"/>
      <c r="AT8137" s="275" t="s">
        <v>373</v>
      </c>
      <c r="AU8137" s="275" t="s">
        <v>90</v>
      </c>
      <c r="AV8137" s="273" t="s">
        <v>84</v>
      </c>
      <c r="AW8137" s="273" t="s">
        <v>31</v>
      </c>
      <c r="AX8137" s="273" t="s">
        <v>77</v>
      </c>
      <c r="AY8137" s="275" t="s">
        <v>366</v>
      </c>
    </row>
    <row r="8138" spans="2:65" s="280" customFormat="1">
      <c r="B8138" s="279"/>
      <c r="D8138" s="274" t="s">
        <v>373</v>
      </c>
      <c r="E8138" s="281" t="s">
        <v>1</v>
      </c>
      <c r="F8138" s="282" t="s">
        <v>6546</v>
      </c>
      <c r="H8138" s="283">
        <v>19.215</v>
      </c>
      <c r="L8138" s="279"/>
      <c r="M8138" s="284"/>
      <c r="T8138" s="285"/>
      <c r="AT8138" s="281" t="s">
        <v>373</v>
      </c>
      <c r="AU8138" s="281" t="s">
        <v>90</v>
      </c>
      <c r="AV8138" s="280" t="s">
        <v>90</v>
      </c>
      <c r="AW8138" s="280" t="s">
        <v>31</v>
      </c>
      <c r="AX8138" s="280" t="s">
        <v>77</v>
      </c>
      <c r="AY8138" s="281" t="s">
        <v>366</v>
      </c>
    </row>
    <row r="8139" spans="2:65" s="280" customFormat="1">
      <c r="B8139" s="279"/>
      <c r="D8139" s="274" t="s">
        <v>373</v>
      </c>
      <c r="E8139" s="281" t="s">
        <v>1</v>
      </c>
      <c r="F8139" s="282" t="s">
        <v>1902</v>
      </c>
      <c r="H8139" s="283">
        <v>-2.1930000000000001</v>
      </c>
      <c r="L8139" s="279"/>
      <c r="M8139" s="284"/>
      <c r="T8139" s="285"/>
      <c r="AT8139" s="281" t="s">
        <v>373</v>
      </c>
      <c r="AU8139" s="281" t="s">
        <v>90</v>
      </c>
      <c r="AV8139" s="280" t="s">
        <v>90</v>
      </c>
      <c r="AW8139" s="280" t="s">
        <v>31</v>
      </c>
      <c r="AX8139" s="280" t="s">
        <v>77</v>
      </c>
      <c r="AY8139" s="281" t="s">
        <v>366</v>
      </c>
    </row>
    <row r="8140" spans="2:65" s="273" customFormat="1">
      <c r="B8140" s="272"/>
      <c r="D8140" s="274" t="s">
        <v>373</v>
      </c>
      <c r="E8140" s="275" t="s">
        <v>1</v>
      </c>
      <c r="F8140" s="276" t="s">
        <v>1593</v>
      </c>
      <c r="H8140" s="275" t="s">
        <v>1</v>
      </c>
      <c r="L8140" s="272"/>
      <c r="M8140" s="277"/>
      <c r="T8140" s="278"/>
      <c r="AT8140" s="275" t="s">
        <v>373</v>
      </c>
      <c r="AU8140" s="275" t="s">
        <v>90</v>
      </c>
      <c r="AV8140" s="273" t="s">
        <v>84</v>
      </c>
      <c r="AW8140" s="273" t="s">
        <v>31</v>
      </c>
      <c r="AX8140" s="273" t="s">
        <v>77</v>
      </c>
      <c r="AY8140" s="275" t="s">
        <v>366</v>
      </c>
    </row>
    <row r="8141" spans="2:65" s="273" customFormat="1">
      <c r="B8141" s="272"/>
      <c r="D8141" s="274" t="s">
        <v>373</v>
      </c>
      <c r="E8141" s="275" t="s">
        <v>1</v>
      </c>
      <c r="F8141" s="276" t="s">
        <v>2092</v>
      </c>
      <c r="H8141" s="275" t="s">
        <v>1</v>
      </c>
      <c r="L8141" s="272"/>
      <c r="M8141" s="277"/>
      <c r="T8141" s="278"/>
      <c r="AT8141" s="275" t="s">
        <v>373</v>
      </c>
      <c r="AU8141" s="275" t="s">
        <v>90</v>
      </c>
      <c r="AV8141" s="273" t="s">
        <v>84</v>
      </c>
      <c r="AW8141" s="273" t="s">
        <v>31</v>
      </c>
      <c r="AX8141" s="273" t="s">
        <v>77</v>
      </c>
      <c r="AY8141" s="275" t="s">
        <v>366</v>
      </c>
    </row>
    <row r="8142" spans="2:65" s="280" customFormat="1">
      <c r="B8142" s="279"/>
      <c r="D8142" s="274" t="s">
        <v>373</v>
      </c>
      <c r="E8142" s="281" t="s">
        <v>1</v>
      </c>
      <c r="F8142" s="282" t="s">
        <v>6547</v>
      </c>
      <c r="H8142" s="283">
        <v>35.520000000000003</v>
      </c>
      <c r="L8142" s="279"/>
      <c r="M8142" s="284"/>
      <c r="T8142" s="285"/>
      <c r="AT8142" s="281" t="s">
        <v>373</v>
      </c>
      <c r="AU8142" s="281" t="s">
        <v>90</v>
      </c>
      <c r="AV8142" s="280" t="s">
        <v>90</v>
      </c>
      <c r="AW8142" s="280" t="s">
        <v>31</v>
      </c>
      <c r="AX8142" s="280" t="s">
        <v>77</v>
      </c>
      <c r="AY8142" s="281" t="s">
        <v>366</v>
      </c>
    </row>
    <row r="8143" spans="2:65" s="280" customFormat="1">
      <c r="B8143" s="279"/>
      <c r="D8143" s="274" t="s">
        <v>373</v>
      </c>
      <c r="E8143" s="281" t="s">
        <v>1</v>
      </c>
      <c r="F8143" s="282" t="s">
        <v>6548</v>
      </c>
      <c r="H8143" s="283">
        <v>-4.1929999999999996</v>
      </c>
      <c r="L8143" s="279"/>
      <c r="M8143" s="284"/>
      <c r="T8143" s="285"/>
      <c r="AT8143" s="281" t="s">
        <v>373</v>
      </c>
      <c r="AU8143" s="281" t="s">
        <v>90</v>
      </c>
      <c r="AV8143" s="280" t="s">
        <v>90</v>
      </c>
      <c r="AW8143" s="280" t="s">
        <v>31</v>
      </c>
      <c r="AX8143" s="280" t="s">
        <v>77</v>
      </c>
      <c r="AY8143" s="281" t="s">
        <v>366</v>
      </c>
    </row>
    <row r="8144" spans="2:65" s="273" customFormat="1">
      <c r="B8144" s="272"/>
      <c r="D8144" s="274" t="s">
        <v>373</v>
      </c>
      <c r="E8144" s="275" t="s">
        <v>1</v>
      </c>
      <c r="F8144" s="276" t="s">
        <v>1880</v>
      </c>
      <c r="H8144" s="275" t="s">
        <v>1</v>
      </c>
      <c r="L8144" s="272"/>
      <c r="M8144" s="277"/>
      <c r="T8144" s="278"/>
      <c r="AT8144" s="275" t="s">
        <v>373</v>
      </c>
      <c r="AU8144" s="275" t="s">
        <v>90</v>
      </c>
      <c r="AV8144" s="273" t="s">
        <v>84</v>
      </c>
      <c r="AW8144" s="273" t="s">
        <v>31</v>
      </c>
      <c r="AX8144" s="273" t="s">
        <v>77</v>
      </c>
      <c r="AY8144" s="275" t="s">
        <v>366</v>
      </c>
    </row>
    <row r="8145" spans="2:51" s="280" customFormat="1">
      <c r="B8145" s="279"/>
      <c r="D8145" s="274" t="s">
        <v>373</v>
      </c>
      <c r="E8145" s="281" t="s">
        <v>1</v>
      </c>
      <c r="F8145" s="282" t="s">
        <v>6549</v>
      </c>
      <c r="H8145" s="283">
        <v>34.460999999999999</v>
      </c>
      <c r="L8145" s="279"/>
      <c r="M8145" s="284"/>
      <c r="T8145" s="285"/>
      <c r="AT8145" s="281" t="s">
        <v>373</v>
      </c>
      <c r="AU8145" s="281" t="s">
        <v>90</v>
      </c>
      <c r="AV8145" s="280" t="s">
        <v>90</v>
      </c>
      <c r="AW8145" s="280" t="s">
        <v>31</v>
      </c>
      <c r="AX8145" s="280" t="s">
        <v>77</v>
      </c>
      <c r="AY8145" s="281" t="s">
        <v>366</v>
      </c>
    </row>
    <row r="8146" spans="2:51" s="280" customFormat="1">
      <c r="B8146" s="279"/>
      <c r="D8146" s="274" t="s">
        <v>373</v>
      </c>
      <c r="E8146" s="281" t="s">
        <v>1</v>
      </c>
      <c r="F8146" s="282" t="s">
        <v>6550</v>
      </c>
      <c r="H8146" s="283">
        <v>-5.2220000000000004</v>
      </c>
      <c r="L8146" s="279"/>
      <c r="M8146" s="284"/>
      <c r="T8146" s="285"/>
      <c r="AT8146" s="281" t="s">
        <v>373</v>
      </c>
      <c r="AU8146" s="281" t="s">
        <v>90</v>
      </c>
      <c r="AV8146" s="280" t="s">
        <v>90</v>
      </c>
      <c r="AW8146" s="280" t="s">
        <v>31</v>
      </c>
      <c r="AX8146" s="280" t="s">
        <v>77</v>
      </c>
      <c r="AY8146" s="281" t="s">
        <v>366</v>
      </c>
    </row>
    <row r="8147" spans="2:51" s="280" customFormat="1">
      <c r="B8147" s="279"/>
      <c r="D8147" s="274" t="s">
        <v>373</v>
      </c>
      <c r="E8147" s="281" t="s">
        <v>1</v>
      </c>
      <c r="F8147" s="282" t="s">
        <v>6551</v>
      </c>
      <c r="H8147" s="283">
        <v>3.01</v>
      </c>
      <c r="L8147" s="279"/>
      <c r="M8147" s="284"/>
      <c r="T8147" s="285"/>
      <c r="AT8147" s="281" t="s">
        <v>373</v>
      </c>
      <c r="AU8147" s="281" t="s">
        <v>90</v>
      </c>
      <c r="AV8147" s="280" t="s">
        <v>90</v>
      </c>
      <c r="AW8147" s="280" t="s">
        <v>31</v>
      </c>
      <c r="AX8147" s="280" t="s">
        <v>77</v>
      </c>
      <c r="AY8147" s="281" t="s">
        <v>366</v>
      </c>
    </row>
    <row r="8148" spans="2:51" s="273" customFormat="1">
      <c r="B8148" s="272"/>
      <c r="D8148" s="274" t="s">
        <v>373</v>
      </c>
      <c r="E8148" s="275" t="s">
        <v>1</v>
      </c>
      <c r="F8148" s="276" t="s">
        <v>1597</v>
      </c>
      <c r="H8148" s="275" t="s">
        <v>1</v>
      </c>
      <c r="L8148" s="272"/>
      <c r="M8148" s="277"/>
      <c r="T8148" s="278"/>
      <c r="AT8148" s="275" t="s">
        <v>373</v>
      </c>
      <c r="AU8148" s="275" t="s">
        <v>90</v>
      </c>
      <c r="AV8148" s="273" t="s">
        <v>84</v>
      </c>
      <c r="AW8148" s="273" t="s">
        <v>31</v>
      </c>
      <c r="AX8148" s="273" t="s">
        <v>77</v>
      </c>
      <c r="AY8148" s="275" t="s">
        <v>366</v>
      </c>
    </row>
    <row r="8149" spans="2:51" s="273" customFormat="1">
      <c r="B8149" s="272"/>
      <c r="D8149" s="274" t="s">
        <v>373</v>
      </c>
      <c r="E8149" s="275" t="s">
        <v>1</v>
      </c>
      <c r="F8149" s="276" t="s">
        <v>1775</v>
      </c>
      <c r="H8149" s="275" t="s">
        <v>1</v>
      </c>
      <c r="L8149" s="272"/>
      <c r="M8149" s="277"/>
      <c r="T8149" s="278"/>
      <c r="AT8149" s="275" t="s">
        <v>373</v>
      </c>
      <c r="AU8149" s="275" t="s">
        <v>90</v>
      </c>
      <c r="AV8149" s="273" t="s">
        <v>84</v>
      </c>
      <c r="AW8149" s="273" t="s">
        <v>31</v>
      </c>
      <c r="AX8149" s="273" t="s">
        <v>77</v>
      </c>
      <c r="AY8149" s="275" t="s">
        <v>366</v>
      </c>
    </row>
    <row r="8150" spans="2:51" s="280" customFormat="1">
      <c r="B8150" s="279"/>
      <c r="D8150" s="274" t="s">
        <v>373</v>
      </c>
      <c r="E8150" s="281" t="s">
        <v>1</v>
      </c>
      <c r="F8150" s="282" t="s">
        <v>6552</v>
      </c>
      <c r="H8150" s="283">
        <v>37.765999999999998</v>
      </c>
      <c r="L8150" s="279"/>
      <c r="M8150" s="284"/>
      <c r="T8150" s="285"/>
      <c r="AT8150" s="281" t="s">
        <v>373</v>
      </c>
      <c r="AU8150" s="281" t="s">
        <v>90</v>
      </c>
      <c r="AV8150" s="280" t="s">
        <v>90</v>
      </c>
      <c r="AW8150" s="280" t="s">
        <v>31</v>
      </c>
      <c r="AX8150" s="280" t="s">
        <v>77</v>
      </c>
      <c r="AY8150" s="281" t="s">
        <v>366</v>
      </c>
    </row>
    <row r="8151" spans="2:51" s="280" customFormat="1">
      <c r="B8151" s="279"/>
      <c r="D8151" s="274" t="s">
        <v>373</v>
      </c>
      <c r="E8151" s="281" t="s">
        <v>1</v>
      </c>
      <c r="F8151" s="282" t="s">
        <v>1988</v>
      </c>
      <c r="H8151" s="283">
        <v>-2.2789999999999999</v>
      </c>
      <c r="L8151" s="279"/>
      <c r="M8151" s="284"/>
      <c r="T8151" s="285"/>
      <c r="AT8151" s="281" t="s">
        <v>373</v>
      </c>
      <c r="AU8151" s="281" t="s">
        <v>90</v>
      </c>
      <c r="AV8151" s="280" t="s">
        <v>90</v>
      </c>
      <c r="AW8151" s="280" t="s">
        <v>31</v>
      </c>
      <c r="AX8151" s="280" t="s">
        <v>77</v>
      </c>
      <c r="AY8151" s="281" t="s">
        <v>366</v>
      </c>
    </row>
    <row r="8152" spans="2:51" s="273" customFormat="1">
      <c r="B8152" s="272"/>
      <c r="D8152" s="274" t="s">
        <v>373</v>
      </c>
      <c r="E8152" s="275" t="s">
        <v>1</v>
      </c>
      <c r="F8152" s="276" t="s">
        <v>1779</v>
      </c>
      <c r="H8152" s="275" t="s">
        <v>1</v>
      </c>
      <c r="L8152" s="272"/>
      <c r="M8152" s="277"/>
      <c r="T8152" s="278"/>
      <c r="AT8152" s="275" t="s">
        <v>373</v>
      </c>
      <c r="AU8152" s="275" t="s">
        <v>90</v>
      </c>
      <c r="AV8152" s="273" t="s">
        <v>84</v>
      </c>
      <c r="AW8152" s="273" t="s">
        <v>31</v>
      </c>
      <c r="AX8152" s="273" t="s">
        <v>77</v>
      </c>
      <c r="AY8152" s="275" t="s">
        <v>366</v>
      </c>
    </row>
    <row r="8153" spans="2:51" s="280" customFormat="1">
      <c r="B8153" s="279"/>
      <c r="D8153" s="274" t="s">
        <v>373</v>
      </c>
      <c r="E8153" s="281" t="s">
        <v>1</v>
      </c>
      <c r="F8153" s="282" t="s">
        <v>6553</v>
      </c>
      <c r="H8153" s="283">
        <v>38.889000000000003</v>
      </c>
      <c r="L8153" s="279"/>
      <c r="M8153" s="284"/>
      <c r="T8153" s="285"/>
      <c r="AT8153" s="281" t="s">
        <v>373</v>
      </c>
      <c r="AU8153" s="281" t="s">
        <v>90</v>
      </c>
      <c r="AV8153" s="280" t="s">
        <v>90</v>
      </c>
      <c r="AW8153" s="280" t="s">
        <v>31</v>
      </c>
      <c r="AX8153" s="280" t="s">
        <v>77</v>
      </c>
      <c r="AY8153" s="281" t="s">
        <v>366</v>
      </c>
    </row>
    <row r="8154" spans="2:51" s="280" customFormat="1">
      <c r="B8154" s="279"/>
      <c r="D8154" s="274" t="s">
        <v>373</v>
      </c>
      <c r="E8154" s="281" t="s">
        <v>1</v>
      </c>
      <c r="F8154" s="282" t="s">
        <v>6554</v>
      </c>
      <c r="H8154" s="283">
        <v>-5.61</v>
      </c>
      <c r="L8154" s="279"/>
      <c r="M8154" s="284"/>
      <c r="T8154" s="285"/>
      <c r="AT8154" s="281" t="s">
        <v>373</v>
      </c>
      <c r="AU8154" s="281" t="s">
        <v>90</v>
      </c>
      <c r="AV8154" s="280" t="s">
        <v>90</v>
      </c>
      <c r="AW8154" s="280" t="s">
        <v>31</v>
      </c>
      <c r="AX8154" s="280" t="s">
        <v>77</v>
      </c>
      <c r="AY8154" s="281" t="s">
        <v>366</v>
      </c>
    </row>
    <row r="8155" spans="2:51" s="280" customFormat="1">
      <c r="B8155" s="279"/>
      <c r="D8155" s="274" t="s">
        <v>373</v>
      </c>
      <c r="E8155" s="281" t="s">
        <v>1</v>
      </c>
      <c r="F8155" s="282" t="s">
        <v>6555</v>
      </c>
      <c r="H8155" s="283">
        <v>1.732</v>
      </c>
      <c r="L8155" s="279"/>
      <c r="M8155" s="284"/>
      <c r="T8155" s="285"/>
      <c r="AT8155" s="281" t="s">
        <v>373</v>
      </c>
      <c r="AU8155" s="281" t="s">
        <v>90</v>
      </c>
      <c r="AV8155" s="280" t="s">
        <v>90</v>
      </c>
      <c r="AW8155" s="280" t="s">
        <v>31</v>
      </c>
      <c r="AX8155" s="280" t="s">
        <v>77</v>
      </c>
      <c r="AY8155" s="281" t="s">
        <v>366</v>
      </c>
    </row>
    <row r="8156" spans="2:51" s="273" customFormat="1">
      <c r="B8156" s="272"/>
      <c r="D8156" s="274" t="s">
        <v>373</v>
      </c>
      <c r="E8156" s="275" t="s">
        <v>1</v>
      </c>
      <c r="F8156" s="276" t="s">
        <v>1600</v>
      </c>
      <c r="H8156" s="275" t="s">
        <v>1</v>
      </c>
      <c r="L8156" s="272"/>
      <c r="M8156" s="277"/>
      <c r="T8156" s="278"/>
      <c r="AT8156" s="275" t="s">
        <v>373</v>
      </c>
      <c r="AU8156" s="275" t="s">
        <v>90</v>
      </c>
      <c r="AV8156" s="273" t="s">
        <v>84</v>
      </c>
      <c r="AW8156" s="273" t="s">
        <v>31</v>
      </c>
      <c r="AX8156" s="273" t="s">
        <v>77</v>
      </c>
      <c r="AY8156" s="275" t="s">
        <v>366</v>
      </c>
    </row>
    <row r="8157" spans="2:51" s="273" customFormat="1">
      <c r="B8157" s="272"/>
      <c r="D8157" s="274" t="s">
        <v>373</v>
      </c>
      <c r="E8157" s="275" t="s">
        <v>1</v>
      </c>
      <c r="F8157" s="276" t="s">
        <v>1801</v>
      </c>
      <c r="H8157" s="275" t="s">
        <v>1</v>
      </c>
      <c r="L8157" s="272"/>
      <c r="M8157" s="277"/>
      <c r="T8157" s="278"/>
      <c r="AT8157" s="275" t="s">
        <v>373</v>
      </c>
      <c r="AU8157" s="275" t="s">
        <v>90</v>
      </c>
      <c r="AV8157" s="273" t="s">
        <v>84</v>
      </c>
      <c r="AW8157" s="273" t="s">
        <v>31</v>
      </c>
      <c r="AX8157" s="273" t="s">
        <v>77</v>
      </c>
      <c r="AY8157" s="275" t="s">
        <v>366</v>
      </c>
    </row>
    <row r="8158" spans="2:51" s="280" customFormat="1">
      <c r="B8158" s="279"/>
      <c r="D8158" s="274" t="s">
        <v>373</v>
      </c>
      <c r="E8158" s="281" t="s">
        <v>1</v>
      </c>
      <c r="F8158" s="282" t="s">
        <v>6556</v>
      </c>
      <c r="H8158" s="283">
        <v>44.179000000000002</v>
      </c>
      <c r="L8158" s="279"/>
      <c r="M8158" s="284"/>
      <c r="T8158" s="285"/>
      <c r="AT8158" s="281" t="s">
        <v>373</v>
      </c>
      <c r="AU8158" s="281" t="s">
        <v>90</v>
      </c>
      <c r="AV8158" s="280" t="s">
        <v>90</v>
      </c>
      <c r="AW8158" s="280" t="s">
        <v>31</v>
      </c>
      <c r="AX8158" s="280" t="s">
        <v>77</v>
      </c>
      <c r="AY8158" s="281" t="s">
        <v>366</v>
      </c>
    </row>
    <row r="8159" spans="2:51" s="280" customFormat="1">
      <c r="B8159" s="279"/>
      <c r="D8159" s="274" t="s">
        <v>373</v>
      </c>
      <c r="E8159" s="281" t="s">
        <v>1</v>
      </c>
      <c r="F8159" s="282" t="s">
        <v>6557</v>
      </c>
      <c r="H8159" s="283">
        <v>-4.8049999999999997</v>
      </c>
      <c r="L8159" s="279"/>
      <c r="M8159" s="284"/>
      <c r="T8159" s="285"/>
      <c r="AT8159" s="281" t="s">
        <v>373</v>
      </c>
      <c r="AU8159" s="281" t="s">
        <v>90</v>
      </c>
      <c r="AV8159" s="280" t="s">
        <v>90</v>
      </c>
      <c r="AW8159" s="280" t="s">
        <v>31</v>
      </c>
      <c r="AX8159" s="280" t="s">
        <v>77</v>
      </c>
      <c r="AY8159" s="281" t="s">
        <v>366</v>
      </c>
    </row>
    <row r="8160" spans="2:51" s="280" customFormat="1">
      <c r="B8160" s="279"/>
      <c r="D8160" s="274" t="s">
        <v>373</v>
      </c>
      <c r="E8160" s="281" t="s">
        <v>1</v>
      </c>
      <c r="F8160" s="282" t="s">
        <v>6558</v>
      </c>
      <c r="H8160" s="283">
        <v>0.505</v>
      </c>
      <c r="L8160" s="279"/>
      <c r="M8160" s="284"/>
      <c r="T8160" s="285"/>
      <c r="AT8160" s="281" t="s">
        <v>373</v>
      </c>
      <c r="AU8160" s="281" t="s">
        <v>90</v>
      </c>
      <c r="AV8160" s="280" t="s">
        <v>90</v>
      </c>
      <c r="AW8160" s="280" t="s">
        <v>31</v>
      </c>
      <c r="AX8160" s="280" t="s">
        <v>77</v>
      </c>
      <c r="AY8160" s="281" t="s">
        <v>366</v>
      </c>
    </row>
    <row r="8161" spans="2:65" s="273" customFormat="1">
      <c r="B8161" s="272"/>
      <c r="D8161" s="274" t="s">
        <v>373</v>
      </c>
      <c r="E8161" s="275" t="s">
        <v>1</v>
      </c>
      <c r="F8161" s="276" t="s">
        <v>1848</v>
      </c>
      <c r="H8161" s="275" t="s">
        <v>1</v>
      </c>
      <c r="L8161" s="272"/>
      <c r="M8161" s="277"/>
      <c r="T8161" s="278"/>
      <c r="AT8161" s="275" t="s">
        <v>373</v>
      </c>
      <c r="AU8161" s="275" t="s">
        <v>90</v>
      </c>
      <c r="AV8161" s="273" t="s">
        <v>84</v>
      </c>
      <c r="AW8161" s="273" t="s">
        <v>31</v>
      </c>
      <c r="AX8161" s="273" t="s">
        <v>77</v>
      </c>
      <c r="AY8161" s="275" t="s">
        <v>366</v>
      </c>
    </row>
    <row r="8162" spans="2:65" s="280" customFormat="1">
      <c r="B8162" s="279"/>
      <c r="D8162" s="274" t="s">
        <v>373</v>
      </c>
      <c r="E8162" s="281" t="s">
        <v>1</v>
      </c>
      <c r="F8162" s="282" t="s">
        <v>6559</v>
      </c>
      <c r="H8162" s="283">
        <v>30.882999999999999</v>
      </c>
      <c r="L8162" s="279"/>
      <c r="M8162" s="284"/>
      <c r="T8162" s="285"/>
      <c r="AT8162" s="281" t="s">
        <v>373</v>
      </c>
      <c r="AU8162" s="281" t="s">
        <v>90</v>
      </c>
      <c r="AV8162" s="280" t="s">
        <v>90</v>
      </c>
      <c r="AW8162" s="280" t="s">
        <v>31</v>
      </c>
      <c r="AX8162" s="280" t="s">
        <v>77</v>
      </c>
      <c r="AY8162" s="281" t="s">
        <v>366</v>
      </c>
    </row>
    <row r="8163" spans="2:65" s="280" customFormat="1">
      <c r="B8163" s="279"/>
      <c r="D8163" s="274" t="s">
        <v>373</v>
      </c>
      <c r="E8163" s="281" t="s">
        <v>1</v>
      </c>
      <c r="F8163" s="282" t="s">
        <v>6560</v>
      </c>
      <c r="H8163" s="283">
        <v>-5.0830000000000002</v>
      </c>
      <c r="L8163" s="279"/>
      <c r="M8163" s="284"/>
      <c r="T8163" s="285"/>
      <c r="AT8163" s="281" t="s">
        <v>373</v>
      </c>
      <c r="AU8163" s="281" t="s">
        <v>90</v>
      </c>
      <c r="AV8163" s="280" t="s">
        <v>90</v>
      </c>
      <c r="AW8163" s="280" t="s">
        <v>31</v>
      </c>
      <c r="AX8163" s="280" t="s">
        <v>77</v>
      </c>
      <c r="AY8163" s="281" t="s">
        <v>366</v>
      </c>
    </row>
    <row r="8164" spans="2:65" s="280" customFormat="1">
      <c r="B8164" s="279"/>
      <c r="D8164" s="274" t="s">
        <v>373</v>
      </c>
      <c r="E8164" s="281" t="s">
        <v>1</v>
      </c>
      <c r="F8164" s="282" t="s">
        <v>6561</v>
      </c>
      <c r="H8164" s="283">
        <v>1.724</v>
      </c>
      <c r="L8164" s="279"/>
      <c r="M8164" s="284"/>
      <c r="T8164" s="285"/>
      <c r="AT8164" s="281" t="s">
        <v>373</v>
      </c>
      <c r="AU8164" s="281" t="s">
        <v>90</v>
      </c>
      <c r="AV8164" s="280" t="s">
        <v>90</v>
      </c>
      <c r="AW8164" s="280" t="s">
        <v>31</v>
      </c>
      <c r="AX8164" s="280" t="s">
        <v>77</v>
      </c>
      <c r="AY8164" s="281" t="s">
        <v>366</v>
      </c>
    </row>
    <row r="8165" spans="2:65" s="294" customFormat="1">
      <c r="B8165" s="293"/>
      <c r="D8165" s="274" t="s">
        <v>373</v>
      </c>
      <c r="E8165" s="295" t="s">
        <v>6562</v>
      </c>
      <c r="F8165" s="296" t="s">
        <v>397</v>
      </c>
      <c r="H8165" s="297">
        <v>235.65600000000001</v>
      </c>
      <c r="L8165" s="293"/>
      <c r="M8165" s="298"/>
      <c r="T8165" s="299"/>
      <c r="AT8165" s="295" t="s">
        <v>373</v>
      </c>
      <c r="AU8165" s="295" t="s">
        <v>90</v>
      </c>
      <c r="AV8165" s="294" t="s">
        <v>149</v>
      </c>
      <c r="AW8165" s="294" t="s">
        <v>31</v>
      </c>
      <c r="AX8165" s="294" t="s">
        <v>77</v>
      </c>
      <c r="AY8165" s="295" t="s">
        <v>366</v>
      </c>
    </row>
    <row r="8166" spans="2:65" s="287" customFormat="1">
      <c r="B8166" s="286"/>
      <c r="D8166" s="274" t="s">
        <v>373</v>
      </c>
      <c r="E8166" s="288" t="s">
        <v>1</v>
      </c>
      <c r="F8166" s="289" t="s">
        <v>378</v>
      </c>
      <c r="H8166" s="290">
        <v>235.65600000000001</v>
      </c>
      <c r="L8166" s="286"/>
      <c r="M8166" s="291"/>
      <c r="T8166" s="292"/>
      <c r="AT8166" s="288" t="s">
        <v>373</v>
      </c>
      <c r="AU8166" s="288" t="s">
        <v>90</v>
      </c>
      <c r="AV8166" s="287" t="s">
        <v>371</v>
      </c>
      <c r="AW8166" s="287" t="s">
        <v>31</v>
      </c>
      <c r="AX8166" s="287" t="s">
        <v>84</v>
      </c>
      <c r="AY8166" s="288" t="s">
        <v>366</v>
      </c>
    </row>
    <row r="8167" spans="2:65" s="74" customFormat="1" ht="24.2" customHeight="1">
      <c r="B8167" s="73"/>
      <c r="C8167" s="260" t="s">
        <v>6563</v>
      </c>
      <c r="D8167" s="260" t="s">
        <v>368</v>
      </c>
      <c r="E8167" s="261" t="s">
        <v>6564</v>
      </c>
      <c r="F8167" s="262" t="s">
        <v>6565</v>
      </c>
      <c r="G8167" s="263" t="s">
        <v>249</v>
      </c>
      <c r="H8167" s="264">
        <v>102.661</v>
      </c>
      <c r="I8167" s="26"/>
      <c r="J8167" s="266">
        <f>ROUND(I8167*H8167,2)</f>
        <v>0</v>
      </c>
      <c r="K8167" s="267"/>
      <c r="L8167" s="73"/>
      <c r="M8167" s="27" t="s">
        <v>1</v>
      </c>
      <c r="N8167" s="233" t="s">
        <v>43</v>
      </c>
      <c r="P8167" s="269">
        <f>O8167*H8167</f>
        <v>0</v>
      </c>
      <c r="Q8167" s="269">
        <v>0</v>
      </c>
      <c r="R8167" s="269">
        <f>Q8167*H8167</f>
        <v>0</v>
      </c>
      <c r="S8167" s="269">
        <v>0</v>
      </c>
      <c r="T8167" s="270">
        <f>S8167*H8167</f>
        <v>0</v>
      </c>
      <c r="AR8167" s="271" t="s">
        <v>495</v>
      </c>
      <c r="AT8167" s="271" t="s">
        <v>368</v>
      </c>
      <c r="AU8167" s="271" t="s">
        <v>90</v>
      </c>
      <c r="AY8167" s="53" t="s">
        <v>366</v>
      </c>
      <c r="BE8167" s="179">
        <f>IF(N8167="základná",J8167,0)</f>
        <v>0</v>
      </c>
      <c r="BF8167" s="179">
        <f>IF(N8167="znížená",J8167,0)</f>
        <v>0</v>
      </c>
      <c r="BG8167" s="179">
        <f>IF(N8167="zákl. prenesená",J8167,0)</f>
        <v>0</v>
      </c>
      <c r="BH8167" s="179">
        <f>IF(N8167="zníž. prenesená",J8167,0)</f>
        <v>0</v>
      </c>
      <c r="BI8167" s="179">
        <f>IF(N8167="nulová",J8167,0)</f>
        <v>0</v>
      </c>
      <c r="BJ8167" s="53" t="s">
        <v>90</v>
      </c>
      <c r="BK8167" s="179">
        <f>ROUND(I8167*H8167,2)</f>
        <v>0</v>
      </c>
      <c r="BL8167" s="53" t="s">
        <v>495</v>
      </c>
      <c r="BM8167" s="271" t="s">
        <v>6566</v>
      </c>
    </row>
    <row r="8168" spans="2:65" s="273" customFormat="1">
      <c r="B8168" s="272"/>
      <c r="D8168" s="274" t="s">
        <v>373</v>
      </c>
      <c r="E8168" s="275" t="s">
        <v>1</v>
      </c>
      <c r="F8168" s="276" t="s">
        <v>6567</v>
      </c>
      <c r="H8168" s="275" t="s">
        <v>1</v>
      </c>
      <c r="L8168" s="272"/>
      <c r="M8168" s="277"/>
      <c r="T8168" s="278"/>
      <c r="AT8168" s="275" t="s">
        <v>373</v>
      </c>
      <c r="AU8168" s="275" t="s">
        <v>90</v>
      </c>
      <c r="AV8168" s="273" t="s">
        <v>84</v>
      </c>
      <c r="AW8168" s="273" t="s">
        <v>31</v>
      </c>
      <c r="AX8168" s="273" t="s">
        <v>77</v>
      </c>
      <c r="AY8168" s="275" t="s">
        <v>366</v>
      </c>
    </row>
    <row r="8169" spans="2:65" s="280" customFormat="1">
      <c r="B8169" s="279"/>
      <c r="D8169" s="274" t="s">
        <v>373</v>
      </c>
      <c r="E8169" s="281" t="s">
        <v>1</v>
      </c>
      <c r="F8169" s="282" t="s">
        <v>6568</v>
      </c>
      <c r="H8169" s="283">
        <v>110.821</v>
      </c>
      <c r="L8169" s="279"/>
      <c r="M8169" s="284"/>
      <c r="T8169" s="285"/>
      <c r="AT8169" s="281" t="s">
        <v>373</v>
      </c>
      <c r="AU8169" s="281" t="s">
        <v>90</v>
      </c>
      <c r="AV8169" s="280" t="s">
        <v>90</v>
      </c>
      <c r="AW8169" s="280" t="s">
        <v>31</v>
      </c>
      <c r="AX8169" s="280" t="s">
        <v>77</v>
      </c>
      <c r="AY8169" s="281" t="s">
        <v>366</v>
      </c>
    </row>
    <row r="8170" spans="2:65" s="280" customFormat="1">
      <c r="B8170" s="279"/>
      <c r="D8170" s="274" t="s">
        <v>373</v>
      </c>
      <c r="E8170" s="281" t="s">
        <v>1</v>
      </c>
      <c r="F8170" s="282" t="s">
        <v>6569</v>
      </c>
      <c r="H8170" s="283">
        <v>-10.944000000000001</v>
      </c>
      <c r="L8170" s="279"/>
      <c r="M8170" s="284"/>
      <c r="T8170" s="285"/>
      <c r="AT8170" s="281" t="s">
        <v>373</v>
      </c>
      <c r="AU8170" s="281" t="s">
        <v>90</v>
      </c>
      <c r="AV8170" s="280" t="s">
        <v>90</v>
      </c>
      <c r="AW8170" s="280" t="s">
        <v>31</v>
      </c>
      <c r="AX8170" s="280" t="s">
        <v>77</v>
      </c>
      <c r="AY8170" s="281" t="s">
        <v>366</v>
      </c>
    </row>
    <row r="8171" spans="2:65" s="273" customFormat="1">
      <c r="B8171" s="272"/>
      <c r="D8171" s="274" t="s">
        <v>373</v>
      </c>
      <c r="E8171" s="275" t="s">
        <v>1</v>
      </c>
      <c r="F8171" s="276" t="s">
        <v>6570</v>
      </c>
      <c r="H8171" s="275" t="s">
        <v>1</v>
      </c>
      <c r="L8171" s="272"/>
      <c r="M8171" s="277"/>
      <c r="T8171" s="278"/>
      <c r="AT8171" s="275" t="s">
        <v>373</v>
      </c>
      <c r="AU8171" s="275" t="s">
        <v>90</v>
      </c>
      <c r="AV8171" s="273" t="s">
        <v>84</v>
      </c>
      <c r="AW8171" s="273" t="s">
        <v>31</v>
      </c>
      <c r="AX8171" s="273" t="s">
        <v>77</v>
      </c>
      <c r="AY8171" s="275" t="s">
        <v>366</v>
      </c>
    </row>
    <row r="8172" spans="2:65" s="280" customFormat="1">
      <c r="B8172" s="279"/>
      <c r="D8172" s="274" t="s">
        <v>373</v>
      </c>
      <c r="E8172" s="281" t="s">
        <v>1</v>
      </c>
      <c r="F8172" s="282" t="s">
        <v>1254</v>
      </c>
      <c r="H8172" s="283">
        <v>2.7839999999999998</v>
      </c>
      <c r="L8172" s="279"/>
      <c r="M8172" s="284"/>
      <c r="T8172" s="285"/>
      <c r="AT8172" s="281" t="s">
        <v>373</v>
      </c>
      <c r="AU8172" s="281" t="s">
        <v>90</v>
      </c>
      <c r="AV8172" s="280" t="s">
        <v>90</v>
      </c>
      <c r="AW8172" s="280" t="s">
        <v>31</v>
      </c>
      <c r="AX8172" s="280" t="s">
        <v>77</v>
      </c>
      <c r="AY8172" s="281" t="s">
        <v>366</v>
      </c>
    </row>
    <row r="8173" spans="2:65" s="294" customFormat="1">
      <c r="B8173" s="293"/>
      <c r="D8173" s="274" t="s">
        <v>373</v>
      </c>
      <c r="E8173" s="295" t="s">
        <v>1</v>
      </c>
      <c r="F8173" s="296" t="s">
        <v>397</v>
      </c>
      <c r="H8173" s="297">
        <v>102.661</v>
      </c>
      <c r="L8173" s="293"/>
      <c r="M8173" s="298"/>
      <c r="T8173" s="299"/>
      <c r="AT8173" s="295" t="s">
        <v>373</v>
      </c>
      <c r="AU8173" s="295" t="s">
        <v>90</v>
      </c>
      <c r="AV8173" s="294" t="s">
        <v>149</v>
      </c>
      <c r="AW8173" s="294" t="s">
        <v>31</v>
      </c>
      <c r="AX8173" s="294" t="s">
        <v>77</v>
      </c>
      <c r="AY8173" s="295" t="s">
        <v>366</v>
      </c>
    </row>
    <row r="8174" spans="2:65" s="287" customFormat="1">
      <c r="B8174" s="286"/>
      <c r="D8174" s="274" t="s">
        <v>373</v>
      </c>
      <c r="E8174" s="288" t="s">
        <v>1</v>
      </c>
      <c r="F8174" s="289" t="s">
        <v>378</v>
      </c>
      <c r="H8174" s="290">
        <v>102.661</v>
      </c>
      <c r="L8174" s="286"/>
      <c r="M8174" s="291"/>
      <c r="T8174" s="292"/>
      <c r="AT8174" s="288" t="s">
        <v>373</v>
      </c>
      <c r="AU8174" s="288" t="s">
        <v>90</v>
      </c>
      <c r="AV8174" s="287" t="s">
        <v>371</v>
      </c>
      <c r="AW8174" s="287" t="s">
        <v>31</v>
      </c>
      <c r="AX8174" s="287" t="s">
        <v>84</v>
      </c>
      <c r="AY8174" s="288" t="s">
        <v>366</v>
      </c>
    </row>
    <row r="8175" spans="2:65" s="249" customFormat="1" ht="25.9" customHeight="1">
      <c r="B8175" s="248"/>
      <c r="D8175" s="250" t="s">
        <v>76</v>
      </c>
      <c r="E8175" s="251" t="s">
        <v>621</v>
      </c>
      <c r="F8175" s="251" t="s">
        <v>6571</v>
      </c>
      <c r="J8175" s="252">
        <f>BK8175</f>
        <v>0</v>
      </c>
      <c r="L8175" s="248"/>
      <c r="M8175" s="253"/>
      <c r="P8175" s="254">
        <f>P8176+P8186</f>
        <v>0</v>
      </c>
      <c r="R8175" s="254">
        <f>R8176+R8186</f>
        <v>0</v>
      </c>
      <c r="T8175" s="255">
        <f>T8176+T8186</f>
        <v>0</v>
      </c>
      <c r="AR8175" s="250" t="s">
        <v>149</v>
      </c>
      <c r="AT8175" s="256" t="s">
        <v>76</v>
      </c>
      <c r="AU8175" s="256" t="s">
        <v>77</v>
      </c>
      <c r="AY8175" s="250" t="s">
        <v>366</v>
      </c>
      <c r="BK8175" s="257">
        <f>BK8176+BK8186</f>
        <v>0</v>
      </c>
    </row>
    <row r="8176" spans="2:65" s="249" customFormat="1" ht="22.9" customHeight="1">
      <c r="B8176" s="248"/>
      <c r="D8176" s="250" t="s">
        <v>76</v>
      </c>
      <c r="E8176" s="258" t="s">
        <v>6572</v>
      </c>
      <c r="F8176" s="258" t="s">
        <v>6573</v>
      </c>
      <c r="J8176" s="259">
        <f>BK8176</f>
        <v>0</v>
      </c>
      <c r="L8176" s="248"/>
      <c r="M8176" s="253"/>
      <c r="P8176" s="254">
        <f>SUM(P8177:P8185)</f>
        <v>0</v>
      </c>
      <c r="R8176" s="254">
        <f>SUM(R8177:R8185)</f>
        <v>0</v>
      </c>
      <c r="T8176" s="255">
        <f>SUM(T8177:T8185)</f>
        <v>0</v>
      </c>
      <c r="AR8176" s="250" t="s">
        <v>149</v>
      </c>
      <c r="AT8176" s="256" t="s">
        <v>76</v>
      </c>
      <c r="AU8176" s="256" t="s">
        <v>84</v>
      </c>
      <c r="AY8176" s="250" t="s">
        <v>366</v>
      </c>
      <c r="BK8176" s="257">
        <f>SUM(BK8177:BK8185)</f>
        <v>0</v>
      </c>
    </row>
    <row r="8177" spans="2:65" s="74" customFormat="1" ht="24.2" customHeight="1">
      <c r="B8177" s="73"/>
      <c r="C8177" s="260" t="s">
        <v>6574</v>
      </c>
      <c r="D8177" s="260" t="s">
        <v>368</v>
      </c>
      <c r="E8177" s="261" t="s">
        <v>6575</v>
      </c>
      <c r="F8177" s="262" t="s">
        <v>6576</v>
      </c>
      <c r="G8177" s="263" t="s">
        <v>630</v>
      </c>
      <c r="H8177" s="264">
        <v>1</v>
      </c>
      <c r="I8177" s="26"/>
      <c r="J8177" s="266">
        <f>ROUND(I8177*H8177,2)</f>
        <v>0</v>
      </c>
      <c r="K8177" s="267"/>
      <c r="L8177" s="73"/>
      <c r="M8177" s="27" t="s">
        <v>1</v>
      </c>
      <c r="N8177" s="233" t="s">
        <v>43</v>
      </c>
      <c r="P8177" s="269">
        <f>O8177*H8177</f>
        <v>0</v>
      </c>
      <c r="Q8177" s="269">
        <v>0</v>
      </c>
      <c r="R8177" s="269">
        <f>Q8177*H8177</f>
        <v>0</v>
      </c>
      <c r="S8177" s="269">
        <v>0</v>
      </c>
      <c r="T8177" s="270">
        <f>S8177*H8177</f>
        <v>0</v>
      </c>
      <c r="AR8177" s="271" t="s">
        <v>1003</v>
      </c>
      <c r="AT8177" s="271" t="s">
        <v>368</v>
      </c>
      <c r="AU8177" s="271" t="s">
        <v>90</v>
      </c>
      <c r="AY8177" s="53" t="s">
        <v>366</v>
      </c>
      <c r="BE8177" s="179">
        <f>IF(N8177="základná",J8177,0)</f>
        <v>0</v>
      </c>
      <c r="BF8177" s="179">
        <f>IF(N8177="znížená",J8177,0)</f>
        <v>0</v>
      </c>
      <c r="BG8177" s="179">
        <f>IF(N8177="zákl. prenesená",J8177,0)</f>
        <v>0</v>
      </c>
      <c r="BH8177" s="179">
        <f>IF(N8177="zníž. prenesená",J8177,0)</f>
        <v>0</v>
      </c>
      <c r="BI8177" s="179">
        <f>IF(N8177="nulová",J8177,0)</f>
        <v>0</v>
      </c>
      <c r="BJ8177" s="53" t="s">
        <v>90</v>
      </c>
      <c r="BK8177" s="179">
        <f>ROUND(I8177*H8177,2)</f>
        <v>0</v>
      </c>
      <c r="BL8177" s="53" t="s">
        <v>1003</v>
      </c>
      <c r="BM8177" s="271" t="s">
        <v>6577</v>
      </c>
    </row>
    <row r="8178" spans="2:65" s="74" customFormat="1" ht="66.75" customHeight="1">
      <c r="B8178" s="73"/>
      <c r="C8178" s="260" t="s">
        <v>6578</v>
      </c>
      <c r="D8178" s="260" t="s">
        <v>368</v>
      </c>
      <c r="E8178" s="261" t="s">
        <v>6579</v>
      </c>
      <c r="F8178" s="262" t="s">
        <v>6580</v>
      </c>
      <c r="G8178" s="263" t="s">
        <v>630</v>
      </c>
      <c r="H8178" s="264">
        <v>1</v>
      </c>
      <c r="I8178" s="26"/>
      <c r="J8178" s="266">
        <f>ROUND(I8178*H8178,2)</f>
        <v>0</v>
      </c>
      <c r="K8178" s="267"/>
      <c r="L8178" s="73"/>
      <c r="M8178" s="27" t="s">
        <v>1</v>
      </c>
      <c r="N8178" s="233" t="s">
        <v>43</v>
      </c>
      <c r="P8178" s="269">
        <f>O8178*H8178</f>
        <v>0</v>
      </c>
      <c r="Q8178" s="269">
        <v>0</v>
      </c>
      <c r="R8178" s="269">
        <f>Q8178*H8178</f>
        <v>0</v>
      </c>
      <c r="S8178" s="269">
        <v>0</v>
      </c>
      <c r="T8178" s="270">
        <f>S8178*H8178</f>
        <v>0</v>
      </c>
      <c r="AR8178" s="271" t="s">
        <v>1003</v>
      </c>
      <c r="AT8178" s="271" t="s">
        <v>368</v>
      </c>
      <c r="AU8178" s="271" t="s">
        <v>90</v>
      </c>
      <c r="AY8178" s="53" t="s">
        <v>366</v>
      </c>
      <c r="BE8178" s="179">
        <f>IF(N8178="základná",J8178,0)</f>
        <v>0</v>
      </c>
      <c r="BF8178" s="179">
        <f>IF(N8178="znížená",J8178,0)</f>
        <v>0</v>
      </c>
      <c r="BG8178" s="179">
        <f>IF(N8178="zákl. prenesená",J8178,0)</f>
        <v>0</v>
      </c>
      <c r="BH8178" s="179">
        <f>IF(N8178="zníž. prenesená",J8178,0)</f>
        <v>0</v>
      </c>
      <c r="BI8178" s="179">
        <f>IF(N8178="nulová",J8178,0)</f>
        <v>0</v>
      </c>
      <c r="BJ8178" s="53" t="s">
        <v>90</v>
      </c>
      <c r="BK8178" s="179">
        <f>ROUND(I8178*H8178,2)</f>
        <v>0</v>
      </c>
      <c r="BL8178" s="53" t="s">
        <v>1003</v>
      </c>
      <c r="BM8178" s="271" t="s">
        <v>6581</v>
      </c>
    </row>
    <row r="8179" spans="2:65" s="273" customFormat="1">
      <c r="B8179" s="272"/>
      <c r="D8179" s="274" t="s">
        <v>373</v>
      </c>
      <c r="E8179" s="275" t="s">
        <v>1</v>
      </c>
      <c r="F8179" s="276" t="s">
        <v>6582</v>
      </c>
      <c r="H8179" s="275" t="s">
        <v>1</v>
      </c>
      <c r="L8179" s="272"/>
      <c r="M8179" s="277"/>
      <c r="T8179" s="278"/>
      <c r="AT8179" s="275" t="s">
        <v>373</v>
      </c>
      <c r="AU8179" s="275" t="s">
        <v>90</v>
      </c>
      <c r="AV8179" s="273" t="s">
        <v>84</v>
      </c>
      <c r="AW8179" s="273" t="s">
        <v>31</v>
      </c>
      <c r="AX8179" s="273" t="s">
        <v>77</v>
      </c>
      <c r="AY8179" s="275" t="s">
        <v>366</v>
      </c>
    </row>
    <row r="8180" spans="2:65" s="280" customFormat="1">
      <c r="B8180" s="279"/>
      <c r="D8180" s="274" t="s">
        <v>373</v>
      </c>
      <c r="E8180" s="281" t="s">
        <v>1</v>
      </c>
      <c r="F8180" s="282" t="s">
        <v>84</v>
      </c>
      <c r="H8180" s="283">
        <v>1</v>
      </c>
      <c r="L8180" s="279"/>
      <c r="M8180" s="284"/>
      <c r="T8180" s="285"/>
      <c r="AT8180" s="281" t="s">
        <v>373</v>
      </c>
      <c r="AU8180" s="281" t="s">
        <v>90</v>
      </c>
      <c r="AV8180" s="280" t="s">
        <v>90</v>
      </c>
      <c r="AW8180" s="280" t="s">
        <v>31</v>
      </c>
      <c r="AX8180" s="280" t="s">
        <v>77</v>
      </c>
      <c r="AY8180" s="281" t="s">
        <v>366</v>
      </c>
    </row>
    <row r="8181" spans="2:65" s="287" customFormat="1">
      <c r="B8181" s="286"/>
      <c r="D8181" s="274" t="s">
        <v>373</v>
      </c>
      <c r="E8181" s="288" t="s">
        <v>1</v>
      </c>
      <c r="F8181" s="289" t="s">
        <v>378</v>
      </c>
      <c r="H8181" s="290">
        <v>1</v>
      </c>
      <c r="L8181" s="286"/>
      <c r="M8181" s="291"/>
      <c r="T8181" s="292"/>
      <c r="AT8181" s="288" t="s">
        <v>373</v>
      </c>
      <c r="AU8181" s="288" t="s">
        <v>90</v>
      </c>
      <c r="AV8181" s="287" t="s">
        <v>371</v>
      </c>
      <c r="AW8181" s="287" t="s">
        <v>31</v>
      </c>
      <c r="AX8181" s="287" t="s">
        <v>84</v>
      </c>
      <c r="AY8181" s="288" t="s">
        <v>366</v>
      </c>
    </row>
    <row r="8182" spans="2:65" s="74" customFormat="1" ht="66.75" customHeight="1">
      <c r="B8182" s="73"/>
      <c r="C8182" s="260" t="s">
        <v>6583</v>
      </c>
      <c r="D8182" s="260" t="s">
        <v>368</v>
      </c>
      <c r="E8182" s="261" t="s">
        <v>6584</v>
      </c>
      <c r="F8182" s="262" t="s">
        <v>6585</v>
      </c>
      <c r="G8182" s="263" t="s">
        <v>630</v>
      </c>
      <c r="H8182" s="264">
        <v>1</v>
      </c>
      <c r="I8182" s="26"/>
      <c r="J8182" s="266">
        <f>ROUND(I8182*H8182,2)</f>
        <v>0</v>
      </c>
      <c r="K8182" s="267"/>
      <c r="L8182" s="73"/>
      <c r="M8182" s="27" t="s">
        <v>1</v>
      </c>
      <c r="N8182" s="233" t="s">
        <v>43</v>
      </c>
      <c r="P8182" s="269">
        <f>O8182*H8182</f>
        <v>0</v>
      </c>
      <c r="Q8182" s="269">
        <v>0</v>
      </c>
      <c r="R8182" s="269">
        <f>Q8182*H8182</f>
        <v>0</v>
      </c>
      <c r="S8182" s="269">
        <v>0</v>
      </c>
      <c r="T8182" s="270">
        <f>S8182*H8182</f>
        <v>0</v>
      </c>
      <c r="AR8182" s="271" t="s">
        <v>1003</v>
      </c>
      <c r="AT8182" s="271" t="s">
        <v>368</v>
      </c>
      <c r="AU8182" s="271" t="s">
        <v>90</v>
      </c>
      <c r="AY8182" s="53" t="s">
        <v>366</v>
      </c>
      <c r="BE8182" s="179">
        <f>IF(N8182="základná",J8182,0)</f>
        <v>0</v>
      </c>
      <c r="BF8182" s="179">
        <f>IF(N8182="znížená",J8182,0)</f>
        <v>0</v>
      </c>
      <c r="BG8182" s="179">
        <f>IF(N8182="zákl. prenesená",J8182,0)</f>
        <v>0</v>
      </c>
      <c r="BH8182" s="179">
        <f>IF(N8182="zníž. prenesená",J8182,0)</f>
        <v>0</v>
      </c>
      <c r="BI8182" s="179">
        <f>IF(N8182="nulová",J8182,0)</f>
        <v>0</v>
      </c>
      <c r="BJ8182" s="53" t="s">
        <v>90</v>
      </c>
      <c r="BK8182" s="179">
        <f>ROUND(I8182*H8182,2)</f>
        <v>0</v>
      </c>
      <c r="BL8182" s="53" t="s">
        <v>1003</v>
      </c>
      <c r="BM8182" s="271" t="s">
        <v>6586</v>
      </c>
    </row>
    <row r="8183" spans="2:65" s="273" customFormat="1">
      <c r="B8183" s="272"/>
      <c r="D8183" s="274" t="s">
        <v>373</v>
      </c>
      <c r="E8183" s="275" t="s">
        <v>1</v>
      </c>
      <c r="F8183" s="276" t="s">
        <v>6587</v>
      </c>
      <c r="H8183" s="275" t="s">
        <v>1</v>
      </c>
      <c r="L8183" s="272"/>
      <c r="M8183" s="277"/>
      <c r="T8183" s="278"/>
      <c r="AT8183" s="275" t="s">
        <v>373</v>
      </c>
      <c r="AU8183" s="275" t="s">
        <v>90</v>
      </c>
      <c r="AV8183" s="273" t="s">
        <v>84</v>
      </c>
      <c r="AW8183" s="273" t="s">
        <v>31</v>
      </c>
      <c r="AX8183" s="273" t="s">
        <v>77</v>
      </c>
      <c r="AY8183" s="275" t="s">
        <v>366</v>
      </c>
    </row>
    <row r="8184" spans="2:65" s="280" customFormat="1">
      <c r="B8184" s="279"/>
      <c r="D8184" s="274" t="s">
        <v>373</v>
      </c>
      <c r="E8184" s="281" t="s">
        <v>1</v>
      </c>
      <c r="F8184" s="282" t="s">
        <v>84</v>
      </c>
      <c r="H8184" s="283">
        <v>1</v>
      </c>
      <c r="L8184" s="279"/>
      <c r="M8184" s="284"/>
      <c r="T8184" s="285"/>
      <c r="AT8184" s="281" t="s">
        <v>373</v>
      </c>
      <c r="AU8184" s="281" t="s">
        <v>90</v>
      </c>
      <c r="AV8184" s="280" t="s">
        <v>90</v>
      </c>
      <c r="AW8184" s="280" t="s">
        <v>31</v>
      </c>
      <c r="AX8184" s="280" t="s">
        <v>77</v>
      </c>
      <c r="AY8184" s="281" t="s">
        <v>366</v>
      </c>
    </row>
    <row r="8185" spans="2:65" s="287" customFormat="1">
      <c r="B8185" s="286"/>
      <c r="D8185" s="274" t="s">
        <v>373</v>
      </c>
      <c r="E8185" s="288" t="s">
        <v>1</v>
      </c>
      <c r="F8185" s="289" t="s">
        <v>378</v>
      </c>
      <c r="H8185" s="290">
        <v>1</v>
      </c>
      <c r="L8185" s="286"/>
      <c r="M8185" s="291"/>
      <c r="T8185" s="292"/>
      <c r="AT8185" s="288" t="s">
        <v>373</v>
      </c>
      <c r="AU8185" s="288" t="s">
        <v>90</v>
      </c>
      <c r="AV8185" s="287" t="s">
        <v>371</v>
      </c>
      <c r="AW8185" s="287" t="s">
        <v>31</v>
      </c>
      <c r="AX8185" s="287" t="s">
        <v>84</v>
      </c>
      <c r="AY8185" s="288" t="s">
        <v>366</v>
      </c>
    </row>
    <row r="8186" spans="2:65" s="249" customFormat="1" ht="22.9" customHeight="1">
      <c r="B8186" s="248"/>
      <c r="D8186" s="250" t="s">
        <v>76</v>
      </c>
      <c r="E8186" s="258" t="s">
        <v>6588</v>
      </c>
      <c r="F8186" s="258" t="s">
        <v>6589</v>
      </c>
      <c r="J8186" s="259">
        <f>BK8186</f>
        <v>0</v>
      </c>
      <c r="L8186" s="248"/>
      <c r="M8186" s="253"/>
      <c r="P8186" s="254">
        <f>SUM(P8187:P8190)</f>
        <v>0</v>
      </c>
      <c r="R8186" s="254">
        <f>SUM(R8187:R8190)</f>
        <v>0</v>
      </c>
      <c r="T8186" s="255">
        <f>SUM(T8187:T8190)</f>
        <v>0</v>
      </c>
      <c r="AR8186" s="250" t="s">
        <v>371</v>
      </c>
      <c r="AT8186" s="256" t="s">
        <v>76</v>
      </c>
      <c r="AU8186" s="256" t="s">
        <v>84</v>
      </c>
      <c r="AY8186" s="250" t="s">
        <v>366</v>
      </c>
      <c r="BK8186" s="257">
        <f>SUM(BK8187:BK8190)</f>
        <v>0</v>
      </c>
    </row>
    <row r="8187" spans="2:65" s="74" customFormat="1" ht="44.25" customHeight="1">
      <c r="B8187" s="73"/>
      <c r="C8187" s="260" t="s">
        <v>6590</v>
      </c>
      <c r="D8187" s="260" t="s">
        <v>368</v>
      </c>
      <c r="E8187" s="261" t="s">
        <v>6591</v>
      </c>
      <c r="F8187" s="262" t="s">
        <v>6592</v>
      </c>
      <c r="G8187" s="263" t="s">
        <v>6593</v>
      </c>
      <c r="H8187" s="264">
        <v>12</v>
      </c>
      <c r="I8187" s="26"/>
      <c r="J8187" s="266">
        <f>ROUND(I8187*H8187,2)</f>
        <v>0</v>
      </c>
      <c r="K8187" s="267"/>
      <c r="L8187" s="73"/>
      <c r="M8187" s="27" t="s">
        <v>1</v>
      </c>
      <c r="N8187" s="233" t="s">
        <v>43</v>
      </c>
      <c r="P8187" s="269">
        <f>O8187*H8187</f>
        <v>0</v>
      </c>
      <c r="Q8187" s="269">
        <v>0</v>
      </c>
      <c r="R8187" s="269">
        <f>Q8187*H8187</f>
        <v>0</v>
      </c>
      <c r="S8187" s="269">
        <v>0</v>
      </c>
      <c r="T8187" s="270">
        <f>S8187*H8187</f>
        <v>0</v>
      </c>
      <c r="AR8187" s="271" t="s">
        <v>1003</v>
      </c>
      <c r="AT8187" s="271" t="s">
        <v>368</v>
      </c>
      <c r="AU8187" s="271" t="s">
        <v>90</v>
      </c>
      <c r="AY8187" s="53" t="s">
        <v>366</v>
      </c>
      <c r="BE8187" s="179">
        <f>IF(N8187="základná",J8187,0)</f>
        <v>0</v>
      </c>
      <c r="BF8187" s="179">
        <f>IF(N8187="znížená",J8187,0)</f>
        <v>0</v>
      </c>
      <c r="BG8187" s="179">
        <f>IF(N8187="zákl. prenesená",J8187,0)</f>
        <v>0</v>
      </c>
      <c r="BH8187" s="179">
        <f>IF(N8187="zníž. prenesená",J8187,0)</f>
        <v>0</v>
      </c>
      <c r="BI8187" s="179">
        <f>IF(N8187="nulová",J8187,0)</f>
        <v>0</v>
      </c>
      <c r="BJ8187" s="53" t="s">
        <v>90</v>
      </c>
      <c r="BK8187" s="179">
        <f>ROUND(I8187*H8187,2)</f>
        <v>0</v>
      </c>
      <c r="BL8187" s="53" t="s">
        <v>1003</v>
      </c>
      <c r="BM8187" s="271" t="s">
        <v>6594</v>
      </c>
    </row>
    <row r="8188" spans="2:65" s="280" customFormat="1">
      <c r="B8188" s="279"/>
      <c r="D8188" s="274" t="s">
        <v>373</v>
      </c>
      <c r="E8188" s="281" t="s">
        <v>1</v>
      </c>
      <c r="F8188" s="282" t="s">
        <v>476</v>
      </c>
      <c r="H8188" s="283">
        <v>12</v>
      </c>
      <c r="L8188" s="279"/>
      <c r="M8188" s="284"/>
      <c r="T8188" s="285"/>
      <c r="AT8188" s="281" t="s">
        <v>373</v>
      </c>
      <c r="AU8188" s="281" t="s">
        <v>90</v>
      </c>
      <c r="AV8188" s="280" t="s">
        <v>90</v>
      </c>
      <c r="AW8188" s="280" t="s">
        <v>31</v>
      </c>
      <c r="AX8188" s="280" t="s">
        <v>77</v>
      </c>
      <c r="AY8188" s="281" t="s">
        <v>366</v>
      </c>
    </row>
    <row r="8189" spans="2:65" s="287" customFormat="1">
      <c r="B8189" s="286"/>
      <c r="D8189" s="274" t="s">
        <v>373</v>
      </c>
      <c r="E8189" s="288" t="s">
        <v>1</v>
      </c>
      <c r="F8189" s="289" t="s">
        <v>378</v>
      </c>
      <c r="H8189" s="290">
        <v>12</v>
      </c>
      <c r="L8189" s="286"/>
      <c r="M8189" s="291"/>
      <c r="T8189" s="292"/>
      <c r="AT8189" s="288" t="s">
        <v>373</v>
      </c>
      <c r="AU8189" s="288" t="s">
        <v>90</v>
      </c>
      <c r="AV8189" s="287" t="s">
        <v>371</v>
      </c>
      <c r="AW8189" s="287" t="s">
        <v>31</v>
      </c>
      <c r="AX8189" s="287" t="s">
        <v>84</v>
      </c>
      <c r="AY8189" s="288" t="s">
        <v>366</v>
      </c>
    </row>
    <row r="8190" spans="2:65" s="74" customFormat="1" ht="24.2" customHeight="1">
      <c r="B8190" s="73"/>
      <c r="C8190" s="260" t="s">
        <v>6595</v>
      </c>
      <c r="D8190" s="260" t="s">
        <v>368</v>
      </c>
      <c r="E8190" s="261" t="s">
        <v>6596</v>
      </c>
      <c r="F8190" s="262" t="s">
        <v>6597</v>
      </c>
      <c r="G8190" s="263" t="s">
        <v>4001</v>
      </c>
      <c r="H8190" s="264">
        <v>860</v>
      </c>
      <c r="I8190" s="26"/>
      <c r="J8190" s="266">
        <f>ROUND(I8190*H8190,2)</f>
        <v>0</v>
      </c>
      <c r="K8190" s="267"/>
      <c r="L8190" s="73"/>
      <c r="M8190" s="27" t="s">
        <v>1</v>
      </c>
      <c r="N8190" s="233" t="s">
        <v>43</v>
      </c>
      <c r="P8190" s="269">
        <f>O8190*H8190</f>
        <v>0</v>
      </c>
      <c r="Q8190" s="269">
        <v>0</v>
      </c>
      <c r="R8190" s="269">
        <f>Q8190*H8190</f>
        <v>0</v>
      </c>
      <c r="S8190" s="269">
        <v>0</v>
      </c>
      <c r="T8190" s="270">
        <f>S8190*H8190</f>
        <v>0</v>
      </c>
      <c r="AR8190" s="271" t="s">
        <v>1003</v>
      </c>
      <c r="AT8190" s="271" t="s">
        <v>368</v>
      </c>
      <c r="AU8190" s="271" t="s">
        <v>90</v>
      </c>
      <c r="AY8190" s="53" t="s">
        <v>366</v>
      </c>
      <c r="BE8190" s="179">
        <f>IF(N8190="základná",J8190,0)</f>
        <v>0</v>
      </c>
      <c r="BF8190" s="179">
        <f>IF(N8190="znížená",J8190,0)</f>
        <v>0</v>
      </c>
      <c r="BG8190" s="179">
        <f>IF(N8190="zákl. prenesená",J8190,0)</f>
        <v>0</v>
      </c>
      <c r="BH8190" s="179">
        <f>IF(N8190="zníž. prenesená",J8190,0)</f>
        <v>0</v>
      </c>
      <c r="BI8190" s="179">
        <f>IF(N8190="nulová",J8190,0)</f>
        <v>0</v>
      </c>
      <c r="BJ8190" s="53" t="s">
        <v>90</v>
      </c>
      <c r="BK8190" s="179">
        <f>ROUND(I8190*H8190,2)</f>
        <v>0</v>
      </c>
      <c r="BL8190" s="53" t="s">
        <v>1003</v>
      </c>
      <c r="BM8190" s="271" t="s">
        <v>6598</v>
      </c>
    </row>
    <row r="8191" spans="2:65" s="249" customFormat="1" ht="25.9" customHeight="1">
      <c r="B8191" s="248"/>
      <c r="D8191" s="250" t="s">
        <v>76</v>
      </c>
      <c r="E8191" s="251" t="s">
        <v>6599</v>
      </c>
      <c r="F8191" s="251" t="s">
        <v>6600</v>
      </c>
      <c r="J8191" s="252">
        <f>BK8191</f>
        <v>0</v>
      </c>
      <c r="L8191" s="248"/>
      <c r="M8191" s="253"/>
      <c r="P8191" s="254">
        <f>P8192</f>
        <v>0</v>
      </c>
      <c r="R8191" s="254">
        <f>R8192</f>
        <v>0</v>
      </c>
      <c r="T8191" s="255">
        <f>T8192</f>
        <v>0</v>
      </c>
      <c r="AR8191" s="250" t="s">
        <v>371</v>
      </c>
      <c r="AT8191" s="256" t="s">
        <v>76</v>
      </c>
      <c r="AU8191" s="256" t="s">
        <v>77</v>
      </c>
      <c r="AY8191" s="250" t="s">
        <v>366</v>
      </c>
      <c r="BK8191" s="257">
        <f>BK8192</f>
        <v>0</v>
      </c>
    </row>
    <row r="8192" spans="2:65" s="249" customFormat="1" ht="22.9" customHeight="1">
      <c r="B8192" s="248"/>
      <c r="D8192" s="250" t="s">
        <v>76</v>
      </c>
      <c r="E8192" s="258" t="s">
        <v>5724</v>
      </c>
      <c r="F8192" s="258" t="s">
        <v>6600</v>
      </c>
      <c r="J8192" s="259">
        <f>BK8192</f>
        <v>0</v>
      </c>
      <c r="L8192" s="248"/>
      <c r="M8192" s="253"/>
      <c r="P8192" s="254">
        <f>SUM(P8193:P8247)</f>
        <v>0</v>
      </c>
      <c r="R8192" s="254">
        <f>SUM(R8193:R8247)</f>
        <v>0</v>
      </c>
      <c r="T8192" s="255">
        <f>SUM(T8193:T8247)</f>
        <v>0</v>
      </c>
      <c r="AR8192" s="250" t="s">
        <v>371</v>
      </c>
      <c r="AT8192" s="256" t="s">
        <v>76</v>
      </c>
      <c r="AU8192" s="256" t="s">
        <v>84</v>
      </c>
      <c r="AY8192" s="250" t="s">
        <v>366</v>
      </c>
      <c r="BK8192" s="257">
        <f>SUM(BK8193:BK8247)</f>
        <v>0</v>
      </c>
    </row>
    <row r="8193" spans="2:65" s="74" customFormat="1" ht="66.75" customHeight="1">
      <c r="B8193" s="73"/>
      <c r="C8193" s="260" t="s">
        <v>6601</v>
      </c>
      <c r="D8193" s="260" t="s">
        <v>368</v>
      </c>
      <c r="E8193" s="261" t="s">
        <v>6602</v>
      </c>
      <c r="F8193" s="262" t="s">
        <v>6603</v>
      </c>
      <c r="G8193" s="263" t="s">
        <v>630</v>
      </c>
      <c r="H8193" s="264">
        <v>1</v>
      </c>
      <c r="I8193" s="26"/>
      <c r="J8193" s="266">
        <f>ROUND(I8193*H8193,2)</f>
        <v>0</v>
      </c>
      <c r="K8193" s="267"/>
      <c r="L8193" s="73"/>
      <c r="M8193" s="27" t="s">
        <v>1</v>
      </c>
      <c r="N8193" s="233" t="s">
        <v>43</v>
      </c>
      <c r="P8193" s="269">
        <f>O8193*H8193</f>
        <v>0</v>
      </c>
      <c r="Q8193" s="269">
        <v>0</v>
      </c>
      <c r="R8193" s="269">
        <f>Q8193*H8193</f>
        <v>0</v>
      </c>
      <c r="S8193" s="269">
        <v>0</v>
      </c>
      <c r="T8193" s="270">
        <f>S8193*H8193</f>
        <v>0</v>
      </c>
      <c r="AR8193" s="271" t="s">
        <v>495</v>
      </c>
      <c r="AT8193" s="271" t="s">
        <v>368</v>
      </c>
      <c r="AU8193" s="271" t="s">
        <v>90</v>
      </c>
      <c r="AY8193" s="53" t="s">
        <v>366</v>
      </c>
      <c r="BE8193" s="179">
        <f>IF(N8193="základná",J8193,0)</f>
        <v>0</v>
      </c>
      <c r="BF8193" s="179">
        <f>IF(N8193="znížená",J8193,0)</f>
        <v>0</v>
      </c>
      <c r="BG8193" s="179">
        <f>IF(N8193="zákl. prenesená",J8193,0)</f>
        <v>0</v>
      </c>
      <c r="BH8193" s="179">
        <f>IF(N8193="zníž. prenesená",J8193,0)</f>
        <v>0</v>
      </c>
      <c r="BI8193" s="179">
        <f>IF(N8193="nulová",J8193,0)</f>
        <v>0</v>
      </c>
      <c r="BJ8193" s="53" t="s">
        <v>90</v>
      </c>
      <c r="BK8193" s="179">
        <f>ROUND(I8193*H8193,2)</f>
        <v>0</v>
      </c>
      <c r="BL8193" s="53" t="s">
        <v>495</v>
      </c>
      <c r="BM8193" s="271" t="s">
        <v>6604</v>
      </c>
    </row>
    <row r="8194" spans="2:65" s="273" customFormat="1">
      <c r="B8194" s="272"/>
      <c r="D8194" s="274" t="s">
        <v>373</v>
      </c>
      <c r="E8194" s="275" t="s">
        <v>1</v>
      </c>
      <c r="F8194" s="276" t="s">
        <v>6605</v>
      </c>
      <c r="H8194" s="275" t="s">
        <v>1</v>
      </c>
      <c r="L8194" s="272"/>
      <c r="M8194" s="277"/>
      <c r="T8194" s="278"/>
      <c r="AT8194" s="275" t="s">
        <v>373</v>
      </c>
      <c r="AU8194" s="275" t="s">
        <v>90</v>
      </c>
      <c r="AV8194" s="273" t="s">
        <v>84</v>
      </c>
      <c r="AW8194" s="273" t="s">
        <v>31</v>
      </c>
      <c r="AX8194" s="273" t="s">
        <v>77</v>
      </c>
      <c r="AY8194" s="275" t="s">
        <v>366</v>
      </c>
    </row>
    <row r="8195" spans="2:65" s="280" customFormat="1">
      <c r="B8195" s="279"/>
      <c r="D8195" s="274" t="s">
        <v>373</v>
      </c>
      <c r="E8195" s="281" t="s">
        <v>1</v>
      </c>
      <c r="F8195" s="282" t="s">
        <v>84</v>
      </c>
      <c r="H8195" s="283">
        <v>1</v>
      </c>
      <c r="L8195" s="279"/>
      <c r="M8195" s="284"/>
      <c r="T8195" s="285"/>
      <c r="AT8195" s="281" t="s">
        <v>373</v>
      </c>
      <c r="AU8195" s="281" t="s">
        <v>90</v>
      </c>
      <c r="AV8195" s="280" t="s">
        <v>90</v>
      </c>
      <c r="AW8195" s="280" t="s">
        <v>31</v>
      </c>
      <c r="AX8195" s="280" t="s">
        <v>77</v>
      </c>
      <c r="AY8195" s="281" t="s">
        <v>366</v>
      </c>
    </row>
    <row r="8196" spans="2:65" s="287" customFormat="1">
      <c r="B8196" s="286"/>
      <c r="D8196" s="274" t="s">
        <v>373</v>
      </c>
      <c r="E8196" s="288" t="s">
        <v>1</v>
      </c>
      <c r="F8196" s="289" t="s">
        <v>378</v>
      </c>
      <c r="H8196" s="290">
        <v>1</v>
      </c>
      <c r="L8196" s="286"/>
      <c r="M8196" s="291"/>
      <c r="T8196" s="292"/>
      <c r="AT8196" s="288" t="s">
        <v>373</v>
      </c>
      <c r="AU8196" s="288" t="s">
        <v>90</v>
      </c>
      <c r="AV8196" s="287" t="s">
        <v>371</v>
      </c>
      <c r="AW8196" s="287" t="s">
        <v>31</v>
      </c>
      <c r="AX8196" s="287" t="s">
        <v>84</v>
      </c>
      <c r="AY8196" s="288" t="s">
        <v>366</v>
      </c>
    </row>
    <row r="8197" spans="2:65" s="74" customFormat="1" ht="76.349999999999994" customHeight="1">
      <c r="B8197" s="73"/>
      <c r="C8197" s="260" t="s">
        <v>6606</v>
      </c>
      <c r="D8197" s="260" t="s">
        <v>368</v>
      </c>
      <c r="E8197" s="261" t="s">
        <v>6607</v>
      </c>
      <c r="F8197" s="262" t="s">
        <v>6608</v>
      </c>
      <c r="G8197" s="263" t="s">
        <v>630</v>
      </c>
      <c r="H8197" s="264">
        <v>28</v>
      </c>
      <c r="I8197" s="26"/>
      <c r="J8197" s="266">
        <f>ROUND(I8197*H8197,2)</f>
        <v>0</v>
      </c>
      <c r="K8197" s="267"/>
      <c r="L8197" s="73"/>
      <c r="M8197" s="27" t="s">
        <v>1</v>
      </c>
      <c r="N8197" s="233" t="s">
        <v>43</v>
      </c>
      <c r="P8197" s="269">
        <f>O8197*H8197</f>
        <v>0</v>
      </c>
      <c r="Q8197" s="269">
        <v>0</v>
      </c>
      <c r="R8197" s="269">
        <f>Q8197*H8197</f>
        <v>0</v>
      </c>
      <c r="S8197" s="269">
        <v>0</v>
      </c>
      <c r="T8197" s="270">
        <f>S8197*H8197</f>
        <v>0</v>
      </c>
      <c r="AR8197" s="271" t="s">
        <v>495</v>
      </c>
      <c r="AT8197" s="271" t="s">
        <v>368</v>
      </c>
      <c r="AU8197" s="271" t="s">
        <v>90</v>
      </c>
      <c r="AY8197" s="53" t="s">
        <v>366</v>
      </c>
      <c r="BE8197" s="179">
        <f>IF(N8197="základná",J8197,0)</f>
        <v>0</v>
      </c>
      <c r="BF8197" s="179">
        <f>IF(N8197="znížená",J8197,0)</f>
        <v>0</v>
      </c>
      <c r="BG8197" s="179">
        <f>IF(N8197="zákl. prenesená",J8197,0)</f>
        <v>0</v>
      </c>
      <c r="BH8197" s="179">
        <f>IF(N8197="zníž. prenesená",J8197,0)</f>
        <v>0</v>
      </c>
      <c r="BI8197" s="179">
        <f>IF(N8197="nulová",J8197,0)</f>
        <v>0</v>
      </c>
      <c r="BJ8197" s="53" t="s">
        <v>90</v>
      </c>
      <c r="BK8197" s="179">
        <f>ROUND(I8197*H8197,2)</f>
        <v>0</v>
      </c>
      <c r="BL8197" s="53" t="s">
        <v>495</v>
      </c>
      <c r="BM8197" s="271" t="s">
        <v>6609</v>
      </c>
    </row>
    <row r="8198" spans="2:65" s="273" customFormat="1">
      <c r="B8198" s="272"/>
      <c r="D8198" s="274" t="s">
        <v>373</v>
      </c>
      <c r="E8198" s="275" t="s">
        <v>1</v>
      </c>
      <c r="F8198" s="276" t="s">
        <v>6610</v>
      </c>
      <c r="H8198" s="275" t="s">
        <v>1</v>
      </c>
      <c r="L8198" s="272"/>
      <c r="M8198" s="277"/>
      <c r="T8198" s="278"/>
      <c r="AT8198" s="275" t="s">
        <v>373</v>
      </c>
      <c r="AU8198" s="275" t="s">
        <v>90</v>
      </c>
      <c r="AV8198" s="273" t="s">
        <v>84</v>
      </c>
      <c r="AW8198" s="273" t="s">
        <v>31</v>
      </c>
      <c r="AX8198" s="273" t="s">
        <v>77</v>
      </c>
      <c r="AY8198" s="275" t="s">
        <v>366</v>
      </c>
    </row>
    <row r="8199" spans="2:65" s="280" customFormat="1">
      <c r="B8199" s="279"/>
      <c r="D8199" s="274" t="s">
        <v>373</v>
      </c>
      <c r="E8199" s="281" t="s">
        <v>1</v>
      </c>
      <c r="F8199" s="282" t="s">
        <v>584</v>
      </c>
      <c r="H8199" s="283">
        <v>28</v>
      </c>
      <c r="L8199" s="279"/>
      <c r="M8199" s="284"/>
      <c r="T8199" s="285"/>
      <c r="AT8199" s="281" t="s">
        <v>373</v>
      </c>
      <c r="AU8199" s="281" t="s">
        <v>90</v>
      </c>
      <c r="AV8199" s="280" t="s">
        <v>90</v>
      </c>
      <c r="AW8199" s="280" t="s">
        <v>31</v>
      </c>
      <c r="AX8199" s="280" t="s">
        <v>77</v>
      </c>
      <c r="AY8199" s="281" t="s">
        <v>366</v>
      </c>
    </row>
    <row r="8200" spans="2:65" s="287" customFormat="1">
      <c r="B8200" s="286"/>
      <c r="D8200" s="274" t="s">
        <v>373</v>
      </c>
      <c r="E8200" s="288" t="s">
        <v>1</v>
      </c>
      <c r="F8200" s="289" t="s">
        <v>378</v>
      </c>
      <c r="H8200" s="290">
        <v>28</v>
      </c>
      <c r="L8200" s="286"/>
      <c r="M8200" s="291"/>
      <c r="T8200" s="292"/>
      <c r="AT8200" s="288" t="s">
        <v>373</v>
      </c>
      <c r="AU8200" s="288" t="s">
        <v>90</v>
      </c>
      <c r="AV8200" s="287" t="s">
        <v>371</v>
      </c>
      <c r="AW8200" s="287" t="s">
        <v>31</v>
      </c>
      <c r="AX8200" s="287" t="s">
        <v>84</v>
      </c>
      <c r="AY8200" s="288" t="s">
        <v>366</v>
      </c>
    </row>
    <row r="8201" spans="2:65" s="74" customFormat="1" ht="37.9" customHeight="1">
      <c r="B8201" s="73"/>
      <c r="C8201" s="260" t="s">
        <v>6611</v>
      </c>
      <c r="D8201" s="260" t="s">
        <v>368</v>
      </c>
      <c r="E8201" s="261" t="s">
        <v>6612</v>
      </c>
      <c r="F8201" s="262" t="s">
        <v>6613</v>
      </c>
      <c r="G8201" s="263" t="s">
        <v>630</v>
      </c>
      <c r="H8201" s="264">
        <v>1</v>
      </c>
      <c r="I8201" s="26"/>
      <c r="J8201" s="266">
        <f>ROUND(I8201*H8201,2)</f>
        <v>0</v>
      </c>
      <c r="K8201" s="267"/>
      <c r="L8201" s="73"/>
      <c r="M8201" s="27" t="s">
        <v>1</v>
      </c>
      <c r="N8201" s="233" t="s">
        <v>43</v>
      </c>
      <c r="P8201" s="269">
        <f>O8201*H8201</f>
        <v>0</v>
      </c>
      <c r="Q8201" s="269">
        <v>0</v>
      </c>
      <c r="R8201" s="269">
        <f>Q8201*H8201</f>
        <v>0</v>
      </c>
      <c r="S8201" s="269">
        <v>0</v>
      </c>
      <c r="T8201" s="270">
        <f>S8201*H8201</f>
        <v>0</v>
      </c>
      <c r="AR8201" s="271" t="s">
        <v>495</v>
      </c>
      <c r="AT8201" s="271" t="s">
        <v>368</v>
      </c>
      <c r="AU8201" s="271" t="s">
        <v>90</v>
      </c>
      <c r="AY8201" s="53" t="s">
        <v>366</v>
      </c>
      <c r="BE8201" s="179">
        <f>IF(N8201="základná",J8201,0)</f>
        <v>0</v>
      </c>
      <c r="BF8201" s="179">
        <f>IF(N8201="znížená",J8201,0)</f>
        <v>0</v>
      </c>
      <c r="BG8201" s="179">
        <f>IF(N8201="zákl. prenesená",J8201,0)</f>
        <v>0</v>
      </c>
      <c r="BH8201" s="179">
        <f>IF(N8201="zníž. prenesená",J8201,0)</f>
        <v>0</v>
      </c>
      <c r="BI8201" s="179">
        <f>IF(N8201="nulová",J8201,0)</f>
        <v>0</v>
      </c>
      <c r="BJ8201" s="53" t="s">
        <v>90</v>
      </c>
      <c r="BK8201" s="179">
        <f>ROUND(I8201*H8201,2)</f>
        <v>0</v>
      </c>
      <c r="BL8201" s="53" t="s">
        <v>495</v>
      </c>
      <c r="BM8201" s="271" t="s">
        <v>6614</v>
      </c>
    </row>
    <row r="8202" spans="2:65" s="273" customFormat="1">
      <c r="B8202" s="272"/>
      <c r="D8202" s="274" t="s">
        <v>373</v>
      </c>
      <c r="E8202" s="275" t="s">
        <v>1</v>
      </c>
      <c r="F8202" s="276" t="s">
        <v>6615</v>
      </c>
      <c r="H8202" s="275" t="s">
        <v>1</v>
      </c>
      <c r="L8202" s="272"/>
      <c r="M8202" s="277"/>
      <c r="T8202" s="278"/>
      <c r="AT8202" s="275" t="s">
        <v>373</v>
      </c>
      <c r="AU8202" s="275" t="s">
        <v>90</v>
      </c>
      <c r="AV8202" s="273" t="s">
        <v>84</v>
      </c>
      <c r="AW8202" s="273" t="s">
        <v>31</v>
      </c>
      <c r="AX8202" s="273" t="s">
        <v>77</v>
      </c>
      <c r="AY8202" s="275" t="s">
        <v>366</v>
      </c>
    </row>
    <row r="8203" spans="2:65" s="280" customFormat="1">
      <c r="B8203" s="279"/>
      <c r="D8203" s="274" t="s">
        <v>373</v>
      </c>
      <c r="E8203" s="281" t="s">
        <v>1</v>
      </c>
      <c r="F8203" s="282" t="s">
        <v>84</v>
      </c>
      <c r="H8203" s="283">
        <v>1</v>
      </c>
      <c r="L8203" s="279"/>
      <c r="M8203" s="284"/>
      <c r="T8203" s="285"/>
      <c r="AT8203" s="281" t="s">
        <v>373</v>
      </c>
      <c r="AU8203" s="281" t="s">
        <v>90</v>
      </c>
      <c r="AV8203" s="280" t="s">
        <v>90</v>
      </c>
      <c r="AW8203" s="280" t="s">
        <v>31</v>
      </c>
      <c r="AX8203" s="280" t="s">
        <v>77</v>
      </c>
      <c r="AY8203" s="281" t="s">
        <v>366</v>
      </c>
    </row>
    <row r="8204" spans="2:65" s="287" customFormat="1">
      <c r="B8204" s="286"/>
      <c r="D8204" s="274" t="s">
        <v>373</v>
      </c>
      <c r="E8204" s="288" t="s">
        <v>1</v>
      </c>
      <c r="F8204" s="289" t="s">
        <v>378</v>
      </c>
      <c r="H8204" s="290">
        <v>1</v>
      </c>
      <c r="L8204" s="286"/>
      <c r="M8204" s="291"/>
      <c r="T8204" s="292"/>
      <c r="AT8204" s="288" t="s">
        <v>373</v>
      </c>
      <c r="AU8204" s="288" t="s">
        <v>90</v>
      </c>
      <c r="AV8204" s="287" t="s">
        <v>371</v>
      </c>
      <c r="AW8204" s="287" t="s">
        <v>31</v>
      </c>
      <c r="AX8204" s="287" t="s">
        <v>84</v>
      </c>
      <c r="AY8204" s="288" t="s">
        <v>366</v>
      </c>
    </row>
    <row r="8205" spans="2:65" s="74" customFormat="1" ht="66.75" customHeight="1">
      <c r="B8205" s="73"/>
      <c r="C8205" s="260" t="s">
        <v>6616</v>
      </c>
      <c r="D8205" s="260" t="s">
        <v>368</v>
      </c>
      <c r="E8205" s="261" t="s">
        <v>6617</v>
      </c>
      <c r="F8205" s="262" t="s">
        <v>6618</v>
      </c>
      <c r="G8205" s="263" t="s">
        <v>630</v>
      </c>
      <c r="H8205" s="264">
        <v>5</v>
      </c>
      <c r="I8205" s="26"/>
      <c r="J8205" s="266">
        <f>ROUND(I8205*H8205,2)</f>
        <v>0</v>
      </c>
      <c r="K8205" s="267"/>
      <c r="L8205" s="73"/>
      <c r="M8205" s="27" t="s">
        <v>1</v>
      </c>
      <c r="N8205" s="233" t="s">
        <v>43</v>
      </c>
      <c r="P8205" s="269">
        <f>O8205*H8205</f>
        <v>0</v>
      </c>
      <c r="Q8205" s="269">
        <v>0</v>
      </c>
      <c r="R8205" s="269">
        <f>Q8205*H8205</f>
        <v>0</v>
      </c>
      <c r="S8205" s="269">
        <v>0</v>
      </c>
      <c r="T8205" s="270">
        <f>S8205*H8205</f>
        <v>0</v>
      </c>
      <c r="AR8205" s="271" t="s">
        <v>495</v>
      </c>
      <c r="AT8205" s="271" t="s">
        <v>368</v>
      </c>
      <c r="AU8205" s="271" t="s">
        <v>90</v>
      </c>
      <c r="AY8205" s="53" t="s">
        <v>366</v>
      </c>
      <c r="BE8205" s="179">
        <f>IF(N8205="základná",J8205,0)</f>
        <v>0</v>
      </c>
      <c r="BF8205" s="179">
        <f>IF(N8205="znížená",J8205,0)</f>
        <v>0</v>
      </c>
      <c r="BG8205" s="179">
        <f>IF(N8205="zákl. prenesená",J8205,0)</f>
        <v>0</v>
      </c>
      <c r="BH8205" s="179">
        <f>IF(N8205="zníž. prenesená",J8205,0)</f>
        <v>0</v>
      </c>
      <c r="BI8205" s="179">
        <f>IF(N8205="nulová",J8205,0)</f>
        <v>0</v>
      </c>
      <c r="BJ8205" s="53" t="s">
        <v>90</v>
      </c>
      <c r="BK8205" s="179">
        <f>ROUND(I8205*H8205,2)</f>
        <v>0</v>
      </c>
      <c r="BL8205" s="53" t="s">
        <v>495</v>
      </c>
      <c r="BM8205" s="271" t="s">
        <v>6619</v>
      </c>
    </row>
    <row r="8206" spans="2:65" s="273" customFormat="1">
      <c r="B8206" s="272"/>
      <c r="D8206" s="274" t="s">
        <v>373</v>
      </c>
      <c r="E8206" s="275" t="s">
        <v>1</v>
      </c>
      <c r="F8206" s="276" t="s">
        <v>6615</v>
      </c>
      <c r="H8206" s="275" t="s">
        <v>1</v>
      </c>
      <c r="L8206" s="272"/>
      <c r="M8206" s="277"/>
      <c r="T8206" s="278"/>
      <c r="AT8206" s="275" t="s">
        <v>373</v>
      </c>
      <c r="AU8206" s="275" t="s">
        <v>90</v>
      </c>
      <c r="AV8206" s="273" t="s">
        <v>84</v>
      </c>
      <c r="AW8206" s="273" t="s">
        <v>31</v>
      </c>
      <c r="AX8206" s="273" t="s">
        <v>77</v>
      </c>
      <c r="AY8206" s="275" t="s">
        <v>366</v>
      </c>
    </row>
    <row r="8207" spans="2:65" s="280" customFormat="1">
      <c r="B8207" s="279"/>
      <c r="D8207" s="274" t="s">
        <v>373</v>
      </c>
      <c r="E8207" s="281" t="s">
        <v>1</v>
      </c>
      <c r="F8207" s="282" t="s">
        <v>399</v>
      </c>
      <c r="H8207" s="283">
        <v>5</v>
      </c>
      <c r="L8207" s="279"/>
      <c r="M8207" s="284"/>
      <c r="T8207" s="285"/>
      <c r="AT8207" s="281" t="s">
        <v>373</v>
      </c>
      <c r="AU8207" s="281" t="s">
        <v>90</v>
      </c>
      <c r="AV8207" s="280" t="s">
        <v>90</v>
      </c>
      <c r="AW8207" s="280" t="s">
        <v>31</v>
      </c>
      <c r="AX8207" s="280" t="s">
        <v>77</v>
      </c>
      <c r="AY8207" s="281" t="s">
        <v>366</v>
      </c>
    </row>
    <row r="8208" spans="2:65" s="287" customFormat="1">
      <c r="B8208" s="286"/>
      <c r="D8208" s="274" t="s">
        <v>373</v>
      </c>
      <c r="E8208" s="288" t="s">
        <v>1</v>
      </c>
      <c r="F8208" s="289" t="s">
        <v>378</v>
      </c>
      <c r="H8208" s="290">
        <v>5</v>
      </c>
      <c r="L8208" s="286"/>
      <c r="M8208" s="291"/>
      <c r="T8208" s="292"/>
      <c r="AT8208" s="288" t="s">
        <v>373</v>
      </c>
      <c r="AU8208" s="288" t="s">
        <v>90</v>
      </c>
      <c r="AV8208" s="287" t="s">
        <v>371</v>
      </c>
      <c r="AW8208" s="287" t="s">
        <v>31</v>
      </c>
      <c r="AX8208" s="287" t="s">
        <v>84</v>
      </c>
      <c r="AY8208" s="288" t="s">
        <v>366</v>
      </c>
    </row>
    <row r="8209" spans="2:65" s="74" customFormat="1" ht="76.349999999999994" customHeight="1">
      <c r="B8209" s="73"/>
      <c r="C8209" s="260" t="s">
        <v>6620</v>
      </c>
      <c r="D8209" s="260" t="s">
        <v>368</v>
      </c>
      <c r="E8209" s="261" t="s">
        <v>6621</v>
      </c>
      <c r="F8209" s="262" t="s">
        <v>6622</v>
      </c>
      <c r="G8209" s="263" t="s">
        <v>630</v>
      </c>
      <c r="H8209" s="264">
        <v>11</v>
      </c>
      <c r="I8209" s="26"/>
      <c r="J8209" s="266">
        <f>ROUND(I8209*H8209,2)</f>
        <v>0</v>
      </c>
      <c r="K8209" s="267"/>
      <c r="L8209" s="73"/>
      <c r="M8209" s="27" t="s">
        <v>1</v>
      </c>
      <c r="N8209" s="233" t="s">
        <v>43</v>
      </c>
      <c r="P8209" s="269">
        <f>O8209*H8209</f>
        <v>0</v>
      </c>
      <c r="Q8209" s="269">
        <v>0</v>
      </c>
      <c r="R8209" s="269">
        <f>Q8209*H8209</f>
        <v>0</v>
      </c>
      <c r="S8209" s="269">
        <v>0</v>
      </c>
      <c r="T8209" s="270">
        <f>S8209*H8209</f>
        <v>0</v>
      </c>
      <c r="AR8209" s="271" t="s">
        <v>495</v>
      </c>
      <c r="AT8209" s="271" t="s">
        <v>368</v>
      </c>
      <c r="AU8209" s="271" t="s">
        <v>90</v>
      </c>
      <c r="AY8209" s="53" t="s">
        <v>366</v>
      </c>
      <c r="BE8209" s="179">
        <f>IF(N8209="základná",J8209,0)</f>
        <v>0</v>
      </c>
      <c r="BF8209" s="179">
        <f>IF(N8209="znížená",J8209,0)</f>
        <v>0</v>
      </c>
      <c r="BG8209" s="179">
        <f>IF(N8209="zákl. prenesená",J8209,0)</f>
        <v>0</v>
      </c>
      <c r="BH8209" s="179">
        <f>IF(N8209="zníž. prenesená",J8209,0)</f>
        <v>0</v>
      </c>
      <c r="BI8209" s="179">
        <f>IF(N8209="nulová",J8209,0)</f>
        <v>0</v>
      </c>
      <c r="BJ8209" s="53" t="s">
        <v>90</v>
      </c>
      <c r="BK8209" s="179">
        <f>ROUND(I8209*H8209,2)</f>
        <v>0</v>
      </c>
      <c r="BL8209" s="53" t="s">
        <v>495</v>
      </c>
      <c r="BM8209" s="271" t="s">
        <v>6623</v>
      </c>
    </row>
    <row r="8210" spans="2:65" s="273" customFormat="1">
      <c r="B8210" s="272"/>
      <c r="D8210" s="274" t="s">
        <v>373</v>
      </c>
      <c r="E8210" s="275" t="s">
        <v>1</v>
      </c>
      <c r="F8210" s="276" t="s">
        <v>6624</v>
      </c>
      <c r="H8210" s="275" t="s">
        <v>1</v>
      </c>
      <c r="L8210" s="272"/>
      <c r="M8210" s="277"/>
      <c r="T8210" s="278"/>
      <c r="AT8210" s="275" t="s">
        <v>373</v>
      </c>
      <c r="AU8210" s="275" t="s">
        <v>90</v>
      </c>
      <c r="AV8210" s="273" t="s">
        <v>84</v>
      </c>
      <c r="AW8210" s="273" t="s">
        <v>31</v>
      </c>
      <c r="AX8210" s="273" t="s">
        <v>77</v>
      </c>
      <c r="AY8210" s="275" t="s">
        <v>366</v>
      </c>
    </row>
    <row r="8211" spans="2:65" s="280" customFormat="1">
      <c r="B8211" s="279"/>
      <c r="D8211" s="274" t="s">
        <v>373</v>
      </c>
      <c r="E8211" s="281" t="s">
        <v>1</v>
      </c>
      <c r="F8211" s="282" t="s">
        <v>471</v>
      </c>
      <c r="H8211" s="283">
        <v>11</v>
      </c>
      <c r="L8211" s="279"/>
      <c r="M8211" s="284"/>
      <c r="T8211" s="285"/>
      <c r="AT8211" s="281" t="s">
        <v>373</v>
      </c>
      <c r="AU8211" s="281" t="s">
        <v>90</v>
      </c>
      <c r="AV8211" s="280" t="s">
        <v>90</v>
      </c>
      <c r="AW8211" s="280" t="s">
        <v>31</v>
      </c>
      <c r="AX8211" s="280" t="s">
        <v>77</v>
      </c>
      <c r="AY8211" s="281" t="s">
        <v>366</v>
      </c>
    </row>
    <row r="8212" spans="2:65" s="287" customFormat="1">
      <c r="B8212" s="286"/>
      <c r="D8212" s="274" t="s">
        <v>373</v>
      </c>
      <c r="E8212" s="288" t="s">
        <v>1</v>
      </c>
      <c r="F8212" s="289" t="s">
        <v>378</v>
      </c>
      <c r="H8212" s="290">
        <v>11</v>
      </c>
      <c r="L8212" s="286"/>
      <c r="M8212" s="291"/>
      <c r="T8212" s="292"/>
      <c r="AT8212" s="288" t="s">
        <v>373</v>
      </c>
      <c r="AU8212" s="288" t="s">
        <v>90</v>
      </c>
      <c r="AV8212" s="287" t="s">
        <v>371</v>
      </c>
      <c r="AW8212" s="287" t="s">
        <v>31</v>
      </c>
      <c r="AX8212" s="287" t="s">
        <v>84</v>
      </c>
      <c r="AY8212" s="288" t="s">
        <v>366</v>
      </c>
    </row>
    <row r="8213" spans="2:65" s="74" customFormat="1" ht="76.349999999999994" customHeight="1">
      <c r="B8213" s="73"/>
      <c r="C8213" s="260" t="s">
        <v>6625</v>
      </c>
      <c r="D8213" s="260" t="s">
        <v>368</v>
      </c>
      <c r="E8213" s="261" t="s">
        <v>6626</v>
      </c>
      <c r="F8213" s="262" t="s">
        <v>6627</v>
      </c>
      <c r="G8213" s="263" t="s">
        <v>630</v>
      </c>
      <c r="H8213" s="264">
        <v>4</v>
      </c>
      <c r="I8213" s="26"/>
      <c r="J8213" s="266">
        <f>ROUND(I8213*H8213,2)</f>
        <v>0</v>
      </c>
      <c r="K8213" s="267"/>
      <c r="L8213" s="73"/>
      <c r="M8213" s="27" t="s">
        <v>1</v>
      </c>
      <c r="N8213" s="233" t="s">
        <v>43</v>
      </c>
      <c r="P8213" s="269">
        <f>O8213*H8213</f>
        <v>0</v>
      </c>
      <c r="Q8213" s="269">
        <v>0</v>
      </c>
      <c r="R8213" s="269">
        <f>Q8213*H8213</f>
        <v>0</v>
      </c>
      <c r="S8213" s="269">
        <v>0</v>
      </c>
      <c r="T8213" s="270">
        <f>S8213*H8213</f>
        <v>0</v>
      </c>
      <c r="AR8213" s="271" t="s">
        <v>495</v>
      </c>
      <c r="AT8213" s="271" t="s">
        <v>368</v>
      </c>
      <c r="AU8213" s="271" t="s">
        <v>90</v>
      </c>
      <c r="AY8213" s="53" t="s">
        <v>366</v>
      </c>
      <c r="BE8213" s="179">
        <f>IF(N8213="základná",J8213,0)</f>
        <v>0</v>
      </c>
      <c r="BF8213" s="179">
        <f>IF(N8213="znížená",J8213,0)</f>
        <v>0</v>
      </c>
      <c r="BG8213" s="179">
        <f>IF(N8213="zákl. prenesená",J8213,0)</f>
        <v>0</v>
      </c>
      <c r="BH8213" s="179">
        <f>IF(N8213="zníž. prenesená",J8213,0)</f>
        <v>0</v>
      </c>
      <c r="BI8213" s="179">
        <f>IF(N8213="nulová",J8213,0)</f>
        <v>0</v>
      </c>
      <c r="BJ8213" s="53" t="s">
        <v>90</v>
      </c>
      <c r="BK8213" s="179">
        <f>ROUND(I8213*H8213,2)</f>
        <v>0</v>
      </c>
      <c r="BL8213" s="53" t="s">
        <v>495</v>
      </c>
      <c r="BM8213" s="271" t="s">
        <v>6628</v>
      </c>
    </row>
    <row r="8214" spans="2:65" s="273" customFormat="1">
      <c r="B8214" s="272"/>
      <c r="D8214" s="274" t="s">
        <v>373</v>
      </c>
      <c r="E8214" s="275" t="s">
        <v>1</v>
      </c>
      <c r="F8214" s="276" t="s">
        <v>6629</v>
      </c>
      <c r="H8214" s="275" t="s">
        <v>1</v>
      </c>
      <c r="L8214" s="272"/>
      <c r="M8214" s="277"/>
      <c r="T8214" s="278"/>
      <c r="AT8214" s="275" t="s">
        <v>373</v>
      </c>
      <c r="AU8214" s="275" t="s">
        <v>90</v>
      </c>
      <c r="AV8214" s="273" t="s">
        <v>84</v>
      </c>
      <c r="AW8214" s="273" t="s">
        <v>31</v>
      </c>
      <c r="AX8214" s="273" t="s">
        <v>77</v>
      </c>
      <c r="AY8214" s="275" t="s">
        <v>366</v>
      </c>
    </row>
    <row r="8215" spans="2:65" s="280" customFormat="1">
      <c r="B8215" s="279"/>
      <c r="D8215" s="274" t="s">
        <v>373</v>
      </c>
      <c r="E8215" s="281" t="s">
        <v>1</v>
      </c>
      <c r="F8215" s="282" t="s">
        <v>371</v>
      </c>
      <c r="H8215" s="283">
        <v>4</v>
      </c>
      <c r="L8215" s="279"/>
      <c r="M8215" s="284"/>
      <c r="T8215" s="285"/>
      <c r="AT8215" s="281" t="s">
        <v>373</v>
      </c>
      <c r="AU8215" s="281" t="s">
        <v>90</v>
      </c>
      <c r="AV8215" s="280" t="s">
        <v>90</v>
      </c>
      <c r="AW8215" s="280" t="s">
        <v>31</v>
      </c>
      <c r="AX8215" s="280" t="s">
        <v>77</v>
      </c>
      <c r="AY8215" s="281" t="s">
        <v>366</v>
      </c>
    </row>
    <row r="8216" spans="2:65" s="287" customFormat="1">
      <c r="B8216" s="286"/>
      <c r="D8216" s="274" t="s">
        <v>373</v>
      </c>
      <c r="E8216" s="288" t="s">
        <v>1</v>
      </c>
      <c r="F8216" s="289" t="s">
        <v>378</v>
      </c>
      <c r="H8216" s="290">
        <v>4</v>
      </c>
      <c r="L8216" s="286"/>
      <c r="M8216" s="291"/>
      <c r="T8216" s="292"/>
      <c r="AT8216" s="288" t="s">
        <v>373</v>
      </c>
      <c r="AU8216" s="288" t="s">
        <v>90</v>
      </c>
      <c r="AV8216" s="287" t="s">
        <v>371</v>
      </c>
      <c r="AW8216" s="287" t="s">
        <v>31</v>
      </c>
      <c r="AX8216" s="287" t="s">
        <v>84</v>
      </c>
      <c r="AY8216" s="288" t="s">
        <v>366</v>
      </c>
    </row>
    <row r="8217" spans="2:65" s="74" customFormat="1" ht="76.349999999999994" customHeight="1">
      <c r="B8217" s="73"/>
      <c r="C8217" s="260" t="s">
        <v>6630</v>
      </c>
      <c r="D8217" s="260" t="s">
        <v>368</v>
      </c>
      <c r="E8217" s="261" t="s">
        <v>6631</v>
      </c>
      <c r="F8217" s="262" t="s">
        <v>6632</v>
      </c>
      <c r="G8217" s="263" t="s">
        <v>630</v>
      </c>
      <c r="H8217" s="264">
        <v>1</v>
      </c>
      <c r="I8217" s="26"/>
      <c r="J8217" s="266">
        <f>ROUND(I8217*H8217,2)</f>
        <v>0</v>
      </c>
      <c r="K8217" s="267"/>
      <c r="L8217" s="73"/>
      <c r="M8217" s="27" t="s">
        <v>1</v>
      </c>
      <c r="N8217" s="233" t="s">
        <v>43</v>
      </c>
      <c r="P8217" s="269">
        <f>O8217*H8217</f>
        <v>0</v>
      </c>
      <c r="Q8217" s="269">
        <v>0</v>
      </c>
      <c r="R8217" s="269">
        <f>Q8217*H8217</f>
        <v>0</v>
      </c>
      <c r="S8217" s="269">
        <v>0</v>
      </c>
      <c r="T8217" s="270">
        <f>S8217*H8217</f>
        <v>0</v>
      </c>
      <c r="AR8217" s="271" t="s">
        <v>495</v>
      </c>
      <c r="AT8217" s="271" t="s">
        <v>368</v>
      </c>
      <c r="AU8217" s="271" t="s">
        <v>90</v>
      </c>
      <c r="AY8217" s="53" t="s">
        <v>366</v>
      </c>
      <c r="BE8217" s="179">
        <f>IF(N8217="základná",J8217,0)</f>
        <v>0</v>
      </c>
      <c r="BF8217" s="179">
        <f>IF(N8217="znížená",J8217,0)</f>
        <v>0</v>
      </c>
      <c r="BG8217" s="179">
        <f>IF(N8217="zákl. prenesená",J8217,0)</f>
        <v>0</v>
      </c>
      <c r="BH8217" s="179">
        <f>IF(N8217="zníž. prenesená",J8217,0)</f>
        <v>0</v>
      </c>
      <c r="BI8217" s="179">
        <f>IF(N8217="nulová",J8217,0)</f>
        <v>0</v>
      </c>
      <c r="BJ8217" s="53" t="s">
        <v>90</v>
      </c>
      <c r="BK8217" s="179">
        <f>ROUND(I8217*H8217,2)</f>
        <v>0</v>
      </c>
      <c r="BL8217" s="53" t="s">
        <v>495</v>
      </c>
      <c r="BM8217" s="271" t="s">
        <v>6633</v>
      </c>
    </row>
    <row r="8218" spans="2:65" s="273" customFormat="1">
      <c r="B8218" s="272"/>
      <c r="D8218" s="274" t="s">
        <v>373</v>
      </c>
      <c r="E8218" s="275" t="s">
        <v>1</v>
      </c>
      <c r="F8218" s="276" t="s">
        <v>6634</v>
      </c>
      <c r="H8218" s="275" t="s">
        <v>1</v>
      </c>
      <c r="L8218" s="272"/>
      <c r="M8218" s="277"/>
      <c r="T8218" s="278"/>
      <c r="AT8218" s="275" t="s">
        <v>373</v>
      </c>
      <c r="AU8218" s="275" t="s">
        <v>90</v>
      </c>
      <c r="AV8218" s="273" t="s">
        <v>84</v>
      </c>
      <c r="AW8218" s="273" t="s">
        <v>31</v>
      </c>
      <c r="AX8218" s="273" t="s">
        <v>77</v>
      </c>
      <c r="AY8218" s="275" t="s">
        <v>366</v>
      </c>
    </row>
    <row r="8219" spans="2:65" s="280" customFormat="1">
      <c r="B8219" s="279"/>
      <c r="D8219" s="274" t="s">
        <v>373</v>
      </c>
      <c r="E8219" s="281" t="s">
        <v>1</v>
      </c>
      <c r="F8219" s="282" t="s">
        <v>84</v>
      </c>
      <c r="H8219" s="283">
        <v>1</v>
      </c>
      <c r="L8219" s="279"/>
      <c r="M8219" s="284"/>
      <c r="T8219" s="285"/>
      <c r="AT8219" s="281" t="s">
        <v>373</v>
      </c>
      <c r="AU8219" s="281" t="s">
        <v>90</v>
      </c>
      <c r="AV8219" s="280" t="s">
        <v>90</v>
      </c>
      <c r="AW8219" s="280" t="s">
        <v>31</v>
      </c>
      <c r="AX8219" s="280" t="s">
        <v>77</v>
      </c>
      <c r="AY8219" s="281" t="s">
        <v>366</v>
      </c>
    </row>
    <row r="8220" spans="2:65" s="287" customFormat="1">
      <c r="B8220" s="286"/>
      <c r="D8220" s="274" t="s">
        <v>373</v>
      </c>
      <c r="E8220" s="288" t="s">
        <v>1</v>
      </c>
      <c r="F8220" s="289" t="s">
        <v>378</v>
      </c>
      <c r="H8220" s="290">
        <v>1</v>
      </c>
      <c r="L8220" s="286"/>
      <c r="M8220" s="291"/>
      <c r="T8220" s="292"/>
      <c r="AT8220" s="288" t="s">
        <v>373</v>
      </c>
      <c r="AU8220" s="288" t="s">
        <v>90</v>
      </c>
      <c r="AV8220" s="287" t="s">
        <v>371</v>
      </c>
      <c r="AW8220" s="287" t="s">
        <v>31</v>
      </c>
      <c r="AX8220" s="287" t="s">
        <v>84</v>
      </c>
      <c r="AY8220" s="288" t="s">
        <v>366</v>
      </c>
    </row>
    <row r="8221" spans="2:65" s="74" customFormat="1" ht="76.349999999999994" customHeight="1">
      <c r="B8221" s="73"/>
      <c r="C8221" s="260" t="s">
        <v>6635</v>
      </c>
      <c r="D8221" s="260" t="s">
        <v>368</v>
      </c>
      <c r="E8221" s="261" t="s">
        <v>6636</v>
      </c>
      <c r="F8221" s="262" t="s">
        <v>6637</v>
      </c>
      <c r="G8221" s="263" t="s">
        <v>630</v>
      </c>
      <c r="H8221" s="264">
        <v>1</v>
      </c>
      <c r="I8221" s="26"/>
      <c r="J8221" s="266">
        <f>ROUND(I8221*H8221,2)</f>
        <v>0</v>
      </c>
      <c r="K8221" s="267"/>
      <c r="L8221" s="73"/>
      <c r="M8221" s="27" t="s">
        <v>1</v>
      </c>
      <c r="N8221" s="233" t="s">
        <v>43</v>
      </c>
      <c r="P8221" s="269">
        <f>O8221*H8221</f>
        <v>0</v>
      </c>
      <c r="Q8221" s="269">
        <v>0</v>
      </c>
      <c r="R8221" s="269">
        <f>Q8221*H8221</f>
        <v>0</v>
      </c>
      <c r="S8221" s="269">
        <v>0</v>
      </c>
      <c r="T8221" s="270">
        <f>S8221*H8221</f>
        <v>0</v>
      </c>
      <c r="AR8221" s="271" t="s">
        <v>495</v>
      </c>
      <c r="AT8221" s="271" t="s">
        <v>368</v>
      </c>
      <c r="AU8221" s="271" t="s">
        <v>90</v>
      </c>
      <c r="AY8221" s="53" t="s">
        <v>366</v>
      </c>
      <c r="BE8221" s="179">
        <f>IF(N8221="základná",J8221,0)</f>
        <v>0</v>
      </c>
      <c r="BF8221" s="179">
        <f>IF(N8221="znížená",J8221,0)</f>
        <v>0</v>
      </c>
      <c r="BG8221" s="179">
        <f>IF(N8221="zákl. prenesená",J8221,0)</f>
        <v>0</v>
      </c>
      <c r="BH8221" s="179">
        <f>IF(N8221="zníž. prenesená",J8221,0)</f>
        <v>0</v>
      </c>
      <c r="BI8221" s="179">
        <f>IF(N8221="nulová",J8221,0)</f>
        <v>0</v>
      </c>
      <c r="BJ8221" s="53" t="s">
        <v>90</v>
      </c>
      <c r="BK8221" s="179">
        <f>ROUND(I8221*H8221,2)</f>
        <v>0</v>
      </c>
      <c r="BL8221" s="53" t="s">
        <v>495</v>
      </c>
      <c r="BM8221" s="271" t="s">
        <v>6638</v>
      </c>
    </row>
    <row r="8222" spans="2:65" s="273" customFormat="1">
      <c r="B8222" s="272"/>
      <c r="D8222" s="274" t="s">
        <v>373</v>
      </c>
      <c r="E8222" s="275" t="s">
        <v>1</v>
      </c>
      <c r="F8222" s="276" t="s">
        <v>6639</v>
      </c>
      <c r="H8222" s="275" t="s">
        <v>1</v>
      </c>
      <c r="L8222" s="272"/>
      <c r="M8222" s="277"/>
      <c r="T8222" s="278"/>
      <c r="AT8222" s="275" t="s">
        <v>373</v>
      </c>
      <c r="AU8222" s="275" t="s">
        <v>90</v>
      </c>
      <c r="AV8222" s="273" t="s">
        <v>84</v>
      </c>
      <c r="AW8222" s="273" t="s">
        <v>31</v>
      </c>
      <c r="AX8222" s="273" t="s">
        <v>77</v>
      </c>
      <c r="AY8222" s="275" t="s">
        <v>366</v>
      </c>
    </row>
    <row r="8223" spans="2:65" s="280" customFormat="1">
      <c r="B8223" s="279"/>
      <c r="D8223" s="274" t="s">
        <v>373</v>
      </c>
      <c r="E8223" s="281" t="s">
        <v>1</v>
      </c>
      <c r="F8223" s="282" t="s">
        <v>84</v>
      </c>
      <c r="H8223" s="283">
        <v>1</v>
      </c>
      <c r="L8223" s="279"/>
      <c r="M8223" s="284"/>
      <c r="T8223" s="285"/>
      <c r="AT8223" s="281" t="s">
        <v>373</v>
      </c>
      <c r="AU8223" s="281" t="s">
        <v>90</v>
      </c>
      <c r="AV8223" s="280" t="s">
        <v>90</v>
      </c>
      <c r="AW8223" s="280" t="s">
        <v>31</v>
      </c>
      <c r="AX8223" s="280" t="s">
        <v>77</v>
      </c>
      <c r="AY8223" s="281" t="s">
        <v>366</v>
      </c>
    </row>
    <row r="8224" spans="2:65" s="287" customFormat="1">
      <c r="B8224" s="286"/>
      <c r="D8224" s="274" t="s">
        <v>373</v>
      </c>
      <c r="E8224" s="288" t="s">
        <v>1</v>
      </c>
      <c r="F8224" s="289" t="s">
        <v>378</v>
      </c>
      <c r="H8224" s="290">
        <v>1</v>
      </c>
      <c r="L8224" s="286"/>
      <c r="M8224" s="291"/>
      <c r="T8224" s="292"/>
      <c r="AT8224" s="288" t="s">
        <v>373</v>
      </c>
      <c r="AU8224" s="288" t="s">
        <v>90</v>
      </c>
      <c r="AV8224" s="287" t="s">
        <v>371</v>
      </c>
      <c r="AW8224" s="287" t="s">
        <v>31</v>
      </c>
      <c r="AX8224" s="287" t="s">
        <v>84</v>
      </c>
      <c r="AY8224" s="288" t="s">
        <v>366</v>
      </c>
    </row>
    <row r="8225" spans="2:65" s="74" customFormat="1" ht="76.349999999999994" customHeight="1">
      <c r="B8225" s="73"/>
      <c r="C8225" s="260" t="s">
        <v>6640</v>
      </c>
      <c r="D8225" s="260" t="s">
        <v>368</v>
      </c>
      <c r="E8225" s="261" t="s">
        <v>6641</v>
      </c>
      <c r="F8225" s="262" t="s">
        <v>6642</v>
      </c>
      <c r="G8225" s="263" t="s">
        <v>630</v>
      </c>
      <c r="H8225" s="264">
        <v>1</v>
      </c>
      <c r="I8225" s="26"/>
      <c r="J8225" s="266">
        <f>ROUND(I8225*H8225,2)</f>
        <v>0</v>
      </c>
      <c r="K8225" s="267"/>
      <c r="L8225" s="73"/>
      <c r="M8225" s="27" t="s">
        <v>1</v>
      </c>
      <c r="N8225" s="233" t="s">
        <v>43</v>
      </c>
      <c r="P8225" s="269">
        <f>O8225*H8225</f>
        <v>0</v>
      </c>
      <c r="Q8225" s="269">
        <v>0</v>
      </c>
      <c r="R8225" s="269">
        <f>Q8225*H8225</f>
        <v>0</v>
      </c>
      <c r="S8225" s="269">
        <v>0</v>
      </c>
      <c r="T8225" s="270">
        <f>S8225*H8225</f>
        <v>0</v>
      </c>
      <c r="AR8225" s="271" t="s">
        <v>495</v>
      </c>
      <c r="AT8225" s="271" t="s">
        <v>368</v>
      </c>
      <c r="AU8225" s="271" t="s">
        <v>90</v>
      </c>
      <c r="AY8225" s="53" t="s">
        <v>366</v>
      </c>
      <c r="BE8225" s="179">
        <f>IF(N8225="základná",J8225,0)</f>
        <v>0</v>
      </c>
      <c r="BF8225" s="179">
        <f>IF(N8225="znížená",J8225,0)</f>
        <v>0</v>
      </c>
      <c r="BG8225" s="179">
        <f>IF(N8225="zákl. prenesená",J8225,0)</f>
        <v>0</v>
      </c>
      <c r="BH8225" s="179">
        <f>IF(N8225="zníž. prenesená",J8225,0)</f>
        <v>0</v>
      </c>
      <c r="BI8225" s="179">
        <f>IF(N8225="nulová",J8225,0)</f>
        <v>0</v>
      </c>
      <c r="BJ8225" s="53" t="s">
        <v>90</v>
      </c>
      <c r="BK8225" s="179">
        <f>ROUND(I8225*H8225,2)</f>
        <v>0</v>
      </c>
      <c r="BL8225" s="53" t="s">
        <v>495</v>
      </c>
      <c r="BM8225" s="271" t="s">
        <v>6643</v>
      </c>
    </row>
    <row r="8226" spans="2:65" s="273" customFormat="1">
      <c r="B8226" s="272"/>
      <c r="D8226" s="274" t="s">
        <v>373</v>
      </c>
      <c r="E8226" s="275" t="s">
        <v>1</v>
      </c>
      <c r="F8226" s="276" t="s">
        <v>6644</v>
      </c>
      <c r="H8226" s="275" t="s">
        <v>1</v>
      </c>
      <c r="L8226" s="272"/>
      <c r="M8226" s="277"/>
      <c r="T8226" s="278"/>
      <c r="AT8226" s="275" t="s">
        <v>373</v>
      </c>
      <c r="AU8226" s="275" t="s">
        <v>90</v>
      </c>
      <c r="AV8226" s="273" t="s">
        <v>84</v>
      </c>
      <c r="AW8226" s="273" t="s">
        <v>31</v>
      </c>
      <c r="AX8226" s="273" t="s">
        <v>77</v>
      </c>
      <c r="AY8226" s="275" t="s">
        <v>366</v>
      </c>
    </row>
    <row r="8227" spans="2:65" s="280" customFormat="1">
      <c r="B8227" s="279"/>
      <c r="D8227" s="274" t="s">
        <v>373</v>
      </c>
      <c r="E8227" s="281" t="s">
        <v>1</v>
      </c>
      <c r="F8227" s="282" t="s">
        <v>84</v>
      </c>
      <c r="H8227" s="283">
        <v>1</v>
      </c>
      <c r="L8227" s="279"/>
      <c r="M8227" s="284"/>
      <c r="T8227" s="285"/>
      <c r="AT8227" s="281" t="s">
        <v>373</v>
      </c>
      <c r="AU8227" s="281" t="s">
        <v>90</v>
      </c>
      <c r="AV8227" s="280" t="s">
        <v>90</v>
      </c>
      <c r="AW8227" s="280" t="s">
        <v>31</v>
      </c>
      <c r="AX8227" s="280" t="s">
        <v>77</v>
      </c>
      <c r="AY8227" s="281" t="s">
        <v>366</v>
      </c>
    </row>
    <row r="8228" spans="2:65" s="287" customFormat="1">
      <c r="B8228" s="286"/>
      <c r="D8228" s="274" t="s">
        <v>373</v>
      </c>
      <c r="E8228" s="288" t="s">
        <v>1</v>
      </c>
      <c r="F8228" s="289" t="s">
        <v>378</v>
      </c>
      <c r="H8228" s="290">
        <v>1</v>
      </c>
      <c r="L8228" s="286"/>
      <c r="M8228" s="291"/>
      <c r="T8228" s="292"/>
      <c r="AT8228" s="288" t="s">
        <v>373</v>
      </c>
      <c r="AU8228" s="288" t="s">
        <v>90</v>
      </c>
      <c r="AV8228" s="287" t="s">
        <v>371</v>
      </c>
      <c r="AW8228" s="287" t="s">
        <v>31</v>
      </c>
      <c r="AX8228" s="287" t="s">
        <v>84</v>
      </c>
      <c r="AY8228" s="288" t="s">
        <v>366</v>
      </c>
    </row>
    <row r="8229" spans="2:65" s="74" customFormat="1" ht="76.349999999999994" customHeight="1">
      <c r="B8229" s="73"/>
      <c r="C8229" s="260" t="s">
        <v>6645</v>
      </c>
      <c r="D8229" s="260" t="s">
        <v>368</v>
      </c>
      <c r="E8229" s="261" t="s">
        <v>6646</v>
      </c>
      <c r="F8229" s="262" t="s">
        <v>6647</v>
      </c>
      <c r="G8229" s="263" t="s">
        <v>630</v>
      </c>
      <c r="H8229" s="264">
        <v>1</v>
      </c>
      <c r="I8229" s="26"/>
      <c r="J8229" s="266">
        <f>ROUND(I8229*H8229,2)</f>
        <v>0</v>
      </c>
      <c r="K8229" s="267"/>
      <c r="L8229" s="73"/>
      <c r="M8229" s="27" t="s">
        <v>1</v>
      </c>
      <c r="N8229" s="233" t="s">
        <v>43</v>
      </c>
      <c r="P8229" s="269">
        <f>O8229*H8229</f>
        <v>0</v>
      </c>
      <c r="Q8229" s="269">
        <v>0</v>
      </c>
      <c r="R8229" s="269">
        <f>Q8229*H8229</f>
        <v>0</v>
      </c>
      <c r="S8229" s="269">
        <v>0</v>
      </c>
      <c r="T8229" s="270">
        <f>S8229*H8229</f>
        <v>0</v>
      </c>
      <c r="AR8229" s="271" t="s">
        <v>495</v>
      </c>
      <c r="AT8229" s="271" t="s">
        <v>368</v>
      </c>
      <c r="AU8229" s="271" t="s">
        <v>90</v>
      </c>
      <c r="AY8229" s="53" t="s">
        <v>366</v>
      </c>
      <c r="BE8229" s="179">
        <f>IF(N8229="základná",J8229,0)</f>
        <v>0</v>
      </c>
      <c r="BF8229" s="179">
        <f>IF(N8229="znížená",J8229,0)</f>
        <v>0</v>
      </c>
      <c r="BG8229" s="179">
        <f>IF(N8229="zákl. prenesená",J8229,0)</f>
        <v>0</v>
      </c>
      <c r="BH8229" s="179">
        <f>IF(N8229="zníž. prenesená",J8229,0)</f>
        <v>0</v>
      </c>
      <c r="BI8229" s="179">
        <f>IF(N8229="nulová",J8229,0)</f>
        <v>0</v>
      </c>
      <c r="BJ8229" s="53" t="s">
        <v>90</v>
      </c>
      <c r="BK8229" s="179">
        <f>ROUND(I8229*H8229,2)</f>
        <v>0</v>
      </c>
      <c r="BL8229" s="53" t="s">
        <v>495</v>
      </c>
      <c r="BM8229" s="271" t="s">
        <v>6648</v>
      </c>
    </row>
    <row r="8230" spans="2:65" s="273" customFormat="1">
      <c r="B8230" s="272"/>
      <c r="D8230" s="274" t="s">
        <v>373</v>
      </c>
      <c r="E8230" s="275" t="s">
        <v>1</v>
      </c>
      <c r="F8230" s="276" t="s">
        <v>6649</v>
      </c>
      <c r="H8230" s="275" t="s">
        <v>1</v>
      </c>
      <c r="L8230" s="272"/>
      <c r="M8230" s="277"/>
      <c r="T8230" s="278"/>
      <c r="AT8230" s="275" t="s">
        <v>373</v>
      </c>
      <c r="AU8230" s="275" t="s">
        <v>90</v>
      </c>
      <c r="AV8230" s="273" t="s">
        <v>84</v>
      </c>
      <c r="AW8230" s="273" t="s">
        <v>31</v>
      </c>
      <c r="AX8230" s="273" t="s">
        <v>77</v>
      </c>
      <c r="AY8230" s="275" t="s">
        <v>366</v>
      </c>
    </row>
    <row r="8231" spans="2:65" s="280" customFormat="1">
      <c r="B8231" s="279"/>
      <c r="D8231" s="274" t="s">
        <v>373</v>
      </c>
      <c r="E8231" s="281" t="s">
        <v>1</v>
      </c>
      <c r="F8231" s="282" t="s">
        <v>84</v>
      </c>
      <c r="H8231" s="283">
        <v>1</v>
      </c>
      <c r="L8231" s="279"/>
      <c r="M8231" s="284"/>
      <c r="T8231" s="285"/>
      <c r="AT8231" s="281" t="s">
        <v>373</v>
      </c>
      <c r="AU8231" s="281" t="s">
        <v>90</v>
      </c>
      <c r="AV8231" s="280" t="s">
        <v>90</v>
      </c>
      <c r="AW8231" s="280" t="s">
        <v>31</v>
      </c>
      <c r="AX8231" s="280" t="s">
        <v>77</v>
      </c>
      <c r="AY8231" s="281" t="s">
        <v>366</v>
      </c>
    </row>
    <row r="8232" spans="2:65" s="287" customFormat="1">
      <c r="B8232" s="286"/>
      <c r="D8232" s="274" t="s">
        <v>373</v>
      </c>
      <c r="E8232" s="288" t="s">
        <v>1</v>
      </c>
      <c r="F8232" s="289" t="s">
        <v>378</v>
      </c>
      <c r="H8232" s="290">
        <v>1</v>
      </c>
      <c r="L8232" s="286"/>
      <c r="M8232" s="291"/>
      <c r="T8232" s="292"/>
      <c r="AT8232" s="288" t="s">
        <v>373</v>
      </c>
      <c r="AU8232" s="288" t="s">
        <v>90</v>
      </c>
      <c r="AV8232" s="287" t="s">
        <v>371</v>
      </c>
      <c r="AW8232" s="287" t="s">
        <v>31</v>
      </c>
      <c r="AX8232" s="287" t="s">
        <v>84</v>
      </c>
      <c r="AY8232" s="288" t="s">
        <v>366</v>
      </c>
    </row>
    <row r="8233" spans="2:65" s="74" customFormat="1" ht="90" customHeight="1">
      <c r="B8233" s="73"/>
      <c r="C8233" s="260" t="s">
        <v>6650</v>
      </c>
      <c r="D8233" s="260" t="s">
        <v>368</v>
      </c>
      <c r="E8233" s="261" t="s">
        <v>6651</v>
      </c>
      <c r="F8233" s="262" t="s">
        <v>6652</v>
      </c>
      <c r="G8233" s="263" t="s">
        <v>265</v>
      </c>
      <c r="H8233" s="264">
        <v>33.299999999999997</v>
      </c>
      <c r="I8233" s="26"/>
      <c r="J8233" s="266">
        <f>ROUND(I8233*H8233,2)</f>
        <v>0</v>
      </c>
      <c r="K8233" s="267"/>
      <c r="L8233" s="73"/>
      <c r="M8233" s="27" t="s">
        <v>1</v>
      </c>
      <c r="N8233" s="233" t="s">
        <v>43</v>
      </c>
      <c r="P8233" s="269">
        <f>O8233*H8233</f>
        <v>0</v>
      </c>
      <c r="Q8233" s="269">
        <v>0</v>
      </c>
      <c r="R8233" s="269">
        <f>Q8233*H8233</f>
        <v>0</v>
      </c>
      <c r="S8233" s="269">
        <v>0</v>
      </c>
      <c r="T8233" s="270">
        <f>S8233*H8233</f>
        <v>0</v>
      </c>
      <c r="AR8233" s="271" t="s">
        <v>495</v>
      </c>
      <c r="AT8233" s="271" t="s">
        <v>368</v>
      </c>
      <c r="AU8233" s="271" t="s">
        <v>90</v>
      </c>
      <c r="AY8233" s="53" t="s">
        <v>366</v>
      </c>
      <c r="BE8233" s="179">
        <f>IF(N8233="základná",J8233,0)</f>
        <v>0</v>
      </c>
      <c r="BF8233" s="179">
        <f>IF(N8233="znížená",J8233,0)</f>
        <v>0</v>
      </c>
      <c r="BG8233" s="179">
        <f>IF(N8233="zákl. prenesená",J8233,0)</f>
        <v>0</v>
      </c>
      <c r="BH8233" s="179">
        <f>IF(N8233="zníž. prenesená",J8233,0)</f>
        <v>0</v>
      </c>
      <c r="BI8233" s="179">
        <f>IF(N8233="nulová",J8233,0)</f>
        <v>0</v>
      </c>
      <c r="BJ8233" s="53" t="s">
        <v>90</v>
      </c>
      <c r="BK8233" s="179">
        <f>ROUND(I8233*H8233,2)</f>
        <v>0</v>
      </c>
      <c r="BL8233" s="53" t="s">
        <v>495</v>
      </c>
      <c r="BM8233" s="271" t="s">
        <v>6653</v>
      </c>
    </row>
    <row r="8234" spans="2:65" s="273" customFormat="1">
      <c r="B8234" s="272"/>
      <c r="D8234" s="274" t="s">
        <v>373</v>
      </c>
      <c r="E8234" s="275" t="s">
        <v>1</v>
      </c>
      <c r="F8234" s="276" t="s">
        <v>6654</v>
      </c>
      <c r="H8234" s="275" t="s">
        <v>1</v>
      </c>
      <c r="L8234" s="272"/>
      <c r="M8234" s="277"/>
      <c r="T8234" s="278"/>
      <c r="AT8234" s="275" t="s">
        <v>373</v>
      </c>
      <c r="AU8234" s="275" t="s">
        <v>90</v>
      </c>
      <c r="AV8234" s="273" t="s">
        <v>84</v>
      </c>
      <c r="AW8234" s="273" t="s">
        <v>31</v>
      </c>
      <c r="AX8234" s="273" t="s">
        <v>77</v>
      </c>
      <c r="AY8234" s="275" t="s">
        <v>366</v>
      </c>
    </row>
    <row r="8235" spans="2:65" s="280" customFormat="1">
      <c r="B8235" s="279"/>
      <c r="D8235" s="274" t="s">
        <v>373</v>
      </c>
      <c r="E8235" s="281" t="s">
        <v>1</v>
      </c>
      <c r="F8235" s="282" t="s">
        <v>6655</v>
      </c>
      <c r="H8235" s="283">
        <v>33.299999999999997</v>
      </c>
      <c r="L8235" s="279"/>
      <c r="M8235" s="284"/>
      <c r="T8235" s="285"/>
      <c r="AT8235" s="281" t="s">
        <v>373</v>
      </c>
      <c r="AU8235" s="281" t="s">
        <v>90</v>
      </c>
      <c r="AV8235" s="280" t="s">
        <v>90</v>
      </c>
      <c r="AW8235" s="280" t="s">
        <v>31</v>
      </c>
      <c r="AX8235" s="280" t="s">
        <v>77</v>
      </c>
      <c r="AY8235" s="281" t="s">
        <v>366</v>
      </c>
    </row>
    <row r="8236" spans="2:65" s="287" customFormat="1">
      <c r="B8236" s="286"/>
      <c r="D8236" s="274" t="s">
        <v>373</v>
      </c>
      <c r="E8236" s="288" t="s">
        <v>1</v>
      </c>
      <c r="F8236" s="289" t="s">
        <v>378</v>
      </c>
      <c r="H8236" s="290">
        <v>33.299999999999997</v>
      </c>
      <c r="L8236" s="286"/>
      <c r="M8236" s="291"/>
      <c r="T8236" s="292"/>
      <c r="AT8236" s="288" t="s">
        <v>373</v>
      </c>
      <c r="AU8236" s="288" t="s">
        <v>90</v>
      </c>
      <c r="AV8236" s="287" t="s">
        <v>371</v>
      </c>
      <c r="AW8236" s="287" t="s">
        <v>31</v>
      </c>
      <c r="AX8236" s="287" t="s">
        <v>84</v>
      </c>
      <c r="AY8236" s="288" t="s">
        <v>366</v>
      </c>
    </row>
    <row r="8237" spans="2:65" s="74" customFormat="1" ht="78" customHeight="1">
      <c r="B8237" s="73"/>
      <c r="C8237" s="260" t="s">
        <v>6656</v>
      </c>
      <c r="D8237" s="260" t="s">
        <v>368</v>
      </c>
      <c r="E8237" s="261" t="s">
        <v>6657</v>
      </c>
      <c r="F8237" s="262" t="s">
        <v>6658</v>
      </c>
      <c r="G8237" s="263" t="s">
        <v>265</v>
      </c>
      <c r="H8237" s="264">
        <v>38.74</v>
      </c>
      <c r="I8237" s="26"/>
      <c r="J8237" s="266">
        <f>ROUND(I8237*H8237,2)</f>
        <v>0</v>
      </c>
      <c r="K8237" s="267"/>
      <c r="L8237" s="73"/>
      <c r="M8237" s="27" t="s">
        <v>1</v>
      </c>
      <c r="N8237" s="233" t="s">
        <v>43</v>
      </c>
      <c r="P8237" s="269">
        <f>O8237*H8237</f>
        <v>0</v>
      </c>
      <c r="Q8237" s="269">
        <v>0</v>
      </c>
      <c r="R8237" s="269">
        <f>Q8237*H8237</f>
        <v>0</v>
      </c>
      <c r="S8237" s="269">
        <v>0</v>
      </c>
      <c r="T8237" s="270">
        <f>S8237*H8237</f>
        <v>0</v>
      </c>
      <c r="AR8237" s="271" t="s">
        <v>495</v>
      </c>
      <c r="AT8237" s="271" t="s">
        <v>368</v>
      </c>
      <c r="AU8237" s="271" t="s">
        <v>90</v>
      </c>
      <c r="AY8237" s="53" t="s">
        <v>366</v>
      </c>
      <c r="BE8237" s="179">
        <f>IF(N8237="základná",J8237,0)</f>
        <v>0</v>
      </c>
      <c r="BF8237" s="179">
        <f>IF(N8237="znížená",J8237,0)</f>
        <v>0</v>
      </c>
      <c r="BG8237" s="179">
        <f>IF(N8237="zákl. prenesená",J8237,0)</f>
        <v>0</v>
      </c>
      <c r="BH8237" s="179">
        <f>IF(N8237="zníž. prenesená",J8237,0)</f>
        <v>0</v>
      </c>
      <c r="BI8237" s="179">
        <f>IF(N8237="nulová",J8237,0)</f>
        <v>0</v>
      </c>
      <c r="BJ8237" s="53" t="s">
        <v>90</v>
      </c>
      <c r="BK8237" s="179">
        <f>ROUND(I8237*H8237,2)</f>
        <v>0</v>
      </c>
      <c r="BL8237" s="53" t="s">
        <v>495</v>
      </c>
      <c r="BM8237" s="271" t="s">
        <v>6659</v>
      </c>
    </row>
    <row r="8238" spans="2:65" s="273" customFormat="1">
      <c r="B8238" s="272"/>
      <c r="D8238" s="274" t="s">
        <v>373</v>
      </c>
      <c r="E8238" s="275" t="s">
        <v>1</v>
      </c>
      <c r="F8238" s="276" t="s">
        <v>6660</v>
      </c>
      <c r="H8238" s="275" t="s">
        <v>1</v>
      </c>
      <c r="L8238" s="272"/>
      <c r="M8238" s="277"/>
      <c r="T8238" s="278"/>
      <c r="AT8238" s="275" t="s">
        <v>373</v>
      </c>
      <c r="AU8238" s="275" t="s">
        <v>90</v>
      </c>
      <c r="AV8238" s="273" t="s">
        <v>84</v>
      </c>
      <c r="AW8238" s="273" t="s">
        <v>31</v>
      </c>
      <c r="AX8238" s="273" t="s">
        <v>77</v>
      </c>
      <c r="AY8238" s="275" t="s">
        <v>366</v>
      </c>
    </row>
    <row r="8239" spans="2:65" s="280" customFormat="1">
      <c r="B8239" s="279"/>
      <c r="D8239" s="274" t="s">
        <v>373</v>
      </c>
      <c r="E8239" s="281" t="s">
        <v>1</v>
      </c>
      <c r="F8239" s="282" t="s">
        <v>6661</v>
      </c>
      <c r="H8239" s="283">
        <v>38.74</v>
      </c>
      <c r="L8239" s="279"/>
      <c r="M8239" s="284"/>
      <c r="T8239" s="285"/>
      <c r="AT8239" s="281" t="s">
        <v>373</v>
      </c>
      <c r="AU8239" s="281" t="s">
        <v>90</v>
      </c>
      <c r="AV8239" s="280" t="s">
        <v>90</v>
      </c>
      <c r="AW8239" s="280" t="s">
        <v>31</v>
      </c>
      <c r="AX8239" s="280" t="s">
        <v>77</v>
      </c>
      <c r="AY8239" s="281" t="s">
        <v>366</v>
      </c>
    </row>
    <row r="8240" spans="2:65" s="287" customFormat="1">
      <c r="B8240" s="286"/>
      <c r="D8240" s="274" t="s">
        <v>373</v>
      </c>
      <c r="E8240" s="288" t="s">
        <v>1</v>
      </c>
      <c r="F8240" s="289" t="s">
        <v>378</v>
      </c>
      <c r="H8240" s="290">
        <v>38.74</v>
      </c>
      <c r="L8240" s="286"/>
      <c r="M8240" s="291"/>
      <c r="T8240" s="292"/>
      <c r="AT8240" s="288" t="s">
        <v>373</v>
      </c>
      <c r="AU8240" s="288" t="s">
        <v>90</v>
      </c>
      <c r="AV8240" s="287" t="s">
        <v>371</v>
      </c>
      <c r="AW8240" s="287" t="s">
        <v>31</v>
      </c>
      <c r="AX8240" s="287" t="s">
        <v>84</v>
      </c>
      <c r="AY8240" s="288" t="s">
        <v>366</v>
      </c>
    </row>
    <row r="8241" spans="2:65" s="74" customFormat="1" ht="76.349999999999994" customHeight="1">
      <c r="B8241" s="73"/>
      <c r="C8241" s="260" t="s">
        <v>6662</v>
      </c>
      <c r="D8241" s="260" t="s">
        <v>368</v>
      </c>
      <c r="E8241" s="261" t="s">
        <v>6663</v>
      </c>
      <c r="F8241" s="262" t="s">
        <v>6664</v>
      </c>
      <c r="G8241" s="263" t="s">
        <v>630</v>
      </c>
      <c r="H8241" s="264">
        <v>12</v>
      </c>
      <c r="I8241" s="26"/>
      <c r="J8241" s="266">
        <f>ROUND(I8241*H8241,2)</f>
        <v>0</v>
      </c>
      <c r="K8241" s="267"/>
      <c r="L8241" s="73"/>
      <c r="M8241" s="27" t="s">
        <v>1</v>
      </c>
      <c r="N8241" s="233" t="s">
        <v>43</v>
      </c>
      <c r="P8241" s="269">
        <f>O8241*H8241</f>
        <v>0</v>
      </c>
      <c r="Q8241" s="269">
        <v>0</v>
      </c>
      <c r="R8241" s="269">
        <f>Q8241*H8241</f>
        <v>0</v>
      </c>
      <c r="S8241" s="269">
        <v>0</v>
      </c>
      <c r="T8241" s="270">
        <f>S8241*H8241</f>
        <v>0</v>
      </c>
      <c r="AR8241" s="271" t="s">
        <v>495</v>
      </c>
      <c r="AT8241" s="271" t="s">
        <v>368</v>
      </c>
      <c r="AU8241" s="271" t="s">
        <v>90</v>
      </c>
      <c r="AY8241" s="53" t="s">
        <v>366</v>
      </c>
      <c r="BE8241" s="179">
        <f>IF(N8241="základná",J8241,0)</f>
        <v>0</v>
      </c>
      <c r="BF8241" s="179">
        <f>IF(N8241="znížená",J8241,0)</f>
        <v>0</v>
      </c>
      <c r="BG8241" s="179">
        <f>IF(N8241="zákl. prenesená",J8241,0)</f>
        <v>0</v>
      </c>
      <c r="BH8241" s="179">
        <f>IF(N8241="zníž. prenesená",J8241,0)</f>
        <v>0</v>
      </c>
      <c r="BI8241" s="179">
        <f>IF(N8241="nulová",J8241,0)</f>
        <v>0</v>
      </c>
      <c r="BJ8241" s="53" t="s">
        <v>90</v>
      </c>
      <c r="BK8241" s="179">
        <f>ROUND(I8241*H8241,2)</f>
        <v>0</v>
      </c>
      <c r="BL8241" s="53" t="s">
        <v>495</v>
      </c>
      <c r="BM8241" s="271" t="s">
        <v>6665</v>
      </c>
    </row>
    <row r="8242" spans="2:65" s="273" customFormat="1">
      <c r="B8242" s="272"/>
      <c r="D8242" s="274" t="s">
        <v>373</v>
      </c>
      <c r="E8242" s="275" t="s">
        <v>1</v>
      </c>
      <c r="F8242" s="276" t="s">
        <v>6666</v>
      </c>
      <c r="H8242" s="275" t="s">
        <v>1</v>
      </c>
      <c r="L8242" s="272"/>
      <c r="M8242" s="277"/>
      <c r="T8242" s="278"/>
      <c r="AT8242" s="275" t="s">
        <v>373</v>
      </c>
      <c r="AU8242" s="275" t="s">
        <v>90</v>
      </c>
      <c r="AV8242" s="273" t="s">
        <v>84</v>
      </c>
      <c r="AW8242" s="273" t="s">
        <v>31</v>
      </c>
      <c r="AX8242" s="273" t="s">
        <v>77</v>
      </c>
      <c r="AY8242" s="275" t="s">
        <v>366</v>
      </c>
    </row>
    <row r="8243" spans="2:65" s="273" customFormat="1">
      <c r="B8243" s="272"/>
      <c r="D8243" s="274" t="s">
        <v>373</v>
      </c>
      <c r="E8243" s="275" t="s">
        <v>1</v>
      </c>
      <c r="F8243" s="276" t="s">
        <v>6667</v>
      </c>
      <c r="H8243" s="275" t="s">
        <v>1</v>
      </c>
      <c r="L8243" s="272"/>
      <c r="M8243" s="277"/>
      <c r="T8243" s="278"/>
      <c r="AT8243" s="275" t="s">
        <v>373</v>
      </c>
      <c r="AU8243" s="275" t="s">
        <v>90</v>
      </c>
      <c r="AV8243" s="273" t="s">
        <v>84</v>
      </c>
      <c r="AW8243" s="273" t="s">
        <v>31</v>
      </c>
      <c r="AX8243" s="273" t="s">
        <v>77</v>
      </c>
      <c r="AY8243" s="275" t="s">
        <v>366</v>
      </c>
    </row>
    <row r="8244" spans="2:65" s="280" customFormat="1">
      <c r="B8244" s="279"/>
      <c r="D8244" s="274" t="s">
        <v>373</v>
      </c>
      <c r="E8244" s="281" t="s">
        <v>1</v>
      </c>
      <c r="F8244" s="282" t="s">
        <v>408</v>
      </c>
      <c r="H8244" s="283">
        <v>6</v>
      </c>
      <c r="L8244" s="279"/>
      <c r="M8244" s="284"/>
      <c r="T8244" s="285"/>
      <c r="AT8244" s="281" t="s">
        <v>373</v>
      </c>
      <c r="AU8244" s="281" t="s">
        <v>90</v>
      </c>
      <c r="AV8244" s="280" t="s">
        <v>90</v>
      </c>
      <c r="AW8244" s="280" t="s">
        <v>31</v>
      </c>
      <c r="AX8244" s="280" t="s">
        <v>77</v>
      </c>
      <c r="AY8244" s="281" t="s">
        <v>366</v>
      </c>
    </row>
    <row r="8245" spans="2:65" s="273" customFormat="1">
      <c r="B8245" s="272"/>
      <c r="D8245" s="274" t="s">
        <v>373</v>
      </c>
      <c r="E8245" s="275" t="s">
        <v>1</v>
      </c>
      <c r="F8245" s="276" t="s">
        <v>6668</v>
      </c>
      <c r="H8245" s="275" t="s">
        <v>1</v>
      </c>
      <c r="L8245" s="272"/>
      <c r="M8245" s="277"/>
      <c r="T8245" s="278"/>
      <c r="AT8245" s="275" t="s">
        <v>373</v>
      </c>
      <c r="AU8245" s="275" t="s">
        <v>90</v>
      </c>
      <c r="AV8245" s="273" t="s">
        <v>84</v>
      </c>
      <c r="AW8245" s="273" t="s">
        <v>31</v>
      </c>
      <c r="AX8245" s="273" t="s">
        <v>77</v>
      </c>
      <c r="AY8245" s="275" t="s">
        <v>366</v>
      </c>
    </row>
    <row r="8246" spans="2:65" s="280" customFormat="1">
      <c r="B8246" s="279"/>
      <c r="D8246" s="274" t="s">
        <v>373</v>
      </c>
      <c r="E8246" s="281" t="s">
        <v>1</v>
      </c>
      <c r="F8246" s="282" t="s">
        <v>408</v>
      </c>
      <c r="H8246" s="283">
        <v>6</v>
      </c>
      <c r="L8246" s="279"/>
      <c r="M8246" s="284"/>
      <c r="T8246" s="285"/>
      <c r="AT8246" s="281" t="s">
        <v>373</v>
      </c>
      <c r="AU8246" s="281" t="s">
        <v>90</v>
      </c>
      <c r="AV8246" s="280" t="s">
        <v>90</v>
      </c>
      <c r="AW8246" s="280" t="s">
        <v>31</v>
      </c>
      <c r="AX8246" s="280" t="s">
        <v>77</v>
      </c>
      <c r="AY8246" s="281" t="s">
        <v>366</v>
      </c>
    </row>
    <row r="8247" spans="2:65" s="287" customFormat="1">
      <c r="B8247" s="286"/>
      <c r="D8247" s="274" t="s">
        <v>373</v>
      </c>
      <c r="E8247" s="288" t="s">
        <v>1</v>
      </c>
      <c r="F8247" s="289" t="s">
        <v>378</v>
      </c>
      <c r="H8247" s="290">
        <v>12</v>
      </c>
      <c r="L8247" s="286"/>
      <c r="M8247" s="317"/>
      <c r="N8247" s="318"/>
      <c r="O8247" s="318"/>
      <c r="P8247" s="318"/>
      <c r="Q8247" s="318"/>
      <c r="R8247" s="318"/>
      <c r="S8247" s="318"/>
      <c r="T8247" s="319"/>
      <c r="AT8247" s="288" t="s">
        <v>373</v>
      </c>
      <c r="AU8247" s="288" t="s">
        <v>90</v>
      </c>
      <c r="AV8247" s="287" t="s">
        <v>371</v>
      </c>
      <c r="AW8247" s="287" t="s">
        <v>31</v>
      </c>
      <c r="AX8247" s="287" t="s">
        <v>84</v>
      </c>
      <c r="AY8247" s="288" t="s">
        <v>366</v>
      </c>
    </row>
    <row r="8248" spans="2:65" s="74" customFormat="1" ht="6.95" customHeight="1">
      <c r="B8248" s="103"/>
      <c r="C8248" s="104"/>
      <c r="D8248" s="104"/>
      <c r="E8248" s="104"/>
      <c r="F8248" s="104"/>
      <c r="G8248" s="104"/>
      <c r="H8248" s="104"/>
      <c r="I8248" s="104"/>
      <c r="J8248" s="104"/>
      <c r="K8248" s="104"/>
      <c r="L8248" s="73"/>
    </row>
  </sheetData>
  <sheetProtection algorithmName="SHA-512" hashValue="5GGRjHezh4ilIXpretl+30KHFLaGH6WVOJCposGA5RQW8Fo2JrsYgvDE3JkUhf0FFEOjqBvRj27bVLMJ7fM+aw==" saltValue="ZVBCz+QsUvIQ6uqk2abnXw==" spinCount="100000" sheet="1" objects="1" scenarios="1" selectLockedCells="1"/>
  <autoFilter ref="C162:K8247" xr:uid="{00000000-0009-0000-0000-000001000000}"/>
  <mergeCells count="17">
    <mergeCell ref="E9:H9"/>
    <mergeCell ref="E11:H11"/>
    <mergeCell ref="E20:H20"/>
    <mergeCell ref="E29:H29"/>
    <mergeCell ref="E155:H155"/>
    <mergeCell ref="L2:V2"/>
    <mergeCell ref="D137:F137"/>
    <mergeCell ref="D138:F138"/>
    <mergeCell ref="D139:F139"/>
    <mergeCell ref="E151:H151"/>
    <mergeCell ref="E153:H153"/>
    <mergeCell ref="E85:H85"/>
    <mergeCell ref="E87:H87"/>
    <mergeCell ref="E89:H89"/>
    <mergeCell ref="D135:F135"/>
    <mergeCell ref="D136:F136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B2:BM445"/>
  <sheetViews>
    <sheetView showGridLines="0" topLeftCell="A4" workbookViewId="0">
      <selection activeCell="E20" sqref="E20:H20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94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164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6669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</row>
    <row r="20" spans="2:12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J111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ROUND((SUM(BE111:BE118) + SUM(BE140:BE444)),  2)</f>
        <v>0</v>
      </c>
      <c r="G37" s="209"/>
      <c r="H37" s="209"/>
      <c r="I37" s="210">
        <v>0.2</v>
      </c>
      <c r="J37" s="208">
        <f>ROUND(((SUM(BE111:BE118) + SUM(BE140:BE444))*I37),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ROUND((SUM(BF111:BF118) + SUM(BF140:BF444)),  2)</f>
        <v>0</v>
      </c>
      <c r="G38" s="209"/>
      <c r="H38" s="209"/>
      <c r="I38" s="210">
        <v>0.2</v>
      </c>
      <c r="J38" s="208">
        <f>ROUND(((SUM(BF111:BF118) + SUM(BF140:BF444))*I38),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ROUND((SUM(BG111:BG118) + SUM(BG140:BG444)),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ROUND((SUM(BH111:BH118) + SUM(BH140:BH444)),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ROUND((SUM(BI111:BI118) + SUM(BI140:BI444)),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164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E04 - Vzduchotechnika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62" s="74" customFormat="1" ht="10.35" customHeight="1">
      <c r="B97" s="73"/>
      <c r="L97" s="73"/>
    </row>
    <row r="98" spans="2:62" s="74" customFormat="1" ht="22.9" customHeight="1">
      <c r="B98" s="73"/>
      <c r="C98" s="222" t="s">
        <v>308</v>
      </c>
      <c r="J98" s="205">
        <f>J140</f>
        <v>0</v>
      </c>
      <c r="L98" s="73"/>
      <c r="AU98" s="53" t="s">
        <v>309</v>
      </c>
    </row>
    <row r="99" spans="2:62" s="224" customFormat="1" ht="24.95" customHeight="1">
      <c r="B99" s="223"/>
      <c r="D99" s="225" t="s">
        <v>6670</v>
      </c>
      <c r="E99" s="226"/>
      <c r="F99" s="226"/>
      <c r="G99" s="226"/>
      <c r="H99" s="226"/>
      <c r="I99" s="226"/>
      <c r="J99" s="227">
        <f>J141</f>
        <v>0</v>
      </c>
      <c r="L99" s="223"/>
    </row>
    <row r="100" spans="2:62" s="224" customFormat="1" ht="24.95" customHeight="1">
      <c r="B100" s="223"/>
      <c r="D100" s="225" t="s">
        <v>6671</v>
      </c>
      <c r="E100" s="226"/>
      <c r="F100" s="226"/>
      <c r="G100" s="226"/>
      <c r="H100" s="226"/>
      <c r="I100" s="226"/>
      <c r="J100" s="227">
        <f>J191</f>
        <v>0</v>
      </c>
      <c r="L100" s="223"/>
    </row>
    <row r="101" spans="2:62" s="224" customFormat="1" ht="24.95" customHeight="1">
      <c r="B101" s="223"/>
      <c r="D101" s="225" t="s">
        <v>6672</v>
      </c>
      <c r="E101" s="226"/>
      <c r="F101" s="226"/>
      <c r="G101" s="226"/>
      <c r="H101" s="226"/>
      <c r="I101" s="226"/>
      <c r="J101" s="227">
        <f>J254</f>
        <v>0</v>
      </c>
      <c r="L101" s="223"/>
    </row>
    <row r="102" spans="2:62" s="224" customFormat="1" ht="24.95" customHeight="1">
      <c r="B102" s="223"/>
      <c r="D102" s="225" t="s">
        <v>6673</v>
      </c>
      <c r="E102" s="226"/>
      <c r="F102" s="226"/>
      <c r="G102" s="226"/>
      <c r="H102" s="226"/>
      <c r="I102" s="226"/>
      <c r="J102" s="227">
        <f>J328</f>
        <v>0</v>
      </c>
      <c r="L102" s="223"/>
    </row>
    <row r="103" spans="2:62" s="224" customFormat="1" ht="24.95" customHeight="1">
      <c r="B103" s="223"/>
      <c r="D103" s="225" t="s">
        <v>6674</v>
      </c>
      <c r="E103" s="226"/>
      <c r="F103" s="226"/>
      <c r="G103" s="226"/>
      <c r="H103" s="226"/>
      <c r="I103" s="226"/>
      <c r="J103" s="227">
        <f>J382</f>
        <v>0</v>
      </c>
      <c r="L103" s="223"/>
    </row>
    <row r="104" spans="2:62" s="224" customFormat="1" ht="24.95" customHeight="1">
      <c r="B104" s="223"/>
      <c r="D104" s="225" t="s">
        <v>6675</v>
      </c>
      <c r="E104" s="226"/>
      <c r="F104" s="226"/>
      <c r="G104" s="226"/>
      <c r="H104" s="226"/>
      <c r="I104" s="226"/>
      <c r="J104" s="227">
        <f>J392</f>
        <v>0</v>
      </c>
      <c r="L104" s="223"/>
    </row>
    <row r="105" spans="2:62" s="224" customFormat="1" ht="24.95" customHeight="1">
      <c r="B105" s="223"/>
      <c r="D105" s="225" t="s">
        <v>6676</v>
      </c>
      <c r="E105" s="226"/>
      <c r="F105" s="226"/>
      <c r="G105" s="226"/>
      <c r="H105" s="226"/>
      <c r="I105" s="226"/>
      <c r="J105" s="227">
        <f>J403</f>
        <v>0</v>
      </c>
      <c r="L105" s="223"/>
    </row>
    <row r="106" spans="2:62" s="224" customFormat="1" ht="24.95" customHeight="1">
      <c r="B106" s="223"/>
      <c r="D106" s="225" t="s">
        <v>6677</v>
      </c>
      <c r="E106" s="226"/>
      <c r="F106" s="226"/>
      <c r="G106" s="226"/>
      <c r="H106" s="226"/>
      <c r="I106" s="226"/>
      <c r="J106" s="227">
        <f>J419</f>
        <v>0</v>
      </c>
      <c r="L106" s="223"/>
    </row>
    <row r="107" spans="2:62" s="224" customFormat="1" ht="24.95" customHeight="1">
      <c r="B107" s="223"/>
      <c r="D107" s="225" t="s">
        <v>6678</v>
      </c>
      <c r="E107" s="226"/>
      <c r="F107" s="226"/>
      <c r="G107" s="226"/>
      <c r="H107" s="226"/>
      <c r="I107" s="226"/>
      <c r="J107" s="227">
        <f>J436</f>
        <v>0</v>
      </c>
      <c r="L107" s="223"/>
    </row>
    <row r="108" spans="2:62" s="224" customFormat="1" ht="24.95" customHeight="1">
      <c r="B108" s="223"/>
      <c r="D108" s="225" t="s">
        <v>6679</v>
      </c>
      <c r="E108" s="226"/>
      <c r="F108" s="226"/>
      <c r="G108" s="226"/>
      <c r="H108" s="226"/>
      <c r="I108" s="226"/>
      <c r="J108" s="227">
        <f>J441</f>
        <v>0</v>
      </c>
      <c r="L108" s="223"/>
    </row>
    <row r="109" spans="2:62" s="74" customFormat="1" ht="21.75" customHeight="1">
      <c r="B109" s="73"/>
      <c r="L109" s="73"/>
    </row>
    <row r="110" spans="2:62" s="74" customFormat="1" ht="6.95" customHeight="1">
      <c r="B110" s="73"/>
      <c r="L110" s="73"/>
    </row>
    <row r="111" spans="2:62" s="74" customFormat="1" ht="29.25" customHeight="1">
      <c r="B111" s="73"/>
      <c r="C111" s="222" t="s">
        <v>343</v>
      </c>
      <c r="J111" s="232">
        <f>ROUND(J112 + J113 + J114 + J115 + J116 + J117,2)</f>
        <v>0</v>
      </c>
      <c r="L111" s="73"/>
      <c r="N111" s="233" t="s">
        <v>41</v>
      </c>
    </row>
    <row r="112" spans="2:62" s="74" customFormat="1" ht="18" customHeight="1">
      <c r="B112" s="73"/>
      <c r="D112" s="41" t="s">
        <v>344</v>
      </c>
      <c r="E112" s="48"/>
      <c r="F112" s="48"/>
      <c r="J112" s="17">
        <v>0</v>
      </c>
      <c r="L112" s="73"/>
      <c r="N112" s="235" t="s">
        <v>43</v>
      </c>
      <c r="AY112" s="53" t="s">
        <v>345</v>
      </c>
      <c r="BE112" s="179">
        <f t="shared" ref="BE112:BE117" si="0">IF(N112="základná",J112,0)</f>
        <v>0</v>
      </c>
      <c r="BF112" s="179">
        <f t="shared" ref="BF112:BF117" si="1">IF(N112="znížená",J112,0)</f>
        <v>0</v>
      </c>
      <c r="BG112" s="179">
        <f t="shared" ref="BG112:BG117" si="2">IF(N112="zákl. prenesená",J112,0)</f>
        <v>0</v>
      </c>
      <c r="BH112" s="179">
        <f t="shared" ref="BH112:BH117" si="3">IF(N112="zníž. prenesená",J112,0)</f>
        <v>0</v>
      </c>
      <c r="BI112" s="179">
        <f t="shared" ref="BI112:BI117" si="4">IF(N112="nulová",J112,0)</f>
        <v>0</v>
      </c>
      <c r="BJ112" s="53" t="s">
        <v>90</v>
      </c>
    </row>
    <row r="113" spans="2:62" s="74" customFormat="1" ht="18" customHeight="1">
      <c r="B113" s="73"/>
      <c r="D113" s="41" t="s">
        <v>346</v>
      </c>
      <c r="E113" s="48"/>
      <c r="F113" s="48"/>
      <c r="J113" s="17">
        <v>0</v>
      </c>
      <c r="L113" s="73"/>
      <c r="N113" s="235" t="s">
        <v>43</v>
      </c>
      <c r="AY113" s="53" t="s">
        <v>345</v>
      </c>
      <c r="BE113" s="179">
        <f t="shared" si="0"/>
        <v>0</v>
      </c>
      <c r="BF113" s="179">
        <f t="shared" si="1"/>
        <v>0</v>
      </c>
      <c r="BG113" s="179">
        <f t="shared" si="2"/>
        <v>0</v>
      </c>
      <c r="BH113" s="179">
        <f t="shared" si="3"/>
        <v>0</v>
      </c>
      <c r="BI113" s="179">
        <f t="shared" si="4"/>
        <v>0</v>
      </c>
      <c r="BJ113" s="53" t="s">
        <v>90</v>
      </c>
    </row>
    <row r="114" spans="2:62" s="74" customFormat="1" ht="18" customHeight="1">
      <c r="B114" s="73"/>
      <c r="D114" s="41" t="s">
        <v>347</v>
      </c>
      <c r="E114" s="48"/>
      <c r="F114" s="48"/>
      <c r="J114" s="17">
        <v>0</v>
      </c>
      <c r="L114" s="73"/>
      <c r="N114" s="235" t="s">
        <v>43</v>
      </c>
      <c r="AY114" s="53" t="s">
        <v>345</v>
      </c>
      <c r="BE114" s="179">
        <f t="shared" si="0"/>
        <v>0</v>
      </c>
      <c r="BF114" s="179">
        <f t="shared" si="1"/>
        <v>0</v>
      </c>
      <c r="BG114" s="179">
        <f t="shared" si="2"/>
        <v>0</v>
      </c>
      <c r="BH114" s="179">
        <f t="shared" si="3"/>
        <v>0</v>
      </c>
      <c r="BI114" s="179">
        <f t="shared" si="4"/>
        <v>0</v>
      </c>
      <c r="BJ114" s="53" t="s">
        <v>90</v>
      </c>
    </row>
    <row r="115" spans="2:62" s="74" customFormat="1" ht="18" customHeight="1">
      <c r="B115" s="73"/>
      <c r="D115" s="41" t="s">
        <v>348</v>
      </c>
      <c r="E115" s="48"/>
      <c r="F115" s="48"/>
      <c r="J115" s="17">
        <v>0</v>
      </c>
      <c r="L115" s="73"/>
      <c r="N115" s="235" t="s">
        <v>43</v>
      </c>
      <c r="AY115" s="53" t="s">
        <v>345</v>
      </c>
      <c r="BE115" s="179">
        <f t="shared" si="0"/>
        <v>0</v>
      </c>
      <c r="BF115" s="179">
        <f t="shared" si="1"/>
        <v>0</v>
      </c>
      <c r="BG115" s="179">
        <f t="shared" si="2"/>
        <v>0</v>
      </c>
      <c r="BH115" s="179">
        <f t="shared" si="3"/>
        <v>0</v>
      </c>
      <c r="BI115" s="179">
        <f t="shared" si="4"/>
        <v>0</v>
      </c>
      <c r="BJ115" s="53" t="s">
        <v>90</v>
      </c>
    </row>
    <row r="116" spans="2:62" s="74" customFormat="1" ht="18" customHeight="1">
      <c r="B116" s="73"/>
      <c r="D116" s="41" t="s">
        <v>349</v>
      </c>
      <c r="E116" s="48"/>
      <c r="F116" s="48"/>
      <c r="J116" s="17">
        <v>0</v>
      </c>
      <c r="L116" s="73"/>
      <c r="N116" s="235" t="s">
        <v>43</v>
      </c>
      <c r="AY116" s="53" t="s">
        <v>345</v>
      </c>
      <c r="BE116" s="179">
        <f t="shared" si="0"/>
        <v>0</v>
      </c>
      <c r="BF116" s="179">
        <f t="shared" si="1"/>
        <v>0</v>
      </c>
      <c r="BG116" s="179">
        <f t="shared" si="2"/>
        <v>0</v>
      </c>
      <c r="BH116" s="179">
        <f t="shared" si="3"/>
        <v>0</v>
      </c>
      <c r="BI116" s="179">
        <f t="shared" si="4"/>
        <v>0</v>
      </c>
      <c r="BJ116" s="53" t="s">
        <v>90</v>
      </c>
    </row>
    <row r="117" spans="2:62" s="74" customFormat="1" ht="18" customHeight="1">
      <c r="B117" s="73"/>
      <c r="D117" s="236" t="s">
        <v>350</v>
      </c>
      <c r="J117" s="17">
        <f>ROUND(J32*T117,2)</f>
        <v>0</v>
      </c>
      <c r="L117" s="73"/>
      <c r="N117" s="235" t="s">
        <v>43</v>
      </c>
      <c r="AY117" s="53" t="s">
        <v>351</v>
      </c>
      <c r="BE117" s="179">
        <f t="shared" si="0"/>
        <v>0</v>
      </c>
      <c r="BF117" s="179">
        <f t="shared" si="1"/>
        <v>0</v>
      </c>
      <c r="BG117" s="179">
        <f t="shared" si="2"/>
        <v>0</v>
      </c>
      <c r="BH117" s="179">
        <f t="shared" si="3"/>
        <v>0</v>
      </c>
      <c r="BI117" s="179">
        <f t="shared" si="4"/>
        <v>0</v>
      </c>
      <c r="BJ117" s="53" t="s">
        <v>90</v>
      </c>
    </row>
    <row r="118" spans="2:62" s="74" customFormat="1">
      <c r="B118" s="73"/>
      <c r="L118" s="73"/>
    </row>
    <row r="119" spans="2:62" s="74" customFormat="1" ht="29.25" customHeight="1">
      <c r="B119" s="73"/>
      <c r="C119" s="181" t="s">
        <v>146</v>
      </c>
      <c r="D119" s="182"/>
      <c r="E119" s="182"/>
      <c r="F119" s="182"/>
      <c r="G119" s="182"/>
      <c r="H119" s="182"/>
      <c r="I119" s="182"/>
      <c r="J119" s="237">
        <f>ROUND(J98+J111,2)</f>
        <v>0</v>
      </c>
      <c r="K119" s="182"/>
      <c r="L119" s="73"/>
    </row>
    <row r="120" spans="2:62" s="74" customFormat="1" ht="6.95" customHeight="1">
      <c r="B120" s="103"/>
      <c r="C120" s="104"/>
      <c r="D120" s="104"/>
      <c r="E120" s="104"/>
      <c r="F120" s="104"/>
      <c r="G120" s="104"/>
      <c r="H120" s="104"/>
      <c r="I120" s="104"/>
      <c r="J120" s="104"/>
      <c r="K120" s="104"/>
      <c r="L120" s="73"/>
    </row>
    <row r="124" spans="2:62" s="74" customFormat="1" ht="6.95" customHeight="1">
      <c r="B124" s="105"/>
      <c r="C124" s="106"/>
      <c r="D124" s="106"/>
      <c r="E124" s="106"/>
      <c r="F124" s="106"/>
      <c r="G124" s="106"/>
      <c r="H124" s="106"/>
      <c r="I124" s="106"/>
      <c r="J124" s="106"/>
      <c r="K124" s="106"/>
      <c r="L124" s="73"/>
    </row>
    <row r="125" spans="2:62" s="74" customFormat="1" ht="24.95" customHeight="1">
      <c r="B125" s="73"/>
      <c r="C125" s="57" t="s">
        <v>352</v>
      </c>
      <c r="L125" s="73"/>
    </row>
    <row r="126" spans="2:62" s="74" customFormat="1" ht="6.95" customHeight="1">
      <c r="B126" s="73"/>
      <c r="L126" s="73"/>
    </row>
    <row r="127" spans="2:62" s="74" customFormat="1" ht="12" customHeight="1">
      <c r="B127" s="73"/>
      <c r="C127" s="66" t="s">
        <v>15</v>
      </c>
      <c r="L127" s="73"/>
    </row>
    <row r="128" spans="2:62" s="74" customFormat="1" ht="39.75" customHeight="1">
      <c r="B128" s="73"/>
      <c r="E128" s="195" t="str">
        <f>E7</f>
        <v>REKONŠTRUKCIA OBJEKTU NA VAJANSKÉHO NÁBREŽÍ 10, BRATISLAVA, ADAPTÁCIA OBJEKTU PRE POTREBY VÝUČBY UK</v>
      </c>
      <c r="F128" s="196"/>
      <c r="G128" s="196"/>
      <c r="H128" s="196"/>
      <c r="L128" s="73"/>
    </row>
    <row r="129" spans="2:65" ht="12" customHeight="1">
      <c r="B129" s="56"/>
      <c r="C129" s="66" t="s">
        <v>161</v>
      </c>
      <c r="L129" s="56"/>
    </row>
    <row r="130" spans="2:65" s="74" customFormat="1" ht="16.5" customHeight="1">
      <c r="B130" s="73"/>
      <c r="E130" s="195" t="s">
        <v>164</v>
      </c>
      <c r="F130" s="197"/>
      <c r="G130" s="197"/>
      <c r="H130" s="197"/>
      <c r="L130" s="73"/>
    </row>
    <row r="131" spans="2:65" s="74" customFormat="1" ht="12" customHeight="1">
      <c r="B131" s="73"/>
      <c r="C131" s="66" t="s">
        <v>167</v>
      </c>
      <c r="L131" s="73"/>
    </row>
    <row r="132" spans="2:65" s="74" customFormat="1" ht="16.5" customHeight="1">
      <c r="B132" s="73"/>
      <c r="E132" s="112" t="str">
        <f>E11</f>
        <v>E04 - Vzduchotechnika</v>
      </c>
      <c r="F132" s="197"/>
      <c r="G132" s="197"/>
      <c r="H132" s="197"/>
      <c r="L132" s="73"/>
    </row>
    <row r="133" spans="2:65" s="74" customFormat="1" ht="6.95" customHeight="1">
      <c r="B133" s="73"/>
      <c r="L133" s="73"/>
    </row>
    <row r="134" spans="2:65" s="74" customFormat="1" ht="12" customHeight="1">
      <c r="B134" s="73"/>
      <c r="C134" s="66" t="s">
        <v>19</v>
      </c>
      <c r="F134" s="67" t="str">
        <f>F14</f>
        <v xml:space="preserve">Vajanského nábrežie 56/10 </v>
      </c>
      <c r="I134" s="66" t="s">
        <v>21</v>
      </c>
      <c r="J134" s="198" t="str">
        <f>IF(J14="","",J14)</f>
        <v>30. 5. 2024</v>
      </c>
      <c r="L134" s="73"/>
    </row>
    <row r="135" spans="2:65" s="74" customFormat="1" ht="6.95" customHeight="1">
      <c r="B135" s="73"/>
      <c r="L135" s="73"/>
    </row>
    <row r="136" spans="2:65" s="74" customFormat="1" ht="15.2" customHeight="1">
      <c r="B136" s="73"/>
      <c r="C136" s="66" t="s">
        <v>23</v>
      </c>
      <c r="F136" s="67" t="str">
        <f>E17</f>
        <v>Univerzita Komenského v Bratislave</v>
      </c>
      <c r="I136" s="66" t="s">
        <v>29</v>
      </c>
      <c r="J136" s="219" t="str">
        <f>E23</f>
        <v xml:space="preserve"> </v>
      </c>
      <c r="L136" s="73"/>
    </row>
    <row r="137" spans="2:65" s="74" customFormat="1" ht="15.2" customHeight="1">
      <c r="B137" s="73"/>
      <c r="C137" s="66" t="s">
        <v>27</v>
      </c>
      <c r="F137" s="67" t="str">
        <f>IF(E20="","",E20)</f>
        <v>Vyplň údaj</v>
      </c>
      <c r="I137" s="66" t="s">
        <v>32</v>
      </c>
      <c r="J137" s="219" t="str">
        <f>E26</f>
        <v>precenil Rosoft,s.r.o.</v>
      </c>
      <c r="L137" s="73"/>
    </row>
    <row r="138" spans="2:65" s="74" customFormat="1" ht="10.35" customHeight="1">
      <c r="B138" s="73"/>
      <c r="L138" s="73"/>
    </row>
    <row r="139" spans="2:65" s="243" customFormat="1" ht="29.25" customHeight="1">
      <c r="B139" s="238"/>
      <c r="C139" s="239" t="s">
        <v>353</v>
      </c>
      <c r="D139" s="240" t="s">
        <v>62</v>
      </c>
      <c r="E139" s="240" t="s">
        <v>58</v>
      </c>
      <c r="F139" s="240" t="s">
        <v>59</v>
      </c>
      <c r="G139" s="240" t="s">
        <v>354</v>
      </c>
      <c r="H139" s="240" t="s">
        <v>355</v>
      </c>
      <c r="I139" s="240" t="s">
        <v>356</v>
      </c>
      <c r="J139" s="241" t="s">
        <v>307</v>
      </c>
      <c r="K139" s="242" t="s">
        <v>357</v>
      </c>
      <c r="L139" s="238"/>
      <c r="M139" s="132" t="s">
        <v>1</v>
      </c>
      <c r="N139" s="133" t="s">
        <v>41</v>
      </c>
      <c r="O139" s="133" t="s">
        <v>358</v>
      </c>
      <c r="P139" s="133" t="s">
        <v>359</v>
      </c>
      <c r="Q139" s="133" t="s">
        <v>360</v>
      </c>
      <c r="R139" s="133" t="s">
        <v>361</v>
      </c>
      <c r="S139" s="133" t="s">
        <v>362</v>
      </c>
      <c r="T139" s="134" t="s">
        <v>363</v>
      </c>
    </row>
    <row r="140" spans="2:65" s="74" customFormat="1" ht="22.9" customHeight="1">
      <c r="B140" s="73"/>
      <c r="C140" s="138" t="s">
        <v>215</v>
      </c>
      <c r="J140" s="244">
        <f>BK140</f>
        <v>0</v>
      </c>
      <c r="L140" s="73"/>
      <c r="M140" s="135"/>
      <c r="N140" s="120"/>
      <c r="O140" s="120"/>
      <c r="P140" s="245">
        <f>P141+P191+P254+P328+P382+P392+P403+P419+P436+P441</f>
        <v>0</v>
      </c>
      <c r="Q140" s="120"/>
      <c r="R140" s="245">
        <f>R141+R191+R254+R328+R382+R392+R403+R419+R436+R441</f>
        <v>0</v>
      </c>
      <c r="S140" s="120"/>
      <c r="T140" s="246">
        <f>T141+T191+T254+T328+T382+T392+T403+T419+T436+T441</f>
        <v>0</v>
      </c>
      <c r="AT140" s="53" t="s">
        <v>76</v>
      </c>
      <c r="AU140" s="53" t="s">
        <v>309</v>
      </c>
      <c r="BK140" s="247">
        <f>BK141+BK191+BK254+BK328+BK382+BK392+BK403+BK419+BK436+BK441</f>
        <v>0</v>
      </c>
    </row>
    <row r="141" spans="2:65" s="249" customFormat="1" ht="25.9" customHeight="1">
      <c r="B141" s="248"/>
      <c r="D141" s="250" t="s">
        <v>76</v>
      </c>
      <c r="E141" s="251" t="s">
        <v>6680</v>
      </c>
      <c r="F141" s="251" t="s">
        <v>6681</v>
      </c>
      <c r="J141" s="252">
        <f>BK141</f>
        <v>0</v>
      </c>
      <c r="L141" s="248"/>
      <c r="M141" s="253"/>
      <c r="P141" s="254">
        <f>SUM(P142:P190)</f>
        <v>0</v>
      </c>
      <c r="R141" s="254">
        <f>SUM(R142:R190)</f>
        <v>0</v>
      </c>
      <c r="T141" s="255">
        <f>SUM(T142:T190)</f>
        <v>0</v>
      </c>
      <c r="AR141" s="250" t="s">
        <v>84</v>
      </c>
      <c r="AT141" s="256" t="s">
        <v>76</v>
      </c>
      <c r="AU141" s="256" t="s">
        <v>77</v>
      </c>
      <c r="AY141" s="250" t="s">
        <v>366</v>
      </c>
      <c r="BK141" s="257">
        <f>SUM(BK142:BK190)</f>
        <v>0</v>
      </c>
    </row>
    <row r="142" spans="2:65" s="74" customFormat="1" ht="76.349999999999994" customHeight="1">
      <c r="B142" s="73"/>
      <c r="C142" s="260" t="s">
        <v>84</v>
      </c>
      <c r="D142" s="260" t="s">
        <v>368</v>
      </c>
      <c r="E142" s="261" t="s">
        <v>6682</v>
      </c>
      <c r="F142" s="262" t="s">
        <v>6683</v>
      </c>
      <c r="G142" s="263" t="s">
        <v>630</v>
      </c>
      <c r="H142" s="264">
        <v>1</v>
      </c>
      <c r="I142" s="26"/>
      <c r="J142" s="266">
        <f>ROUND(I142*H142,2)</f>
        <v>0</v>
      </c>
      <c r="K142" s="267"/>
      <c r="L142" s="73"/>
      <c r="M142" s="27" t="s">
        <v>1</v>
      </c>
      <c r="N142" s="233" t="s">
        <v>43</v>
      </c>
      <c r="P142" s="269">
        <f>O142*H142</f>
        <v>0</v>
      </c>
      <c r="Q142" s="269">
        <v>0</v>
      </c>
      <c r="R142" s="269">
        <f>Q142*H142</f>
        <v>0</v>
      </c>
      <c r="S142" s="269">
        <v>0</v>
      </c>
      <c r="T142" s="270">
        <f>S142*H142</f>
        <v>0</v>
      </c>
      <c r="AR142" s="271" t="s">
        <v>495</v>
      </c>
      <c r="AT142" s="271" t="s">
        <v>368</v>
      </c>
      <c r="AU142" s="271" t="s">
        <v>84</v>
      </c>
      <c r="AY142" s="53" t="s">
        <v>366</v>
      </c>
      <c r="BE142" s="179">
        <f>IF(N142="základná",J142,0)</f>
        <v>0</v>
      </c>
      <c r="BF142" s="179">
        <f>IF(N142="znížená",J142,0)</f>
        <v>0</v>
      </c>
      <c r="BG142" s="179">
        <f>IF(N142="zákl. prenesená",J142,0)</f>
        <v>0</v>
      </c>
      <c r="BH142" s="179">
        <f>IF(N142="zníž. prenesená",J142,0)</f>
        <v>0</v>
      </c>
      <c r="BI142" s="179">
        <f>IF(N142="nulová",J142,0)</f>
        <v>0</v>
      </c>
      <c r="BJ142" s="53" t="s">
        <v>90</v>
      </c>
      <c r="BK142" s="179">
        <f>ROUND(I142*H142,2)</f>
        <v>0</v>
      </c>
      <c r="BL142" s="53" t="s">
        <v>495</v>
      </c>
      <c r="BM142" s="271" t="s">
        <v>90</v>
      </c>
    </row>
    <row r="143" spans="2:65" s="280" customFormat="1">
      <c r="B143" s="279"/>
      <c r="D143" s="274" t="s">
        <v>373</v>
      </c>
      <c r="E143" s="281" t="s">
        <v>1</v>
      </c>
      <c r="F143" s="282" t="s">
        <v>84</v>
      </c>
      <c r="H143" s="283">
        <v>1</v>
      </c>
      <c r="L143" s="279"/>
      <c r="M143" s="284"/>
      <c r="T143" s="285"/>
      <c r="AT143" s="281" t="s">
        <v>373</v>
      </c>
      <c r="AU143" s="281" t="s">
        <v>84</v>
      </c>
      <c r="AV143" s="280" t="s">
        <v>90</v>
      </c>
      <c r="AW143" s="280" t="s">
        <v>31</v>
      </c>
      <c r="AX143" s="280" t="s">
        <v>84</v>
      </c>
      <c r="AY143" s="281" t="s">
        <v>366</v>
      </c>
    </row>
    <row r="144" spans="2:65" s="273" customFormat="1" ht="33.75">
      <c r="B144" s="272"/>
      <c r="D144" s="274" t="s">
        <v>373</v>
      </c>
      <c r="E144" s="275" t="s">
        <v>1</v>
      </c>
      <c r="F144" s="276" t="s">
        <v>6684</v>
      </c>
      <c r="H144" s="275" t="s">
        <v>1</v>
      </c>
      <c r="L144" s="272"/>
      <c r="M144" s="277"/>
      <c r="T144" s="278"/>
      <c r="AT144" s="275" t="s">
        <v>373</v>
      </c>
      <c r="AU144" s="275" t="s">
        <v>84</v>
      </c>
      <c r="AV144" s="273" t="s">
        <v>84</v>
      </c>
      <c r="AW144" s="273" t="s">
        <v>31</v>
      </c>
      <c r="AX144" s="273" t="s">
        <v>77</v>
      </c>
      <c r="AY144" s="275" t="s">
        <v>366</v>
      </c>
    </row>
    <row r="145" spans="2:51" s="273" customFormat="1" ht="33.75">
      <c r="B145" s="272"/>
      <c r="D145" s="274" t="s">
        <v>373</v>
      </c>
      <c r="E145" s="275" t="s">
        <v>1</v>
      </c>
      <c r="F145" s="276" t="s">
        <v>6685</v>
      </c>
      <c r="H145" s="275" t="s">
        <v>1</v>
      </c>
      <c r="L145" s="272"/>
      <c r="M145" s="277"/>
      <c r="T145" s="278"/>
      <c r="AT145" s="275" t="s">
        <v>373</v>
      </c>
      <c r="AU145" s="275" t="s">
        <v>84</v>
      </c>
      <c r="AV145" s="273" t="s">
        <v>84</v>
      </c>
      <c r="AW145" s="273" t="s">
        <v>31</v>
      </c>
      <c r="AX145" s="273" t="s">
        <v>77</v>
      </c>
      <c r="AY145" s="275" t="s">
        <v>366</v>
      </c>
    </row>
    <row r="146" spans="2:51" s="273" customFormat="1">
      <c r="B146" s="272"/>
      <c r="D146" s="274" t="s">
        <v>373</v>
      </c>
      <c r="E146" s="275" t="s">
        <v>1</v>
      </c>
      <c r="F146" s="276" t="s">
        <v>6686</v>
      </c>
      <c r="H146" s="275" t="s">
        <v>1</v>
      </c>
      <c r="L146" s="272"/>
      <c r="M146" s="277"/>
      <c r="T146" s="278"/>
      <c r="AT146" s="275" t="s">
        <v>373</v>
      </c>
      <c r="AU146" s="275" t="s">
        <v>84</v>
      </c>
      <c r="AV146" s="273" t="s">
        <v>84</v>
      </c>
      <c r="AW146" s="273" t="s">
        <v>31</v>
      </c>
      <c r="AX146" s="273" t="s">
        <v>77</v>
      </c>
      <c r="AY146" s="275" t="s">
        <v>366</v>
      </c>
    </row>
    <row r="147" spans="2:51" s="273" customFormat="1">
      <c r="B147" s="272"/>
      <c r="D147" s="274" t="s">
        <v>373</v>
      </c>
      <c r="E147" s="275" t="s">
        <v>1</v>
      </c>
      <c r="F147" s="276" t="s">
        <v>6687</v>
      </c>
      <c r="H147" s="275" t="s">
        <v>1</v>
      </c>
      <c r="L147" s="272"/>
      <c r="M147" s="277"/>
      <c r="T147" s="278"/>
      <c r="AT147" s="275" t="s">
        <v>373</v>
      </c>
      <c r="AU147" s="275" t="s">
        <v>84</v>
      </c>
      <c r="AV147" s="273" t="s">
        <v>84</v>
      </c>
      <c r="AW147" s="273" t="s">
        <v>31</v>
      </c>
      <c r="AX147" s="273" t="s">
        <v>77</v>
      </c>
      <c r="AY147" s="275" t="s">
        <v>366</v>
      </c>
    </row>
    <row r="148" spans="2:51" s="273" customFormat="1">
      <c r="B148" s="272"/>
      <c r="D148" s="274" t="s">
        <v>373</v>
      </c>
      <c r="E148" s="275" t="s">
        <v>1</v>
      </c>
      <c r="F148" s="276" t="s">
        <v>6688</v>
      </c>
      <c r="H148" s="275" t="s">
        <v>1</v>
      </c>
      <c r="L148" s="272"/>
      <c r="M148" s="277"/>
      <c r="T148" s="278"/>
      <c r="AT148" s="275" t="s">
        <v>373</v>
      </c>
      <c r="AU148" s="275" t="s">
        <v>84</v>
      </c>
      <c r="AV148" s="273" t="s">
        <v>84</v>
      </c>
      <c r="AW148" s="273" t="s">
        <v>31</v>
      </c>
      <c r="AX148" s="273" t="s">
        <v>77</v>
      </c>
      <c r="AY148" s="275" t="s">
        <v>366</v>
      </c>
    </row>
    <row r="149" spans="2:51" s="273" customFormat="1">
      <c r="B149" s="272"/>
      <c r="D149" s="274" t="s">
        <v>373</v>
      </c>
      <c r="E149" s="275" t="s">
        <v>1</v>
      </c>
      <c r="F149" s="276" t="s">
        <v>6689</v>
      </c>
      <c r="H149" s="275" t="s">
        <v>1</v>
      </c>
      <c r="L149" s="272"/>
      <c r="M149" s="277"/>
      <c r="T149" s="278"/>
      <c r="AT149" s="275" t="s">
        <v>373</v>
      </c>
      <c r="AU149" s="275" t="s">
        <v>84</v>
      </c>
      <c r="AV149" s="273" t="s">
        <v>84</v>
      </c>
      <c r="AW149" s="273" t="s">
        <v>31</v>
      </c>
      <c r="AX149" s="273" t="s">
        <v>77</v>
      </c>
      <c r="AY149" s="275" t="s">
        <v>366</v>
      </c>
    </row>
    <row r="150" spans="2:51" s="273" customFormat="1" ht="22.5">
      <c r="B150" s="272"/>
      <c r="D150" s="274" t="s">
        <v>373</v>
      </c>
      <c r="E150" s="275" t="s">
        <v>1</v>
      </c>
      <c r="F150" s="276" t="s">
        <v>6690</v>
      </c>
      <c r="H150" s="275" t="s">
        <v>1</v>
      </c>
      <c r="L150" s="272"/>
      <c r="M150" s="277"/>
      <c r="T150" s="278"/>
      <c r="AT150" s="275" t="s">
        <v>373</v>
      </c>
      <c r="AU150" s="275" t="s">
        <v>84</v>
      </c>
      <c r="AV150" s="273" t="s">
        <v>84</v>
      </c>
      <c r="AW150" s="273" t="s">
        <v>31</v>
      </c>
      <c r="AX150" s="273" t="s">
        <v>77</v>
      </c>
      <c r="AY150" s="275" t="s">
        <v>366</v>
      </c>
    </row>
    <row r="151" spans="2:51" s="273" customFormat="1">
      <c r="B151" s="272"/>
      <c r="D151" s="274" t="s">
        <v>373</v>
      </c>
      <c r="E151" s="275" t="s">
        <v>1</v>
      </c>
      <c r="F151" s="276" t="s">
        <v>6691</v>
      </c>
      <c r="H151" s="275" t="s">
        <v>1</v>
      </c>
      <c r="L151" s="272"/>
      <c r="M151" s="277"/>
      <c r="T151" s="278"/>
      <c r="AT151" s="275" t="s">
        <v>373</v>
      </c>
      <c r="AU151" s="275" t="s">
        <v>84</v>
      </c>
      <c r="AV151" s="273" t="s">
        <v>84</v>
      </c>
      <c r="AW151" s="273" t="s">
        <v>31</v>
      </c>
      <c r="AX151" s="273" t="s">
        <v>77</v>
      </c>
      <c r="AY151" s="275" t="s">
        <v>366</v>
      </c>
    </row>
    <row r="152" spans="2:51" s="273" customFormat="1" ht="33.75">
      <c r="B152" s="272"/>
      <c r="D152" s="274" t="s">
        <v>373</v>
      </c>
      <c r="E152" s="275" t="s">
        <v>1</v>
      </c>
      <c r="F152" s="276" t="s">
        <v>6692</v>
      </c>
      <c r="H152" s="275" t="s">
        <v>1</v>
      </c>
      <c r="L152" s="272"/>
      <c r="M152" s="277"/>
      <c r="T152" s="278"/>
      <c r="AT152" s="275" t="s">
        <v>373</v>
      </c>
      <c r="AU152" s="275" t="s">
        <v>84</v>
      </c>
      <c r="AV152" s="273" t="s">
        <v>84</v>
      </c>
      <c r="AW152" s="273" t="s">
        <v>31</v>
      </c>
      <c r="AX152" s="273" t="s">
        <v>77</v>
      </c>
      <c r="AY152" s="275" t="s">
        <v>366</v>
      </c>
    </row>
    <row r="153" spans="2:51" s="273" customFormat="1">
      <c r="B153" s="272"/>
      <c r="D153" s="274" t="s">
        <v>373</v>
      </c>
      <c r="E153" s="275" t="s">
        <v>1</v>
      </c>
      <c r="F153" s="276" t="s">
        <v>6693</v>
      </c>
      <c r="H153" s="275" t="s">
        <v>1</v>
      </c>
      <c r="L153" s="272"/>
      <c r="M153" s="277"/>
      <c r="T153" s="278"/>
      <c r="AT153" s="275" t="s">
        <v>373</v>
      </c>
      <c r="AU153" s="275" t="s">
        <v>84</v>
      </c>
      <c r="AV153" s="273" t="s">
        <v>84</v>
      </c>
      <c r="AW153" s="273" t="s">
        <v>31</v>
      </c>
      <c r="AX153" s="273" t="s">
        <v>77</v>
      </c>
      <c r="AY153" s="275" t="s">
        <v>366</v>
      </c>
    </row>
    <row r="154" spans="2:51" s="273" customFormat="1">
      <c r="B154" s="272"/>
      <c r="D154" s="274" t="s">
        <v>373</v>
      </c>
      <c r="E154" s="275" t="s">
        <v>1</v>
      </c>
      <c r="F154" s="276" t="s">
        <v>6688</v>
      </c>
      <c r="H154" s="275" t="s">
        <v>1</v>
      </c>
      <c r="L154" s="272"/>
      <c r="M154" s="277"/>
      <c r="T154" s="278"/>
      <c r="AT154" s="275" t="s">
        <v>373</v>
      </c>
      <c r="AU154" s="275" t="s">
        <v>84</v>
      </c>
      <c r="AV154" s="273" t="s">
        <v>84</v>
      </c>
      <c r="AW154" s="273" t="s">
        <v>31</v>
      </c>
      <c r="AX154" s="273" t="s">
        <v>77</v>
      </c>
      <c r="AY154" s="275" t="s">
        <v>366</v>
      </c>
    </row>
    <row r="155" spans="2:51" s="273" customFormat="1">
      <c r="B155" s="272"/>
      <c r="D155" s="274" t="s">
        <v>373</v>
      </c>
      <c r="E155" s="275" t="s">
        <v>1</v>
      </c>
      <c r="F155" s="276" t="s">
        <v>6694</v>
      </c>
      <c r="H155" s="275" t="s">
        <v>1</v>
      </c>
      <c r="L155" s="272"/>
      <c r="M155" s="277"/>
      <c r="T155" s="278"/>
      <c r="AT155" s="275" t="s">
        <v>373</v>
      </c>
      <c r="AU155" s="275" t="s">
        <v>84</v>
      </c>
      <c r="AV155" s="273" t="s">
        <v>84</v>
      </c>
      <c r="AW155" s="273" t="s">
        <v>31</v>
      </c>
      <c r="AX155" s="273" t="s">
        <v>77</v>
      </c>
      <c r="AY155" s="275" t="s">
        <v>366</v>
      </c>
    </row>
    <row r="156" spans="2:51" s="273" customFormat="1">
      <c r="B156" s="272"/>
      <c r="D156" s="274" t="s">
        <v>373</v>
      </c>
      <c r="E156" s="275" t="s">
        <v>1</v>
      </c>
      <c r="F156" s="276" t="s">
        <v>6688</v>
      </c>
      <c r="H156" s="275" t="s">
        <v>1</v>
      </c>
      <c r="L156" s="272"/>
      <c r="M156" s="277"/>
      <c r="T156" s="278"/>
      <c r="AT156" s="275" t="s">
        <v>373</v>
      </c>
      <c r="AU156" s="275" t="s">
        <v>84</v>
      </c>
      <c r="AV156" s="273" t="s">
        <v>84</v>
      </c>
      <c r="AW156" s="273" t="s">
        <v>31</v>
      </c>
      <c r="AX156" s="273" t="s">
        <v>77</v>
      </c>
      <c r="AY156" s="275" t="s">
        <v>366</v>
      </c>
    </row>
    <row r="157" spans="2:51" s="273" customFormat="1">
      <c r="B157" s="272"/>
      <c r="D157" s="274" t="s">
        <v>373</v>
      </c>
      <c r="E157" s="275" t="s">
        <v>1</v>
      </c>
      <c r="F157" s="276" t="s">
        <v>6695</v>
      </c>
      <c r="H157" s="275" t="s">
        <v>1</v>
      </c>
      <c r="L157" s="272"/>
      <c r="M157" s="277"/>
      <c r="T157" s="278"/>
      <c r="AT157" s="275" t="s">
        <v>373</v>
      </c>
      <c r="AU157" s="275" t="s">
        <v>84</v>
      </c>
      <c r="AV157" s="273" t="s">
        <v>84</v>
      </c>
      <c r="AW157" s="273" t="s">
        <v>31</v>
      </c>
      <c r="AX157" s="273" t="s">
        <v>77</v>
      </c>
      <c r="AY157" s="275" t="s">
        <v>366</v>
      </c>
    </row>
    <row r="158" spans="2:51" s="273" customFormat="1">
      <c r="B158" s="272"/>
      <c r="D158" s="274" t="s">
        <v>373</v>
      </c>
      <c r="E158" s="275" t="s">
        <v>1</v>
      </c>
      <c r="F158" s="276" t="s">
        <v>6696</v>
      </c>
      <c r="H158" s="275" t="s">
        <v>1</v>
      </c>
      <c r="L158" s="272"/>
      <c r="M158" s="277"/>
      <c r="T158" s="278"/>
      <c r="AT158" s="275" t="s">
        <v>373</v>
      </c>
      <c r="AU158" s="275" t="s">
        <v>84</v>
      </c>
      <c r="AV158" s="273" t="s">
        <v>84</v>
      </c>
      <c r="AW158" s="273" t="s">
        <v>31</v>
      </c>
      <c r="AX158" s="273" t="s">
        <v>77</v>
      </c>
      <c r="AY158" s="275" t="s">
        <v>366</v>
      </c>
    </row>
    <row r="159" spans="2:51" s="273" customFormat="1">
      <c r="B159" s="272"/>
      <c r="D159" s="274" t="s">
        <v>373</v>
      </c>
      <c r="E159" s="275" t="s">
        <v>1</v>
      </c>
      <c r="F159" s="276" t="s">
        <v>6688</v>
      </c>
      <c r="H159" s="275" t="s">
        <v>1</v>
      </c>
      <c r="L159" s="272"/>
      <c r="M159" s="277"/>
      <c r="T159" s="278"/>
      <c r="AT159" s="275" t="s">
        <v>373</v>
      </c>
      <c r="AU159" s="275" t="s">
        <v>84</v>
      </c>
      <c r="AV159" s="273" t="s">
        <v>84</v>
      </c>
      <c r="AW159" s="273" t="s">
        <v>31</v>
      </c>
      <c r="AX159" s="273" t="s">
        <v>77</v>
      </c>
      <c r="AY159" s="275" t="s">
        <v>366</v>
      </c>
    </row>
    <row r="160" spans="2:51" s="273" customFormat="1">
      <c r="B160" s="272"/>
      <c r="D160" s="274" t="s">
        <v>373</v>
      </c>
      <c r="E160" s="275" t="s">
        <v>1</v>
      </c>
      <c r="F160" s="276" t="s">
        <v>6687</v>
      </c>
      <c r="H160" s="275" t="s">
        <v>1</v>
      </c>
      <c r="L160" s="272"/>
      <c r="M160" s="277"/>
      <c r="T160" s="278"/>
      <c r="AT160" s="275" t="s">
        <v>373</v>
      </c>
      <c r="AU160" s="275" t="s">
        <v>84</v>
      </c>
      <c r="AV160" s="273" t="s">
        <v>84</v>
      </c>
      <c r="AW160" s="273" t="s">
        <v>31</v>
      </c>
      <c r="AX160" s="273" t="s">
        <v>77</v>
      </c>
      <c r="AY160" s="275" t="s">
        <v>366</v>
      </c>
    </row>
    <row r="161" spans="2:65" s="273" customFormat="1">
      <c r="B161" s="272"/>
      <c r="D161" s="274" t="s">
        <v>373</v>
      </c>
      <c r="E161" s="275" t="s">
        <v>1</v>
      </c>
      <c r="F161" s="276" t="s">
        <v>6697</v>
      </c>
      <c r="H161" s="275" t="s">
        <v>1</v>
      </c>
      <c r="L161" s="272"/>
      <c r="M161" s="277"/>
      <c r="T161" s="278"/>
      <c r="AT161" s="275" t="s">
        <v>373</v>
      </c>
      <c r="AU161" s="275" t="s">
        <v>84</v>
      </c>
      <c r="AV161" s="273" t="s">
        <v>84</v>
      </c>
      <c r="AW161" s="273" t="s">
        <v>31</v>
      </c>
      <c r="AX161" s="273" t="s">
        <v>77</v>
      </c>
      <c r="AY161" s="275" t="s">
        <v>366</v>
      </c>
    </row>
    <row r="162" spans="2:65" s="273" customFormat="1">
      <c r="B162" s="272"/>
      <c r="D162" s="274" t="s">
        <v>373</v>
      </c>
      <c r="E162" s="275" t="s">
        <v>1</v>
      </c>
      <c r="F162" s="276" t="s">
        <v>6698</v>
      </c>
      <c r="H162" s="275" t="s">
        <v>1</v>
      </c>
      <c r="L162" s="272"/>
      <c r="M162" s="277"/>
      <c r="T162" s="278"/>
      <c r="AT162" s="275" t="s">
        <v>373</v>
      </c>
      <c r="AU162" s="275" t="s">
        <v>84</v>
      </c>
      <c r="AV162" s="273" t="s">
        <v>84</v>
      </c>
      <c r="AW162" s="273" t="s">
        <v>31</v>
      </c>
      <c r="AX162" s="273" t="s">
        <v>77</v>
      </c>
      <c r="AY162" s="275" t="s">
        <v>366</v>
      </c>
    </row>
    <row r="163" spans="2:65" s="74" customFormat="1" ht="24.2" customHeight="1">
      <c r="B163" s="73"/>
      <c r="C163" s="260" t="s">
        <v>90</v>
      </c>
      <c r="D163" s="260" t="s">
        <v>368</v>
      </c>
      <c r="E163" s="261" t="s">
        <v>6699</v>
      </c>
      <c r="F163" s="262" t="s">
        <v>6700</v>
      </c>
      <c r="G163" s="263" t="s">
        <v>630</v>
      </c>
      <c r="H163" s="264">
        <v>1</v>
      </c>
      <c r="I163" s="26"/>
      <c r="J163" s="266">
        <f t="shared" ref="J163:J190" si="5">ROUND(I163*H163,2)</f>
        <v>0</v>
      </c>
      <c r="K163" s="267"/>
      <c r="L163" s="73"/>
      <c r="M163" s="27" t="s">
        <v>1</v>
      </c>
      <c r="N163" s="233" t="s">
        <v>43</v>
      </c>
      <c r="P163" s="269">
        <f t="shared" ref="P163:P190" si="6">O163*H163</f>
        <v>0</v>
      </c>
      <c r="Q163" s="269">
        <v>0</v>
      </c>
      <c r="R163" s="269">
        <f t="shared" ref="R163:R190" si="7">Q163*H163</f>
        <v>0</v>
      </c>
      <c r="S163" s="269">
        <v>0</v>
      </c>
      <c r="T163" s="270">
        <f t="shared" ref="T163:T190" si="8">S163*H163</f>
        <v>0</v>
      </c>
      <c r="AR163" s="271" t="s">
        <v>495</v>
      </c>
      <c r="AT163" s="271" t="s">
        <v>368</v>
      </c>
      <c r="AU163" s="271" t="s">
        <v>84</v>
      </c>
      <c r="AY163" s="53" t="s">
        <v>366</v>
      </c>
      <c r="BE163" s="179">
        <f t="shared" ref="BE163:BE190" si="9">IF(N163="základná",J163,0)</f>
        <v>0</v>
      </c>
      <c r="BF163" s="179">
        <f t="shared" ref="BF163:BF190" si="10">IF(N163="znížená",J163,0)</f>
        <v>0</v>
      </c>
      <c r="BG163" s="179">
        <f t="shared" ref="BG163:BG190" si="11">IF(N163="zákl. prenesená",J163,0)</f>
        <v>0</v>
      </c>
      <c r="BH163" s="179">
        <f t="shared" ref="BH163:BH190" si="12">IF(N163="zníž. prenesená",J163,0)</f>
        <v>0</v>
      </c>
      <c r="BI163" s="179">
        <f t="shared" ref="BI163:BI190" si="13">IF(N163="nulová",J163,0)</f>
        <v>0</v>
      </c>
      <c r="BJ163" s="53" t="s">
        <v>90</v>
      </c>
      <c r="BK163" s="179">
        <f t="shared" ref="BK163:BK190" si="14">ROUND(I163*H163,2)</f>
        <v>0</v>
      </c>
      <c r="BL163" s="53" t="s">
        <v>495</v>
      </c>
      <c r="BM163" s="271" t="s">
        <v>371</v>
      </c>
    </row>
    <row r="164" spans="2:65" s="74" customFormat="1" ht="16.5" customHeight="1">
      <c r="B164" s="73"/>
      <c r="C164" s="260" t="s">
        <v>149</v>
      </c>
      <c r="D164" s="260" t="s">
        <v>368</v>
      </c>
      <c r="E164" s="261" t="s">
        <v>6701</v>
      </c>
      <c r="F164" s="262" t="s">
        <v>6702</v>
      </c>
      <c r="G164" s="263" t="s">
        <v>630</v>
      </c>
      <c r="H164" s="264">
        <v>1</v>
      </c>
      <c r="I164" s="26"/>
      <c r="J164" s="266">
        <f t="shared" si="5"/>
        <v>0</v>
      </c>
      <c r="K164" s="267"/>
      <c r="L164" s="73"/>
      <c r="M164" s="27" t="s">
        <v>1</v>
      </c>
      <c r="N164" s="233" t="s">
        <v>43</v>
      </c>
      <c r="P164" s="269">
        <f t="shared" si="6"/>
        <v>0</v>
      </c>
      <c r="Q164" s="269">
        <v>0</v>
      </c>
      <c r="R164" s="269">
        <f t="shared" si="7"/>
        <v>0</v>
      </c>
      <c r="S164" s="269">
        <v>0</v>
      </c>
      <c r="T164" s="270">
        <f t="shared" si="8"/>
        <v>0</v>
      </c>
      <c r="AR164" s="271" t="s">
        <v>495</v>
      </c>
      <c r="AT164" s="271" t="s">
        <v>368</v>
      </c>
      <c r="AU164" s="271" t="s">
        <v>84</v>
      </c>
      <c r="AY164" s="53" t="s">
        <v>366</v>
      </c>
      <c r="BE164" s="179">
        <f t="shared" si="9"/>
        <v>0</v>
      </c>
      <c r="BF164" s="179">
        <f t="shared" si="10"/>
        <v>0</v>
      </c>
      <c r="BG164" s="179">
        <f t="shared" si="11"/>
        <v>0</v>
      </c>
      <c r="BH164" s="179">
        <f t="shared" si="12"/>
        <v>0</v>
      </c>
      <c r="BI164" s="179">
        <f t="shared" si="13"/>
        <v>0</v>
      </c>
      <c r="BJ164" s="53" t="s">
        <v>90</v>
      </c>
      <c r="BK164" s="179">
        <f t="shared" si="14"/>
        <v>0</v>
      </c>
      <c r="BL164" s="53" t="s">
        <v>495</v>
      </c>
      <c r="BM164" s="271" t="s">
        <v>408</v>
      </c>
    </row>
    <row r="165" spans="2:65" s="74" customFormat="1" ht="16.5" customHeight="1">
      <c r="B165" s="73"/>
      <c r="C165" s="260" t="s">
        <v>371</v>
      </c>
      <c r="D165" s="260" t="s">
        <v>368</v>
      </c>
      <c r="E165" s="261" t="s">
        <v>6703</v>
      </c>
      <c r="F165" s="262" t="s">
        <v>6704</v>
      </c>
      <c r="G165" s="263" t="s">
        <v>6705</v>
      </c>
      <c r="H165" s="264">
        <v>150</v>
      </c>
      <c r="I165" s="26"/>
      <c r="J165" s="266">
        <f t="shared" si="5"/>
        <v>0</v>
      </c>
      <c r="K165" s="267"/>
      <c r="L165" s="73"/>
      <c r="M165" s="27" t="s">
        <v>1</v>
      </c>
      <c r="N165" s="233" t="s">
        <v>43</v>
      </c>
      <c r="P165" s="269">
        <f t="shared" si="6"/>
        <v>0</v>
      </c>
      <c r="Q165" s="269">
        <v>0</v>
      </c>
      <c r="R165" s="269">
        <f t="shared" si="7"/>
        <v>0</v>
      </c>
      <c r="S165" s="269">
        <v>0</v>
      </c>
      <c r="T165" s="270">
        <f t="shared" si="8"/>
        <v>0</v>
      </c>
      <c r="AR165" s="271" t="s">
        <v>495</v>
      </c>
      <c r="AT165" s="271" t="s">
        <v>368</v>
      </c>
      <c r="AU165" s="271" t="s">
        <v>84</v>
      </c>
      <c r="AY165" s="53" t="s">
        <v>366</v>
      </c>
      <c r="BE165" s="179">
        <f t="shared" si="9"/>
        <v>0</v>
      </c>
      <c r="BF165" s="179">
        <f t="shared" si="10"/>
        <v>0</v>
      </c>
      <c r="BG165" s="179">
        <f t="shared" si="11"/>
        <v>0</v>
      </c>
      <c r="BH165" s="179">
        <f t="shared" si="12"/>
        <v>0</v>
      </c>
      <c r="BI165" s="179">
        <f t="shared" si="13"/>
        <v>0</v>
      </c>
      <c r="BJ165" s="53" t="s">
        <v>90</v>
      </c>
      <c r="BK165" s="179">
        <f t="shared" si="14"/>
        <v>0</v>
      </c>
      <c r="BL165" s="53" t="s">
        <v>495</v>
      </c>
      <c r="BM165" s="271" t="s">
        <v>454</v>
      </c>
    </row>
    <row r="166" spans="2:65" s="74" customFormat="1" ht="24.2" customHeight="1">
      <c r="B166" s="73"/>
      <c r="C166" s="311" t="s">
        <v>399</v>
      </c>
      <c r="D166" s="311" t="s">
        <v>368</v>
      </c>
      <c r="E166" s="312" t="s">
        <v>6706</v>
      </c>
      <c r="F166" s="313" t="s">
        <v>6707</v>
      </c>
      <c r="G166" s="314" t="s">
        <v>630</v>
      </c>
      <c r="H166" s="315">
        <v>1</v>
      </c>
      <c r="I166" s="26"/>
      <c r="J166" s="266">
        <f t="shared" si="5"/>
        <v>0</v>
      </c>
      <c r="K166" s="267"/>
      <c r="L166" s="73"/>
      <c r="M166" s="27" t="s">
        <v>1</v>
      </c>
      <c r="N166" s="233" t="s">
        <v>43</v>
      </c>
      <c r="P166" s="269">
        <f t="shared" si="6"/>
        <v>0</v>
      </c>
      <c r="Q166" s="269">
        <v>0</v>
      </c>
      <c r="R166" s="269">
        <f t="shared" si="7"/>
        <v>0</v>
      </c>
      <c r="S166" s="269">
        <v>0</v>
      </c>
      <c r="T166" s="270">
        <f t="shared" si="8"/>
        <v>0</v>
      </c>
      <c r="AR166" s="271" t="s">
        <v>495</v>
      </c>
      <c r="AT166" s="271" t="s">
        <v>368</v>
      </c>
      <c r="AU166" s="271" t="s">
        <v>84</v>
      </c>
      <c r="AY166" s="53" t="s">
        <v>366</v>
      </c>
      <c r="BE166" s="179">
        <f t="shared" si="9"/>
        <v>0</v>
      </c>
      <c r="BF166" s="179">
        <f t="shared" si="10"/>
        <v>0</v>
      </c>
      <c r="BG166" s="179">
        <f t="shared" si="11"/>
        <v>0</v>
      </c>
      <c r="BH166" s="179">
        <f t="shared" si="12"/>
        <v>0</v>
      </c>
      <c r="BI166" s="179">
        <f t="shared" si="13"/>
        <v>0</v>
      </c>
      <c r="BJ166" s="53" t="s">
        <v>90</v>
      </c>
      <c r="BK166" s="179">
        <f t="shared" si="14"/>
        <v>0</v>
      </c>
      <c r="BL166" s="53" t="s">
        <v>495</v>
      </c>
      <c r="BM166" s="271" t="s">
        <v>467</v>
      </c>
    </row>
    <row r="167" spans="2:65" s="74" customFormat="1" ht="16.5" customHeight="1">
      <c r="B167" s="73"/>
      <c r="C167" s="260" t="s">
        <v>408</v>
      </c>
      <c r="D167" s="260" t="s">
        <v>368</v>
      </c>
      <c r="E167" s="261" t="s">
        <v>6708</v>
      </c>
      <c r="F167" s="262" t="s">
        <v>6709</v>
      </c>
      <c r="G167" s="263" t="s">
        <v>6710</v>
      </c>
      <c r="H167" s="264">
        <v>1</v>
      </c>
      <c r="I167" s="26"/>
      <c r="J167" s="266">
        <f t="shared" si="5"/>
        <v>0</v>
      </c>
      <c r="K167" s="267"/>
      <c r="L167" s="73"/>
      <c r="M167" s="27" t="s">
        <v>1</v>
      </c>
      <c r="N167" s="233" t="s">
        <v>43</v>
      </c>
      <c r="P167" s="269">
        <f t="shared" si="6"/>
        <v>0</v>
      </c>
      <c r="Q167" s="269">
        <v>0</v>
      </c>
      <c r="R167" s="269">
        <f t="shared" si="7"/>
        <v>0</v>
      </c>
      <c r="S167" s="269">
        <v>0</v>
      </c>
      <c r="T167" s="270">
        <f t="shared" si="8"/>
        <v>0</v>
      </c>
      <c r="AR167" s="271" t="s">
        <v>495</v>
      </c>
      <c r="AT167" s="271" t="s">
        <v>368</v>
      </c>
      <c r="AU167" s="271" t="s">
        <v>84</v>
      </c>
      <c r="AY167" s="53" t="s">
        <v>366</v>
      </c>
      <c r="BE167" s="179">
        <f t="shared" si="9"/>
        <v>0</v>
      </c>
      <c r="BF167" s="179">
        <f t="shared" si="10"/>
        <v>0</v>
      </c>
      <c r="BG167" s="179">
        <f t="shared" si="11"/>
        <v>0</v>
      </c>
      <c r="BH167" s="179">
        <f t="shared" si="12"/>
        <v>0</v>
      </c>
      <c r="BI167" s="179">
        <f t="shared" si="13"/>
        <v>0</v>
      </c>
      <c r="BJ167" s="53" t="s">
        <v>90</v>
      </c>
      <c r="BK167" s="179">
        <f t="shared" si="14"/>
        <v>0</v>
      </c>
      <c r="BL167" s="53" t="s">
        <v>495</v>
      </c>
      <c r="BM167" s="271" t="s">
        <v>476</v>
      </c>
    </row>
    <row r="168" spans="2:65" s="74" customFormat="1" ht="16.5" customHeight="1">
      <c r="B168" s="73"/>
      <c r="C168" s="260" t="s">
        <v>449</v>
      </c>
      <c r="D168" s="260" t="s">
        <v>368</v>
      </c>
      <c r="E168" s="261" t="s">
        <v>6711</v>
      </c>
      <c r="F168" s="262" t="s">
        <v>6712</v>
      </c>
      <c r="G168" s="263" t="s">
        <v>630</v>
      </c>
      <c r="H168" s="264">
        <v>1</v>
      </c>
      <c r="I168" s="26"/>
      <c r="J168" s="266">
        <f t="shared" si="5"/>
        <v>0</v>
      </c>
      <c r="K168" s="267"/>
      <c r="L168" s="73"/>
      <c r="M168" s="27" t="s">
        <v>1</v>
      </c>
      <c r="N168" s="233" t="s">
        <v>43</v>
      </c>
      <c r="P168" s="269">
        <f t="shared" si="6"/>
        <v>0</v>
      </c>
      <c r="Q168" s="269">
        <v>0</v>
      </c>
      <c r="R168" s="269">
        <f t="shared" si="7"/>
        <v>0</v>
      </c>
      <c r="S168" s="269">
        <v>0</v>
      </c>
      <c r="T168" s="270">
        <f t="shared" si="8"/>
        <v>0</v>
      </c>
      <c r="AR168" s="271" t="s">
        <v>495</v>
      </c>
      <c r="AT168" s="271" t="s">
        <v>368</v>
      </c>
      <c r="AU168" s="271" t="s">
        <v>84</v>
      </c>
      <c r="AY168" s="53" t="s">
        <v>366</v>
      </c>
      <c r="BE168" s="179">
        <f t="shared" si="9"/>
        <v>0</v>
      </c>
      <c r="BF168" s="179">
        <f t="shared" si="10"/>
        <v>0</v>
      </c>
      <c r="BG168" s="179">
        <f t="shared" si="11"/>
        <v>0</v>
      </c>
      <c r="BH168" s="179">
        <f t="shared" si="12"/>
        <v>0</v>
      </c>
      <c r="BI168" s="179">
        <f t="shared" si="13"/>
        <v>0</v>
      </c>
      <c r="BJ168" s="53" t="s">
        <v>90</v>
      </c>
      <c r="BK168" s="179">
        <f t="shared" si="14"/>
        <v>0</v>
      </c>
      <c r="BL168" s="53" t="s">
        <v>495</v>
      </c>
      <c r="BM168" s="271" t="s">
        <v>484</v>
      </c>
    </row>
    <row r="169" spans="2:65" s="74" customFormat="1" ht="16.5" customHeight="1">
      <c r="B169" s="73"/>
      <c r="C169" s="260" t="s">
        <v>454</v>
      </c>
      <c r="D169" s="260" t="s">
        <v>368</v>
      </c>
      <c r="E169" s="261" t="s">
        <v>6713</v>
      </c>
      <c r="F169" s="262" t="s">
        <v>6714</v>
      </c>
      <c r="G169" s="263" t="s">
        <v>630</v>
      </c>
      <c r="H169" s="264">
        <v>1</v>
      </c>
      <c r="I169" s="26"/>
      <c r="J169" s="266">
        <f t="shared" si="5"/>
        <v>0</v>
      </c>
      <c r="K169" s="267"/>
      <c r="L169" s="73"/>
      <c r="M169" s="27" t="s">
        <v>1</v>
      </c>
      <c r="N169" s="233" t="s">
        <v>43</v>
      </c>
      <c r="P169" s="269">
        <f t="shared" si="6"/>
        <v>0</v>
      </c>
      <c r="Q169" s="269">
        <v>0</v>
      </c>
      <c r="R169" s="269">
        <f t="shared" si="7"/>
        <v>0</v>
      </c>
      <c r="S169" s="269">
        <v>0</v>
      </c>
      <c r="T169" s="270">
        <f t="shared" si="8"/>
        <v>0</v>
      </c>
      <c r="AR169" s="271" t="s">
        <v>495</v>
      </c>
      <c r="AT169" s="271" t="s">
        <v>368</v>
      </c>
      <c r="AU169" s="271" t="s">
        <v>84</v>
      </c>
      <c r="AY169" s="53" t="s">
        <v>366</v>
      </c>
      <c r="BE169" s="179">
        <f t="shared" si="9"/>
        <v>0</v>
      </c>
      <c r="BF169" s="179">
        <f t="shared" si="10"/>
        <v>0</v>
      </c>
      <c r="BG169" s="179">
        <f t="shared" si="11"/>
        <v>0</v>
      </c>
      <c r="BH169" s="179">
        <f t="shared" si="12"/>
        <v>0</v>
      </c>
      <c r="BI169" s="179">
        <f t="shared" si="13"/>
        <v>0</v>
      </c>
      <c r="BJ169" s="53" t="s">
        <v>90</v>
      </c>
      <c r="BK169" s="179">
        <f t="shared" si="14"/>
        <v>0</v>
      </c>
      <c r="BL169" s="53" t="s">
        <v>495</v>
      </c>
      <c r="BM169" s="271" t="s">
        <v>495</v>
      </c>
    </row>
    <row r="170" spans="2:65" s="74" customFormat="1" ht="16.5" customHeight="1">
      <c r="B170" s="73"/>
      <c r="C170" s="260" t="s">
        <v>462</v>
      </c>
      <c r="D170" s="260" t="s">
        <v>368</v>
      </c>
      <c r="E170" s="261" t="s">
        <v>6715</v>
      </c>
      <c r="F170" s="262" t="s">
        <v>6716</v>
      </c>
      <c r="G170" s="263" t="s">
        <v>2780</v>
      </c>
      <c r="H170" s="264">
        <v>1</v>
      </c>
      <c r="I170" s="26"/>
      <c r="J170" s="266">
        <f t="shared" si="5"/>
        <v>0</v>
      </c>
      <c r="K170" s="267"/>
      <c r="L170" s="73"/>
      <c r="M170" s="27" t="s">
        <v>1</v>
      </c>
      <c r="N170" s="233" t="s">
        <v>43</v>
      </c>
      <c r="P170" s="269">
        <f t="shared" si="6"/>
        <v>0</v>
      </c>
      <c r="Q170" s="269">
        <v>0</v>
      </c>
      <c r="R170" s="269">
        <f t="shared" si="7"/>
        <v>0</v>
      </c>
      <c r="S170" s="269">
        <v>0</v>
      </c>
      <c r="T170" s="270">
        <f t="shared" si="8"/>
        <v>0</v>
      </c>
      <c r="AR170" s="271" t="s">
        <v>495</v>
      </c>
      <c r="AT170" s="271" t="s">
        <v>368</v>
      </c>
      <c r="AU170" s="271" t="s">
        <v>84</v>
      </c>
      <c r="AY170" s="53" t="s">
        <v>366</v>
      </c>
      <c r="BE170" s="179">
        <f t="shared" si="9"/>
        <v>0</v>
      </c>
      <c r="BF170" s="179">
        <f t="shared" si="10"/>
        <v>0</v>
      </c>
      <c r="BG170" s="179">
        <f t="shared" si="11"/>
        <v>0</v>
      </c>
      <c r="BH170" s="179">
        <f t="shared" si="12"/>
        <v>0</v>
      </c>
      <c r="BI170" s="179">
        <f t="shared" si="13"/>
        <v>0</v>
      </c>
      <c r="BJ170" s="53" t="s">
        <v>90</v>
      </c>
      <c r="BK170" s="179">
        <f t="shared" si="14"/>
        <v>0</v>
      </c>
      <c r="BL170" s="53" t="s">
        <v>495</v>
      </c>
      <c r="BM170" s="271" t="s">
        <v>506</v>
      </c>
    </row>
    <row r="171" spans="2:65" s="74" customFormat="1" ht="24.2" customHeight="1">
      <c r="B171" s="73"/>
      <c r="C171" s="260" t="s">
        <v>467</v>
      </c>
      <c r="D171" s="260" t="s">
        <v>368</v>
      </c>
      <c r="E171" s="261" t="s">
        <v>6717</v>
      </c>
      <c r="F171" s="262" t="s">
        <v>6718</v>
      </c>
      <c r="G171" s="263" t="s">
        <v>6705</v>
      </c>
      <c r="H171" s="264">
        <v>22</v>
      </c>
      <c r="I171" s="26"/>
      <c r="J171" s="266">
        <f t="shared" si="5"/>
        <v>0</v>
      </c>
      <c r="K171" s="267"/>
      <c r="L171" s="73"/>
      <c r="M171" s="27" t="s">
        <v>1</v>
      </c>
      <c r="N171" s="233" t="s">
        <v>43</v>
      </c>
      <c r="P171" s="269">
        <f t="shared" si="6"/>
        <v>0</v>
      </c>
      <c r="Q171" s="269">
        <v>0</v>
      </c>
      <c r="R171" s="269">
        <f t="shared" si="7"/>
        <v>0</v>
      </c>
      <c r="S171" s="269">
        <v>0</v>
      </c>
      <c r="T171" s="270">
        <f t="shared" si="8"/>
        <v>0</v>
      </c>
      <c r="AR171" s="271" t="s">
        <v>495</v>
      </c>
      <c r="AT171" s="271" t="s">
        <v>368</v>
      </c>
      <c r="AU171" s="271" t="s">
        <v>84</v>
      </c>
      <c r="AY171" s="53" t="s">
        <v>366</v>
      </c>
      <c r="BE171" s="179">
        <f t="shared" si="9"/>
        <v>0</v>
      </c>
      <c r="BF171" s="179">
        <f t="shared" si="10"/>
        <v>0</v>
      </c>
      <c r="BG171" s="179">
        <f t="shared" si="11"/>
        <v>0</v>
      </c>
      <c r="BH171" s="179">
        <f t="shared" si="12"/>
        <v>0</v>
      </c>
      <c r="BI171" s="179">
        <f t="shared" si="13"/>
        <v>0</v>
      </c>
      <c r="BJ171" s="53" t="s">
        <v>90</v>
      </c>
      <c r="BK171" s="179">
        <f t="shared" si="14"/>
        <v>0</v>
      </c>
      <c r="BL171" s="53" t="s">
        <v>495</v>
      </c>
      <c r="BM171" s="271" t="s">
        <v>7</v>
      </c>
    </row>
    <row r="172" spans="2:65" s="74" customFormat="1" ht="16.5" customHeight="1">
      <c r="B172" s="73"/>
      <c r="C172" s="260" t="s">
        <v>471</v>
      </c>
      <c r="D172" s="260" t="s">
        <v>368</v>
      </c>
      <c r="E172" s="261" t="s">
        <v>6719</v>
      </c>
      <c r="F172" s="262" t="s">
        <v>6704</v>
      </c>
      <c r="G172" s="263" t="s">
        <v>6705</v>
      </c>
      <c r="H172" s="264">
        <v>22</v>
      </c>
      <c r="I172" s="26"/>
      <c r="J172" s="266">
        <f t="shared" si="5"/>
        <v>0</v>
      </c>
      <c r="K172" s="267"/>
      <c r="L172" s="73"/>
      <c r="M172" s="27" t="s">
        <v>1</v>
      </c>
      <c r="N172" s="233" t="s">
        <v>43</v>
      </c>
      <c r="P172" s="269">
        <f t="shared" si="6"/>
        <v>0</v>
      </c>
      <c r="Q172" s="269">
        <v>0</v>
      </c>
      <c r="R172" s="269">
        <f t="shared" si="7"/>
        <v>0</v>
      </c>
      <c r="S172" s="269">
        <v>0</v>
      </c>
      <c r="T172" s="270">
        <f t="shared" si="8"/>
        <v>0</v>
      </c>
      <c r="AR172" s="271" t="s">
        <v>495</v>
      </c>
      <c r="AT172" s="271" t="s">
        <v>368</v>
      </c>
      <c r="AU172" s="271" t="s">
        <v>84</v>
      </c>
      <c r="AY172" s="53" t="s">
        <v>366</v>
      </c>
      <c r="BE172" s="179">
        <f t="shared" si="9"/>
        <v>0</v>
      </c>
      <c r="BF172" s="179">
        <f t="shared" si="10"/>
        <v>0</v>
      </c>
      <c r="BG172" s="179">
        <f t="shared" si="11"/>
        <v>0</v>
      </c>
      <c r="BH172" s="179">
        <f t="shared" si="12"/>
        <v>0</v>
      </c>
      <c r="BI172" s="179">
        <f t="shared" si="13"/>
        <v>0</v>
      </c>
      <c r="BJ172" s="53" t="s">
        <v>90</v>
      </c>
      <c r="BK172" s="179">
        <f t="shared" si="14"/>
        <v>0</v>
      </c>
      <c r="BL172" s="53" t="s">
        <v>495</v>
      </c>
      <c r="BM172" s="271" t="s">
        <v>537</v>
      </c>
    </row>
    <row r="173" spans="2:65" s="74" customFormat="1" ht="33" customHeight="1">
      <c r="B173" s="73"/>
      <c r="C173" s="311" t="s">
        <v>476</v>
      </c>
      <c r="D173" s="311" t="s">
        <v>368</v>
      </c>
      <c r="E173" s="312" t="s">
        <v>6720</v>
      </c>
      <c r="F173" s="313" t="s">
        <v>6721</v>
      </c>
      <c r="G173" s="314" t="s">
        <v>630</v>
      </c>
      <c r="H173" s="315">
        <v>1</v>
      </c>
      <c r="I173" s="26"/>
      <c r="J173" s="266">
        <f t="shared" si="5"/>
        <v>0</v>
      </c>
      <c r="K173" s="267"/>
      <c r="L173" s="73"/>
      <c r="M173" s="27" t="s">
        <v>1</v>
      </c>
      <c r="N173" s="233" t="s">
        <v>43</v>
      </c>
      <c r="P173" s="269">
        <f t="shared" si="6"/>
        <v>0</v>
      </c>
      <c r="Q173" s="269">
        <v>0</v>
      </c>
      <c r="R173" s="269">
        <f t="shared" si="7"/>
        <v>0</v>
      </c>
      <c r="S173" s="269">
        <v>0</v>
      </c>
      <c r="T173" s="270">
        <f t="shared" si="8"/>
        <v>0</v>
      </c>
      <c r="AR173" s="271" t="s">
        <v>495</v>
      </c>
      <c r="AT173" s="271" t="s">
        <v>368</v>
      </c>
      <c r="AU173" s="271" t="s">
        <v>84</v>
      </c>
      <c r="AY173" s="53" t="s">
        <v>366</v>
      </c>
      <c r="BE173" s="179">
        <f t="shared" si="9"/>
        <v>0</v>
      </c>
      <c r="BF173" s="179">
        <f t="shared" si="10"/>
        <v>0</v>
      </c>
      <c r="BG173" s="179">
        <f t="shared" si="11"/>
        <v>0</v>
      </c>
      <c r="BH173" s="179">
        <f t="shared" si="12"/>
        <v>0</v>
      </c>
      <c r="BI173" s="179">
        <f t="shared" si="13"/>
        <v>0</v>
      </c>
      <c r="BJ173" s="53" t="s">
        <v>90</v>
      </c>
      <c r="BK173" s="179">
        <f t="shared" si="14"/>
        <v>0</v>
      </c>
      <c r="BL173" s="53" t="s">
        <v>495</v>
      </c>
      <c r="BM173" s="271" t="s">
        <v>548</v>
      </c>
    </row>
    <row r="174" spans="2:65" s="74" customFormat="1" ht="44.25" customHeight="1">
      <c r="B174" s="73"/>
      <c r="C174" s="311" t="s">
        <v>480</v>
      </c>
      <c r="D174" s="311" t="s">
        <v>368</v>
      </c>
      <c r="E174" s="312" t="s">
        <v>6722</v>
      </c>
      <c r="F174" s="313" t="s">
        <v>6723</v>
      </c>
      <c r="G174" s="314" t="s">
        <v>6710</v>
      </c>
      <c r="H174" s="315">
        <v>1</v>
      </c>
      <c r="I174" s="26"/>
      <c r="J174" s="266">
        <f t="shared" si="5"/>
        <v>0</v>
      </c>
      <c r="K174" s="267"/>
      <c r="L174" s="73"/>
      <c r="M174" s="27" t="s">
        <v>1</v>
      </c>
      <c r="N174" s="233" t="s">
        <v>43</v>
      </c>
      <c r="P174" s="269">
        <f t="shared" si="6"/>
        <v>0</v>
      </c>
      <c r="Q174" s="269">
        <v>0</v>
      </c>
      <c r="R174" s="269">
        <f t="shared" si="7"/>
        <v>0</v>
      </c>
      <c r="S174" s="269">
        <v>0</v>
      </c>
      <c r="T174" s="270">
        <f t="shared" si="8"/>
        <v>0</v>
      </c>
      <c r="AR174" s="271" t="s">
        <v>495</v>
      </c>
      <c r="AT174" s="271" t="s">
        <v>368</v>
      </c>
      <c r="AU174" s="271" t="s">
        <v>84</v>
      </c>
      <c r="AY174" s="53" t="s">
        <v>366</v>
      </c>
      <c r="BE174" s="179">
        <f t="shared" si="9"/>
        <v>0</v>
      </c>
      <c r="BF174" s="179">
        <f t="shared" si="10"/>
        <v>0</v>
      </c>
      <c r="BG174" s="179">
        <f t="shared" si="11"/>
        <v>0</v>
      </c>
      <c r="BH174" s="179">
        <f t="shared" si="12"/>
        <v>0</v>
      </c>
      <c r="BI174" s="179">
        <f t="shared" si="13"/>
        <v>0</v>
      </c>
      <c r="BJ174" s="53" t="s">
        <v>90</v>
      </c>
      <c r="BK174" s="179">
        <f t="shared" si="14"/>
        <v>0</v>
      </c>
      <c r="BL174" s="53" t="s">
        <v>495</v>
      </c>
      <c r="BM174" s="271" t="s">
        <v>573</v>
      </c>
    </row>
    <row r="175" spans="2:65" s="74" customFormat="1" ht="24.2" customHeight="1">
      <c r="B175" s="73"/>
      <c r="C175" s="311" t="s">
        <v>484</v>
      </c>
      <c r="D175" s="311" t="s">
        <v>368</v>
      </c>
      <c r="E175" s="312" t="s">
        <v>6724</v>
      </c>
      <c r="F175" s="313" t="s">
        <v>6725</v>
      </c>
      <c r="G175" s="314" t="s">
        <v>630</v>
      </c>
      <c r="H175" s="315">
        <v>3</v>
      </c>
      <c r="I175" s="26"/>
      <c r="J175" s="266">
        <f t="shared" si="5"/>
        <v>0</v>
      </c>
      <c r="K175" s="267"/>
      <c r="L175" s="73"/>
      <c r="M175" s="27" t="s">
        <v>1</v>
      </c>
      <c r="N175" s="233" t="s">
        <v>43</v>
      </c>
      <c r="P175" s="269">
        <f t="shared" si="6"/>
        <v>0</v>
      </c>
      <c r="Q175" s="269">
        <v>0</v>
      </c>
      <c r="R175" s="269">
        <f t="shared" si="7"/>
        <v>0</v>
      </c>
      <c r="S175" s="269">
        <v>0</v>
      </c>
      <c r="T175" s="270">
        <f t="shared" si="8"/>
        <v>0</v>
      </c>
      <c r="AR175" s="271" t="s">
        <v>495</v>
      </c>
      <c r="AT175" s="271" t="s">
        <v>368</v>
      </c>
      <c r="AU175" s="271" t="s">
        <v>84</v>
      </c>
      <c r="AY175" s="53" t="s">
        <v>366</v>
      </c>
      <c r="BE175" s="179">
        <f t="shared" si="9"/>
        <v>0</v>
      </c>
      <c r="BF175" s="179">
        <f t="shared" si="10"/>
        <v>0</v>
      </c>
      <c r="BG175" s="179">
        <f t="shared" si="11"/>
        <v>0</v>
      </c>
      <c r="BH175" s="179">
        <f t="shared" si="12"/>
        <v>0</v>
      </c>
      <c r="BI175" s="179">
        <f t="shared" si="13"/>
        <v>0</v>
      </c>
      <c r="BJ175" s="53" t="s">
        <v>90</v>
      </c>
      <c r="BK175" s="179">
        <f t="shared" si="14"/>
        <v>0</v>
      </c>
      <c r="BL175" s="53" t="s">
        <v>495</v>
      </c>
      <c r="BM175" s="271" t="s">
        <v>584</v>
      </c>
    </row>
    <row r="176" spans="2:65" s="74" customFormat="1" ht="24.2" customHeight="1">
      <c r="B176" s="73"/>
      <c r="C176" s="311" t="s">
        <v>490</v>
      </c>
      <c r="D176" s="311" t="s">
        <v>368</v>
      </c>
      <c r="E176" s="312" t="s">
        <v>6726</v>
      </c>
      <c r="F176" s="313" t="s">
        <v>6727</v>
      </c>
      <c r="G176" s="314" t="s">
        <v>630</v>
      </c>
      <c r="H176" s="315">
        <v>2</v>
      </c>
      <c r="I176" s="26"/>
      <c r="J176" s="266">
        <f t="shared" si="5"/>
        <v>0</v>
      </c>
      <c r="K176" s="267"/>
      <c r="L176" s="73"/>
      <c r="M176" s="27" t="s">
        <v>1</v>
      </c>
      <c r="N176" s="233" t="s">
        <v>43</v>
      </c>
      <c r="P176" s="269">
        <f t="shared" si="6"/>
        <v>0</v>
      </c>
      <c r="Q176" s="269">
        <v>0</v>
      </c>
      <c r="R176" s="269">
        <f t="shared" si="7"/>
        <v>0</v>
      </c>
      <c r="S176" s="269">
        <v>0</v>
      </c>
      <c r="T176" s="270">
        <f t="shared" si="8"/>
        <v>0</v>
      </c>
      <c r="AR176" s="271" t="s">
        <v>495</v>
      </c>
      <c r="AT176" s="271" t="s">
        <v>368</v>
      </c>
      <c r="AU176" s="271" t="s">
        <v>84</v>
      </c>
      <c r="AY176" s="53" t="s">
        <v>366</v>
      </c>
      <c r="BE176" s="179">
        <f t="shared" si="9"/>
        <v>0</v>
      </c>
      <c r="BF176" s="179">
        <f t="shared" si="10"/>
        <v>0</v>
      </c>
      <c r="BG176" s="179">
        <f t="shared" si="11"/>
        <v>0</v>
      </c>
      <c r="BH176" s="179">
        <f t="shared" si="12"/>
        <v>0</v>
      </c>
      <c r="BI176" s="179">
        <f t="shared" si="13"/>
        <v>0</v>
      </c>
      <c r="BJ176" s="53" t="s">
        <v>90</v>
      </c>
      <c r="BK176" s="179">
        <f t="shared" si="14"/>
        <v>0</v>
      </c>
      <c r="BL176" s="53" t="s">
        <v>495</v>
      </c>
      <c r="BM176" s="271" t="s">
        <v>597</v>
      </c>
    </row>
    <row r="177" spans="2:65" s="74" customFormat="1" ht="24.2" customHeight="1">
      <c r="B177" s="73"/>
      <c r="C177" s="311" t="s">
        <v>495</v>
      </c>
      <c r="D177" s="311" t="s">
        <v>368</v>
      </c>
      <c r="E177" s="312" t="s">
        <v>6728</v>
      </c>
      <c r="F177" s="313" t="s">
        <v>6729</v>
      </c>
      <c r="G177" s="314" t="s">
        <v>630</v>
      </c>
      <c r="H177" s="315">
        <v>1</v>
      </c>
      <c r="I177" s="26"/>
      <c r="J177" s="266">
        <f t="shared" si="5"/>
        <v>0</v>
      </c>
      <c r="K177" s="267"/>
      <c r="L177" s="73"/>
      <c r="M177" s="27" t="s">
        <v>1</v>
      </c>
      <c r="N177" s="233" t="s">
        <v>43</v>
      </c>
      <c r="P177" s="269">
        <f t="shared" si="6"/>
        <v>0</v>
      </c>
      <c r="Q177" s="269">
        <v>0</v>
      </c>
      <c r="R177" s="269">
        <f t="shared" si="7"/>
        <v>0</v>
      </c>
      <c r="S177" s="269">
        <v>0</v>
      </c>
      <c r="T177" s="270">
        <f t="shared" si="8"/>
        <v>0</v>
      </c>
      <c r="AR177" s="271" t="s">
        <v>495</v>
      </c>
      <c r="AT177" s="271" t="s">
        <v>368</v>
      </c>
      <c r="AU177" s="271" t="s">
        <v>84</v>
      </c>
      <c r="AY177" s="53" t="s">
        <v>366</v>
      </c>
      <c r="BE177" s="179">
        <f t="shared" si="9"/>
        <v>0</v>
      </c>
      <c r="BF177" s="179">
        <f t="shared" si="10"/>
        <v>0</v>
      </c>
      <c r="BG177" s="179">
        <f t="shared" si="11"/>
        <v>0</v>
      </c>
      <c r="BH177" s="179">
        <f t="shared" si="12"/>
        <v>0</v>
      </c>
      <c r="BI177" s="179">
        <f t="shared" si="13"/>
        <v>0</v>
      </c>
      <c r="BJ177" s="53" t="s">
        <v>90</v>
      </c>
      <c r="BK177" s="179">
        <f t="shared" si="14"/>
        <v>0</v>
      </c>
      <c r="BL177" s="53" t="s">
        <v>495</v>
      </c>
      <c r="BM177" s="271" t="s">
        <v>608</v>
      </c>
    </row>
    <row r="178" spans="2:65" s="74" customFormat="1" ht="24.2" customHeight="1">
      <c r="B178" s="73"/>
      <c r="C178" s="311" t="s">
        <v>502</v>
      </c>
      <c r="D178" s="311" t="s">
        <v>368</v>
      </c>
      <c r="E178" s="312" t="s">
        <v>6730</v>
      </c>
      <c r="F178" s="313" t="s">
        <v>6731</v>
      </c>
      <c r="G178" s="314" t="s">
        <v>630</v>
      </c>
      <c r="H178" s="315">
        <v>1</v>
      </c>
      <c r="I178" s="26"/>
      <c r="J178" s="266">
        <f t="shared" si="5"/>
        <v>0</v>
      </c>
      <c r="K178" s="267"/>
      <c r="L178" s="73"/>
      <c r="M178" s="27" t="s">
        <v>1</v>
      </c>
      <c r="N178" s="233" t="s">
        <v>43</v>
      </c>
      <c r="P178" s="269">
        <f t="shared" si="6"/>
        <v>0</v>
      </c>
      <c r="Q178" s="269">
        <v>0</v>
      </c>
      <c r="R178" s="269">
        <f t="shared" si="7"/>
        <v>0</v>
      </c>
      <c r="S178" s="269">
        <v>0</v>
      </c>
      <c r="T178" s="270">
        <f t="shared" si="8"/>
        <v>0</v>
      </c>
      <c r="AR178" s="271" t="s">
        <v>495</v>
      </c>
      <c r="AT178" s="271" t="s">
        <v>368</v>
      </c>
      <c r="AU178" s="271" t="s">
        <v>84</v>
      </c>
      <c r="AY178" s="53" t="s">
        <v>366</v>
      </c>
      <c r="BE178" s="179">
        <f t="shared" si="9"/>
        <v>0</v>
      </c>
      <c r="BF178" s="179">
        <f t="shared" si="10"/>
        <v>0</v>
      </c>
      <c r="BG178" s="179">
        <f t="shared" si="11"/>
        <v>0</v>
      </c>
      <c r="BH178" s="179">
        <f t="shared" si="12"/>
        <v>0</v>
      </c>
      <c r="BI178" s="179">
        <f t="shared" si="13"/>
        <v>0</v>
      </c>
      <c r="BJ178" s="53" t="s">
        <v>90</v>
      </c>
      <c r="BK178" s="179">
        <f t="shared" si="14"/>
        <v>0</v>
      </c>
      <c r="BL178" s="53" t="s">
        <v>495</v>
      </c>
      <c r="BM178" s="271" t="s">
        <v>620</v>
      </c>
    </row>
    <row r="179" spans="2:65" s="74" customFormat="1" ht="37.9" customHeight="1">
      <c r="B179" s="73"/>
      <c r="C179" s="311" t="s">
        <v>506</v>
      </c>
      <c r="D179" s="311" t="s">
        <v>368</v>
      </c>
      <c r="E179" s="312" t="s">
        <v>6732</v>
      </c>
      <c r="F179" s="313" t="s">
        <v>6733</v>
      </c>
      <c r="G179" s="314" t="s">
        <v>630</v>
      </c>
      <c r="H179" s="315">
        <v>1</v>
      </c>
      <c r="I179" s="26"/>
      <c r="J179" s="266">
        <f t="shared" si="5"/>
        <v>0</v>
      </c>
      <c r="K179" s="267"/>
      <c r="L179" s="73"/>
      <c r="M179" s="27" t="s">
        <v>1</v>
      </c>
      <c r="N179" s="233" t="s">
        <v>43</v>
      </c>
      <c r="P179" s="269">
        <f t="shared" si="6"/>
        <v>0</v>
      </c>
      <c r="Q179" s="269">
        <v>0</v>
      </c>
      <c r="R179" s="269">
        <f t="shared" si="7"/>
        <v>0</v>
      </c>
      <c r="S179" s="269">
        <v>0</v>
      </c>
      <c r="T179" s="270">
        <f t="shared" si="8"/>
        <v>0</v>
      </c>
      <c r="AR179" s="271" t="s">
        <v>495</v>
      </c>
      <c r="AT179" s="271" t="s">
        <v>368</v>
      </c>
      <c r="AU179" s="271" t="s">
        <v>84</v>
      </c>
      <c r="AY179" s="53" t="s">
        <v>366</v>
      </c>
      <c r="BE179" s="179">
        <f t="shared" si="9"/>
        <v>0</v>
      </c>
      <c r="BF179" s="179">
        <f t="shared" si="10"/>
        <v>0</v>
      </c>
      <c r="BG179" s="179">
        <f t="shared" si="11"/>
        <v>0</v>
      </c>
      <c r="BH179" s="179">
        <f t="shared" si="12"/>
        <v>0</v>
      </c>
      <c r="BI179" s="179">
        <f t="shared" si="13"/>
        <v>0</v>
      </c>
      <c r="BJ179" s="53" t="s">
        <v>90</v>
      </c>
      <c r="BK179" s="179">
        <f t="shared" si="14"/>
        <v>0</v>
      </c>
      <c r="BL179" s="53" t="s">
        <v>495</v>
      </c>
      <c r="BM179" s="271" t="s">
        <v>635</v>
      </c>
    </row>
    <row r="180" spans="2:65" s="74" customFormat="1" ht="37.9" customHeight="1">
      <c r="B180" s="73"/>
      <c r="C180" s="311" t="s">
        <v>514</v>
      </c>
      <c r="D180" s="311" t="s">
        <v>368</v>
      </c>
      <c r="E180" s="312" t="s">
        <v>6734</v>
      </c>
      <c r="F180" s="313" t="s">
        <v>6735</v>
      </c>
      <c r="G180" s="314" t="s">
        <v>630</v>
      </c>
      <c r="H180" s="315">
        <v>6</v>
      </c>
      <c r="I180" s="26"/>
      <c r="J180" s="266">
        <f t="shared" si="5"/>
        <v>0</v>
      </c>
      <c r="K180" s="267"/>
      <c r="L180" s="73"/>
      <c r="M180" s="27" t="s">
        <v>1</v>
      </c>
      <c r="N180" s="233" t="s">
        <v>43</v>
      </c>
      <c r="P180" s="269">
        <f t="shared" si="6"/>
        <v>0</v>
      </c>
      <c r="Q180" s="269">
        <v>0</v>
      </c>
      <c r="R180" s="269">
        <f t="shared" si="7"/>
        <v>0</v>
      </c>
      <c r="S180" s="269">
        <v>0</v>
      </c>
      <c r="T180" s="270">
        <f t="shared" si="8"/>
        <v>0</v>
      </c>
      <c r="AR180" s="271" t="s">
        <v>495</v>
      </c>
      <c r="AT180" s="271" t="s">
        <v>368</v>
      </c>
      <c r="AU180" s="271" t="s">
        <v>84</v>
      </c>
      <c r="AY180" s="53" t="s">
        <v>366</v>
      </c>
      <c r="BE180" s="179">
        <f t="shared" si="9"/>
        <v>0</v>
      </c>
      <c r="BF180" s="179">
        <f t="shared" si="10"/>
        <v>0</v>
      </c>
      <c r="BG180" s="179">
        <f t="shared" si="11"/>
        <v>0</v>
      </c>
      <c r="BH180" s="179">
        <f t="shared" si="12"/>
        <v>0</v>
      </c>
      <c r="BI180" s="179">
        <f t="shared" si="13"/>
        <v>0</v>
      </c>
      <c r="BJ180" s="53" t="s">
        <v>90</v>
      </c>
      <c r="BK180" s="179">
        <f t="shared" si="14"/>
        <v>0</v>
      </c>
      <c r="BL180" s="53" t="s">
        <v>495</v>
      </c>
      <c r="BM180" s="271" t="s">
        <v>673</v>
      </c>
    </row>
    <row r="181" spans="2:65" s="74" customFormat="1" ht="16.5" customHeight="1">
      <c r="B181" s="73"/>
      <c r="C181" s="311" t="s">
        <v>7</v>
      </c>
      <c r="D181" s="311" t="s">
        <v>368</v>
      </c>
      <c r="E181" s="312" t="s">
        <v>6736</v>
      </c>
      <c r="F181" s="313" t="s">
        <v>6737</v>
      </c>
      <c r="G181" s="314" t="s">
        <v>630</v>
      </c>
      <c r="H181" s="315">
        <v>1</v>
      </c>
      <c r="I181" s="26"/>
      <c r="J181" s="266">
        <f t="shared" si="5"/>
        <v>0</v>
      </c>
      <c r="K181" s="267"/>
      <c r="L181" s="73"/>
      <c r="M181" s="27" t="s">
        <v>1</v>
      </c>
      <c r="N181" s="233" t="s">
        <v>43</v>
      </c>
      <c r="P181" s="269">
        <f t="shared" si="6"/>
        <v>0</v>
      </c>
      <c r="Q181" s="269">
        <v>0</v>
      </c>
      <c r="R181" s="269">
        <f t="shared" si="7"/>
        <v>0</v>
      </c>
      <c r="S181" s="269">
        <v>0</v>
      </c>
      <c r="T181" s="270">
        <f t="shared" si="8"/>
        <v>0</v>
      </c>
      <c r="AR181" s="271" t="s">
        <v>495</v>
      </c>
      <c r="AT181" s="271" t="s">
        <v>368</v>
      </c>
      <c r="AU181" s="271" t="s">
        <v>84</v>
      </c>
      <c r="AY181" s="53" t="s">
        <v>366</v>
      </c>
      <c r="BE181" s="179">
        <f t="shared" si="9"/>
        <v>0</v>
      </c>
      <c r="BF181" s="179">
        <f t="shared" si="10"/>
        <v>0</v>
      </c>
      <c r="BG181" s="179">
        <f t="shared" si="11"/>
        <v>0</v>
      </c>
      <c r="BH181" s="179">
        <f t="shared" si="12"/>
        <v>0</v>
      </c>
      <c r="BI181" s="179">
        <f t="shared" si="13"/>
        <v>0</v>
      </c>
      <c r="BJ181" s="53" t="s">
        <v>90</v>
      </c>
      <c r="BK181" s="179">
        <f t="shared" si="14"/>
        <v>0</v>
      </c>
      <c r="BL181" s="53" t="s">
        <v>495</v>
      </c>
      <c r="BM181" s="271" t="s">
        <v>689</v>
      </c>
    </row>
    <row r="182" spans="2:65" s="74" customFormat="1" ht="24.2" customHeight="1">
      <c r="B182" s="73"/>
      <c r="C182" s="311" t="s">
        <v>529</v>
      </c>
      <c r="D182" s="311" t="s">
        <v>368</v>
      </c>
      <c r="E182" s="312" t="s">
        <v>6738</v>
      </c>
      <c r="F182" s="313" t="s">
        <v>6739</v>
      </c>
      <c r="G182" s="314" t="s">
        <v>630</v>
      </c>
      <c r="H182" s="315">
        <v>2</v>
      </c>
      <c r="I182" s="26"/>
      <c r="J182" s="266">
        <f t="shared" si="5"/>
        <v>0</v>
      </c>
      <c r="K182" s="267"/>
      <c r="L182" s="73"/>
      <c r="M182" s="27" t="s">
        <v>1</v>
      </c>
      <c r="N182" s="233" t="s">
        <v>43</v>
      </c>
      <c r="P182" s="269">
        <f t="shared" si="6"/>
        <v>0</v>
      </c>
      <c r="Q182" s="269">
        <v>0</v>
      </c>
      <c r="R182" s="269">
        <f t="shared" si="7"/>
        <v>0</v>
      </c>
      <c r="S182" s="269">
        <v>0</v>
      </c>
      <c r="T182" s="270">
        <f t="shared" si="8"/>
        <v>0</v>
      </c>
      <c r="AR182" s="271" t="s">
        <v>495</v>
      </c>
      <c r="AT182" s="271" t="s">
        <v>368</v>
      </c>
      <c r="AU182" s="271" t="s">
        <v>84</v>
      </c>
      <c r="AY182" s="53" t="s">
        <v>366</v>
      </c>
      <c r="BE182" s="179">
        <f t="shared" si="9"/>
        <v>0</v>
      </c>
      <c r="BF182" s="179">
        <f t="shared" si="10"/>
        <v>0</v>
      </c>
      <c r="BG182" s="179">
        <f t="shared" si="11"/>
        <v>0</v>
      </c>
      <c r="BH182" s="179">
        <f t="shared" si="12"/>
        <v>0</v>
      </c>
      <c r="BI182" s="179">
        <f t="shared" si="13"/>
        <v>0</v>
      </c>
      <c r="BJ182" s="53" t="s">
        <v>90</v>
      </c>
      <c r="BK182" s="179">
        <f t="shared" si="14"/>
        <v>0</v>
      </c>
      <c r="BL182" s="53" t="s">
        <v>495</v>
      </c>
      <c r="BM182" s="271" t="s">
        <v>707</v>
      </c>
    </row>
    <row r="183" spans="2:65" s="74" customFormat="1" ht="16.5" customHeight="1">
      <c r="B183" s="73"/>
      <c r="C183" s="311" t="s">
        <v>537</v>
      </c>
      <c r="D183" s="311" t="s">
        <v>368</v>
      </c>
      <c r="E183" s="312" t="s">
        <v>6740</v>
      </c>
      <c r="F183" s="313" t="s">
        <v>6741</v>
      </c>
      <c r="G183" s="314" t="s">
        <v>630</v>
      </c>
      <c r="H183" s="315">
        <v>1</v>
      </c>
      <c r="I183" s="26"/>
      <c r="J183" s="266">
        <f t="shared" si="5"/>
        <v>0</v>
      </c>
      <c r="K183" s="267"/>
      <c r="L183" s="73"/>
      <c r="M183" s="27" t="s">
        <v>1</v>
      </c>
      <c r="N183" s="233" t="s">
        <v>43</v>
      </c>
      <c r="P183" s="269">
        <f t="shared" si="6"/>
        <v>0</v>
      </c>
      <c r="Q183" s="269">
        <v>0</v>
      </c>
      <c r="R183" s="269">
        <f t="shared" si="7"/>
        <v>0</v>
      </c>
      <c r="S183" s="269">
        <v>0</v>
      </c>
      <c r="T183" s="270">
        <f t="shared" si="8"/>
        <v>0</v>
      </c>
      <c r="AR183" s="271" t="s">
        <v>495</v>
      </c>
      <c r="AT183" s="271" t="s">
        <v>368</v>
      </c>
      <c r="AU183" s="271" t="s">
        <v>84</v>
      </c>
      <c r="AY183" s="53" t="s">
        <v>366</v>
      </c>
      <c r="BE183" s="179">
        <f t="shared" si="9"/>
        <v>0</v>
      </c>
      <c r="BF183" s="179">
        <f t="shared" si="10"/>
        <v>0</v>
      </c>
      <c r="BG183" s="179">
        <f t="shared" si="11"/>
        <v>0</v>
      </c>
      <c r="BH183" s="179">
        <f t="shared" si="12"/>
        <v>0</v>
      </c>
      <c r="BI183" s="179">
        <f t="shared" si="13"/>
        <v>0</v>
      </c>
      <c r="BJ183" s="53" t="s">
        <v>90</v>
      </c>
      <c r="BK183" s="179">
        <f t="shared" si="14"/>
        <v>0</v>
      </c>
      <c r="BL183" s="53" t="s">
        <v>495</v>
      </c>
      <c r="BM183" s="271" t="s">
        <v>735</v>
      </c>
    </row>
    <row r="184" spans="2:65" s="74" customFormat="1" ht="24.2" customHeight="1">
      <c r="B184" s="73"/>
      <c r="C184" s="311" t="s">
        <v>541</v>
      </c>
      <c r="D184" s="311" t="s">
        <v>368</v>
      </c>
      <c r="E184" s="312" t="s">
        <v>6742</v>
      </c>
      <c r="F184" s="313" t="s">
        <v>6743</v>
      </c>
      <c r="G184" s="314" t="s">
        <v>630</v>
      </c>
      <c r="H184" s="315">
        <v>1</v>
      </c>
      <c r="I184" s="26"/>
      <c r="J184" s="266">
        <f t="shared" si="5"/>
        <v>0</v>
      </c>
      <c r="K184" s="267"/>
      <c r="L184" s="73"/>
      <c r="M184" s="27" t="s">
        <v>1</v>
      </c>
      <c r="N184" s="233" t="s">
        <v>43</v>
      </c>
      <c r="P184" s="269">
        <f t="shared" si="6"/>
        <v>0</v>
      </c>
      <c r="Q184" s="269">
        <v>0</v>
      </c>
      <c r="R184" s="269">
        <f t="shared" si="7"/>
        <v>0</v>
      </c>
      <c r="S184" s="269">
        <v>0</v>
      </c>
      <c r="T184" s="270">
        <f t="shared" si="8"/>
        <v>0</v>
      </c>
      <c r="AR184" s="271" t="s">
        <v>495</v>
      </c>
      <c r="AT184" s="271" t="s">
        <v>368</v>
      </c>
      <c r="AU184" s="271" t="s">
        <v>84</v>
      </c>
      <c r="AY184" s="53" t="s">
        <v>366</v>
      </c>
      <c r="BE184" s="179">
        <f t="shared" si="9"/>
        <v>0</v>
      </c>
      <c r="BF184" s="179">
        <f t="shared" si="10"/>
        <v>0</v>
      </c>
      <c r="BG184" s="179">
        <f t="shared" si="11"/>
        <v>0</v>
      </c>
      <c r="BH184" s="179">
        <f t="shared" si="12"/>
        <v>0</v>
      </c>
      <c r="BI184" s="179">
        <f t="shared" si="13"/>
        <v>0</v>
      </c>
      <c r="BJ184" s="53" t="s">
        <v>90</v>
      </c>
      <c r="BK184" s="179">
        <f t="shared" si="14"/>
        <v>0</v>
      </c>
      <c r="BL184" s="53" t="s">
        <v>495</v>
      </c>
      <c r="BM184" s="271" t="s">
        <v>761</v>
      </c>
    </row>
    <row r="185" spans="2:65" s="74" customFormat="1" ht="37.9" customHeight="1">
      <c r="B185" s="73"/>
      <c r="C185" s="260" t="s">
        <v>548</v>
      </c>
      <c r="D185" s="260" t="s">
        <v>368</v>
      </c>
      <c r="E185" s="261" t="s">
        <v>6744</v>
      </c>
      <c r="F185" s="262" t="s">
        <v>6745</v>
      </c>
      <c r="G185" s="263" t="s">
        <v>6705</v>
      </c>
      <c r="H185" s="264">
        <v>84</v>
      </c>
      <c r="I185" s="26"/>
      <c r="J185" s="266">
        <f t="shared" si="5"/>
        <v>0</v>
      </c>
      <c r="K185" s="267"/>
      <c r="L185" s="73"/>
      <c r="M185" s="27" t="s">
        <v>1</v>
      </c>
      <c r="N185" s="233" t="s">
        <v>43</v>
      </c>
      <c r="P185" s="269">
        <f t="shared" si="6"/>
        <v>0</v>
      </c>
      <c r="Q185" s="269">
        <v>0</v>
      </c>
      <c r="R185" s="269">
        <f t="shared" si="7"/>
        <v>0</v>
      </c>
      <c r="S185" s="269">
        <v>0</v>
      </c>
      <c r="T185" s="270">
        <f t="shared" si="8"/>
        <v>0</v>
      </c>
      <c r="AR185" s="271" t="s">
        <v>495</v>
      </c>
      <c r="AT185" s="271" t="s">
        <v>368</v>
      </c>
      <c r="AU185" s="271" t="s">
        <v>84</v>
      </c>
      <c r="AY185" s="53" t="s">
        <v>366</v>
      </c>
      <c r="BE185" s="179">
        <f t="shared" si="9"/>
        <v>0</v>
      </c>
      <c r="BF185" s="179">
        <f t="shared" si="10"/>
        <v>0</v>
      </c>
      <c r="BG185" s="179">
        <f t="shared" si="11"/>
        <v>0</v>
      </c>
      <c r="BH185" s="179">
        <f t="shared" si="12"/>
        <v>0</v>
      </c>
      <c r="BI185" s="179">
        <f t="shared" si="13"/>
        <v>0</v>
      </c>
      <c r="BJ185" s="53" t="s">
        <v>90</v>
      </c>
      <c r="BK185" s="179">
        <f t="shared" si="14"/>
        <v>0</v>
      </c>
      <c r="BL185" s="53" t="s">
        <v>495</v>
      </c>
      <c r="BM185" s="271" t="s">
        <v>866</v>
      </c>
    </row>
    <row r="186" spans="2:65" s="74" customFormat="1" ht="33" customHeight="1">
      <c r="B186" s="73"/>
      <c r="C186" s="260" t="s">
        <v>555</v>
      </c>
      <c r="D186" s="260" t="s">
        <v>368</v>
      </c>
      <c r="E186" s="261" t="s">
        <v>6746</v>
      </c>
      <c r="F186" s="262" t="s">
        <v>6747</v>
      </c>
      <c r="G186" s="263" t="s">
        <v>6705</v>
      </c>
      <c r="H186" s="264">
        <v>6</v>
      </c>
      <c r="I186" s="26"/>
      <c r="J186" s="266">
        <f t="shared" si="5"/>
        <v>0</v>
      </c>
      <c r="K186" s="267"/>
      <c r="L186" s="73"/>
      <c r="M186" s="27" t="s">
        <v>1</v>
      </c>
      <c r="N186" s="233" t="s">
        <v>43</v>
      </c>
      <c r="P186" s="269">
        <f t="shared" si="6"/>
        <v>0</v>
      </c>
      <c r="Q186" s="269">
        <v>0</v>
      </c>
      <c r="R186" s="269">
        <f t="shared" si="7"/>
        <v>0</v>
      </c>
      <c r="S186" s="269">
        <v>0</v>
      </c>
      <c r="T186" s="270">
        <f t="shared" si="8"/>
        <v>0</v>
      </c>
      <c r="AR186" s="271" t="s">
        <v>495</v>
      </c>
      <c r="AT186" s="271" t="s">
        <v>368</v>
      </c>
      <c r="AU186" s="271" t="s">
        <v>84</v>
      </c>
      <c r="AY186" s="53" t="s">
        <v>366</v>
      </c>
      <c r="BE186" s="179">
        <f t="shared" si="9"/>
        <v>0</v>
      </c>
      <c r="BF186" s="179">
        <f t="shared" si="10"/>
        <v>0</v>
      </c>
      <c r="BG186" s="179">
        <f t="shared" si="11"/>
        <v>0</v>
      </c>
      <c r="BH186" s="179">
        <f t="shared" si="12"/>
        <v>0</v>
      </c>
      <c r="BI186" s="179">
        <f t="shared" si="13"/>
        <v>0</v>
      </c>
      <c r="BJ186" s="53" t="s">
        <v>90</v>
      </c>
      <c r="BK186" s="179">
        <f t="shared" si="14"/>
        <v>0</v>
      </c>
      <c r="BL186" s="53" t="s">
        <v>495</v>
      </c>
      <c r="BM186" s="271" t="s">
        <v>899</v>
      </c>
    </row>
    <row r="187" spans="2:65" s="74" customFormat="1" ht="37.9" customHeight="1">
      <c r="B187" s="73"/>
      <c r="C187" s="311" t="s">
        <v>573</v>
      </c>
      <c r="D187" s="311" t="s">
        <v>368</v>
      </c>
      <c r="E187" s="312" t="s">
        <v>6748</v>
      </c>
      <c r="F187" s="313" t="s">
        <v>6749</v>
      </c>
      <c r="G187" s="314" t="s">
        <v>249</v>
      </c>
      <c r="H187" s="315">
        <v>75</v>
      </c>
      <c r="I187" s="26"/>
      <c r="J187" s="266">
        <f t="shared" si="5"/>
        <v>0</v>
      </c>
      <c r="K187" s="267"/>
      <c r="L187" s="73"/>
      <c r="M187" s="27" t="s">
        <v>1</v>
      </c>
      <c r="N187" s="233" t="s">
        <v>43</v>
      </c>
      <c r="P187" s="269">
        <f t="shared" si="6"/>
        <v>0</v>
      </c>
      <c r="Q187" s="269">
        <v>0</v>
      </c>
      <c r="R187" s="269">
        <f t="shared" si="7"/>
        <v>0</v>
      </c>
      <c r="S187" s="269">
        <v>0</v>
      </c>
      <c r="T187" s="270">
        <f t="shared" si="8"/>
        <v>0</v>
      </c>
      <c r="AR187" s="271" t="s">
        <v>495</v>
      </c>
      <c r="AT187" s="271" t="s">
        <v>368</v>
      </c>
      <c r="AU187" s="271" t="s">
        <v>84</v>
      </c>
      <c r="AY187" s="53" t="s">
        <v>366</v>
      </c>
      <c r="BE187" s="179">
        <f t="shared" si="9"/>
        <v>0</v>
      </c>
      <c r="BF187" s="179">
        <f t="shared" si="10"/>
        <v>0</v>
      </c>
      <c r="BG187" s="179">
        <f t="shared" si="11"/>
        <v>0</v>
      </c>
      <c r="BH187" s="179">
        <f t="shared" si="12"/>
        <v>0</v>
      </c>
      <c r="BI187" s="179">
        <f t="shared" si="13"/>
        <v>0</v>
      </c>
      <c r="BJ187" s="53" t="s">
        <v>90</v>
      </c>
      <c r="BK187" s="179">
        <f t="shared" si="14"/>
        <v>0</v>
      </c>
      <c r="BL187" s="53" t="s">
        <v>495</v>
      </c>
      <c r="BM187" s="271" t="s">
        <v>912</v>
      </c>
    </row>
    <row r="188" spans="2:65" s="74" customFormat="1" ht="37.9" customHeight="1">
      <c r="B188" s="73"/>
      <c r="C188" s="311" t="s">
        <v>580</v>
      </c>
      <c r="D188" s="311" t="s">
        <v>368</v>
      </c>
      <c r="E188" s="312" t="s">
        <v>6750</v>
      </c>
      <c r="F188" s="313" t="s">
        <v>6751</v>
      </c>
      <c r="G188" s="314" t="s">
        <v>249</v>
      </c>
      <c r="H188" s="315">
        <v>50</v>
      </c>
      <c r="I188" s="26"/>
      <c r="J188" s="266">
        <f t="shared" si="5"/>
        <v>0</v>
      </c>
      <c r="K188" s="267"/>
      <c r="L188" s="73"/>
      <c r="M188" s="27" t="s">
        <v>1</v>
      </c>
      <c r="N188" s="233" t="s">
        <v>43</v>
      </c>
      <c r="P188" s="269">
        <f t="shared" si="6"/>
        <v>0</v>
      </c>
      <c r="Q188" s="269">
        <v>0</v>
      </c>
      <c r="R188" s="269">
        <f t="shared" si="7"/>
        <v>0</v>
      </c>
      <c r="S188" s="269">
        <v>0</v>
      </c>
      <c r="T188" s="270">
        <f t="shared" si="8"/>
        <v>0</v>
      </c>
      <c r="AR188" s="271" t="s">
        <v>495</v>
      </c>
      <c r="AT188" s="271" t="s">
        <v>368</v>
      </c>
      <c r="AU188" s="271" t="s">
        <v>84</v>
      </c>
      <c r="AY188" s="53" t="s">
        <v>366</v>
      </c>
      <c r="BE188" s="179">
        <f t="shared" si="9"/>
        <v>0</v>
      </c>
      <c r="BF188" s="179">
        <f t="shared" si="10"/>
        <v>0</v>
      </c>
      <c r="BG188" s="179">
        <f t="shared" si="11"/>
        <v>0</v>
      </c>
      <c r="BH188" s="179">
        <f t="shared" si="12"/>
        <v>0</v>
      </c>
      <c r="BI188" s="179">
        <f t="shared" si="13"/>
        <v>0</v>
      </c>
      <c r="BJ188" s="53" t="s">
        <v>90</v>
      </c>
      <c r="BK188" s="179">
        <f t="shared" si="14"/>
        <v>0</v>
      </c>
      <c r="BL188" s="53" t="s">
        <v>495</v>
      </c>
      <c r="BM188" s="271" t="s">
        <v>925</v>
      </c>
    </row>
    <row r="189" spans="2:65" s="74" customFormat="1" ht="24.2" customHeight="1">
      <c r="B189" s="73"/>
      <c r="C189" s="260" t="s">
        <v>584</v>
      </c>
      <c r="D189" s="260" t="s">
        <v>368</v>
      </c>
      <c r="E189" s="261" t="s">
        <v>6752</v>
      </c>
      <c r="F189" s="262" t="s">
        <v>6753</v>
      </c>
      <c r="G189" s="263" t="s">
        <v>2780</v>
      </c>
      <c r="H189" s="264">
        <v>20</v>
      </c>
      <c r="I189" s="26"/>
      <c r="J189" s="266">
        <f t="shared" si="5"/>
        <v>0</v>
      </c>
      <c r="K189" s="267"/>
      <c r="L189" s="73"/>
      <c r="M189" s="27" t="s">
        <v>1</v>
      </c>
      <c r="N189" s="233" t="s">
        <v>43</v>
      </c>
      <c r="P189" s="269">
        <f t="shared" si="6"/>
        <v>0</v>
      </c>
      <c r="Q189" s="269">
        <v>0</v>
      </c>
      <c r="R189" s="269">
        <f t="shared" si="7"/>
        <v>0</v>
      </c>
      <c r="S189" s="269">
        <v>0</v>
      </c>
      <c r="T189" s="270">
        <f t="shared" si="8"/>
        <v>0</v>
      </c>
      <c r="AR189" s="271" t="s">
        <v>495</v>
      </c>
      <c r="AT189" s="271" t="s">
        <v>368</v>
      </c>
      <c r="AU189" s="271" t="s">
        <v>84</v>
      </c>
      <c r="AY189" s="53" t="s">
        <v>366</v>
      </c>
      <c r="BE189" s="179">
        <f t="shared" si="9"/>
        <v>0</v>
      </c>
      <c r="BF189" s="179">
        <f t="shared" si="10"/>
        <v>0</v>
      </c>
      <c r="BG189" s="179">
        <f t="shared" si="11"/>
        <v>0</v>
      </c>
      <c r="BH189" s="179">
        <f t="shared" si="12"/>
        <v>0</v>
      </c>
      <c r="BI189" s="179">
        <f t="shared" si="13"/>
        <v>0</v>
      </c>
      <c r="BJ189" s="53" t="s">
        <v>90</v>
      </c>
      <c r="BK189" s="179">
        <f t="shared" si="14"/>
        <v>0</v>
      </c>
      <c r="BL189" s="53" t="s">
        <v>495</v>
      </c>
      <c r="BM189" s="271" t="s">
        <v>937</v>
      </c>
    </row>
    <row r="190" spans="2:65" s="74" customFormat="1" ht="16.5" customHeight="1">
      <c r="B190" s="73"/>
      <c r="C190" s="260" t="s">
        <v>591</v>
      </c>
      <c r="D190" s="260" t="s">
        <v>368</v>
      </c>
      <c r="E190" s="261" t="s">
        <v>6754</v>
      </c>
      <c r="F190" s="262" t="s">
        <v>6755</v>
      </c>
      <c r="G190" s="263" t="s">
        <v>630</v>
      </c>
      <c r="H190" s="264">
        <v>2</v>
      </c>
      <c r="I190" s="26"/>
      <c r="J190" s="266">
        <f t="shared" si="5"/>
        <v>0</v>
      </c>
      <c r="K190" s="267"/>
      <c r="L190" s="73"/>
      <c r="M190" s="27" t="s">
        <v>1</v>
      </c>
      <c r="N190" s="233" t="s">
        <v>43</v>
      </c>
      <c r="P190" s="269">
        <f t="shared" si="6"/>
        <v>0</v>
      </c>
      <c r="Q190" s="269">
        <v>0</v>
      </c>
      <c r="R190" s="269">
        <f t="shared" si="7"/>
        <v>0</v>
      </c>
      <c r="S190" s="269">
        <v>0</v>
      </c>
      <c r="T190" s="270">
        <f t="shared" si="8"/>
        <v>0</v>
      </c>
      <c r="AR190" s="271" t="s">
        <v>495</v>
      </c>
      <c r="AT190" s="271" t="s">
        <v>368</v>
      </c>
      <c r="AU190" s="271" t="s">
        <v>84</v>
      </c>
      <c r="AY190" s="53" t="s">
        <v>366</v>
      </c>
      <c r="BE190" s="179">
        <f t="shared" si="9"/>
        <v>0</v>
      </c>
      <c r="BF190" s="179">
        <f t="shared" si="10"/>
        <v>0</v>
      </c>
      <c r="BG190" s="179">
        <f t="shared" si="11"/>
        <v>0</v>
      </c>
      <c r="BH190" s="179">
        <f t="shared" si="12"/>
        <v>0</v>
      </c>
      <c r="BI190" s="179">
        <f t="shared" si="13"/>
        <v>0</v>
      </c>
      <c r="BJ190" s="53" t="s">
        <v>90</v>
      </c>
      <c r="BK190" s="179">
        <f t="shared" si="14"/>
        <v>0</v>
      </c>
      <c r="BL190" s="53" t="s">
        <v>495</v>
      </c>
      <c r="BM190" s="271" t="s">
        <v>947</v>
      </c>
    </row>
    <row r="191" spans="2:65" s="249" customFormat="1" ht="25.9" customHeight="1">
      <c r="B191" s="248"/>
      <c r="D191" s="250" t="s">
        <v>76</v>
      </c>
      <c r="E191" s="251" t="s">
        <v>6756</v>
      </c>
      <c r="F191" s="251" t="s">
        <v>6757</v>
      </c>
      <c r="J191" s="252">
        <f>BK191</f>
        <v>0</v>
      </c>
      <c r="L191" s="248"/>
      <c r="M191" s="253"/>
      <c r="P191" s="254">
        <f>SUM(P192:P253)</f>
        <v>0</v>
      </c>
      <c r="R191" s="254">
        <f>SUM(R192:R253)</f>
        <v>0</v>
      </c>
      <c r="T191" s="255">
        <f>SUM(T192:T253)</f>
        <v>0</v>
      </c>
      <c r="AR191" s="250" t="s">
        <v>84</v>
      </c>
      <c r="AT191" s="256" t="s">
        <v>76</v>
      </c>
      <c r="AU191" s="256" t="s">
        <v>77</v>
      </c>
      <c r="AY191" s="250" t="s">
        <v>366</v>
      </c>
      <c r="BK191" s="257">
        <f>SUM(BK192:BK253)</f>
        <v>0</v>
      </c>
    </row>
    <row r="192" spans="2:65" s="74" customFormat="1" ht="76.349999999999994" customHeight="1">
      <c r="B192" s="73"/>
      <c r="C192" s="311" t="s">
        <v>597</v>
      </c>
      <c r="D192" s="311" t="s">
        <v>368</v>
      </c>
      <c r="E192" s="312" t="s">
        <v>6758</v>
      </c>
      <c r="F192" s="313" t="s">
        <v>6759</v>
      </c>
      <c r="G192" s="314" t="s">
        <v>630</v>
      </c>
      <c r="H192" s="315">
        <v>1</v>
      </c>
      <c r="I192" s="26"/>
      <c r="J192" s="266">
        <f>ROUND(I192*H192,2)</f>
        <v>0</v>
      </c>
      <c r="K192" s="267"/>
      <c r="L192" s="73"/>
      <c r="M192" s="27" t="s">
        <v>1</v>
      </c>
      <c r="N192" s="233" t="s">
        <v>43</v>
      </c>
      <c r="P192" s="269">
        <f>O192*H192</f>
        <v>0</v>
      </c>
      <c r="Q192" s="269">
        <v>0</v>
      </c>
      <c r="R192" s="269">
        <f>Q192*H192</f>
        <v>0</v>
      </c>
      <c r="S192" s="269">
        <v>0</v>
      </c>
      <c r="T192" s="270">
        <f>S192*H192</f>
        <v>0</v>
      </c>
      <c r="AR192" s="271" t="s">
        <v>495</v>
      </c>
      <c r="AT192" s="271" t="s">
        <v>368</v>
      </c>
      <c r="AU192" s="271" t="s">
        <v>84</v>
      </c>
      <c r="AY192" s="53" t="s">
        <v>366</v>
      </c>
      <c r="BE192" s="179">
        <f>IF(N192="základná",J192,0)</f>
        <v>0</v>
      </c>
      <c r="BF192" s="179">
        <f>IF(N192="znížená",J192,0)</f>
        <v>0</v>
      </c>
      <c r="BG192" s="179">
        <f>IF(N192="zákl. prenesená",J192,0)</f>
        <v>0</v>
      </c>
      <c r="BH192" s="179">
        <f>IF(N192="zníž. prenesená",J192,0)</f>
        <v>0</v>
      </c>
      <c r="BI192" s="179">
        <f>IF(N192="nulová",J192,0)</f>
        <v>0</v>
      </c>
      <c r="BJ192" s="53" t="s">
        <v>90</v>
      </c>
      <c r="BK192" s="179">
        <f>ROUND(I192*H192,2)</f>
        <v>0</v>
      </c>
      <c r="BL192" s="53" t="s">
        <v>495</v>
      </c>
      <c r="BM192" s="271" t="s">
        <v>1027</v>
      </c>
    </row>
    <row r="193" spans="2:51" s="280" customFormat="1">
      <c r="B193" s="279"/>
      <c r="D193" s="274" t="s">
        <v>373</v>
      </c>
      <c r="E193" s="281" t="s">
        <v>1</v>
      </c>
      <c r="F193" s="282" t="s">
        <v>84</v>
      </c>
      <c r="H193" s="283">
        <v>1</v>
      </c>
      <c r="L193" s="279"/>
      <c r="M193" s="284"/>
      <c r="T193" s="285"/>
      <c r="AT193" s="281" t="s">
        <v>373</v>
      </c>
      <c r="AU193" s="281" t="s">
        <v>84</v>
      </c>
      <c r="AV193" s="280" t="s">
        <v>90</v>
      </c>
      <c r="AW193" s="280" t="s">
        <v>31</v>
      </c>
      <c r="AX193" s="280" t="s">
        <v>84</v>
      </c>
      <c r="AY193" s="281" t="s">
        <v>366</v>
      </c>
    </row>
    <row r="194" spans="2:51" s="273" customFormat="1" ht="33.75">
      <c r="B194" s="272"/>
      <c r="D194" s="274" t="s">
        <v>373</v>
      </c>
      <c r="E194" s="275" t="s">
        <v>1</v>
      </c>
      <c r="F194" s="276" t="s">
        <v>6760</v>
      </c>
      <c r="H194" s="275" t="s">
        <v>1</v>
      </c>
      <c r="L194" s="272"/>
      <c r="M194" s="277"/>
      <c r="T194" s="278"/>
      <c r="AT194" s="275" t="s">
        <v>373</v>
      </c>
      <c r="AU194" s="275" t="s">
        <v>84</v>
      </c>
      <c r="AV194" s="273" t="s">
        <v>84</v>
      </c>
      <c r="AW194" s="273" t="s">
        <v>31</v>
      </c>
      <c r="AX194" s="273" t="s">
        <v>77</v>
      </c>
      <c r="AY194" s="275" t="s">
        <v>366</v>
      </c>
    </row>
    <row r="195" spans="2:51" s="273" customFormat="1" ht="33.75">
      <c r="B195" s="272"/>
      <c r="D195" s="274" t="s">
        <v>373</v>
      </c>
      <c r="E195" s="275" t="s">
        <v>1</v>
      </c>
      <c r="F195" s="276" t="s">
        <v>6761</v>
      </c>
      <c r="H195" s="275" t="s">
        <v>1</v>
      </c>
      <c r="L195" s="272"/>
      <c r="M195" s="277"/>
      <c r="T195" s="278"/>
      <c r="AT195" s="275" t="s">
        <v>373</v>
      </c>
      <c r="AU195" s="275" t="s">
        <v>84</v>
      </c>
      <c r="AV195" s="273" t="s">
        <v>84</v>
      </c>
      <c r="AW195" s="273" t="s">
        <v>31</v>
      </c>
      <c r="AX195" s="273" t="s">
        <v>77</v>
      </c>
      <c r="AY195" s="275" t="s">
        <v>366</v>
      </c>
    </row>
    <row r="196" spans="2:51" s="273" customFormat="1">
      <c r="B196" s="272"/>
      <c r="D196" s="274" t="s">
        <v>373</v>
      </c>
      <c r="E196" s="275" t="s">
        <v>1</v>
      </c>
      <c r="F196" s="276" t="s">
        <v>6686</v>
      </c>
      <c r="H196" s="275" t="s">
        <v>1</v>
      </c>
      <c r="L196" s="272"/>
      <c r="M196" s="277"/>
      <c r="T196" s="278"/>
      <c r="AT196" s="275" t="s">
        <v>373</v>
      </c>
      <c r="AU196" s="275" t="s">
        <v>84</v>
      </c>
      <c r="AV196" s="273" t="s">
        <v>84</v>
      </c>
      <c r="AW196" s="273" t="s">
        <v>31</v>
      </c>
      <c r="AX196" s="273" t="s">
        <v>77</v>
      </c>
      <c r="AY196" s="275" t="s">
        <v>366</v>
      </c>
    </row>
    <row r="197" spans="2:51" s="273" customFormat="1">
      <c r="B197" s="272"/>
      <c r="D197" s="274" t="s">
        <v>373</v>
      </c>
      <c r="E197" s="275" t="s">
        <v>1</v>
      </c>
      <c r="F197" s="276" t="s">
        <v>6762</v>
      </c>
      <c r="H197" s="275" t="s">
        <v>1</v>
      </c>
      <c r="L197" s="272"/>
      <c r="M197" s="277"/>
      <c r="T197" s="278"/>
      <c r="AT197" s="275" t="s">
        <v>373</v>
      </c>
      <c r="AU197" s="275" t="s">
        <v>84</v>
      </c>
      <c r="AV197" s="273" t="s">
        <v>84</v>
      </c>
      <c r="AW197" s="273" t="s">
        <v>31</v>
      </c>
      <c r="AX197" s="273" t="s">
        <v>77</v>
      </c>
      <c r="AY197" s="275" t="s">
        <v>366</v>
      </c>
    </row>
    <row r="198" spans="2:51" s="273" customFormat="1">
      <c r="B198" s="272"/>
      <c r="D198" s="274" t="s">
        <v>373</v>
      </c>
      <c r="E198" s="275" t="s">
        <v>1</v>
      </c>
      <c r="F198" s="276" t="s">
        <v>6688</v>
      </c>
      <c r="H198" s="275" t="s">
        <v>1</v>
      </c>
      <c r="L198" s="272"/>
      <c r="M198" s="277"/>
      <c r="T198" s="278"/>
      <c r="AT198" s="275" t="s">
        <v>373</v>
      </c>
      <c r="AU198" s="275" t="s">
        <v>84</v>
      </c>
      <c r="AV198" s="273" t="s">
        <v>84</v>
      </c>
      <c r="AW198" s="273" t="s">
        <v>31</v>
      </c>
      <c r="AX198" s="273" t="s">
        <v>77</v>
      </c>
      <c r="AY198" s="275" t="s">
        <v>366</v>
      </c>
    </row>
    <row r="199" spans="2:51" s="273" customFormat="1">
      <c r="B199" s="272"/>
      <c r="D199" s="274" t="s">
        <v>373</v>
      </c>
      <c r="E199" s="275" t="s">
        <v>1</v>
      </c>
      <c r="F199" s="276" t="s">
        <v>6689</v>
      </c>
      <c r="H199" s="275" t="s">
        <v>1</v>
      </c>
      <c r="L199" s="272"/>
      <c r="M199" s="277"/>
      <c r="T199" s="278"/>
      <c r="AT199" s="275" t="s">
        <v>373</v>
      </c>
      <c r="AU199" s="275" t="s">
        <v>84</v>
      </c>
      <c r="AV199" s="273" t="s">
        <v>84</v>
      </c>
      <c r="AW199" s="273" t="s">
        <v>31</v>
      </c>
      <c r="AX199" s="273" t="s">
        <v>77</v>
      </c>
      <c r="AY199" s="275" t="s">
        <v>366</v>
      </c>
    </row>
    <row r="200" spans="2:51" s="273" customFormat="1" ht="22.5">
      <c r="B200" s="272"/>
      <c r="D200" s="274" t="s">
        <v>373</v>
      </c>
      <c r="E200" s="275" t="s">
        <v>1</v>
      </c>
      <c r="F200" s="276" t="s">
        <v>6763</v>
      </c>
      <c r="H200" s="275" t="s">
        <v>1</v>
      </c>
      <c r="L200" s="272"/>
      <c r="M200" s="277"/>
      <c r="T200" s="278"/>
      <c r="AT200" s="275" t="s">
        <v>373</v>
      </c>
      <c r="AU200" s="275" t="s">
        <v>84</v>
      </c>
      <c r="AV200" s="273" t="s">
        <v>84</v>
      </c>
      <c r="AW200" s="273" t="s">
        <v>31</v>
      </c>
      <c r="AX200" s="273" t="s">
        <v>77</v>
      </c>
      <c r="AY200" s="275" t="s">
        <v>366</v>
      </c>
    </row>
    <row r="201" spans="2:51" s="273" customFormat="1">
      <c r="B201" s="272"/>
      <c r="D201" s="274" t="s">
        <v>373</v>
      </c>
      <c r="E201" s="275" t="s">
        <v>1</v>
      </c>
      <c r="F201" s="276" t="s">
        <v>6764</v>
      </c>
      <c r="H201" s="275" t="s">
        <v>1</v>
      </c>
      <c r="L201" s="272"/>
      <c r="M201" s="277"/>
      <c r="T201" s="278"/>
      <c r="AT201" s="275" t="s">
        <v>373</v>
      </c>
      <c r="AU201" s="275" t="s">
        <v>84</v>
      </c>
      <c r="AV201" s="273" t="s">
        <v>84</v>
      </c>
      <c r="AW201" s="273" t="s">
        <v>31</v>
      </c>
      <c r="AX201" s="273" t="s">
        <v>77</v>
      </c>
      <c r="AY201" s="275" t="s">
        <v>366</v>
      </c>
    </row>
    <row r="202" spans="2:51" s="273" customFormat="1" ht="33.75">
      <c r="B202" s="272"/>
      <c r="D202" s="274" t="s">
        <v>373</v>
      </c>
      <c r="E202" s="275" t="s">
        <v>1</v>
      </c>
      <c r="F202" s="276" t="s">
        <v>6765</v>
      </c>
      <c r="H202" s="275" t="s">
        <v>1</v>
      </c>
      <c r="L202" s="272"/>
      <c r="M202" s="277"/>
      <c r="T202" s="278"/>
      <c r="AT202" s="275" t="s">
        <v>373</v>
      </c>
      <c r="AU202" s="275" t="s">
        <v>84</v>
      </c>
      <c r="AV202" s="273" t="s">
        <v>84</v>
      </c>
      <c r="AW202" s="273" t="s">
        <v>31</v>
      </c>
      <c r="AX202" s="273" t="s">
        <v>77</v>
      </c>
      <c r="AY202" s="275" t="s">
        <v>366</v>
      </c>
    </row>
    <row r="203" spans="2:51" s="273" customFormat="1">
      <c r="B203" s="272"/>
      <c r="D203" s="274" t="s">
        <v>373</v>
      </c>
      <c r="E203" s="275" t="s">
        <v>1</v>
      </c>
      <c r="F203" s="276" t="s">
        <v>6766</v>
      </c>
      <c r="H203" s="275" t="s">
        <v>1</v>
      </c>
      <c r="L203" s="272"/>
      <c r="M203" s="277"/>
      <c r="T203" s="278"/>
      <c r="AT203" s="275" t="s">
        <v>373</v>
      </c>
      <c r="AU203" s="275" t="s">
        <v>84</v>
      </c>
      <c r="AV203" s="273" t="s">
        <v>84</v>
      </c>
      <c r="AW203" s="273" t="s">
        <v>31</v>
      </c>
      <c r="AX203" s="273" t="s">
        <v>77</v>
      </c>
      <c r="AY203" s="275" t="s">
        <v>366</v>
      </c>
    </row>
    <row r="204" spans="2:51" s="273" customFormat="1">
      <c r="B204" s="272"/>
      <c r="D204" s="274" t="s">
        <v>373</v>
      </c>
      <c r="E204" s="275" t="s">
        <v>1</v>
      </c>
      <c r="F204" s="276" t="s">
        <v>6688</v>
      </c>
      <c r="H204" s="275" t="s">
        <v>1</v>
      </c>
      <c r="L204" s="272"/>
      <c r="M204" s="277"/>
      <c r="T204" s="278"/>
      <c r="AT204" s="275" t="s">
        <v>373</v>
      </c>
      <c r="AU204" s="275" t="s">
        <v>84</v>
      </c>
      <c r="AV204" s="273" t="s">
        <v>84</v>
      </c>
      <c r="AW204" s="273" t="s">
        <v>31</v>
      </c>
      <c r="AX204" s="273" t="s">
        <v>77</v>
      </c>
      <c r="AY204" s="275" t="s">
        <v>366</v>
      </c>
    </row>
    <row r="205" spans="2:51" s="273" customFormat="1">
      <c r="B205" s="272"/>
      <c r="D205" s="274" t="s">
        <v>373</v>
      </c>
      <c r="E205" s="275" t="s">
        <v>1</v>
      </c>
      <c r="F205" s="276" t="s">
        <v>6694</v>
      </c>
      <c r="H205" s="275" t="s">
        <v>1</v>
      </c>
      <c r="L205" s="272"/>
      <c r="M205" s="277"/>
      <c r="T205" s="278"/>
      <c r="AT205" s="275" t="s">
        <v>373</v>
      </c>
      <c r="AU205" s="275" t="s">
        <v>84</v>
      </c>
      <c r="AV205" s="273" t="s">
        <v>84</v>
      </c>
      <c r="AW205" s="273" t="s">
        <v>31</v>
      </c>
      <c r="AX205" s="273" t="s">
        <v>77</v>
      </c>
      <c r="AY205" s="275" t="s">
        <v>366</v>
      </c>
    </row>
    <row r="206" spans="2:51" s="273" customFormat="1">
      <c r="B206" s="272"/>
      <c r="D206" s="274" t="s">
        <v>373</v>
      </c>
      <c r="E206" s="275" t="s">
        <v>1</v>
      </c>
      <c r="F206" s="276" t="s">
        <v>6688</v>
      </c>
      <c r="H206" s="275" t="s">
        <v>1</v>
      </c>
      <c r="L206" s="272"/>
      <c r="M206" s="277"/>
      <c r="T206" s="278"/>
      <c r="AT206" s="275" t="s">
        <v>373</v>
      </c>
      <c r="AU206" s="275" t="s">
        <v>84</v>
      </c>
      <c r="AV206" s="273" t="s">
        <v>84</v>
      </c>
      <c r="AW206" s="273" t="s">
        <v>31</v>
      </c>
      <c r="AX206" s="273" t="s">
        <v>77</v>
      </c>
      <c r="AY206" s="275" t="s">
        <v>366</v>
      </c>
    </row>
    <row r="207" spans="2:51" s="273" customFormat="1">
      <c r="B207" s="272"/>
      <c r="D207" s="274" t="s">
        <v>373</v>
      </c>
      <c r="E207" s="275" t="s">
        <v>1</v>
      </c>
      <c r="F207" s="276" t="s">
        <v>6767</v>
      </c>
      <c r="H207" s="275" t="s">
        <v>1</v>
      </c>
      <c r="L207" s="272"/>
      <c r="M207" s="277"/>
      <c r="T207" s="278"/>
      <c r="AT207" s="275" t="s">
        <v>373</v>
      </c>
      <c r="AU207" s="275" t="s">
        <v>84</v>
      </c>
      <c r="AV207" s="273" t="s">
        <v>84</v>
      </c>
      <c r="AW207" s="273" t="s">
        <v>31</v>
      </c>
      <c r="AX207" s="273" t="s">
        <v>77</v>
      </c>
      <c r="AY207" s="275" t="s">
        <v>366</v>
      </c>
    </row>
    <row r="208" spans="2:51" s="273" customFormat="1">
      <c r="B208" s="272"/>
      <c r="D208" s="274" t="s">
        <v>373</v>
      </c>
      <c r="E208" s="275" t="s">
        <v>1</v>
      </c>
      <c r="F208" s="276" t="s">
        <v>6768</v>
      </c>
      <c r="H208" s="275" t="s">
        <v>1</v>
      </c>
      <c r="L208" s="272"/>
      <c r="M208" s="277"/>
      <c r="T208" s="278"/>
      <c r="AT208" s="275" t="s">
        <v>373</v>
      </c>
      <c r="AU208" s="275" t="s">
        <v>84</v>
      </c>
      <c r="AV208" s="273" t="s">
        <v>84</v>
      </c>
      <c r="AW208" s="273" t="s">
        <v>31</v>
      </c>
      <c r="AX208" s="273" t="s">
        <v>77</v>
      </c>
      <c r="AY208" s="275" t="s">
        <v>366</v>
      </c>
    </row>
    <row r="209" spans="2:65" s="273" customFormat="1">
      <c r="B209" s="272"/>
      <c r="D209" s="274" t="s">
        <v>373</v>
      </c>
      <c r="E209" s="275" t="s">
        <v>1</v>
      </c>
      <c r="F209" s="276" t="s">
        <v>6769</v>
      </c>
      <c r="H209" s="275" t="s">
        <v>1</v>
      </c>
      <c r="L209" s="272"/>
      <c r="M209" s="277"/>
      <c r="T209" s="278"/>
      <c r="AT209" s="275" t="s">
        <v>373</v>
      </c>
      <c r="AU209" s="275" t="s">
        <v>84</v>
      </c>
      <c r="AV209" s="273" t="s">
        <v>84</v>
      </c>
      <c r="AW209" s="273" t="s">
        <v>31</v>
      </c>
      <c r="AX209" s="273" t="s">
        <v>77</v>
      </c>
      <c r="AY209" s="275" t="s">
        <v>366</v>
      </c>
    </row>
    <row r="210" spans="2:65" s="273" customFormat="1">
      <c r="B210" s="272"/>
      <c r="D210" s="274" t="s">
        <v>373</v>
      </c>
      <c r="E210" s="275" t="s">
        <v>1</v>
      </c>
      <c r="F210" s="276" t="s">
        <v>6768</v>
      </c>
      <c r="H210" s="275" t="s">
        <v>1</v>
      </c>
      <c r="L210" s="272"/>
      <c r="M210" s="277"/>
      <c r="T210" s="278"/>
      <c r="AT210" s="275" t="s">
        <v>373</v>
      </c>
      <c r="AU210" s="275" t="s">
        <v>84</v>
      </c>
      <c r="AV210" s="273" t="s">
        <v>84</v>
      </c>
      <c r="AW210" s="273" t="s">
        <v>31</v>
      </c>
      <c r="AX210" s="273" t="s">
        <v>77</v>
      </c>
      <c r="AY210" s="275" t="s">
        <v>366</v>
      </c>
    </row>
    <row r="211" spans="2:65" s="273" customFormat="1">
      <c r="B211" s="272"/>
      <c r="D211" s="274" t="s">
        <v>373</v>
      </c>
      <c r="E211" s="275" t="s">
        <v>1</v>
      </c>
      <c r="F211" s="276" t="s">
        <v>6688</v>
      </c>
      <c r="H211" s="275" t="s">
        <v>1</v>
      </c>
      <c r="L211" s="272"/>
      <c r="M211" s="277"/>
      <c r="T211" s="278"/>
      <c r="AT211" s="275" t="s">
        <v>373</v>
      </c>
      <c r="AU211" s="275" t="s">
        <v>84</v>
      </c>
      <c r="AV211" s="273" t="s">
        <v>84</v>
      </c>
      <c r="AW211" s="273" t="s">
        <v>31</v>
      </c>
      <c r="AX211" s="273" t="s">
        <v>77</v>
      </c>
      <c r="AY211" s="275" t="s">
        <v>366</v>
      </c>
    </row>
    <row r="212" spans="2:65" s="273" customFormat="1">
      <c r="B212" s="272"/>
      <c r="D212" s="274" t="s">
        <v>373</v>
      </c>
      <c r="E212" s="275" t="s">
        <v>1</v>
      </c>
      <c r="F212" s="276" t="s">
        <v>6770</v>
      </c>
      <c r="H212" s="275" t="s">
        <v>1</v>
      </c>
      <c r="L212" s="272"/>
      <c r="M212" s="277"/>
      <c r="T212" s="278"/>
      <c r="AT212" s="275" t="s">
        <v>373</v>
      </c>
      <c r="AU212" s="275" t="s">
        <v>84</v>
      </c>
      <c r="AV212" s="273" t="s">
        <v>84</v>
      </c>
      <c r="AW212" s="273" t="s">
        <v>31</v>
      </c>
      <c r="AX212" s="273" t="s">
        <v>77</v>
      </c>
      <c r="AY212" s="275" t="s">
        <v>366</v>
      </c>
    </row>
    <row r="213" spans="2:65" s="273" customFormat="1">
      <c r="B213" s="272"/>
      <c r="D213" s="274" t="s">
        <v>373</v>
      </c>
      <c r="E213" s="275" t="s">
        <v>1</v>
      </c>
      <c r="F213" s="276" t="s">
        <v>6771</v>
      </c>
      <c r="H213" s="275" t="s">
        <v>1</v>
      </c>
      <c r="L213" s="272"/>
      <c r="M213" s="277"/>
      <c r="T213" s="278"/>
      <c r="AT213" s="275" t="s">
        <v>373</v>
      </c>
      <c r="AU213" s="275" t="s">
        <v>84</v>
      </c>
      <c r="AV213" s="273" t="s">
        <v>84</v>
      </c>
      <c r="AW213" s="273" t="s">
        <v>31</v>
      </c>
      <c r="AX213" s="273" t="s">
        <v>77</v>
      </c>
      <c r="AY213" s="275" t="s">
        <v>366</v>
      </c>
    </row>
    <row r="214" spans="2:65" s="273" customFormat="1">
      <c r="B214" s="272"/>
      <c r="D214" s="274" t="s">
        <v>373</v>
      </c>
      <c r="E214" s="275" t="s">
        <v>1</v>
      </c>
      <c r="F214" s="276" t="s">
        <v>6772</v>
      </c>
      <c r="H214" s="275" t="s">
        <v>1</v>
      </c>
      <c r="L214" s="272"/>
      <c r="M214" s="277"/>
      <c r="T214" s="278"/>
      <c r="AT214" s="275" t="s">
        <v>373</v>
      </c>
      <c r="AU214" s="275" t="s">
        <v>84</v>
      </c>
      <c r="AV214" s="273" t="s">
        <v>84</v>
      </c>
      <c r="AW214" s="273" t="s">
        <v>31</v>
      </c>
      <c r="AX214" s="273" t="s">
        <v>77</v>
      </c>
      <c r="AY214" s="275" t="s">
        <v>366</v>
      </c>
    </row>
    <row r="215" spans="2:65" s="74" customFormat="1" ht="33" customHeight="1">
      <c r="B215" s="73"/>
      <c r="C215" s="260" t="s">
        <v>604</v>
      </c>
      <c r="D215" s="260" t="s">
        <v>368</v>
      </c>
      <c r="E215" s="261" t="s">
        <v>6773</v>
      </c>
      <c r="F215" s="262" t="s">
        <v>6774</v>
      </c>
      <c r="G215" s="263" t="s">
        <v>630</v>
      </c>
      <c r="H215" s="264">
        <v>1</v>
      </c>
      <c r="I215" s="26"/>
      <c r="J215" s="266">
        <f>ROUND(I215*H215,2)</f>
        <v>0</v>
      </c>
      <c r="K215" s="267"/>
      <c r="L215" s="73"/>
      <c r="M215" s="27" t="s">
        <v>1</v>
      </c>
      <c r="N215" s="233" t="s">
        <v>43</v>
      </c>
      <c r="P215" s="269">
        <f>O215*H215</f>
        <v>0</v>
      </c>
      <c r="Q215" s="269">
        <v>0</v>
      </c>
      <c r="R215" s="269">
        <f>Q215*H215</f>
        <v>0</v>
      </c>
      <c r="S215" s="269">
        <v>0</v>
      </c>
      <c r="T215" s="270">
        <f>S215*H215</f>
        <v>0</v>
      </c>
      <c r="AR215" s="271" t="s">
        <v>495</v>
      </c>
      <c r="AT215" s="271" t="s">
        <v>368</v>
      </c>
      <c r="AU215" s="271" t="s">
        <v>84</v>
      </c>
      <c r="AY215" s="53" t="s">
        <v>366</v>
      </c>
      <c r="BE215" s="179">
        <f>IF(N215="základná",J215,0)</f>
        <v>0</v>
      </c>
      <c r="BF215" s="179">
        <f>IF(N215="znížená",J215,0)</f>
        <v>0</v>
      </c>
      <c r="BG215" s="179">
        <f>IF(N215="zákl. prenesená",J215,0)</f>
        <v>0</v>
      </c>
      <c r="BH215" s="179">
        <f>IF(N215="zníž. prenesená",J215,0)</f>
        <v>0</v>
      </c>
      <c r="BI215" s="179">
        <f>IF(N215="nulová",J215,0)</f>
        <v>0</v>
      </c>
      <c r="BJ215" s="53" t="s">
        <v>90</v>
      </c>
      <c r="BK215" s="179">
        <f>ROUND(I215*H215,2)</f>
        <v>0</v>
      </c>
      <c r="BL215" s="53" t="s">
        <v>495</v>
      </c>
      <c r="BM215" s="271" t="s">
        <v>6775</v>
      </c>
    </row>
    <row r="216" spans="2:65" s="280" customFormat="1">
      <c r="B216" s="279"/>
      <c r="D216" s="274" t="s">
        <v>373</v>
      </c>
      <c r="E216" s="281" t="s">
        <v>1</v>
      </c>
      <c r="F216" s="282" t="s">
        <v>84</v>
      </c>
      <c r="H216" s="283">
        <v>1</v>
      </c>
      <c r="L216" s="279"/>
      <c r="M216" s="284"/>
      <c r="T216" s="285"/>
      <c r="AT216" s="281" t="s">
        <v>373</v>
      </c>
      <c r="AU216" s="281" t="s">
        <v>84</v>
      </c>
      <c r="AV216" s="280" t="s">
        <v>90</v>
      </c>
      <c r="AW216" s="280" t="s">
        <v>31</v>
      </c>
      <c r="AX216" s="280" t="s">
        <v>84</v>
      </c>
      <c r="AY216" s="281" t="s">
        <v>366</v>
      </c>
    </row>
    <row r="217" spans="2:65" s="273" customFormat="1" ht="22.5">
      <c r="B217" s="272"/>
      <c r="D217" s="274" t="s">
        <v>373</v>
      </c>
      <c r="E217" s="275" t="s">
        <v>1</v>
      </c>
      <c r="F217" s="276" t="s">
        <v>6776</v>
      </c>
      <c r="H217" s="275" t="s">
        <v>1</v>
      </c>
      <c r="L217" s="272"/>
      <c r="M217" s="277"/>
      <c r="T217" s="278"/>
      <c r="AT217" s="275" t="s">
        <v>373</v>
      </c>
      <c r="AU217" s="275" t="s">
        <v>84</v>
      </c>
      <c r="AV217" s="273" t="s">
        <v>84</v>
      </c>
      <c r="AW217" s="273" t="s">
        <v>31</v>
      </c>
      <c r="AX217" s="273" t="s">
        <v>77</v>
      </c>
      <c r="AY217" s="275" t="s">
        <v>366</v>
      </c>
    </row>
    <row r="218" spans="2:65" s="273" customFormat="1" ht="22.5">
      <c r="B218" s="272"/>
      <c r="D218" s="274" t="s">
        <v>373</v>
      </c>
      <c r="E218" s="275" t="s">
        <v>1</v>
      </c>
      <c r="F218" s="276" t="s">
        <v>6777</v>
      </c>
      <c r="H218" s="275" t="s">
        <v>1</v>
      </c>
      <c r="L218" s="272"/>
      <c r="M218" s="277"/>
      <c r="T218" s="278"/>
      <c r="AT218" s="275" t="s">
        <v>373</v>
      </c>
      <c r="AU218" s="275" t="s">
        <v>84</v>
      </c>
      <c r="AV218" s="273" t="s">
        <v>84</v>
      </c>
      <c r="AW218" s="273" t="s">
        <v>31</v>
      </c>
      <c r="AX218" s="273" t="s">
        <v>77</v>
      </c>
      <c r="AY218" s="275" t="s">
        <v>366</v>
      </c>
    </row>
    <row r="219" spans="2:65" s="273" customFormat="1" ht="22.5">
      <c r="B219" s="272"/>
      <c r="D219" s="274" t="s">
        <v>373</v>
      </c>
      <c r="E219" s="275" t="s">
        <v>1</v>
      </c>
      <c r="F219" s="276" t="s">
        <v>6778</v>
      </c>
      <c r="H219" s="275" t="s">
        <v>1</v>
      </c>
      <c r="L219" s="272"/>
      <c r="M219" s="277"/>
      <c r="T219" s="278"/>
      <c r="AT219" s="275" t="s">
        <v>373</v>
      </c>
      <c r="AU219" s="275" t="s">
        <v>84</v>
      </c>
      <c r="AV219" s="273" t="s">
        <v>84</v>
      </c>
      <c r="AW219" s="273" t="s">
        <v>31</v>
      </c>
      <c r="AX219" s="273" t="s">
        <v>77</v>
      </c>
      <c r="AY219" s="275" t="s">
        <v>366</v>
      </c>
    </row>
    <row r="220" spans="2:65" s="273" customFormat="1" ht="22.5">
      <c r="B220" s="272"/>
      <c r="D220" s="274" t="s">
        <v>373</v>
      </c>
      <c r="E220" s="275" t="s">
        <v>1</v>
      </c>
      <c r="F220" s="276" t="s">
        <v>6779</v>
      </c>
      <c r="H220" s="275" t="s">
        <v>1</v>
      </c>
      <c r="L220" s="272"/>
      <c r="M220" s="277"/>
      <c r="T220" s="278"/>
      <c r="AT220" s="275" t="s">
        <v>373</v>
      </c>
      <c r="AU220" s="275" t="s">
        <v>84</v>
      </c>
      <c r="AV220" s="273" t="s">
        <v>84</v>
      </c>
      <c r="AW220" s="273" t="s">
        <v>31</v>
      </c>
      <c r="AX220" s="273" t="s">
        <v>77</v>
      </c>
      <c r="AY220" s="275" t="s">
        <v>366</v>
      </c>
    </row>
    <row r="221" spans="2:65" s="273" customFormat="1">
      <c r="B221" s="272"/>
      <c r="D221" s="274" t="s">
        <v>373</v>
      </c>
      <c r="E221" s="275" t="s">
        <v>1</v>
      </c>
      <c r="F221" s="276" t="s">
        <v>6780</v>
      </c>
      <c r="H221" s="275" t="s">
        <v>1</v>
      </c>
      <c r="L221" s="272"/>
      <c r="M221" s="277"/>
      <c r="T221" s="278"/>
      <c r="AT221" s="275" t="s">
        <v>373</v>
      </c>
      <c r="AU221" s="275" t="s">
        <v>84</v>
      </c>
      <c r="AV221" s="273" t="s">
        <v>84</v>
      </c>
      <c r="AW221" s="273" t="s">
        <v>31</v>
      </c>
      <c r="AX221" s="273" t="s">
        <v>77</v>
      </c>
      <c r="AY221" s="275" t="s">
        <v>366</v>
      </c>
    </row>
    <row r="222" spans="2:65" s="273" customFormat="1">
      <c r="B222" s="272"/>
      <c r="D222" s="274" t="s">
        <v>373</v>
      </c>
      <c r="E222" s="275" t="s">
        <v>1</v>
      </c>
      <c r="F222" s="276" t="s">
        <v>6781</v>
      </c>
      <c r="H222" s="275" t="s">
        <v>1</v>
      </c>
      <c r="L222" s="272"/>
      <c r="M222" s="277"/>
      <c r="T222" s="278"/>
      <c r="AT222" s="275" t="s">
        <v>373</v>
      </c>
      <c r="AU222" s="275" t="s">
        <v>84</v>
      </c>
      <c r="AV222" s="273" t="s">
        <v>84</v>
      </c>
      <c r="AW222" s="273" t="s">
        <v>31</v>
      </c>
      <c r="AX222" s="273" t="s">
        <v>77</v>
      </c>
      <c r="AY222" s="275" t="s">
        <v>366</v>
      </c>
    </row>
    <row r="223" spans="2:65" s="273" customFormat="1">
      <c r="B223" s="272"/>
      <c r="D223" s="274" t="s">
        <v>373</v>
      </c>
      <c r="E223" s="275" t="s">
        <v>1</v>
      </c>
      <c r="F223" s="276" t="s">
        <v>6782</v>
      </c>
      <c r="H223" s="275" t="s">
        <v>1</v>
      </c>
      <c r="L223" s="272"/>
      <c r="M223" s="277"/>
      <c r="T223" s="278"/>
      <c r="AT223" s="275" t="s">
        <v>373</v>
      </c>
      <c r="AU223" s="275" t="s">
        <v>84</v>
      </c>
      <c r="AV223" s="273" t="s">
        <v>84</v>
      </c>
      <c r="AW223" s="273" t="s">
        <v>31</v>
      </c>
      <c r="AX223" s="273" t="s">
        <v>77</v>
      </c>
      <c r="AY223" s="275" t="s">
        <v>366</v>
      </c>
    </row>
    <row r="224" spans="2:65" s="74" customFormat="1" ht="33" customHeight="1">
      <c r="B224" s="73"/>
      <c r="C224" s="260" t="s">
        <v>608</v>
      </c>
      <c r="D224" s="260" t="s">
        <v>368</v>
      </c>
      <c r="E224" s="261" t="s">
        <v>6783</v>
      </c>
      <c r="F224" s="262" t="s">
        <v>6784</v>
      </c>
      <c r="G224" s="263" t="s">
        <v>630</v>
      </c>
      <c r="H224" s="264">
        <v>1</v>
      </c>
      <c r="I224" s="26"/>
      <c r="J224" s="266">
        <f t="shared" ref="J224:J253" si="15">ROUND(I224*H224,2)</f>
        <v>0</v>
      </c>
      <c r="K224" s="267"/>
      <c r="L224" s="73"/>
      <c r="M224" s="27" t="s">
        <v>1</v>
      </c>
      <c r="N224" s="233" t="s">
        <v>43</v>
      </c>
      <c r="P224" s="269">
        <f t="shared" ref="P224:P253" si="16">O224*H224</f>
        <v>0</v>
      </c>
      <c r="Q224" s="269">
        <v>0</v>
      </c>
      <c r="R224" s="269">
        <f t="shared" ref="R224:R253" si="17">Q224*H224</f>
        <v>0</v>
      </c>
      <c r="S224" s="269">
        <v>0</v>
      </c>
      <c r="T224" s="270">
        <f t="shared" ref="T224:T253" si="18">S224*H224</f>
        <v>0</v>
      </c>
      <c r="AR224" s="271" t="s">
        <v>495</v>
      </c>
      <c r="AT224" s="271" t="s">
        <v>368</v>
      </c>
      <c r="AU224" s="271" t="s">
        <v>84</v>
      </c>
      <c r="AY224" s="53" t="s">
        <v>366</v>
      </c>
      <c r="BE224" s="179">
        <f t="shared" ref="BE224:BE253" si="19">IF(N224="základná",J224,0)</f>
        <v>0</v>
      </c>
      <c r="BF224" s="179">
        <f t="shared" ref="BF224:BF253" si="20">IF(N224="znížená",J224,0)</f>
        <v>0</v>
      </c>
      <c r="BG224" s="179">
        <f t="shared" ref="BG224:BG253" si="21">IF(N224="zákl. prenesená",J224,0)</f>
        <v>0</v>
      </c>
      <c r="BH224" s="179">
        <f t="shared" ref="BH224:BH253" si="22">IF(N224="zníž. prenesená",J224,0)</f>
        <v>0</v>
      </c>
      <c r="BI224" s="179">
        <f t="shared" ref="BI224:BI253" si="23">IF(N224="nulová",J224,0)</f>
        <v>0</v>
      </c>
      <c r="BJ224" s="53" t="s">
        <v>90</v>
      </c>
      <c r="BK224" s="179">
        <f t="shared" ref="BK224:BK253" si="24">ROUND(I224*H224,2)</f>
        <v>0</v>
      </c>
      <c r="BL224" s="53" t="s">
        <v>495</v>
      </c>
      <c r="BM224" s="271" t="s">
        <v>1060</v>
      </c>
    </row>
    <row r="225" spans="2:65" s="74" customFormat="1" ht="16.5" customHeight="1">
      <c r="B225" s="73"/>
      <c r="C225" s="260" t="s">
        <v>615</v>
      </c>
      <c r="D225" s="260" t="s">
        <v>368</v>
      </c>
      <c r="E225" s="261" t="s">
        <v>6785</v>
      </c>
      <c r="F225" s="262" t="s">
        <v>6702</v>
      </c>
      <c r="G225" s="263" t="s">
        <v>630</v>
      </c>
      <c r="H225" s="264">
        <v>1</v>
      </c>
      <c r="I225" s="26"/>
      <c r="J225" s="266">
        <f t="shared" si="15"/>
        <v>0</v>
      </c>
      <c r="K225" s="267"/>
      <c r="L225" s="73"/>
      <c r="M225" s="27" t="s">
        <v>1</v>
      </c>
      <c r="N225" s="233" t="s">
        <v>43</v>
      </c>
      <c r="P225" s="269">
        <f t="shared" si="16"/>
        <v>0</v>
      </c>
      <c r="Q225" s="269">
        <v>0</v>
      </c>
      <c r="R225" s="269">
        <f t="shared" si="17"/>
        <v>0</v>
      </c>
      <c r="S225" s="269">
        <v>0</v>
      </c>
      <c r="T225" s="270">
        <f t="shared" si="18"/>
        <v>0</v>
      </c>
      <c r="AR225" s="271" t="s">
        <v>495</v>
      </c>
      <c r="AT225" s="271" t="s">
        <v>368</v>
      </c>
      <c r="AU225" s="271" t="s">
        <v>84</v>
      </c>
      <c r="AY225" s="53" t="s">
        <v>366</v>
      </c>
      <c r="BE225" s="179">
        <f t="shared" si="19"/>
        <v>0</v>
      </c>
      <c r="BF225" s="179">
        <f t="shared" si="20"/>
        <v>0</v>
      </c>
      <c r="BG225" s="179">
        <f t="shared" si="21"/>
        <v>0</v>
      </c>
      <c r="BH225" s="179">
        <f t="shared" si="22"/>
        <v>0</v>
      </c>
      <c r="BI225" s="179">
        <f t="shared" si="23"/>
        <v>0</v>
      </c>
      <c r="BJ225" s="53" t="s">
        <v>90</v>
      </c>
      <c r="BK225" s="179">
        <f t="shared" si="24"/>
        <v>0</v>
      </c>
      <c r="BL225" s="53" t="s">
        <v>495</v>
      </c>
      <c r="BM225" s="271" t="s">
        <v>1080</v>
      </c>
    </row>
    <row r="226" spans="2:65" s="74" customFormat="1" ht="16.5" customHeight="1">
      <c r="B226" s="73"/>
      <c r="C226" s="260" t="s">
        <v>620</v>
      </c>
      <c r="D226" s="260" t="s">
        <v>368</v>
      </c>
      <c r="E226" s="261" t="s">
        <v>6786</v>
      </c>
      <c r="F226" s="262" t="s">
        <v>6704</v>
      </c>
      <c r="G226" s="263" t="s">
        <v>6705</v>
      </c>
      <c r="H226" s="264">
        <v>75</v>
      </c>
      <c r="I226" s="26"/>
      <c r="J226" s="266">
        <f t="shared" si="15"/>
        <v>0</v>
      </c>
      <c r="K226" s="267"/>
      <c r="L226" s="73"/>
      <c r="M226" s="27" t="s">
        <v>1</v>
      </c>
      <c r="N226" s="233" t="s">
        <v>43</v>
      </c>
      <c r="P226" s="269">
        <f t="shared" si="16"/>
        <v>0</v>
      </c>
      <c r="Q226" s="269">
        <v>0</v>
      </c>
      <c r="R226" s="269">
        <f t="shared" si="17"/>
        <v>0</v>
      </c>
      <c r="S226" s="269">
        <v>0</v>
      </c>
      <c r="T226" s="270">
        <f t="shared" si="18"/>
        <v>0</v>
      </c>
      <c r="AR226" s="271" t="s">
        <v>495</v>
      </c>
      <c r="AT226" s="271" t="s">
        <v>368</v>
      </c>
      <c r="AU226" s="271" t="s">
        <v>84</v>
      </c>
      <c r="AY226" s="53" t="s">
        <v>366</v>
      </c>
      <c r="BE226" s="179">
        <f t="shared" si="19"/>
        <v>0</v>
      </c>
      <c r="BF226" s="179">
        <f t="shared" si="20"/>
        <v>0</v>
      </c>
      <c r="BG226" s="179">
        <f t="shared" si="21"/>
        <v>0</v>
      </c>
      <c r="BH226" s="179">
        <f t="shared" si="22"/>
        <v>0</v>
      </c>
      <c r="BI226" s="179">
        <f t="shared" si="23"/>
        <v>0</v>
      </c>
      <c r="BJ226" s="53" t="s">
        <v>90</v>
      </c>
      <c r="BK226" s="179">
        <f t="shared" si="24"/>
        <v>0</v>
      </c>
      <c r="BL226" s="53" t="s">
        <v>495</v>
      </c>
      <c r="BM226" s="271" t="s">
        <v>1161</v>
      </c>
    </row>
    <row r="227" spans="2:65" s="74" customFormat="1" ht="24.2" customHeight="1">
      <c r="B227" s="73"/>
      <c r="C227" s="311" t="s">
        <v>627</v>
      </c>
      <c r="D227" s="311" t="s">
        <v>368</v>
      </c>
      <c r="E227" s="312" t="s">
        <v>6787</v>
      </c>
      <c r="F227" s="313" t="s">
        <v>6788</v>
      </c>
      <c r="G227" s="314" t="s">
        <v>630</v>
      </c>
      <c r="H227" s="315">
        <v>1</v>
      </c>
      <c r="I227" s="26"/>
      <c r="J227" s="266">
        <f t="shared" si="15"/>
        <v>0</v>
      </c>
      <c r="K227" s="267"/>
      <c r="L227" s="73"/>
      <c r="M227" s="27" t="s">
        <v>1</v>
      </c>
      <c r="N227" s="233" t="s">
        <v>43</v>
      </c>
      <c r="P227" s="269">
        <f t="shared" si="16"/>
        <v>0</v>
      </c>
      <c r="Q227" s="269">
        <v>0</v>
      </c>
      <c r="R227" s="269">
        <f t="shared" si="17"/>
        <v>0</v>
      </c>
      <c r="S227" s="269">
        <v>0</v>
      </c>
      <c r="T227" s="270">
        <f t="shared" si="18"/>
        <v>0</v>
      </c>
      <c r="AR227" s="271" t="s">
        <v>495</v>
      </c>
      <c r="AT227" s="271" t="s">
        <v>368</v>
      </c>
      <c r="AU227" s="271" t="s">
        <v>84</v>
      </c>
      <c r="AY227" s="53" t="s">
        <v>366</v>
      </c>
      <c r="BE227" s="179">
        <f t="shared" si="19"/>
        <v>0</v>
      </c>
      <c r="BF227" s="179">
        <f t="shared" si="20"/>
        <v>0</v>
      </c>
      <c r="BG227" s="179">
        <f t="shared" si="21"/>
        <v>0</v>
      </c>
      <c r="BH227" s="179">
        <f t="shared" si="22"/>
        <v>0</v>
      </c>
      <c r="BI227" s="179">
        <f t="shared" si="23"/>
        <v>0</v>
      </c>
      <c r="BJ227" s="53" t="s">
        <v>90</v>
      </c>
      <c r="BK227" s="179">
        <f t="shared" si="24"/>
        <v>0</v>
      </c>
      <c r="BL227" s="53" t="s">
        <v>495</v>
      </c>
      <c r="BM227" s="271" t="s">
        <v>1264</v>
      </c>
    </row>
    <row r="228" spans="2:65" s="74" customFormat="1" ht="16.5" customHeight="1">
      <c r="B228" s="73"/>
      <c r="C228" s="260" t="s">
        <v>635</v>
      </c>
      <c r="D228" s="260" t="s">
        <v>368</v>
      </c>
      <c r="E228" s="261" t="s">
        <v>6789</v>
      </c>
      <c r="F228" s="262" t="s">
        <v>6709</v>
      </c>
      <c r="G228" s="263" t="s">
        <v>6710</v>
      </c>
      <c r="H228" s="264">
        <v>1</v>
      </c>
      <c r="I228" s="26"/>
      <c r="J228" s="266">
        <f t="shared" si="15"/>
        <v>0</v>
      </c>
      <c r="K228" s="267"/>
      <c r="L228" s="73"/>
      <c r="M228" s="27" t="s">
        <v>1</v>
      </c>
      <c r="N228" s="233" t="s">
        <v>43</v>
      </c>
      <c r="P228" s="269">
        <f t="shared" si="16"/>
        <v>0</v>
      </c>
      <c r="Q228" s="269">
        <v>0</v>
      </c>
      <c r="R228" s="269">
        <f t="shared" si="17"/>
        <v>0</v>
      </c>
      <c r="S228" s="269">
        <v>0</v>
      </c>
      <c r="T228" s="270">
        <f t="shared" si="18"/>
        <v>0</v>
      </c>
      <c r="AR228" s="271" t="s">
        <v>495</v>
      </c>
      <c r="AT228" s="271" t="s">
        <v>368</v>
      </c>
      <c r="AU228" s="271" t="s">
        <v>84</v>
      </c>
      <c r="AY228" s="53" t="s">
        <v>366</v>
      </c>
      <c r="BE228" s="179">
        <f t="shared" si="19"/>
        <v>0</v>
      </c>
      <c r="BF228" s="179">
        <f t="shared" si="20"/>
        <v>0</v>
      </c>
      <c r="BG228" s="179">
        <f t="shared" si="21"/>
        <v>0</v>
      </c>
      <c r="BH228" s="179">
        <f t="shared" si="22"/>
        <v>0</v>
      </c>
      <c r="BI228" s="179">
        <f t="shared" si="23"/>
        <v>0</v>
      </c>
      <c r="BJ228" s="53" t="s">
        <v>90</v>
      </c>
      <c r="BK228" s="179">
        <f t="shared" si="24"/>
        <v>0</v>
      </c>
      <c r="BL228" s="53" t="s">
        <v>495</v>
      </c>
      <c r="BM228" s="271" t="s">
        <v>1273</v>
      </c>
    </row>
    <row r="229" spans="2:65" s="74" customFormat="1" ht="16.5" customHeight="1">
      <c r="B229" s="73"/>
      <c r="C229" s="260" t="s">
        <v>666</v>
      </c>
      <c r="D229" s="260" t="s">
        <v>368</v>
      </c>
      <c r="E229" s="261" t="s">
        <v>6790</v>
      </c>
      <c r="F229" s="262" t="s">
        <v>6712</v>
      </c>
      <c r="G229" s="263" t="s">
        <v>630</v>
      </c>
      <c r="H229" s="264">
        <v>1</v>
      </c>
      <c r="I229" s="26"/>
      <c r="J229" s="266">
        <f t="shared" si="15"/>
        <v>0</v>
      </c>
      <c r="K229" s="267"/>
      <c r="L229" s="73"/>
      <c r="M229" s="27" t="s">
        <v>1</v>
      </c>
      <c r="N229" s="233" t="s">
        <v>43</v>
      </c>
      <c r="P229" s="269">
        <f t="shared" si="16"/>
        <v>0</v>
      </c>
      <c r="Q229" s="269">
        <v>0</v>
      </c>
      <c r="R229" s="269">
        <f t="shared" si="17"/>
        <v>0</v>
      </c>
      <c r="S229" s="269">
        <v>0</v>
      </c>
      <c r="T229" s="270">
        <f t="shared" si="18"/>
        <v>0</v>
      </c>
      <c r="AR229" s="271" t="s">
        <v>495</v>
      </c>
      <c r="AT229" s="271" t="s">
        <v>368</v>
      </c>
      <c r="AU229" s="271" t="s">
        <v>84</v>
      </c>
      <c r="AY229" s="53" t="s">
        <v>366</v>
      </c>
      <c r="BE229" s="179">
        <f t="shared" si="19"/>
        <v>0</v>
      </c>
      <c r="BF229" s="179">
        <f t="shared" si="20"/>
        <v>0</v>
      </c>
      <c r="BG229" s="179">
        <f t="shared" si="21"/>
        <v>0</v>
      </c>
      <c r="BH229" s="179">
        <f t="shared" si="22"/>
        <v>0</v>
      </c>
      <c r="BI229" s="179">
        <f t="shared" si="23"/>
        <v>0</v>
      </c>
      <c r="BJ229" s="53" t="s">
        <v>90</v>
      </c>
      <c r="BK229" s="179">
        <f t="shared" si="24"/>
        <v>0</v>
      </c>
      <c r="BL229" s="53" t="s">
        <v>495</v>
      </c>
      <c r="BM229" s="271" t="s">
        <v>1282</v>
      </c>
    </row>
    <row r="230" spans="2:65" s="74" customFormat="1" ht="16.5" customHeight="1">
      <c r="B230" s="73"/>
      <c r="C230" s="260" t="s">
        <v>673</v>
      </c>
      <c r="D230" s="260" t="s">
        <v>368</v>
      </c>
      <c r="E230" s="261" t="s">
        <v>6791</v>
      </c>
      <c r="F230" s="262" t="s">
        <v>6714</v>
      </c>
      <c r="G230" s="263" t="s">
        <v>630</v>
      </c>
      <c r="H230" s="264">
        <v>1</v>
      </c>
      <c r="I230" s="26"/>
      <c r="J230" s="266">
        <f t="shared" si="15"/>
        <v>0</v>
      </c>
      <c r="K230" s="267"/>
      <c r="L230" s="73"/>
      <c r="M230" s="27" t="s">
        <v>1</v>
      </c>
      <c r="N230" s="233" t="s">
        <v>43</v>
      </c>
      <c r="P230" s="269">
        <f t="shared" si="16"/>
        <v>0</v>
      </c>
      <c r="Q230" s="269">
        <v>0</v>
      </c>
      <c r="R230" s="269">
        <f t="shared" si="17"/>
        <v>0</v>
      </c>
      <c r="S230" s="269">
        <v>0</v>
      </c>
      <c r="T230" s="270">
        <f t="shared" si="18"/>
        <v>0</v>
      </c>
      <c r="AR230" s="271" t="s">
        <v>495</v>
      </c>
      <c r="AT230" s="271" t="s">
        <v>368</v>
      </c>
      <c r="AU230" s="271" t="s">
        <v>84</v>
      </c>
      <c r="AY230" s="53" t="s">
        <v>366</v>
      </c>
      <c r="BE230" s="179">
        <f t="shared" si="19"/>
        <v>0</v>
      </c>
      <c r="BF230" s="179">
        <f t="shared" si="20"/>
        <v>0</v>
      </c>
      <c r="BG230" s="179">
        <f t="shared" si="21"/>
        <v>0</v>
      </c>
      <c r="BH230" s="179">
        <f t="shared" si="22"/>
        <v>0</v>
      </c>
      <c r="BI230" s="179">
        <f t="shared" si="23"/>
        <v>0</v>
      </c>
      <c r="BJ230" s="53" t="s">
        <v>90</v>
      </c>
      <c r="BK230" s="179">
        <f t="shared" si="24"/>
        <v>0</v>
      </c>
      <c r="BL230" s="53" t="s">
        <v>495</v>
      </c>
      <c r="BM230" s="271" t="s">
        <v>1303</v>
      </c>
    </row>
    <row r="231" spans="2:65" s="74" customFormat="1" ht="16.5" customHeight="1">
      <c r="B231" s="73"/>
      <c r="C231" s="260" t="s">
        <v>680</v>
      </c>
      <c r="D231" s="260" t="s">
        <v>368</v>
      </c>
      <c r="E231" s="261" t="s">
        <v>6792</v>
      </c>
      <c r="F231" s="262" t="s">
        <v>6716</v>
      </c>
      <c r="G231" s="263" t="s">
        <v>2780</v>
      </c>
      <c r="H231" s="264">
        <v>2</v>
      </c>
      <c r="I231" s="26"/>
      <c r="J231" s="266">
        <f t="shared" si="15"/>
        <v>0</v>
      </c>
      <c r="K231" s="267"/>
      <c r="L231" s="73"/>
      <c r="M231" s="27" t="s">
        <v>1</v>
      </c>
      <c r="N231" s="233" t="s">
        <v>43</v>
      </c>
      <c r="P231" s="269">
        <f t="shared" si="16"/>
        <v>0</v>
      </c>
      <c r="Q231" s="269">
        <v>0</v>
      </c>
      <c r="R231" s="269">
        <f t="shared" si="17"/>
        <v>0</v>
      </c>
      <c r="S231" s="269">
        <v>0</v>
      </c>
      <c r="T231" s="270">
        <f t="shared" si="18"/>
        <v>0</v>
      </c>
      <c r="AR231" s="271" t="s">
        <v>495</v>
      </c>
      <c r="AT231" s="271" t="s">
        <v>368</v>
      </c>
      <c r="AU231" s="271" t="s">
        <v>84</v>
      </c>
      <c r="AY231" s="53" t="s">
        <v>366</v>
      </c>
      <c r="BE231" s="179">
        <f t="shared" si="19"/>
        <v>0</v>
      </c>
      <c r="BF231" s="179">
        <f t="shared" si="20"/>
        <v>0</v>
      </c>
      <c r="BG231" s="179">
        <f t="shared" si="21"/>
        <v>0</v>
      </c>
      <c r="BH231" s="179">
        <f t="shared" si="22"/>
        <v>0</v>
      </c>
      <c r="BI231" s="179">
        <f t="shared" si="23"/>
        <v>0</v>
      </c>
      <c r="BJ231" s="53" t="s">
        <v>90</v>
      </c>
      <c r="BK231" s="179">
        <f t="shared" si="24"/>
        <v>0</v>
      </c>
      <c r="BL231" s="53" t="s">
        <v>495</v>
      </c>
      <c r="BM231" s="271" t="s">
        <v>1313</v>
      </c>
    </row>
    <row r="232" spans="2:65" s="74" customFormat="1" ht="24.2" customHeight="1">
      <c r="B232" s="73"/>
      <c r="C232" s="260" t="s">
        <v>689</v>
      </c>
      <c r="D232" s="260" t="s">
        <v>368</v>
      </c>
      <c r="E232" s="261" t="s">
        <v>6793</v>
      </c>
      <c r="F232" s="262" t="s">
        <v>6794</v>
      </c>
      <c r="G232" s="263" t="s">
        <v>6705</v>
      </c>
      <c r="H232" s="264">
        <v>21</v>
      </c>
      <c r="I232" s="26"/>
      <c r="J232" s="266">
        <f t="shared" si="15"/>
        <v>0</v>
      </c>
      <c r="K232" s="267"/>
      <c r="L232" s="73"/>
      <c r="M232" s="27" t="s">
        <v>1</v>
      </c>
      <c r="N232" s="233" t="s">
        <v>43</v>
      </c>
      <c r="P232" s="269">
        <f t="shared" si="16"/>
        <v>0</v>
      </c>
      <c r="Q232" s="269">
        <v>0</v>
      </c>
      <c r="R232" s="269">
        <f t="shared" si="17"/>
        <v>0</v>
      </c>
      <c r="S232" s="269">
        <v>0</v>
      </c>
      <c r="T232" s="270">
        <f t="shared" si="18"/>
        <v>0</v>
      </c>
      <c r="AR232" s="271" t="s">
        <v>495</v>
      </c>
      <c r="AT232" s="271" t="s">
        <v>368</v>
      </c>
      <c r="AU232" s="271" t="s">
        <v>84</v>
      </c>
      <c r="AY232" s="53" t="s">
        <v>366</v>
      </c>
      <c r="BE232" s="179">
        <f t="shared" si="19"/>
        <v>0</v>
      </c>
      <c r="BF232" s="179">
        <f t="shared" si="20"/>
        <v>0</v>
      </c>
      <c r="BG232" s="179">
        <f t="shared" si="21"/>
        <v>0</v>
      </c>
      <c r="BH232" s="179">
        <f t="shared" si="22"/>
        <v>0</v>
      </c>
      <c r="BI232" s="179">
        <f t="shared" si="23"/>
        <v>0</v>
      </c>
      <c r="BJ232" s="53" t="s">
        <v>90</v>
      </c>
      <c r="BK232" s="179">
        <f t="shared" si="24"/>
        <v>0</v>
      </c>
      <c r="BL232" s="53" t="s">
        <v>495</v>
      </c>
      <c r="BM232" s="271" t="s">
        <v>1369</v>
      </c>
    </row>
    <row r="233" spans="2:65" s="74" customFormat="1" ht="16.5" customHeight="1">
      <c r="B233" s="73"/>
      <c r="C233" s="260" t="s">
        <v>697</v>
      </c>
      <c r="D233" s="260" t="s">
        <v>368</v>
      </c>
      <c r="E233" s="261" t="s">
        <v>6795</v>
      </c>
      <c r="F233" s="262" t="s">
        <v>6704</v>
      </c>
      <c r="G233" s="263" t="s">
        <v>6705</v>
      </c>
      <c r="H233" s="264">
        <v>21</v>
      </c>
      <c r="I233" s="26"/>
      <c r="J233" s="266">
        <f t="shared" si="15"/>
        <v>0</v>
      </c>
      <c r="K233" s="267"/>
      <c r="L233" s="73"/>
      <c r="M233" s="27" t="s">
        <v>1</v>
      </c>
      <c r="N233" s="233" t="s">
        <v>43</v>
      </c>
      <c r="P233" s="269">
        <f t="shared" si="16"/>
        <v>0</v>
      </c>
      <c r="Q233" s="269">
        <v>0</v>
      </c>
      <c r="R233" s="269">
        <f t="shared" si="17"/>
        <v>0</v>
      </c>
      <c r="S233" s="269">
        <v>0</v>
      </c>
      <c r="T233" s="270">
        <f t="shared" si="18"/>
        <v>0</v>
      </c>
      <c r="AR233" s="271" t="s">
        <v>495</v>
      </c>
      <c r="AT233" s="271" t="s">
        <v>368</v>
      </c>
      <c r="AU233" s="271" t="s">
        <v>84</v>
      </c>
      <c r="AY233" s="53" t="s">
        <v>366</v>
      </c>
      <c r="BE233" s="179">
        <f t="shared" si="19"/>
        <v>0</v>
      </c>
      <c r="BF233" s="179">
        <f t="shared" si="20"/>
        <v>0</v>
      </c>
      <c r="BG233" s="179">
        <f t="shared" si="21"/>
        <v>0</v>
      </c>
      <c r="BH233" s="179">
        <f t="shared" si="22"/>
        <v>0</v>
      </c>
      <c r="BI233" s="179">
        <f t="shared" si="23"/>
        <v>0</v>
      </c>
      <c r="BJ233" s="53" t="s">
        <v>90</v>
      </c>
      <c r="BK233" s="179">
        <f t="shared" si="24"/>
        <v>0</v>
      </c>
      <c r="BL233" s="53" t="s">
        <v>495</v>
      </c>
      <c r="BM233" s="271" t="s">
        <v>1382</v>
      </c>
    </row>
    <row r="234" spans="2:65" s="74" customFormat="1" ht="33" customHeight="1">
      <c r="B234" s="73"/>
      <c r="C234" s="311" t="s">
        <v>707</v>
      </c>
      <c r="D234" s="311" t="s">
        <v>368</v>
      </c>
      <c r="E234" s="312" t="s">
        <v>6796</v>
      </c>
      <c r="F234" s="313" t="s">
        <v>6797</v>
      </c>
      <c r="G234" s="314" t="s">
        <v>630</v>
      </c>
      <c r="H234" s="315">
        <v>1</v>
      </c>
      <c r="I234" s="26"/>
      <c r="J234" s="266">
        <f t="shared" si="15"/>
        <v>0</v>
      </c>
      <c r="K234" s="267"/>
      <c r="L234" s="73"/>
      <c r="M234" s="27" t="s">
        <v>1</v>
      </c>
      <c r="N234" s="233" t="s">
        <v>43</v>
      </c>
      <c r="P234" s="269">
        <f t="shared" si="16"/>
        <v>0</v>
      </c>
      <c r="Q234" s="269">
        <v>0</v>
      </c>
      <c r="R234" s="269">
        <f t="shared" si="17"/>
        <v>0</v>
      </c>
      <c r="S234" s="269">
        <v>0</v>
      </c>
      <c r="T234" s="270">
        <f t="shared" si="18"/>
        <v>0</v>
      </c>
      <c r="AR234" s="271" t="s">
        <v>495</v>
      </c>
      <c r="AT234" s="271" t="s">
        <v>368</v>
      </c>
      <c r="AU234" s="271" t="s">
        <v>84</v>
      </c>
      <c r="AY234" s="53" t="s">
        <v>366</v>
      </c>
      <c r="BE234" s="179">
        <f t="shared" si="19"/>
        <v>0</v>
      </c>
      <c r="BF234" s="179">
        <f t="shared" si="20"/>
        <v>0</v>
      </c>
      <c r="BG234" s="179">
        <f t="shared" si="21"/>
        <v>0</v>
      </c>
      <c r="BH234" s="179">
        <f t="shared" si="22"/>
        <v>0</v>
      </c>
      <c r="BI234" s="179">
        <f t="shared" si="23"/>
        <v>0</v>
      </c>
      <c r="BJ234" s="53" t="s">
        <v>90</v>
      </c>
      <c r="BK234" s="179">
        <f t="shared" si="24"/>
        <v>0</v>
      </c>
      <c r="BL234" s="53" t="s">
        <v>495</v>
      </c>
      <c r="BM234" s="271" t="s">
        <v>219</v>
      </c>
    </row>
    <row r="235" spans="2:65" s="74" customFormat="1" ht="16.5" customHeight="1">
      <c r="B235" s="73"/>
      <c r="C235" s="260" t="s">
        <v>716</v>
      </c>
      <c r="D235" s="260" t="s">
        <v>368</v>
      </c>
      <c r="E235" s="261" t="s">
        <v>6798</v>
      </c>
      <c r="F235" s="262" t="s">
        <v>6799</v>
      </c>
      <c r="G235" s="263" t="s">
        <v>630</v>
      </c>
      <c r="H235" s="264">
        <v>1</v>
      </c>
      <c r="I235" s="26"/>
      <c r="J235" s="266">
        <f t="shared" si="15"/>
        <v>0</v>
      </c>
      <c r="K235" s="267"/>
      <c r="L235" s="73"/>
      <c r="M235" s="27" t="s">
        <v>1</v>
      </c>
      <c r="N235" s="233" t="s">
        <v>43</v>
      </c>
      <c r="P235" s="269">
        <f t="shared" si="16"/>
        <v>0</v>
      </c>
      <c r="Q235" s="269">
        <v>0</v>
      </c>
      <c r="R235" s="269">
        <f t="shared" si="17"/>
        <v>0</v>
      </c>
      <c r="S235" s="269">
        <v>0</v>
      </c>
      <c r="T235" s="270">
        <f t="shared" si="18"/>
        <v>0</v>
      </c>
      <c r="AR235" s="271" t="s">
        <v>495</v>
      </c>
      <c r="AT235" s="271" t="s">
        <v>368</v>
      </c>
      <c r="AU235" s="271" t="s">
        <v>84</v>
      </c>
      <c r="AY235" s="53" t="s">
        <v>366</v>
      </c>
      <c r="BE235" s="179">
        <f t="shared" si="19"/>
        <v>0</v>
      </c>
      <c r="BF235" s="179">
        <f t="shared" si="20"/>
        <v>0</v>
      </c>
      <c r="BG235" s="179">
        <f t="shared" si="21"/>
        <v>0</v>
      </c>
      <c r="BH235" s="179">
        <f t="shared" si="22"/>
        <v>0</v>
      </c>
      <c r="BI235" s="179">
        <f t="shared" si="23"/>
        <v>0</v>
      </c>
      <c r="BJ235" s="53" t="s">
        <v>90</v>
      </c>
      <c r="BK235" s="179">
        <f t="shared" si="24"/>
        <v>0</v>
      </c>
      <c r="BL235" s="53" t="s">
        <v>495</v>
      </c>
      <c r="BM235" s="271" t="s">
        <v>1401</v>
      </c>
    </row>
    <row r="236" spans="2:65" s="74" customFormat="1" ht="16.5" customHeight="1">
      <c r="B236" s="73"/>
      <c r="C236" s="260" t="s">
        <v>735</v>
      </c>
      <c r="D236" s="260" t="s">
        <v>368</v>
      </c>
      <c r="E236" s="261" t="s">
        <v>6800</v>
      </c>
      <c r="F236" s="262" t="s">
        <v>6801</v>
      </c>
      <c r="G236" s="263" t="s">
        <v>630</v>
      </c>
      <c r="H236" s="264">
        <v>1</v>
      </c>
      <c r="I236" s="26"/>
      <c r="J236" s="266">
        <f t="shared" si="15"/>
        <v>0</v>
      </c>
      <c r="K236" s="267"/>
      <c r="L236" s="73"/>
      <c r="M236" s="27" t="s">
        <v>1</v>
      </c>
      <c r="N236" s="233" t="s">
        <v>43</v>
      </c>
      <c r="P236" s="269">
        <f t="shared" si="16"/>
        <v>0</v>
      </c>
      <c r="Q236" s="269">
        <v>0</v>
      </c>
      <c r="R236" s="269">
        <f t="shared" si="17"/>
        <v>0</v>
      </c>
      <c r="S236" s="269">
        <v>0</v>
      </c>
      <c r="T236" s="270">
        <f t="shared" si="18"/>
        <v>0</v>
      </c>
      <c r="AR236" s="271" t="s">
        <v>495</v>
      </c>
      <c r="AT236" s="271" t="s">
        <v>368</v>
      </c>
      <c r="AU236" s="271" t="s">
        <v>84</v>
      </c>
      <c r="AY236" s="53" t="s">
        <v>366</v>
      </c>
      <c r="BE236" s="179">
        <f t="shared" si="19"/>
        <v>0</v>
      </c>
      <c r="BF236" s="179">
        <f t="shared" si="20"/>
        <v>0</v>
      </c>
      <c r="BG236" s="179">
        <f t="shared" si="21"/>
        <v>0</v>
      </c>
      <c r="BH236" s="179">
        <f t="shared" si="22"/>
        <v>0</v>
      </c>
      <c r="BI236" s="179">
        <f t="shared" si="23"/>
        <v>0</v>
      </c>
      <c r="BJ236" s="53" t="s">
        <v>90</v>
      </c>
      <c r="BK236" s="179">
        <f t="shared" si="24"/>
        <v>0</v>
      </c>
      <c r="BL236" s="53" t="s">
        <v>495</v>
      </c>
      <c r="BM236" s="271" t="s">
        <v>1410</v>
      </c>
    </row>
    <row r="237" spans="2:65" s="74" customFormat="1" ht="24.2" customHeight="1">
      <c r="B237" s="73"/>
      <c r="C237" s="311" t="s">
        <v>755</v>
      </c>
      <c r="D237" s="311" t="s">
        <v>368</v>
      </c>
      <c r="E237" s="312" t="s">
        <v>6802</v>
      </c>
      <c r="F237" s="313" t="s">
        <v>6803</v>
      </c>
      <c r="G237" s="314" t="s">
        <v>630</v>
      </c>
      <c r="H237" s="315">
        <v>1</v>
      </c>
      <c r="I237" s="26"/>
      <c r="J237" s="266">
        <f t="shared" si="15"/>
        <v>0</v>
      </c>
      <c r="K237" s="267"/>
      <c r="L237" s="73"/>
      <c r="M237" s="27" t="s">
        <v>1</v>
      </c>
      <c r="N237" s="233" t="s">
        <v>43</v>
      </c>
      <c r="P237" s="269">
        <f t="shared" si="16"/>
        <v>0</v>
      </c>
      <c r="Q237" s="269">
        <v>0</v>
      </c>
      <c r="R237" s="269">
        <f t="shared" si="17"/>
        <v>0</v>
      </c>
      <c r="S237" s="269">
        <v>0</v>
      </c>
      <c r="T237" s="270">
        <f t="shared" si="18"/>
        <v>0</v>
      </c>
      <c r="AR237" s="271" t="s">
        <v>495</v>
      </c>
      <c r="AT237" s="271" t="s">
        <v>368</v>
      </c>
      <c r="AU237" s="271" t="s">
        <v>84</v>
      </c>
      <c r="AY237" s="53" t="s">
        <v>366</v>
      </c>
      <c r="BE237" s="179">
        <f t="shared" si="19"/>
        <v>0</v>
      </c>
      <c r="BF237" s="179">
        <f t="shared" si="20"/>
        <v>0</v>
      </c>
      <c r="BG237" s="179">
        <f t="shared" si="21"/>
        <v>0</v>
      </c>
      <c r="BH237" s="179">
        <f t="shared" si="22"/>
        <v>0</v>
      </c>
      <c r="BI237" s="179">
        <f t="shared" si="23"/>
        <v>0</v>
      </c>
      <c r="BJ237" s="53" t="s">
        <v>90</v>
      </c>
      <c r="BK237" s="179">
        <f t="shared" si="24"/>
        <v>0</v>
      </c>
      <c r="BL237" s="53" t="s">
        <v>495</v>
      </c>
      <c r="BM237" s="271" t="s">
        <v>1425</v>
      </c>
    </row>
    <row r="238" spans="2:65" s="74" customFormat="1" ht="44.25" customHeight="1">
      <c r="B238" s="73"/>
      <c r="C238" s="311" t="s">
        <v>761</v>
      </c>
      <c r="D238" s="311" t="s">
        <v>368</v>
      </c>
      <c r="E238" s="312" t="s">
        <v>6804</v>
      </c>
      <c r="F238" s="313" t="s">
        <v>6805</v>
      </c>
      <c r="G238" s="314" t="s">
        <v>6710</v>
      </c>
      <c r="H238" s="315">
        <v>1</v>
      </c>
      <c r="I238" s="26"/>
      <c r="J238" s="266">
        <f t="shared" si="15"/>
        <v>0</v>
      </c>
      <c r="K238" s="267"/>
      <c r="L238" s="73"/>
      <c r="M238" s="27" t="s">
        <v>1</v>
      </c>
      <c r="N238" s="233" t="s">
        <v>43</v>
      </c>
      <c r="P238" s="269">
        <f t="shared" si="16"/>
        <v>0</v>
      </c>
      <c r="Q238" s="269">
        <v>0</v>
      </c>
      <c r="R238" s="269">
        <f t="shared" si="17"/>
        <v>0</v>
      </c>
      <c r="S238" s="269">
        <v>0</v>
      </c>
      <c r="T238" s="270">
        <f t="shared" si="18"/>
        <v>0</v>
      </c>
      <c r="AR238" s="271" t="s">
        <v>495</v>
      </c>
      <c r="AT238" s="271" t="s">
        <v>368</v>
      </c>
      <c r="AU238" s="271" t="s">
        <v>84</v>
      </c>
      <c r="AY238" s="53" t="s">
        <v>366</v>
      </c>
      <c r="BE238" s="179">
        <f t="shared" si="19"/>
        <v>0</v>
      </c>
      <c r="BF238" s="179">
        <f t="shared" si="20"/>
        <v>0</v>
      </c>
      <c r="BG238" s="179">
        <f t="shared" si="21"/>
        <v>0</v>
      </c>
      <c r="BH238" s="179">
        <f t="shared" si="22"/>
        <v>0</v>
      </c>
      <c r="BI238" s="179">
        <f t="shared" si="23"/>
        <v>0</v>
      </c>
      <c r="BJ238" s="53" t="s">
        <v>90</v>
      </c>
      <c r="BK238" s="179">
        <f t="shared" si="24"/>
        <v>0</v>
      </c>
      <c r="BL238" s="53" t="s">
        <v>495</v>
      </c>
      <c r="BM238" s="271" t="s">
        <v>1437</v>
      </c>
    </row>
    <row r="239" spans="2:65" s="74" customFormat="1" ht="24.2" customHeight="1">
      <c r="B239" s="73"/>
      <c r="C239" s="311" t="s">
        <v>768</v>
      </c>
      <c r="D239" s="311" t="s">
        <v>368</v>
      </c>
      <c r="E239" s="312" t="s">
        <v>6806</v>
      </c>
      <c r="F239" s="313" t="s">
        <v>6807</v>
      </c>
      <c r="G239" s="314" t="s">
        <v>630</v>
      </c>
      <c r="H239" s="315">
        <v>1</v>
      </c>
      <c r="I239" s="26"/>
      <c r="J239" s="266">
        <f t="shared" si="15"/>
        <v>0</v>
      </c>
      <c r="K239" s="267"/>
      <c r="L239" s="73"/>
      <c r="M239" s="27" t="s">
        <v>1</v>
      </c>
      <c r="N239" s="233" t="s">
        <v>43</v>
      </c>
      <c r="P239" s="269">
        <f t="shared" si="16"/>
        <v>0</v>
      </c>
      <c r="Q239" s="269">
        <v>0</v>
      </c>
      <c r="R239" s="269">
        <f t="shared" si="17"/>
        <v>0</v>
      </c>
      <c r="S239" s="269">
        <v>0</v>
      </c>
      <c r="T239" s="270">
        <f t="shared" si="18"/>
        <v>0</v>
      </c>
      <c r="AR239" s="271" t="s">
        <v>495</v>
      </c>
      <c r="AT239" s="271" t="s">
        <v>368</v>
      </c>
      <c r="AU239" s="271" t="s">
        <v>84</v>
      </c>
      <c r="AY239" s="53" t="s">
        <v>366</v>
      </c>
      <c r="BE239" s="179">
        <f t="shared" si="19"/>
        <v>0</v>
      </c>
      <c r="BF239" s="179">
        <f t="shared" si="20"/>
        <v>0</v>
      </c>
      <c r="BG239" s="179">
        <f t="shared" si="21"/>
        <v>0</v>
      </c>
      <c r="BH239" s="179">
        <f t="shared" si="22"/>
        <v>0</v>
      </c>
      <c r="BI239" s="179">
        <f t="shared" si="23"/>
        <v>0</v>
      </c>
      <c r="BJ239" s="53" t="s">
        <v>90</v>
      </c>
      <c r="BK239" s="179">
        <f t="shared" si="24"/>
        <v>0</v>
      </c>
      <c r="BL239" s="53" t="s">
        <v>495</v>
      </c>
      <c r="BM239" s="271" t="s">
        <v>1457</v>
      </c>
    </row>
    <row r="240" spans="2:65" s="74" customFormat="1" ht="24.2" customHeight="1">
      <c r="B240" s="73"/>
      <c r="C240" s="311" t="s">
        <v>783</v>
      </c>
      <c r="D240" s="311" t="s">
        <v>368</v>
      </c>
      <c r="E240" s="312" t="s">
        <v>6808</v>
      </c>
      <c r="F240" s="313" t="s">
        <v>6809</v>
      </c>
      <c r="G240" s="314" t="s">
        <v>630</v>
      </c>
      <c r="H240" s="315">
        <v>1</v>
      </c>
      <c r="I240" s="26"/>
      <c r="J240" s="266">
        <f t="shared" si="15"/>
        <v>0</v>
      </c>
      <c r="K240" s="267"/>
      <c r="L240" s="73"/>
      <c r="M240" s="27" t="s">
        <v>1</v>
      </c>
      <c r="N240" s="233" t="s">
        <v>43</v>
      </c>
      <c r="P240" s="269">
        <f t="shared" si="16"/>
        <v>0</v>
      </c>
      <c r="Q240" s="269">
        <v>0</v>
      </c>
      <c r="R240" s="269">
        <f t="shared" si="17"/>
        <v>0</v>
      </c>
      <c r="S240" s="269">
        <v>0</v>
      </c>
      <c r="T240" s="270">
        <f t="shared" si="18"/>
        <v>0</v>
      </c>
      <c r="AR240" s="271" t="s">
        <v>495</v>
      </c>
      <c r="AT240" s="271" t="s">
        <v>368</v>
      </c>
      <c r="AU240" s="271" t="s">
        <v>84</v>
      </c>
      <c r="AY240" s="53" t="s">
        <v>366</v>
      </c>
      <c r="BE240" s="179">
        <f t="shared" si="19"/>
        <v>0</v>
      </c>
      <c r="BF240" s="179">
        <f t="shared" si="20"/>
        <v>0</v>
      </c>
      <c r="BG240" s="179">
        <f t="shared" si="21"/>
        <v>0</v>
      </c>
      <c r="BH240" s="179">
        <f t="shared" si="22"/>
        <v>0</v>
      </c>
      <c r="BI240" s="179">
        <f t="shared" si="23"/>
        <v>0</v>
      </c>
      <c r="BJ240" s="53" t="s">
        <v>90</v>
      </c>
      <c r="BK240" s="179">
        <f t="shared" si="24"/>
        <v>0</v>
      </c>
      <c r="BL240" s="53" t="s">
        <v>495</v>
      </c>
      <c r="BM240" s="271" t="s">
        <v>1467</v>
      </c>
    </row>
    <row r="241" spans="2:65" s="74" customFormat="1" ht="24.2" customHeight="1">
      <c r="B241" s="73"/>
      <c r="C241" s="311" t="s">
        <v>826</v>
      </c>
      <c r="D241" s="311" t="s">
        <v>368</v>
      </c>
      <c r="E241" s="312" t="s">
        <v>6810</v>
      </c>
      <c r="F241" s="313" t="s">
        <v>6811</v>
      </c>
      <c r="G241" s="314" t="s">
        <v>630</v>
      </c>
      <c r="H241" s="315">
        <v>1</v>
      </c>
      <c r="I241" s="26"/>
      <c r="J241" s="266">
        <f t="shared" si="15"/>
        <v>0</v>
      </c>
      <c r="K241" s="267"/>
      <c r="L241" s="73"/>
      <c r="M241" s="27" t="s">
        <v>1</v>
      </c>
      <c r="N241" s="233" t="s">
        <v>43</v>
      </c>
      <c r="P241" s="269">
        <f t="shared" si="16"/>
        <v>0</v>
      </c>
      <c r="Q241" s="269">
        <v>0</v>
      </c>
      <c r="R241" s="269">
        <f t="shared" si="17"/>
        <v>0</v>
      </c>
      <c r="S241" s="269">
        <v>0</v>
      </c>
      <c r="T241" s="270">
        <f t="shared" si="18"/>
        <v>0</v>
      </c>
      <c r="AR241" s="271" t="s">
        <v>495</v>
      </c>
      <c r="AT241" s="271" t="s">
        <v>368</v>
      </c>
      <c r="AU241" s="271" t="s">
        <v>84</v>
      </c>
      <c r="AY241" s="53" t="s">
        <v>366</v>
      </c>
      <c r="BE241" s="179">
        <f t="shared" si="19"/>
        <v>0</v>
      </c>
      <c r="BF241" s="179">
        <f t="shared" si="20"/>
        <v>0</v>
      </c>
      <c r="BG241" s="179">
        <f t="shared" si="21"/>
        <v>0</v>
      </c>
      <c r="BH241" s="179">
        <f t="shared" si="22"/>
        <v>0</v>
      </c>
      <c r="BI241" s="179">
        <f t="shared" si="23"/>
        <v>0</v>
      </c>
      <c r="BJ241" s="53" t="s">
        <v>90</v>
      </c>
      <c r="BK241" s="179">
        <f t="shared" si="24"/>
        <v>0</v>
      </c>
      <c r="BL241" s="53" t="s">
        <v>495</v>
      </c>
      <c r="BM241" s="271" t="s">
        <v>1481</v>
      </c>
    </row>
    <row r="242" spans="2:65" s="74" customFormat="1" ht="24.2" customHeight="1">
      <c r="B242" s="73"/>
      <c r="C242" s="311" t="s">
        <v>866</v>
      </c>
      <c r="D242" s="311" t="s">
        <v>368</v>
      </c>
      <c r="E242" s="312" t="s">
        <v>6812</v>
      </c>
      <c r="F242" s="313" t="s">
        <v>6813</v>
      </c>
      <c r="G242" s="314" t="s">
        <v>630</v>
      </c>
      <c r="H242" s="315">
        <v>1</v>
      </c>
      <c r="I242" s="26"/>
      <c r="J242" s="266">
        <f t="shared" si="15"/>
        <v>0</v>
      </c>
      <c r="K242" s="267"/>
      <c r="L242" s="73"/>
      <c r="M242" s="27" t="s">
        <v>1</v>
      </c>
      <c r="N242" s="233" t="s">
        <v>43</v>
      </c>
      <c r="P242" s="269">
        <f t="shared" si="16"/>
        <v>0</v>
      </c>
      <c r="Q242" s="269">
        <v>0</v>
      </c>
      <c r="R242" s="269">
        <f t="shared" si="17"/>
        <v>0</v>
      </c>
      <c r="S242" s="269">
        <v>0</v>
      </c>
      <c r="T242" s="270">
        <f t="shared" si="18"/>
        <v>0</v>
      </c>
      <c r="AR242" s="271" t="s">
        <v>495</v>
      </c>
      <c r="AT242" s="271" t="s">
        <v>368</v>
      </c>
      <c r="AU242" s="271" t="s">
        <v>84</v>
      </c>
      <c r="AY242" s="53" t="s">
        <v>366</v>
      </c>
      <c r="BE242" s="179">
        <f t="shared" si="19"/>
        <v>0</v>
      </c>
      <c r="BF242" s="179">
        <f t="shared" si="20"/>
        <v>0</v>
      </c>
      <c r="BG242" s="179">
        <f t="shared" si="21"/>
        <v>0</v>
      </c>
      <c r="BH242" s="179">
        <f t="shared" si="22"/>
        <v>0</v>
      </c>
      <c r="BI242" s="179">
        <f t="shared" si="23"/>
        <v>0</v>
      </c>
      <c r="BJ242" s="53" t="s">
        <v>90</v>
      </c>
      <c r="BK242" s="179">
        <f t="shared" si="24"/>
        <v>0</v>
      </c>
      <c r="BL242" s="53" t="s">
        <v>495</v>
      </c>
      <c r="BM242" s="271" t="s">
        <v>1491</v>
      </c>
    </row>
    <row r="243" spans="2:65" s="74" customFormat="1" ht="24.2" customHeight="1">
      <c r="B243" s="73"/>
      <c r="C243" s="311" t="s">
        <v>870</v>
      </c>
      <c r="D243" s="311" t="s">
        <v>368</v>
      </c>
      <c r="E243" s="312" t="s">
        <v>6814</v>
      </c>
      <c r="F243" s="313" t="s">
        <v>6815</v>
      </c>
      <c r="G243" s="314" t="s">
        <v>630</v>
      </c>
      <c r="H243" s="315">
        <v>3</v>
      </c>
      <c r="I243" s="26"/>
      <c r="J243" s="266">
        <f t="shared" si="15"/>
        <v>0</v>
      </c>
      <c r="K243" s="267"/>
      <c r="L243" s="73"/>
      <c r="M243" s="27" t="s">
        <v>1</v>
      </c>
      <c r="N243" s="233" t="s">
        <v>43</v>
      </c>
      <c r="P243" s="269">
        <f t="shared" si="16"/>
        <v>0</v>
      </c>
      <c r="Q243" s="269">
        <v>0</v>
      </c>
      <c r="R243" s="269">
        <f t="shared" si="17"/>
        <v>0</v>
      </c>
      <c r="S243" s="269">
        <v>0</v>
      </c>
      <c r="T243" s="270">
        <f t="shared" si="18"/>
        <v>0</v>
      </c>
      <c r="AR243" s="271" t="s">
        <v>495</v>
      </c>
      <c r="AT243" s="271" t="s">
        <v>368</v>
      </c>
      <c r="AU243" s="271" t="s">
        <v>84</v>
      </c>
      <c r="AY243" s="53" t="s">
        <v>366</v>
      </c>
      <c r="BE243" s="179">
        <f t="shared" si="19"/>
        <v>0</v>
      </c>
      <c r="BF243" s="179">
        <f t="shared" si="20"/>
        <v>0</v>
      </c>
      <c r="BG243" s="179">
        <f t="shared" si="21"/>
        <v>0</v>
      </c>
      <c r="BH243" s="179">
        <f t="shared" si="22"/>
        <v>0</v>
      </c>
      <c r="BI243" s="179">
        <f t="shared" si="23"/>
        <v>0</v>
      </c>
      <c r="BJ243" s="53" t="s">
        <v>90</v>
      </c>
      <c r="BK243" s="179">
        <f t="shared" si="24"/>
        <v>0</v>
      </c>
      <c r="BL243" s="53" t="s">
        <v>495</v>
      </c>
      <c r="BM243" s="271" t="s">
        <v>1500</v>
      </c>
    </row>
    <row r="244" spans="2:65" s="74" customFormat="1" ht="24.2" customHeight="1">
      <c r="B244" s="73"/>
      <c r="C244" s="311" t="s">
        <v>882</v>
      </c>
      <c r="D244" s="311" t="s">
        <v>368</v>
      </c>
      <c r="E244" s="312" t="s">
        <v>6816</v>
      </c>
      <c r="F244" s="313" t="s">
        <v>6817</v>
      </c>
      <c r="G244" s="314" t="s">
        <v>630</v>
      </c>
      <c r="H244" s="315">
        <v>1</v>
      </c>
      <c r="I244" s="26"/>
      <c r="J244" s="266">
        <f t="shared" si="15"/>
        <v>0</v>
      </c>
      <c r="K244" s="267"/>
      <c r="L244" s="73"/>
      <c r="M244" s="27" t="s">
        <v>1</v>
      </c>
      <c r="N244" s="233" t="s">
        <v>43</v>
      </c>
      <c r="P244" s="269">
        <f t="shared" si="16"/>
        <v>0</v>
      </c>
      <c r="Q244" s="269">
        <v>0</v>
      </c>
      <c r="R244" s="269">
        <f t="shared" si="17"/>
        <v>0</v>
      </c>
      <c r="S244" s="269">
        <v>0</v>
      </c>
      <c r="T244" s="270">
        <f t="shared" si="18"/>
        <v>0</v>
      </c>
      <c r="AR244" s="271" t="s">
        <v>495</v>
      </c>
      <c r="AT244" s="271" t="s">
        <v>368</v>
      </c>
      <c r="AU244" s="271" t="s">
        <v>84</v>
      </c>
      <c r="AY244" s="53" t="s">
        <v>366</v>
      </c>
      <c r="BE244" s="179">
        <f t="shared" si="19"/>
        <v>0</v>
      </c>
      <c r="BF244" s="179">
        <f t="shared" si="20"/>
        <v>0</v>
      </c>
      <c r="BG244" s="179">
        <f t="shared" si="21"/>
        <v>0</v>
      </c>
      <c r="BH244" s="179">
        <f t="shared" si="22"/>
        <v>0</v>
      </c>
      <c r="BI244" s="179">
        <f t="shared" si="23"/>
        <v>0</v>
      </c>
      <c r="BJ244" s="53" t="s">
        <v>90</v>
      </c>
      <c r="BK244" s="179">
        <f t="shared" si="24"/>
        <v>0</v>
      </c>
      <c r="BL244" s="53" t="s">
        <v>495</v>
      </c>
      <c r="BM244" s="271" t="s">
        <v>1508</v>
      </c>
    </row>
    <row r="245" spans="2:65" s="74" customFormat="1" ht="24.2" customHeight="1">
      <c r="B245" s="73"/>
      <c r="C245" s="311" t="s">
        <v>890</v>
      </c>
      <c r="D245" s="311" t="s">
        <v>368</v>
      </c>
      <c r="E245" s="312" t="s">
        <v>6818</v>
      </c>
      <c r="F245" s="313" t="s">
        <v>6819</v>
      </c>
      <c r="G245" s="314" t="s">
        <v>630</v>
      </c>
      <c r="H245" s="315">
        <v>2</v>
      </c>
      <c r="I245" s="26"/>
      <c r="J245" s="266">
        <f t="shared" si="15"/>
        <v>0</v>
      </c>
      <c r="K245" s="267"/>
      <c r="L245" s="73"/>
      <c r="M245" s="27" t="s">
        <v>1</v>
      </c>
      <c r="N245" s="233" t="s">
        <v>43</v>
      </c>
      <c r="P245" s="269">
        <f t="shared" si="16"/>
        <v>0</v>
      </c>
      <c r="Q245" s="269">
        <v>0</v>
      </c>
      <c r="R245" s="269">
        <f t="shared" si="17"/>
        <v>0</v>
      </c>
      <c r="S245" s="269">
        <v>0</v>
      </c>
      <c r="T245" s="270">
        <f t="shared" si="18"/>
        <v>0</v>
      </c>
      <c r="AR245" s="271" t="s">
        <v>495</v>
      </c>
      <c r="AT245" s="271" t="s">
        <v>368</v>
      </c>
      <c r="AU245" s="271" t="s">
        <v>84</v>
      </c>
      <c r="AY245" s="53" t="s">
        <v>366</v>
      </c>
      <c r="BE245" s="179">
        <f t="shared" si="19"/>
        <v>0</v>
      </c>
      <c r="BF245" s="179">
        <f t="shared" si="20"/>
        <v>0</v>
      </c>
      <c r="BG245" s="179">
        <f t="shared" si="21"/>
        <v>0</v>
      </c>
      <c r="BH245" s="179">
        <f t="shared" si="22"/>
        <v>0</v>
      </c>
      <c r="BI245" s="179">
        <f t="shared" si="23"/>
        <v>0</v>
      </c>
      <c r="BJ245" s="53" t="s">
        <v>90</v>
      </c>
      <c r="BK245" s="179">
        <f t="shared" si="24"/>
        <v>0</v>
      </c>
      <c r="BL245" s="53" t="s">
        <v>495</v>
      </c>
      <c r="BM245" s="271" t="s">
        <v>1516</v>
      </c>
    </row>
    <row r="246" spans="2:65" s="74" customFormat="1" ht="44.25" customHeight="1">
      <c r="B246" s="73"/>
      <c r="C246" s="260" t="s">
        <v>899</v>
      </c>
      <c r="D246" s="260" t="s">
        <v>368</v>
      </c>
      <c r="E246" s="261" t="s">
        <v>6820</v>
      </c>
      <c r="F246" s="262" t="s">
        <v>6821</v>
      </c>
      <c r="G246" s="263" t="s">
        <v>6705</v>
      </c>
      <c r="H246" s="264">
        <v>40</v>
      </c>
      <c r="I246" s="26"/>
      <c r="J246" s="266">
        <f t="shared" si="15"/>
        <v>0</v>
      </c>
      <c r="K246" s="267"/>
      <c r="L246" s="73"/>
      <c r="M246" s="27" t="s">
        <v>1</v>
      </c>
      <c r="N246" s="233" t="s">
        <v>43</v>
      </c>
      <c r="P246" s="269">
        <f t="shared" si="16"/>
        <v>0</v>
      </c>
      <c r="Q246" s="269">
        <v>0</v>
      </c>
      <c r="R246" s="269">
        <f t="shared" si="17"/>
        <v>0</v>
      </c>
      <c r="S246" s="269">
        <v>0</v>
      </c>
      <c r="T246" s="270">
        <f t="shared" si="18"/>
        <v>0</v>
      </c>
      <c r="AR246" s="271" t="s">
        <v>495</v>
      </c>
      <c r="AT246" s="271" t="s">
        <v>368</v>
      </c>
      <c r="AU246" s="271" t="s">
        <v>84</v>
      </c>
      <c r="AY246" s="53" t="s">
        <v>366</v>
      </c>
      <c r="BE246" s="179">
        <f t="shared" si="19"/>
        <v>0</v>
      </c>
      <c r="BF246" s="179">
        <f t="shared" si="20"/>
        <v>0</v>
      </c>
      <c r="BG246" s="179">
        <f t="shared" si="21"/>
        <v>0</v>
      </c>
      <c r="BH246" s="179">
        <f t="shared" si="22"/>
        <v>0</v>
      </c>
      <c r="BI246" s="179">
        <f t="shared" si="23"/>
        <v>0</v>
      </c>
      <c r="BJ246" s="53" t="s">
        <v>90</v>
      </c>
      <c r="BK246" s="179">
        <f t="shared" si="24"/>
        <v>0</v>
      </c>
      <c r="BL246" s="53" t="s">
        <v>495</v>
      </c>
      <c r="BM246" s="271" t="s">
        <v>1534</v>
      </c>
    </row>
    <row r="247" spans="2:65" s="74" customFormat="1" ht="44.25" customHeight="1">
      <c r="B247" s="73"/>
      <c r="C247" s="260" t="s">
        <v>904</v>
      </c>
      <c r="D247" s="260" t="s">
        <v>368</v>
      </c>
      <c r="E247" s="261" t="s">
        <v>6822</v>
      </c>
      <c r="F247" s="262" t="s">
        <v>6823</v>
      </c>
      <c r="G247" s="263" t="s">
        <v>6705</v>
      </c>
      <c r="H247" s="264">
        <v>15</v>
      </c>
      <c r="I247" s="26"/>
      <c r="J247" s="266">
        <f t="shared" si="15"/>
        <v>0</v>
      </c>
      <c r="K247" s="267"/>
      <c r="L247" s="73"/>
      <c r="M247" s="27" t="s">
        <v>1</v>
      </c>
      <c r="N247" s="233" t="s">
        <v>43</v>
      </c>
      <c r="P247" s="269">
        <f t="shared" si="16"/>
        <v>0</v>
      </c>
      <c r="Q247" s="269">
        <v>0</v>
      </c>
      <c r="R247" s="269">
        <f t="shared" si="17"/>
        <v>0</v>
      </c>
      <c r="S247" s="269">
        <v>0</v>
      </c>
      <c r="T247" s="270">
        <f t="shared" si="18"/>
        <v>0</v>
      </c>
      <c r="AR247" s="271" t="s">
        <v>495</v>
      </c>
      <c r="AT247" s="271" t="s">
        <v>368</v>
      </c>
      <c r="AU247" s="271" t="s">
        <v>84</v>
      </c>
      <c r="AY247" s="53" t="s">
        <v>366</v>
      </c>
      <c r="BE247" s="179">
        <f t="shared" si="19"/>
        <v>0</v>
      </c>
      <c r="BF247" s="179">
        <f t="shared" si="20"/>
        <v>0</v>
      </c>
      <c r="BG247" s="179">
        <f t="shared" si="21"/>
        <v>0</v>
      </c>
      <c r="BH247" s="179">
        <f t="shared" si="22"/>
        <v>0</v>
      </c>
      <c r="BI247" s="179">
        <f t="shared" si="23"/>
        <v>0</v>
      </c>
      <c r="BJ247" s="53" t="s">
        <v>90</v>
      </c>
      <c r="BK247" s="179">
        <f t="shared" si="24"/>
        <v>0</v>
      </c>
      <c r="BL247" s="53" t="s">
        <v>495</v>
      </c>
      <c r="BM247" s="271" t="s">
        <v>1543</v>
      </c>
    </row>
    <row r="248" spans="2:65" s="74" customFormat="1" ht="44.25" customHeight="1">
      <c r="B248" s="73"/>
      <c r="C248" s="260" t="s">
        <v>912</v>
      </c>
      <c r="D248" s="260" t="s">
        <v>368</v>
      </c>
      <c r="E248" s="261" t="s">
        <v>6824</v>
      </c>
      <c r="F248" s="262" t="s">
        <v>6825</v>
      </c>
      <c r="G248" s="263" t="s">
        <v>6705</v>
      </c>
      <c r="H248" s="264">
        <v>2.5</v>
      </c>
      <c r="I248" s="26"/>
      <c r="J248" s="266">
        <f t="shared" si="15"/>
        <v>0</v>
      </c>
      <c r="K248" s="267"/>
      <c r="L248" s="73"/>
      <c r="M248" s="27" t="s">
        <v>1</v>
      </c>
      <c r="N248" s="233" t="s">
        <v>43</v>
      </c>
      <c r="P248" s="269">
        <f t="shared" si="16"/>
        <v>0</v>
      </c>
      <c r="Q248" s="269">
        <v>0</v>
      </c>
      <c r="R248" s="269">
        <f t="shared" si="17"/>
        <v>0</v>
      </c>
      <c r="S248" s="269">
        <v>0</v>
      </c>
      <c r="T248" s="270">
        <f t="shared" si="18"/>
        <v>0</v>
      </c>
      <c r="AR248" s="271" t="s">
        <v>495</v>
      </c>
      <c r="AT248" s="271" t="s">
        <v>368</v>
      </c>
      <c r="AU248" s="271" t="s">
        <v>84</v>
      </c>
      <c r="AY248" s="53" t="s">
        <v>366</v>
      </c>
      <c r="BE248" s="179">
        <f t="shared" si="19"/>
        <v>0</v>
      </c>
      <c r="BF248" s="179">
        <f t="shared" si="20"/>
        <v>0</v>
      </c>
      <c r="BG248" s="179">
        <f t="shared" si="21"/>
        <v>0</v>
      </c>
      <c r="BH248" s="179">
        <f t="shared" si="22"/>
        <v>0</v>
      </c>
      <c r="BI248" s="179">
        <f t="shared" si="23"/>
        <v>0</v>
      </c>
      <c r="BJ248" s="53" t="s">
        <v>90</v>
      </c>
      <c r="BK248" s="179">
        <f t="shared" si="24"/>
        <v>0</v>
      </c>
      <c r="BL248" s="53" t="s">
        <v>495</v>
      </c>
      <c r="BM248" s="271" t="s">
        <v>1553</v>
      </c>
    </row>
    <row r="249" spans="2:65" s="74" customFormat="1" ht="37.9" customHeight="1">
      <c r="B249" s="73"/>
      <c r="C249" s="260" t="s">
        <v>919</v>
      </c>
      <c r="D249" s="260" t="s">
        <v>368</v>
      </c>
      <c r="E249" s="261" t="s">
        <v>6826</v>
      </c>
      <c r="F249" s="262" t="s">
        <v>6827</v>
      </c>
      <c r="G249" s="263" t="s">
        <v>6705</v>
      </c>
      <c r="H249" s="264">
        <v>22</v>
      </c>
      <c r="I249" s="26"/>
      <c r="J249" s="266">
        <f t="shared" si="15"/>
        <v>0</v>
      </c>
      <c r="K249" s="267"/>
      <c r="L249" s="73"/>
      <c r="M249" s="27" t="s">
        <v>1</v>
      </c>
      <c r="N249" s="233" t="s">
        <v>43</v>
      </c>
      <c r="P249" s="269">
        <f t="shared" si="16"/>
        <v>0</v>
      </c>
      <c r="Q249" s="269">
        <v>0</v>
      </c>
      <c r="R249" s="269">
        <f t="shared" si="17"/>
        <v>0</v>
      </c>
      <c r="S249" s="269">
        <v>0</v>
      </c>
      <c r="T249" s="270">
        <f t="shared" si="18"/>
        <v>0</v>
      </c>
      <c r="AR249" s="271" t="s">
        <v>495</v>
      </c>
      <c r="AT249" s="271" t="s">
        <v>368</v>
      </c>
      <c r="AU249" s="271" t="s">
        <v>84</v>
      </c>
      <c r="AY249" s="53" t="s">
        <v>366</v>
      </c>
      <c r="BE249" s="179">
        <f t="shared" si="19"/>
        <v>0</v>
      </c>
      <c r="BF249" s="179">
        <f t="shared" si="20"/>
        <v>0</v>
      </c>
      <c r="BG249" s="179">
        <f t="shared" si="21"/>
        <v>0</v>
      </c>
      <c r="BH249" s="179">
        <f t="shared" si="22"/>
        <v>0</v>
      </c>
      <c r="BI249" s="179">
        <f t="shared" si="23"/>
        <v>0</v>
      </c>
      <c r="BJ249" s="53" t="s">
        <v>90</v>
      </c>
      <c r="BK249" s="179">
        <f t="shared" si="24"/>
        <v>0</v>
      </c>
      <c r="BL249" s="53" t="s">
        <v>495</v>
      </c>
      <c r="BM249" s="271" t="s">
        <v>1570</v>
      </c>
    </row>
    <row r="250" spans="2:65" s="74" customFormat="1" ht="37.9" customHeight="1">
      <c r="B250" s="73"/>
      <c r="C250" s="311" t="s">
        <v>925</v>
      </c>
      <c r="D250" s="311" t="s">
        <v>368</v>
      </c>
      <c r="E250" s="312" t="s">
        <v>6828</v>
      </c>
      <c r="F250" s="313" t="s">
        <v>6749</v>
      </c>
      <c r="G250" s="314" t="s">
        <v>249</v>
      </c>
      <c r="H250" s="315">
        <v>152</v>
      </c>
      <c r="I250" s="26"/>
      <c r="J250" s="266">
        <f t="shared" si="15"/>
        <v>0</v>
      </c>
      <c r="K250" s="267"/>
      <c r="L250" s="73"/>
      <c r="M250" s="27" t="s">
        <v>1</v>
      </c>
      <c r="N250" s="233" t="s">
        <v>43</v>
      </c>
      <c r="P250" s="269">
        <f t="shared" si="16"/>
        <v>0</v>
      </c>
      <c r="Q250" s="269">
        <v>0</v>
      </c>
      <c r="R250" s="269">
        <f t="shared" si="17"/>
        <v>0</v>
      </c>
      <c r="S250" s="269">
        <v>0</v>
      </c>
      <c r="T250" s="270">
        <f t="shared" si="18"/>
        <v>0</v>
      </c>
      <c r="AR250" s="271" t="s">
        <v>495</v>
      </c>
      <c r="AT250" s="271" t="s">
        <v>368</v>
      </c>
      <c r="AU250" s="271" t="s">
        <v>84</v>
      </c>
      <c r="AY250" s="53" t="s">
        <v>366</v>
      </c>
      <c r="BE250" s="179">
        <f t="shared" si="19"/>
        <v>0</v>
      </c>
      <c r="BF250" s="179">
        <f t="shared" si="20"/>
        <v>0</v>
      </c>
      <c r="BG250" s="179">
        <f t="shared" si="21"/>
        <v>0</v>
      </c>
      <c r="BH250" s="179">
        <f t="shared" si="22"/>
        <v>0</v>
      </c>
      <c r="BI250" s="179">
        <f t="shared" si="23"/>
        <v>0</v>
      </c>
      <c r="BJ250" s="53" t="s">
        <v>90</v>
      </c>
      <c r="BK250" s="179">
        <f t="shared" si="24"/>
        <v>0</v>
      </c>
      <c r="BL250" s="53" t="s">
        <v>495</v>
      </c>
      <c r="BM250" s="271" t="s">
        <v>1578</v>
      </c>
    </row>
    <row r="251" spans="2:65" s="74" customFormat="1" ht="37.9" customHeight="1">
      <c r="B251" s="73"/>
      <c r="C251" s="311" t="s">
        <v>932</v>
      </c>
      <c r="D251" s="311" t="s">
        <v>368</v>
      </c>
      <c r="E251" s="312" t="s">
        <v>6829</v>
      </c>
      <c r="F251" s="313" t="s">
        <v>6751</v>
      </c>
      <c r="G251" s="314" t="s">
        <v>249</v>
      </c>
      <c r="H251" s="315">
        <v>40</v>
      </c>
      <c r="I251" s="26"/>
      <c r="J251" s="266">
        <f t="shared" si="15"/>
        <v>0</v>
      </c>
      <c r="K251" s="267"/>
      <c r="L251" s="73"/>
      <c r="M251" s="27" t="s">
        <v>1</v>
      </c>
      <c r="N251" s="233" t="s">
        <v>43</v>
      </c>
      <c r="P251" s="269">
        <f t="shared" si="16"/>
        <v>0</v>
      </c>
      <c r="Q251" s="269">
        <v>0</v>
      </c>
      <c r="R251" s="269">
        <f t="shared" si="17"/>
        <v>0</v>
      </c>
      <c r="S251" s="269">
        <v>0</v>
      </c>
      <c r="T251" s="270">
        <f t="shared" si="18"/>
        <v>0</v>
      </c>
      <c r="AR251" s="271" t="s">
        <v>495</v>
      </c>
      <c r="AT251" s="271" t="s">
        <v>368</v>
      </c>
      <c r="AU251" s="271" t="s">
        <v>84</v>
      </c>
      <c r="AY251" s="53" t="s">
        <v>366</v>
      </c>
      <c r="BE251" s="179">
        <f t="shared" si="19"/>
        <v>0</v>
      </c>
      <c r="BF251" s="179">
        <f t="shared" si="20"/>
        <v>0</v>
      </c>
      <c r="BG251" s="179">
        <f t="shared" si="21"/>
        <v>0</v>
      </c>
      <c r="BH251" s="179">
        <f t="shared" si="22"/>
        <v>0</v>
      </c>
      <c r="BI251" s="179">
        <f t="shared" si="23"/>
        <v>0</v>
      </c>
      <c r="BJ251" s="53" t="s">
        <v>90</v>
      </c>
      <c r="BK251" s="179">
        <f t="shared" si="24"/>
        <v>0</v>
      </c>
      <c r="BL251" s="53" t="s">
        <v>495</v>
      </c>
      <c r="BM251" s="271" t="s">
        <v>1588</v>
      </c>
    </row>
    <row r="252" spans="2:65" s="74" customFormat="1" ht="16.5" customHeight="1">
      <c r="B252" s="73"/>
      <c r="C252" s="260" t="s">
        <v>937</v>
      </c>
      <c r="D252" s="260" t="s">
        <v>368</v>
      </c>
      <c r="E252" s="261" t="s">
        <v>6830</v>
      </c>
      <c r="F252" s="262" t="s">
        <v>6755</v>
      </c>
      <c r="G252" s="263" t="s">
        <v>630</v>
      </c>
      <c r="H252" s="264">
        <v>2</v>
      </c>
      <c r="I252" s="26"/>
      <c r="J252" s="266">
        <f t="shared" si="15"/>
        <v>0</v>
      </c>
      <c r="K252" s="267"/>
      <c r="L252" s="73"/>
      <c r="M252" s="27" t="s">
        <v>1</v>
      </c>
      <c r="N252" s="233" t="s">
        <v>43</v>
      </c>
      <c r="P252" s="269">
        <f t="shared" si="16"/>
        <v>0</v>
      </c>
      <c r="Q252" s="269">
        <v>0</v>
      </c>
      <c r="R252" s="269">
        <f t="shared" si="17"/>
        <v>0</v>
      </c>
      <c r="S252" s="269">
        <v>0</v>
      </c>
      <c r="T252" s="270">
        <f t="shared" si="18"/>
        <v>0</v>
      </c>
      <c r="AR252" s="271" t="s">
        <v>495</v>
      </c>
      <c r="AT252" s="271" t="s">
        <v>368</v>
      </c>
      <c r="AU252" s="271" t="s">
        <v>84</v>
      </c>
      <c r="AY252" s="53" t="s">
        <v>366</v>
      </c>
      <c r="BE252" s="179">
        <f t="shared" si="19"/>
        <v>0</v>
      </c>
      <c r="BF252" s="179">
        <f t="shared" si="20"/>
        <v>0</v>
      </c>
      <c r="BG252" s="179">
        <f t="shared" si="21"/>
        <v>0</v>
      </c>
      <c r="BH252" s="179">
        <f t="shared" si="22"/>
        <v>0</v>
      </c>
      <c r="BI252" s="179">
        <f t="shared" si="23"/>
        <v>0</v>
      </c>
      <c r="BJ252" s="53" t="s">
        <v>90</v>
      </c>
      <c r="BK252" s="179">
        <f t="shared" si="24"/>
        <v>0</v>
      </c>
      <c r="BL252" s="53" t="s">
        <v>495</v>
      </c>
      <c r="BM252" s="271" t="s">
        <v>1620</v>
      </c>
    </row>
    <row r="253" spans="2:65" s="74" customFormat="1" ht="16.5" customHeight="1">
      <c r="B253" s="73"/>
      <c r="C253" s="260" t="s">
        <v>942</v>
      </c>
      <c r="D253" s="260" t="s">
        <v>368</v>
      </c>
      <c r="E253" s="261" t="s">
        <v>6831</v>
      </c>
      <c r="F253" s="262" t="s">
        <v>6832</v>
      </c>
      <c r="G253" s="263" t="s">
        <v>249</v>
      </c>
      <c r="H253" s="264">
        <v>2</v>
      </c>
      <c r="I253" s="26"/>
      <c r="J253" s="266">
        <f t="shared" si="15"/>
        <v>0</v>
      </c>
      <c r="K253" s="267"/>
      <c r="L253" s="73"/>
      <c r="M253" s="27" t="s">
        <v>1</v>
      </c>
      <c r="N253" s="233" t="s">
        <v>43</v>
      </c>
      <c r="P253" s="269">
        <f t="shared" si="16"/>
        <v>0</v>
      </c>
      <c r="Q253" s="269">
        <v>0</v>
      </c>
      <c r="R253" s="269">
        <f t="shared" si="17"/>
        <v>0</v>
      </c>
      <c r="S253" s="269">
        <v>0</v>
      </c>
      <c r="T253" s="270">
        <f t="shared" si="18"/>
        <v>0</v>
      </c>
      <c r="AR253" s="271" t="s">
        <v>495</v>
      </c>
      <c r="AT253" s="271" t="s">
        <v>368</v>
      </c>
      <c r="AU253" s="271" t="s">
        <v>84</v>
      </c>
      <c r="AY253" s="53" t="s">
        <v>366</v>
      </c>
      <c r="BE253" s="179">
        <f t="shared" si="19"/>
        <v>0</v>
      </c>
      <c r="BF253" s="179">
        <f t="shared" si="20"/>
        <v>0</v>
      </c>
      <c r="BG253" s="179">
        <f t="shared" si="21"/>
        <v>0</v>
      </c>
      <c r="BH253" s="179">
        <f t="shared" si="22"/>
        <v>0</v>
      </c>
      <c r="BI253" s="179">
        <f t="shared" si="23"/>
        <v>0</v>
      </c>
      <c r="BJ253" s="53" t="s">
        <v>90</v>
      </c>
      <c r="BK253" s="179">
        <f t="shared" si="24"/>
        <v>0</v>
      </c>
      <c r="BL253" s="53" t="s">
        <v>495</v>
      </c>
      <c r="BM253" s="271" t="s">
        <v>1887</v>
      </c>
    </row>
    <row r="254" spans="2:65" s="249" customFormat="1" ht="25.9" customHeight="1">
      <c r="B254" s="248"/>
      <c r="D254" s="250" t="s">
        <v>76</v>
      </c>
      <c r="E254" s="251" t="s">
        <v>6833</v>
      </c>
      <c r="F254" s="251" t="s">
        <v>6834</v>
      </c>
      <c r="J254" s="252">
        <f>BK254</f>
        <v>0</v>
      </c>
      <c r="L254" s="248"/>
      <c r="M254" s="253"/>
      <c r="P254" s="254">
        <f>SUM(P255:P327)</f>
        <v>0</v>
      </c>
      <c r="R254" s="254">
        <f>SUM(R255:R327)</f>
        <v>0</v>
      </c>
      <c r="T254" s="255">
        <f>SUM(T255:T327)</f>
        <v>0</v>
      </c>
      <c r="AR254" s="250" t="s">
        <v>84</v>
      </c>
      <c r="AT254" s="256" t="s">
        <v>76</v>
      </c>
      <c r="AU254" s="256" t="s">
        <v>77</v>
      </c>
      <c r="AY254" s="250" t="s">
        <v>366</v>
      </c>
      <c r="BK254" s="257">
        <f>SUM(BK255:BK327)</f>
        <v>0</v>
      </c>
    </row>
    <row r="255" spans="2:65" s="74" customFormat="1" ht="76.349999999999994" customHeight="1">
      <c r="B255" s="73"/>
      <c r="C255" s="311" t="s">
        <v>947</v>
      </c>
      <c r="D255" s="311" t="s">
        <v>368</v>
      </c>
      <c r="E255" s="312" t="s">
        <v>6835</v>
      </c>
      <c r="F255" s="313" t="s">
        <v>6836</v>
      </c>
      <c r="G255" s="314" t="s">
        <v>630</v>
      </c>
      <c r="H255" s="315">
        <v>1</v>
      </c>
      <c r="I255" s="26"/>
      <c r="J255" s="266">
        <f>ROUND(I255*H255,2)</f>
        <v>0</v>
      </c>
      <c r="K255" s="267"/>
      <c r="L255" s="73"/>
      <c r="M255" s="27" t="s">
        <v>1</v>
      </c>
      <c r="N255" s="233" t="s">
        <v>43</v>
      </c>
      <c r="P255" s="269">
        <f>O255*H255</f>
        <v>0</v>
      </c>
      <c r="Q255" s="269">
        <v>0</v>
      </c>
      <c r="R255" s="269">
        <f>Q255*H255</f>
        <v>0</v>
      </c>
      <c r="S255" s="269">
        <v>0</v>
      </c>
      <c r="T255" s="270">
        <f>S255*H255</f>
        <v>0</v>
      </c>
      <c r="AR255" s="271" t="s">
        <v>495</v>
      </c>
      <c r="AT255" s="271" t="s">
        <v>368</v>
      </c>
      <c r="AU255" s="271" t="s">
        <v>84</v>
      </c>
      <c r="AY255" s="53" t="s">
        <v>366</v>
      </c>
      <c r="BE255" s="179">
        <f>IF(N255="základná",J255,0)</f>
        <v>0</v>
      </c>
      <c r="BF255" s="179">
        <f>IF(N255="znížená",J255,0)</f>
        <v>0</v>
      </c>
      <c r="BG255" s="179">
        <f>IF(N255="zákl. prenesená",J255,0)</f>
        <v>0</v>
      </c>
      <c r="BH255" s="179">
        <f>IF(N255="zníž. prenesená",J255,0)</f>
        <v>0</v>
      </c>
      <c r="BI255" s="179">
        <f>IF(N255="nulová",J255,0)</f>
        <v>0</v>
      </c>
      <c r="BJ255" s="53" t="s">
        <v>90</v>
      </c>
      <c r="BK255" s="179">
        <f>ROUND(I255*H255,2)</f>
        <v>0</v>
      </c>
      <c r="BL255" s="53" t="s">
        <v>495</v>
      </c>
      <c r="BM255" s="271" t="s">
        <v>2926</v>
      </c>
    </row>
    <row r="256" spans="2:65" s="280" customFormat="1">
      <c r="B256" s="279"/>
      <c r="D256" s="274" t="s">
        <v>373</v>
      </c>
      <c r="E256" s="281" t="s">
        <v>1</v>
      </c>
      <c r="F256" s="282" t="s">
        <v>84</v>
      </c>
      <c r="H256" s="283">
        <v>1</v>
      </c>
      <c r="L256" s="279"/>
      <c r="M256" s="284"/>
      <c r="T256" s="285"/>
      <c r="AT256" s="281" t="s">
        <v>373</v>
      </c>
      <c r="AU256" s="281" t="s">
        <v>84</v>
      </c>
      <c r="AV256" s="280" t="s">
        <v>90</v>
      </c>
      <c r="AW256" s="280" t="s">
        <v>31</v>
      </c>
      <c r="AX256" s="280" t="s">
        <v>84</v>
      </c>
      <c r="AY256" s="281" t="s">
        <v>366</v>
      </c>
    </row>
    <row r="257" spans="2:51" s="273" customFormat="1" ht="22.5">
      <c r="B257" s="272"/>
      <c r="D257" s="274" t="s">
        <v>373</v>
      </c>
      <c r="E257" s="275" t="s">
        <v>1</v>
      </c>
      <c r="F257" s="276" t="s">
        <v>6837</v>
      </c>
      <c r="H257" s="275" t="s">
        <v>1</v>
      </c>
      <c r="L257" s="272"/>
      <c r="M257" s="277"/>
      <c r="T257" s="278"/>
      <c r="AT257" s="275" t="s">
        <v>373</v>
      </c>
      <c r="AU257" s="275" t="s">
        <v>84</v>
      </c>
      <c r="AV257" s="273" t="s">
        <v>84</v>
      </c>
      <c r="AW257" s="273" t="s">
        <v>31</v>
      </c>
      <c r="AX257" s="273" t="s">
        <v>77</v>
      </c>
      <c r="AY257" s="275" t="s">
        <v>366</v>
      </c>
    </row>
    <row r="258" spans="2:51" s="273" customFormat="1" ht="33.75">
      <c r="B258" s="272"/>
      <c r="D258" s="274" t="s">
        <v>373</v>
      </c>
      <c r="E258" s="275" t="s">
        <v>1</v>
      </c>
      <c r="F258" s="276" t="s">
        <v>6838</v>
      </c>
      <c r="H258" s="275" t="s">
        <v>1</v>
      </c>
      <c r="L258" s="272"/>
      <c r="M258" s="277"/>
      <c r="T258" s="278"/>
      <c r="AT258" s="275" t="s">
        <v>373</v>
      </c>
      <c r="AU258" s="275" t="s">
        <v>84</v>
      </c>
      <c r="AV258" s="273" t="s">
        <v>84</v>
      </c>
      <c r="AW258" s="273" t="s">
        <v>31</v>
      </c>
      <c r="AX258" s="273" t="s">
        <v>77</v>
      </c>
      <c r="AY258" s="275" t="s">
        <v>366</v>
      </c>
    </row>
    <row r="259" spans="2:51" s="273" customFormat="1" ht="33.75">
      <c r="B259" s="272"/>
      <c r="D259" s="274" t="s">
        <v>373</v>
      </c>
      <c r="E259" s="275" t="s">
        <v>1</v>
      </c>
      <c r="F259" s="276" t="s">
        <v>6839</v>
      </c>
      <c r="H259" s="275" t="s">
        <v>1</v>
      </c>
      <c r="L259" s="272"/>
      <c r="M259" s="277"/>
      <c r="T259" s="278"/>
      <c r="AT259" s="275" t="s">
        <v>373</v>
      </c>
      <c r="AU259" s="275" t="s">
        <v>84</v>
      </c>
      <c r="AV259" s="273" t="s">
        <v>84</v>
      </c>
      <c r="AW259" s="273" t="s">
        <v>31</v>
      </c>
      <c r="AX259" s="273" t="s">
        <v>77</v>
      </c>
      <c r="AY259" s="275" t="s">
        <v>366</v>
      </c>
    </row>
    <row r="260" spans="2:51" s="273" customFormat="1">
      <c r="B260" s="272"/>
      <c r="D260" s="274" t="s">
        <v>373</v>
      </c>
      <c r="E260" s="275" t="s">
        <v>1</v>
      </c>
      <c r="F260" s="276" t="s">
        <v>6686</v>
      </c>
      <c r="H260" s="275" t="s">
        <v>1</v>
      </c>
      <c r="L260" s="272"/>
      <c r="M260" s="277"/>
      <c r="T260" s="278"/>
      <c r="AT260" s="275" t="s">
        <v>373</v>
      </c>
      <c r="AU260" s="275" t="s">
        <v>84</v>
      </c>
      <c r="AV260" s="273" t="s">
        <v>84</v>
      </c>
      <c r="AW260" s="273" t="s">
        <v>31</v>
      </c>
      <c r="AX260" s="273" t="s">
        <v>77</v>
      </c>
      <c r="AY260" s="275" t="s">
        <v>366</v>
      </c>
    </row>
    <row r="261" spans="2:51" s="273" customFormat="1">
      <c r="B261" s="272"/>
      <c r="D261" s="274" t="s">
        <v>373</v>
      </c>
      <c r="E261" s="275" t="s">
        <v>1</v>
      </c>
      <c r="F261" s="276" t="s">
        <v>6770</v>
      </c>
      <c r="H261" s="275" t="s">
        <v>1</v>
      </c>
      <c r="L261" s="272"/>
      <c r="M261" s="277"/>
      <c r="T261" s="278"/>
      <c r="AT261" s="275" t="s">
        <v>373</v>
      </c>
      <c r="AU261" s="275" t="s">
        <v>84</v>
      </c>
      <c r="AV261" s="273" t="s">
        <v>84</v>
      </c>
      <c r="AW261" s="273" t="s">
        <v>31</v>
      </c>
      <c r="AX261" s="273" t="s">
        <v>77</v>
      </c>
      <c r="AY261" s="275" t="s">
        <v>366</v>
      </c>
    </row>
    <row r="262" spans="2:51" s="273" customFormat="1">
      <c r="B262" s="272"/>
      <c r="D262" s="274" t="s">
        <v>373</v>
      </c>
      <c r="E262" s="275" t="s">
        <v>1</v>
      </c>
      <c r="F262" s="276" t="s">
        <v>6688</v>
      </c>
      <c r="H262" s="275" t="s">
        <v>1</v>
      </c>
      <c r="L262" s="272"/>
      <c r="M262" s="277"/>
      <c r="T262" s="278"/>
      <c r="AT262" s="275" t="s">
        <v>373</v>
      </c>
      <c r="AU262" s="275" t="s">
        <v>84</v>
      </c>
      <c r="AV262" s="273" t="s">
        <v>84</v>
      </c>
      <c r="AW262" s="273" t="s">
        <v>31</v>
      </c>
      <c r="AX262" s="273" t="s">
        <v>77</v>
      </c>
      <c r="AY262" s="275" t="s">
        <v>366</v>
      </c>
    </row>
    <row r="263" spans="2:51" s="273" customFormat="1">
      <c r="B263" s="272"/>
      <c r="D263" s="274" t="s">
        <v>373</v>
      </c>
      <c r="E263" s="275" t="s">
        <v>1</v>
      </c>
      <c r="F263" s="276" t="s">
        <v>6689</v>
      </c>
      <c r="H263" s="275" t="s">
        <v>1</v>
      </c>
      <c r="L263" s="272"/>
      <c r="M263" s="277"/>
      <c r="T263" s="278"/>
      <c r="AT263" s="275" t="s">
        <v>373</v>
      </c>
      <c r="AU263" s="275" t="s">
        <v>84</v>
      </c>
      <c r="AV263" s="273" t="s">
        <v>84</v>
      </c>
      <c r="AW263" s="273" t="s">
        <v>31</v>
      </c>
      <c r="AX263" s="273" t="s">
        <v>77</v>
      </c>
      <c r="AY263" s="275" t="s">
        <v>366</v>
      </c>
    </row>
    <row r="264" spans="2:51" s="273" customFormat="1" ht="22.5">
      <c r="B264" s="272"/>
      <c r="D264" s="274" t="s">
        <v>373</v>
      </c>
      <c r="E264" s="275" t="s">
        <v>1</v>
      </c>
      <c r="F264" s="276" t="s">
        <v>6840</v>
      </c>
      <c r="H264" s="275" t="s">
        <v>1</v>
      </c>
      <c r="L264" s="272"/>
      <c r="M264" s="277"/>
      <c r="T264" s="278"/>
      <c r="AT264" s="275" t="s">
        <v>373</v>
      </c>
      <c r="AU264" s="275" t="s">
        <v>84</v>
      </c>
      <c r="AV264" s="273" t="s">
        <v>84</v>
      </c>
      <c r="AW264" s="273" t="s">
        <v>31</v>
      </c>
      <c r="AX264" s="273" t="s">
        <v>77</v>
      </c>
      <c r="AY264" s="275" t="s">
        <v>366</v>
      </c>
    </row>
    <row r="265" spans="2:51" s="273" customFormat="1">
      <c r="B265" s="272"/>
      <c r="D265" s="274" t="s">
        <v>373</v>
      </c>
      <c r="E265" s="275" t="s">
        <v>1</v>
      </c>
      <c r="F265" s="276" t="s">
        <v>6841</v>
      </c>
      <c r="H265" s="275" t="s">
        <v>1</v>
      </c>
      <c r="L265" s="272"/>
      <c r="M265" s="277"/>
      <c r="T265" s="278"/>
      <c r="AT265" s="275" t="s">
        <v>373</v>
      </c>
      <c r="AU265" s="275" t="s">
        <v>84</v>
      </c>
      <c r="AV265" s="273" t="s">
        <v>84</v>
      </c>
      <c r="AW265" s="273" t="s">
        <v>31</v>
      </c>
      <c r="AX265" s="273" t="s">
        <v>77</v>
      </c>
      <c r="AY265" s="275" t="s">
        <v>366</v>
      </c>
    </row>
    <row r="266" spans="2:51" s="273" customFormat="1" ht="33.75">
      <c r="B266" s="272"/>
      <c r="D266" s="274" t="s">
        <v>373</v>
      </c>
      <c r="E266" s="275" t="s">
        <v>1</v>
      </c>
      <c r="F266" s="276" t="s">
        <v>6842</v>
      </c>
      <c r="H266" s="275" t="s">
        <v>1</v>
      </c>
      <c r="L266" s="272"/>
      <c r="M266" s="277"/>
      <c r="T266" s="278"/>
      <c r="AT266" s="275" t="s">
        <v>373</v>
      </c>
      <c r="AU266" s="275" t="s">
        <v>84</v>
      </c>
      <c r="AV266" s="273" t="s">
        <v>84</v>
      </c>
      <c r="AW266" s="273" t="s">
        <v>31</v>
      </c>
      <c r="AX266" s="273" t="s">
        <v>77</v>
      </c>
      <c r="AY266" s="275" t="s">
        <v>366</v>
      </c>
    </row>
    <row r="267" spans="2:51" s="273" customFormat="1">
      <c r="B267" s="272"/>
      <c r="D267" s="274" t="s">
        <v>373</v>
      </c>
      <c r="E267" s="275" t="s">
        <v>1</v>
      </c>
      <c r="F267" s="276" t="s">
        <v>6843</v>
      </c>
      <c r="H267" s="275" t="s">
        <v>1</v>
      </c>
      <c r="L267" s="272"/>
      <c r="M267" s="277"/>
      <c r="T267" s="278"/>
      <c r="AT267" s="275" t="s">
        <v>373</v>
      </c>
      <c r="AU267" s="275" t="s">
        <v>84</v>
      </c>
      <c r="AV267" s="273" t="s">
        <v>84</v>
      </c>
      <c r="AW267" s="273" t="s">
        <v>31</v>
      </c>
      <c r="AX267" s="273" t="s">
        <v>77</v>
      </c>
      <c r="AY267" s="275" t="s">
        <v>366</v>
      </c>
    </row>
    <row r="268" spans="2:51" s="273" customFormat="1">
      <c r="B268" s="272"/>
      <c r="D268" s="274" t="s">
        <v>373</v>
      </c>
      <c r="E268" s="275" t="s">
        <v>1</v>
      </c>
      <c r="F268" s="276" t="s">
        <v>6688</v>
      </c>
      <c r="H268" s="275" t="s">
        <v>1</v>
      </c>
      <c r="L268" s="272"/>
      <c r="M268" s="277"/>
      <c r="T268" s="278"/>
      <c r="AT268" s="275" t="s">
        <v>373</v>
      </c>
      <c r="AU268" s="275" t="s">
        <v>84</v>
      </c>
      <c r="AV268" s="273" t="s">
        <v>84</v>
      </c>
      <c r="AW268" s="273" t="s">
        <v>31</v>
      </c>
      <c r="AX268" s="273" t="s">
        <v>77</v>
      </c>
      <c r="AY268" s="275" t="s">
        <v>366</v>
      </c>
    </row>
    <row r="269" spans="2:51" s="273" customFormat="1">
      <c r="B269" s="272"/>
      <c r="D269" s="274" t="s">
        <v>373</v>
      </c>
      <c r="E269" s="275" t="s">
        <v>1</v>
      </c>
      <c r="F269" s="276" t="s">
        <v>6694</v>
      </c>
      <c r="H269" s="275" t="s">
        <v>1</v>
      </c>
      <c r="L269" s="272"/>
      <c r="M269" s="277"/>
      <c r="T269" s="278"/>
      <c r="AT269" s="275" t="s">
        <v>373</v>
      </c>
      <c r="AU269" s="275" t="s">
        <v>84</v>
      </c>
      <c r="AV269" s="273" t="s">
        <v>84</v>
      </c>
      <c r="AW269" s="273" t="s">
        <v>31</v>
      </c>
      <c r="AX269" s="273" t="s">
        <v>77</v>
      </c>
      <c r="AY269" s="275" t="s">
        <v>366</v>
      </c>
    </row>
    <row r="270" spans="2:51" s="273" customFormat="1">
      <c r="B270" s="272"/>
      <c r="D270" s="274" t="s">
        <v>373</v>
      </c>
      <c r="E270" s="275" t="s">
        <v>1</v>
      </c>
      <c r="F270" s="276" t="s">
        <v>6688</v>
      </c>
      <c r="H270" s="275" t="s">
        <v>1</v>
      </c>
      <c r="L270" s="272"/>
      <c r="M270" s="277"/>
      <c r="T270" s="278"/>
      <c r="AT270" s="275" t="s">
        <v>373</v>
      </c>
      <c r="AU270" s="275" t="s">
        <v>84</v>
      </c>
      <c r="AV270" s="273" t="s">
        <v>84</v>
      </c>
      <c r="AW270" s="273" t="s">
        <v>31</v>
      </c>
      <c r="AX270" s="273" t="s">
        <v>77</v>
      </c>
      <c r="AY270" s="275" t="s">
        <v>366</v>
      </c>
    </row>
    <row r="271" spans="2:51" s="273" customFormat="1">
      <c r="B271" s="272"/>
      <c r="D271" s="274" t="s">
        <v>373</v>
      </c>
      <c r="E271" s="275" t="s">
        <v>1</v>
      </c>
      <c r="F271" s="276" t="s">
        <v>6695</v>
      </c>
      <c r="H271" s="275" t="s">
        <v>1</v>
      </c>
      <c r="L271" s="272"/>
      <c r="M271" s="277"/>
      <c r="T271" s="278"/>
      <c r="AT271" s="275" t="s">
        <v>373</v>
      </c>
      <c r="AU271" s="275" t="s">
        <v>84</v>
      </c>
      <c r="AV271" s="273" t="s">
        <v>84</v>
      </c>
      <c r="AW271" s="273" t="s">
        <v>31</v>
      </c>
      <c r="AX271" s="273" t="s">
        <v>77</v>
      </c>
      <c r="AY271" s="275" t="s">
        <v>366</v>
      </c>
    </row>
    <row r="272" spans="2:51" s="273" customFormat="1">
      <c r="B272" s="272"/>
      <c r="D272" s="274" t="s">
        <v>373</v>
      </c>
      <c r="E272" s="275" t="s">
        <v>1</v>
      </c>
      <c r="F272" s="276" t="s">
        <v>6768</v>
      </c>
      <c r="H272" s="275" t="s">
        <v>1</v>
      </c>
      <c r="L272" s="272"/>
      <c r="M272" s="277"/>
      <c r="T272" s="278"/>
      <c r="AT272" s="275" t="s">
        <v>373</v>
      </c>
      <c r="AU272" s="275" t="s">
        <v>84</v>
      </c>
      <c r="AV272" s="273" t="s">
        <v>84</v>
      </c>
      <c r="AW272" s="273" t="s">
        <v>31</v>
      </c>
      <c r="AX272" s="273" t="s">
        <v>77</v>
      </c>
      <c r="AY272" s="275" t="s">
        <v>366</v>
      </c>
    </row>
    <row r="273" spans="2:65" s="273" customFormat="1">
      <c r="B273" s="272"/>
      <c r="D273" s="274" t="s">
        <v>373</v>
      </c>
      <c r="E273" s="275" t="s">
        <v>1</v>
      </c>
      <c r="F273" s="276" t="s">
        <v>6841</v>
      </c>
      <c r="H273" s="275" t="s">
        <v>1</v>
      </c>
      <c r="L273" s="272"/>
      <c r="M273" s="277"/>
      <c r="T273" s="278"/>
      <c r="AT273" s="275" t="s">
        <v>373</v>
      </c>
      <c r="AU273" s="275" t="s">
        <v>84</v>
      </c>
      <c r="AV273" s="273" t="s">
        <v>84</v>
      </c>
      <c r="AW273" s="273" t="s">
        <v>31</v>
      </c>
      <c r="AX273" s="273" t="s">
        <v>77</v>
      </c>
      <c r="AY273" s="275" t="s">
        <v>366</v>
      </c>
    </row>
    <row r="274" spans="2:65" s="273" customFormat="1">
      <c r="B274" s="272"/>
      <c r="D274" s="274" t="s">
        <v>373</v>
      </c>
      <c r="E274" s="275" t="s">
        <v>1</v>
      </c>
      <c r="F274" s="276" t="s">
        <v>6768</v>
      </c>
      <c r="H274" s="275" t="s">
        <v>1</v>
      </c>
      <c r="L274" s="272"/>
      <c r="M274" s="277"/>
      <c r="T274" s="278"/>
      <c r="AT274" s="275" t="s">
        <v>373</v>
      </c>
      <c r="AU274" s="275" t="s">
        <v>84</v>
      </c>
      <c r="AV274" s="273" t="s">
        <v>84</v>
      </c>
      <c r="AW274" s="273" t="s">
        <v>31</v>
      </c>
      <c r="AX274" s="273" t="s">
        <v>77</v>
      </c>
      <c r="AY274" s="275" t="s">
        <v>366</v>
      </c>
    </row>
    <row r="275" spans="2:65" s="273" customFormat="1">
      <c r="B275" s="272"/>
      <c r="D275" s="274" t="s">
        <v>373</v>
      </c>
      <c r="E275" s="275" t="s">
        <v>1</v>
      </c>
      <c r="F275" s="276" t="s">
        <v>6688</v>
      </c>
      <c r="H275" s="275" t="s">
        <v>1</v>
      </c>
      <c r="L275" s="272"/>
      <c r="M275" s="277"/>
      <c r="T275" s="278"/>
      <c r="AT275" s="275" t="s">
        <v>373</v>
      </c>
      <c r="AU275" s="275" t="s">
        <v>84</v>
      </c>
      <c r="AV275" s="273" t="s">
        <v>84</v>
      </c>
      <c r="AW275" s="273" t="s">
        <v>31</v>
      </c>
      <c r="AX275" s="273" t="s">
        <v>77</v>
      </c>
      <c r="AY275" s="275" t="s">
        <v>366</v>
      </c>
    </row>
    <row r="276" spans="2:65" s="273" customFormat="1">
      <c r="B276" s="272"/>
      <c r="D276" s="274" t="s">
        <v>373</v>
      </c>
      <c r="E276" s="275" t="s">
        <v>1</v>
      </c>
      <c r="F276" s="276" t="s">
        <v>6770</v>
      </c>
      <c r="H276" s="275" t="s">
        <v>1</v>
      </c>
      <c r="L276" s="272"/>
      <c r="M276" s="277"/>
      <c r="T276" s="278"/>
      <c r="AT276" s="275" t="s">
        <v>373</v>
      </c>
      <c r="AU276" s="275" t="s">
        <v>84</v>
      </c>
      <c r="AV276" s="273" t="s">
        <v>84</v>
      </c>
      <c r="AW276" s="273" t="s">
        <v>31</v>
      </c>
      <c r="AX276" s="273" t="s">
        <v>77</v>
      </c>
      <c r="AY276" s="275" t="s">
        <v>366</v>
      </c>
    </row>
    <row r="277" spans="2:65" s="273" customFormat="1">
      <c r="B277" s="272"/>
      <c r="D277" s="274" t="s">
        <v>373</v>
      </c>
      <c r="E277" s="275" t="s">
        <v>1</v>
      </c>
      <c r="F277" s="276" t="s">
        <v>6771</v>
      </c>
      <c r="H277" s="275" t="s">
        <v>1</v>
      </c>
      <c r="L277" s="272"/>
      <c r="M277" s="277"/>
      <c r="T277" s="278"/>
      <c r="AT277" s="275" t="s">
        <v>373</v>
      </c>
      <c r="AU277" s="275" t="s">
        <v>84</v>
      </c>
      <c r="AV277" s="273" t="s">
        <v>84</v>
      </c>
      <c r="AW277" s="273" t="s">
        <v>31</v>
      </c>
      <c r="AX277" s="273" t="s">
        <v>77</v>
      </c>
      <c r="AY277" s="275" t="s">
        <v>366</v>
      </c>
    </row>
    <row r="278" spans="2:65" s="273" customFormat="1">
      <c r="B278" s="272"/>
      <c r="D278" s="274" t="s">
        <v>373</v>
      </c>
      <c r="E278" s="275" t="s">
        <v>1</v>
      </c>
      <c r="F278" s="276" t="s">
        <v>6772</v>
      </c>
      <c r="H278" s="275" t="s">
        <v>1</v>
      </c>
      <c r="L278" s="272"/>
      <c r="M278" s="277"/>
      <c r="T278" s="278"/>
      <c r="AT278" s="275" t="s">
        <v>373</v>
      </c>
      <c r="AU278" s="275" t="s">
        <v>84</v>
      </c>
      <c r="AV278" s="273" t="s">
        <v>84</v>
      </c>
      <c r="AW278" s="273" t="s">
        <v>31</v>
      </c>
      <c r="AX278" s="273" t="s">
        <v>77</v>
      </c>
      <c r="AY278" s="275" t="s">
        <v>366</v>
      </c>
    </row>
    <row r="279" spans="2:65" s="74" customFormat="1" ht="33" customHeight="1">
      <c r="B279" s="73"/>
      <c r="C279" s="260" t="s">
        <v>953</v>
      </c>
      <c r="D279" s="260" t="s">
        <v>368</v>
      </c>
      <c r="E279" s="261" t="s">
        <v>6844</v>
      </c>
      <c r="F279" s="262" t="s">
        <v>6784</v>
      </c>
      <c r="G279" s="263" t="s">
        <v>630</v>
      </c>
      <c r="H279" s="264">
        <v>1</v>
      </c>
      <c r="I279" s="26"/>
      <c r="J279" s="266">
        <f t="shared" ref="J279:J310" si="25">ROUND(I279*H279,2)</f>
        <v>0</v>
      </c>
      <c r="K279" s="267"/>
      <c r="L279" s="73"/>
      <c r="M279" s="27" t="s">
        <v>1</v>
      </c>
      <c r="N279" s="233" t="s">
        <v>43</v>
      </c>
      <c r="P279" s="269">
        <f t="shared" ref="P279:P310" si="26">O279*H279</f>
        <v>0</v>
      </c>
      <c r="Q279" s="269">
        <v>0</v>
      </c>
      <c r="R279" s="269">
        <f t="shared" ref="R279:R310" si="27">Q279*H279</f>
        <v>0</v>
      </c>
      <c r="S279" s="269">
        <v>0</v>
      </c>
      <c r="T279" s="270">
        <f t="shared" ref="T279:T310" si="28">S279*H279</f>
        <v>0</v>
      </c>
      <c r="AR279" s="271" t="s">
        <v>495</v>
      </c>
      <c r="AT279" s="271" t="s">
        <v>368</v>
      </c>
      <c r="AU279" s="271" t="s">
        <v>84</v>
      </c>
      <c r="AY279" s="53" t="s">
        <v>366</v>
      </c>
      <c r="BE279" s="179">
        <f t="shared" ref="BE279:BE310" si="29">IF(N279="základná",J279,0)</f>
        <v>0</v>
      </c>
      <c r="BF279" s="179">
        <f t="shared" ref="BF279:BF310" si="30">IF(N279="znížená",J279,0)</f>
        <v>0</v>
      </c>
      <c r="BG279" s="179">
        <f t="shared" ref="BG279:BG310" si="31">IF(N279="zákl. prenesená",J279,0)</f>
        <v>0</v>
      </c>
      <c r="BH279" s="179">
        <f t="shared" ref="BH279:BH310" si="32">IF(N279="zníž. prenesená",J279,0)</f>
        <v>0</v>
      </c>
      <c r="BI279" s="179">
        <f t="shared" ref="BI279:BI310" si="33">IF(N279="nulová",J279,0)</f>
        <v>0</v>
      </c>
      <c r="BJ279" s="53" t="s">
        <v>90</v>
      </c>
      <c r="BK279" s="179">
        <f t="shared" ref="BK279:BK310" si="34">ROUND(I279*H279,2)</f>
        <v>0</v>
      </c>
      <c r="BL279" s="53" t="s">
        <v>495</v>
      </c>
      <c r="BM279" s="271" t="s">
        <v>2940</v>
      </c>
    </row>
    <row r="280" spans="2:65" s="74" customFormat="1" ht="16.5" customHeight="1">
      <c r="B280" s="73"/>
      <c r="C280" s="260" t="s">
        <v>1003</v>
      </c>
      <c r="D280" s="260" t="s">
        <v>368</v>
      </c>
      <c r="E280" s="261" t="s">
        <v>6845</v>
      </c>
      <c r="F280" s="262" t="s">
        <v>6702</v>
      </c>
      <c r="G280" s="263" t="s">
        <v>630</v>
      </c>
      <c r="H280" s="264">
        <v>1</v>
      </c>
      <c r="I280" s="26"/>
      <c r="J280" s="266">
        <f t="shared" si="25"/>
        <v>0</v>
      </c>
      <c r="K280" s="267"/>
      <c r="L280" s="73"/>
      <c r="M280" s="27" t="s">
        <v>1</v>
      </c>
      <c r="N280" s="233" t="s">
        <v>43</v>
      </c>
      <c r="P280" s="269">
        <f t="shared" si="26"/>
        <v>0</v>
      </c>
      <c r="Q280" s="269">
        <v>0</v>
      </c>
      <c r="R280" s="269">
        <f t="shared" si="27"/>
        <v>0</v>
      </c>
      <c r="S280" s="269">
        <v>0</v>
      </c>
      <c r="T280" s="270">
        <f t="shared" si="28"/>
        <v>0</v>
      </c>
      <c r="AR280" s="271" t="s">
        <v>495</v>
      </c>
      <c r="AT280" s="271" t="s">
        <v>368</v>
      </c>
      <c r="AU280" s="271" t="s">
        <v>84</v>
      </c>
      <c r="AY280" s="53" t="s">
        <v>366</v>
      </c>
      <c r="BE280" s="179">
        <f t="shared" si="29"/>
        <v>0</v>
      </c>
      <c r="BF280" s="179">
        <f t="shared" si="30"/>
        <v>0</v>
      </c>
      <c r="BG280" s="179">
        <f t="shared" si="31"/>
        <v>0</v>
      </c>
      <c r="BH280" s="179">
        <f t="shared" si="32"/>
        <v>0</v>
      </c>
      <c r="BI280" s="179">
        <f t="shared" si="33"/>
        <v>0</v>
      </c>
      <c r="BJ280" s="53" t="s">
        <v>90</v>
      </c>
      <c r="BK280" s="179">
        <f t="shared" si="34"/>
        <v>0</v>
      </c>
      <c r="BL280" s="53" t="s">
        <v>495</v>
      </c>
      <c r="BM280" s="271" t="s">
        <v>2949</v>
      </c>
    </row>
    <row r="281" spans="2:65" s="74" customFormat="1" ht="16.5" customHeight="1">
      <c r="B281" s="73"/>
      <c r="C281" s="260" t="s">
        <v>1019</v>
      </c>
      <c r="D281" s="260" t="s">
        <v>368</v>
      </c>
      <c r="E281" s="261" t="s">
        <v>6846</v>
      </c>
      <c r="F281" s="262" t="s">
        <v>6704</v>
      </c>
      <c r="G281" s="263" t="s">
        <v>6705</v>
      </c>
      <c r="H281" s="264">
        <v>140</v>
      </c>
      <c r="I281" s="26"/>
      <c r="J281" s="266">
        <f t="shared" si="25"/>
        <v>0</v>
      </c>
      <c r="K281" s="267"/>
      <c r="L281" s="73"/>
      <c r="M281" s="27" t="s">
        <v>1</v>
      </c>
      <c r="N281" s="233" t="s">
        <v>43</v>
      </c>
      <c r="P281" s="269">
        <f t="shared" si="26"/>
        <v>0</v>
      </c>
      <c r="Q281" s="269">
        <v>0</v>
      </c>
      <c r="R281" s="269">
        <f t="shared" si="27"/>
        <v>0</v>
      </c>
      <c r="S281" s="269">
        <v>0</v>
      </c>
      <c r="T281" s="270">
        <f t="shared" si="28"/>
        <v>0</v>
      </c>
      <c r="AR281" s="271" t="s">
        <v>495</v>
      </c>
      <c r="AT281" s="271" t="s">
        <v>368</v>
      </c>
      <c r="AU281" s="271" t="s">
        <v>84</v>
      </c>
      <c r="AY281" s="53" t="s">
        <v>366</v>
      </c>
      <c r="BE281" s="179">
        <f t="shared" si="29"/>
        <v>0</v>
      </c>
      <c r="BF281" s="179">
        <f t="shared" si="30"/>
        <v>0</v>
      </c>
      <c r="BG281" s="179">
        <f t="shared" si="31"/>
        <v>0</v>
      </c>
      <c r="BH281" s="179">
        <f t="shared" si="32"/>
        <v>0</v>
      </c>
      <c r="BI281" s="179">
        <f t="shared" si="33"/>
        <v>0</v>
      </c>
      <c r="BJ281" s="53" t="s">
        <v>90</v>
      </c>
      <c r="BK281" s="179">
        <f t="shared" si="34"/>
        <v>0</v>
      </c>
      <c r="BL281" s="53" t="s">
        <v>495</v>
      </c>
      <c r="BM281" s="271" t="s">
        <v>2957</v>
      </c>
    </row>
    <row r="282" spans="2:65" s="74" customFormat="1" ht="24.2" customHeight="1">
      <c r="B282" s="73"/>
      <c r="C282" s="311" t="s">
        <v>1027</v>
      </c>
      <c r="D282" s="311" t="s">
        <v>368</v>
      </c>
      <c r="E282" s="312" t="s">
        <v>6847</v>
      </c>
      <c r="F282" s="313" t="s">
        <v>6848</v>
      </c>
      <c r="G282" s="314" t="s">
        <v>630</v>
      </c>
      <c r="H282" s="315">
        <v>2</v>
      </c>
      <c r="I282" s="26"/>
      <c r="J282" s="266">
        <f t="shared" si="25"/>
        <v>0</v>
      </c>
      <c r="K282" s="267"/>
      <c r="L282" s="73"/>
      <c r="M282" s="27" t="s">
        <v>1</v>
      </c>
      <c r="N282" s="233" t="s">
        <v>43</v>
      </c>
      <c r="P282" s="269">
        <f t="shared" si="26"/>
        <v>0</v>
      </c>
      <c r="Q282" s="269">
        <v>0</v>
      </c>
      <c r="R282" s="269">
        <f t="shared" si="27"/>
        <v>0</v>
      </c>
      <c r="S282" s="269">
        <v>0</v>
      </c>
      <c r="T282" s="270">
        <f t="shared" si="28"/>
        <v>0</v>
      </c>
      <c r="AR282" s="271" t="s">
        <v>495</v>
      </c>
      <c r="AT282" s="271" t="s">
        <v>368</v>
      </c>
      <c r="AU282" s="271" t="s">
        <v>84</v>
      </c>
      <c r="AY282" s="53" t="s">
        <v>366</v>
      </c>
      <c r="BE282" s="179">
        <f t="shared" si="29"/>
        <v>0</v>
      </c>
      <c r="BF282" s="179">
        <f t="shared" si="30"/>
        <v>0</v>
      </c>
      <c r="BG282" s="179">
        <f t="shared" si="31"/>
        <v>0</v>
      </c>
      <c r="BH282" s="179">
        <f t="shared" si="32"/>
        <v>0</v>
      </c>
      <c r="BI282" s="179">
        <f t="shared" si="33"/>
        <v>0</v>
      </c>
      <c r="BJ282" s="53" t="s">
        <v>90</v>
      </c>
      <c r="BK282" s="179">
        <f t="shared" si="34"/>
        <v>0</v>
      </c>
      <c r="BL282" s="53" t="s">
        <v>495</v>
      </c>
      <c r="BM282" s="271" t="s">
        <v>2969</v>
      </c>
    </row>
    <row r="283" spans="2:65" s="74" customFormat="1" ht="16.5" customHeight="1">
      <c r="B283" s="73"/>
      <c r="C283" s="260" t="s">
        <v>1046</v>
      </c>
      <c r="D283" s="260" t="s">
        <v>368</v>
      </c>
      <c r="E283" s="261" t="s">
        <v>6849</v>
      </c>
      <c r="F283" s="262" t="s">
        <v>6709</v>
      </c>
      <c r="G283" s="263" t="s">
        <v>6710</v>
      </c>
      <c r="H283" s="264">
        <v>2</v>
      </c>
      <c r="I283" s="26"/>
      <c r="J283" s="266">
        <f t="shared" si="25"/>
        <v>0</v>
      </c>
      <c r="K283" s="267"/>
      <c r="L283" s="73"/>
      <c r="M283" s="27" t="s">
        <v>1</v>
      </c>
      <c r="N283" s="233" t="s">
        <v>43</v>
      </c>
      <c r="P283" s="269">
        <f t="shared" si="26"/>
        <v>0</v>
      </c>
      <c r="Q283" s="269">
        <v>0</v>
      </c>
      <c r="R283" s="269">
        <f t="shared" si="27"/>
        <v>0</v>
      </c>
      <c r="S283" s="269">
        <v>0</v>
      </c>
      <c r="T283" s="270">
        <f t="shared" si="28"/>
        <v>0</v>
      </c>
      <c r="AR283" s="271" t="s">
        <v>495</v>
      </c>
      <c r="AT283" s="271" t="s">
        <v>368</v>
      </c>
      <c r="AU283" s="271" t="s">
        <v>84</v>
      </c>
      <c r="AY283" s="53" t="s">
        <v>366</v>
      </c>
      <c r="BE283" s="179">
        <f t="shared" si="29"/>
        <v>0</v>
      </c>
      <c r="BF283" s="179">
        <f t="shared" si="30"/>
        <v>0</v>
      </c>
      <c r="BG283" s="179">
        <f t="shared" si="31"/>
        <v>0</v>
      </c>
      <c r="BH283" s="179">
        <f t="shared" si="32"/>
        <v>0</v>
      </c>
      <c r="BI283" s="179">
        <f t="shared" si="33"/>
        <v>0</v>
      </c>
      <c r="BJ283" s="53" t="s">
        <v>90</v>
      </c>
      <c r="BK283" s="179">
        <f t="shared" si="34"/>
        <v>0</v>
      </c>
      <c r="BL283" s="53" t="s">
        <v>495</v>
      </c>
      <c r="BM283" s="271" t="s">
        <v>3001</v>
      </c>
    </row>
    <row r="284" spans="2:65" s="74" customFormat="1" ht="16.5" customHeight="1">
      <c r="B284" s="73"/>
      <c r="C284" s="260" t="s">
        <v>1060</v>
      </c>
      <c r="D284" s="260" t="s">
        <v>368</v>
      </c>
      <c r="E284" s="261" t="s">
        <v>6850</v>
      </c>
      <c r="F284" s="262" t="s">
        <v>6712</v>
      </c>
      <c r="G284" s="263" t="s">
        <v>630</v>
      </c>
      <c r="H284" s="264">
        <v>2</v>
      </c>
      <c r="I284" s="26"/>
      <c r="J284" s="266">
        <f t="shared" si="25"/>
        <v>0</v>
      </c>
      <c r="K284" s="267"/>
      <c r="L284" s="73"/>
      <c r="M284" s="27" t="s">
        <v>1</v>
      </c>
      <c r="N284" s="233" t="s">
        <v>43</v>
      </c>
      <c r="P284" s="269">
        <f t="shared" si="26"/>
        <v>0</v>
      </c>
      <c r="Q284" s="269">
        <v>0</v>
      </c>
      <c r="R284" s="269">
        <f t="shared" si="27"/>
        <v>0</v>
      </c>
      <c r="S284" s="269">
        <v>0</v>
      </c>
      <c r="T284" s="270">
        <f t="shared" si="28"/>
        <v>0</v>
      </c>
      <c r="AR284" s="271" t="s">
        <v>495</v>
      </c>
      <c r="AT284" s="271" t="s">
        <v>368</v>
      </c>
      <c r="AU284" s="271" t="s">
        <v>84</v>
      </c>
      <c r="AY284" s="53" t="s">
        <v>366</v>
      </c>
      <c r="BE284" s="179">
        <f t="shared" si="29"/>
        <v>0</v>
      </c>
      <c r="BF284" s="179">
        <f t="shared" si="30"/>
        <v>0</v>
      </c>
      <c r="BG284" s="179">
        <f t="shared" si="31"/>
        <v>0</v>
      </c>
      <c r="BH284" s="179">
        <f t="shared" si="32"/>
        <v>0</v>
      </c>
      <c r="BI284" s="179">
        <f t="shared" si="33"/>
        <v>0</v>
      </c>
      <c r="BJ284" s="53" t="s">
        <v>90</v>
      </c>
      <c r="BK284" s="179">
        <f t="shared" si="34"/>
        <v>0</v>
      </c>
      <c r="BL284" s="53" t="s">
        <v>495</v>
      </c>
      <c r="BM284" s="271" t="s">
        <v>3017</v>
      </c>
    </row>
    <row r="285" spans="2:65" s="74" customFormat="1" ht="16.5" customHeight="1">
      <c r="B285" s="73"/>
      <c r="C285" s="260" t="s">
        <v>1068</v>
      </c>
      <c r="D285" s="260" t="s">
        <v>368</v>
      </c>
      <c r="E285" s="261" t="s">
        <v>6851</v>
      </c>
      <c r="F285" s="262" t="s">
        <v>6714</v>
      </c>
      <c r="G285" s="263" t="s">
        <v>630</v>
      </c>
      <c r="H285" s="264">
        <v>2</v>
      </c>
      <c r="I285" s="26"/>
      <c r="J285" s="266">
        <f t="shared" si="25"/>
        <v>0</v>
      </c>
      <c r="K285" s="267"/>
      <c r="L285" s="73"/>
      <c r="M285" s="27" t="s">
        <v>1</v>
      </c>
      <c r="N285" s="233" t="s">
        <v>43</v>
      </c>
      <c r="P285" s="269">
        <f t="shared" si="26"/>
        <v>0</v>
      </c>
      <c r="Q285" s="269">
        <v>0</v>
      </c>
      <c r="R285" s="269">
        <f t="shared" si="27"/>
        <v>0</v>
      </c>
      <c r="S285" s="269">
        <v>0</v>
      </c>
      <c r="T285" s="270">
        <f t="shared" si="28"/>
        <v>0</v>
      </c>
      <c r="AR285" s="271" t="s">
        <v>495</v>
      </c>
      <c r="AT285" s="271" t="s">
        <v>368</v>
      </c>
      <c r="AU285" s="271" t="s">
        <v>84</v>
      </c>
      <c r="AY285" s="53" t="s">
        <v>366</v>
      </c>
      <c r="BE285" s="179">
        <f t="shared" si="29"/>
        <v>0</v>
      </c>
      <c r="BF285" s="179">
        <f t="shared" si="30"/>
        <v>0</v>
      </c>
      <c r="BG285" s="179">
        <f t="shared" si="31"/>
        <v>0</v>
      </c>
      <c r="BH285" s="179">
        <f t="shared" si="32"/>
        <v>0</v>
      </c>
      <c r="BI285" s="179">
        <f t="shared" si="33"/>
        <v>0</v>
      </c>
      <c r="BJ285" s="53" t="s">
        <v>90</v>
      </c>
      <c r="BK285" s="179">
        <f t="shared" si="34"/>
        <v>0</v>
      </c>
      <c r="BL285" s="53" t="s">
        <v>495</v>
      </c>
      <c r="BM285" s="271" t="s">
        <v>3140</v>
      </c>
    </row>
    <row r="286" spans="2:65" s="74" customFormat="1" ht="16.5" customHeight="1">
      <c r="B286" s="73"/>
      <c r="C286" s="260" t="s">
        <v>1080</v>
      </c>
      <c r="D286" s="260" t="s">
        <v>368</v>
      </c>
      <c r="E286" s="261" t="s">
        <v>6852</v>
      </c>
      <c r="F286" s="262" t="s">
        <v>6716</v>
      </c>
      <c r="G286" s="263" t="s">
        <v>2780</v>
      </c>
      <c r="H286" s="264">
        <v>2</v>
      </c>
      <c r="I286" s="26"/>
      <c r="J286" s="266">
        <f t="shared" si="25"/>
        <v>0</v>
      </c>
      <c r="K286" s="267"/>
      <c r="L286" s="73"/>
      <c r="M286" s="27" t="s">
        <v>1</v>
      </c>
      <c r="N286" s="233" t="s">
        <v>43</v>
      </c>
      <c r="P286" s="269">
        <f t="shared" si="26"/>
        <v>0</v>
      </c>
      <c r="Q286" s="269">
        <v>0</v>
      </c>
      <c r="R286" s="269">
        <f t="shared" si="27"/>
        <v>0</v>
      </c>
      <c r="S286" s="269">
        <v>0</v>
      </c>
      <c r="T286" s="270">
        <f t="shared" si="28"/>
        <v>0</v>
      </c>
      <c r="AR286" s="271" t="s">
        <v>495</v>
      </c>
      <c r="AT286" s="271" t="s">
        <v>368</v>
      </c>
      <c r="AU286" s="271" t="s">
        <v>84</v>
      </c>
      <c r="AY286" s="53" t="s">
        <v>366</v>
      </c>
      <c r="BE286" s="179">
        <f t="shared" si="29"/>
        <v>0</v>
      </c>
      <c r="BF286" s="179">
        <f t="shared" si="30"/>
        <v>0</v>
      </c>
      <c r="BG286" s="179">
        <f t="shared" si="31"/>
        <v>0</v>
      </c>
      <c r="BH286" s="179">
        <f t="shared" si="32"/>
        <v>0</v>
      </c>
      <c r="BI286" s="179">
        <f t="shared" si="33"/>
        <v>0</v>
      </c>
      <c r="BJ286" s="53" t="s">
        <v>90</v>
      </c>
      <c r="BK286" s="179">
        <f t="shared" si="34"/>
        <v>0</v>
      </c>
      <c r="BL286" s="53" t="s">
        <v>495</v>
      </c>
      <c r="BM286" s="271" t="s">
        <v>3156</v>
      </c>
    </row>
    <row r="287" spans="2:65" s="74" customFormat="1" ht="24.2" customHeight="1">
      <c r="B287" s="73"/>
      <c r="C287" s="260" t="s">
        <v>1146</v>
      </c>
      <c r="D287" s="260" t="s">
        <v>368</v>
      </c>
      <c r="E287" s="261" t="s">
        <v>6853</v>
      </c>
      <c r="F287" s="262" t="s">
        <v>6794</v>
      </c>
      <c r="G287" s="263" t="s">
        <v>6705</v>
      </c>
      <c r="H287" s="264">
        <v>40</v>
      </c>
      <c r="I287" s="26"/>
      <c r="J287" s="266">
        <f t="shared" si="25"/>
        <v>0</v>
      </c>
      <c r="K287" s="267"/>
      <c r="L287" s="73"/>
      <c r="M287" s="27" t="s">
        <v>1</v>
      </c>
      <c r="N287" s="233" t="s">
        <v>43</v>
      </c>
      <c r="P287" s="269">
        <f t="shared" si="26"/>
        <v>0</v>
      </c>
      <c r="Q287" s="269">
        <v>0</v>
      </c>
      <c r="R287" s="269">
        <f t="shared" si="27"/>
        <v>0</v>
      </c>
      <c r="S287" s="269">
        <v>0</v>
      </c>
      <c r="T287" s="270">
        <f t="shared" si="28"/>
        <v>0</v>
      </c>
      <c r="AR287" s="271" t="s">
        <v>495</v>
      </c>
      <c r="AT287" s="271" t="s">
        <v>368</v>
      </c>
      <c r="AU287" s="271" t="s">
        <v>84</v>
      </c>
      <c r="AY287" s="53" t="s">
        <v>366</v>
      </c>
      <c r="BE287" s="179">
        <f t="shared" si="29"/>
        <v>0</v>
      </c>
      <c r="BF287" s="179">
        <f t="shared" si="30"/>
        <v>0</v>
      </c>
      <c r="BG287" s="179">
        <f t="shared" si="31"/>
        <v>0</v>
      </c>
      <c r="BH287" s="179">
        <f t="shared" si="32"/>
        <v>0</v>
      </c>
      <c r="BI287" s="179">
        <f t="shared" si="33"/>
        <v>0</v>
      </c>
      <c r="BJ287" s="53" t="s">
        <v>90</v>
      </c>
      <c r="BK287" s="179">
        <f t="shared" si="34"/>
        <v>0</v>
      </c>
      <c r="BL287" s="53" t="s">
        <v>495</v>
      </c>
      <c r="BM287" s="271" t="s">
        <v>3168</v>
      </c>
    </row>
    <row r="288" spans="2:65" s="74" customFormat="1" ht="16.5" customHeight="1">
      <c r="B288" s="73"/>
      <c r="C288" s="260" t="s">
        <v>1161</v>
      </c>
      <c r="D288" s="260" t="s">
        <v>368</v>
      </c>
      <c r="E288" s="261" t="s">
        <v>6854</v>
      </c>
      <c r="F288" s="262" t="s">
        <v>6704</v>
      </c>
      <c r="G288" s="263" t="s">
        <v>6705</v>
      </c>
      <c r="H288" s="264">
        <v>40</v>
      </c>
      <c r="I288" s="26"/>
      <c r="J288" s="266">
        <f t="shared" si="25"/>
        <v>0</v>
      </c>
      <c r="K288" s="267"/>
      <c r="L288" s="73"/>
      <c r="M288" s="27" t="s">
        <v>1</v>
      </c>
      <c r="N288" s="233" t="s">
        <v>43</v>
      </c>
      <c r="P288" s="269">
        <f t="shared" si="26"/>
        <v>0</v>
      </c>
      <c r="Q288" s="269">
        <v>0</v>
      </c>
      <c r="R288" s="269">
        <f t="shared" si="27"/>
        <v>0</v>
      </c>
      <c r="S288" s="269">
        <v>0</v>
      </c>
      <c r="T288" s="270">
        <f t="shared" si="28"/>
        <v>0</v>
      </c>
      <c r="AR288" s="271" t="s">
        <v>495</v>
      </c>
      <c r="AT288" s="271" t="s">
        <v>368</v>
      </c>
      <c r="AU288" s="271" t="s">
        <v>84</v>
      </c>
      <c r="AY288" s="53" t="s">
        <v>366</v>
      </c>
      <c r="BE288" s="179">
        <f t="shared" si="29"/>
        <v>0</v>
      </c>
      <c r="BF288" s="179">
        <f t="shared" si="30"/>
        <v>0</v>
      </c>
      <c r="BG288" s="179">
        <f t="shared" si="31"/>
        <v>0</v>
      </c>
      <c r="BH288" s="179">
        <f t="shared" si="32"/>
        <v>0</v>
      </c>
      <c r="BI288" s="179">
        <f t="shared" si="33"/>
        <v>0</v>
      </c>
      <c r="BJ288" s="53" t="s">
        <v>90</v>
      </c>
      <c r="BK288" s="179">
        <f t="shared" si="34"/>
        <v>0</v>
      </c>
      <c r="BL288" s="53" t="s">
        <v>495</v>
      </c>
      <c r="BM288" s="271" t="s">
        <v>3185</v>
      </c>
    </row>
    <row r="289" spans="2:65" s="74" customFormat="1" ht="33" customHeight="1">
      <c r="B289" s="73"/>
      <c r="C289" s="311" t="s">
        <v>1166</v>
      </c>
      <c r="D289" s="311" t="s">
        <v>368</v>
      </c>
      <c r="E289" s="312" t="s">
        <v>6855</v>
      </c>
      <c r="F289" s="313" t="s">
        <v>6856</v>
      </c>
      <c r="G289" s="314" t="s">
        <v>630</v>
      </c>
      <c r="H289" s="315">
        <v>1</v>
      </c>
      <c r="I289" s="26"/>
      <c r="J289" s="266">
        <f t="shared" si="25"/>
        <v>0</v>
      </c>
      <c r="K289" s="267"/>
      <c r="L289" s="73"/>
      <c r="M289" s="27" t="s">
        <v>1</v>
      </c>
      <c r="N289" s="233" t="s">
        <v>43</v>
      </c>
      <c r="P289" s="269">
        <f t="shared" si="26"/>
        <v>0</v>
      </c>
      <c r="Q289" s="269">
        <v>0</v>
      </c>
      <c r="R289" s="269">
        <f t="shared" si="27"/>
        <v>0</v>
      </c>
      <c r="S289" s="269">
        <v>0</v>
      </c>
      <c r="T289" s="270">
        <f t="shared" si="28"/>
        <v>0</v>
      </c>
      <c r="AR289" s="271" t="s">
        <v>495</v>
      </c>
      <c r="AT289" s="271" t="s">
        <v>368</v>
      </c>
      <c r="AU289" s="271" t="s">
        <v>84</v>
      </c>
      <c r="AY289" s="53" t="s">
        <v>366</v>
      </c>
      <c r="BE289" s="179">
        <f t="shared" si="29"/>
        <v>0</v>
      </c>
      <c r="BF289" s="179">
        <f t="shared" si="30"/>
        <v>0</v>
      </c>
      <c r="BG289" s="179">
        <f t="shared" si="31"/>
        <v>0</v>
      </c>
      <c r="BH289" s="179">
        <f t="shared" si="32"/>
        <v>0</v>
      </c>
      <c r="BI289" s="179">
        <f t="shared" si="33"/>
        <v>0</v>
      </c>
      <c r="BJ289" s="53" t="s">
        <v>90</v>
      </c>
      <c r="BK289" s="179">
        <f t="shared" si="34"/>
        <v>0</v>
      </c>
      <c r="BL289" s="53" t="s">
        <v>495</v>
      </c>
      <c r="BM289" s="271" t="s">
        <v>3206</v>
      </c>
    </row>
    <row r="290" spans="2:65" s="74" customFormat="1" ht="37.9" customHeight="1">
      <c r="B290" s="73"/>
      <c r="C290" s="311" t="s">
        <v>1264</v>
      </c>
      <c r="D290" s="311" t="s">
        <v>368</v>
      </c>
      <c r="E290" s="312" t="s">
        <v>6857</v>
      </c>
      <c r="F290" s="313" t="s">
        <v>6858</v>
      </c>
      <c r="G290" s="314" t="s">
        <v>630</v>
      </c>
      <c r="H290" s="315">
        <v>2</v>
      </c>
      <c r="I290" s="26"/>
      <c r="J290" s="266">
        <f t="shared" si="25"/>
        <v>0</v>
      </c>
      <c r="K290" s="267"/>
      <c r="L290" s="73"/>
      <c r="M290" s="27" t="s">
        <v>1</v>
      </c>
      <c r="N290" s="233" t="s">
        <v>43</v>
      </c>
      <c r="P290" s="269">
        <f t="shared" si="26"/>
        <v>0</v>
      </c>
      <c r="Q290" s="269">
        <v>0</v>
      </c>
      <c r="R290" s="269">
        <f t="shared" si="27"/>
        <v>0</v>
      </c>
      <c r="S290" s="269">
        <v>0</v>
      </c>
      <c r="T290" s="270">
        <f t="shared" si="28"/>
        <v>0</v>
      </c>
      <c r="AR290" s="271" t="s">
        <v>495</v>
      </c>
      <c r="AT290" s="271" t="s">
        <v>368</v>
      </c>
      <c r="AU290" s="271" t="s">
        <v>84</v>
      </c>
      <c r="AY290" s="53" t="s">
        <v>366</v>
      </c>
      <c r="BE290" s="179">
        <f t="shared" si="29"/>
        <v>0</v>
      </c>
      <c r="BF290" s="179">
        <f t="shared" si="30"/>
        <v>0</v>
      </c>
      <c r="BG290" s="179">
        <f t="shared" si="31"/>
        <v>0</v>
      </c>
      <c r="BH290" s="179">
        <f t="shared" si="32"/>
        <v>0</v>
      </c>
      <c r="BI290" s="179">
        <f t="shared" si="33"/>
        <v>0</v>
      </c>
      <c r="BJ290" s="53" t="s">
        <v>90</v>
      </c>
      <c r="BK290" s="179">
        <f t="shared" si="34"/>
        <v>0</v>
      </c>
      <c r="BL290" s="53" t="s">
        <v>495</v>
      </c>
      <c r="BM290" s="271" t="s">
        <v>3215</v>
      </c>
    </row>
    <row r="291" spans="2:65" s="74" customFormat="1" ht="37.9" customHeight="1">
      <c r="B291" s="73"/>
      <c r="C291" s="311" t="s">
        <v>1268</v>
      </c>
      <c r="D291" s="311" t="s">
        <v>368</v>
      </c>
      <c r="E291" s="312" t="s">
        <v>6859</v>
      </c>
      <c r="F291" s="313" t="s">
        <v>6860</v>
      </c>
      <c r="G291" s="314" t="s">
        <v>630</v>
      </c>
      <c r="H291" s="315">
        <v>2</v>
      </c>
      <c r="I291" s="26"/>
      <c r="J291" s="266">
        <f t="shared" si="25"/>
        <v>0</v>
      </c>
      <c r="K291" s="267"/>
      <c r="L291" s="73"/>
      <c r="M291" s="27" t="s">
        <v>1</v>
      </c>
      <c r="N291" s="233" t="s">
        <v>43</v>
      </c>
      <c r="P291" s="269">
        <f t="shared" si="26"/>
        <v>0</v>
      </c>
      <c r="Q291" s="269">
        <v>0</v>
      </c>
      <c r="R291" s="269">
        <f t="shared" si="27"/>
        <v>0</v>
      </c>
      <c r="S291" s="269">
        <v>0</v>
      </c>
      <c r="T291" s="270">
        <f t="shared" si="28"/>
        <v>0</v>
      </c>
      <c r="AR291" s="271" t="s">
        <v>495</v>
      </c>
      <c r="AT291" s="271" t="s">
        <v>368</v>
      </c>
      <c r="AU291" s="271" t="s">
        <v>84</v>
      </c>
      <c r="AY291" s="53" t="s">
        <v>366</v>
      </c>
      <c r="BE291" s="179">
        <f t="shared" si="29"/>
        <v>0</v>
      </c>
      <c r="BF291" s="179">
        <f t="shared" si="30"/>
        <v>0</v>
      </c>
      <c r="BG291" s="179">
        <f t="shared" si="31"/>
        <v>0</v>
      </c>
      <c r="BH291" s="179">
        <f t="shared" si="32"/>
        <v>0</v>
      </c>
      <c r="BI291" s="179">
        <f t="shared" si="33"/>
        <v>0</v>
      </c>
      <c r="BJ291" s="53" t="s">
        <v>90</v>
      </c>
      <c r="BK291" s="179">
        <f t="shared" si="34"/>
        <v>0</v>
      </c>
      <c r="BL291" s="53" t="s">
        <v>495</v>
      </c>
      <c r="BM291" s="271" t="s">
        <v>3239</v>
      </c>
    </row>
    <row r="292" spans="2:65" s="74" customFormat="1" ht="24.2" customHeight="1">
      <c r="B292" s="73"/>
      <c r="C292" s="311" t="s">
        <v>1273</v>
      </c>
      <c r="D292" s="311" t="s">
        <v>368</v>
      </c>
      <c r="E292" s="312" t="s">
        <v>6861</v>
      </c>
      <c r="F292" s="313" t="s">
        <v>6862</v>
      </c>
      <c r="G292" s="314" t="s">
        <v>630</v>
      </c>
      <c r="H292" s="315">
        <v>2</v>
      </c>
      <c r="I292" s="26"/>
      <c r="J292" s="266">
        <f t="shared" si="25"/>
        <v>0</v>
      </c>
      <c r="K292" s="267"/>
      <c r="L292" s="73"/>
      <c r="M292" s="27" t="s">
        <v>1</v>
      </c>
      <c r="N292" s="233" t="s">
        <v>43</v>
      </c>
      <c r="P292" s="269">
        <f t="shared" si="26"/>
        <v>0</v>
      </c>
      <c r="Q292" s="269">
        <v>0</v>
      </c>
      <c r="R292" s="269">
        <f t="shared" si="27"/>
        <v>0</v>
      </c>
      <c r="S292" s="269">
        <v>0</v>
      </c>
      <c r="T292" s="270">
        <f t="shared" si="28"/>
        <v>0</v>
      </c>
      <c r="AR292" s="271" t="s">
        <v>495</v>
      </c>
      <c r="AT292" s="271" t="s">
        <v>368</v>
      </c>
      <c r="AU292" s="271" t="s">
        <v>84</v>
      </c>
      <c r="AY292" s="53" t="s">
        <v>366</v>
      </c>
      <c r="BE292" s="179">
        <f t="shared" si="29"/>
        <v>0</v>
      </c>
      <c r="BF292" s="179">
        <f t="shared" si="30"/>
        <v>0</v>
      </c>
      <c r="BG292" s="179">
        <f t="shared" si="31"/>
        <v>0</v>
      </c>
      <c r="BH292" s="179">
        <f t="shared" si="32"/>
        <v>0</v>
      </c>
      <c r="BI292" s="179">
        <f t="shared" si="33"/>
        <v>0</v>
      </c>
      <c r="BJ292" s="53" t="s">
        <v>90</v>
      </c>
      <c r="BK292" s="179">
        <f t="shared" si="34"/>
        <v>0</v>
      </c>
      <c r="BL292" s="53" t="s">
        <v>495</v>
      </c>
      <c r="BM292" s="271" t="s">
        <v>3346</v>
      </c>
    </row>
    <row r="293" spans="2:65" s="74" customFormat="1" ht="24.2" customHeight="1">
      <c r="B293" s="73"/>
      <c r="C293" s="311" t="s">
        <v>1277</v>
      </c>
      <c r="D293" s="311" t="s">
        <v>368</v>
      </c>
      <c r="E293" s="312" t="s">
        <v>6863</v>
      </c>
      <c r="F293" s="313" t="s">
        <v>6864</v>
      </c>
      <c r="G293" s="314" t="s">
        <v>630</v>
      </c>
      <c r="H293" s="315">
        <v>1</v>
      </c>
      <c r="I293" s="26"/>
      <c r="J293" s="266">
        <f t="shared" si="25"/>
        <v>0</v>
      </c>
      <c r="K293" s="267"/>
      <c r="L293" s="73"/>
      <c r="M293" s="27" t="s">
        <v>1</v>
      </c>
      <c r="N293" s="233" t="s">
        <v>43</v>
      </c>
      <c r="P293" s="269">
        <f t="shared" si="26"/>
        <v>0</v>
      </c>
      <c r="Q293" s="269">
        <v>0</v>
      </c>
      <c r="R293" s="269">
        <f t="shared" si="27"/>
        <v>0</v>
      </c>
      <c r="S293" s="269">
        <v>0</v>
      </c>
      <c r="T293" s="270">
        <f t="shared" si="28"/>
        <v>0</v>
      </c>
      <c r="AR293" s="271" t="s">
        <v>495</v>
      </c>
      <c r="AT293" s="271" t="s">
        <v>368</v>
      </c>
      <c r="AU293" s="271" t="s">
        <v>84</v>
      </c>
      <c r="AY293" s="53" t="s">
        <v>366</v>
      </c>
      <c r="BE293" s="179">
        <f t="shared" si="29"/>
        <v>0</v>
      </c>
      <c r="BF293" s="179">
        <f t="shared" si="30"/>
        <v>0</v>
      </c>
      <c r="BG293" s="179">
        <f t="shared" si="31"/>
        <v>0</v>
      </c>
      <c r="BH293" s="179">
        <f t="shared" si="32"/>
        <v>0</v>
      </c>
      <c r="BI293" s="179">
        <f t="shared" si="33"/>
        <v>0</v>
      </c>
      <c r="BJ293" s="53" t="s">
        <v>90</v>
      </c>
      <c r="BK293" s="179">
        <f t="shared" si="34"/>
        <v>0</v>
      </c>
      <c r="BL293" s="53" t="s">
        <v>495</v>
      </c>
      <c r="BM293" s="271" t="s">
        <v>3365</v>
      </c>
    </row>
    <row r="294" spans="2:65" s="74" customFormat="1" ht="24.2" customHeight="1">
      <c r="B294" s="73"/>
      <c r="C294" s="311" t="s">
        <v>1282</v>
      </c>
      <c r="D294" s="311" t="s">
        <v>368</v>
      </c>
      <c r="E294" s="312" t="s">
        <v>6865</v>
      </c>
      <c r="F294" s="313" t="s">
        <v>6866</v>
      </c>
      <c r="G294" s="314" t="s">
        <v>630</v>
      </c>
      <c r="H294" s="315">
        <v>1</v>
      </c>
      <c r="I294" s="26"/>
      <c r="J294" s="266">
        <f t="shared" si="25"/>
        <v>0</v>
      </c>
      <c r="K294" s="267"/>
      <c r="L294" s="73"/>
      <c r="M294" s="27" t="s">
        <v>1</v>
      </c>
      <c r="N294" s="233" t="s">
        <v>43</v>
      </c>
      <c r="P294" s="269">
        <f t="shared" si="26"/>
        <v>0</v>
      </c>
      <c r="Q294" s="269">
        <v>0</v>
      </c>
      <c r="R294" s="269">
        <f t="shared" si="27"/>
        <v>0</v>
      </c>
      <c r="S294" s="269">
        <v>0</v>
      </c>
      <c r="T294" s="270">
        <f t="shared" si="28"/>
        <v>0</v>
      </c>
      <c r="AR294" s="271" t="s">
        <v>495</v>
      </c>
      <c r="AT294" s="271" t="s">
        <v>368</v>
      </c>
      <c r="AU294" s="271" t="s">
        <v>84</v>
      </c>
      <c r="AY294" s="53" t="s">
        <v>366</v>
      </c>
      <c r="BE294" s="179">
        <f t="shared" si="29"/>
        <v>0</v>
      </c>
      <c r="BF294" s="179">
        <f t="shared" si="30"/>
        <v>0</v>
      </c>
      <c r="BG294" s="179">
        <f t="shared" si="31"/>
        <v>0</v>
      </c>
      <c r="BH294" s="179">
        <f t="shared" si="32"/>
        <v>0</v>
      </c>
      <c r="BI294" s="179">
        <f t="shared" si="33"/>
        <v>0</v>
      </c>
      <c r="BJ294" s="53" t="s">
        <v>90</v>
      </c>
      <c r="BK294" s="179">
        <f t="shared" si="34"/>
        <v>0</v>
      </c>
      <c r="BL294" s="53" t="s">
        <v>495</v>
      </c>
      <c r="BM294" s="271" t="s">
        <v>3387</v>
      </c>
    </row>
    <row r="295" spans="2:65" s="74" customFormat="1" ht="24.2" customHeight="1">
      <c r="B295" s="73"/>
      <c r="C295" s="311" t="s">
        <v>1286</v>
      </c>
      <c r="D295" s="311" t="s">
        <v>368</v>
      </c>
      <c r="E295" s="312" t="s">
        <v>6867</v>
      </c>
      <c r="F295" s="313" t="s">
        <v>6868</v>
      </c>
      <c r="G295" s="314" t="s">
        <v>630</v>
      </c>
      <c r="H295" s="315">
        <v>1</v>
      </c>
      <c r="I295" s="26"/>
      <c r="J295" s="266">
        <f t="shared" si="25"/>
        <v>0</v>
      </c>
      <c r="K295" s="267"/>
      <c r="L295" s="73"/>
      <c r="M295" s="27" t="s">
        <v>1</v>
      </c>
      <c r="N295" s="233" t="s">
        <v>43</v>
      </c>
      <c r="P295" s="269">
        <f t="shared" si="26"/>
        <v>0</v>
      </c>
      <c r="Q295" s="269">
        <v>0</v>
      </c>
      <c r="R295" s="269">
        <f t="shared" si="27"/>
        <v>0</v>
      </c>
      <c r="S295" s="269">
        <v>0</v>
      </c>
      <c r="T295" s="270">
        <f t="shared" si="28"/>
        <v>0</v>
      </c>
      <c r="AR295" s="271" t="s">
        <v>495</v>
      </c>
      <c r="AT295" s="271" t="s">
        <v>368</v>
      </c>
      <c r="AU295" s="271" t="s">
        <v>84</v>
      </c>
      <c r="AY295" s="53" t="s">
        <v>366</v>
      </c>
      <c r="BE295" s="179">
        <f t="shared" si="29"/>
        <v>0</v>
      </c>
      <c r="BF295" s="179">
        <f t="shared" si="30"/>
        <v>0</v>
      </c>
      <c r="BG295" s="179">
        <f t="shared" si="31"/>
        <v>0</v>
      </c>
      <c r="BH295" s="179">
        <f t="shared" si="32"/>
        <v>0</v>
      </c>
      <c r="BI295" s="179">
        <f t="shared" si="33"/>
        <v>0</v>
      </c>
      <c r="BJ295" s="53" t="s">
        <v>90</v>
      </c>
      <c r="BK295" s="179">
        <f t="shared" si="34"/>
        <v>0</v>
      </c>
      <c r="BL295" s="53" t="s">
        <v>495</v>
      </c>
      <c r="BM295" s="271" t="s">
        <v>3401</v>
      </c>
    </row>
    <row r="296" spans="2:65" s="74" customFormat="1" ht="24.2" customHeight="1">
      <c r="B296" s="73"/>
      <c r="C296" s="311" t="s">
        <v>1303</v>
      </c>
      <c r="D296" s="311" t="s">
        <v>368</v>
      </c>
      <c r="E296" s="312" t="s">
        <v>6869</v>
      </c>
      <c r="F296" s="313" t="s">
        <v>6870</v>
      </c>
      <c r="G296" s="314" t="s">
        <v>630</v>
      </c>
      <c r="H296" s="315">
        <v>3</v>
      </c>
      <c r="I296" s="26"/>
      <c r="J296" s="266">
        <f t="shared" si="25"/>
        <v>0</v>
      </c>
      <c r="K296" s="267"/>
      <c r="L296" s="73"/>
      <c r="M296" s="27" t="s">
        <v>1</v>
      </c>
      <c r="N296" s="233" t="s">
        <v>43</v>
      </c>
      <c r="P296" s="269">
        <f t="shared" si="26"/>
        <v>0</v>
      </c>
      <c r="Q296" s="269">
        <v>0</v>
      </c>
      <c r="R296" s="269">
        <f t="shared" si="27"/>
        <v>0</v>
      </c>
      <c r="S296" s="269">
        <v>0</v>
      </c>
      <c r="T296" s="270">
        <f t="shared" si="28"/>
        <v>0</v>
      </c>
      <c r="AR296" s="271" t="s">
        <v>495</v>
      </c>
      <c r="AT296" s="271" t="s">
        <v>368</v>
      </c>
      <c r="AU296" s="271" t="s">
        <v>84</v>
      </c>
      <c r="AY296" s="53" t="s">
        <v>366</v>
      </c>
      <c r="BE296" s="179">
        <f t="shared" si="29"/>
        <v>0</v>
      </c>
      <c r="BF296" s="179">
        <f t="shared" si="30"/>
        <v>0</v>
      </c>
      <c r="BG296" s="179">
        <f t="shared" si="31"/>
        <v>0</v>
      </c>
      <c r="BH296" s="179">
        <f t="shared" si="32"/>
        <v>0</v>
      </c>
      <c r="BI296" s="179">
        <f t="shared" si="33"/>
        <v>0</v>
      </c>
      <c r="BJ296" s="53" t="s">
        <v>90</v>
      </c>
      <c r="BK296" s="179">
        <f t="shared" si="34"/>
        <v>0</v>
      </c>
      <c r="BL296" s="53" t="s">
        <v>495</v>
      </c>
      <c r="BM296" s="271" t="s">
        <v>3414</v>
      </c>
    </row>
    <row r="297" spans="2:65" s="74" customFormat="1" ht="24.2" customHeight="1">
      <c r="B297" s="73"/>
      <c r="C297" s="311" t="s">
        <v>1308</v>
      </c>
      <c r="D297" s="311" t="s">
        <v>368</v>
      </c>
      <c r="E297" s="312" t="s">
        <v>6871</v>
      </c>
      <c r="F297" s="313" t="s">
        <v>6872</v>
      </c>
      <c r="G297" s="314" t="s">
        <v>630</v>
      </c>
      <c r="H297" s="315">
        <v>1</v>
      </c>
      <c r="I297" s="26"/>
      <c r="J297" s="266">
        <f t="shared" si="25"/>
        <v>0</v>
      </c>
      <c r="K297" s="267"/>
      <c r="L297" s="73"/>
      <c r="M297" s="27" t="s">
        <v>1</v>
      </c>
      <c r="N297" s="233" t="s">
        <v>43</v>
      </c>
      <c r="P297" s="269">
        <f t="shared" si="26"/>
        <v>0</v>
      </c>
      <c r="Q297" s="269">
        <v>0</v>
      </c>
      <c r="R297" s="269">
        <f t="shared" si="27"/>
        <v>0</v>
      </c>
      <c r="S297" s="269">
        <v>0</v>
      </c>
      <c r="T297" s="270">
        <f t="shared" si="28"/>
        <v>0</v>
      </c>
      <c r="AR297" s="271" t="s">
        <v>495</v>
      </c>
      <c r="AT297" s="271" t="s">
        <v>368</v>
      </c>
      <c r="AU297" s="271" t="s">
        <v>84</v>
      </c>
      <c r="AY297" s="53" t="s">
        <v>366</v>
      </c>
      <c r="BE297" s="179">
        <f t="shared" si="29"/>
        <v>0</v>
      </c>
      <c r="BF297" s="179">
        <f t="shared" si="30"/>
        <v>0</v>
      </c>
      <c r="BG297" s="179">
        <f t="shared" si="31"/>
        <v>0</v>
      </c>
      <c r="BH297" s="179">
        <f t="shared" si="32"/>
        <v>0</v>
      </c>
      <c r="BI297" s="179">
        <f t="shared" si="33"/>
        <v>0</v>
      </c>
      <c r="BJ297" s="53" t="s">
        <v>90</v>
      </c>
      <c r="BK297" s="179">
        <f t="shared" si="34"/>
        <v>0</v>
      </c>
      <c r="BL297" s="53" t="s">
        <v>495</v>
      </c>
      <c r="BM297" s="271" t="s">
        <v>3446</v>
      </c>
    </row>
    <row r="298" spans="2:65" s="74" customFormat="1" ht="24.2" customHeight="1">
      <c r="B298" s="73"/>
      <c r="C298" s="311" t="s">
        <v>1313</v>
      </c>
      <c r="D298" s="311" t="s">
        <v>368</v>
      </c>
      <c r="E298" s="312" t="s">
        <v>6873</v>
      </c>
      <c r="F298" s="313" t="s">
        <v>6874</v>
      </c>
      <c r="G298" s="314" t="s">
        <v>630</v>
      </c>
      <c r="H298" s="315">
        <v>1</v>
      </c>
      <c r="I298" s="26"/>
      <c r="J298" s="266">
        <f t="shared" si="25"/>
        <v>0</v>
      </c>
      <c r="K298" s="267"/>
      <c r="L298" s="73"/>
      <c r="M298" s="27" t="s">
        <v>1</v>
      </c>
      <c r="N298" s="233" t="s">
        <v>43</v>
      </c>
      <c r="P298" s="269">
        <f t="shared" si="26"/>
        <v>0</v>
      </c>
      <c r="Q298" s="269">
        <v>0</v>
      </c>
      <c r="R298" s="269">
        <f t="shared" si="27"/>
        <v>0</v>
      </c>
      <c r="S298" s="269">
        <v>0</v>
      </c>
      <c r="T298" s="270">
        <f t="shared" si="28"/>
        <v>0</v>
      </c>
      <c r="AR298" s="271" t="s">
        <v>495</v>
      </c>
      <c r="AT298" s="271" t="s">
        <v>368</v>
      </c>
      <c r="AU298" s="271" t="s">
        <v>84</v>
      </c>
      <c r="AY298" s="53" t="s">
        <v>366</v>
      </c>
      <c r="BE298" s="179">
        <f t="shared" si="29"/>
        <v>0</v>
      </c>
      <c r="BF298" s="179">
        <f t="shared" si="30"/>
        <v>0</v>
      </c>
      <c r="BG298" s="179">
        <f t="shared" si="31"/>
        <v>0</v>
      </c>
      <c r="BH298" s="179">
        <f t="shared" si="32"/>
        <v>0</v>
      </c>
      <c r="BI298" s="179">
        <f t="shared" si="33"/>
        <v>0</v>
      </c>
      <c r="BJ298" s="53" t="s">
        <v>90</v>
      </c>
      <c r="BK298" s="179">
        <f t="shared" si="34"/>
        <v>0</v>
      </c>
      <c r="BL298" s="53" t="s">
        <v>495</v>
      </c>
      <c r="BM298" s="271" t="s">
        <v>3464</v>
      </c>
    </row>
    <row r="299" spans="2:65" s="74" customFormat="1" ht="24.2" customHeight="1">
      <c r="B299" s="73"/>
      <c r="C299" s="311" t="s">
        <v>1330</v>
      </c>
      <c r="D299" s="311" t="s">
        <v>368</v>
      </c>
      <c r="E299" s="312" t="s">
        <v>6875</v>
      </c>
      <c r="F299" s="313" t="s">
        <v>6876</v>
      </c>
      <c r="G299" s="314" t="s">
        <v>630</v>
      </c>
      <c r="H299" s="315">
        <v>1</v>
      </c>
      <c r="I299" s="26"/>
      <c r="J299" s="266">
        <f t="shared" si="25"/>
        <v>0</v>
      </c>
      <c r="K299" s="267"/>
      <c r="L299" s="73"/>
      <c r="M299" s="27" t="s">
        <v>1</v>
      </c>
      <c r="N299" s="233" t="s">
        <v>43</v>
      </c>
      <c r="P299" s="269">
        <f t="shared" si="26"/>
        <v>0</v>
      </c>
      <c r="Q299" s="269">
        <v>0</v>
      </c>
      <c r="R299" s="269">
        <f t="shared" si="27"/>
        <v>0</v>
      </c>
      <c r="S299" s="269">
        <v>0</v>
      </c>
      <c r="T299" s="270">
        <f t="shared" si="28"/>
        <v>0</v>
      </c>
      <c r="AR299" s="271" t="s">
        <v>495</v>
      </c>
      <c r="AT299" s="271" t="s">
        <v>368</v>
      </c>
      <c r="AU299" s="271" t="s">
        <v>84</v>
      </c>
      <c r="AY299" s="53" t="s">
        <v>366</v>
      </c>
      <c r="BE299" s="179">
        <f t="shared" si="29"/>
        <v>0</v>
      </c>
      <c r="BF299" s="179">
        <f t="shared" si="30"/>
        <v>0</v>
      </c>
      <c r="BG299" s="179">
        <f t="shared" si="31"/>
        <v>0</v>
      </c>
      <c r="BH299" s="179">
        <f t="shared" si="32"/>
        <v>0</v>
      </c>
      <c r="BI299" s="179">
        <f t="shared" si="33"/>
        <v>0</v>
      </c>
      <c r="BJ299" s="53" t="s">
        <v>90</v>
      </c>
      <c r="BK299" s="179">
        <f t="shared" si="34"/>
        <v>0</v>
      </c>
      <c r="BL299" s="53" t="s">
        <v>495</v>
      </c>
      <c r="BM299" s="271" t="s">
        <v>1409</v>
      </c>
    </row>
    <row r="300" spans="2:65" s="74" customFormat="1" ht="16.5" customHeight="1">
      <c r="B300" s="73"/>
      <c r="C300" s="311" t="s">
        <v>1369</v>
      </c>
      <c r="D300" s="311" t="s">
        <v>368</v>
      </c>
      <c r="E300" s="312" t="s">
        <v>6877</v>
      </c>
      <c r="F300" s="313" t="s">
        <v>6878</v>
      </c>
      <c r="G300" s="314" t="s">
        <v>630</v>
      </c>
      <c r="H300" s="315">
        <v>1</v>
      </c>
      <c r="I300" s="26"/>
      <c r="J300" s="266">
        <f t="shared" si="25"/>
        <v>0</v>
      </c>
      <c r="K300" s="267"/>
      <c r="L300" s="73"/>
      <c r="M300" s="27" t="s">
        <v>1</v>
      </c>
      <c r="N300" s="233" t="s">
        <v>43</v>
      </c>
      <c r="P300" s="269">
        <f t="shared" si="26"/>
        <v>0</v>
      </c>
      <c r="Q300" s="269">
        <v>0</v>
      </c>
      <c r="R300" s="269">
        <f t="shared" si="27"/>
        <v>0</v>
      </c>
      <c r="S300" s="269">
        <v>0</v>
      </c>
      <c r="T300" s="270">
        <f t="shared" si="28"/>
        <v>0</v>
      </c>
      <c r="AR300" s="271" t="s">
        <v>495</v>
      </c>
      <c r="AT300" s="271" t="s">
        <v>368</v>
      </c>
      <c r="AU300" s="271" t="s">
        <v>84</v>
      </c>
      <c r="AY300" s="53" t="s">
        <v>366</v>
      </c>
      <c r="BE300" s="179">
        <f t="shared" si="29"/>
        <v>0</v>
      </c>
      <c r="BF300" s="179">
        <f t="shared" si="30"/>
        <v>0</v>
      </c>
      <c r="BG300" s="179">
        <f t="shared" si="31"/>
        <v>0</v>
      </c>
      <c r="BH300" s="179">
        <f t="shared" si="32"/>
        <v>0</v>
      </c>
      <c r="BI300" s="179">
        <f t="shared" si="33"/>
        <v>0</v>
      </c>
      <c r="BJ300" s="53" t="s">
        <v>90</v>
      </c>
      <c r="BK300" s="179">
        <f t="shared" si="34"/>
        <v>0</v>
      </c>
      <c r="BL300" s="53" t="s">
        <v>495</v>
      </c>
      <c r="BM300" s="271" t="s">
        <v>3508</v>
      </c>
    </row>
    <row r="301" spans="2:65" s="74" customFormat="1" ht="16.5" customHeight="1">
      <c r="B301" s="73"/>
      <c r="C301" s="311" t="s">
        <v>1373</v>
      </c>
      <c r="D301" s="311" t="s">
        <v>368</v>
      </c>
      <c r="E301" s="312" t="s">
        <v>6879</v>
      </c>
      <c r="F301" s="313" t="s">
        <v>6880</v>
      </c>
      <c r="G301" s="314" t="s">
        <v>630</v>
      </c>
      <c r="H301" s="315">
        <v>1</v>
      </c>
      <c r="I301" s="26"/>
      <c r="J301" s="266">
        <f t="shared" si="25"/>
        <v>0</v>
      </c>
      <c r="K301" s="267"/>
      <c r="L301" s="73"/>
      <c r="M301" s="27" t="s">
        <v>1</v>
      </c>
      <c r="N301" s="233" t="s">
        <v>43</v>
      </c>
      <c r="P301" s="269">
        <f t="shared" si="26"/>
        <v>0</v>
      </c>
      <c r="Q301" s="269">
        <v>0</v>
      </c>
      <c r="R301" s="269">
        <f t="shared" si="27"/>
        <v>0</v>
      </c>
      <c r="S301" s="269">
        <v>0</v>
      </c>
      <c r="T301" s="270">
        <f t="shared" si="28"/>
        <v>0</v>
      </c>
      <c r="AR301" s="271" t="s">
        <v>495</v>
      </c>
      <c r="AT301" s="271" t="s">
        <v>368</v>
      </c>
      <c r="AU301" s="271" t="s">
        <v>84</v>
      </c>
      <c r="AY301" s="53" t="s">
        <v>366</v>
      </c>
      <c r="BE301" s="179">
        <f t="shared" si="29"/>
        <v>0</v>
      </c>
      <c r="BF301" s="179">
        <f t="shared" si="30"/>
        <v>0</v>
      </c>
      <c r="BG301" s="179">
        <f t="shared" si="31"/>
        <v>0</v>
      </c>
      <c r="BH301" s="179">
        <f t="shared" si="32"/>
        <v>0</v>
      </c>
      <c r="BI301" s="179">
        <f t="shared" si="33"/>
        <v>0</v>
      </c>
      <c r="BJ301" s="53" t="s">
        <v>90</v>
      </c>
      <c r="BK301" s="179">
        <f t="shared" si="34"/>
        <v>0</v>
      </c>
      <c r="BL301" s="53" t="s">
        <v>495</v>
      </c>
      <c r="BM301" s="271" t="s">
        <v>3522</v>
      </c>
    </row>
    <row r="302" spans="2:65" s="74" customFormat="1" ht="16.5" customHeight="1">
      <c r="B302" s="73"/>
      <c r="C302" s="311" t="s">
        <v>1382</v>
      </c>
      <c r="D302" s="311" t="s">
        <v>368</v>
      </c>
      <c r="E302" s="312" t="s">
        <v>6881</v>
      </c>
      <c r="F302" s="313" t="s">
        <v>6882</v>
      </c>
      <c r="G302" s="314" t="s">
        <v>630</v>
      </c>
      <c r="H302" s="315">
        <v>1</v>
      </c>
      <c r="I302" s="26"/>
      <c r="J302" s="266">
        <f t="shared" si="25"/>
        <v>0</v>
      </c>
      <c r="K302" s="267"/>
      <c r="L302" s="73"/>
      <c r="M302" s="27" t="s">
        <v>1</v>
      </c>
      <c r="N302" s="233" t="s">
        <v>43</v>
      </c>
      <c r="P302" s="269">
        <f t="shared" si="26"/>
        <v>0</v>
      </c>
      <c r="Q302" s="269">
        <v>0</v>
      </c>
      <c r="R302" s="269">
        <f t="shared" si="27"/>
        <v>0</v>
      </c>
      <c r="S302" s="269">
        <v>0</v>
      </c>
      <c r="T302" s="270">
        <f t="shared" si="28"/>
        <v>0</v>
      </c>
      <c r="AR302" s="271" t="s">
        <v>495</v>
      </c>
      <c r="AT302" s="271" t="s">
        <v>368</v>
      </c>
      <c r="AU302" s="271" t="s">
        <v>84</v>
      </c>
      <c r="AY302" s="53" t="s">
        <v>366</v>
      </c>
      <c r="BE302" s="179">
        <f t="shared" si="29"/>
        <v>0</v>
      </c>
      <c r="BF302" s="179">
        <f t="shared" si="30"/>
        <v>0</v>
      </c>
      <c r="BG302" s="179">
        <f t="shared" si="31"/>
        <v>0</v>
      </c>
      <c r="BH302" s="179">
        <f t="shared" si="32"/>
        <v>0</v>
      </c>
      <c r="BI302" s="179">
        <f t="shared" si="33"/>
        <v>0</v>
      </c>
      <c r="BJ302" s="53" t="s">
        <v>90</v>
      </c>
      <c r="BK302" s="179">
        <f t="shared" si="34"/>
        <v>0</v>
      </c>
      <c r="BL302" s="53" t="s">
        <v>495</v>
      </c>
      <c r="BM302" s="271" t="s">
        <v>3543</v>
      </c>
    </row>
    <row r="303" spans="2:65" s="74" customFormat="1" ht="16.5" customHeight="1">
      <c r="B303" s="73"/>
      <c r="C303" s="311" t="s">
        <v>1386</v>
      </c>
      <c r="D303" s="311" t="s">
        <v>368</v>
      </c>
      <c r="E303" s="312" t="s">
        <v>6883</v>
      </c>
      <c r="F303" s="313" t="s">
        <v>6884</v>
      </c>
      <c r="G303" s="314" t="s">
        <v>630</v>
      </c>
      <c r="H303" s="315">
        <v>1</v>
      </c>
      <c r="I303" s="26"/>
      <c r="J303" s="266">
        <f t="shared" si="25"/>
        <v>0</v>
      </c>
      <c r="K303" s="267"/>
      <c r="L303" s="73"/>
      <c r="M303" s="27" t="s">
        <v>1</v>
      </c>
      <c r="N303" s="233" t="s">
        <v>43</v>
      </c>
      <c r="P303" s="269">
        <f t="shared" si="26"/>
        <v>0</v>
      </c>
      <c r="Q303" s="269">
        <v>0</v>
      </c>
      <c r="R303" s="269">
        <f t="shared" si="27"/>
        <v>0</v>
      </c>
      <c r="S303" s="269">
        <v>0</v>
      </c>
      <c r="T303" s="270">
        <f t="shared" si="28"/>
        <v>0</v>
      </c>
      <c r="AR303" s="271" t="s">
        <v>495</v>
      </c>
      <c r="AT303" s="271" t="s">
        <v>368</v>
      </c>
      <c r="AU303" s="271" t="s">
        <v>84</v>
      </c>
      <c r="AY303" s="53" t="s">
        <v>366</v>
      </c>
      <c r="BE303" s="179">
        <f t="shared" si="29"/>
        <v>0</v>
      </c>
      <c r="BF303" s="179">
        <f t="shared" si="30"/>
        <v>0</v>
      </c>
      <c r="BG303" s="179">
        <f t="shared" si="31"/>
        <v>0</v>
      </c>
      <c r="BH303" s="179">
        <f t="shared" si="32"/>
        <v>0</v>
      </c>
      <c r="BI303" s="179">
        <f t="shared" si="33"/>
        <v>0</v>
      </c>
      <c r="BJ303" s="53" t="s">
        <v>90</v>
      </c>
      <c r="BK303" s="179">
        <f t="shared" si="34"/>
        <v>0</v>
      </c>
      <c r="BL303" s="53" t="s">
        <v>495</v>
      </c>
      <c r="BM303" s="271" t="s">
        <v>3554</v>
      </c>
    </row>
    <row r="304" spans="2:65" s="74" customFormat="1" ht="16.5" customHeight="1">
      <c r="B304" s="73"/>
      <c r="C304" s="311" t="s">
        <v>219</v>
      </c>
      <c r="D304" s="311" t="s">
        <v>368</v>
      </c>
      <c r="E304" s="312" t="s">
        <v>6885</v>
      </c>
      <c r="F304" s="313" t="s">
        <v>6886</v>
      </c>
      <c r="G304" s="314" t="s">
        <v>630</v>
      </c>
      <c r="H304" s="315">
        <v>2</v>
      </c>
      <c r="I304" s="26"/>
      <c r="J304" s="266">
        <f t="shared" si="25"/>
        <v>0</v>
      </c>
      <c r="K304" s="267"/>
      <c r="L304" s="73"/>
      <c r="M304" s="27" t="s">
        <v>1</v>
      </c>
      <c r="N304" s="233" t="s">
        <v>43</v>
      </c>
      <c r="P304" s="269">
        <f t="shared" si="26"/>
        <v>0</v>
      </c>
      <c r="Q304" s="269">
        <v>0</v>
      </c>
      <c r="R304" s="269">
        <f t="shared" si="27"/>
        <v>0</v>
      </c>
      <c r="S304" s="269">
        <v>0</v>
      </c>
      <c r="T304" s="270">
        <f t="shared" si="28"/>
        <v>0</v>
      </c>
      <c r="AR304" s="271" t="s">
        <v>495</v>
      </c>
      <c r="AT304" s="271" t="s">
        <v>368</v>
      </c>
      <c r="AU304" s="271" t="s">
        <v>84</v>
      </c>
      <c r="AY304" s="53" t="s">
        <v>366</v>
      </c>
      <c r="BE304" s="179">
        <f t="shared" si="29"/>
        <v>0</v>
      </c>
      <c r="BF304" s="179">
        <f t="shared" si="30"/>
        <v>0</v>
      </c>
      <c r="BG304" s="179">
        <f t="shared" si="31"/>
        <v>0</v>
      </c>
      <c r="BH304" s="179">
        <f t="shared" si="32"/>
        <v>0</v>
      </c>
      <c r="BI304" s="179">
        <f t="shared" si="33"/>
        <v>0</v>
      </c>
      <c r="BJ304" s="53" t="s">
        <v>90</v>
      </c>
      <c r="BK304" s="179">
        <f t="shared" si="34"/>
        <v>0</v>
      </c>
      <c r="BL304" s="53" t="s">
        <v>495</v>
      </c>
      <c r="BM304" s="271" t="s">
        <v>3572</v>
      </c>
    </row>
    <row r="305" spans="2:65" s="74" customFormat="1" ht="24.2" customHeight="1">
      <c r="B305" s="73"/>
      <c r="C305" s="311" t="s">
        <v>1396</v>
      </c>
      <c r="D305" s="311" t="s">
        <v>368</v>
      </c>
      <c r="E305" s="312" t="s">
        <v>6887</v>
      </c>
      <c r="F305" s="313" t="s">
        <v>6888</v>
      </c>
      <c r="G305" s="314" t="s">
        <v>630</v>
      </c>
      <c r="H305" s="315">
        <v>9</v>
      </c>
      <c r="I305" s="26"/>
      <c r="J305" s="266">
        <f t="shared" si="25"/>
        <v>0</v>
      </c>
      <c r="K305" s="267"/>
      <c r="L305" s="73"/>
      <c r="M305" s="27" t="s">
        <v>1</v>
      </c>
      <c r="N305" s="233" t="s">
        <v>43</v>
      </c>
      <c r="P305" s="269">
        <f t="shared" si="26"/>
        <v>0</v>
      </c>
      <c r="Q305" s="269">
        <v>0</v>
      </c>
      <c r="R305" s="269">
        <f t="shared" si="27"/>
        <v>0</v>
      </c>
      <c r="S305" s="269">
        <v>0</v>
      </c>
      <c r="T305" s="270">
        <f t="shared" si="28"/>
        <v>0</v>
      </c>
      <c r="AR305" s="271" t="s">
        <v>495</v>
      </c>
      <c r="AT305" s="271" t="s">
        <v>368</v>
      </c>
      <c r="AU305" s="271" t="s">
        <v>84</v>
      </c>
      <c r="AY305" s="53" t="s">
        <v>366</v>
      </c>
      <c r="BE305" s="179">
        <f t="shared" si="29"/>
        <v>0</v>
      </c>
      <c r="BF305" s="179">
        <f t="shared" si="30"/>
        <v>0</v>
      </c>
      <c r="BG305" s="179">
        <f t="shared" si="31"/>
        <v>0</v>
      </c>
      <c r="BH305" s="179">
        <f t="shared" si="32"/>
        <v>0</v>
      </c>
      <c r="BI305" s="179">
        <f t="shared" si="33"/>
        <v>0</v>
      </c>
      <c r="BJ305" s="53" t="s">
        <v>90</v>
      </c>
      <c r="BK305" s="179">
        <f t="shared" si="34"/>
        <v>0</v>
      </c>
      <c r="BL305" s="53" t="s">
        <v>495</v>
      </c>
      <c r="BM305" s="271" t="s">
        <v>3582</v>
      </c>
    </row>
    <row r="306" spans="2:65" s="74" customFormat="1" ht="49.15" customHeight="1">
      <c r="B306" s="73"/>
      <c r="C306" s="311" t="s">
        <v>1401</v>
      </c>
      <c r="D306" s="311" t="s">
        <v>368</v>
      </c>
      <c r="E306" s="312" t="s">
        <v>6889</v>
      </c>
      <c r="F306" s="313" t="s">
        <v>6890</v>
      </c>
      <c r="G306" s="314" t="s">
        <v>6710</v>
      </c>
      <c r="H306" s="315">
        <v>1</v>
      </c>
      <c r="I306" s="26"/>
      <c r="J306" s="266">
        <f t="shared" si="25"/>
        <v>0</v>
      </c>
      <c r="K306" s="267"/>
      <c r="L306" s="73"/>
      <c r="M306" s="27" t="s">
        <v>1</v>
      </c>
      <c r="N306" s="233" t="s">
        <v>43</v>
      </c>
      <c r="P306" s="269">
        <f t="shared" si="26"/>
        <v>0</v>
      </c>
      <c r="Q306" s="269">
        <v>0</v>
      </c>
      <c r="R306" s="269">
        <f t="shared" si="27"/>
        <v>0</v>
      </c>
      <c r="S306" s="269">
        <v>0</v>
      </c>
      <c r="T306" s="270">
        <f t="shared" si="28"/>
        <v>0</v>
      </c>
      <c r="AR306" s="271" t="s">
        <v>495</v>
      </c>
      <c r="AT306" s="271" t="s">
        <v>368</v>
      </c>
      <c r="AU306" s="271" t="s">
        <v>84</v>
      </c>
      <c r="AY306" s="53" t="s">
        <v>366</v>
      </c>
      <c r="BE306" s="179">
        <f t="shared" si="29"/>
        <v>0</v>
      </c>
      <c r="BF306" s="179">
        <f t="shared" si="30"/>
        <v>0</v>
      </c>
      <c r="BG306" s="179">
        <f t="shared" si="31"/>
        <v>0</v>
      </c>
      <c r="BH306" s="179">
        <f t="shared" si="32"/>
        <v>0</v>
      </c>
      <c r="BI306" s="179">
        <f t="shared" si="33"/>
        <v>0</v>
      </c>
      <c r="BJ306" s="53" t="s">
        <v>90</v>
      </c>
      <c r="BK306" s="179">
        <f t="shared" si="34"/>
        <v>0</v>
      </c>
      <c r="BL306" s="53" t="s">
        <v>495</v>
      </c>
      <c r="BM306" s="271" t="s">
        <v>3591</v>
      </c>
    </row>
    <row r="307" spans="2:65" s="74" customFormat="1" ht="24.2" customHeight="1">
      <c r="B307" s="73"/>
      <c r="C307" s="311" t="s">
        <v>1405</v>
      </c>
      <c r="D307" s="311" t="s">
        <v>368</v>
      </c>
      <c r="E307" s="312" t="s">
        <v>6891</v>
      </c>
      <c r="F307" s="313" t="s">
        <v>6892</v>
      </c>
      <c r="G307" s="314" t="s">
        <v>630</v>
      </c>
      <c r="H307" s="315">
        <v>6</v>
      </c>
      <c r="I307" s="26"/>
      <c r="J307" s="266">
        <f t="shared" si="25"/>
        <v>0</v>
      </c>
      <c r="K307" s="267"/>
      <c r="L307" s="73"/>
      <c r="M307" s="27" t="s">
        <v>1</v>
      </c>
      <c r="N307" s="233" t="s">
        <v>43</v>
      </c>
      <c r="P307" s="269">
        <f t="shared" si="26"/>
        <v>0</v>
      </c>
      <c r="Q307" s="269">
        <v>0</v>
      </c>
      <c r="R307" s="269">
        <f t="shared" si="27"/>
        <v>0</v>
      </c>
      <c r="S307" s="269">
        <v>0</v>
      </c>
      <c r="T307" s="270">
        <f t="shared" si="28"/>
        <v>0</v>
      </c>
      <c r="AR307" s="271" t="s">
        <v>495</v>
      </c>
      <c r="AT307" s="271" t="s">
        <v>368</v>
      </c>
      <c r="AU307" s="271" t="s">
        <v>84</v>
      </c>
      <c r="AY307" s="53" t="s">
        <v>366</v>
      </c>
      <c r="BE307" s="179">
        <f t="shared" si="29"/>
        <v>0</v>
      </c>
      <c r="BF307" s="179">
        <f t="shared" si="30"/>
        <v>0</v>
      </c>
      <c r="BG307" s="179">
        <f t="shared" si="31"/>
        <v>0</v>
      </c>
      <c r="BH307" s="179">
        <f t="shared" si="32"/>
        <v>0</v>
      </c>
      <c r="BI307" s="179">
        <f t="shared" si="33"/>
        <v>0</v>
      </c>
      <c r="BJ307" s="53" t="s">
        <v>90</v>
      </c>
      <c r="BK307" s="179">
        <f t="shared" si="34"/>
        <v>0</v>
      </c>
      <c r="BL307" s="53" t="s">
        <v>495</v>
      </c>
      <c r="BM307" s="271" t="s">
        <v>3604</v>
      </c>
    </row>
    <row r="308" spans="2:65" s="74" customFormat="1" ht="44.25" customHeight="1">
      <c r="B308" s="73"/>
      <c r="C308" s="311" t="s">
        <v>1410</v>
      </c>
      <c r="D308" s="311" t="s">
        <v>368</v>
      </c>
      <c r="E308" s="312" t="s">
        <v>6893</v>
      </c>
      <c r="F308" s="313" t="s">
        <v>6894</v>
      </c>
      <c r="G308" s="314" t="s">
        <v>6710</v>
      </c>
      <c r="H308" s="315">
        <v>6</v>
      </c>
      <c r="I308" s="26"/>
      <c r="J308" s="266">
        <f t="shared" si="25"/>
        <v>0</v>
      </c>
      <c r="K308" s="267"/>
      <c r="L308" s="73"/>
      <c r="M308" s="27" t="s">
        <v>1</v>
      </c>
      <c r="N308" s="233" t="s">
        <v>43</v>
      </c>
      <c r="P308" s="269">
        <f t="shared" si="26"/>
        <v>0</v>
      </c>
      <c r="Q308" s="269">
        <v>0</v>
      </c>
      <c r="R308" s="269">
        <f t="shared" si="27"/>
        <v>0</v>
      </c>
      <c r="S308" s="269">
        <v>0</v>
      </c>
      <c r="T308" s="270">
        <f t="shared" si="28"/>
        <v>0</v>
      </c>
      <c r="AR308" s="271" t="s">
        <v>495</v>
      </c>
      <c r="AT308" s="271" t="s">
        <v>368</v>
      </c>
      <c r="AU308" s="271" t="s">
        <v>84</v>
      </c>
      <c r="AY308" s="53" t="s">
        <v>366</v>
      </c>
      <c r="BE308" s="179">
        <f t="shared" si="29"/>
        <v>0</v>
      </c>
      <c r="BF308" s="179">
        <f t="shared" si="30"/>
        <v>0</v>
      </c>
      <c r="BG308" s="179">
        <f t="shared" si="31"/>
        <v>0</v>
      </c>
      <c r="BH308" s="179">
        <f t="shared" si="32"/>
        <v>0</v>
      </c>
      <c r="BI308" s="179">
        <f t="shared" si="33"/>
        <v>0</v>
      </c>
      <c r="BJ308" s="53" t="s">
        <v>90</v>
      </c>
      <c r="BK308" s="179">
        <f t="shared" si="34"/>
        <v>0</v>
      </c>
      <c r="BL308" s="53" t="s">
        <v>495</v>
      </c>
      <c r="BM308" s="271" t="s">
        <v>3623</v>
      </c>
    </row>
    <row r="309" spans="2:65" s="74" customFormat="1" ht="44.25" customHeight="1">
      <c r="B309" s="73"/>
      <c r="C309" s="311" t="s">
        <v>1418</v>
      </c>
      <c r="D309" s="311" t="s">
        <v>368</v>
      </c>
      <c r="E309" s="312" t="s">
        <v>6895</v>
      </c>
      <c r="F309" s="313" t="s">
        <v>6896</v>
      </c>
      <c r="G309" s="314" t="s">
        <v>6710</v>
      </c>
      <c r="H309" s="315">
        <v>6</v>
      </c>
      <c r="I309" s="26"/>
      <c r="J309" s="266">
        <f t="shared" si="25"/>
        <v>0</v>
      </c>
      <c r="K309" s="267"/>
      <c r="L309" s="73"/>
      <c r="M309" s="27" t="s">
        <v>1</v>
      </c>
      <c r="N309" s="233" t="s">
        <v>43</v>
      </c>
      <c r="P309" s="269">
        <f t="shared" si="26"/>
        <v>0</v>
      </c>
      <c r="Q309" s="269">
        <v>0</v>
      </c>
      <c r="R309" s="269">
        <f t="shared" si="27"/>
        <v>0</v>
      </c>
      <c r="S309" s="269">
        <v>0</v>
      </c>
      <c r="T309" s="270">
        <f t="shared" si="28"/>
        <v>0</v>
      </c>
      <c r="AR309" s="271" t="s">
        <v>495</v>
      </c>
      <c r="AT309" s="271" t="s">
        <v>368</v>
      </c>
      <c r="AU309" s="271" t="s">
        <v>84</v>
      </c>
      <c r="AY309" s="53" t="s">
        <v>366</v>
      </c>
      <c r="BE309" s="179">
        <f t="shared" si="29"/>
        <v>0</v>
      </c>
      <c r="BF309" s="179">
        <f t="shared" si="30"/>
        <v>0</v>
      </c>
      <c r="BG309" s="179">
        <f t="shared" si="31"/>
        <v>0</v>
      </c>
      <c r="BH309" s="179">
        <f t="shared" si="32"/>
        <v>0</v>
      </c>
      <c r="BI309" s="179">
        <f t="shared" si="33"/>
        <v>0</v>
      </c>
      <c r="BJ309" s="53" t="s">
        <v>90</v>
      </c>
      <c r="BK309" s="179">
        <f t="shared" si="34"/>
        <v>0</v>
      </c>
      <c r="BL309" s="53" t="s">
        <v>495</v>
      </c>
      <c r="BM309" s="271" t="s">
        <v>3650</v>
      </c>
    </row>
    <row r="310" spans="2:65" s="74" customFormat="1" ht="16.5" customHeight="1">
      <c r="B310" s="73"/>
      <c r="C310" s="260" t="s">
        <v>1425</v>
      </c>
      <c r="D310" s="260" t="s">
        <v>368</v>
      </c>
      <c r="E310" s="261" t="s">
        <v>6897</v>
      </c>
      <c r="F310" s="262" t="s">
        <v>6898</v>
      </c>
      <c r="G310" s="263" t="s">
        <v>630</v>
      </c>
      <c r="H310" s="264">
        <v>12</v>
      </c>
      <c r="I310" s="26"/>
      <c r="J310" s="266">
        <f t="shared" si="25"/>
        <v>0</v>
      </c>
      <c r="K310" s="267"/>
      <c r="L310" s="73"/>
      <c r="M310" s="27" t="s">
        <v>1</v>
      </c>
      <c r="N310" s="233" t="s">
        <v>43</v>
      </c>
      <c r="P310" s="269">
        <f t="shared" si="26"/>
        <v>0</v>
      </c>
      <c r="Q310" s="269">
        <v>0</v>
      </c>
      <c r="R310" s="269">
        <f t="shared" si="27"/>
        <v>0</v>
      </c>
      <c r="S310" s="269">
        <v>0</v>
      </c>
      <c r="T310" s="270">
        <f t="shared" si="28"/>
        <v>0</v>
      </c>
      <c r="AR310" s="271" t="s">
        <v>495</v>
      </c>
      <c r="AT310" s="271" t="s">
        <v>368</v>
      </c>
      <c r="AU310" s="271" t="s">
        <v>84</v>
      </c>
      <c r="AY310" s="53" t="s">
        <v>366</v>
      </c>
      <c r="BE310" s="179">
        <f t="shared" si="29"/>
        <v>0</v>
      </c>
      <c r="BF310" s="179">
        <f t="shared" si="30"/>
        <v>0</v>
      </c>
      <c r="BG310" s="179">
        <f t="shared" si="31"/>
        <v>0</v>
      </c>
      <c r="BH310" s="179">
        <f t="shared" si="32"/>
        <v>0</v>
      </c>
      <c r="BI310" s="179">
        <f t="shared" si="33"/>
        <v>0</v>
      </c>
      <c r="BJ310" s="53" t="s">
        <v>90</v>
      </c>
      <c r="BK310" s="179">
        <f t="shared" si="34"/>
        <v>0</v>
      </c>
      <c r="BL310" s="53" t="s">
        <v>495</v>
      </c>
      <c r="BM310" s="271" t="s">
        <v>3662</v>
      </c>
    </row>
    <row r="311" spans="2:65" s="74" customFormat="1" ht="16.5" customHeight="1">
      <c r="B311" s="73"/>
      <c r="C311" s="260" t="s">
        <v>1430</v>
      </c>
      <c r="D311" s="260" t="s">
        <v>368</v>
      </c>
      <c r="E311" s="261" t="s">
        <v>6899</v>
      </c>
      <c r="F311" s="262" t="s">
        <v>6900</v>
      </c>
      <c r="G311" s="263" t="s">
        <v>630</v>
      </c>
      <c r="H311" s="264">
        <v>2</v>
      </c>
      <c r="I311" s="26"/>
      <c r="J311" s="266">
        <f t="shared" ref="J311:J327" si="35">ROUND(I311*H311,2)</f>
        <v>0</v>
      </c>
      <c r="K311" s="267"/>
      <c r="L311" s="73"/>
      <c r="M311" s="27" t="s">
        <v>1</v>
      </c>
      <c r="N311" s="233" t="s">
        <v>43</v>
      </c>
      <c r="P311" s="269">
        <f t="shared" ref="P311:P327" si="36">O311*H311</f>
        <v>0</v>
      </c>
      <c r="Q311" s="269">
        <v>0</v>
      </c>
      <c r="R311" s="269">
        <f t="shared" ref="R311:R327" si="37">Q311*H311</f>
        <v>0</v>
      </c>
      <c r="S311" s="269">
        <v>0</v>
      </c>
      <c r="T311" s="270">
        <f t="shared" ref="T311:T327" si="38">S311*H311</f>
        <v>0</v>
      </c>
      <c r="AR311" s="271" t="s">
        <v>495</v>
      </c>
      <c r="AT311" s="271" t="s">
        <v>368</v>
      </c>
      <c r="AU311" s="271" t="s">
        <v>84</v>
      </c>
      <c r="AY311" s="53" t="s">
        <v>366</v>
      </c>
      <c r="BE311" s="179">
        <f t="shared" ref="BE311:BE327" si="39">IF(N311="základná",J311,0)</f>
        <v>0</v>
      </c>
      <c r="BF311" s="179">
        <f t="shared" ref="BF311:BF327" si="40">IF(N311="znížená",J311,0)</f>
        <v>0</v>
      </c>
      <c r="BG311" s="179">
        <f t="shared" ref="BG311:BG327" si="41">IF(N311="zákl. prenesená",J311,0)</f>
        <v>0</v>
      </c>
      <c r="BH311" s="179">
        <f t="shared" ref="BH311:BH327" si="42">IF(N311="zníž. prenesená",J311,0)</f>
        <v>0</v>
      </c>
      <c r="BI311" s="179">
        <f t="shared" ref="BI311:BI327" si="43">IF(N311="nulová",J311,0)</f>
        <v>0</v>
      </c>
      <c r="BJ311" s="53" t="s">
        <v>90</v>
      </c>
      <c r="BK311" s="179">
        <f t="shared" ref="BK311:BK327" si="44">ROUND(I311*H311,2)</f>
        <v>0</v>
      </c>
      <c r="BL311" s="53" t="s">
        <v>495</v>
      </c>
      <c r="BM311" s="271" t="s">
        <v>3673</v>
      </c>
    </row>
    <row r="312" spans="2:65" s="74" customFormat="1" ht="16.5" customHeight="1">
      <c r="B312" s="73"/>
      <c r="C312" s="260" t="s">
        <v>1437</v>
      </c>
      <c r="D312" s="260" t="s">
        <v>368</v>
      </c>
      <c r="E312" s="261" t="s">
        <v>6901</v>
      </c>
      <c r="F312" s="262" t="s">
        <v>6902</v>
      </c>
      <c r="G312" s="263" t="s">
        <v>630</v>
      </c>
      <c r="H312" s="264">
        <v>8</v>
      </c>
      <c r="I312" s="26"/>
      <c r="J312" s="266">
        <f t="shared" si="35"/>
        <v>0</v>
      </c>
      <c r="K312" s="267"/>
      <c r="L312" s="73"/>
      <c r="M312" s="27" t="s">
        <v>1</v>
      </c>
      <c r="N312" s="233" t="s">
        <v>43</v>
      </c>
      <c r="P312" s="269">
        <f t="shared" si="36"/>
        <v>0</v>
      </c>
      <c r="Q312" s="269">
        <v>0</v>
      </c>
      <c r="R312" s="269">
        <f t="shared" si="37"/>
        <v>0</v>
      </c>
      <c r="S312" s="269">
        <v>0</v>
      </c>
      <c r="T312" s="270">
        <f t="shared" si="38"/>
        <v>0</v>
      </c>
      <c r="AR312" s="271" t="s">
        <v>495</v>
      </c>
      <c r="AT312" s="271" t="s">
        <v>368</v>
      </c>
      <c r="AU312" s="271" t="s">
        <v>84</v>
      </c>
      <c r="AY312" s="53" t="s">
        <v>366</v>
      </c>
      <c r="BE312" s="179">
        <f t="shared" si="39"/>
        <v>0</v>
      </c>
      <c r="BF312" s="179">
        <f t="shared" si="40"/>
        <v>0</v>
      </c>
      <c r="BG312" s="179">
        <f t="shared" si="41"/>
        <v>0</v>
      </c>
      <c r="BH312" s="179">
        <f t="shared" si="42"/>
        <v>0</v>
      </c>
      <c r="BI312" s="179">
        <f t="shared" si="43"/>
        <v>0</v>
      </c>
      <c r="BJ312" s="53" t="s">
        <v>90</v>
      </c>
      <c r="BK312" s="179">
        <f t="shared" si="44"/>
        <v>0</v>
      </c>
      <c r="BL312" s="53" t="s">
        <v>495</v>
      </c>
      <c r="BM312" s="271" t="s">
        <v>3687</v>
      </c>
    </row>
    <row r="313" spans="2:65" s="74" customFormat="1" ht="16.5" customHeight="1">
      <c r="B313" s="73"/>
      <c r="C313" s="260" t="s">
        <v>1442</v>
      </c>
      <c r="D313" s="260" t="s">
        <v>368</v>
      </c>
      <c r="E313" s="261" t="s">
        <v>6903</v>
      </c>
      <c r="F313" s="262" t="s">
        <v>6904</v>
      </c>
      <c r="G313" s="263" t="s">
        <v>6705</v>
      </c>
      <c r="H313" s="264">
        <v>1000</v>
      </c>
      <c r="I313" s="26"/>
      <c r="J313" s="266">
        <f t="shared" si="35"/>
        <v>0</v>
      </c>
      <c r="K313" s="267"/>
      <c r="L313" s="73"/>
      <c r="M313" s="27" t="s">
        <v>1</v>
      </c>
      <c r="N313" s="233" t="s">
        <v>43</v>
      </c>
      <c r="P313" s="269">
        <f t="shared" si="36"/>
        <v>0</v>
      </c>
      <c r="Q313" s="269">
        <v>0</v>
      </c>
      <c r="R313" s="269">
        <f t="shared" si="37"/>
        <v>0</v>
      </c>
      <c r="S313" s="269">
        <v>0</v>
      </c>
      <c r="T313" s="270">
        <f t="shared" si="38"/>
        <v>0</v>
      </c>
      <c r="AR313" s="271" t="s">
        <v>495</v>
      </c>
      <c r="AT313" s="271" t="s">
        <v>368</v>
      </c>
      <c r="AU313" s="271" t="s">
        <v>84</v>
      </c>
      <c r="AY313" s="53" t="s">
        <v>366</v>
      </c>
      <c r="BE313" s="179">
        <f t="shared" si="39"/>
        <v>0</v>
      </c>
      <c r="BF313" s="179">
        <f t="shared" si="40"/>
        <v>0</v>
      </c>
      <c r="BG313" s="179">
        <f t="shared" si="41"/>
        <v>0</v>
      </c>
      <c r="BH313" s="179">
        <f t="shared" si="42"/>
        <v>0</v>
      </c>
      <c r="BI313" s="179">
        <f t="shared" si="43"/>
        <v>0</v>
      </c>
      <c r="BJ313" s="53" t="s">
        <v>90</v>
      </c>
      <c r="BK313" s="179">
        <f t="shared" si="44"/>
        <v>0</v>
      </c>
      <c r="BL313" s="53" t="s">
        <v>495</v>
      </c>
      <c r="BM313" s="271" t="s">
        <v>3698</v>
      </c>
    </row>
    <row r="314" spans="2:65" s="74" customFormat="1" ht="24.2" customHeight="1">
      <c r="B314" s="73"/>
      <c r="C314" s="311" t="s">
        <v>1457</v>
      </c>
      <c r="D314" s="311" t="s">
        <v>368</v>
      </c>
      <c r="E314" s="312" t="s">
        <v>6905</v>
      </c>
      <c r="F314" s="313" t="s">
        <v>6906</v>
      </c>
      <c r="G314" s="314" t="s">
        <v>6710</v>
      </c>
      <c r="H314" s="315">
        <v>5</v>
      </c>
      <c r="I314" s="26"/>
      <c r="J314" s="266">
        <f t="shared" si="35"/>
        <v>0</v>
      </c>
      <c r="K314" s="267"/>
      <c r="L314" s="73"/>
      <c r="M314" s="27" t="s">
        <v>1</v>
      </c>
      <c r="N314" s="233" t="s">
        <v>43</v>
      </c>
      <c r="P314" s="269">
        <f t="shared" si="36"/>
        <v>0</v>
      </c>
      <c r="Q314" s="269">
        <v>0</v>
      </c>
      <c r="R314" s="269">
        <f t="shared" si="37"/>
        <v>0</v>
      </c>
      <c r="S314" s="269">
        <v>0</v>
      </c>
      <c r="T314" s="270">
        <f t="shared" si="38"/>
        <v>0</v>
      </c>
      <c r="AR314" s="271" t="s">
        <v>495</v>
      </c>
      <c r="AT314" s="271" t="s">
        <v>368</v>
      </c>
      <c r="AU314" s="271" t="s">
        <v>84</v>
      </c>
      <c r="AY314" s="53" t="s">
        <v>366</v>
      </c>
      <c r="BE314" s="179">
        <f t="shared" si="39"/>
        <v>0</v>
      </c>
      <c r="BF314" s="179">
        <f t="shared" si="40"/>
        <v>0</v>
      </c>
      <c r="BG314" s="179">
        <f t="shared" si="41"/>
        <v>0</v>
      </c>
      <c r="BH314" s="179">
        <f t="shared" si="42"/>
        <v>0</v>
      </c>
      <c r="BI314" s="179">
        <f t="shared" si="43"/>
        <v>0</v>
      </c>
      <c r="BJ314" s="53" t="s">
        <v>90</v>
      </c>
      <c r="BK314" s="179">
        <f t="shared" si="44"/>
        <v>0</v>
      </c>
      <c r="BL314" s="53" t="s">
        <v>495</v>
      </c>
      <c r="BM314" s="271" t="s">
        <v>3708</v>
      </c>
    </row>
    <row r="315" spans="2:65" s="74" customFormat="1" ht="44.25" customHeight="1">
      <c r="B315" s="73"/>
      <c r="C315" s="311" t="s">
        <v>1462</v>
      </c>
      <c r="D315" s="311" t="s">
        <v>368</v>
      </c>
      <c r="E315" s="312" t="s">
        <v>6907</v>
      </c>
      <c r="F315" s="313" t="s">
        <v>6908</v>
      </c>
      <c r="G315" s="314" t="s">
        <v>630</v>
      </c>
      <c r="H315" s="315">
        <v>4</v>
      </c>
      <c r="I315" s="26"/>
      <c r="J315" s="266">
        <f t="shared" si="35"/>
        <v>0</v>
      </c>
      <c r="K315" s="267"/>
      <c r="L315" s="73"/>
      <c r="M315" s="27" t="s">
        <v>1</v>
      </c>
      <c r="N315" s="233" t="s">
        <v>43</v>
      </c>
      <c r="P315" s="269">
        <f t="shared" si="36"/>
        <v>0</v>
      </c>
      <c r="Q315" s="269">
        <v>0</v>
      </c>
      <c r="R315" s="269">
        <f t="shared" si="37"/>
        <v>0</v>
      </c>
      <c r="S315" s="269">
        <v>0</v>
      </c>
      <c r="T315" s="270">
        <f t="shared" si="38"/>
        <v>0</v>
      </c>
      <c r="AR315" s="271" t="s">
        <v>495</v>
      </c>
      <c r="AT315" s="271" t="s">
        <v>368</v>
      </c>
      <c r="AU315" s="271" t="s">
        <v>84</v>
      </c>
      <c r="AY315" s="53" t="s">
        <v>366</v>
      </c>
      <c r="BE315" s="179">
        <f t="shared" si="39"/>
        <v>0</v>
      </c>
      <c r="BF315" s="179">
        <f t="shared" si="40"/>
        <v>0</v>
      </c>
      <c r="BG315" s="179">
        <f t="shared" si="41"/>
        <v>0</v>
      </c>
      <c r="BH315" s="179">
        <f t="shared" si="42"/>
        <v>0</v>
      </c>
      <c r="BI315" s="179">
        <f t="shared" si="43"/>
        <v>0</v>
      </c>
      <c r="BJ315" s="53" t="s">
        <v>90</v>
      </c>
      <c r="BK315" s="179">
        <f t="shared" si="44"/>
        <v>0</v>
      </c>
      <c r="BL315" s="53" t="s">
        <v>495</v>
      </c>
      <c r="BM315" s="271" t="s">
        <v>3717</v>
      </c>
    </row>
    <row r="316" spans="2:65" s="74" customFormat="1" ht="37.9" customHeight="1">
      <c r="B316" s="73"/>
      <c r="C316" s="311" t="s">
        <v>1467</v>
      </c>
      <c r="D316" s="311" t="s">
        <v>368</v>
      </c>
      <c r="E316" s="312" t="s">
        <v>6909</v>
      </c>
      <c r="F316" s="313" t="s">
        <v>6910</v>
      </c>
      <c r="G316" s="314" t="s">
        <v>630</v>
      </c>
      <c r="H316" s="315">
        <v>28</v>
      </c>
      <c r="I316" s="26"/>
      <c r="J316" s="266">
        <f t="shared" si="35"/>
        <v>0</v>
      </c>
      <c r="K316" s="267"/>
      <c r="L316" s="73"/>
      <c r="M316" s="27" t="s">
        <v>1</v>
      </c>
      <c r="N316" s="233" t="s">
        <v>43</v>
      </c>
      <c r="P316" s="269">
        <f t="shared" si="36"/>
        <v>0</v>
      </c>
      <c r="Q316" s="269">
        <v>0</v>
      </c>
      <c r="R316" s="269">
        <f t="shared" si="37"/>
        <v>0</v>
      </c>
      <c r="S316" s="269">
        <v>0</v>
      </c>
      <c r="T316" s="270">
        <f t="shared" si="38"/>
        <v>0</v>
      </c>
      <c r="AR316" s="271" t="s">
        <v>495</v>
      </c>
      <c r="AT316" s="271" t="s">
        <v>368</v>
      </c>
      <c r="AU316" s="271" t="s">
        <v>84</v>
      </c>
      <c r="AY316" s="53" t="s">
        <v>366</v>
      </c>
      <c r="BE316" s="179">
        <f t="shared" si="39"/>
        <v>0</v>
      </c>
      <c r="BF316" s="179">
        <f t="shared" si="40"/>
        <v>0</v>
      </c>
      <c r="BG316" s="179">
        <f t="shared" si="41"/>
        <v>0</v>
      </c>
      <c r="BH316" s="179">
        <f t="shared" si="42"/>
        <v>0</v>
      </c>
      <c r="BI316" s="179">
        <f t="shared" si="43"/>
        <v>0</v>
      </c>
      <c r="BJ316" s="53" t="s">
        <v>90</v>
      </c>
      <c r="BK316" s="179">
        <f t="shared" si="44"/>
        <v>0</v>
      </c>
      <c r="BL316" s="53" t="s">
        <v>495</v>
      </c>
      <c r="BM316" s="271" t="s">
        <v>3732</v>
      </c>
    </row>
    <row r="317" spans="2:65" s="74" customFormat="1" ht="37.9" customHeight="1">
      <c r="B317" s="73"/>
      <c r="C317" s="311" t="s">
        <v>1471</v>
      </c>
      <c r="D317" s="311" t="s">
        <v>368</v>
      </c>
      <c r="E317" s="312" t="s">
        <v>6911</v>
      </c>
      <c r="F317" s="313" t="s">
        <v>6912</v>
      </c>
      <c r="G317" s="314" t="s">
        <v>630</v>
      </c>
      <c r="H317" s="315">
        <v>35</v>
      </c>
      <c r="I317" s="26"/>
      <c r="J317" s="266">
        <f t="shared" si="35"/>
        <v>0</v>
      </c>
      <c r="K317" s="267"/>
      <c r="L317" s="73"/>
      <c r="M317" s="27" t="s">
        <v>1</v>
      </c>
      <c r="N317" s="233" t="s">
        <v>43</v>
      </c>
      <c r="P317" s="269">
        <f t="shared" si="36"/>
        <v>0</v>
      </c>
      <c r="Q317" s="269">
        <v>0</v>
      </c>
      <c r="R317" s="269">
        <f t="shared" si="37"/>
        <v>0</v>
      </c>
      <c r="S317" s="269">
        <v>0</v>
      </c>
      <c r="T317" s="270">
        <f t="shared" si="38"/>
        <v>0</v>
      </c>
      <c r="AR317" s="271" t="s">
        <v>495</v>
      </c>
      <c r="AT317" s="271" t="s">
        <v>368</v>
      </c>
      <c r="AU317" s="271" t="s">
        <v>84</v>
      </c>
      <c r="AY317" s="53" t="s">
        <v>366</v>
      </c>
      <c r="BE317" s="179">
        <f t="shared" si="39"/>
        <v>0</v>
      </c>
      <c r="BF317" s="179">
        <f t="shared" si="40"/>
        <v>0</v>
      </c>
      <c r="BG317" s="179">
        <f t="shared" si="41"/>
        <v>0</v>
      </c>
      <c r="BH317" s="179">
        <f t="shared" si="42"/>
        <v>0</v>
      </c>
      <c r="BI317" s="179">
        <f t="shared" si="43"/>
        <v>0</v>
      </c>
      <c r="BJ317" s="53" t="s">
        <v>90</v>
      </c>
      <c r="BK317" s="179">
        <f t="shared" si="44"/>
        <v>0</v>
      </c>
      <c r="BL317" s="53" t="s">
        <v>495</v>
      </c>
      <c r="BM317" s="271" t="s">
        <v>3752</v>
      </c>
    </row>
    <row r="318" spans="2:65" s="74" customFormat="1" ht="33" customHeight="1">
      <c r="B318" s="73"/>
      <c r="C318" s="260" t="s">
        <v>1481</v>
      </c>
      <c r="D318" s="260" t="s">
        <v>368</v>
      </c>
      <c r="E318" s="261" t="s">
        <v>6913</v>
      </c>
      <c r="F318" s="262" t="s">
        <v>6914</v>
      </c>
      <c r="G318" s="263" t="s">
        <v>6705</v>
      </c>
      <c r="H318" s="264">
        <v>206</v>
      </c>
      <c r="I318" s="26"/>
      <c r="J318" s="266">
        <f t="shared" si="35"/>
        <v>0</v>
      </c>
      <c r="K318" s="267"/>
      <c r="L318" s="73"/>
      <c r="M318" s="27" t="s">
        <v>1</v>
      </c>
      <c r="N318" s="233" t="s">
        <v>43</v>
      </c>
      <c r="P318" s="269">
        <f t="shared" si="36"/>
        <v>0</v>
      </c>
      <c r="Q318" s="269">
        <v>0</v>
      </c>
      <c r="R318" s="269">
        <f t="shared" si="37"/>
        <v>0</v>
      </c>
      <c r="S318" s="269">
        <v>0</v>
      </c>
      <c r="T318" s="270">
        <f t="shared" si="38"/>
        <v>0</v>
      </c>
      <c r="AR318" s="271" t="s">
        <v>495</v>
      </c>
      <c r="AT318" s="271" t="s">
        <v>368</v>
      </c>
      <c r="AU318" s="271" t="s">
        <v>84</v>
      </c>
      <c r="AY318" s="53" t="s">
        <v>366</v>
      </c>
      <c r="BE318" s="179">
        <f t="shared" si="39"/>
        <v>0</v>
      </c>
      <c r="BF318" s="179">
        <f t="shared" si="40"/>
        <v>0</v>
      </c>
      <c r="BG318" s="179">
        <f t="shared" si="41"/>
        <v>0</v>
      </c>
      <c r="BH318" s="179">
        <f t="shared" si="42"/>
        <v>0</v>
      </c>
      <c r="BI318" s="179">
        <f t="shared" si="43"/>
        <v>0</v>
      </c>
      <c r="BJ318" s="53" t="s">
        <v>90</v>
      </c>
      <c r="BK318" s="179">
        <f t="shared" si="44"/>
        <v>0</v>
      </c>
      <c r="BL318" s="53" t="s">
        <v>495</v>
      </c>
      <c r="BM318" s="271" t="s">
        <v>3792</v>
      </c>
    </row>
    <row r="319" spans="2:65" s="74" customFormat="1" ht="33" customHeight="1">
      <c r="B319" s="73"/>
      <c r="C319" s="311" t="s">
        <v>1485</v>
      </c>
      <c r="D319" s="311" t="s">
        <v>368</v>
      </c>
      <c r="E319" s="312" t="s">
        <v>6915</v>
      </c>
      <c r="F319" s="313" t="s">
        <v>11088</v>
      </c>
      <c r="G319" s="314" t="s">
        <v>6705</v>
      </c>
      <c r="H319" s="315">
        <v>70</v>
      </c>
      <c r="I319" s="26"/>
      <c r="J319" s="266">
        <f t="shared" si="35"/>
        <v>0</v>
      </c>
      <c r="K319" s="267"/>
      <c r="L319" s="73"/>
      <c r="M319" s="27" t="s">
        <v>1</v>
      </c>
      <c r="N319" s="233" t="s">
        <v>43</v>
      </c>
      <c r="P319" s="269">
        <f t="shared" si="36"/>
        <v>0</v>
      </c>
      <c r="Q319" s="269">
        <v>0</v>
      </c>
      <c r="R319" s="269">
        <f t="shared" si="37"/>
        <v>0</v>
      </c>
      <c r="S319" s="269">
        <v>0</v>
      </c>
      <c r="T319" s="270">
        <f t="shared" si="38"/>
        <v>0</v>
      </c>
      <c r="AR319" s="271" t="s">
        <v>495</v>
      </c>
      <c r="AT319" s="271" t="s">
        <v>368</v>
      </c>
      <c r="AU319" s="271" t="s">
        <v>84</v>
      </c>
      <c r="AY319" s="53" t="s">
        <v>366</v>
      </c>
      <c r="BE319" s="179">
        <f t="shared" si="39"/>
        <v>0</v>
      </c>
      <c r="BF319" s="179">
        <f t="shared" si="40"/>
        <v>0</v>
      </c>
      <c r="BG319" s="179">
        <f t="shared" si="41"/>
        <v>0</v>
      </c>
      <c r="BH319" s="179">
        <f t="shared" si="42"/>
        <v>0</v>
      </c>
      <c r="BI319" s="179">
        <f t="shared" si="43"/>
        <v>0</v>
      </c>
      <c r="BJ319" s="53" t="s">
        <v>90</v>
      </c>
      <c r="BK319" s="179">
        <f t="shared" si="44"/>
        <v>0</v>
      </c>
      <c r="BL319" s="53" t="s">
        <v>495</v>
      </c>
      <c r="BM319" s="271" t="s">
        <v>3811</v>
      </c>
    </row>
    <row r="320" spans="2:65" s="74" customFormat="1" ht="37.9" customHeight="1">
      <c r="B320" s="73"/>
      <c r="C320" s="260" t="s">
        <v>1491</v>
      </c>
      <c r="D320" s="260" t="s">
        <v>368</v>
      </c>
      <c r="E320" s="261" t="s">
        <v>6916</v>
      </c>
      <c r="F320" s="262" t="s">
        <v>6917</v>
      </c>
      <c r="G320" s="263" t="s">
        <v>6705</v>
      </c>
      <c r="H320" s="264">
        <v>50</v>
      </c>
      <c r="I320" s="26"/>
      <c r="J320" s="266">
        <f t="shared" si="35"/>
        <v>0</v>
      </c>
      <c r="K320" s="267"/>
      <c r="L320" s="73"/>
      <c r="M320" s="27" t="s">
        <v>1</v>
      </c>
      <c r="N320" s="233" t="s">
        <v>43</v>
      </c>
      <c r="P320" s="269">
        <f t="shared" si="36"/>
        <v>0</v>
      </c>
      <c r="Q320" s="269">
        <v>0</v>
      </c>
      <c r="R320" s="269">
        <f t="shared" si="37"/>
        <v>0</v>
      </c>
      <c r="S320" s="269">
        <v>0</v>
      </c>
      <c r="T320" s="270">
        <f t="shared" si="38"/>
        <v>0</v>
      </c>
      <c r="AR320" s="271" t="s">
        <v>495</v>
      </c>
      <c r="AT320" s="271" t="s">
        <v>368</v>
      </c>
      <c r="AU320" s="271" t="s">
        <v>84</v>
      </c>
      <c r="AY320" s="53" t="s">
        <v>366</v>
      </c>
      <c r="BE320" s="179">
        <f t="shared" si="39"/>
        <v>0</v>
      </c>
      <c r="BF320" s="179">
        <f t="shared" si="40"/>
        <v>0</v>
      </c>
      <c r="BG320" s="179">
        <f t="shared" si="41"/>
        <v>0</v>
      </c>
      <c r="BH320" s="179">
        <f t="shared" si="42"/>
        <v>0</v>
      </c>
      <c r="BI320" s="179">
        <f t="shared" si="43"/>
        <v>0</v>
      </c>
      <c r="BJ320" s="53" t="s">
        <v>90</v>
      </c>
      <c r="BK320" s="179">
        <f t="shared" si="44"/>
        <v>0</v>
      </c>
      <c r="BL320" s="53" t="s">
        <v>495</v>
      </c>
      <c r="BM320" s="271" t="s">
        <v>3912</v>
      </c>
    </row>
    <row r="321" spans="2:65" s="74" customFormat="1" ht="44.25" customHeight="1">
      <c r="B321" s="73"/>
      <c r="C321" s="260" t="s">
        <v>1495</v>
      </c>
      <c r="D321" s="260" t="s">
        <v>368</v>
      </c>
      <c r="E321" s="261" t="s">
        <v>6918</v>
      </c>
      <c r="F321" s="262" t="s">
        <v>6919</v>
      </c>
      <c r="G321" s="263" t="s">
        <v>6705</v>
      </c>
      <c r="H321" s="264">
        <v>20</v>
      </c>
      <c r="I321" s="26"/>
      <c r="J321" s="266">
        <f t="shared" si="35"/>
        <v>0</v>
      </c>
      <c r="K321" s="267"/>
      <c r="L321" s="73"/>
      <c r="M321" s="27" t="s">
        <v>1</v>
      </c>
      <c r="N321" s="233" t="s">
        <v>43</v>
      </c>
      <c r="P321" s="269">
        <f t="shared" si="36"/>
        <v>0</v>
      </c>
      <c r="Q321" s="269">
        <v>0</v>
      </c>
      <c r="R321" s="269">
        <f t="shared" si="37"/>
        <v>0</v>
      </c>
      <c r="S321" s="269">
        <v>0</v>
      </c>
      <c r="T321" s="270">
        <f t="shared" si="38"/>
        <v>0</v>
      </c>
      <c r="AR321" s="271" t="s">
        <v>495</v>
      </c>
      <c r="AT321" s="271" t="s">
        <v>368</v>
      </c>
      <c r="AU321" s="271" t="s">
        <v>84</v>
      </c>
      <c r="AY321" s="53" t="s">
        <v>366</v>
      </c>
      <c r="BE321" s="179">
        <f t="shared" si="39"/>
        <v>0</v>
      </c>
      <c r="BF321" s="179">
        <f t="shared" si="40"/>
        <v>0</v>
      </c>
      <c r="BG321" s="179">
        <f t="shared" si="41"/>
        <v>0</v>
      </c>
      <c r="BH321" s="179">
        <f t="shared" si="42"/>
        <v>0</v>
      </c>
      <c r="BI321" s="179">
        <f t="shared" si="43"/>
        <v>0</v>
      </c>
      <c r="BJ321" s="53" t="s">
        <v>90</v>
      </c>
      <c r="BK321" s="179">
        <f t="shared" si="44"/>
        <v>0</v>
      </c>
      <c r="BL321" s="53" t="s">
        <v>495</v>
      </c>
      <c r="BM321" s="271" t="s">
        <v>3998</v>
      </c>
    </row>
    <row r="322" spans="2:65" s="74" customFormat="1" ht="37.9" customHeight="1">
      <c r="B322" s="73"/>
      <c r="C322" s="311" t="s">
        <v>1500</v>
      </c>
      <c r="D322" s="311" t="s">
        <v>368</v>
      </c>
      <c r="E322" s="312" t="s">
        <v>6920</v>
      </c>
      <c r="F322" s="313" t="s">
        <v>6921</v>
      </c>
      <c r="G322" s="314" t="s">
        <v>249</v>
      </c>
      <c r="H322" s="315">
        <v>55</v>
      </c>
      <c r="I322" s="26"/>
      <c r="J322" s="266">
        <f t="shared" si="35"/>
        <v>0</v>
      </c>
      <c r="K322" s="267"/>
      <c r="L322" s="73"/>
      <c r="M322" s="27" t="s">
        <v>1</v>
      </c>
      <c r="N322" s="233" t="s">
        <v>43</v>
      </c>
      <c r="P322" s="269">
        <f t="shared" si="36"/>
        <v>0</v>
      </c>
      <c r="Q322" s="269">
        <v>0</v>
      </c>
      <c r="R322" s="269">
        <f t="shared" si="37"/>
        <v>0</v>
      </c>
      <c r="S322" s="269">
        <v>0</v>
      </c>
      <c r="T322" s="270">
        <f t="shared" si="38"/>
        <v>0</v>
      </c>
      <c r="AR322" s="271" t="s">
        <v>495</v>
      </c>
      <c r="AT322" s="271" t="s">
        <v>368</v>
      </c>
      <c r="AU322" s="271" t="s">
        <v>84</v>
      </c>
      <c r="AY322" s="53" t="s">
        <v>366</v>
      </c>
      <c r="BE322" s="179">
        <f t="shared" si="39"/>
        <v>0</v>
      </c>
      <c r="BF322" s="179">
        <f t="shared" si="40"/>
        <v>0</v>
      </c>
      <c r="BG322" s="179">
        <f t="shared" si="41"/>
        <v>0</v>
      </c>
      <c r="BH322" s="179">
        <f t="shared" si="42"/>
        <v>0</v>
      </c>
      <c r="BI322" s="179">
        <f t="shared" si="43"/>
        <v>0</v>
      </c>
      <c r="BJ322" s="53" t="s">
        <v>90</v>
      </c>
      <c r="BK322" s="179">
        <f t="shared" si="44"/>
        <v>0</v>
      </c>
      <c r="BL322" s="53" t="s">
        <v>495</v>
      </c>
      <c r="BM322" s="271" t="s">
        <v>4009</v>
      </c>
    </row>
    <row r="323" spans="2:65" s="74" customFormat="1" ht="37.9" customHeight="1">
      <c r="B323" s="73"/>
      <c r="C323" s="311" t="s">
        <v>1504</v>
      </c>
      <c r="D323" s="311" t="s">
        <v>368</v>
      </c>
      <c r="E323" s="312" t="s">
        <v>6922</v>
      </c>
      <c r="F323" s="313" t="s">
        <v>6923</v>
      </c>
      <c r="G323" s="314" t="s">
        <v>249</v>
      </c>
      <c r="H323" s="315">
        <v>70</v>
      </c>
      <c r="I323" s="26"/>
      <c r="J323" s="266">
        <f t="shared" si="35"/>
        <v>0</v>
      </c>
      <c r="K323" s="267"/>
      <c r="L323" s="73"/>
      <c r="M323" s="27" t="s">
        <v>1</v>
      </c>
      <c r="N323" s="233" t="s">
        <v>43</v>
      </c>
      <c r="P323" s="269">
        <f t="shared" si="36"/>
        <v>0</v>
      </c>
      <c r="Q323" s="269">
        <v>0</v>
      </c>
      <c r="R323" s="269">
        <f t="shared" si="37"/>
        <v>0</v>
      </c>
      <c r="S323" s="269">
        <v>0</v>
      </c>
      <c r="T323" s="270">
        <f t="shared" si="38"/>
        <v>0</v>
      </c>
      <c r="AR323" s="271" t="s">
        <v>495</v>
      </c>
      <c r="AT323" s="271" t="s">
        <v>368</v>
      </c>
      <c r="AU323" s="271" t="s">
        <v>84</v>
      </c>
      <c r="AY323" s="53" t="s">
        <v>366</v>
      </c>
      <c r="BE323" s="179">
        <f t="shared" si="39"/>
        <v>0</v>
      </c>
      <c r="BF323" s="179">
        <f t="shared" si="40"/>
        <v>0</v>
      </c>
      <c r="BG323" s="179">
        <f t="shared" si="41"/>
        <v>0</v>
      </c>
      <c r="BH323" s="179">
        <f t="shared" si="42"/>
        <v>0</v>
      </c>
      <c r="BI323" s="179">
        <f t="shared" si="43"/>
        <v>0</v>
      </c>
      <c r="BJ323" s="53" t="s">
        <v>90</v>
      </c>
      <c r="BK323" s="179">
        <f t="shared" si="44"/>
        <v>0</v>
      </c>
      <c r="BL323" s="53" t="s">
        <v>495</v>
      </c>
      <c r="BM323" s="271" t="s">
        <v>4119</v>
      </c>
    </row>
    <row r="324" spans="2:65" s="74" customFormat="1" ht="37.9" customHeight="1">
      <c r="B324" s="73"/>
      <c r="C324" s="311" t="s">
        <v>1508</v>
      </c>
      <c r="D324" s="311" t="s">
        <v>368</v>
      </c>
      <c r="E324" s="312" t="s">
        <v>6924</v>
      </c>
      <c r="F324" s="313" t="s">
        <v>6925</v>
      </c>
      <c r="G324" s="314" t="s">
        <v>249</v>
      </c>
      <c r="H324" s="315">
        <v>70</v>
      </c>
      <c r="I324" s="26"/>
      <c r="J324" s="266">
        <f t="shared" si="35"/>
        <v>0</v>
      </c>
      <c r="K324" s="267"/>
      <c r="L324" s="73"/>
      <c r="M324" s="27" t="s">
        <v>1</v>
      </c>
      <c r="N324" s="233" t="s">
        <v>43</v>
      </c>
      <c r="P324" s="269">
        <f t="shared" si="36"/>
        <v>0</v>
      </c>
      <c r="Q324" s="269">
        <v>0</v>
      </c>
      <c r="R324" s="269">
        <f t="shared" si="37"/>
        <v>0</v>
      </c>
      <c r="S324" s="269">
        <v>0</v>
      </c>
      <c r="T324" s="270">
        <f t="shared" si="38"/>
        <v>0</v>
      </c>
      <c r="AR324" s="271" t="s">
        <v>495</v>
      </c>
      <c r="AT324" s="271" t="s">
        <v>368</v>
      </c>
      <c r="AU324" s="271" t="s">
        <v>84</v>
      </c>
      <c r="AY324" s="53" t="s">
        <v>366</v>
      </c>
      <c r="BE324" s="179">
        <f t="shared" si="39"/>
        <v>0</v>
      </c>
      <c r="BF324" s="179">
        <f t="shared" si="40"/>
        <v>0</v>
      </c>
      <c r="BG324" s="179">
        <f t="shared" si="41"/>
        <v>0</v>
      </c>
      <c r="BH324" s="179">
        <f t="shared" si="42"/>
        <v>0</v>
      </c>
      <c r="BI324" s="179">
        <f t="shared" si="43"/>
        <v>0</v>
      </c>
      <c r="BJ324" s="53" t="s">
        <v>90</v>
      </c>
      <c r="BK324" s="179">
        <f t="shared" si="44"/>
        <v>0</v>
      </c>
      <c r="BL324" s="53" t="s">
        <v>495</v>
      </c>
      <c r="BM324" s="271" t="s">
        <v>4130</v>
      </c>
    </row>
    <row r="325" spans="2:65" s="74" customFormat="1" ht="24.2" customHeight="1">
      <c r="B325" s="73"/>
      <c r="C325" s="260" t="s">
        <v>1512</v>
      </c>
      <c r="D325" s="260" t="s">
        <v>368</v>
      </c>
      <c r="E325" s="261" t="s">
        <v>6926</v>
      </c>
      <c r="F325" s="262" t="s">
        <v>6753</v>
      </c>
      <c r="G325" s="263" t="s">
        <v>2780</v>
      </c>
      <c r="H325" s="264">
        <v>60</v>
      </c>
      <c r="I325" s="26"/>
      <c r="J325" s="266">
        <f t="shared" si="35"/>
        <v>0</v>
      </c>
      <c r="K325" s="267"/>
      <c r="L325" s="73"/>
      <c r="M325" s="27" t="s">
        <v>1</v>
      </c>
      <c r="N325" s="233" t="s">
        <v>43</v>
      </c>
      <c r="P325" s="269">
        <f t="shared" si="36"/>
        <v>0</v>
      </c>
      <c r="Q325" s="269">
        <v>0</v>
      </c>
      <c r="R325" s="269">
        <f t="shared" si="37"/>
        <v>0</v>
      </c>
      <c r="S325" s="269">
        <v>0</v>
      </c>
      <c r="T325" s="270">
        <f t="shared" si="38"/>
        <v>0</v>
      </c>
      <c r="AR325" s="271" t="s">
        <v>495</v>
      </c>
      <c r="AT325" s="271" t="s">
        <v>368</v>
      </c>
      <c r="AU325" s="271" t="s">
        <v>84</v>
      </c>
      <c r="AY325" s="53" t="s">
        <v>366</v>
      </c>
      <c r="BE325" s="179">
        <f t="shared" si="39"/>
        <v>0</v>
      </c>
      <c r="BF325" s="179">
        <f t="shared" si="40"/>
        <v>0</v>
      </c>
      <c r="BG325" s="179">
        <f t="shared" si="41"/>
        <v>0</v>
      </c>
      <c r="BH325" s="179">
        <f t="shared" si="42"/>
        <v>0</v>
      </c>
      <c r="BI325" s="179">
        <f t="shared" si="43"/>
        <v>0</v>
      </c>
      <c r="BJ325" s="53" t="s">
        <v>90</v>
      </c>
      <c r="BK325" s="179">
        <f t="shared" si="44"/>
        <v>0</v>
      </c>
      <c r="BL325" s="53" t="s">
        <v>495</v>
      </c>
      <c r="BM325" s="271" t="s">
        <v>4139</v>
      </c>
    </row>
    <row r="326" spans="2:65" s="74" customFormat="1" ht="16.5" customHeight="1">
      <c r="B326" s="73"/>
      <c r="C326" s="260" t="s">
        <v>1516</v>
      </c>
      <c r="D326" s="260" t="s">
        <v>368</v>
      </c>
      <c r="E326" s="261" t="s">
        <v>6927</v>
      </c>
      <c r="F326" s="262" t="s">
        <v>6928</v>
      </c>
      <c r="G326" s="263" t="s">
        <v>249</v>
      </c>
      <c r="H326" s="264">
        <v>155</v>
      </c>
      <c r="I326" s="26"/>
      <c r="J326" s="266">
        <f t="shared" si="35"/>
        <v>0</v>
      </c>
      <c r="K326" s="267"/>
      <c r="L326" s="73"/>
      <c r="M326" s="27" t="s">
        <v>1</v>
      </c>
      <c r="N326" s="233" t="s">
        <v>43</v>
      </c>
      <c r="P326" s="269">
        <f t="shared" si="36"/>
        <v>0</v>
      </c>
      <c r="Q326" s="269">
        <v>0</v>
      </c>
      <c r="R326" s="269">
        <f t="shared" si="37"/>
        <v>0</v>
      </c>
      <c r="S326" s="269">
        <v>0</v>
      </c>
      <c r="T326" s="270">
        <f t="shared" si="38"/>
        <v>0</v>
      </c>
      <c r="AR326" s="271" t="s">
        <v>495</v>
      </c>
      <c r="AT326" s="271" t="s">
        <v>368</v>
      </c>
      <c r="AU326" s="271" t="s">
        <v>84</v>
      </c>
      <c r="AY326" s="53" t="s">
        <v>366</v>
      </c>
      <c r="BE326" s="179">
        <f t="shared" si="39"/>
        <v>0</v>
      </c>
      <c r="BF326" s="179">
        <f t="shared" si="40"/>
        <v>0</v>
      </c>
      <c r="BG326" s="179">
        <f t="shared" si="41"/>
        <v>0</v>
      </c>
      <c r="BH326" s="179">
        <f t="shared" si="42"/>
        <v>0</v>
      </c>
      <c r="BI326" s="179">
        <f t="shared" si="43"/>
        <v>0</v>
      </c>
      <c r="BJ326" s="53" t="s">
        <v>90</v>
      </c>
      <c r="BK326" s="179">
        <f t="shared" si="44"/>
        <v>0</v>
      </c>
      <c r="BL326" s="53" t="s">
        <v>495</v>
      </c>
      <c r="BM326" s="271" t="s">
        <v>4150</v>
      </c>
    </row>
    <row r="327" spans="2:65" s="74" customFormat="1" ht="16.5" customHeight="1">
      <c r="B327" s="73"/>
      <c r="C327" s="260" t="s">
        <v>1520</v>
      </c>
      <c r="D327" s="260" t="s">
        <v>368</v>
      </c>
      <c r="E327" s="261" t="s">
        <v>6929</v>
      </c>
      <c r="F327" s="262" t="s">
        <v>6755</v>
      </c>
      <c r="G327" s="263" t="s">
        <v>630</v>
      </c>
      <c r="H327" s="264">
        <v>20</v>
      </c>
      <c r="I327" s="26"/>
      <c r="J327" s="266">
        <f t="shared" si="35"/>
        <v>0</v>
      </c>
      <c r="K327" s="267"/>
      <c r="L327" s="73"/>
      <c r="M327" s="27" t="s">
        <v>1</v>
      </c>
      <c r="N327" s="233" t="s">
        <v>43</v>
      </c>
      <c r="P327" s="269">
        <f t="shared" si="36"/>
        <v>0</v>
      </c>
      <c r="Q327" s="269">
        <v>0</v>
      </c>
      <c r="R327" s="269">
        <f t="shared" si="37"/>
        <v>0</v>
      </c>
      <c r="S327" s="269">
        <v>0</v>
      </c>
      <c r="T327" s="270">
        <f t="shared" si="38"/>
        <v>0</v>
      </c>
      <c r="AR327" s="271" t="s">
        <v>495</v>
      </c>
      <c r="AT327" s="271" t="s">
        <v>368</v>
      </c>
      <c r="AU327" s="271" t="s">
        <v>84</v>
      </c>
      <c r="AY327" s="53" t="s">
        <v>366</v>
      </c>
      <c r="BE327" s="179">
        <f t="shared" si="39"/>
        <v>0</v>
      </c>
      <c r="BF327" s="179">
        <f t="shared" si="40"/>
        <v>0</v>
      </c>
      <c r="BG327" s="179">
        <f t="shared" si="41"/>
        <v>0</v>
      </c>
      <c r="BH327" s="179">
        <f t="shared" si="42"/>
        <v>0</v>
      </c>
      <c r="BI327" s="179">
        <f t="shared" si="43"/>
        <v>0</v>
      </c>
      <c r="BJ327" s="53" t="s">
        <v>90</v>
      </c>
      <c r="BK327" s="179">
        <f t="shared" si="44"/>
        <v>0</v>
      </c>
      <c r="BL327" s="53" t="s">
        <v>495</v>
      </c>
      <c r="BM327" s="271" t="s">
        <v>4159</v>
      </c>
    </row>
    <row r="328" spans="2:65" s="249" customFormat="1" ht="25.9" customHeight="1">
      <c r="B328" s="248"/>
      <c r="D328" s="250" t="s">
        <v>76</v>
      </c>
      <c r="E328" s="251" t="s">
        <v>6930</v>
      </c>
      <c r="F328" s="251" t="s">
        <v>6931</v>
      </c>
      <c r="J328" s="252">
        <f>BK328</f>
        <v>0</v>
      </c>
      <c r="L328" s="248"/>
      <c r="M328" s="253"/>
      <c r="P328" s="254">
        <f>SUM(P329:P381)</f>
        <v>0</v>
      </c>
      <c r="R328" s="254">
        <f>SUM(R329:R381)</f>
        <v>0</v>
      </c>
      <c r="T328" s="255">
        <f>SUM(T329:T381)</f>
        <v>0</v>
      </c>
      <c r="AR328" s="250" t="s">
        <v>84</v>
      </c>
      <c r="AT328" s="256" t="s">
        <v>76</v>
      </c>
      <c r="AU328" s="256" t="s">
        <v>77</v>
      </c>
      <c r="AY328" s="250" t="s">
        <v>366</v>
      </c>
      <c r="BK328" s="257">
        <f>SUM(BK329:BK381)</f>
        <v>0</v>
      </c>
    </row>
    <row r="329" spans="2:65" s="74" customFormat="1" ht="76.349999999999994" customHeight="1">
      <c r="B329" s="73"/>
      <c r="C329" s="311" t="s">
        <v>1525</v>
      </c>
      <c r="D329" s="311" t="s">
        <v>368</v>
      </c>
      <c r="E329" s="312" t="s">
        <v>6932</v>
      </c>
      <c r="F329" s="313" t="s">
        <v>6933</v>
      </c>
      <c r="G329" s="314" t="s">
        <v>630</v>
      </c>
      <c r="H329" s="315">
        <v>3</v>
      </c>
      <c r="I329" s="26"/>
      <c r="J329" s="266">
        <f>ROUND(I329*H329,2)</f>
        <v>0</v>
      </c>
      <c r="K329" s="267"/>
      <c r="L329" s="73"/>
      <c r="M329" s="27" t="s">
        <v>1</v>
      </c>
      <c r="N329" s="233" t="s">
        <v>43</v>
      </c>
      <c r="P329" s="269">
        <f>O329*H329</f>
        <v>0</v>
      </c>
      <c r="Q329" s="269">
        <v>0</v>
      </c>
      <c r="R329" s="269">
        <f>Q329*H329</f>
        <v>0</v>
      </c>
      <c r="S329" s="269">
        <v>0</v>
      </c>
      <c r="T329" s="270">
        <f>S329*H329</f>
        <v>0</v>
      </c>
      <c r="AR329" s="271" t="s">
        <v>495</v>
      </c>
      <c r="AT329" s="271" t="s">
        <v>368</v>
      </c>
      <c r="AU329" s="271" t="s">
        <v>84</v>
      </c>
      <c r="AY329" s="53" t="s">
        <v>366</v>
      </c>
      <c r="BE329" s="179">
        <f>IF(N329="základná",J329,0)</f>
        <v>0</v>
      </c>
      <c r="BF329" s="179">
        <f>IF(N329="znížená",J329,0)</f>
        <v>0</v>
      </c>
      <c r="BG329" s="179">
        <f>IF(N329="zákl. prenesená",J329,0)</f>
        <v>0</v>
      </c>
      <c r="BH329" s="179">
        <f>IF(N329="zníž. prenesená",J329,0)</f>
        <v>0</v>
      </c>
      <c r="BI329" s="179">
        <f>IF(N329="nulová",J329,0)</f>
        <v>0</v>
      </c>
      <c r="BJ329" s="53" t="s">
        <v>90</v>
      </c>
      <c r="BK329" s="179">
        <f>ROUND(I329*H329,2)</f>
        <v>0</v>
      </c>
      <c r="BL329" s="53" t="s">
        <v>495</v>
      </c>
      <c r="BM329" s="271" t="s">
        <v>4177</v>
      </c>
    </row>
    <row r="330" spans="2:65" s="280" customFormat="1">
      <c r="B330" s="279"/>
      <c r="D330" s="274" t="s">
        <v>373</v>
      </c>
      <c r="E330" s="281" t="s">
        <v>1</v>
      </c>
      <c r="F330" s="282" t="s">
        <v>149</v>
      </c>
      <c r="H330" s="283">
        <v>3</v>
      </c>
      <c r="L330" s="279"/>
      <c r="M330" s="284"/>
      <c r="T330" s="285"/>
      <c r="AT330" s="281" t="s">
        <v>373</v>
      </c>
      <c r="AU330" s="281" t="s">
        <v>84</v>
      </c>
      <c r="AV330" s="280" t="s">
        <v>90</v>
      </c>
      <c r="AW330" s="280" t="s">
        <v>31</v>
      </c>
      <c r="AX330" s="280" t="s">
        <v>84</v>
      </c>
      <c r="AY330" s="281" t="s">
        <v>366</v>
      </c>
    </row>
    <row r="331" spans="2:65" s="273" customFormat="1" ht="33.75">
      <c r="B331" s="272"/>
      <c r="D331" s="274" t="s">
        <v>373</v>
      </c>
      <c r="E331" s="275" t="s">
        <v>1</v>
      </c>
      <c r="F331" s="276" t="s">
        <v>6934</v>
      </c>
      <c r="H331" s="275" t="s">
        <v>1</v>
      </c>
      <c r="L331" s="272"/>
      <c r="M331" s="277"/>
      <c r="T331" s="278"/>
      <c r="AT331" s="275" t="s">
        <v>373</v>
      </c>
      <c r="AU331" s="275" t="s">
        <v>84</v>
      </c>
      <c r="AV331" s="273" t="s">
        <v>84</v>
      </c>
      <c r="AW331" s="273" t="s">
        <v>31</v>
      </c>
      <c r="AX331" s="273" t="s">
        <v>77</v>
      </c>
      <c r="AY331" s="275" t="s">
        <v>366</v>
      </c>
    </row>
    <row r="332" spans="2:65" s="273" customFormat="1">
      <c r="B332" s="272"/>
      <c r="D332" s="274" t="s">
        <v>373</v>
      </c>
      <c r="E332" s="275" t="s">
        <v>1</v>
      </c>
      <c r="F332" s="276" t="s">
        <v>6935</v>
      </c>
      <c r="H332" s="275" t="s">
        <v>1</v>
      </c>
      <c r="L332" s="272"/>
      <c r="M332" s="277"/>
      <c r="T332" s="278"/>
      <c r="AT332" s="275" t="s">
        <v>373</v>
      </c>
      <c r="AU332" s="275" t="s">
        <v>84</v>
      </c>
      <c r="AV332" s="273" t="s">
        <v>84</v>
      </c>
      <c r="AW332" s="273" t="s">
        <v>31</v>
      </c>
      <c r="AX332" s="273" t="s">
        <v>77</v>
      </c>
      <c r="AY332" s="275" t="s">
        <v>366</v>
      </c>
    </row>
    <row r="333" spans="2:65" s="273" customFormat="1" ht="22.5">
      <c r="B333" s="272"/>
      <c r="D333" s="274" t="s">
        <v>373</v>
      </c>
      <c r="E333" s="275" t="s">
        <v>1</v>
      </c>
      <c r="F333" s="276" t="s">
        <v>6936</v>
      </c>
      <c r="H333" s="275" t="s">
        <v>1</v>
      </c>
      <c r="L333" s="272"/>
      <c r="M333" s="277"/>
      <c r="T333" s="278"/>
      <c r="AT333" s="275" t="s">
        <v>373</v>
      </c>
      <c r="AU333" s="275" t="s">
        <v>84</v>
      </c>
      <c r="AV333" s="273" t="s">
        <v>84</v>
      </c>
      <c r="AW333" s="273" t="s">
        <v>31</v>
      </c>
      <c r="AX333" s="273" t="s">
        <v>77</v>
      </c>
      <c r="AY333" s="275" t="s">
        <v>366</v>
      </c>
    </row>
    <row r="334" spans="2:65" s="273" customFormat="1" ht="33.75">
      <c r="B334" s="272"/>
      <c r="D334" s="274" t="s">
        <v>373</v>
      </c>
      <c r="E334" s="275" t="s">
        <v>1</v>
      </c>
      <c r="F334" s="276" t="s">
        <v>6937</v>
      </c>
      <c r="H334" s="275" t="s">
        <v>1</v>
      </c>
      <c r="L334" s="272"/>
      <c r="M334" s="277"/>
      <c r="T334" s="278"/>
      <c r="AT334" s="275" t="s">
        <v>373</v>
      </c>
      <c r="AU334" s="275" t="s">
        <v>84</v>
      </c>
      <c r="AV334" s="273" t="s">
        <v>84</v>
      </c>
      <c r="AW334" s="273" t="s">
        <v>31</v>
      </c>
      <c r="AX334" s="273" t="s">
        <v>77</v>
      </c>
      <c r="AY334" s="275" t="s">
        <v>366</v>
      </c>
    </row>
    <row r="335" spans="2:65" s="74" customFormat="1" ht="16.5" customHeight="1">
      <c r="B335" s="73"/>
      <c r="C335" s="260" t="s">
        <v>1529</v>
      </c>
      <c r="D335" s="260" t="s">
        <v>368</v>
      </c>
      <c r="E335" s="261" t="s">
        <v>6938</v>
      </c>
      <c r="F335" s="262" t="s">
        <v>6939</v>
      </c>
      <c r="G335" s="263" t="s">
        <v>630</v>
      </c>
      <c r="H335" s="264">
        <v>3</v>
      </c>
      <c r="I335" s="26"/>
      <c r="J335" s="266">
        <f>ROUND(I335*H335,2)</f>
        <v>0</v>
      </c>
      <c r="K335" s="267"/>
      <c r="L335" s="73"/>
      <c r="M335" s="27" t="s">
        <v>1</v>
      </c>
      <c r="N335" s="233" t="s">
        <v>43</v>
      </c>
      <c r="P335" s="269">
        <f>O335*H335</f>
        <v>0</v>
      </c>
      <c r="Q335" s="269">
        <v>0</v>
      </c>
      <c r="R335" s="269">
        <f>Q335*H335</f>
        <v>0</v>
      </c>
      <c r="S335" s="269">
        <v>0</v>
      </c>
      <c r="T335" s="270">
        <f>S335*H335</f>
        <v>0</v>
      </c>
      <c r="AR335" s="271" t="s">
        <v>495</v>
      </c>
      <c r="AT335" s="271" t="s">
        <v>368</v>
      </c>
      <c r="AU335" s="271" t="s">
        <v>84</v>
      </c>
      <c r="AY335" s="53" t="s">
        <v>366</v>
      </c>
      <c r="BE335" s="179">
        <f>IF(N335="základná",J335,0)</f>
        <v>0</v>
      </c>
      <c r="BF335" s="179">
        <f>IF(N335="znížená",J335,0)</f>
        <v>0</v>
      </c>
      <c r="BG335" s="179">
        <f>IF(N335="zákl. prenesená",J335,0)</f>
        <v>0</v>
      </c>
      <c r="BH335" s="179">
        <f>IF(N335="zníž. prenesená",J335,0)</f>
        <v>0</v>
      </c>
      <c r="BI335" s="179">
        <f>IF(N335="nulová",J335,0)</f>
        <v>0</v>
      </c>
      <c r="BJ335" s="53" t="s">
        <v>90</v>
      </c>
      <c r="BK335" s="179">
        <f>ROUND(I335*H335,2)</f>
        <v>0</v>
      </c>
      <c r="BL335" s="53" t="s">
        <v>495</v>
      </c>
      <c r="BM335" s="271" t="s">
        <v>4189</v>
      </c>
    </row>
    <row r="336" spans="2:65" s="74" customFormat="1" ht="16.5" customHeight="1">
      <c r="B336" s="73"/>
      <c r="C336" s="260" t="s">
        <v>1534</v>
      </c>
      <c r="D336" s="260" t="s">
        <v>368</v>
      </c>
      <c r="E336" s="261" t="s">
        <v>6940</v>
      </c>
      <c r="F336" s="262" t="s">
        <v>6941</v>
      </c>
      <c r="G336" s="263" t="s">
        <v>630</v>
      </c>
      <c r="H336" s="264">
        <v>3</v>
      </c>
      <c r="I336" s="26"/>
      <c r="J336" s="266">
        <f>ROUND(I336*H336,2)</f>
        <v>0</v>
      </c>
      <c r="K336" s="267"/>
      <c r="L336" s="73"/>
      <c r="M336" s="27" t="s">
        <v>1</v>
      </c>
      <c r="N336" s="233" t="s">
        <v>43</v>
      </c>
      <c r="P336" s="269">
        <f>O336*H336</f>
        <v>0</v>
      </c>
      <c r="Q336" s="269">
        <v>0</v>
      </c>
      <c r="R336" s="269">
        <f>Q336*H336</f>
        <v>0</v>
      </c>
      <c r="S336" s="269">
        <v>0</v>
      </c>
      <c r="T336" s="270">
        <f>S336*H336</f>
        <v>0</v>
      </c>
      <c r="AR336" s="271" t="s">
        <v>495</v>
      </c>
      <c r="AT336" s="271" t="s">
        <v>368</v>
      </c>
      <c r="AU336" s="271" t="s">
        <v>84</v>
      </c>
      <c r="AY336" s="53" t="s">
        <v>366</v>
      </c>
      <c r="BE336" s="179">
        <f>IF(N336="základná",J336,0)</f>
        <v>0</v>
      </c>
      <c r="BF336" s="179">
        <f>IF(N336="znížená",J336,0)</f>
        <v>0</v>
      </c>
      <c r="BG336" s="179">
        <f>IF(N336="zákl. prenesená",J336,0)</f>
        <v>0</v>
      </c>
      <c r="BH336" s="179">
        <f>IF(N336="zníž. prenesená",J336,0)</f>
        <v>0</v>
      </c>
      <c r="BI336" s="179">
        <f>IF(N336="nulová",J336,0)</f>
        <v>0</v>
      </c>
      <c r="BJ336" s="53" t="s">
        <v>90</v>
      </c>
      <c r="BK336" s="179">
        <f>ROUND(I336*H336,2)</f>
        <v>0</v>
      </c>
      <c r="BL336" s="53" t="s">
        <v>495</v>
      </c>
      <c r="BM336" s="271" t="s">
        <v>4197</v>
      </c>
    </row>
    <row r="337" spans="2:65" s="74" customFormat="1" ht="16.5" customHeight="1">
      <c r="B337" s="73"/>
      <c r="C337" s="260" t="s">
        <v>1538</v>
      </c>
      <c r="D337" s="260" t="s">
        <v>368</v>
      </c>
      <c r="E337" s="261" t="s">
        <v>6942</v>
      </c>
      <c r="F337" s="262" t="s">
        <v>6943</v>
      </c>
      <c r="G337" s="263" t="s">
        <v>630</v>
      </c>
      <c r="H337" s="264">
        <v>3</v>
      </c>
      <c r="I337" s="26"/>
      <c r="J337" s="266">
        <f>ROUND(I337*H337,2)</f>
        <v>0</v>
      </c>
      <c r="K337" s="267"/>
      <c r="L337" s="73"/>
      <c r="M337" s="27" t="s">
        <v>1</v>
      </c>
      <c r="N337" s="233" t="s">
        <v>43</v>
      </c>
      <c r="P337" s="269">
        <f>O337*H337</f>
        <v>0</v>
      </c>
      <c r="Q337" s="269">
        <v>0</v>
      </c>
      <c r="R337" s="269">
        <f>Q337*H337</f>
        <v>0</v>
      </c>
      <c r="S337" s="269">
        <v>0</v>
      </c>
      <c r="T337" s="270">
        <f>S337*H337</f>
        <v>0</v>
      </c>
      <c r="AR337" s="271" t="s">
        <v>495</v>
      </c>
      <c r="AT337" s="271" t="s">
        <v>368</v>
      </c>
      <c r="AU337" s="271" t="s">
        <v>84</v>
      </c>
      <c r="AY337" s="53" t="s">
        <v>366</v>
      </c>
      <c r="BE337" s="179">
        <f>IF(N337="základná",J337,0)</f>
        <v>0</v>
      </c>
      <c r="BF337" s="179">
        <f>IF(N337="znížená",J337,0)</f>
        <v>0</v>
      </c>
      <c r="BG337" s="179">
        <f>IF(N337="zákl. prenesená",J337,0)</f>
        <v>0</v>
      </c>
      <c r="BH337" s="179">
        <f>IF(N337="zníž. prenesená",J337,0)</f>
        <v>0</v>
      </c>
      <c r="BI337" s="179">
        <f>IF(N337="nulová",J337,0)</f>
        <v>0</v>
      </c>
      <c r="BJ337" s="53" t="s">
        <v>90</v>
      </c>
      <c r="BK337" s="179">
        <f>ROUND(I337*H337,2)</f>
        <v>0</v>
      </c>
      <c r="BL337" s="53" t="s">
        <v>495</v>
      </c>
      <c r="BM337" s="271" t="s">
        <v>4206</v>
      </c>
    </row>
    <row r="338" spans="2:65" s="74" customFormat="1" ht="24.2" customHeight="1">
      <c r="B338" s="73"/>
      <c r="C338" s="260" t="s">
        <v>1543</v>
      </c>
      <c r="D338" s="260" t="s">
        <v>368</v>
      </c>
      <c r="E338" s="261" t="s">
        <v>6944</v>
      </c>
      <c r="F338" s="262" t="s">
        <v>6945</v>
      </c>
      <c r="G338" s="263" t="s">
        <v>6710</v>
      </c>
      <c r="H338" s="264">
        <v>3</v>
      </c>
      <c r="I338" s="26"/>
      <c r="J338" s="266">
        <f>ROUND(I338*H338,2)</f>
        <v>0</v>
      </c>
      <c r="K338" s="267"/>
      <c r="L338" s="73"/>
      <c r="M338" s="27" t="s">
        <v>1</v>
      </c>
      <c r="N338" s="233" t="s">
        <v>43</v>
      </c>
      <c r="P338" s="269">
        <f>O338*H338</f>
        <v>0</v>
      </c>
      <c r="Q338" s="269">
        <v>0</v>
      </c>
      <c r="R338" s="269">
        <f>Q338*H338</f>
        <v>0</v>
      </c>
      <c r="S338" s="269">
        <v>0</v>
      </c>
      <c r="T338" s="270">
        <f>S338*H338</f>
        <v>0</v>
      </c>
      <c r="AR338" s="271" t="s">
        <v>495</v>
      </c>
      <c r="AT338" s="271" t="s">
        <v>368</v>
      </c>
      <c r="AU338" s="271" t="s">
        <v>84</v>
      </c>
      <c r="AY338" s="53" t="s">
        <v>366</v>
      </c>
      <c r="BE338" s="179">
        <f>IF(N338="základná",J338,0)</f>
        <v>0</v>
      </c>
      <c r="BF338" s="179">
        <f>IF(N338="znížená",J338,0)</f>
        <v>0</v>
      </c>
      <c r="BG338" s="179">
        <f>IF(N338="zákl. prenesená",J338,0)</f>
        <v>0</v>
      </c>
      <c r="BH338" s="179">
        <f>IF(N338="zníž. prenesená",J338,0)</f>
        <v>0</v>
      </c>
      <c r="BI338" s="179">
        <f>IF(N338="nulová",J338,0)</f>
        <v>0</v>
      </c>
      <c r="BJ338" s="53" t="s">
        <v>90</v>
      </c>
      <c r="BK338" s="179">
        <f>ROUND(I338*H338,2)</f>
        <v>0</v>
      </c>
      <c r="BL338" s="53" t="s">
        <v>495</v>
      </c>
      <c r="BM338" s="271" t="s">
        <v>4215</v>
      </c>
    </row>
    <row r="339" spans="2:65" s="74" customFormat="1" ht="76.349999999999994" customHeight="1">
      <c r="B339" s="73"/>
      <c r="C339" s="311" t="s">
        <v>1549</v>
      </c>
      <c r="D339" s="311" t="s">
        <v>368</v>
      </c>
      <c r="E339" s="312" t="s">
        <v>6946</v>
      </c>
      <c r="F339" s="313" t="s">
        <v>6947</v>
      </c>
      <c r="G339" s="314" t="s">
        <v>630</v>
      </c>
      <c r="H339" s="315">
        <v>2</v>
      </c>
      <c r="I339" s="26"/>
      <c r="J339" s="266">
        <f>ROUND(I339*H339,2)</f>
        <v>0</v>
      </c>
      <c r="K339" s="267"/>
      <c r="L339" s="73"/>
      <c r="M339" s="27" t="s">
        <v>1</v>
      </c>
      <c r="N339" s="233" t="s">
        <v>43</v>
      </c>
      <c r="P339" s="269">
        <f>O339*H339</f>
        <v>0</v>
      </c>
      <c r="Q339" s="269">
        <v>0</v>
      </c>
      <c r="R339" s="269">
        <f>Q339*H339</f>
        <v>0</v>
      </c>
      <c r="S339" s="269">
        <v>0</v>
      </c>
      <c r="T339" s="270">
        <f>S339*H339</f>
        <v>0</v>
      </c>
      <c r="AR339" s="271" t="s">
        <v>495</v>
      </c>
      <c r="AT339" s="271" t="s">
        <v>368</v>
      </c>
      <c r="AU339" s="271" t="s">
        <v>84</v>
      </c>
      <c r="AY339" s="53" t="s">
        <v>366</v>
      </c>
      <c r="BE339" s="179">
        <f>IF(N339="základná",J339,0)</f>
        <v>0</v>
      </c>
      <c r="BF339" s="179">
        <f>IF(N339="znížená",J339,0)</f>
        <v>0</v>
      </c>
      <c r="BG339" s="179">
        <f>IF(N339="zákl. prenesená",J339,0)</f>
        <v>0</v>
      </c>
      <c r="BH339" s="179">
        <f>IF(N339="zníž. prenesená",J339,0)</f>
        <v>0</v>
      </c>
      <c r="BI339" s="179">
        <f>IF(N339="nulová",J339,0)</f>
        <v>0</v>
      </c>
      <c r="BJ339" s="53" t="s">
        <v>90</v>
      </c>
      <c r="BK339" s="179">
        <f>ROUND(I339*H339,2)</f>
        <v>0</v>
      </c>
      <c r="BL339" s="53" t="s">
        <v>495</v>
      </c>
      <c r="BM339" s="271" t="s">
        <v>4235</v>
      </c>
    </row>
    <row r="340" spans="2:65" s="280" customFormat="1">
      <c r="B340" s="279"/>
      <c r="D340" s="274" t="s">
        <v>373</v>
      </c>
      <c r="E340" s="281" t="s">
        <v>1</v>
      </c>
      <c r="F340" s="282" t="s">
        <v>90</v>
      </c>
      <c r="H340" s="283">
        <v>2</v>
      </c>
      <c r="L340" s="279"/>
      <c r="M340" s="284"/>
      <c r="T340" s="285"/>
      <c r="AT340" s="281" t="s">
        <v>373</v>
      </c>
      <c r="AU340" s="281" t="s">
        <v>84</v>
      </c>
      <c r="AV340" s="280" t="s">
        <v>90</v>
      </c>
      <c r="AW340" s="280" t="s">
        <v>31</v>
      </c>
      <c r="AX340" s="280" t="s">
        <v>84</v>
      </c>
      <c r="AY340" s="281" t="s">
        <v>366</v>
      </c>
    </row>
    <row r="341" spans="2:65" s="273" customFormat="1" ht="33.75">
      <c r="B341" s="272"/>
      <c r="D341" s="274" t="s">
        <v>373</v>
      </c>
      <c r="E341" s="275" t="s">
        <v>1</v>
      </c>
      <c r="F341" s="276" t="s">
        <v>6948</v>
      </c>
      <c r="H341" s="275" t="s">
        <v>1</v>
      </c>
      <c r="L341" s="272"/>
      <c r="M341" s="277"/>
      <c r="T341" s="278"/>
      <c r="AT341" s="275" t="s">
        <v>373</v>
      </c>
      <c r="AU341" s="275" t="s">
        <v>84</v>
      </c>
      <c r="AV341" s="273" t="s">
        <v>84</v>
      </c>
      <c r="AW341" s="273" t="s">
        <v>31</v>
      </c>
      <c r="AX341" s="273" t="s">
        <v>77</v>
      </c>
      <c r="AY341" s="275" t="s">
        <v>366</v>
      </c>
    </row>
    <row r="342" spans="2:65" s="273" customFormat="1" ht="22.5">
      <c r="B342" s="272"/>
      <c r="D342" s="274" t="s">
        <v>373</v>
      </c>
      <c r="E342" s="275" t="s">
        <v>1</v>
      </c>
      <c r="F342" s="276" t="s">
        <v>6949</v>
      </c>
      <c r="H342" s="275" t="s">
        <v>1</v>
      </c>
      <c r="L342" s="272"/>
      <c r="M342" s="277"/>
      <c r="T342" s="278"/>
      <c r="AT342" s="275" t="s">
        <v>373</v>
      </c>
      <c r="AU342" s="275" t="s">
        <v>84</v>
      </c>
      <c r="AV342" s="273" t="s">
        <v>84</v>
      </c>
      <c r="AW342" s="273" t="s">
        <v>31</v>
      </c>
      <c r="AX342" s="273" t="s">
        <v>77</v>
      </c>
      <c r="AY342" s="275" t="s">
        <v>366</v>
      </c>
    </row>
    <row r="343" spans="2:65" s="273" customFormat="1" ht="22.5">
      <c r="B343" s="272"/>
      <c r="D343" s="274" t="s">
        <v>373</v>
      </c>
      <c r="E343" s="275" t="s">
        <v>1</v>
      </c>
      <c r="F343" s="276" t="s">
        <v>6950</v>
      </c>
      <c r="H343" s="275" t="s">
        <v>1</v>
      </c>
      <c r="L343" s="272"/>
      <c r="M343" s="277"/>
      <c r="T343" s="278"/>
      <c r="AT343" s="275" t="s">
        <v>373</v>
      </c>
      <c r="AU343" s="275" t="s">
        <v>84</v>
      </c>
      <c r="AV343" s="273" t="s">
        <v>84</v>
      </c>
      <c r="AW343" s="273" t="s">
        <v>31</v>
      </c>
      <c r="AX343" s="273" t="s">
        <v>77</v>
      </c>
      <c r="AY343" s="275" t="s">
        <v>366</v>
      </c>
    </row>
    <row r="344" spans="2:65" s="273" customFormat="1">
      <c r="B344" s="272"/>
      <c r="D344" s="274" t="s">
        <v>373</v>
      </c>
      <c r="E344" s="275" t="s">
        <v>1</v>
      </c>
      <c r="F344" s="276" t="s">
        <v>6951</v>
      </c>
      <c r="H344" s="275" t="s">
        <v>1</v>
      </c>
      <c r="L344" s="272"/>
      <c r="M344" s="277"/>
      <c r="T344" s="278"/>
      <c r="AT344" s="275" t="s">
        <v>373</v>
      </c>
      <c r="AU344" s="275" t="s">
        <v>84</v>
      </c>
      <c r="AV344" s="273" t="s">
        <v>84</v>
      </c>
      <c r="AW344" s="273" t="s">
        <v>31</v>
      </c>
      <c r="AX344" s="273" t="s">
        <v>77</v>
      </c>
      <c r="AY344" s="275" t="s">
        <v>366</v>
      </c>
    </row>
    <row r="345" spans="2:65" s="74" customFormat="1" ht="16.5" customHeight="1">
      <c r="B345" s="73"/>
      <c r="C345" s="260" t="s">
        <v>1553</v>
      </c>
      <c r="D345" s="260" t="s">
        <v>368</v>
      </c>
      <c r="E345" s="261" t="s">
        <v>6952</v>
      </c>
      <c r="F345" s="262" t="s">
        <v>6941</v>
      </c>
      <c r="G345" s="263" t="s">
        <v>630</v>
      </c>
      <c r="H345" s="264">
        <v>2</v>
      </c>
      <c r="I345" s="26"/>
      <c r="J345" s="266">
        <f>ROUND(I345*H345,2)</f>
        <v>0</v>
      </c>
      <c r="K345" s="267"/>
      <c r="L345" s="73"/>
      <c r="M345" s="27" t="s">
        <v>1</v>
      </c>
      <c r="N345" s="233" t="s">
        <v>43</v>
      </c>
      <c r="P345" s="269">
        <f>O345*H345</f>
        <v>0</v>
      </c>
      <c r="Q345" s="269">
        <v>0</v>
      </c>
      <c r="R345" s="269">
        <f>Q345*H345</f>
        <v>0</v>
      </c>
      <c r="S345" s="269">
        <v>0</v>
      </c>
      <c r="T345" s="270">
        <f>S345*H345</f>
        <v>0</v>
      </c>
      <c r="AR345" s="271" t="s">
        <v>495</v>
      </c>
      <c r="AT345" s="271" t="s">
        <v>368</v>
      </c>
      <c r="AU345" s="271" t="s">
        <v>84</v>
      </c>
      <c r="AY345" s="53" t="s">
        <v>366</v>
      </c>
      <c r="BE345" s="179">
        <f>IF(N345="základná",J345,0)</f>
        <v>0</v>
      </c>
      <c r="BF345" s="179">
        <f>IF(N345="znížená",J345,0)</f>
        <v>0</v>
      </c>
      <c r="BG345" s="179">
        <f>IF(N345="zákl. prenesená",J345,0)</f>
        <v>0</v>
      </c>
      <c r="BH345" s="179">
        <f>IF(N345="zníž. prenesená",J345,0)</f>
        <v>0</v>
      </c>
      <c r="BI345" s="179">
        <f>IF(N345="nulová",J345,0)</f>
        <v>0</v>
      </c>
      <c r="BJ345" s="53" t="s">
        <v>90</v>
      </c>
      <c r="BK345" s="179">
        <f>ROUND(I345*H345,2)</f>
        <v>0</v>
      </c>
      <c r="BL345" s="53" t="s">
        <v>495</v>
      </c>
      <c r="BM345" s="271" t="s">
        <v>4278</v>
      </c>
    </row>
    <row r="346" spans="2:65" s="74" customFormat="1" ht="16.5" customHeight="1">
      <c r="B346" s="73"/>
      <c r="C346" s="260" t="s">
        <v>1557</v>
      </c>
      <c r="D346" s="260" t="s">
        <v>368</v>
      </c>
      <c r="E346" s="261" t="s">
        <v>6953</v>
      </c>
      <c r="F346" s="262" t="s">
        <v>6939</v>
      </c>
      <c r="G346" s="263" t="s">
        <v>630</v>
      </c>
      <c r="H346" s="264">
        <v>2</v>
      </c>
      <c r="I346" s="26"/>
      <c r="J346" s="266">
        <f>ROUND(I346*H346,2)</f>
        <v>0</v>
      </c>
      <c r="K346" s="267"/>
      <c r="L346" s="73"/>
      <c r="M346" s="27" t="s">
        <v>1</v>
      </c>
      <c r="N346" s="233" t="s">
        <v>43</v>
      </c>
      <c r="P346" s="269">
        <f>O346*H346</f>
        <v>0</v>
      </c>
      <c r="Q346" s="269">
        <v>0</v>
      </c>
      <c r="R346" s="269">
        <f>Q346*H346</f>
        <v>0</v>
      </c>
      <c r="S346" s="269">
        <v>0</v>
      </c>
      <c r="T346" s="270">
        <f>S346*H346</f>
        <v>0</v>
      </c>
      <c r="AR346" s="271" t="s">
        <v>495</v>
      </c>
      <c r="AT346" s="271" t="s">
        <v>368</v>
      </c>
      <c r="AU346" s="271" t="s">
        <v>84</v>
      </c>
      <c r="AY346" s="53" t="s">
        <v>366</v>
      </c>
      <c r="BE346" s="179">
        <f>IF(N346="základná",J346,0)</f>
        <v>0</v>
      </c>
      <c r="BF346" s="179">
        <f>IF(N346="znížená",J346,0)</f>
        <v>0</v>
      </c>
      <c r="BG346" s="179">
        <f>IF(N346="zákl. prenesená",J346,0)</f>
        <v>0</v>
      </c>
      <c r="BH346" s="179">
        <f>IF(N346="zníž. prenesená",J346,0)</f>
        <v>0</v>
      </c>
      <c r="BI346" s="179">
        <f>IF(N346="nulová",J346,0)</f>
        <v>0</v>
      </c>
      <c r="BJ346" s="53" t="s">
        <v>90</v>
      </c>
      <c r="BK346" s="179">
        <f>ROUND(I346*H346,2)</f>
        <v>0</v>
      </c>
      <c r="BL346" s="53" t="s">
        <v>495</v>
      </c>
      <c r="BM346" s="271" t="s">
        <v>4290</v>
      </c>
    </row>
    <row r="347" spans="2:65" s="74" customFormat="1" ht="24.2" customHeight="1">
      <c r="B347" s="73"/>
      <c r="C347" s="260" t="s">
        <v>1561</v>
      </c>
      <c r="D347" s="260" t="s">
        <v>368</v>
      </c>
      <c r="E347" s="261" t="s">
        <v>6954</v>
      </c>
      <c r="F347" s="262" t="s">
        <v>6955</v>
      </c>
      <c r="G347" s="263" t="s">
        <v>6710</v>
      </c>
      <c r="H347" s="264">
        <v>2</v>
      </c>
      <c r="I347" s="26"/>
      <c r="J347" s="266">
        <f>ROUND(I347*H347,2)</f>
        <v>0</v>
      </c>
      <c r="K347" s="267"/>
      <c r="L347" s="73"/>
      <c r="M347" s="27" t="s">
        <v>1</v>
      </c>
      <c r="N347" s="233" t="s">
        <v>43</v>
      </c>
      <c r="P347" s="269">
        <f>O347*H347</f>
        <v>0</v>
      </c>
      <c r="Q347" s="269">
        <v>0</v>
      </c>
      <c r="R347" s="269">
        <f>Q347*H347</f>
        <v>0</v>
      </c>
      <c r="S347" s="269">
        <v>0</v>
      </c>
      <c r="T347" s="270">
        <f>S347*H347</f>
        <v>0</v>
      </c>
      <c r="AR347" s="271" t="s">
        <v>495</v>
      </c>
      <c r="AT347" s="271" t="s">
        <v>368</v>
      </c>
      <c r="AU347" s="271" t="s">
        <v>84</v>
      </c>
      <c r="AY347" s="53" t="s">
        <v>366</v>
      </c>
      <c r="BE347" s="179">
        <f>IF(N347="základná",J347,0)</f>
        <v>0</v>
      </c>
      <c r="BF347" s="179">
        <f>IF(N347="znížená",J347,0)</f>
        <v>0</v>
      </c>
      <c r="BG347" s="179">
        <f>IF(N347="zákl. prenesená",J347,0)</f>
        <v>0</v>
      </c>
      <c r="BH347" s="179">
        <f>IF(N347="zníž. prenesená",J347,0)</f>
        <v>0</v>
      </c>
      <c r="BI347" s="179">
        <f>IF(N347="nulová",J347,0)</f>
        <v>0</v>
      </c>
      <c r="BJ347" s="53" t="s">
        <v>90</v>
      </c>
      <c r="BK347" s="179">
        <f>ROUND(I347*H347,2)</f>
        <v>0</v>
      </c>
      <c r="BL347" s="53" t="s">
        <v>495</v>
      </c>
      <c r="BM347" s="271" t="s">
        <v>4299</v>
      </c>
    </row>
    <row r="348" spans="2:65" s="74" customFormat="1" ht="76.349999999999994" customHeight="1">
      <c r="B348" s="73"/>
      <c r="C348" s="311" t="s">
        <v>1566</v>
      </c>
      <c r="D348" s="311" t="s">
        <v>368</v>
      </c>
      <c r="E348" s="312" t="s">
        <v>6956</v>
      </c>
      <c r="F348" s="313" t="s">
        <v>6957</v>
      </c>
      <c r="G348" s="314" t="s">
        <v>630</v>
      </c>
      <c r="H348" s="315">
        <v>1</v>
      </c>
      <c r="I348" s="26"/>
      <c r="J348" s="266">
        <f>ROUND(I348*H348,2)</f>
        <v>0</v>
      </c>
      <c r="K348" s="267"/>
      <c r="L348" s="73"/>
      <c r="M348" s="27" t="s">
        <v>1</v>
      </c>
      <c r="N348" s="233" t="s">
        <v>43</v>
      </c>
      <c r="P348" s="269">
        <f>O348*H348</f>
        <v>0</v>
      </c>
      <c r="Q348" s="269">
        <v>0</v>
      </c>
      <c r="R348" s="269">
        <f>Q348*H348</f>
        <v>0</v>
      </c>
      <c r="S348" s="269">
        <v>0</v>
      </c>
      <c r="T348" s="270">
        <f>S348*H348</f>
        <v>0</v>
      </c>
      <c r="AR348" s="271" t="s">
        <v>495</v>
      </c>
      <c r="AT348" s="271" t="s">
        <v>368</v>
      </c>
      <c r="AU348" s="271" t="s">
        <v>84</v>
      </c>
      <c r="AY348" s="53" t="s">
        <v>366</v>
      </c>
      <c r="BE348" s="179">
        <f>IF(N348="základná",J348,0)</f>
        <v>0</v>
      </c>
      <c r="BF348" s="179">
        <f>IF(N348="znížená",J348,0)</f>
        <v>0</v>
      </c>
      <c r="BG348" s="179">
        <f>IF(N348="zákl. prenesená",J348,0)</f>
        <v>0</v>
      </c>
      <c r="BH348" s="179">
        <f>IF(N348="zníž. prenesená",J348,0)</f>
        <v>0</v>
      </c>
      <c r="BI348" s="179">
        <f>IF(N348="nulová",J348,0)</f>
        <v>0</v>
      </c>
      <c r="BJ348" s="53" t="s">
        <v>90</v>
      </c>
      <c r="BK348" s="179">
        <f>ROUND(I348*H348,2)</f>
        <v>0</v>
      </c>
      <c r="BL348" s="53" t="s">
        <v>495</v>
      </c>
      <c r="BM348" s="271" t="s">
        <v>4313</v>
      </c>
    </row>
    <row r="349" spans="2:65" s="280" customFormat="1">
      <c r="B349" s="279"/>
      <c r="D349" s="274" t="s">
        <v>373</v>
      </c>
      <c r="E349" s="281" t="s">
        <v>1</v>
      </c>
      <c r="F349" s="282" t="s">
        <v>84</v>
      </c>
      <c r="H349" s="283">
        <v>1</v>
      </c>
      <c r="L349" s="279"/>
      <c r="M349" s="284"/>
      <c r="T349" s="285"/>
      <c r="AT349" s="281" t="s">
        <v>373</v>
      </c>
      <c r="AU349" s="281" t="s">
        <v>84</v>
      </c>
      <c r="AV349" s="280" t="s">
        <v>90</v>
      </c>
      <c r="AW349" s="280" t="s">
        <v>31</v>
      </c>
      <c r="AX349" s="280" t="s">
        <v>84</v>
      </c>
      <c r="AY349" s="281" t="s">
        <v>366</v>
      </c>
    </row>
    <row r="350" spans="2:65" s="273" customFormat="1" ht="33.75">
      <c r="B350" s="272"/>
      <c r="D350" s="274" t="s">
        <v>373</v>
      </c>
      <c r="E350" s="275" t="s">
        <v>1</v>
      </c>
      <c r="F350" s="276" t="s">
        <v>6958</v>
      </c>
      <c r="H350" s="275" t="s">
        <v>1</v>
      </c>
      <c r="L350" s="272"/>
      <c r="M350" s="277"/>
      <c r="T350" s="278"/>
      <c r="AT350" s="275" t="s">
        <v>373</v>
      </c>
      <c r="AU350" s="275" t="s">
        <v>84</v>
      </c>
      <c r="AV350" s="273" t="s">
        <v>84</v>
      </c>
      <c r="AW350" s="273" t="s">
        <v>31</v>
      </c>
      <c r="AX350" s="273" t="s">
        <v>77</v>
      </c>
      <c r="AY350" s="275" t="s">
        <v>366</v>
      </c>
    </row>
    <row r="351" spans="2:65" s="273" customFormat="1" ht="33.75">
      <c r="B351" s="272"/>
      <c r="D351" s="274" t="s">
        <v>373</v>
      </c>
      <c r="E351" s="275" t="s">
        <v>1</v>
      </c>
      <c r="F351" s="276" t="s">
        <v>6959</v>
      </c>
      <c r="H351" s="275" t="s">
        <v>1</v>
      </c>
      <c r="L351" s="272"/>
      <c r="M351" s="277"/>
      <c r="T351" s="278"/>
      <c r="AT351" s="275" t="s">
        <v>373</v>
      </c>
      <c r="AU351" s="275" t="s">
        <v>84</v>
      </c>
      <c r="AV351" s="273" t="s">
        <v>84</v>
      </c>
      <c r="AW351" s="273" t="s">
        <v>31</v>
      </c>
      <c r="AX351" s="273" t="s">
        <v>77</v>
      </c>
      <c r="AY351" s="275" t="s">
        <v>366</v>
      </c>
    </row>
    <row r="352" spans="2:65" s="273" customFormat="1" ht="33.75">
      <c r="B352" s="272"/>
      <c r="D352" s="274" t="s">
        <v>373</v>
      </c>
      <c r="E352" s="275" t="s">
        <v>1</v>
      </c>
      <c r="F352" s="276" t="s">
        <v>6960</v>
      </c>
      <c r="H352" s="275" t="s">
        <v>1</v>
      </c>
      <c r="L352" s="272"/>
      <c r="M352" s="277"/>
      <c r="T352" s="278"/>
      <c r="AT352" s="275" t="s">
        <v>373</v>
      </c>
      <c r="AU352" s="275" t="s">
        <v>84</v>
      </c>
      <c r="AV352" s="273" t="s">
        <v>84</v>
      </c>
      <c r="AW352" s="273" t="s">
        <v>31</v>
      </c>
      <c r="AX352" s="273" t="s">
        <v>77</v>
      </c>
      <c r="AY352" s="275" t="s">
        <v>366</v>
      </c>
    </row>
    <row r="353" spans="2:65" s="273" customFormat="1">
      <c r="B353" s="272"/>
      <c r="D353" s="274" t="s">
        <v>373</v>
      </c>
      <c r="E353" s="275" t="s">
        <v>1</v>
      </c>
      <c r="F353" s="276" t="s">
        <v>6961</v>
      </c>
      <c r="H353" s="275" t="s">
        <v>1</v>
      </c>
      <c r="L353" s="272"/>
      <c r="M353" s="277"/>
      <c r="T353" s="278"/>
      <c r="AT353" s="275" t="s">
        <v>373</v>
      </c>
      <c r="AU353" s="275" t="s">
        <v>84</v>
      </c>
      <c r="AV353" s="273" t="s">
        <v>84</v>
      </c>
      <c r="AW353" s="273" t="s">
        <v>31</v>
      </c>
      <c r="AX353" s="273" t="s">
        <v>77</v>
      </c>
      <c r="AY353" s="275" t="s">
        <v>366</v>
      </c>
    </row>
    <row r="354" spans="2:65" s="74" customFormat="1" ht="16.5" customHeight="1">
      <c r="B354" s="73"/>
      <c r="C354" s="260" t="s">
        <v>1570</v>
      </c>
      <c r="D354" s="260" t="s">
        <v>368</v>
      </c>
      <c r="E354" s="261" t="s">
        <v>6962</v>
      </c>
      <c r="F354" s="262" t="s">
        <v>6939</v>
      </c>
      <c r="G354" s="263" t="s">
        <v>630</v>
      </c>
      <c r="H354" s="264">
        <v>1</v>
      </c>
      <c r="I354" s="26"/>
      <c r="J354" s="266">
        <f t="shared" ref="J354:J381" si="45">ROUND(I354*H354,2)</f>
        <v>0</v>
      </c>
      <c r="K354" s="267"/>
      <c r="L354" s="73"/>
      <c r="M354" s="27" t="s">
        <v>1</v>
      </c>
      <c r="N354" s="233" t="s">
        <v>43</v>
      </c>
      <c r="P354" s="269">
        <f t="shared" ref="P354:P381" si="46">O354*H354</f>
        <v>0</v>
      </c>
      <c r="Q354" s="269">
        <v>0</v>
      </c>
      <c r="R354" s="269">
        <f t="shared" ref="R354:R381" si="47">Q354*H354</f>
        <v>0</v>
      </c>
      <c r="S354" s="269">
        <v>0</v>
      </c>
      <c r="T354" s="270">
        <f t="shared" ref="T354:T381" si="48">S354*H354</f>
        <v>0</v>
      </c>
      <c r="AR354" s="271" t="s">
        <v>495</v>
      </c>
      <c r="AT354" s="271" t="s">
        <v>368</v>
      </c>
      <c r="AU354" s="271" t="s">
        <v>84</v>
      </c>
      <c r="AY354" s="53" t="s">
        <v>366</v>
      </c>
      <c r="BE354" s="179">
        <f t="shared" ref="BE354:BE381" si="49">IF(N354="základná",J354,0)</f>
        <v>0</v>
      </c>
      <c r="BF354" s="179">
        <f t="shared" ref="BF354:BF381" si="50">IF(N354="znížená",J354,0)</f>
        <v>0</v>
      </c>
      <c r="BG354" s="179">
        <f t="shared" ref="BG354:BG381" si="51">IF(N354="zákl. prenesená",J354,0)</f>
        <v>0</v>
      </c>
      <c r="BH354" s="179">
        <f t="shared" ref="BH354:BH381" si="52">IF(N354="zníž. prenesená",J354,0)</f>
        <v>0</v>
      </c>
      <c r="BI354" s="179">
        <f t="shared" ref="BI354:BI381" si="53">IF(N354="nulová",J354,0)</f>
        <v>0</v>
      </c>
      <c r="BJ354" s="53" t="s">
        <v>90</v>
      </c>
      <c r="BK354" s="179">
        <f t="shared" ref="BK354:BK381" si="54">ROUND(I354*H354,2)</f>
        <v>0</v>
      </c>
      <c r="BL354" s="53" t="s">
        <v>495</v>
      </c>
      <c r="BM354" s="271" t="s">
        <v>4323</v>
      </c>
    </row>
    <row r="355" spans="2:65" s="74" customFormat="1" ht="16.5" customHeight="1">
      <c r="B355" s="73"/>
      <c r="C355" s="260" t="s">
        <v>1574</v>
      </c>
      <c r="D355" s="260" t="s">
        <v>368</v>
      </c>
      <c r="E355" s="261" t="s">
        <v>6963</v>
      </c>
      <c r="F355" s="262" t="s">
        <v>6941</v>
      </c>
      <c r="G355" s="263" t="s">
        <v>630</v>
      </c>
      <c r="H355" s="264">
        <v>1</v>
      </c>
      <c r="I355" s="26"/>
      <c r="J355" s="266">
        <f t="shared" si="45"/>
        <v>0</v>
      </c>
      <c r="K355" s="267"/>
      <c r="L355" s="73"/>
      <c r="M355" s="27" t="s">
        <v>1</v>
      </c>
      <c r="N355" s="233" t="s">
        <v>43</v>
      </c>
      <c r="P355" s="269">
        <f t="shared" si="46"/>
        <v>0</v>
      </c>
      <c r="Q355" s="269">
        <v>0</v>
      </c>
      <c r="R355" s="269">
        <f t="shared" si="47"/>
        <v>0</v>
      </c>
      <c r="S355" s="269">
        <v>0</v>
      </c>
      <c r="T355" s="270">
        <f t="shared" si="48"/>
        <v>0</v>
      </c>
      <c r="AR355" s="271" t="s">
        <v>495</v>
      </c>
      <c r="AT355" s="271" t="s">
        <v>368</v>
      </c>
      <c r="AU355" s="271" t="s">
        <v>84</v>
      </c>
      <c r="AY355" s="53" t="s">
        <v>366</v>
      </c>
      <c r="BE355" s="179">
        <f t="shared" si="49"/>
        <v>0</v>
      </c>
      <c r="BF355" s="179">
        <f t="shared" si="50"/>
        <v>0</v>
      </c>
      <c r="BG355" s="179">
        <f t="shared" si="51"/>
        <v>0</v>
      </c>
      <c r="BH355" s="179">
        <f t="shared" si="52"/>
        <v>0</v>
      </c>
      <c r="BI355" s="179">
        <f t="shared" si="53"/>
        <v>0</v>
      </c>
      <c r="BJ355" s="53" t="s">
        <v>90</v>
      </c>
      <c r="BK355" s="179">
        <f t="shared" si="54"/>
        <v>0</v>
      </c>
      <c r="BL355" s="53" t="s">
        <v>495</v>
      </c>
      <c r="BM355" s="271" t="s">
        <v>4332</v>
      </c>
    </row>
    <row r="356" spans="2:65" s="74" customFormat="1" ht="16.5" customHeight="1">
      <c r="B356" s="73"/>
      <c r="C356" s="260" t="s">
        <v>1578</v>
      </c>
      <c r="D356" s="260" t="s">
        <v>368</v>
      </c>
      <c r="E356" s="261" t="s">
        <v>6964</v>
      </c>
      <c r="F356" s="262" t="s">
        <v>6943</v>
      </c>
      <c r="G356" s="263" t="s">
        <v>630</v>
      </c>
      <c r="H356" s="264">
        <v>1</v>
      </c>
      <c r="I356" s="26"/>
      <c r="J356" s="266">
        <f t="shared" si="45"/>
        <v>0</v>
      </c>
      <c r="K356" s="267"/>
      <c r="L356" s="73"/>
      <c r="M356" s="27" t="s">
        <v>1</v>
      </c>
      <c r="N356" s="233" t="s">
        <v>43</v>
      </c>
      <c r="P356" s="269">
        <f t="shared" si="46"/>
        <v>0</v>
      </c>
      <c r="Q356" s="269">
        <v>0</v>
      </c>
      <c r="R356" s="269">
        <f t="shared" si="47"/>
        <v>0</v>
      </c>
      <c r="S356" s="269">
        <v>0</v>
      </c>
      <c r="T356" s="270">
        <f t="shared" si="48"/>
        <v>0</v>
      </c>
      <c r="AR356" s="271" t="s">
        <v>495</v>
      </c>
      <c r="AT356" s="271" t="s">
        <v>368</v>
      </c>
      <c r="AU356" s="271" t="s">
        <v>84</v>
      </c>
      <c r="AY356" s="53" t="s">
        <v>366</v>
      </c>
      <c r="BE356" s="179">
        <f t="shared" si="49"/>
        <v>0</v>
      </c>
      <c r="BF356" s="179">
        <f t="shared" si="50"/>
        <v>0</v>
      </c>
      <c r="BG356" s="179">
        <f t="shared" si="51"/>
        <v>0</v>
      </c>
      <c r="BH356" s="179">
        <f t="shared" si="52"/>
        <v>0</v>
      </c>
      <c r="BI356" s="179">
        <f t="shared" si="53"/>
        <v>0</v>
      </c>
      <c r="BJ356" s="53" t="s">
        <v>90</v>
      </c>
      <c r="BK356" s="179">
        <f t="shared" si="54"/>
        <v>0</v>
      </c>
      <c r="BL356" s="53" t="s">
        <v>495</v>
      </c>
      <c r="BM356" s="271" t="s">
        <v>4342</v>
      </c>
    </row>
    <row r="357" spans="2:65" s="74" customFormat="1" ht="24.2" customHeight="1">
      <c r="B357" s="73"/>
      <c r="C357" s="260" t="s">
        <v>1582</v>
      </c>
      <c r="D357" s="260" t="s">
        <v>368</v>
      </c>
      <c r="E357" s="261" t="s">
        <v>6965</v>
      </c>
      <c r="F357" s="262" t="s">
        <v>6945</v>
      </c>
      <c r="G357" s="263" t="s">
        <v>6710</v>
      </c>
      <c r="H357" s="264">
        <v>1</v>
      </c>
      <c r="I357" s="26"/>
      <c r="J357" s="266">
        <f t="shared" si="45"/>
        <v>0</v>
      </c>
      <c r="K357" s="267"/>
      <c r="L357" s="73"/>
      <c r="M357" s="27" t="s">
        <v>1</v>
      </c>
      <c r="N357" s="233" t="s">
        <v>43</v>
      </c>
      <c r="P357" s="269">
        <f t="shared" si="46"/>
        <v>0</v>
      </c>
      <c r="Q357" s="269">
        <v>0</v>
      </c>
      <c r="R357" s="269">
        <f t="shared" si="47"/>
        <v>0</v>
      </c>
      <c r="S357" s="269">
        <v>0</v>
      </c>
      <c r="T357" s="270">
        <f t="shared" si="48"/>
        <v>0</v>
      </c>
      <c r="AR357" s="271" t="s">
        <v>495</v>
      </c>
      <c r="AT357" s="271" t="s">
        <v>368</v>
      </c>
      <c r="AU357" s="271" t="s">
        <v>84</v>
      </c>
      <c r="AY357" s="53" t="s">
        <v>366</v>
      </c>
      <c r="BE357" s="179">
        <f t="shared" si="49"/>
        <v>0</v>
      </c>
      <c r="BF357" s="179">
        <f t="shared" si="50"/>
        <v>0</v>
      </c>
      <c r="BG357" s="179">
        <f t="shared" si="51"/>
        <v>0</v>
      </c>
      <c r="BH357" s="179">
        <f t="shared" si="52"/>
        <v>0</v>
      </c>
      <c r="BI357" s="179">
        <f t="shared" si="53"/>
        <v>0</v>
      </c>
      <c r="BJ357" s="53" t="s">
        <v>90</v>
      </c>
      <c r="BK357" s="179">
        <f t="shared" si="54"/>
        <v>0</v>
      </c>
      <c r="BL357" s="53" t="s">
        <v>495</v>
      </c>
      <c r="BM357" s="271" t="s">
        <v>4354</v>
      </c>
    </row>
    <row r="358" spans="2:65" s="74" customFormat="1" ht="33" customHeight="1">
      <c r="B358" s="73"/>
      <c r="C358" s="311" t="s">
        <v>1588</v>
      </c>
      <c r="D358" s="311" t="s">
        <v>368</v>
      </c>
      <c r="E358" s="312" t="s">
        <v>6966</v>
      </c>
      <c r="F358" s="313" t="s">
        <v>6967</v>
      </c>
      <c r="G358" s="314" t="s">
        <v>6710</v>
      </c>
      <c r="H358" s="315">
        <v>6</v>
      </c>
      <c r="I358" s="26"/>
      <c r="J358" s="266">
        <f t="shared" si="45"/>
        <v>0</v>
      </c>
      <c r="K358" s="267"/>
      <c r="L358" s="73"/>
      <c r="M358" s="27" t="s">
        <v>1</v>
      </c>
      <c r="N358" s="233" t="s">
        <v>43</v>
      </c>
      <c r="P358" s="269">
        <f t="shared" si="46"/>
        <v>0</v>
      </c>
      <c r="Q358" s="269">
        <v>0</v>
      </c>
      <c r="R358" s="269">
        <f t="shared" si="47"/>
        <v>0</v>
      </c>
      <c r="S358" s="269">
        <v>0</v>
      </c>
      <c r="T358" s="270">
        <f t="shared" si="48"/>
        <v>0</v>
      </c>
      <c r="AR358" s="271" t="s">
        <v>495</v>
      </c>
      <c r="AT358" s="271" t="s">
        <v>368</v>
      </c>
      <c r="AU358" s="271" t="s">
        <v>84</v>
      </c>
      <c r="AY358" s="53" t="s">
        <v>366</v>
      </c>
      <c r="BE358" s="179">
        <f t="shared" si="49"/>
        <v>0</v>
      </c>
      <c r="BF358" s="179">
        <f t="shared" si="50"/>
        <v>0</v>
      </c>
      <c r="BG358" s="179">
        <f t="shared" si="51"/>
        <v>0</v>
      </c>
      <c r="BH358" s="179">
        <f t="shared" si="52"/>
        <v>0</v>
      </c>
      <c r="BI358" s="179">
        <f t="shared" si="53"/>
        <v>0</v>
      </c>
      <c r="BJ358" s="53" t="s">
        <v>90</v>
      </c>
      <c r="BK358" s="179">
        <f t="shared" si="54"/>
        <v>0</v>
      </c>
      <c r="BL358" s="53" t="s">
        <v>495</v>
      </c>
      <c r="BM358" s="271" t="s">
        <v>4364</v>
      </c>
    </row>
    <row r="359" spans="2:65" s="74" customFormat="1" ht="33" customHeight="1">
      <c r="B359" s="73"/>
      <c r="C359" s="311" t="s">
        <v>1604</v>
      </c>
      <c r="D359" s="311" t="s">
        <v>368</v>
      </c>
      <c r="E359" s="312" t="s">
        <v>6968</v>
      </c>
      <c r="F359" s="313" t="s">
        <v>6969</v>
      </c>
      <c r="G359" s="314" t="s">
        <v>6710</v>
      </c>
      <c r="H359" s="315">
        <v>6</v>
      </c>
      <c r="I359" s="26"/>
      <c r="J359" s="266">
        <f t="shared" si="45"/>
        <v>0</v>
      </c>
      <c r="K359" s="267"/>
      <c r="L359" s="73"/>
      <c r="M359" s="27" t="s">
        <v>1</v>
      </c>
      <c r="N359" s="233" t="s">
        <v>43</v>
      </c>
      <c r="P359" s="269">
        <f t="shared" si="46"/>
        <v>0</v>
      </c>
      <c r="Q359" s="269">
        <v>0</v>
      </c>
      <c r="R359" s="269">
        <f t="shared" si="47"/>
        <v>0</v>
      </c>
      <c r="S359" s="269">
        <v>0</v>
      </c>
      <c r="T359" s="270">
        <f t="shared" si="48"/>
        <v>0</v>
      </c>
      <c r="AR359" s="271" t="s">
        <v>495</v>
      </c>
      <c r="AT359" s="271" t="s">
        <v>368</v>
      </c>
      <c r="AU359" s="271" t="s">
        <v>84</v>
      </c>
      <c r="AY359" s="53" t="s">
        <v>366</v>
      </c>
      <c r="BE359" s="179">
        <f t="shared" si="49"/>
        <v>0</v>
      </c>
      <c r="BF359" s="179">
        <f t="shared" si="50"/>
        <v>0</v>
      </c>
      <c r="BG359" s="179">
        <f t="shared" si="51"/>
        <v>0</v>
      </c>
      <c r="BH359" s="179">
        <f t="shared" si="52"/>
        <v>0</v>
      </c>
      <c r="BI359" s="179">
        <f t="shared" si="53"/>
        <v>0</v>
      </c>
      <c r="BJ359" s="53" t="s">
        <v>90</v>
      </c>
      <c r="BK359" s="179">
        <f t="shared" si="54"/>
        <v>0</v>
      </c>
      <c r="BL359" s="53" t="s">
        <v>495</v>
      </c>
      <c r="BM359" s="271" t="s">
        <v>4375</v>
      </c>
    </row>
    <row r="360" spans="2:65" s="74" customFormat="1" ht="16.5" customHeight="1">
      <c r="B360" s="73"/>
      <c r="C360" s="311" t="s">
        <v>1620</v>
      </c>
      <c r="D360" s="311" t="s">
        <v>368</v>
      </c>
      <c r="E360" s="312" t="s">
        <v>6970</v>
      </c>
      <c r="F360" s="313" t="s">
        <v>6971</v>
      </c>
      <c r="G360" s="314" t="s">
        <v>630</v>
      </c>
      <c r="H360" s="315">
        <v>16</v>
      </c>
      <c r="I360" s="26"/>
      <c r="J360" s="266">
        <f t="shared" si="45"/>
        <v>0</v>
      </c>
      <c r="K360" s="267"/>
      <c r="L360" s="73"/>
      <c r="M360" s="27" t="s">
        <v>1</v>
      </c>
      <c r="N360" s="233" t="s">
        <v>43</v>
      </c>
      <c r="P360" s="269">
        <f t="shared" si="46"/>
        <v>0</v>
      </c>
      <c r="Q360" s="269">
        <v>0</v>
      </c>
      <c r="R360" s="269">
        <f t="shared" si="47"/>
        <v>0</v>
      </c>
      <c r="S360" s="269">
        <v>0</v>
      </c>
      <c r="T360" s="270">
        <f t="shared" si="48"/>
        <v>0</v>
      </c>
      <c r="AR360" s="271" t="s">
        <v>495</v>
      </c>
      <c r="AT360" s="271" t="s">
        <v>368</v>
      </c>
      <c r="AU360" s="271" t="s">
        <v>84</v>
      </c>
      <c r="AY360" s="53" t="s">
        <v>366</v>
      </c>
      <c r="BE360" s="179">
        <f t="shared" si="49"/>
        <v>0</v>
      </c>
      <c r="BF360" s="179">
        <f t="shared" si="50"/>
        <v>0</v>
      </c>
      <c r="BG360" s="179">
        <f t="shared" si="51"/>
        <v>0</v>
      </c>
      <c r="BH360" s="179">
        <f t="shared" si="52"/>
        <v>0</v>
      </c>
      <c r="BI360" s="179">
        <f t="shared" si="53"/>
        <v>0</v>
      </c>
      <c r="BJ360" s="53" t="s">
        <v>90</v>
      </c>
      <c r="BK360" s="179">
        <f t="shared" si="54"/>
        <v>0</v>
      </c>
      <c r="BL360" s="53" t="s">
        <v>495</v>
      </c>
      <c r="BM360" s="271" t="s">
        <v>4399</v>
      </c>
    </row>
    <row r="361" spans="2:65" s="74" customFormat="1" ht="16.5" customHeight="1">
      <c r="B361" s="73"/>
      <c r="C361" s="311" t="s">
        <v>1737</v>
      </c>
      <c r="D361" s="311" t="s">
        <v>368</v>
      </c>
      <c r="E361" s="312" t="s">
        <v>6972</v>
      </c>
      <c r="F361" s="313" t="s">
        <v>6973</v>
      </c>
      <c r="G361" s="314" t="s">
        <v>630</v>
      </c>
      <c r="H361" s="315">
        <v>1</v>
      </c>
      <c r="I361" s="26"/>
      <c r="J361" s="266">
        <f t="shared" si="45"/>
        <v>0</v>
      </c>
      <c r="K361" s="267"/>
      <c r="L361" s="73"/>
      <c r="M361" s="27" t="s">
        <v>1</v>
      </c>
      <c r="N361" s="233" t="s">
        <v>43</v>
      </c>
      <c r="P361" s="269">
        <f t="shared" si="46"/>
        <v>0</v>
      </c>
      <c r="Q361" s="269">
        <v>0</v>
      </c>
      <c r="R361" s="269">
        <f t="shared" si="47"/>
        <v>0</v>
      </c>
      <c r="S361" s="269">
        <v>0</v>
      </c>
      <c r="T361" s="270">
        <f t="shared" si="48"/>
        <v>0</v>
      </c>
      <c r="AR361" s="271" t="s">
        <v>495</v>
      </c>
      <c r="AT361" s="271" t="s">
        <v>368</v>
      </c>
      <c r="AU361" s="271" t="s">
        <v>84</v>
      </c>
      <c r="AY361" s="53" t="s">
        <v>366</v>
      </c>
      <c r="BE361" s="179">
        <f t="shared" si="49"/>
        <v>0</v>
      </c>
      <c r="BF361" s="179">
        <f t="shared" si="50"/>
        <v>0</v>
      </c>
      <c r="BG361" s="179">
        <f t="shared" si="51"/>
        <v>0</v>
      </c>
      <c r="BH361" s="179">
        <f t="shared" si="52"/>
        <v>0</v>
      </c>
      <c r="BI361" s="179">
        <f t="shared" si="53"/>
        <v>0</v>
      </c>
      <c r="BJ361" s="53" t="s">
        <v>90</v>
      </c>
      <c r="BK361" s="179">
        <f t="shared" si="54"/>
        <v>0</v>
      </c>
      <c r="BL361" s="53" t="s">
        <v>495</v>
      </c>
      <c r="BM361" s="271" t="s">
        <v>4411</v>
      </c>
    </row>
    <row r="362" spans="2:65" s="74" customFormat="1" ht="16.5" customHeight="1">
      <c r="B362" s="73"/>
      <c r="C362" s="311" t="s">
        <v>1887</v>
      </c>
      <c r="D362" s="311" t="s">
        <v>368</v>
      </c>
      <c r="E362" s="312" t="s">
        <v>6974</v>
      </c>
      <c r="F362" s="313" t="s">
        <v>6975</v>
      </c>
      <c r="G362" s="314" t="s">
        <v>630</v>
      </c>
      <c r="H362" s="315">
        <v>1</v>
      </c>
      <c r="I362" s="26"/>
      <c r="J362" s="266">
        <f t="shared" si="45"/>
        <v>0</v>
      </c>
      <c r="K362" s="267"/>
      <c r="L362" s="73"/>
      <c r="M362" s="27" t="s">
        <v>1</v>
      </c>
      <c r="N362" s="233" t="s">
        <v>43</v>
      </c>
      <c r="P362" s="269">
        <f t="shared" si="46"/>
        <v>0</v>
      </c>
      <c r="Q362" s="269">
        <v>0</v>
      </c>
      <c r="R362" s="269">
        <f t="shared" si="47"/>
        <v>0</v>
      </c>
      <c r="S362" s="269">
        <v>0</v>
      </c>
      <c r="T362" s="270">
        <f t="shared" si="48"/>
        <v>0</v>
      </c>
      <c r="AR362" s="271" t="s">
        <v>495</v>
      </c>
      <c r="AT362" s="271" t="s">
        <v>368</v>
      </c>
      <c r="AU362" s="271" t="s">
        <v>84</v>
      </c>
      <c r="AY362" s="53" t="s">
        <v>366</v>
      </c>
      <c r="BE362" s="179">
        <f t="shared" si="49"/>
        <v>0</v>
      </c>
      <c r="BF362" s="179">
        <f t="shared" si="50"/>
        <v>0</v>
      </c>
      <c r="BG362" s="179">
        <f t="shared" si="51"/>
        <v>0</v>
      </c>
      <c r="BH362" s="179">
        <f t="shared" si="52"/>
        <v>0</v>
      </c>
      <c r="BI362" s="179">
        <f t="shared" si="53"/>
        <v>0</v>
      </c>
      <c r="BJ362" s="53" t="s">
        <v>90</v>
      </c>
      <c r="BK362" s="179">
        <f t="shared" si="54"/>
        <v>0</v>
      </c>
      <c r="BL362" s="53" t="s">
        <v>495</v>
      </c>
      <c r="BM362" s="271" t="s">
        <v>4427</v>
      </c>
    </row>
    <row r="363" spans="2:65" s="74" customFormat="1" ht="16.5" customHeight="1">
      <c r="B363" s="73"/>
      <c r="C363" s="311" t="s">
        <v>1956</v>
      </c>
      <c r="D363" s="311" t="s">
        <v>368</v>
      </c>
      <c r="E363" s="312" t="s">
        <v>6976</v>
      </c>
      <c r="F363" s="313" t="s">
        <v>6977</v>
      </c>
      <c r="G363" s="314" t="s">
        <v>630</v>
      </c>
      <c r="H363" s="315">
        <v>2</v>
      </c>
      <c r="I363" s="26"/>
      <c r="J363" s="266">
        <f t="shared" si="45"/>
        <v>0</v>
      </c>
      <c r="K363" s="267"/>
      <c r="L363" s="73"/>
      <c r="M363" s="27" t="s">
        <v>1</v>
      </c>
      <c r="N363" s="233" t="s">
        <v>43</v>
      </c>
      <c r="P363" s="269">
        <f t="shared" si="46"/>
        <v>0</v>
      </c>
      <c r="Q363" s="269">
        <v>0</v>
      </c>
      <c r="R363" s="269">
        <f t="shared" si="47"/>
        <v>0</v>
      </c>
      <c r="S363" s="269">
        <v>0</v>
      </c>
      <c r="T363" s="270">
        <f t="shared" si="48"/>
        <v>0</v>
      </c>
      <c r="AR363" s="271" t="s">
        <v>495</v>
      </c>
      <c r="AT363" s="271" t="s">
        <v>368</v>
      </c>
      <c r="AU363" s="271" t="s">
        <v>84</v>
      </c>
      <c r="AY363" s="53" t="s">
        <v>366</v>
      </c>
      <c r="BE363" s="179">
        <f t="shared" si="49"/>
        <v>0</v>
      </c>
      <c r="BF363" s="179">
        <f t="shared" si="50"/>
        <v>0</v>
      </c>
      <c r="BG363" s="179">
        <f t="shared" si="51"/>
        <v>0</v>
      </c>
      <c r="BH363" s="179">
        <f t="shared" si="52"/>
        <v>0</v>
      </c>
      <c r="BI363" s="179">
        <f t="shared" si="53"/>
        <v>0</v>
      </c>
      <c r="BJ363" s="53" t="s">
        <v>90</v>
      </c>
      <c r="BK363" s="179">
        <f t="shared" si="54"/>
        <v>0</v>
      </c>
      <c r="BL363" s="53" t="s">
        <v>495</v>
      </c>
      <c r="BM363" s="271" t="s">
        <v>4436</v>
      </c>
    </row>
    <row r="364" spans="2:65" s="74" customFormat="1" ht="16.5" customHeight="1">
      <c r="B364" s="73"/>
      <c r="C364" s="311" t="s">
        <v>2024</v>
      </c>
      <c r="D364" s="311" t="s">
        <v>368</v>
      </c>
      <c r="E364" s="312" t="s">
        <v>6978</v>
      </c>
      <c r="F364" s="313" t="s">
        <v>6979</v>
      </c>
      <c r="G364" s="314" t="s">
        <v>630</v>
      </c>
      <c r="H364" s="315">
        <v>1</v>
      </c>
      <c r="I364" s="26"/>
      <c r="J364" s="266">
        <f t="shared" si="45"/>
        <v>0</v>
      </c>
      <c r="K364" s="267"/>
      <c r="L364" s="73"/>
      <c r="M364" s="27" t="s">
        <v>1</v>
      </c>
      <c r="N364" s="233" t="s">
        <v>43</v>
      </c>
      <c r="P364" s="269">
        <f t="shared" si="46"/>
        <v>0</v>
      </c>
      <c r="Q364" s="269">
        <v>0</v>
      </c>
      <c r="R364" s="269">
        <f t="shared" si="47"/>
        <v>0</v>
      </c>
      <c r="S364" s="269">
        <v>0</v>
      </c>
      <c r="T364" s="270">
        <f t="shared" si="48"/>
        <v>0</v>
      </c>
      <c r="AR364" s="271" t="s">
        <v>495</v>
      </c>
      <c r="AT364" s="271" t="s">
        <v>368</v>
      </c>
      <c r="AU364" s="271" t="s">
        <v>84</v>
      </c>
      <c r="AY364" s="53" t="s">
        <v>366</v>
      </c>
      <c r="BE364" s="179">
        <f t="shared" si="49"/>
        <v>0</v>
      </c>
      <c r="BF364" s="179">
        <f t="shared" si="50"/>
        <v>0</v>
      </c>
      <c r="BG364" s="179">
        <f t="shared" si="51"/>
        <v>0</v>
      </c>
      <c r="BH364" s="179">
        <f t="shared" si="52"/>
        <v>0</v>
      </c>
      <c r="BI364" s="179">
        <f t="shared" si="53"/>
        <v>0</v>
      </c>
      <c r="BJ364" s="53" t="s">
        <v>90</v>
      </c>
      <c r="BK364" s="179">
        <f t="shared" si="54"/>
        <v>0</v>
      </c>
      <c r="BL364" s="53" t="s">
        <v>495</v>
      </c>
      <c r="BM364" s="271" t="s">
        <v>4445</v>
      </c>
    </row>
    <row r="365" spans="2:65" s="74" customFormat="1" ht="16.5" customHeight="1">
      <c r="B365" s="73"/>
      <c r="C365" s="311" t="s">
        <v>2033</v>
      </c>
      <c r="D365" s="311" t="s">
        <v>368</v>
      </c>
      <c r="E365" s="312" t="s">
        <v>6980</v>
      </c>
      <c r="F365" s="313" t="s">
        <v>6981</v>
      </c>
      <c r="G365" s="314" t="s">
        <v>630</v>
      </c>
      <c r="H365" s="315">
        <v>14</v>
      </c>
      <c r="I365" s="26"/>
      <c r="J365" s="266">
        <f t="shared" si="45"/>
        <v>0</v>
      </c>
      <c r="K365" s="267"/>
      <c r="L365" s="73"/>
      <c r="M365" s="27" t="s">
        <v>1</v>
      </c>
      <c r="N365" s="233" t="s">
        <v>43</v>
      </c>
      <c r="P365" s="269">
        <f t="shared" si="46"/>
        <v>0</v>
      </c>
      <c r="Q365" s="269">
        <v>0</v>
      </c>
      <c r="R365" s="269">
        <f t="shared" si="47"/>
        <v>0</v>
      </c>
      <c r="S365" s="269">
        <v>0</v>
      </c>
      <c r="T365" s="270">
        <f t="shared" si="48"/>
        <v>0</v>
      </c>
      <c r="AR365" s="271" t="s">
        <v>495</v>
      </c>
      <c r="AT365" s="271" t="s">
        <v>368</v>
      </c>
      <c r="AU365" s="271" t="s">
        <v>84</v>
      </c>
      <c r="AY365" s="53" t="s">
        <v>366</v>
      </c>
      <c r="BE365" s="179">
        <f t="shared" si="49"/>
        <v>0</v>
      </c>
      <c r="BF365" s="179">
        <f t="shared" si="50"/>
        <v>0</v>
      </c>
      <c r="BG365" s="179">
        <f t="shared" si="51"/>
        <v>0</v>
      </c>
      <c r="BH365" s="179">
        <f t="shared" si="52"/>
        <v>0</v>
      </c>
      <c r="BI365" s="179">
        <f t="shared" si="53"/>
        <v>0</v>
      </c>
      <c r="BJ365" s="53" t="s">
        <v>90</v>
      </c>
      <c r="BK365" s="179">
        <f t="shared" si="54"/>
        <v>0</v>
      </c>
      <c r="BL365" s="53" t="s">
        <v>495</v>
      </c>
      <c r="BM365" s="271" t="s">
        <v>4456</v>
      </c>
    </row>
    <row r="366" spans="2:65" s="74" customFormat="1" ht="16.5" customHeight="1">
      <c r="B366" s="73"/>
      <c r="C366" s="311" t="s">
        <v>2123</v>
      </c>
      <c r="D366" s="311" t="s">
        <v>368</v>
      </c>
      <c r="E366" s="312" t="s">
        <v>6982</v>
      </c>
      <c r="F366" s="313" t="s">
        <v>6983</v>
      </c>
      <c r="G366" s="314" t="s">
        <v>630</v>
      </c>
      <c r="H366" s="315">
        <v>2</v>
      </c>
      <c r="I366" s="26"/>
      <c r="J366" s="266">
        <f t="shared" si="45"/>
        <v>0</v>
      </c>
      <c r="K366" s="267"/>
      <c r="L366" s="73"/>
      <c r="M366" s="27" t="s">
        <v>1</v>
      </c>
      <c r="N366" s="233" t="s">
        <v>43</v>
      </c>
      <c r="P366" s="269">
        <f t="shared" si="46"/>
        <v>0</v>
      </c>
      <c r="Q366" s="269">
        <v>0</v>
      </c>
      <c r="R366" s="269">
        <f t="shared" si="47"/>
        <v>0</v>
      </c>
      <c r="S366" s="269">
        <v>0</v>
      </c>
      <c r="T366" s="270">
        <f t="shared" si="48"/>
        <v>0</v>
      </c>
      <c r="AR366" s="271" t="s">
        <v>495</v>
      </c>
      <c r="AT366" s="271" t="s">
        <v>368</v>
      </c>
      <c r="AU366" s="271" t="s">
        <v>84</v>
      </c>
      <c r="AY366" s="53" t="s">
        <v>366</v>
      </c>
      <c r="BE366" s="179">
        <f t="shared" si="49"/>
        <v>0</v>
      </c>
      <c r="BF366" s="179">
        <f t="shared" si="50"/>
        <v>0</v>
      </c>
      <c r="BG366" s="179">
        <f t="shared" si="51"/>
        <v>0</v>
      </c>
      <c r="BH366" s="179">
        <f t="shared" si="52"/>
        <v>0</v>
      </c>
      <c r="BI366" s="179">
        <f t="shared" si="53"/>
        <v>0</v>
      </c>
      <c r="BJ366" s="53" t="s">
        <v>90</v>
      </c>
      <c r="BK366" s="179">
        <f t="shared" si="54"/>
        <v>0</v>
      </c>
      <c r="BL366" s="53" t="s">
        <v>495</v>
      </c>
      <c r="BM366" s="271" t="s">
        <v>4475</v>
      </c>
    </row>
    <row r="367" spans="2:65" s="74" customFormat="1" ht="16.5" customHeight="1">
      <c r="B367" s="73"/>
      <c r="C367" s="311" t="s">
        <v>1392</v>
      </c>
      <c r="D367" s="311" t="s">
        <v>368</v>
      </c>
      <c r="E367" s="312" t="s">
        <v>6984</v>
      </c>
      <c r="F367" s="313" t="s">
        <v>6985</v>
      </c>
      <c r="G367" s="314" t="s">
        <v>630</v>
      </c>
      <c r="H367" s="315">
        <v>8</v>
      </c>
      <c r="I367" s="26"/>
      <c r="J367" s="266">
        <f t="shared" si="45"/>
        <v>0</v>
      </c>
      <c r="K367" s="267"/>
      <c r="L367" s="73"/>
      <c r="M367" s="27" t="s">
        <v>1</v>
      </c>
      <c r="N367" s="233" t="s">
        <v>43</v>
      </c>
      <c r="P367" s="269">
        <f t="shared" si="46"/>
        <v>0</v>
      </c>
      <c r="Q367" s="269">
        <v>0</v>
      </c>
      <c r="R367" s="269">
        <f t="shared" si="47"/>
        <v>0</v>
      </c>
      <c r="S367" s="269">
        <v>0</v>
      </c>
      <c r="T367" s="270">
        <f t="shared" si="48"/>
        <v>0</v>
      </c>
      <c r="AR367" s="271" t="s">
        <v>495</v>
      </c>
      <c r="AT367" s="271" t="s">
        <v>368</v>
      </c>
      <c r="AU367" s="271" t="s">
        <v>84</v>
      </c>
      <c r="AY367" s="53" t="s">
        <v>366</v>
      </c>
      <c r="BE367" s="179">
        <f t="shared" si="49"/>
        <v>0</v>
      </c>
      <c r="BF367" s="179">
        <f t="shared" si="50"/>
        <v>0</v>
      </c>
      <c r="BG367" s="179">
        <f t="shared" si="51"/>
        <v>0</v>
      </c>
      <c r="BH367" s="179">
        <f t="shared" si="52"/>
        <v>0</v>
      </c>
      <c r="BI367" s="179">
        <f t="shared" si="53"/>
        <v>0</v>
      </c>
      <c r="BJ367" s="53" t="s">
        <v>90</v>
      </c>
      <c r="BK367" s="179">
        <f t="shared" si="54"/>
        <v>0</v>
      </c>
      <c r="BL367" s="53" t="s">
        <v>495</v>
      </c>
      <c r="BM367" s="271" t="s">
        <v>4484</v>
      </c>
    </row>
    <row r="368" spans="2:65" s="74" customFormat="1" ht="24.2" customHeight="1">
      <c r="B368" s="73"/>
      <c r="C368" s="311" t="s">
        <v>2336</v>
      </c>
      <c r="D368" s="311" t="s">
        <v>368</v>
      </c>
      <c r="E368" s="312" t="s">
        <v>6986</v>
      </c>
      <c r="F368" s="313" t="s">
        <v>6987</v>
      </c>
      <c r="G368" s="314" t="s">
        <v>630</v>
      </c>
      <c r="H368" s="315">
        <v>31</v>
      </c>
      <c r="I368" s="26"/>
      <c r="J368" s="266">
        <f t="shared" si="45"/>
        <v>0</v>
      </c>
      <c r="K368" s="267"/>
      <c r="L368" s="73"/>
      <c r="M368" s="27" t="s">
        <v>1</v>
      </c>
      <c r="N368" s="233" t="s">
        <v>43</v>
      </c>
      <c r="P368" s="269">
        <f t="shared" si="46"/>
        <v>0</v>
      </c>
      <c r="Q368" s="269">
        <v>0</v>
      </c>
      <c r="R368" s="269">
        <f t="shared" si="47"/>
        <v>0</v>
      </c>
      <c r="S368" s="269">
        <v>0</v>
      </c>
      <c r="T368" s="270">
        <f t="shared" si="48"/>
        <v>0</v>
      </c>
      <c r="AR368" s="271" t="s">
        <v>495</v>
      </c>
      <c r="AT368" s="271" t="s">
        <v>368</v>
      </c>
      <c r="AU368" s="271" t="s">
        <v>84</v>
      </c>
      <c r="AY368" s="53" t="s">
        <v>366</v>
      </c>
      <c r="BE368" s="179">
        <f t="shared" si="49"/>
        <v>0</v>
      </c>
      <c r="BF368" s="179">
        <f t="shared" si="50"/>
        <v>0</v>
      </c>
      <c r="BG368" s="179">
        <f t="shared" si="51"/>
        <v>0</v>
      </c>
      <c r="BH368" s="179">
        <f t="shared" si="52"/>
        <v>0</v>
      </c>
      <c r="BI368" s="179">
        <f t="shared" si="53"/>
        <v>0</v>
      </c>
      <c r="BJ368" s="53" t="s">
        <v>90</v>
      </c>
      <c r="BK368" s="179">
        <f t="shared" si="54"/>
        <v>0</v>
      </c>
      <c r="BL368" s="53" t="s">
        <v>495</v>
      </c>
      <c r="BM368" s="271" t="s">
        <v>4493</v>
      </c>
    </row>
    <row r="369" spans="2:65" s="74" customFormat="1" ht="24.2" customHeight="1">
      <c r="B369" s="73"/>
      <c r="C369" s="311" t="s">
        <v>2342</v>
      </c>
      <c r="D369" s="311" t="s">
        <v>368</v>
      </c>
      <c r="E369" s="312" t="s">
        <v>6988</v>
      </c>
      <c r="F369" s="313" t="s">
        <v>6989</v>
      </c>
      <c r="G369" s="314" t="s">
        <v>630</v>
      </c>
      <c r="H369" s="315">
        <v>31</v>
      </c>
      <c r="I369" s="26"/>
      <c r="J369" s="266">
        <f t="shared" si="45"/>
        <v>0</v>
      </c>
      <c r="K369" s="267"/>
      <c r="L369" s="73"/>
      <c r="M369" s="27" t="s">
        <v>1</v>
      </c>
      <c r="N369" s="233" t="s">
        <v>43</v>
      </c>
      <c r="P369" s="269">
        <f t="shared" si="46"/>
        <v>0</v>
      </c>
      <c r="Q369" s="269">
        <v>0</v>
      </c>
      <c r="R369" s="269">
        <f t="shared" si="47"/>
        <v>0</v>
      </c>
      <c r="S369" s="269">
        <v>0</v>
      </c>
      <c r="T369" s="270">
        <f t="shared" si="48"/>
        <v>0</v>
      </c>
      <c r="AR369" s="271" t="s">
        <v>495</v>
      </c>
      <c r="AT369" s="271" t="s">
        <v>368</v>
      </c>
      <c r="AU369" s="271" t="s">
        <v>84</v>
      </c>
      <c r="AY369" s="53" t="s">
        <v>366</v>
      </c>
      <c r="BE369" s="179">
        <f t="shared" si="49"/>
        <v>0</v>
      </c>
      <c r="BF369" s="179">
        <f t="shared" si="50"/>
        <v>0</v>
      </c>
      <c r="BG369" s="179">
        <f t="shared" si="51"/>
        <v>0</v>
      </c>
      <c r="BH369" s="179">
        <f t="shared" si="52"/>
        <v>0</v>
      </c>
      <c r="BI369" s="179">
        <f t="shared" si="53"/>
        <v>0</v>
      </c>
      <c r="BJ369" s="53" t="s">
        <v>90</v>
      </c>
      <c r="BK369" s="179">
        <f t="shared" si="54"/>
        <v>0</v>
      </c>
      <c r="BL369" s="53" t="s">
        <v>495</v>
      </c>
      <c r="BM369" s="271" t="s">
        <v>4507</v>
      </c>
    </row>
    <row r="370" spans="2:65" s="74" customFormat="1" ht="24.2" customHeight="1">
      <c r="B370" s="73"/>
      <c r="C370" s="311" t="s">
        <v>1380</v>
      </c>
      <c r="D370" s="311" t="s">
        <v>368</v>
      </c>
      <c r="E370" s="312" t="s">
        <v>6990</v>
      </c>
      <c r="F370" s="313" t="s">
        <v>6991</v>
      </c>
      <c r="G370" s="314" t="s">
        <v>630</v>
      </c>
      <c r="H370" s="315">
        <v>2</v>
      </c>
      <c r="I370" s="26"/>
      <c r="J370" s="266">
        <f t="shared" si="45"/>
        <v>0</v>
      </c>
      <c r="K370" s="267"/>
      <c r="L370" s="73"/>
      <c r="M370" s="27" t="s">
        <v>1</v>
      </c>
      <c r="N370" s="233" t="s">
        <v>43</v>
      </c>
      <c r="P370" s="269">
        <f t="shared" si="46"/>
        <v>0</v>
      </c>
      <c r="Q370" s="269">
        <v>0</v>
      </c>
      <c r="R370" s="269">
        <f t="shared" si="47"/>
        <v>0</v>
      </c>
      <c r="S370" s="269">
        <v>0</v>
      </c>
      <c r="T370" s="270">
        <f t="shared" si="48"/>
        <v>0</v>
      </c>
      <c r="AR370" s="271" t="s">
        <v>495</v>
      </c>
      <c r="AT370" s="271" t="s">
        <v>368</v>
      </c>
      <c r="AU370" s="271" t="s">
        <v>84</v>
      </c>
      <c r="AY370" s="53" t="s">
        <v>366</v>
      </c>
      <c r="BE370" s="179">
        <f t="shared" si="49"/>
        <v>0</v>
      </c>
      <c r="BF370" s="179">
        <f t="shared" si="50"/>
        <v>0</v>
      </c>
      <c r="BG370" s="179">
        <f t="shared" si="51"/>
        <v>0</v>
      </c>
      <c r="BH370" s="179">
        <f t="shared" si="52"/>
        <v>0</v>
      </c>
      <c r="BI370" s="179">
        <f t="shared" si="53"/>
        <v>0</v>
      </c>
      <c r="BJ370" s="53" t="s">
        <v>90</v>
      </c>
      <c r="BK370" s="179">
        <f t="shared" si="54"/>
        <v>0</v>
      </c>
      <c r="BL370" s="53" t="s">
        <v>495</v>
      </c>
      <c r="BM370" s="271" t="s">
        <v>4519</v>
      </c>
    </row>
    <row r="371" spans="2:65" s="74" customFormat="1" ht="24.2" customHeight="1">
      <c r="B371" s="73"/>
      <c r="C371" s="311" t="s">
        <v>2352</v>
      </c>
      <c r="D371" s="311" t="s">
        <v>368</v>
      </c>
      <c r="E371" s="312" t="s">
        <v>6992</v>
      </c>
      <c r="F371" s="313" t="s">
        <v>6993</v>
      </c>
      <c r="G371" s="314" t="s">
        <v>630</v>
      </c>
      <c r="H371" s="315">
        <v>1</v>
      </c>
      <c r="I371" s="26"/>
      <c r="J371" s="266">
        <f t="shared" si="45"/>
        <v>0</v>
      </c>
      <c r="K371" s="267"/>
      <c r="L371" s="73"/>
      <c r="M371" s="27" t="s">
        <v>1</v>
      </c>
      <c r="N371" s="233" t="s">
        <v>43</v>
      </c>
      <c r="P371" s="269">
        <f t="shared" si="46"/>
        <v>0</v>
      </c>
      <c r="Q371" s="269">
        <v>0</v>
      </c>
      <c r="R371" s="269">
        <f t="shared" si="47"/>
        <v>0</v>
      </c>
      <c r="S371" s="269">
        <v>0</v>
      </c>
      <c r="T371" s="270">
        <f t="shared" si="48"/>
        <v>0</v>
      </c>
      <c r="AR371" s="271" t="s">
        <v>495</v>
      </c>
      <c r="AT371" s="271" t="s">
        <v>368</v>
      </c>
      <c r="AU371" s="271" t="s">
        <v>84</v>
      </c>
      <c r="AY371" s="53" t="s">
        <v>366</v>
      </c>
      <c r="BE371" s="179">
        <f t="shared" si="49"/>
        <v>0</v>
      </c>
      <c r="BF371" s="179">
        <f t="shared" si="50"/>
        <v>0</v>
      </c>
      <c r="BG371" s="179">
        <f t="shared" si="51"/>
        <v>0</v>
      </c>
      <c r="BH371" s="179">
        <f t="shared" si="52"/>
        <v>0</v>
      </c>
      <c r="BI371" s="179">
        <f t="shared" si="53"/>
        <v>0</v>
      </c>
      <c r="BJ371" s="53" t="s">
        <v>90</v>
      </c>
      <c r="BK371" s="179">
        <f t="shared" si="54"/>
        <v>0</v>
      </c>
      <c r="BL371" s="53" t="s">
        <v>495</v>
      </c>
      <c r="BM371" s="271" t="s">
        <v>4528</v>
      </c>
    </row>
    <row r="372" spans="2:65" s="74" customFormat="1" ht="24.2" customHeight="1">
      <c r="B372" s="73"/>
      <c r="C372" s="311" t="s">
        <v>2358</v>
      </c>
      <c r="D372" s="311" t="s">
        <v>368</v>
      </c>
      <c r="E372" s="312" t="s">
        <v>6994</v>
      </c>
      <c r="F372" s="313" t="s">
        <v>6995</v>
      </c>
      <c r="G372" s="314" t="s">
        <v>630</v>
      </c>
      <c r="H372" s="315">
        <v>12</v>
      </c>
      <c r="I372" s="26"/>
      <c r="J372" s="266">
        <f t="shared" si="45"/>
        <v>0</v>
      </c>
      <c r="K372" s="267"/>
      <c r="L372" s="73"/>
      <c r="M372" s="27" t="s">
        <v>1</v>
      </c>
      <c r="N372" s="233" t="s">
        <v>43</v>
      </c>
      <c r="P372" s="269">
        <f t="shared" si="46"/>
        <v>0</v>
      </c>
      <c r="Q372" s="269">
        <v>0</v>
      </c>
      <c r="R372" s="269">
        <f t="shared" si="47"/>
        <v>0</v>
      </c>
      <c r="S372" s="269">
        <v>0</v>
      </c>
      <c r="T372" s="270">
        <f t="shared" si="48"/>
        <v>0</v>
      </c>
      <c r="AR372" s="271" t="s">
        <v>495</v>
      </c>
      <c r="AT372" s="271" t="s">
        <v>368</v>
      </c>
      <c r="AU372" s="271" t="s">
        <v>84</v>
      </c>
      <c r="AY372" s="53" t="s">
        <v>366</v>
      </c>
      <c r="BE372" s="179">
        <f t="shared" si="49"/>
        <v>0</v>
      </c>
      <c r="BF372" s="179">
        <f t="shared" si="50"/>
        <v>0</v>
      </c>
      <c r="BG372" s="179">
        <f t="shared" si="51"/>
        <v>0</v>
      </c>
      <c r="BH372" s="179">
        <f t="shared" si="52"/>
        <v>0</v>
      </c>
      <c r="BI372" s="179">
        <f t="shared" si="53"/>
        <v>0</v>
      </c>
      <c r="BJ372" s="53" t="s">
        <v>90</v>
      </c>
      <c r="BK372" s="179">
        <f t="shared" si="54"/>
        <v>0</v>
      </c>
      <c r="BL372" s="53" t="s">
        <v>495</v>
      </c>
      <c r="BM372" s="271" t="s">
        <v>4537</v>
      </c>
    </row>
    <row r="373" spans="2:65" s="74" customFormat="1" ht="24.2" customHeight="1">
      <c r="B373" s="73"/>
      <c r="C373" s="311" t="s">
        <v>2362</v>
      </c>
      <c r="D373" s="311" t="s">
        <v>368</v>
      </c>
      <c r="E373" s="312" t="s">
        <v>6996</v>
      </c>
      <c r="F373" s="313" t="s">
        <v>6997</v>
      </c>
      <c r="G373" s="314" t="s">
        <v>630</v>
      </c>
      <c r="H373" s="315">
        <v>2</v>
      </c>
      <c r="I373" s="26"/>
      <c r="J373" s="266">
        <f t="shared" si="45"/>
        <v>0</v>
      </c>
      <c r="K373" s="267"/>
      <c r="L373" s="73"/>
      <c r="M373" s="27" t="s">
        <v>1</v>
      </c>
      <c r="N373" s="233" t="s">
        <v>43</v>
      </c>
      <c r="P373" s="269">
        <f t="shared" si="46"/>
        <v>0</v>
      </c>
      <c r="Q373" s="269">
        <v>0</v>
      </c>
      <c r="R373" s="269">
        <f t="shared" si="47"/>
        <v>0</v>
      </c>
      <c r="S373" s="269">
        <v>0</v>
      </c>
      <c r="T373" s="270">
        <f t="shared" si="48"/>
        <v>0</v>
      </c>
      <c r="AR373" s="271" t="s">
        <v>495</v>
      </c>
      <c r="AT373" s="271" t="s">
        <v>368</v>
      </c>
      <c r="AU373" s="271" t="s">
        <v>84</v>
      </c>
      <c r="AY373" s="53" t="s">
        <v>366</v>
      </c>
      <c r="BE373" s="179">
        <f t="shared" si="49"/>
        <v>0</v>
      </c>
      <c r="BF373" s="179">
        <f t="shared" si="50"/>
        <v>0</v>
      </c>
      <c r="BG373" s="179">
        <f t="shared" si="51"/>
        <v>0</v>
      </c>
      <c r="BH373" s="179">
        <f t="shared" si="52"/>
        <v>0</v>
      </c>
      <c r="BI373" s="179">
        <f t="shared" si="53"/>
        <v>0</v>
      </c>
      <c r="BJ373" s="53" t="s">
        <v>90</v>
      </c>
      <c r="BK373" s="179">
        <f t="shared" si="54"/>
        <v>0</v>
      </c>
      <c r="BL373" s="53" t="s">
        <v>495</v>
      </c>
      <c r="BM373" s="271" t="s">
        <v>4559</v>
      </c>
    </row>
    <row r="374" spans="2:65" s="74" customFormat="1" ht="16.5" customHeight="1">
      <c r="B374" s="73"/>
      <c r="C374" s="311" t="s">
        <v>2431</v>
      </c>
      <c r="D374" s="311" t="s">
        <v>368</v>
      </c>
      <c r="E374" s="312" t="s">
        <v>6998</v>
      </c>
      <c r="F374" s="313" t="s">
        <v>6999</v>
      </c>
      <c r="G374" s="314" t="s">
        <v>630</v>
      </c>
      <c r="H374" s="315">
        <v>1</v>
      </c>
      <c r="I374" s="26"/>
      <c r="J374" s="266">
        <f t="shared" si="45"/>
        <v>0</v>
      </c>
      <c r="K374" s="267"/>
      <c r="L374" s="73"/>
      <c r="M374" s="27" t="s">
        <v>1</v>
      </c>
      <c r="N374" s="233" t="s">
        <v>43</v>
      </c>
      <c r="P374" s="269">
        <f t="shared" si="46"/>
        <v>0</v>
      </c>
      <c r="Q374" s="269">
        <v>0</v>
      </c>
      <c r="R374" s="269">
        <f t="shared" si="47"/>
        <v>0</v>
      </c>
      <c r="S374" s="269">
        <v>0</v>
      </c>
      <c r="T374" s="270">
        <f t="shared" si="48"/>
        <v>0</v>
      </c>
      <c r="AR374" s="271" t="s">
        <v>495</v>
      </c>
      <c r="AT374" s="271" t="s">
        <v>368</v>
      </c>
      <c r="AU374" s="271" t="s">
        <v>84</v>
      </c>
      <c r="AY374" s="53" t="s">
        <v>366</v>
      </c>
      <c r="BE374" s="179">
        <f t="shared" si="49"/>
        <v>0</v>
      </c>
      <c r="BF374" s="179">
        <f t="shared" si="50"/>
        <v>0</v>
      </c>
      <c r="BG374" s="179">
        <f t="shared" si="51"/>
        <v>0</v>
      </c>
      <c r="BH374" s="179">
        <f t="shared" si="52"/>
        <v>0</v>
      </c>
      <c r="BI374" s="179">
        <f t="shared" si="53"/>
        <v>0</v>
      </c>
      <c r="BJ374" s="53" t="s">
        <v>90</v>
      </c>
      <c r="BK374" s="179">
        <f t="shared" si="54"/>
        <v>0</v>
      </c>
      <c r="BL374" s="53" t="s">
        <v>495</v>
      </c>
      <c r="BM374" s="271" t="s">
        <v>4606</v>
      </c>
    </row>
    <row r="375" spans="2:65" s="74" customFormat="1" ht="33" customHeight="1">
      <c r="B375" s="73"/>
      <c r="C375" s="260" t="s">
        <v>2447</v>
      </c>
      <c r="D375" s="260" t="s">
        <v>368</v>
      </c>
      <c r="E375" s="261" t="s">
        <v>7000</v>
      </c>
      <c r="F375" s="262" t="s">
        <v>7001</v>
      </c>
      <c r="G375" s="263" t="s">
        <v>6705</v>
      </c>
      <c r="H375" s="264">
        <v>8</v>
      </c>
      <c r="I375" s="26"/>
      <c r="J375" s="266">
        <f t="shared" si="45"/>
        <v>0</v>
      </c>
      <c r="K375" s="267"/>
      <c r="L375" s="73"/>
      <c r="M375" s="27" t="s">
        <v>1</v>
      </c>
      <c r="N375" s="233" t="s">
        <v>43</v>
      </c>
      <c r="P375" s="269">
        <f t="shared" si="46"/>
        <v>0</v>
      </c>
      <c r="Q375" s="269">
        <v>0</v>
      </c>
      <c r="R375" s="269">
        <f t="shared" si="47"/>
        <v>0</v>
      </c>
      <c r="S375" s="269">
        <v>0</v>
      </c>
      <c r="T375" s="270">
        <f t="shared" si="48"/>
        <v>0</v>
      </c>
      <c r="AR375" s="271" t="s">
        <v>495</v>
      </c>
      <c r="AT375" s="271" t="s">
        <v>368</v>
      </c>
      <c r="AU375" s="271" t="s">
        <v>84</v>
      </c>
      <c r="AY375" s="53" t="s">
        <v>366</v>
      </c>
      <c r="BE375" s="179">
        <f t="shared" si="49"/>
        <v>0</v>
      </c>
      <c r="BF375" s="179">
        <f t="shared" si="50"/>
        <v>0</v>
      </c>
      <c r="BG375" s="179">
        <f t="shared" si="51"/>
        <v>0</v>
      </c>
      <c r="BH375" s="179">
        <f t="shared" si="52"/>
        <v>0</v>
      </c>
      <c r="BI375" s="179">
        <f t="shared" si="53"/>
        <v>0</v>
      </c>
      <c r="BJ375" s="53" t="s">
        <v>90</v>
      </c>
      <c r="BK375" s="179">
        <f t="shared" si="54"/>
        <v>0</v>
      </c>
      <c r="BL375" s="53" t="s">
        <v>495</v>
      </c>
      <c r="BM375" s="271" t="s">
        <v>4665</v>
      </c>
    </row>
    <row r="376" spans="2:65" s="74" customFormat="1" ht="33" customHeight="1">
      <c r="B376" s="73"/>
      <c r="C376" s="260" t="s">
        <v>2451</v>
      </c>
      <c r="D376" s="260" t="s">
        <v>368</v>
      </c>
      <c r="E376" s="261" t="s">
        <v>7002</v>
      </c>
      <c r="F376" s="262" t="s">
        <v>7003</v>
      </c>
      <c r="G376" s="263" t="s">
        <v>6705</v>
      </c>
      <c r="H376" s="264">
        <v>375</v>
      </c>
      <c r="I376" s="26"/>
      <c r="J376" s="266">
        <f t="shared" si="45"/>
        <v>0</v>
      </c>
      <c r="K376" s="267"/>
      <c r="L376" s="73"/>
      <c r="M376" s="27" t="s">
        <v>1</v>
      </c>
      <c r="N376" s="233" t="s">
        <v>43</v>
      </c>
      <c r="P376" s="269">
        <f t="shared" si="46"/>
        <v>0</v>
      </c>
      <c r="Q376" s="269">
        <v>0</v>
      </c>
      <c r="R376" s="269">
        <f t="shared" si="47"/>
        <v>0</v>
      </c>
      <c r="S376" s="269">
        <v>0</v>
      </c>
      <c r="T376" s="270">
        <f t="shared" si="48"/>
        <v>0</v>
      </c>
      <c r="AR376" s="271" t="s">
        <v>495</v>
      </c>
      <c r="AT376" s="271" t="s">
        <v>368</v>
      </c>
      <c r="AU376" s="271" t="s">
        <v>84</v>
      </c>
      <c r="AY376" s="53" t="s">
        <v>366</v>
      </c>
      <c r="BE376" s="179">
        <f t="shared" si="49"/>
        <v>0</v>
      </c>
      <c r="BF376" s="179">
        <f t="shared" si="50"/>
        <v>0</v>
      </c>
      <c r="BG376" s="179">
        <f t="shared" si="51"/>
        <v>0</v>
      </c>
      <c r="BH376" s="179">
        <f t="shared" si="52"/>
        <v>0</v>
      </c>
      <c r="BI376" s="179">
        <f t="shared" si="53"/>
        <v>0</v>
      </c>
      <c r="BJ376" s="53" t="s">
        <v>90</v>
      </c>
      <c r="BK376" s="179">
        <f t="shared" si="54"/>
        <v>0</v>
      </c>
      <c r="BL376" s="53" t="s">
        <v>495</v>
      </c>
      <c r="BM376" s="271" t="s">
        <v>4683</v>
      </c>
    </row>
    <row r="377" spans="2:65" s="74" customFormat="1" ht="24.2" customHeight="1">
      <c r="B377" s="73"/>
      <c r="C377" s="260" t="s">
        <v>2455</v>
      </c>
      <c r="D377" s="260" t="s">
        <v>368</v>
      </c>
      <c r="E377" s="261" t="s">
        <v>7004</v>
      </c>
      <c r="F377" s="262" t="s">
        <v>6753</v>
      </c>
      <c r="G377" s="263" t="s">
        <v>2780</v>
      </c>
      <c r="H377" s="264">
        <v>110</v>
      </c>
      <c r="I377" s="26"/>
      <c r="J377" s="266">
        <f t="shared" si="45"/>
        <v>0</v>
      </c>
      <c r="K377" s="267"/>
      <c r="L377" s="73"/>
      <c r="M377" s="27" t="s">
        <v>1</v>
      </c>
      <c r="N377" s="233" t="s">
        <v>43</v>
      </c>
      <c r="P377" s="269">
        <f t="shared" si="46"/>
        <v>0</v>
      </c>
      <c r="Q377" s="269">
        <v>0</v>
      </c>
      <c r="R377" s="269">
        <f t="shared" si="47"/>
        <v>0</v>
      </c>
      <c r="S377" s="269">
        <v>0</v>
      </c>
      <c r="T377" s="270">
        <f t="shared" si="48"/>
        <v>0</v>
      </c>
      <c r="AR377" s="271" t="s">
        <v>495</v>
      </c>
      <c r="AT377" s="271" t="s">
        <v>368</v>
      </c>
      <c r="AU377" s="271" t="s">
        <v>84</v>
      </c>
      <c r="AY377" s="53" t="s">
        <v>366</v>
      </c>
      <c r="BE377" s="179">
        <f t="shared" si="49"/>
        <v>0</v>
      </c>
      <c r="BF377" s="179">
        <f t="shared" si="50"/>
        <v>0</v>
      </c>
      <c r="BG377" s="179">
        <f t="shared" si="51"/>
        <v>0</v>
      </c>
      <c r="BH377" s="179">
        <f t="shared" si="52"/>
        <v>0</v>
      </c>
      <c r="BI377" s="179">
        <f t="shared" si="53"/>
        <v>0</v>
      </c>
      <c r="BJ377" s="53" t="s">
        <v>90</v>
      </c>
      <c r="BK377" s="179">
        <f t="shared" si="54"/>
        <v>0</v>
      </c>
      <c r="BL377" s="53" t="s">
        <v>495</v>
      </c>
      <c r="BM377" s="271" t="s">
        <v>4706</v>
      </c>
    </row>
    <row r="378" spans="2:65" s="74" customFormat="1" ht="33" customHeight="1">
      <c r="B378" s="73"/>
      <c r="C378" s="260" t="s">
        <v>2459</v>
      </c>
      <c r="D378" s="260" t="s">
        <v>368</v>
      </c>
      <c r="E378" s="261" t="s">
        <v>7005</v>
      </c>
      <c r="F378" s="262" t="s">
        <v>7006</v>
      </c>
      <c r="G378" s="263" t="s">
        <v>6705</v>
      </c>
      <c r="H378" s="264">
        <v>85</v>
      </c>
      <c r="I378" s="26"/>
      <c r="J378" s="266">
        <f t="shared" si="45"/>
        <v>0</v>
      </c>
      <c r="K378" s="267"/>
      <c r="L378" s="73"/>
      <c r="M378" s="27" t="s">
        <v>1</v>
      </c>
      <c r="N378" s="233" t="s">
        <v>43</v>
      </c>
      <c r="P378" s="269">
        <f t="shared" si="46"/>
        <v>0</v>
      </c>
      <c r="Q378" s="269">
        <v>0</v>
      </c>
      <c r="R378" s="269">
        <f t="shared" si="47"/>
        <v>0</v>
      </c>
      <c r="S378" s="269">
        <v>0</v>
      </c>
      <c r="T378" s="270">
        <f t="shared" si="48"/>
        <v>0</v>
      </c>
      <c r="AR378" s="271" t="s">
        <v>495</v>
      </c>
      <c r="AT378" s="271" t="s">
        <v>368</v>
      </c>
      <c r="AU378" s="271" t="s">
        <v>84</v>
      </c>
      <c r="AY378" s="53" t="s">
        <v>366</v>
      </c>
      <c r="BE378" s="179">
        <f t="shared" si="49"/>
        <v>0</v>
      </c>
      <c r="BF378" s="179">
        <f t="shared" si="50"/>
        <v>0</v>
      </c>
      <c r="BG378" s="179">
        <f t="shared" si="51"/>
        <v>0</v>
      </c>
      <c r="BH378" s="179">
        <f t="shared" si="52"/>
        <v>0</v>
      </c>
      <c r="BI378" s="179">
        <f t="shared" si="53"/>
        <v>0</v>
      </c>
      <c r="BJ378" s="53" t="s">
        <v>90</v>
      </c>
      <c r="BK378" s="179">
        <f t="shared" si="54"/>
        <v>0</v>
      </c>
      <c r="BL378" s="53" t="s">
        <v>495</v>
      </c>
      <c r="BM378" s="271" t="s">
        <v>4739</v>
      </c>
    </row>
    <row r="379" spans="2:65" s="74" customFormat="1" ht="37.9" customHeight="1">
      <c r="B379" s="73"/>
      <c r="C379" s="311" t="s">
        <v>2463</v>
      </c>
      <c r="D379" s="311" t="s">
        <v>368</v>
      </c>
      <c r="E379" s="312" t="s">
        <v>7007</v>
      </c>
      <c r="F379" s="313" t="s">
        <v>6925</v>
      </c>
      <c r="G379" s="314" t="s">
        <v>249</v>
      </c>
      <c r="H379" s="315">
        <v>2</v>
      </c>
      <c r="I379" s="26"/>
      <c r="J379" s="266">
        <f t="shared" si="45"/>
        <v>0</v>
      </c>
      <c r="K379" s="267"/>
      <c r="L379" s="73"/>
      <c r="M379" s="27" t="s">
        <v>1</v>
      </c>
      <c r="N379" s="233" t="s">
        <v>43</v>
      </c>
      <c r="P379" s="269">
        <f t="shared" si="46"/>
        <v>0</v>
      </c>
      <c r="Q379" s="269">
        <v>0</v>
      </c>
      <c r="R379" s="269">
        <f t="shared" si="47"/>
        <v>0</v>
      </c>
      <c r="S379" s="269">
        <v>0</v>
      </c>
      <c r="T379" s="270">
        <f t="shared" si="48"/>
        <v>0</v>
      </c>
      <c r="AR379" s="271" t="s">
        <v>495</v>
      </c>
      <c r="AT379" s="271" t="s">
        <v>368</v>
      </c>
      <c r="AU379" s="271" t="s">
        <v>84</v>
      </c>
      <c r="AY379" s="53" t="s">
        <v>366</v>
      </c>
      <c r="BE379" s="179">
        <f t="shared" si="49"/>
        <v>0</v>
      </c>
      <c r="BF379" s="179">
        <f t="shared" si="50"/>
        <v>0</v>
      </c>
      <c r="BG379" s="179">
        <f t="shared" si="51"/>
        <v>0</v>
      </c>
      <c r="BH379" s="179">
        <f t="shared" si="52"/>
        <v>0</v>
      </c>
      <c r="BI379" s="179">
        <f t="shared" si="53"/>
        <v>0</v>
      </c>
      <c r="BJ379" s="53" t="s">
        <v>90</v>
      </c>
      <c r="BK379" s="179">
        <f t="shared" si="54"/>
        <v>0</v>
      </c>
      <c r="BL379" s="53" t="s">
        <v>495</v>
      </c>
      <c r="BM379" s="271" t="s">
        <v>4761</v>
      </c>
    </row>
    <row r="380" spans="2:65" s="74" customFormat="1" ht="16.5" customHeight="1">
      <c r="B380" s="73"/>
      <c r="C380" s="260" t="s">
        <v>2469</v>
      </c>
      <c r="D380" s="260" t="s">
        <v>368</v>
      </c>
      <c r="E380" s="261" t="s">
        <v>7008</v>
      </c>
      <c r="F380" s="262" t="s">
        <v>6755</v>
      </c>
      <c r="G380" s="263" t="s">
        <v>630</v>
      </c>
      <c r="H380" s="264">
        <v>10</v>
      </c>
      <c r="I380" s="26"/>
      <c r="J380" s="266">
        <f t="shared" si="45"/>
        <v>0</v>
      </c>
      <c r="K380" s="267"/>
      <c r="L380" s="73"/>
      <c r="M380" s="27" t="s">
        <v>1</v>
      </c>
      <c r="N380" s="233" t="s">
        <v>43</v>
      </c>
      <c r="P380" s="269">
        <f t="shared" si="46"/>
        <v>0</v>
      </c>
      <c r="Q380" s="269">
        <v>0</v>
      </c>
      <c r="R380" s="269">
        <f t="shared" si="47"/>
        <v>0</v>
      </c>
      <c r="S380" s="269">
        <v>0</v>
      </c>
      <c r="T380" s="270">
        <f t="shared" si="48"/>
        <v>0</v>
      </c>
      <c r="AR380" s="271" t="s">
        <v>495</v>
      </c>
      <c r="AT380" s="271" t="s">
        <v>368</v>
      </c>
      <c r="AU380" s="271" t="s">
        <v>84</v>
      </c>
      <c r="AY380" s="53" t="s">
        <v>366</v>
      </c>
      <c r="BE380" s="179">
        <f t="shared" si="49"/>
        <v>0</v>
      </c>
      <c r="BF380" s="179">
        <f t="shared" si="50"/>
        <v>0</v>
      </c>
      <c r="BG380" s="179">
        <f t="shared" si="51"/>
        <v>0</v>
      </c>
      <c r="BH380" s="179">
        <f t="shared" si="52"/>
        <v>0</v>
      </c>
      <c r="BI380" s="179">
        <f t="shared" si="53"/>
        <v>0</v>
      </c>
      <c r="BJ380" s="53" t="s">
        <v>90</v>
      </c>
      <c r="BK380" s="179">
        <f t="shared" si="54"/>
        <v>0</v>
      </c>
      <c r="BL380" s="53" t="s">
        <v>495</v>
      </c>
      <c r="BM380" s="271" t="s">
        <v>4774</v>
      </c>
    </row>
    <row r="381" spans="2:65" s="74" customFormat="1" ht="16.5" customHeight="1">
      <c r="B381" s="73"/>
      <c r="C381" s="260" t="s">
        <v>2474</v>
      </c>
      <c r="D381" s="260" t="s">
        <v>368</v>
      </c>
      <c r="E381" s="261" t="s">
        <v>7009</v>
      </c>
      <c r="F381" s="262" t="s">
        <v>6704</v>
      </c>
      <c r="G381" s="263" t="s">
        <v>630</v>
      </c>
      <c r="H381" s="264">
        <v>1000</v>
      </c>
      <c r="I381" s="26"/>
      <c r="J381" s="266">
        <f t="shared" si="45"/>
        <v>0</v>
      </c>
      <c r="K381" s="267"/>
      <c r="L381" s="73"/>
      <c r="M381" s="27" t="s">
        <v>1</v>
      </c>
      <c r="N381" s="233" t="s">
        <v>43</v>
      </c>
      <c r="P381" s="269">
        <f t="shared" si="46"/>
        <v>0</v>
      </c>
      <c r="Q381" s="269">
        <v>0</v>
      </c>
      <c r="R381" s="269">
        <f t="shared" si="47"/>
        <v>0</v>
      </c>
      <c r="S381" s="269">
        <v>0</v>
      </c>
      <c r="T381" s="270">
        <f t="shared" si="48"/>
        <v>0</v>
      </c>
      <c r="AR381" s="271" t="s">
        <v>495</v>
      </c>
      <c r="AT381" s="271" t="s">
        <v>368</v>
      </c>
      <c r="AU381" s="271" t="s">
        <v>84</v>
      </c>
      <c r="AY381" s="53" t="s">
        <v>366</v>
      </c>
      <c r="BE381" s="179">
        <f t="shared" si="49"/>
        <v>0</v>
      </c>
      <c r="BF381" s="179">
        <f t="shared" si="50"/>
        <v>0</v>
      </c>
      <c r="BG381" s="179">
        <f t="shared" si="51"/>
        <v>0</v>
      </c>
      <c r="BH381" s="179">
        <f t="shared" si="52"/>
        <v>0</v>
      </c>
      <c r="BI381" s="179">
        <f t="shared" si="53"/>
        <v>0</v>
      </c>
      <c r="BJ381" s="53" t="s">
        <v>90</v>
      </c>
      <c r="BK381" s="179">
        <f t="shared" si="54"/>
        <v>0</v>
      </c>
      <c r="BL381" s="53" t="s">
        <v>495</v>
      </c>
      <c r="BM381" s="271" t="s">
        <v>4789</v>
      </c>
    </row>
    <row r="382" spans="2:65" s="249" customFormat="1" ht="25.9" customHeight="1">
      <c r="B382" s="248"/>
      <c r="D382" s="250" t="s">
        <v>76</v>
      </c>
      <c r="E382" s="251" t="s">
        <v>7010</v>
      </c>
      <c r="F382" s="251" t="s">
        <v>7011</v>
      </c>
      <c r="J382" s="252">
        <f>BK382</f>
        <v>0</v>
      </c>
      <c r="L382" s="248"/>
      <c r="M382" s="253"/>
      <c r="P382" s="254">
        <f>SUM(P383:P391)</f>
        <v>0</v>
      </c>
      <c r="R382" s="254">
        <f>SUM(R383:R391)</f>
        <v>0</v>
      </c>
      <c r="T382" s="255">
        <f>SUM(T383:T391)</f>
        <v>0</v>
      </c>
      <c r="AR382" s="250" t="s">
        <v>84</v>
      </c>
      <c r="AT382" s="256" t="s">
        <v>76</v>
      </c>
      <c r="AU382" s="256" t="s">
        <v>77</v>
      </c>
      <c r="AY382" s="250" t="s">
        <v>366</v>
      </c>
      <c r="BK382" s="257">
        <f>SUM(BK383:BK391)</f>
        <v>0</v>
      </c>
    </row>
    <row r="383" spans="2:65" s="74" customFormat="1" ht="37.9" customHeight="1">
      <c r="B383" s="73"/>
      <c r="C383" s="311" t="s">
        <v>2479</v>
      </c>
      <c r="D383" s="311" t="s">
        <v>368</v>
      </c>
      <c r="E383" s="312" t="s">
        <v>7012</v>
      </c>
      <c r="F383" s="313" t="s">
        <v>7013</v>
      </c>
      <c r="G383" s="314" t="s">
        <v>6710</v>
      </c>
      <c r="H383" s="315">
        <v>3</v>
      </c>
      <c r="I383" s="26"/>
      <c r="J383" s="266">
        <f t="shared" ref="J383:J391" si="55">ROUND(I383*H383,2)</f>
        <v>0</v>
      </c>
      <c r="K383" s="267"/>
      <c r="L383" s="73"/>
      <c r="M383" s="27" t="s">
        <v>1</v>
      </c>
      <c r="N383" s="233" t="s">
        <v>43</v>
      </c>
      <c r="P383" s="269">
        <f t="shared" ref="P383:P391" si="56">O383*H383</f>
        <v>0</v>
      </c>
      <c r="Q383" s="269">
        <v>0</v>
      </c>
      <c r="R383" s="269">
        <f t="shared" ref="R383:R391" si="57">Q383*H383</f>
        <v>0</v>
      </c>
      <c r="S383" s="269">
        <v>0</v>
      </c>
      <c r="T383" s="270">
        <f t="shared" ref="T383:T391" si="58">S383*H383</f>
        <v>0</v>
      </c>
      <c r="AR383" s="271" t="s">
        <v>495</v>
      </c>
      <c r="AT383" s="271" t="s">
        <v>368</v>
      </c>
      <c r="AU383" s="271" t="s">
        <v>84</v>
      </c>
      <c r="AY383" s="53" t="s">
        <v>366</v>
      </c>
      <c r="BE383" s="179">
        <f t="shared" ref="BE383:BE391" si="59">IF(N383="základná",J383,0)</f>
        <v>0</v>
      </c>
      <c r="BF383" s="179">
        <f t="shared" ref="BF383:BF391" si="60">IF(N383="znížená",J383,0)</f>
        <v>0</v>
      </c>
      <c r="BG383" s="179">
        <f t="shared" ref="BG383:BG391" si="61">IF(N383="zákl. prenesená",J383,0)</f>
        <v>0</v>
      </c>
      <c r="BH383" s="179">
        <f t="shared" ref="BH383:BH391" si="62">IF(N383="zníž. prenesená",J383,0)</f>
        <v>0</v>
      </c>
      <c r="BI383" s="179">
        <f t="shared" ref="BI383:BI391" si="63">IF(N383="nulová",J383,0)</f>
        <v>0</v>
      </c>
      <c r="BJ383" s="53" t="s">
        <v>90</v>
      </c>
      <c r="BK383" s="179">
        <f t="shared" ref="BK383:BK391" si="64">ROUND(I383*H383,2)</f>
        <v>0</v>
      </c>
      <c r="BL383" s="53" t="s">
        <v>495</v>
      </c>
      <c r="BM383" s="271" t="s">
        <v>4808</v>
      </c>
    </row>
    <row r="384" spans="2:65" s="74" customFormat="1" ht="37.9" customHeight="1">
      <c r="B384" s="73"/>
      <c r="C384" s="311" t="s">
        <v>2484</v>
      </c>
      <c r="D384" s="311" t="s">
        <v>368</v>
      </c>
      <c r="E384" s="312" t="s">
        <v>7014</v>
      </c>
      <c r="F384" s="313" t="s">
        <v>7015</v>
      </c>
      <c r="G384" s="314" t="s">
        <v>6710</v>
      </c>
      <c r="H384" s="315">
        <v>6</v>
      </c>
      <c r="I384" s="26"/>
      <c r="J384" s="266">
        <f t="shared" si="55"/>
        <v>0</v>
      </c>
      <c r="K384" s="267"/>
      <c r="L384" s="73"/>
      <c r="M384" s="27" t="s">
        <v>1</v>
      </c>
      <c r="N384" s="233" t="s">
        <v>43</v>
      </c>
      <c r="P384" s="269">
        <f t="shared" si="56"/>
        <v>0</v>
      </c>
      <c r="Q384" s="269">
        <v>0</v>
      </c>
      <c r="R384" s="269">
        <f t="shared" si="57"/>
        <v>0</v>
      </c>
      <c r="S384" s="269">
        <v>0</v>
      </c>
      <c r="T384" s="270">
        <f t="shared" si="58"/>
        <v>0</v>
      </c>
      <c r="AR384" s="271" t="s">
        <v>495</v>
      </c>
      <c r="AT384" s="271" t="s">
        <v>368</v>
      </c>
      <c r="AU384" s="271" t="s">
        <v>84</v>
      </c>
      <c r="AY384" s="53" t="s">
        <v>366</v>
      </c>
      <c r="BE384" s="179">
        <f t="shared" si="59"/>
        <v>0</v>
      </c>
      <c r="BF384" s="179">
        <f t="shared" si="60"/>
        <v>0</v>
      </c>
      <c r="BG384" s="179">
        <f t="shared" si="61"/>
        <v>0</v>
      </c>
      <c r="BH384" s="179">
        <f t="shared" si="62"/>
        <v>0</v>
      </c>
      <c r="BI384" s="179">
        <f t="shared" si="63"/>
        <v>0</v>
      </c>
      <c r="BJ384" s="53" t="s">
        <v>90</v>
      </c>
      <c r="BK384" s="179">
        <f t="shared" si="64"/>
        <v>0</v>
      </c>
      <c r="BL384" s="53" t="s">
        <v>495</v>
      </c>
      <c r="BM384" s="271" t="s">
        <v>4817</v>
      </c>
    </row>
    <row r="385" spans="2:65" s="74" customFormat="1" ht="16.5" customHeight="1">
      <c r="B385" s="73"/>
      <c r="C385" s="311" t="s">
        <v>2489</v>
      </c>
      <c r="D385" s="311" t="s">
        <v>368</v>
      </c>
      <c r="E385" s="312" t="s">
        <v>7016</v>
      </c>
      <c r="F385" s="313" t="s">
        <v>7017</v>
      </c>
      <c r="G385" s="314" t="s">
        <v>630</v>
      </c>
      <c r="H385" s="315">
        <v>4</v>
      </c>
      <c r="I385" s="26"/>
      <c r="J385" s="266">
        <f t="shared" si="55"/>
        <v>0</v>
      </c>
      <c r="K385" s="267"/>
      <c r="L385" s="73"/>
      <c r="M385" s="27" t="s">
        <v>1</v>
      </c>
      <c r="N385" s="233" t="s">
        <v>43</v>
      </c>
      <c r="P385" s="269">
        <f t="shared" si="56"/>
        <v>0</v>
      </c>
      <c r="Q385" s="269">
        <v>0</v>
      </c>
      <c r="R385" s="269">
        <f t="shared" si="57"/>
        <v>0</v>
      </c>
      <c r="S385" s="269">
        <v>0</v>
      </c>
      <c r="T385" s="270">
        <f t="shared" si="58"/>
        <v>0</v>
      </c>
      <c r="AR385" s="271" t="s">
        <v>495</v>
      </c>
      <c r="AT385" s="271" t="s">
        <v>368</v>
      </c>
      <c r="AU385" s="271" t="s">
        <v>84</v>
      </c>
      <c r="AY385" s="53" t="s">
        <v>366</v>
      </c>
      <c r="BE385" s="179">
        <f t="shared" si="59"/>
        <v>0</v>
      </c>
      <c r="BF385" s="179">
        <f t="shared" si="60"/>
        <v>0</v>
      </c>
      <c r="BG385" s="179">
        <f t="shared" si="61"/>
        <v>0</v>
      </c>
      <c r="BH385" s="179">
        <f t="shared" si="62"/>
        <v>0</v>
      </c>
      <c r="BI385" s="179">
        <f t="shared" si="63"/>
        <v>0</v>
      </c>
      <c r="BJ385" s="53" t="s">
        <v>90</v>
      </c>
      <c r="BK385" s="179">
        <f t="shared" si="64"/>
        <v>0</v>
      </c>
      <c r="BL385" s="53" t="s">
        <v>495</v>
      </c>
      <c r="BM385" s="271" t="s">
        <v>4828</v>
      </c>
    </row>
    <row r="386" spans="2:65" s="74" customFormat="1" ht="33" customHeight="1">
      <c r="B386" s="73"/>
      <c r="C386" s="311" t="s">
        <v>2493</v>
      </c>
      <c r="D386" s="311" t="s">
        <v>368</v>
      </c>
      <c r="E386" s="312" t="s">
        <v>7018</v>
      </c>
      <c r="F386" s="313" t="s">
        <v>7019</v>
      </c>
      <c r="G386" s="314" t="s">
        <v>6710</v>
      </c>
      <c r="H386" s="315">
        <v>1</v>
      </c>
      <c r="I386" s="26"/>
      <c r="J386" s="266">
        <f t="shared" si="55"/>
        <v>0</v>
      </c>
      <c r="K386" s="267"/>
      <c r="L386" s="73"/>
      <c r="M386" s="27" t="s">
        <v>1</v>
      </c>
      <c r="N386" s="233" t="s">
        <v>43</v>
      </c>
      <c r="P386" s="269">
        <f t="shared" si="56"/>
        <v>0</v>
      </c>
      <c r="Q386" s="269">
        <v>0</v>
      </c>
      <c r="R386" s="269">
        <f t="shared" si="57"/>
        <v>0</v>
      </c>
      <c r="S386" s="269">
        <v>0</v>
      </c>
      <c r="T386" s="270">
        <f t="shared" si="58"/>
        <v>0</v>
      </c>
      <c r="AR386" s="271" t="s">
        <v>495</v>
      </c>
      <c r="AT386" s="271" t="s">
        <v>368</v>
      </c>
      <c r="AU386" s="271" t="s">
        <v>84</v>
      </c>
      <c r="AY386" s="53" t="s">
        <v>366</v>
      </c>
      <c r="BE386" s="179">
        <f t="shared" si="59"/>
        <v>0</v>
      </c>
      <c r="BF386" s="179">
        <f t="shared" si="60"/>
        <v>0</v>
      </c>
      <c r="BG386" s="179">
        <f t="shared" si="61"/>
        <v>0</v>
      </c>
      <c r="BH386" s="179">
        <f t="shared" si="62"/>
        <v>0</v>
      </c>
      <c r="BI386" s="179">
        <f t="shared" si="63"/>
        <v>0</v>
      </c>
      <c r="BJ386" s="53" t="s">
        <v>90</v>
      </c>
      <c r="BK386" s="179">
        <f t="shared" si="64"/>
        <v>0</v>
      </c>
      <c r="BL386" s="53" t="s">
        <v>495</v>
      </c>
      <c r="BM386" s="271" t="s">
        <v>4003</v>
      </c>
    </row>
    <row r="387" spans="2:65" s="74" customFormat="1" ht="33" customHeight="1">
      <c r="B387" s="73"/>
      <c r="C387" s="311" t="s">
        <v>2498</v>
      </c>
      <c r="D387" s="311" t="s">
        <v>368</v>
      </c>
      <c r="E387" s="312" t="s">
        <v>7020</v>
      </c>
      <c r="F387" s="313" t="s">
        <v>7021</v>
      </c>
      <c r="G387" s="314" t="s">
        <v>6710</v>
      </c>
      <c r="H387" s="315">
        <v>1</v>
      </c>
      <c r="I387" s="26"/>
      <c r="J387" s="266">
        <f t="shared" si="55"/>
        <v>0</v>
      </c>
      <c r="K387" s="267"/>
      <c r="L387" s="73"/>
      <c r="M387" s="27" t="s">
        <v>1</v>
      </c>
      <c r="N387" s="233" t="s">
        <v>43</v>
      </c>
      <c r="P387" s="269">
        <f t="shared" si="56"/>
        <v>0</v>
      </c>
      <c r="Q387" s="269">
        <v>0</v>
      </c>
      <c r="R387" s="269">
        <f t="shared" si="57"/>
        <v>0</v>
      </c>
      <c r="S387" s="269">
        <v>0</v>
      </c>
      <c r="T387" s="270">
        <f t="shared" si="58"/>
        <v>0</v>
      </c>
      <c r="AR387" s="271" t="s">
        <v>495</v>
      </c>
      <c r="AT387" s="271" t="s">
        <v>368</v>
      </c>
      <c r="AU387" s="271" t="s">
        <v>84</v>
      </c>
      <c r="AY387" s="53" t="s">
        <v>366</v>
      </c>
      <c r="BE387" s="179">
        <f t="shared" si="59"/>
        <v>0</v>
      </c>
      <c r="BF387" s="179">
        <f t="shared" si="60"/>
        <v>0</v>
      </c>
      <c r="BG387" s="179">
        <f t="shared" si="61"/>
        <v>0</v>
      </c>
      <c r="BH387" s="179">
        <f t="shared" si="62"/>
        <v>0</v>
      </c>
      <c r="BI387" s="179">
        <f t="shared" si="63"/>
        <v>0</v>
      </c>
      <c r="BJ387" s="53" t="s">
        <v>90</v>
      </c>
      <c r="BK387" s="179">
        <f t="shared" si="64"/>
        <v>0</v>
      </c>
      <c r="BL387" s="53" t="s">
        <v>495</v>
      </c>
      <c r="BM387" s="271" t="s">
        <v>4845</v>
      </c>
    </row>
    <row r="388" spans="2:65" s="74" customFormat="1" ht="33" customHeight="1">
      <c r="B388" s="73"/>
      <c r="C388" s="260" t="s">
        <v>2525</v>
      </c>
      <c r="D388" s="260" t="s">
        <v>368</v>
      </c>
      <c r="E388" s="261" t="s">
        <v>7022</v>
      </c>
      <c r="F388" s="262" t="s">
        <v>7023</v>
      </c>
      <c r="G388" s="263" t="s">
        <v>6705</v>
      </c>
      <c r="H388" s="264">
        <v>35</v>
      </c>
      <c r="I388" s="26"/>
      <c r="J388" s="266">
        <f t="shared" si="55"/>
        <v>0</v>
      </c>
      <c r="K388" s="267"/>
      <c r="L388" s="73"/>
      <c r="M388" s="27" t="s">
        <v>1</v>
      </c>
      <c r="N388" s="233" t="s">
        <v>43</v>
      </c>
      <c r="P388" s="269">
        <f t="shared" si="56"/>
        <v>0</v>
      </c>
      <c r="Q388" s="269">
        <v>0</v>
      </c>
      <c r="R388" s="269">
        <f t="shared" si="57"/>
        <v>0</v>
      </c>
      <c r="S388" s="269">
        <v>0</v>
      </c>
      <c r="T388" s="270">
        <f t="shared" si="58"/>
        <v>0</v>
      </c>
      <c r="AR388" s="271" t="s">
        <v>495</v>
      </c>
      <c r="AT388" s="271" t="s">
        <v>368</v>
      </c>
      <c r="AU388" s="271" t="s">
        <v>84</v>
      </c>
      <c r="AY388" s="53" t="s">
        <v>366</v>
      </c>
      <c r="BE388" s="179">
        <f t="shared" si="59"/>
        <v>0</v>
      </c>
      <c r="BF388" s="179">
        <f t="shared" si="60"/>
        <v>0</v>
      </c>
      <c r="BG388" s="179">
        <f t="shared" si="61"/>
        <v>0</v>
      </c>
      <c r="BH388" s="179">
        <f t="shared" si="62"/>
        <v>0</v>
      </c>
      <c r="BI388" s="179">
        <f t="shared" si="63"/>
        <v>0</v>
      </c>
      <c r="BJ388" s="53" t="s">
        <v>90</v>
      </c>
      <c r="BK388" s="179">
        <f t="shared" si="64"/>
        <v>0</v>
      </c>
      <c r="BL388" s="53" t="s">
        <v>495</v>
      </c>
      <c r="BM388" s="271" t="s">
        <v>4881</v>
      </c>
    </row>
    <row r="389" spans="2:65" s="74" customFormat="1" ht="33" customHeight="1">
      <c r="B389" s="73"/>
      <c r="C389" s="311" t="s">
        <v>2533</v>
      </c>
      <c r="D389" s="311" t="s">
        <v>368</v>
      </c>
      <c r="E389" s="312" t="s">
        <v>7024</v>
      </c>
      <c r="F389" s="313" t="s">
        <v>7025</v>
      </c>
      <c r="G389" s="314" t="s">
        <v>6705</v>
      </c>
      <c r="H389" s="315">
        <v>5</v>
      </c>
      <c r="I389" s="26"/>
      <c r="J389" s="266">
        <f t="shared" si="55"/>
        <v>0</v>
      </c>
      <c r="K389" s="267"/>
      <c r="L389" s="73"/>
      <c r="M389" s="27" t="s">
        <v>1</v>
      </c>
      <c r="N389" s="233" t="s">
        <v>43</v>
      </c>
      <c r="P389" s="269">
        <f t="shared" si="56"/>
        <v>0</v>
      </c>
      <c r="Q389" s="269">
        <v>0</v>
      </c>
      <c r="R389" s="269">
        <f t="shared" si="57"/>
        <v>0</v>
      </c>
      <c r="S389" s="269">
        <v>0</v>
      </c>
      <c r="T389" s="270">
        <f t="shared" si="58"/>
        <v>0</v>
      </c>
      <c r="AR389" s="271" t="s">
        <v>495</v>
      </c>
      <c r="AT389" s="271" t="s">
        <v>368</v>
      </c>
      <c r="AU389" s="271" t="s">
        <v>84</v>
      </c>
      <c r="AY389" s="53" t="s">
        <v>366</v>
      </c>
      <c r="BE389" s="179">
        <f t="shared" si="59"/>
        <v>0</v>
      </c>
      <c r="BF389" s="179">
        <f t="shared" si="60"/>
        <v>0</v>
      </c>
      <c r="BG389" s="179">
        <f t="shared" si="61"/>
        <v>0</v>
      </c>
      <c r="BH389" s="179">
        <f t="shared" si="62"/>
        <v>0</v>
      </c>
      <c r="BI389" s="179">
        <f t="shared" si="63"/>
        <v>0</v>
      </c>
      <c r="BJ389" s="53" t="s">
        <v>90</v>
      </c>
      <c r="BK389" s="179">
        <f t="shared" si="64"/>
        <v>0</v>
      </c>
      <c r="BL389" s="53" t="s">
        <v>495</v>
      </c>
      <c r="BM389" s="271" t="s">
        <v>4890</v>
      </c>
    </row>
    <row r="390" spans="2:65" s="74" customFormat="1" ht="16.5" customHeight="1">
      <c r="B390" s="73"/>
      <c r="C390" s="260" t="s">
        <v>2540</v>
      </c>
      <c r="D390" s="260" t="s">
        <v>368</v>
      </c>
      <c r="E390" s="261" t="s">
        <v>7026</v>
      </c>
      <c r="F390" s="262" t="s">
        <v>6755</v>
      </c>
      <c r="G390" s="263" t="s">
        <v>630</v>
      </c>
      <c r="H390" s="264">
        <v>4</v>
      </c>
      <c r="I390" s="26"/>
      <c r="J390" s="266">
        <f t="shared" si="55"/>
        <v>0</v>
      </c>
      <c r="K390" s="267"/>
      <c r="L390" s="73"/>
      <c r="M390" s="27" t="s">
        <v>1</v>
      </c>
      <c r="N390" s="233" t="s">
        <v>43</v>
      </c>
      <c r="P390" s="269">
        <f t="shared" si="56"/>
        <v>0</v>
      </c>
      <c r="Q390" s="269">
        <v>0</v>
      </c>
      <c r="R390" s="269">
        <f t="shared" si="57"/>
        <v>0</v>
      </c>
      <c r="S390" s="269">
        <v>0</v>
      </c>
      <c r="T390" s="270">
        <f t="shared" si="58"/>
        <v>0</v>
      </c>
      <c r="AR390" s="271" t="s">
        <v>495</v>
      </c>
      <c r="AT390" s="271" t="s">
        <v>368</v>
      </c>
      <c r="AU390" s="271" t="s">
        <v>84</v>
      </c>
      <c r="AY390" s="53" t="s">
        <v>366</v>
      </c>
      <c r="BE390" s="179">
        <f t="shared" si="59"/>
        <v>0</v>
      </c>
      <c r="BF390" s="179">
        <f t="shared" si="60"/>
        <v>0</v>
      </c>
      <c r="BG390" s="179">
        <f t="shared" si="61"/>
        <v>0</v>
      </c>
      <c r="BH390" s="179">
        <f t="shared" si="62"/>
        <v>0</v>
      </c>
      <c r="BI390" s="179">
        <f t="shared" si="63"/>
        <v>0</v>
      </c>
      <c r="BJ390" s="53" t="s">
        <v>90</v>
      </c>
      <c r="BK390" s="179">
        <f t="shared" si="64"/>
        <v>0</v>
      </c>
      <c r="BL390" s="53" t="s">
        <v>495</v>
      </c>
      <c r="BM390" s="271" t="s">
        <v>4900</v>
      </c>
    </row>
    <row r="391" spans="2:65" s="74" customFormat="1" ht="37.9" customHeight="1">
      <c r="B391" s="73"/>
      <c r="C391" s="311" t="s">
        <v>2561</v>
      </c>
      <c r="D391" s="311" t="s">
        <v>368</v>
      </c>
      <c r="E391" s="312" t="s">
        <v>7027</v>
      </c>
      <c r="F391" s="313" t="s">
        <v>6751</v>
      </c>
      <c r="G391" s="314" t="s">
        <v>249</v>
      </c>
      <c r="H391" s="315">
        <v>2</v>
      </c>
      <c r="I391" s="26"/>
      <c r="J391" s="266">
        <f t="shared" si="55"/>
        <v>0</v>
      </c>
      <c r="K391" s="267"/>
      <c r="L391" s="73"/>
      <c r="M391" s="27" t="s">
        <v>1</v>
      </c>
      <c r="N391" s="233" t="s">
        <v>43</v>
      </c>
      <c r="P391" s="269">
        <f t="shared" si="56"/>
        <v>0</v>
      </c>
      <c r="Q391" s="269">
        <v>0</v>
      </c>
      <c r="R391" s="269">
        <f t="shared" si="57"/>
        <v>0</v>
      </c>
      <c r="S391" s="269">
        <v>0</v>
      </c>
      <c r="T391" s="270">
        <f t="shared" si="58"/>
        <v>0</v>
      </c>
      <c r="AR391" s="271" t="s">
        <v>495</v>
      </c>
      <c r="AT391" s="271" t="s">
        <v>368</v>
      </c>
      <c r="AU391" s="271" t="s">
        <v>84</v>
      </c>
      <c r="AY391" s="53" t="s">
        <v>366</v>
      </c>
      <c r="BE391" s="179">
        <f t="shared" si="59"/>
        <v>0</v>
      </c>
      <c r="BF391" s="179">
        <f t="shared" si="60"/>
        <v>0</v>
      </c>
      <c r="BG391" s="179">
        <f t="shared" si="61"/>
        <v>0</v>
      </c>
      <c r="BH391" s="179">
        <f t="shared" si="62"/>
        <v>0</v>
      </c>
      <c r="BI391" s="179">
        <f t="shared" si="63"/>
        <v>0</v>
      </c>
      <c r="BJ391" s="53" t="s">
        <v>90</v>
      </c>
      <c r="BK391" s="179">
        <f t="shared" si="64"/>
        <v>0</v>
      </c>
      <c r="BL391" s="53" t="s">
        <v>495</v>
      </c>
      <c r="BM391" s="271" t="s">
        <v>4909</v>
      </c>
    </row>
    <row r="392" spans="2:65" s="249" customFormat="1" ht="25.9" customHeight="1">
      <c r="B392" s="248"/>
      <c r="D392" s="250" t="s">
        <v>76</v>
      </c>
      <c r="E392" s="251" t="s">
        <v>7028</v>
      </c>
      <c r="F392" s="251" t="s">
        <v>7029</v>
      </c>
      <c r="J392" s="252">
        <f>BK392</f>
        <v>0</v>
      </c>
      <c r="L392" s="248"/>
      <c r="M392" s="253"/>
      <c r="P392" s="254">
        <f>SUM(P393:P402)</f>
        <v>0</v>
      </c>
      <c r="R392" s="254">
        <f>SUM(R393:R402)</f>
        <v>0</v>
      </c>
      <c r="T392" s="255">
        <f>SUM(T393:T402)</f>
        <v>0</v>
      </c>
      <c r="AR392" s="250" t="s">
        <v>84</v>
      </c>
      <c r="AT392" s="256" t="s">
        <v>76</v>
      </c>
      <c r="AU392" s="256" t="s">
        <v>77</v>
      </c>
      <c r="AY392" s="250" t="s">
        <v>366</v>
      </c>
      <c r="BK392" s="257">
        <f>SUM(BK393:BK402)</f>
        <v>0</v>
      </c>
    </row>
    <row r="393" spans="2:65" s="74" customFormat="1" ht="24.2" customHeight="1">
      <c r="B393" s="73"/>
      <c r="C393" s="311" t="s">
        <v>2565</v>
      </c>
      <c r="D393" s="311" t="s">
        <v>368</v>
      </c>
      <c r="E393" s="312" t="s">
        <v>7030</v>
      </c>
      <c r="F393" s="313" t="s">
        <v>7031</v>
      </c>
      <c r="G393" s="314" t="s">
        <v>630</v>
      </c>
      <c r="H393" s="315">
        <v>1</v>
      </c>
      <c r="I393" s="26"/>
      <c r="J393" s="266">
        <f t="shared" ref="J393:J402" si="65">ROUND(I393*H393,2)</f>
        <v>0</v>
      </c>
      <c r="K393" s="267"/>
      <c r="L393" s="73"/>
      <c r="M393" s="27" t="s">
        <v>1</v>
      </c>
      <c r="N393" s="233" t="s">
        <v>43</v>
      </c>
      <c r="P393" s="269">
        <f t="shared" ref="P393:P402" si="66">O393*H393</f>
        <v>0</v>
      </c>
      <c r="Q393" s="269">
        <v>0</v>
      </c>
      <c r="R393" s="269">
        <f t="shared" ref="R393:R402" si="67">Q393*H393</f>
        <v>0</v>
      </c>
      <c r="S393" s="269">
        <v>0</v>
      </c>
      <c r="T393" s="270">
        <f t="shared" ref="T393:T402" si="68">S393*H393</f>
        <v>0</v>
      </c>
      <c r="AR393" s="271" t="s">
        <v>495</v>
      </c>
      <c r="AT393" s="271" t="s">
        <v>368</v>
      </c>
      <c r="AU393" s="271" t="s">
        <v>84</v>
      </c>
      <c r="AY393" s="53" t="s">
        <v>366</v>
      </c>
      <c r="BE393" s="179">
        <f t="shared" ref="BE393:BE402" si="69">IF(N393="základná",J393,0)</f>
        <v>0</v>
      </c>
      <c r="BF393" s="179">
        <f t="shared" ref="BF393:BF402" si="70">IF(N393="znížená",J393,0)</f>
        <v>0</v>
      </c>
      <c r="BG393" s="179">
        <f t="shared" ref="BG393:BG402" si="71">IF(N393="zákl. prenesená",J393,0)</f>
        <v>0</v>
      </c>
      <c r="BH393" s="179">
        <f t="shared" ref="BH393:BH402" si="72">IF(N393="zníž. prenesená",J393,0)</f>
        <v>0</v>
      </c>
      <c r="BI393" s="179">
        <f t="shared" ref="BI393:BI402" si="73">IF(N393="nulová",J393,0)</f>
        <v>0</v>
      </c>
      <c r="BJ393" s="53" t="s">
        <v>90</v>
      </c>
      <c r="BK393" s="179">
        <f t="shared" ref="BK393:BK402" si="74">ROUND(I393*H393,2)</f>
        <v>0</v>
      </c>
      <c r="BL393" s="53" t="s">
        <v>495</v>
      </c>
      <c r="BM393" s="271" t="s">
        <v>4925</v>
      </c>
    </row>
    <row r="394" spans="2:65" s="74" customFormat="1" ht="26.45" customHeight="1">
      <c r="B394" s="73"/>
      <c r="C394" s="311" t="s">
        <v>2570</v>
      </c>
      <c r="D394" s="311" t="s">
        <v>368</v>
      </c>
      <c r="E394" s="312" t="s">
        <v>7032</v>
      </c>
      <c r="F394" s="313" t="s">
        <v>11089</v>
      </c>
      <c r="G394" s="314" t="s">
        <v>630</v>
      </c>
      <c r="H394" s="315">
        <v>1</v>
      </c>
      <c r="I394" s="26"/>
      <c r="J394" s="266">
        <f t="shared" si="65"/>
        <v>0</v>
      </c>
      <c r="K394" s="267"/>
      <c r="L394" s="73"/>
      <c r="M394" s="27" t="s">
        <v>1</v>
      </c>
      <c r="N394" s="233" t="s">
        <v>43</v>
      </c>
      <c r="P394" s="269">
        <f t="shared" si="66"/>
        <v>0</v>
      </c>
      <c r="Q394" s="269">
        <v>0</v>
      </c>
      <c r="R394" s="269">
        <f t="shared" si="67"/>
        <v>0</v>
      </c>
      <c r="S394" s="269">
        <v>0</v>
      </c>
      <c r="T394" s="270">
        <f t="shared" si="68"/>
        <v>0</v>
      </c>
      <c r="AR394" s="271" t="s">
        <v>495</v>
      </c>
      <c r="AT394" s="271" t="s">
        <v>368</v>
      </c>
      <c r="AU394" s="271" t="s">
        <v>84</v>
      </c>
      <c r="AY394" s="53" t="s">
        <v>366</v>
      </c>
      <c r="BE394" s="179">
        <f t="shared" si="69"/>
        <v>0</v>
      </c>
      <c r="BF394" s="179">
        <f t="shared" si="70"/>
        <v>0</v>
      </c>
      <c r="BG394" s="179">
        <f t="shared" si="71"/>
        <v>0</v>
      </c>
      <c r="BH394" s="179">
        <f t="shared" si="72"/>
        <v>0</v>
      </c>
      <c r="BI394" s="179">
        <f t="shared" si="73"/>
        <v>0</v>
      </c>
      <c r="BJ394" s="53" t="s">
        <v>90</v>
      </c>
      <c r="BK394" s="179">
        <f t="shared" si="74"/>
        <v>0</v>
      </c>
      <c r="BL394" s="53" t="s">
        <v>495</v>
      </c>
      <c r="BM394" s="271" t="s">
        <v>4934</v>
      </c>
    </row>
    <row r="395" spans="2:65" s="74" customFormat="1" ht="16.5" customHeight="1">
      <c r="B395" s="73"/>
      <c r="C395" s="260" t="s">
        <v>2574</v>
      </c>
      <c r="D395" s="260" t="s">
        <v>368</v>
      </c>
      <c r="E395" s="261" t="s">
        <v>7033</v>
      </c>
      <c r="F395" s="262" t="s">
        <v>7034</v>
      </c>
      <c r="G395" s="263" t="s">
        <v>6710</v>
      </c>
      <c r="H395" s="264">
        <v>1</v>
      </c>
      <c r="I395" s="26"/>
      <c r="J395" s="266">
        <f t="shared" si="65"/>
        <v>0</v>
      </c>
      <c r="K395" s="267"/>
      <c r="L395" s="73"/>
      <c r="M395" s="27" t="s">
        <v>1</v>
      </c>
      <c r="N395" s="233" t="s">
        <v>43</v>
      </c>
      <c r="P395" s="269">
        <f t="shared" si="66"/>
        <v>0</v>
      </c>
      <c r="Q395" s="269">
        <v>0</v>
      </c>
      <c r="R395" s="269">
        <f t="shared" si="67"/>
        <v>0</v>
      </c>
      <c r="S395" s="269">
        <v>0</v>
      </c>
      <c r="T395" s="270">
        <f t="shared" si="68"/>
        <v>0</v>
      </c>
      <c r="AR395" s="271" t="s">
        <v>495</v>
      </c>
      <c r="AT395" s="271" t="s">
        <v>368</v>
      </c>
      <c r="AU395" s="271" t="s">
        <v>84</v>
      </c>
      <c r="AY395" s="53" t="s">
        <v>366</v>
      </c>
      <c r="BE395" s="179">
        <f t="shared" si="69"/>
        <v>0</v>
      </c>
      <c r="BF395" s="179">
        <f t="shared" si="70"/>
        <v>0</v>
      </c>
      <c r="BG395" s="179">
        <f t="shared" si="71"/>
        <v>0</v>
      </c>
      <c r="BH395" s="179">
        <f t="shared" si="72"/>
        <v>0</v>
      </c>
      <c r="BI395" s="179">
        <f t="shared" si="73"/>
        <v>0</v>
      </c>
      <c r="BJ395" s="53" t="s">
        <v>90</v>
      </c>
      <c r="BK395" s="179">
        <f t="shared" si="74"/>
        <v>0</v>
      </c>
      <c r="BL395" s="53" t="s">
        <v>495</v>
      </c>
      <c r="BM395" s="271" t="s">
        <v>4942</v>
      </c>
    </row>
    <row r="396" spans="2:65" s="74" customFormat="1" ht="16.5" customHeight="1">
      <c r="B396" s="73"/>
      <c r="C396" s="260" t="s">
        <v>2578</v>
      </c>
      <c r="D396" s="260" t="s">
        <v>368</v>
      </c>
      <c r="E396" s="261" t="s">
        <v>7035</v>
      </c>
      <c r="F396" s="262" t="s">
        <v>7036</v>
      </c>
      <c r="G396" s="263" t="s">
        <v>6710</v>
      </c>
      <c r="H396" s="264">
        <v>1</v>
      </c>
      <c r="I396" s="26"/>
      <c r="J396" s="266">
        <f t="shared" si="65"/>
        <v>0</v>
      </c>
      <c r="K396" s="267"/>
      <c r="L396" s="73"/>
      <c r="M396" s="27" t="s">
        <v>1</v>
      </c>
      <c r="N396" s="233" t="s">
        <v>43</v>
      </c>
      <c r="P396" s="269">
        <f t="shared" si="66"/>
        <v>0</v>
      </c>
      <c r="Q396" s="269">
        <v>0</v>
      </c>
      <c r="R396" s="269">
        <f t="shared" si="67"/>
        <v>0</v>
      </c>
      <c r="S396" s="269">
        <v>0</v>
      </c>
      <c r="T396" s="270">
        <f t="shared" si="68"/>
        <v>0</v>
      </c>
      <c r="AR396" s="271" t="s">
        <v>495</v>
      </c>
      <c r="AT396" s="271" t="s">
        <v>368</v>
      </c>
      <c r="AU396" s="271" t="s">
        <v>84</v>
      </c>
      <c r="AY396" s="53" t="s">
        <v>366</v>
      </c>
      <c r="BE396" s="179">
        <f t="shared" si="69"/>
        <v>0</v>
      </c>
      <c r="BF396" s="179">
        <f t="shared" si="70"/>
        <v>0</v>
      </c>
      <c r="BG396" s="179">
        <f t="shared" si="71"/>
        <v>0</v>
      </c>
      <c r="BH396" s="179">
        <f t="shared" si="72"/>
        <v>0</v>
      </c>
      <c r="BI396" s="179">
        <f t="shared" si="73"/>
        <v>0</v>
      </c>
      <c r="BJ396" s="53" t="s">
        <v>90</v>
      </c>
      <c r="BK396" s="179">
        <f t="shared" si="74"/>
        <v>0</v>
      </c>
      <c r="BL396" s="53" t="s">
        <v>495</v>
      </c>
      <c r="BM396" s="271" t="s">
        <v>4950</v>
      </c>
    </row>
    <row r="397" spans="2:65" s="74" customFormat="1" ht="16.5" customHeight="1">
      <c r="B397" s="73"/>
      <c r="C397" s="260" t="s">
        <v>2582</v>
      </c>
      <c r="D397" s="260" t="s">
        <v>368</v>
      </c>
      <c r="E397" s="261" t="s">
        <v>7037</v>
      </c>
      <c r="F397" s="262" t="s">
        <v>7038</v>
      </c>
      <c r="G397" s="263" t="s">
        <v>6705</v>
      </c>
      <c r="H397" s="264">
        <v>50</v>
      </c>
      <c r="I397" s="26"/>
      <c r="J397" s="266">
        <f t="shared" si="65"/>
        <v>0</v>
      </c>
      <c r="K397" s="267"/>
      <c r="L397" s="73"/>
      <c r="M397" s="27" t="s">
        <v>1</v>
      </c>
      <c r="N397" s="233" t="s">
        <v>43</v>
      </c>
      <c r="P397" s="269">
        <f t="shared" si="66"/>
        <v>0</v>
      </c>
      <c r="Q397" s="269">
        <v>0</v>
      </c>
      <c r="R397" s="269">
        <f t="shared" si="67"/>
        <v>0</v>
      </c>
      <c r="S397" s="269">
        <v>0</v>
      </c>
      <c r="T397" s="270">
        <f t="shared" si="68"/>
        <v>0</v>
      </c>
      <c r="AR397" s="271" t="s">
        <v>495</v>
      </c>
      <c r="AT397" s="271" t="s">
        <v>368</v>
      </c>
      <c r="AU397" s="271" t="s">
        <v>84</v>
      </c>
      <c r="AY397" s="53" t="s">
        <v>366</v>
      </c>
      <c r="BE397" s="179">
        <f t="shared" si="69"/>
        <v>0</v>
      </c>
      <c r="BF397" s="179">
        <f t="shared" si="70"/>
        <v>0</v>
      </c>
      <c r="BG397" s="179">
        <f t="shared" si="71"/>
        <v>0</v>
      </c>
      <c r="BH397" s="179">
        <f t="shared" si="72"/>
        <v>0</v>
      </c>
      <c r="BI397" s="179">
        <f t="shared" si="73"/>
        <v>0</v>
      </c>
      <c r="BJ397" s="53" t="s">
        <v>90</v>
      </c>
      <c r="BK397" s="179">
        <f t="shared" si="74"/>
        <v>0</v>
      </c>
      <c r="BL397" s="53" t="s">
        <v>495</v>
      </c>
      <c r="BM397" s="271" t="s">
        <v>4958</v>
      </c>
    </row>
    <row r="398" spans="2:65" s="74" customFormat="1" ht="49.15" customHeight="1">
      <c r="B398" s="73"/>
      <c r="C398" s="311" t="s">
        <v>2586</v>
      </c>
      <c r="D398" s="311" t="s">
        <v>368</v>
      </c>
      <c r="E398" s="312" t="s">
        <v>7039</v>
      </c>
      <c r="F398" s="313" t="s">
        <v>7040</v>
      </c>
      <c r="G398" s="314" t="s">
        <v>6710</v>
      </c>
      <c r="H398" s="315">
        <v>1</v>
      </c>
      <c r="I398" s="26"/>
      <c r="J398" s="266">
        <f t="shared" si="65"/>
        <v>0</v>
      </c>
      <c r="K398" s="267"/>
      <c r="L398" s="73"/>
      <c r="M398" s="27" t="s">
        <v>1</v>
      </c>
      <c r="N398" s="233" t="s">
        <v>43</v>
      </c>
      <c r="P398" s="269">
        <f t="shared" si="66"/>
        <v>0</v>
      </c>
      <c r="Q398" s="269">
        <v>0</v>
      </c>
      <c r="R398" s="269">
        <f t="shared" si="67"/>
        <v>0</v>
      </c>
      <c r="S398" s="269">
        <v>0</v>
      </c>
      <c r="T398" s="270">
        <f t="shared" si="68"/>
        <v>0</v>
      </c>
      <c r="AR398" s="271" t="s">
        <v>495</v>
      </c>
      <c r="AT398" s="271" t="s">
        <v>368</v>
      </c>
      <c r="AU398" s="271" t="s">
        <v>84</v>
      </c>
      <c r="AY398" s="53" t="s">
        <v>366</v>
      </c>
      <c r="BE398" s="179">
        <f t="shared" si="69"/>
        <v>0</v>
      </c>
      <c r="BF398" s="179">
        <f t="shared" si="70"/>
        <v>0</v>
      </c>
      <c r="BG398" s="179">
        <f t="shared" si="71"/>
        <v>0</v>
      </c>
      <c r="BH398" s="179">
        <f t="shared" si="72"/>
        <v>0</v>
      </c>
      <c r="BI398" s="179">
        <f t="shared" si="73"/>
        <v>0</v>
      </c>
      <c r="BJ398" s="53" t="s">
        <v>90</v>
      </c>
      <c r="BK398" s="179">
        <f t="shared" si="74"/>
        <v>0</v>
      </c>
      <c r="BL398" s="53" t="s">
        <v>495</v>
      </c>
      <c r="BM398" s="271" t="s">
        <v>4966</v>
      </c>
    </row>
    <row r="399" spans="2:65" s="74" customFormat="1" ht="16.5" customHeight="1">
      <c r="B399" s="73"/>
      <c r="C399" s="311" t="s">
        <v>2590</v>
      </c>
      <c r="D399" s="311" t="s">
        <v>368</v>
      </c>
      <c r="E399" s="312" t="s">
        <v>7041</v>
      </c>
      <c r="F399" s="313" t="s">
        <v>7042</v>
      </c>
      <c r="G399" s="314" t="s">
        <v>630</v>
      </c>
      <c r="H399" s="315">
        <v>2</v>
      </c>
      <c r="I399" s="26"/>
      <c r="J399" s="266">
        <f t="shared" si="65"/>
        <v>0</v>
      </c>
      <c r="K399" s="267"/>
      <c r="L399" s="73"/>
      <c r="M399" s="27" t="s">
        <v>1</v>
      </c>
      <c r="N399" s="233" t="s">
        <v>43</v>
      </c>
      <c r="P399" s="269">
        <f t="shared" si="66"/>
        <v>0</v>
      </c>
      <c r="Q399" s="269">
        <v>0</v>
      </c>
      <c r="R399" s="269">
        <f t="shared" si="67"/>
        <v>0</v>
      </c>
      <c r="S399" s="269">
        <v>0</v>
      </c>
      <c r="T399" s="270">
        <f t="shared" si="68"/>
        <v>0</v>
      </c>
      <c r="AR399" s="271" t="s">
        <v>495</v>
      </c>
      <c r="AT399" s="271" t="s">
        <v>368</v>
      </c>
      <c r="AU399" s="271" t="s">
        <v>84</v>
      </c>
      <c r="AY399" s="53" t="s">
        <v>366</v>
      </c>
      <c r="BE399" s="179">
        <f t="shared" si="69"/>
        <v>0</v>
      </c>
      <c r="BF399" s="179">
        <f t="shared" si="70"/>
        <v>0</v>
      </c>
      <c r="BG399" s="179">
        <f t="shared" si="71"/>
        <v>0</v>
      </c>
      <c r="BH399" s="179">
        <f t="shared" si="72"/>
        <v>0</v>
      </c>
      <c r="BI399" s="179">
        <f t="shared" si="73"/>
        <v>0</v>
      </c>
      <c r="BJ399" s="53" t="s">
        <v>90</v>
      </c>
      <c r="BK399" s="179">
        <f t="shared" si="74"/>
        <v>0</v>
      </c>
      <c r="BL399" s="53" t="s">
        <v>495</v>
      </c>
      <c r="BM399" s="271" t="s">
        <v>4974</v>
      </c>
    </row>
    <row r="400" spans="2:65" s="74" customFormat="1" ht="16.5" customHeight="1">
      <c r="B400" s="73"/>
      <c r="C400" s="311" t="s">
        <v>2594</v>
      </c>
      <c r="D400" s="311" t="s">
        <v>368</v>
      </c>
      <c r="E400" s="312" t="s">
        <v>7043</v>
      </c>
      <c r="F400" s="313" t="s">
        <v>7044</v>
      </c>
      <c r="G400" s="314" t="s">
        <v>630</v>
      </c>
      <c r="H400" s="315">
        <v>2</v>
      </c>
      <c r="I400" s="26"/>
      <c r="J400" s="266">
        <f t="shared" si="65"/>
        <v>0</v>
      </c>
      <c r="K400" s="267"/>
      <c r="L400" s="73"/>
      <c r="M400" s="27" t="s">
        <v>1</v>
      </c>
      <c r="N400" s="233" t="s">
        <v>43</v>
      </c>
      <c r="P400" s="269">
        <f t="shared" si="66"/>
        <v>0</v>
      </c>
      <c r="Q400" s="269">
        <v>0</v>
      </c>
      <c r="R400" s="269">
        <f t="shared" si="67"/>
        <v>0</v>
      </c>
      <c r="S400" s="269">
        <v>0</v>
      </c>
      <c r="T400" s="270">
        <f t="shared" si="68"/>
        <v>0</v>
      </c>
      <c r="AR400" s="271" t="s">
        <v>495</v>
      </c>
      <c r="AT400" s="271" t="s">
        <v>368</v>
      </c>
      <c r="AU400" s="271" t="s">
        <v>84</v>
      </c>
      <c r="AY400" s="53" t="s">
        <v>366</v>
      </c>
      <c r="BE400" s="179">
        <f t="shared" si="69"/>
        <v>0</v>
      </c>
      <c r="BF400" s="179">
        <f t="shared" si="70"/>
        <v>0</v>
      </c>
      <c r="BG400" s="179">
        <f t="shared" si="71"/>
        <v>0</v>
      </c>
      <c r="BH400" s="179">
        <f t="shared" si="72"/>
        <v>0</v>
      </c>
      <c r="BI400" s="179">
        <f t="shared" si="73"/>
        <v>0</v>
      </c>
      <c r="BJ400" s="53" t="s">
        <v>90</v>
      </c>
      <c r="BK400" s="179">
        <f t="shared" si="74"/>
        <v>0</v>
      </c>
      <c r="BL400" s="53" t="s">
        <v>495</v>
      </c>
      <c r="BM400" s="271" t="s">
        <v>4982</v>
      </c>
    </row>
    <row r="401" spans="2:65" s="74" customFormat="1" ht="24.2" customHeight="1">
      <c r="B401" s="73"/>
      <c r="C401" s="260" t="s">
        <v>2598</v>
      </c>
      <c r="D401" s="260" t="s">
        <v>368</v>
      </c>
      <c r="E401" s="261" t="s">
        <v>7045</v>
      </c>
      <c r="F401" s="262" t="s">
        <v>7046</v>
      </c>
      <c r="G401" s="263" t="s">
        <v>6705</v>
      </c>
      <c r="H401" s="264">
        <v>15</v>
      </c>
      <c r="I401" s="26"/>
      <c r="J401" s="266">
        <f t="shared" si="65"/>
        <v>0</v>
      </c>
      <c r="K401" s="267"/>
      <c r="L401" s="73"/>
      <c r="M401" s="27" t="s">
        <v>1</v>
      </c>
      <c r="N401" s="233" t="s">
        <v>43</v>
      </c>
      <c r="P401" s="269">
        <f t="shared" si="66"/>
        <v>0</v>
      </c>
      <c r="Q401" s="269">
        <v>0</v>
      </c>
      <c r="R401" s="269">
        <f t="shared" si="67"/>
        <v>0</v>
      </c>
      <c r="S401" s="269">
        <v>0</v>
      </c>
      <c r="T401" s="270">
        <f t="shared" si="68"/>
        <v>0</v>
      </c>
      <c r="AR401" s="271" t="s">
        <v>495</v>
      </c>
      <c r="AT401" s="271" t="s">
        <v>368</v>
      </c>
      <c r="AU401" s="271" t="s">
        <v>84</v>
      </c>
      <c r="AY401" s="53" t="s">
        <v>366</v>
      </c>
      <c r="BE401" s="179">
        <f t="shared" si="69"/>
        <v>0</v>
      </c>
      <c r="BF401" s="179">
        <f t="shared" si="70"/>
        <v>0</v>
      </c>
      <c r="BG401" s="179">
        <f t="shared" si="71"/>
        <v>0</v>
      </c>
      <c r="BH401" s="179">
        <f t="shared" si="72"/>
        <v>0</v>
      </c>
      <c r="BI401" s="179">
        <f t="shared" si="73"/>
        <v>0</v>
      </c>
      <c r="BJ401" s="53" t="s">
        <v>90</v>
      </c>
      <c r="BK401" s="179">
        <f t="shared" si="74"/>
        <v>0</v>
      </c>
      <c r="BL401" s="53" t="s">
        <v>495</v>
      </c>
      <c r="BM401" s="271" t="s">
        <v>4998</v>
      </c>
    </row>
    <row r="402" spans="2:65" s="74" customFormat="1" ht="37.9" customHeight="1">
      <c r="B402" s="73"/>
      <c r="C402" s="311" t="s">
        <v>2602</v>
      </c>
      <c r="D402" s="311" t="s">
        <v>368</v>
      </c>
      <c r="E402" s="312" t="s">
        <v>7047</v>
      </c>
      <c r="F402" s="313" t="s">
        <v>7048</v>
      </c>
      <c r="G402" s="314" t="s">
        <v>249</v>
      </c>
      <c r="H402" s="315">
        <v>15</v>
      </c>
      <c r="I402" s="26"/>
      <c r="J402" s="266">
        <f t="shared" si="65"/>
        <v>0</v>
      </c>
      <c r="K402" s="267"/>
      <c r="L402" s="73"/>
      <c r="M402" s="27" t="s">
        <v>1</v>
      </c>
      <c r="N402" s="233" t="s">
        <v>43</v>
      </c>
      <c r="P402" s="269">
        <f t="shared" si="66"/>
        <v>0</v>
      </c>
      <c r="Q402" s="269">
        <v>0</v>
      </c>
      <c r="R402" s="269">
        <f t="shared" si="67"/>
        <v>0</v>
      </c>
      <c r="S402" s="269">
        <v>0</v>
      </c>
      <c r="T402" s="270">
        <f t="shared" si="68"/>
        <v>0</v>
      </c>
      <c r="AR402" s="271" t="s">
        <v>495</v>
      </c>
      <c r="AT402" s="271" t="s">
        <v>368</v>
      </c>
      <c r="AU402" s="271" t="s">
        <v>84</v>
      </c>
      <c r="AY402" s="53" t="s">
        <v>366</v>
      </c>
      <c r="BE402" s="179">
        <f t="shared" si="69"/>
        <v>0</v>
      </c>
      <c r="BF402" s="179">
        <f t="shared" si="70"/>
        <v>0</v>
      </c>
      <c r="BG402" s="179">
        <f t="shared" si="71"/>
        <v>0</v>
      </c>
      <c r="BH402" s="179">
        <f t="shared" si="72"/>
        <v>0</v>
      </c>
      <c r="BI402" s="179">
        <f t="shared" si="73"/>
        <v>0</v>
      </c>
      <c r="BJ402" s="53" t="s">
        <v>90</v>
      </c>
      <c r="BK402" s="179">
        <f t="shared" si="74"/>
        <v>0</v>
      </c>
      <c r="BL402" s="53" t="s">
        <v>495</v>
      </c>
      <c r="BM402" s="271" t="s">
        <v>5006</v>
      </c>
    </row>
    <row r="403" spans="2:65" s="249" customFormat="1" ht="25.9" customHeight="1">
      <c r="B403" s="248"/>
      <c r="D403" s="250" t="s">
        <v>76</v>
      </c>
      <c r="E403" s="251" t="s">
        <v>7049</v>
      </c>
      <c r="F403" s="251" t="s">
        <v>7050</v>
      </c>
      <c r="J403" s="252">
        <f>BK403</f>
        <v>0</v>
      </c>
      <c r="L403" s="248"/>
      <c r="M403" s="253"/>
      <c r="P403" s="254">
        <f>SUM(P404:P418)</f>
        <v>0</v>
      </c>
      <c r="R403" s="254">
        <f>SUM(R404:R418)</f>
        <v>0</v>
      </c>
      <c r="T403" s="255">
        <f>SUM(T404:T418)</f>
        <v>0</v>
      </c>
      <c r="AR403" s="250" t="s">
        <v>84</v>
      </c>
      <c r="AT403" s="256" t="s">
        <v>76</v>
      </c>
      <c r="AU403" s="256" t="s">
        <v>77</v>
      </c>
      <c r="AY403" s="250" t="s">
        <v>366</v>
      </c>
      <c r="BK403" s="257">
        <f>SUM(BK404:BK418)</f>
        <v>0</v>
      </c>
    </row>
    <row r="404" spans="2:65" s="74" customFormat="1" ht="24.2" customHeight="1">
      <c r="B404" s="73"/>
      <c r="C404" s="311" t="s">
        <v>2606</v>
      </c>
      <c r="D404" s="311" t="s">
        <v>368</v>
      </c>
      <c r="E404" s="312" t="s">
        <v>7051</v>
      </c>
      <c r="F404" s="313" t="s">
        <v>7052</v>
      </c>
      <c r="G404" s="314" t="s">
        <v>630</v>
      </c>
      <c r="H404" s="315">
        <v>1</v>
      </c>
      <c r="I404" s="26"/>
      <c r="J404" s="266">
        <f t="shared" ref="J404:J418" si="75">ROUND(I404*H404,2)</f>
        <v>0</v>
      </c>
      <c r="K404" s="267"/>
      <c r="L404" s="73"/>
      <c r="M404" s="27" t="s">
        <v>1</v>
      </c>
      <c r="N404" s="233" t="s">
        <v>43</v>
      </c>
      <c r="P404" s="269">
        <f t="shared" ref="P404:P418" si="76">O404*H404</f>
        <v>0</v>
      </c>
      <c r="Q404" s="269">
        <v>0</v>
      </c>
      <c r="R404" s="269">
        <f t="shared" ref="R404:R418" si="77">Q404*H404</f>
        <v>0</v>
      </c>
      <c r="S404" s="269">
        <v>0</v>
      </c>
      <c r="T404" s="270">
        <f t="shared" ref="T404:T418" si="78">S404*H404</f>
        <v>0</v>
      </c>
      <c r="AR404" s="271" t="s">
        <v>495</v>
      </c>
      <c r="AT404" s="271" t="s">
        <v>368</v>
      </c>
      <c r="AU404" s="271" t="s">
        <v>84</v>
      </c>
      <c r="AY404" s="53" t="s">
        <v>366</v>
      </c>
      <c r="BE404" s="179">
        <f t="shared" ref="BE404:BE418" si="79">IF(N404="základná",J404,0)</f>
        <v>0</v>
      </c>
      <c r="BF404" s="179">
        <f t="shared" ref="BF404:BF418" si="80">IF(N404="znížená",J404,0)</f>
        <v>0</v>
      </c>
      <c r="BG404" s="179">
        <f t="shared" ref="BG404:BG418" si="81">IF(N404="zákl. prenesená",J404,0)</f>
        <v>0</v>
      </c>
      <c r="BH404" s="179">
        <f t="shared" ref="BH404:BH418" si="82">IF(N404="zníž. prenesená",J404,0)</f>
        <v>0</v>
      </c>
      <c r="BI404" s="179">
        <f t="shared" ref="BI404:BI418" si="83">IF(N404="nulová",J404,0)</f>
        <v>0</v>
      </c>
      <c r="BJ404" s="53" t="s">
        <v>90</v>
      </c>
      <c r="BK404" s="179">
        <f t="shared" ref="BK404:BK418" si="84">ROUND(I404*H404,2)</f>
        <v>0</v>
      </c>
      <c r="BL404" s="53" t="s">
        <v>495</v>
      </c>
      <c r="BM404" s="271" t="s">
        <v>1391</v>
      </c>
    </row>
    <row r="405" spans="2:65" s="74" customFormat="1" ht="16.5" customHeight="1">
      <c r="B405" s="73"/>
      <c r="C405" s="260" t="s">
        <v>2611</v>
      </c>
      <c r="D405" s="260" t="s">
        <v>368</v>
      </c>
      <c r="E405" s="261" t="s">
        <v>7053</v>
      </c>
      <c r="F405" s="262" t="s">
        <v>7034</v>
      </c>
      <c r="G405" s="263" t="s">
        <v>6710</v>
      </c>
      <c r="H405" s="264">
        <v>2</v>
      </c>
      <c r="I405" s="26"/>
      <c r="J405" s="266">
        <f t="shared" si="75"/>
        <v>0</v>
      </c>
      <c r="K405" s="267"/>
      <c r="L405" s="73"/>
      <c r="M405" s="27" t="s">
        <v>1</v>
      </c>
      <c r="N405" s="233" t="s">
        <v>43</v>
      </c>
      <c r="P405" s="269">
        <f t="shared" si="76"/>
        <v>0</v>
      </c>
      <c r="Q405" s="269">
        <v>0</v>
      </c>
      <c r="R405" s="269">
        <f t="shared" si="77"/>
        <v>0</v>
      </c>
      <c r="S405" s="269">
        <v>0</v>
      </c>
      <c r="T405" s="270">
        <f t="shared" si="78"/>
        <v>0</v>
      </c>
      <c r="AR405" s="271" t="s">
        <v>495</v>
      </c>
      <c r="AT405" s="271" t="s">
        <v>368</v>
      </c>
      <c r="AU405" s="271" t="s">
        <v>84</v>
      </c>
      <c r="AY405" s="53" t="s">
        <v>366</v>
      </c>
      <c r="BE405" s="179">
        <f t="shared" si="79"/>
        <v>0</v>
      </c>
      <c r="BF405" s="179">
        <f t="shared" si="80"/>
        <v>0</v>
      </c>
      <c r="BG405" s="179">
        <f t="shared" si="81"/>
        <v>0</v>
      </c>
      <c r="BH405" s="179">
        <f t="shared" si="82"/>
        <v>0</v>
      </c>
      <c r="BI405" s="179">
        <f t="shared" si="83"/>
        <v>0</v>
      </c>
      <c r="BJ405" s="53" t="s">
        <v>90</v>
      </c>
      <c r="BK405" s="179">
        <f t="shared" si="84"/>
        <v>0</v>
      </c>
      <c r="BL405" s="53" t="s">
        <v>495</v>
      </c>
      <c r="BM405" s="271" t="s">
        <v>5031</v>
      </c>
    </row>
    <row r="406" spans="2:65" s="74" customFormat="1" ht="16.5" customHeight="1">
      <c r="B406" s="73"/>
      <c r="C406" s="260" t="s">
        <v>2615</v>
      </c>
      <c r="D406" s="260" t="s">
        <v>368</v>
      </c>
      <c r="E406" s="261" t="s">
        <v>7054</v>
      </c>
      <c r="F406" s="262" t="s">
        <v>7036</v>
      </c>
      <c r="G406" s="263" t="s">
        <v>6710</v>
      </c>
      <c r="H406" s="264">
        <v>1</v>
      </c>
      <c r="I406" s="26"/>
      <c r="J406" s="266">
        <f t="shared" si="75"/>
        <v>0</v>
      </c>
      <c r="K406" s="267"/>
      <c r="L406" s="73"/>
      <c r="M406" s="27" t="s">
        <v>1</v>
      </c>
      <c r="N406" s="233" t="s">
        <v>43</v>
      </c>
      <c r="P406" s="269">
        <f t="shared" si="76"/>
        <v>0</v>
      </c>
      <c r="Q406" s="269">
        <v>0</v>
      </c>
      <c r="R406" s="269">
        <f t="shared" si="77"/>
        <v>0</v>
      </c>
      <c r="S406" s="269">
        <v>0</v>
      </c>
      <c r="T406" s="270">
        <f t="shared" si="78"/>
        <v>0</v>
      </c>
      <c r="AR406" s="271" t="s">
        <v>495</v>
      </c>
      <c r="AT406" s="271" t="s">
        <v>368</v>
      </c>
      <c r="AU406" s="271" t="s">
        <v>84</v>
      </c>
      <c r="AY406" s="53" t="s">
        <v>366</v>
      </c>
      <c r="BE406" s="179">
        <f t="shared" si="79"/>
        <v>0</v>
      </c>
      <c r="BF406" s="179">
        <f t="shared" si="80"/>
        <v>0</v>
      </c>
      <c r="BG406" s="179">
        <f t="shared" si="81"/>
        <v>0</v>
      </c>
      <c r="BH406" s="179">
        <f t="shared" si="82"/>
        <v>0</v>
      </c>
      <c r="BI406" s="179">
        <f t="shared" si="83"/>
        <v>0</v>
      </c>
      <c r="BJ406" s="53" t="s">
        <v>90</v>
      </c>
      <c r="BK406" s="179">
        <f t="shared" si="84"/>
        <v>0</v>
      </c>
      <c r="BL406" s="53" t="s">
        <v>495</v>
      </c>
      <c r="BM406" s="271" t="s">
        <v>5043</v>
      </c>
    </row>
    <row r="407" spans="2:65" s="74" customFormat="1" ht="16.5" customHeight="1">
      <c r="B407" s="73"/>
      <c r="C407" s="260" t="s">
        <v>2619</v>
      </c>
      <c r="D407" s="260" t="s">
        <v>368</v>
      </c>
      <c r="E407" s="261" t="s">
        <v>7055</v>
      </c>
      <c r="F407" s="262" t="s">
        <v>7038</v>
      </c>
      <c r="G407" s="263" t="s">
        <v>6705</v>
      </c>
      <c r="H407" s="264">
        <v>50</v>
      </c>
      <c r="I407" s="26"/>
      <c r="J407" s="266">
        <f t="shared" si="75"/>
        <v>0</v>
      </c>
      <c r="K407" s="267"/>
      <c r="L407" s="73"/>
      <c r="M407" s="27" t="s">
        <v>1</v>
      </c>
      <c r="N407" s="233" t="s">
        <v>43</v>
      </c>
      <c r="P407" s="269">
        <f t="shared" si="76"/>
        <v>0</v>
      </c>
      <c r="Q407" s="269">
        <v>0</v>
      </c>
      <c r="R407" s="269">
        <f t="shared" si="77"/>
        <v>0</v>
      </c>
      <c r="S407" s="269">
        <v>0</v>
      </c>
      <c r="T407" s="270">
        <f t="shared" si="78"/>
        <v>0</v>
      </c>
      <c r="AR407" s="271" t="s">
        <v>495</v>
      </c>
      <c r="AT407" s="271" t="s">
        <v>368</v>
      </c>
      <c r="AU407" s="271" t="s">
        <v>84</v>
      </c>
      <c r="AY407" s="53" t="s">
        <v>366</v>
      </c>
      <c r="BE407" s="179">
        <f t="shared" si="79"/>
        <v>0</v>
      </c>
      <c r="BF407" s="179">
        <f t="shared" si="80"/>
        <v>0</v>
      </c>
      <c r="BG407" s="179">
        <f t="shared" si="81"/>
        <v>0</v>
      </c>
      <c r="BH407" s="179">
        <f t="shared" si="82"/>
        <v>0</v>
      </c>
      <c r="BI407" s="179">
        <f t="shared" si="83"/>
        <v>0</v>
      </c>
      <c r="BJ407" s="53" t="s">
        <v>90</v>
      </c>
      <c r="BK407" s="179">
        <f t="shared" si="84"/>
        <v>0</v>
      </c>
      <c r="BL407" s="53" t="s">
        <v>495</v>
      </c>
      <c r="BM407" s="271" t="s">
        <v>5072</v>
      </c>
    </row>
    <row r="408" spans="2:65" s="74" customFormat="1" ht="26.45" customHeight="1">
      <c r="B408" s="73"/>
      <c r="C408" s="311" t="s">
        <v>2623</v>
      </c>
      <c r="D408" s="311" t="s">
        <v>368</v>
      </c>
      <c r="E408" s="312" t="s">
        <v>7056</v>
      </c>
      <c r="F408" s="313" t="s">
        <v>11090</v>
      </c>
      <c r="G408" s="314" t="s">
        <v>630</v>
      </c>
      <c r="H408" s="315">
        <v>1</v>
      </c>
      <c r="I408" s="26"/>
      <c r="J408" s="266">
        <f t="shared" si="75"/>
        <v>0</v>
      </c>
      <c r="K408" s="267"/>
      <c r="L408" s="73"/>
      <c r="M408" s="27" t="s">
        <v>1</v>
      </c>
      <c r="N408" s="233" t="s">
        <v>43</v>
      </c>
      <c r="P408" s="269">
        <f t="shared" si="76"/>
        <v>0</v>
      </c>
      <c r="Q408" s="269">
        <v>0</v>
      </c>
      <c r="R408" s="269">
        <f t="shared" si="77"/>
        <v>0</v>
      </c>
      <c r="S408" s="269">
        <v>0</v>
      </c>
      <c r="T408" s="270">
        <f t="shared" si="78"/>
        <v>0</v>
      </c>
      <c r="AR408" s="271" t="s">
        <v>495</v>
      </c>
      <c r="AT408" s="271" t="s">
        <v>368</v>
      </c>
      <c r="AU408" s="271" t="s">
        <v>84</v>
      </c>
      <c r="AY408" s="53" t="s">
        <v>366</v>
      </c>
      <c r="BE408" s="179">
        <f t="shared" si="79"/>
        <v>0</v>
      </c>
      <c r="BF408" s="179">
        <f t="shared" si="80"/>
        <v>0</v>
      </c>
      <c r="BG408" s="179">
        <f t="shared" si="81"/>
        <v>0</v>
      </c>
      <c r="BH408" s="179">
        <f t="shared" si="82"/>
        <v>0</v>
      </c>
      <c r="BI408" s="179">
        <f t="shared" si="83"/>
        <v>0</v>
      </c>
      <c r="BJ408" s="53" t="s">
        <v>90</v>
      </c>
      <c r="BK408" s="179">
        <f t="shared" si="84"/>
        <v>0</v>
      </c>
      <c r="BL408" s="53" t="s">
        <v>495</v>
      </c>
      <c r="BM408" s="271" t="s">
        <v>5082</v>
      </c>
    </row>
    <row r="409" spans="2:65" s="74" customFormat="1" ht="16.5" customHeight="1">
      <c r="B409" s="73"/>
      <c r="C409" s="311" t="s">
        <v>2627</v>
      </c>
      <c r="D409" s="311" t="s">
        <v>368</v>
      </c>
      <c r="E409" s="312" t="s">
        <v>7057</v>
      </c>
      <c r="F409" s="313" t="s">
        <v>7058</v>
      </c>
      <c r="G409" s="314" t="s">
        <v>630</v>
      </c>
      <c r="H409" s="315">
        <v>1</v>
      </c>
      <c r="I409" s="26"/>
      <c r="J409" s="266">
        <f t="shared" si="75"/>
        <v>0</v>
      </c>
      <c r="K409" s="267"/>
      <c r="L409" s="73"/>
      <c r="M409" s="27" t="s">
        <v>1</v>
      </c>
      <c r="N409" s="233" t="s">
        <v>43</v>
      </c>
      <c r="P409" s="269">
        <f t="shared" si="76"/>
        <v>0</v>
      </c>
      <c r="Q409" s="269">
        <v>0</v>
      </c>
      <c r="R409" s="269">
        <f t="shared" si="77"/>
        <v>0</v>
      </c>
      <c r="S409" s="269">
        <v>0</v>
      </c>
      <c r="T409" s="270">
        <f t="shared" si="78"/>
        <v>0</v>
      </c>
      <c r="AR409" s="271" t="s">
        <v>495</v>
      </c>
      <c r="AT409" s="271" t="s">
        <v>368</v>
      </c>
      <c r="AU409" s="271" t="s">
        <v>84</v>
      </c>
      <c r="AY409" s="53" t="s">
        <v>366</v>
      </c>
      <c r="BE409" s="179">
        <f t="shared" si="79"/>
        <v>0</v>
      </c>
      <c r="BF409" s="179">
        <f t="shared" si="80"/>
        <v>0</v>
      </c>
      <c r="BG409" s="179">
        <f t="shared" si="81"/>
        <v>0</v>
      </c>
      <c r="BH409" s="179">
        <f t="shared" si="82"/>
        <v>0</v>
      </c>
      <c r="BI409" s="179">
        <f t="shared" si="83"/>
        <v>0</v>
      </c>
      <c r="BJ409" s="53" t="s">
        <v>90</v>
      </c>
      <c r="BK409" s="179">
        <f t="shared" si="84"/>
        <v>0</v>
      </c>
      <c r="BL409" s="53" t="s">
        <v>495</v>
      </c>
      <c r="BM409" s="271" t="s">
        <v>5091</v>
      </c>
    </row>
    <row r="410" spans="2:65" s="74" customFormat="1" ht="16.5" customHeight="1">
      <c r="B410" s="73"/>
      <c r="C410" s="260" t="s">
        <v>2631</v>
      </c>
      <c r="D410" s="260" t="s">
        <v>368</v>
      </c>
      <c r="E410" s="261" t="s">
        <v>7059</v>
      </c>
      <c r="F410" s="262" t="s">
        <v>7060</v>
      </c>
      <c r="G410" s="263" t="s">
        <v>6710</v>
      </c>
      <c r="H410" s="264">
        <v>1</v>
      </c>
      <c r="I410" s="26"/>
      <c r="J410" s="266">
        <f t="shared" si="75"/>
        <v>0</v>
      </c>
      <c r="K410" s="267"/>
      <c r="L410" s="73"/>
      <c r="M410" s="27" t="s">
        <v>1</v>
      </c>
      <c r="N410" s="233" t="s">
        <v>43</v>
      </c>
      <c r="P410" s="269">
        <f t="shared" si="76"/>
        <v>0</v>
      </c>
      <c r="Q410" s="269">
        <v>0</v>
      </c>
      <c r="R410" s="269">
        <f t="shared" si="77"/>
        <v>0</v>
      </c>
      <c r="S410" s="269">
        <v>0</v>
      </c>
      <c r="T410" s="270">
        <f t="shared" si="78"/>
        <v>0</v>
      </c>
      <c r="AR410" s="271" t="s">
        <v>495</v>
      </c>
      <c r="AT410" s="271" t="s">
        <v>368</v>
      </c>
      <c r="AU410" s="271" t="s">
        <v>84</v>
      </c>
      <c r="AY410" s="53" t="s">
        <v>366</v>
      </c>
      <c r="BE410" s="179">
        <f t="shared" si="79"/>
        <v>0</v>
      </c>
      <c r="BF410" s="179">
        <f t="shared" si="80"/>
        <v>0</v>
      </c>
      <c r="BG410" s="179">
        <f t="shared" si="81"/>
        <v>0</v>
      </c>
      <c r="BH410" s="179">
        <f t="shared" si="82"/>
        <v>0</v>
      </c>
      <c r="BI410" s="179">
        <f t="shared" si="83"/>
        <v>0</v>
      </c>
      <c r="BJ410" s="53" t="s">
        <v>90</v>
      </c>
      <c r="BK410" s="179">
        <f t="shared" si="84"/>
        <v>0</v>
      </c>
      <c r="BL410" s="53" t="s">
        <v>495</v>
      </c>
      <c r="BM410" s="271" t="s">
        <v>5101</v>
      </c>
    </row>
    <row r="411" spans="2:65" s="74" customFormat="1" ht="16.5" customHeight="1">
      <c r="B411" s="73"/>
      <c r="C411" s="311" t="s">
        <v>2635</v>
      </c>
      <c r="D411" s="311" t="s">
        <v>368</v>
      </c>
      <c r="E411" s="312" t="s">
        <v>7061</v>
      </c>
      <c r="F411" s="313" t="s">
        <v>7062</v>
      </c>
      <c r="G411" s="314" t="s">
        <v>630</v>
      </c>
      <c r="H411" s="315">
        <v>2</v>
      </c>
      <c r="I411" s="26"/>
      <c r="J411" s="266">
        <f t="shared" si="75"/>
        <v>0</v>
      </c>
      <c r="K411" s="267"/>
      <c r="L411" s="73"/>
      <c r="M411" s="27" t="s">
        <v>1</v>
      </c>
      <c r="N411" s="233" t="s">
        <v>43</v>
      </c>
      <c r="P411" s="269">
        <f t="shared" si="76"/>
        <v>0</v>
      </c>
      <c r="Q411" s="269">
        <v>0</v>
      </c>
      <c r="R411" s="269">
        <f t="shared" si="77"/>
        <v>0</v>
      </c>
      <c r="S411" s="269">
        <v>0</v>
      </c>
      <c r="T411" s="270">
        <f t="shared" si="78"/>
        <v>0</v>
      </c>
      <c r="AR411" s="271" t="s">
        <v>495</v>
      </c>
      <c r="AT411" s="271" t="s">
        <v>368</v>
      </c>
      <c r="AU411" s="271" t="s">
        <v>84</v>
      </c>
      <c r="AY411" s="53" t="s">
        <v>366</v>
      </c>
      <c r="BE411" s="179">
        <f t="shared" si="79"/>
        <v>0</v>
      </c>
      <c r="BF411" s="179">
        <f t="shared" si="80"/>
        <v>0</v>
      </c>
      <c r="BG411" s="179">
        <f t="shared" si="81"/>
        <v>0</v>
      </c>
      <c r="BH411" s="179">
        <f t="shared" si="82"/>
        <v>0</v>
      </c>
      <c r="BI411" s="179">
        <f t="shared" si="83"/>
        <v>0</v>
      </c>
      <c r="BJ411" s="53" t="s">
        <v>90</v>
      </c>
      <c r="BK411" s="179">
        <f t="shared" si="84"/>
        <v>0</v>
      </c>
      <c r="BL411" s="53" t="s">
        <v>495</v>
      </c>
      <c r="BM411" s="271" t="s">
        <v>5110</v>
      </c>
    </row>
    <row r="412" spans="2:65" s="74" customFormat="1" ht="21.75" customHeight="1">
      <c r="B412" s="73"/>
      <c r="C412" s="311" t="s">
        <v>2639</v>
      </c>
      <c r="D412" s="311" t="s">
        <v>368</v>
      </c>
      <c r="E412" s="312" t="s">
        <v>7063</v>
      </c>
      <c r="F412" s="313" t="s">
        <v>7064</v>
      </c>
      <c r="G412" s="314" t="s">
        <v>6710</v>
      </c>
      <c r="H412" s="315">
        <v>1</v>
      </c>
      <c r="I412" s="26"/>
      <c r="J412" s="266">
        <f t="shared" si="75"/>
        <v>0</v>
      </c>
      <c r="K412" s="267"/>
      <c r="L412" s="73"/>
      <c r="M412" s="27" t="s">
        <v>1</v>
      </c>
      <c r="N412" s="233" t="s">
        <v>43</v>
      </c>
      <c r="P412" s="269">
        <f t="shared" si="76"/>
        <v>0</v>
      </c>
      <c r="Q412" s="269">
        <v>0</v>
      </c>
      <c r="R412" s="269">
        <f t="shared" si="77"/>
        <v>0</v>
      </c>
      <c r="S412" s="269">
        <v>0</v>
      </c>
      <c r="T412" s="270">
        <f t="shared" si="78"/>
        <v>0</v>
      </c>
      <c r="AR412" s="271" t="s">
        <v>495</v>
      </c>
      <c r="AT412" s="271" t="s">
        <v>368</v>
      </c>
      <c r="AU412" s="271" t="s">
        <v>84</v>
      </c>
      <c r="AY412" s="53" t="s">
        <v>366</v>
      </c>
      <c r="BE412" s="179">
        <f t="shared" si="79"/>
        <v>0</v>
      </c>
      <c r="BF412" s="179">
        <f t="shared" si="80"/>
        <v>0</v>
      </c>
      <c r="BG412" s="179">
        <f t="shared" si="81"/>
        <v>0</v>
      </c>
      <c r="BH412" s="179">
        <f t="shared" si="82"/>
        <v>0</v>
      </c>
      <c r="BI412" s="179">
        <f t="shared" si="83"/>
        <v>0</v>
      </c>
      <c r="BJ412" s="53" t="s">
        <v>90</v>
      </c>
      <c r="BK412" s="179">
        <f t="shared" si="84"/>
        <v>0</v>
      </c>
      <c r="BL412" s="53" t="s">
        <v>495</v>
      </c>
      <c r="BM412" s="271" t="s">
        <v>5119</v>
      </c>
    </row>
    <row r="413" spans="2:65" s="74" customFormat="1" ht="33" customHeight="1">
      <c r="B413" s="73"/>
      <c r="C413" s="311" t="s">
        <v>2644</v>
      </c>
      <c r="D413" s="311" t="s">
        <v>368</v>
      </c>
      <c r="E413" s="312" t="s">
        <v>7065</v>
      </c>
      <c r="F413" s="313" t="s">
        <v>7066</v>
      </c>
      <c r="G413" s="314" t="s">
        <v>6710</v>
      </c>
      <c r="H413" s="315">
        <v>1</v>
      </c>
      <c r="I413" s="26"/>
      <c r="J413" s="266">
        <f t="shared" si="75"/>
        <v>0</v>
      </c>
      <c r="K413" s="267"/>
      <c r="L413" s="73"/>
      <c r="M413" s="27" t="s">
        <v>1</v>
      </c>
      <c r="N413" s="233" t="s">
        <v>43</v>
      </c>
      <c r="P413" s="269">
        <f t="shared" si="76"/>
        <v>0</v>
      </c>
      <c r="Q413" s="269">
        <v>0</v>
      </c>
      <c r="R413" s="269">
        <f t="shared" si="77"/>
        <v>0</v>
      </c>
      <c r="S413" s="269">
        <v>0</v>
      </c>
      <c r="T413" s="270">
        <f t="shared" si="78"/>
        <v>0</v>
      </c>
      <c r="AR413" s="271" t="s">
        <v>495</v>
      </c>
      <c r="AT413" s="271" t="s">
        <v>368</v>
      </c>
      <c r="AU413" s="271" t="s">
        <v>84</v>
      </c>
      <c r="AY413" s="53" t="s">
        <v>366</v>
      </c>
      <c r="BE413" s="179">
        <f t="shared" si="79"/>
        <v>0</v>
      </c>
      <c r="BF413" s="179">
        <f t="shared" si="80"/>
        <v>0</v>
      </c>
      <c r="BG413" s="179">
        <f t="shared" si="81"/>
        <v>0</v>
      </c>
      <c r="BH413" s="179">
        <f t="shared" si="82"/>
        <v>0</v>
      </c>
      <c r="BI413" s="179">
        <f t="shared" si="83"/>
        <v>0</v>
      </c>
      <c r="BJ413" s="53" t="s">
        <v>90</v>
      </c>
      <c r="BK413" s="179">
        <f t="shared" si="84"/>
        <v>0</v>
      </c>
      <c r="BL413" s="53" t="s">
        <v>495</v>
      </c>
      <c r="BM413" s="271" t="s">
        <v>5129</v>
      </c>
    </row>
    <row r="414" spans="2:65" s="74" customFormat="1" ht="33" customHeight="1">
      <c r="B414" s="73"/>
      <c r="C414" s="311" t="s">
        <v>2652</v>
      </c>
      <c r="D414" s="311" t="s">
        <v>368</v>
      </c>
      <c r="E414" s="312" t="s">
        <v>7067</v>
      </c>
      <c r="F414" s="313" t="s">
        <v>7068</v>
      </c>
      <c r="G414" s="314" t="s">
        <v>6710</v>
      </c>
      <c r="H414" s="315">
        <v>1</v>
      </c>
      <c r="I414" s="26"/>
      <c r="J414" s="266">
        <f t="shared" si="75"/>
        <v>0</v>
      </c>
      <c r="K414" s="267"/>
      <c r="L414" s="73"/>
      <c r="M414" s="27" t="s">
        <v>1</v>
      </c>
      <c r="N414" s="233" t="s">
        <v>43</v>
      </c>
      <c r="P414" s="269">
        <f t="shared" si="76"/>
        <v>0</v>
      </c>
      <c r="Q414" s="269">
        <v>0</v>
      </c>
      <c r="R414" s="269">
        <f t="shared" si="77"/>
        <v>0</v>
      </c>
      <c r="S414" s="269">
        <v>0</v>
      </c>
      <c r="T414" s="270">
        <f t="shared" si="78"/>
        <v>0</v>
      </c>
      <c r="AR414" s="271" t="s">
        <v>495</v>
      </c>
      <c r="AT414" s="271" t="s">
        <v>368</v>
      </c>
      <c r="AU414" s="271" t="s">
        <v>84</v>
      </c>
      <c r="AY414" s="53" t="s">
        <v>366</v>
      </c>
      <c r="BE414" s="179">
        <f t="shared" si="79"/>
        <v>0</v>
      </c>
      <c r="BF414" s="179">
        <f t="shared" si="80"/>
        <v>0</v>
      </c>
      <c r="BG414" s="179">
        <f t="shared" si="81"/>
        <v>0</v>
      </c>
      <c r="BH414" s="179">
        <f t="shared" si="82"/>
        <v>0</v>
      </c>
      <c r="BI414" s="179">
        <f t="shared" si="83"/>
        <v>0</v>
      </c>
      <c r="BJ414" s="53" t="s">
        <v>90</v>
      </c>
      <c r="BK414" s="179">
        <f t="shared" si="84"/>
        <v>0</v>
      </c>
      <c r="BL414" s="53" t="s">
        <v>495</v>
      </c>
      <c r="BM414" s="271" t="s">
        <v>5139</v>
      </c>
    </row>
    <row r="415" spans="2:65" s="74" customFormat="1" ht="16.5" customHeight="1">
      <c r="B415" s="73"/>
      <c r="C415" s="311" t="s">
        <v>2660</v>
      </c>
      <c r="D415" s="311" t="s">
        <v>368</v>
      </c>
      <c r="E415" s="312" t="s">
        <v>7069</v>
      </c>
      <c r="F415" s="313" t="s">
        <v>7070</v>
      </c>
      <c r="G415" s="314" t="s">
        <v>630</v>
      </c>
      <c r="H415" s="315">
        <v>1</v>
      </c>
      <c r="I415" s="26"/>
      <c r="J415" s="266">
        <f t="shared" si="75"/>
        <v>0</v>
      </c>
      <c r="K415" s="267"/>
      <c r="L415" s="73"/>
      <c r="M415" s="27" t="s">
        <v>1</v>
      </c>
      <c r="N415" s="233" t="s">
        <v>43</v>
      </c>
      <c r="P415" s="269">
        <f t="shared" si="76"/>
        <v>0</v>
      </c>
      <c r="Q415" s="269">
        <v>0</v>
      </c>
      <c r="R415" s="269">
        <f t="shared" si="77"/>
        <v>0</v>
      </c>
      <c r="S415" s="269">
        <v>0</v>
      </c>
      <c r="T415" s="270">
        <f t="shared" si="78"/>
        <v>0</v>
      </c>
      <c r="AR415" s="271" t="s">
        <v>495</v>
      </c>
      <c r="AT415" s="271" t="s">
        <v>368</v>
      </c>
      <c r="AU415" s="271" t="s">
        <v>84</v>
      </c>
      <c r="AY415" s="53" t="s">
        <v>366</v>
      </c>
      <c r="BE415" s="179">
        <f t="shared" si="79"/>
        <v>0</v>
      </c>
      <c r="BF415" s="179">
        <f t="shared" si="80"/>
        <v>0</v>
      </c>
      <c r="BG415" s="179">
        <f t="shared" si="81"/>
        <v>0</v>
      </c>
      <c r="BH415" s="179">
        <f t="shared" si="82"/>
        <v>0</v>
      </c>
      <c r="BI415" s="179">
        <f t="shared" si="83"/>
        <v>0</v>
      </c>
      <c r="BJ415" s="53" t="s">
        <v>90</v>
      </c>
      <c r="BK415" s="179">
        <f t="shared" si="84"/>
        <v>0</v>
      </c>
      <c r="BL415" s="53" t="s">
        <v>495</v>
      </c>
      <c r="BM415" s="271" t="s">
        <v>5149</v>
      </c>
    </row>
    <row r="416" spans="2:65" s="74" customFormat="1" ht="33" customHeight="1">
      <c r="B416" s="73"/>
      <c r="C416" s="260" t="s">
        <v>2668</v>
      </c>
      <c r="D416" s="260" t="s">
        <v>368</v>
      </c>
      <c r="E416" s="261" t="s">
        <v>7071</v>
      </c>
      <c r="F416" s="262" t="s">
        <v>7023</v>
      </c>
      <c r="G416" s="263" t="s">
        <v>6705</v>
      </c>
      <c r="H416" s="264">
        <v>6</v>
      </c>
      <c r="I416" s="26"/>
      <c r="J416" s="266">
        <f t="shared" si="75"/>
        <v>0</v>
      </c>
      <c r="K416" s="267"/>
      <c r="L416" s="73"/>
      <c r="M416" s="27" t="s">
        <v>1</v>
      </c>
      <c r="N416" s="233" t="s">
        <v>43</v>
      </c>
      <c r="P416" s="269">
        <f t="shared" si="76"/>
        <v>0</v>
      </c>
      <c r="Q416" s="269">
        <v>0</v>
      </c>
      <c r="R416" s="269">
        <f t="shared" si="77"/>
        <v>0</v>
      </c>
      <c r="S416" s="269">
        <v>0</v>
      </c>
      <c r="T416" s="270">
        <f t="shared" si="78"/>
        <v>0</v>
      </c>
      <c r="AR416" s="271" t="s">
        <v>495</v>
      </c>
      <c r="AT416" s="271" t="s">
        <v>368</v>
      </c>
      <c r="AU416" s="271" t="s">
        <v>84</v>
      </c>
      <c r="AY416" s="53" t="s">
        <v>366</v>
      </c>
      <c r="BE416" s="179">
        <f t="shared" si="79"/>
        <v>0</v>
      </c>
      <c r="BF416" s="179">
        <f t="shared" si="80"/>
        <v>0</v>
      </c>
      <c r="BG416" s="179">
        <f t="shared" si="81"/>
        <v>0</v>
      </c>
      <c r="BH416" s="179">
        <f t="shared" si="82"/>
        <v>0</v>
      </c>
      <c r="BI416" s="179">
        <f t="shared" si="83"/>
        <v>0</v>
      </c>
      <c r="BJ416" s="53" t="s">
        <v>90</v>
      </c>
      <c r="BK416" s="179">
        <f t="shared" si="84"/>
        <v>0</v>
      </c>
      <c r="BL416" s="53" t="s">
        <v>495</v>
      </c>
      <c r="BM416" s="271" t="s">
        <v>5169</v>
      </c>
    </row>
    <row r="417" spans="2:65" s="74" customFormat="1" ht="37.9" customHeight="1">
      <c r="B417" s="73"/>
      <c r="C417" s="311" t="s">
        <v>2688</v>
      </c>
      <c r="D417" s="311" t="s">
        <v>368</v>
      </c>
      <c r="E417" s="312" t="s">
        <v>7072</v>
      </c>
      <c r="F417" s="313" t="s">
        <v>7048</v>
      </c>
      <c r="G417" s="314" t="s">
        <v>249</v>
      </c>
      <c r="H417" s="315">
        <v>10</v>
      </c>
      <c r="I417" s="26"/>
      <c r="J417" s="266">
        <f t="shared" si="75"/>
        <v>0</v>
      </c>
      <c r="K417" s="267"/>
      <c r="L417" s="73"/>
      <c r="M417" s="27" t="s">
        <v>1</v>
      </c>
      <c r="N417" s="233" t="s">
        <v>43</v>
      </c>
      <c r="P417" s="269">
        <f t="shared" si="76"/>
        <v>0</v>
      </c>
      <c r="Q417" s="269">
        <v>0</v>
      </c>
      <c r="R417" s="269">
        <f t="shared" si="77"/>
        <v>0</v>
      </c>
      <c r="S417" s="269">
        <v>0</v>
      </c>
      <c r="T417" s="270">
        <f t="shared" si="78"/>
        <v>0</v>
      </c>
      <c r="AR417" s="271" t="s">
        <v>495</v>
      </c>
      <c r="AT417" s="271" t="s">
        <v>368</v>
      </c>
      <c r="AU417" s="271" t="s">
        <v>84</v>
      </c>
      <c r="AY417" s="53" t="s">
        <v>366</v>
      </c>
      <c r="BE417" s="179">
        <f t="shared" si="79"/>
        <v>0</v>
      </c>
      <c r="BF417" s="179">
        <f t="shared" si="80"/>
        <v>0</v>
      </c>
      <c r="BG417" s="179">
        <f t="shared" si="81"/>
        <v>0</v>
      </c>
      <c r="BH417" s="179">
        <f t="shared" si="82"/>
        <v>0</v>
      </c>
      <c r="BI417" s="179">
        <f t="shared" si="83"/>
        <v>0</v>
      </c>
      <c r="BJ417" s="53" t="s">
        <v>90</v>
      </c>
      <c r="BK417" s="179">
        <f t="shared" si="84"/>
        <v>0</v>
      </c>
      <c r="BL417" s="53" t="s">
        <v>495</v>
      </c>
      <c r="BM417" s="271" t="s">
        <v>5179</v>
      </c>
    </row>
    <row r="418" spans="2:65" s="74" customFormat="1" ht="16.5" customHeight="1">
      <c r="B418" s="73"/>
      <c r="C418" s="260" t="s">
        <v>2694</v>
      </c>
      <c r="D418" s="260" t="s">
        <v>368</v>
      </c>
      <c r="E418" s="261" t="s">
        <v>7073</v>
      </c>
      <c r="F418" s="262" t="s">
        <v>7074</v>
      </c>
      <c r="G418" s="263" t="s">
        <v>6705</v>
      </c>
      <c r="H418" s="264">
        <v>50</v>
      </c>
      <c r="I418" s="26"/>
      <c r="J418" s="266">
        <f t="shared" si="75"/>
        <v>0</v>
      </c>
      <c r="K418" s="267"/>
      <c r="L418" s="73"/>
      <c r="M418" s="27" t="s">
        <v>1</v>
      </c>
      <c r="N418" s="233" t="s">
        <v>43</v>
      </c>
      <c r="P418" s="269">
        <f t="shared" si="76"/>
        <v>0</v>
      </c>
      <c r="Q418" s="269">
        <v>0</v>
      </c>
      <c r="R418" s="269">
        <f t="shared" si="77"/>
        <v>0</v>
      </c>
      <c r="S418" s="269">
        <v>0</v>
      </c>
      <c r="T418" s="270">
        <f t="shared" si="78"/>
        <v>0</v>
      </c>
      <c r="AR418" s="271" t="s">
        <v>495</v>
      </c>
      <c r="AT418" s="271" t="s">
        <v>368</v>
      </c>
      <c r="AU418" s="271" t="s">
        <v>84</v>
      </c>
      <c r="AY418" s="53" t="s">
        <v>366</v>
      </c>
      <c r="BE418" s="179">
        <f t="shared" si="79"/>
        <v>0</v>
      </c>
      <c r="BF418" s="179">
        <f t="shared" si="80"/>
        <v>0</v>
      </c>
      <c r="BG418" s="179">
        <f t="shared" si="81"/>
        <v>0</v>
      </c>
      <c r="BH418" s="179">
        <f t="shared" si="82"/>
        <v>0</v>
      </c>
      <c r="BI418" s="179">
        <f t="shared" si="83"/>
        <v>0</v>
      </c>
      <c r="BJ418" s="53" t="s">
        <v>90</v>
      </c>
      <c r="BK418" s="179">
        <f t="shared" si="84"/>
        <v>0</v>
      </c>
      <c r="BL418" s="53" t="s">
        <v>495</v>
      </c>
      <c r="BM418" s="271" t="s">
        <v>5189</v>
      </c>
    </row>
    <row r="419" spans="2:65" s="249" customFormat="1" ht="25.9" customHeight="1">
      <c r="B419" s="248"/>
      <c r="D419" s="250" t="s">
        <v>76</v>
      </c>
      <c r="E419" s="251" t="s">
        <v>7075</v>
      </c>
      <c r="F419" s="251" t="s">
        <v>7076</v>
      </c>
      <c r="J419" s="252">
        <f>BK419</f>
        <v>0</v>
      </c>
      <c r="L419" s="248"/>
      <c r="M419" s="253"/>
      <c r="P419" s="254">
        <f>SUM(P420:P435)</f>
        <v>0</v>
      </c>
      <c r="R419" s="254">
        <f>SUM(R420:R435)</f>
        <v>0</v>
      </c>
      <c r="T419" s="255">
        <f>SUM(T420:T435)</f>
        <v>0</v>
      </c>
      <c r="AR419" s="250" t="s">
        <v>84</v>
      </c>
      <c r="AT419" s="256" t="s">
        <v>76</v>
      </c>
      <c r="AU419" s="256" t="s">
        <v>77</v>
      </c>
      <c r="AY419" s="250" t="s">
        <v>366</v>
      </c>
      <c r="BK419" s="257">
        <f>SUM(BK420:BK435)</f>
        <v>0</v>
      </c>
    </row>
    <row r="420" spans="2:65" s="74" customFormat="1" ht="37.9" customHeight="1">
      <c r="B420" s="73"/>
      <c r="C420" s="311" t="s">
        <v>2698</v>
      </c>
      <c r="D420" s="311" t="s">
        <v>368</v>
      </c>
      <c r="E420" s="312" t="s">
        <v>7077</v>
      </c>
      <c r="F420" s="313" t="s">
        <v>7078</v>
      </c>
      <c r="G420" s="314" t="s">
        <v>630</v>
      </c>
      <c r="H420" s="315">
        <v>3</v>
      </c>
      <c r="I420" s="26"/>
      <c r="J420" s="266">
        <f t="shared" ref="J420:J435" si="85">ROUND(I420*H420,2)</f>
        <v>0</v>
      </c>
      <c r="K420" s="267"/>
      <c r="L420" s="73"/>
      <c r="M420" s="27" t="s">
        <v>1</v>
      </c>
      <c r="N420" s="233" t="s">
        <v>43</v>
      </c>
      <c r="P420" s="269">
        <f t="shared" ref="P420:P435" si="86">O420*H420</f>
        <v>0</v>
      </c>
      <c r="Q420" s="269">
        <v>0</v>
      </c>
      <c r="R420" s="269">
        <f t="shared" ref="R420:R435" si="87">Q420*H420</f>
        <v>0</v>
      </c>
      <c r="S420" s="269">
        <v>0</v>
      </c>
      <c r="T420" s="270">
        <f t="shared" ref="T420:T435" si="88">S420*H420</f>
        <v>0</v>
      </c>
      <c r="AR420" s="271" t="s">
        <v>495</v>
      </c>
      <c r="AT420" s="271" t="s">
        <v>368</v>
      </c>
      <c r="AU420" s="271" t="s">
        <v>84</v>
      </c>
      <c r="AY420" s="53" t="s">
        <v>366</v>
      </c>
      <c r="BE420" s="179">
        <f t="shared" ref="BE420:BE435" si="89">IF(N420="základná",J420,0)</f>
        <v>0</v>
      </c>
      <c r="BF420" s="179">
        <f t="shared" ref="BF420:BF435" si="90">IF(N420="znížená",J420,0)</f>
        <v>0</v>
      </c>
      <c r="BG420" s="179">
        <f t="shared" ref="BG420:BG435" si="91">IF(N420="zákl. prenesená",J420,0)</f>
        <v>0</v>
      </c>
      <c r="BH420" s="179">
        <f t="shared" ref="BH420:BH435" si="92">IF(N420="zníž. prenesená",J420,0)</f>
        <v>0</v>
      </c>
      <c r="BI420" s="179">
        <f t="shared" ref="BI420:BI435" si="93">IF(N420="nulová",J420,0)</f>
        <v>0</v>
      </c>
      <c r="BJ420" s="53" t="s">
        <v>90</v>
      </c>
      <c r="BK420" s="179">
        <f t="shared" ref="BK420:BK435" si="94">ROUND(I420*H420,2)</f>
        <v>0</v>
      </c>
      <c r="BL420" s="53" t="s">
        <v>495</v>
      </c>
      <c r="BM420" s="271" t="s">
        <v>5209</v>
      </c>
    </row>
    <row r="421" spans="2:65" s="74" customFormat="1" ht="16.5" customHeight="1">
      <c r="B421" s="73"/>
      <c r="C421" s="260" t="s">
        <v>2709</v>
      </c>
      <c r="D421" s="260" t="s">
        <v>368</v>
      </c>
      <c r="E421" s="261" t="s">
        <v>7079</v>
      </c>
      <c r="F421" s="262" t="s">
        <v>7034</v>
      </c>
      <c r="G421" s="263" t="s">
        <v>6710</v>
      </c>
      <c r="H421" s="264">
        <v>3</v>
      </c>
      <c r="I421" s="26"/>
      <c r="J421" s="266">
        <f t="shared" si="85"/>
        <v>0</v>
      </c>
      <c r="K421" s="267"/>
      <c r="L421" s="73"/>
      <c r="M421" s="27" t="s">
        <v>1</v>
      </c>
      <c r="N421" s="233" t="s">
        <v>43</v>
      </c>
      <c r="P421" s="269">
        <f t="shared" si="86"/>
        <v>0</v>
      </c>
      <c r="Q421" s="269">
        <v>0</v>
      </c>
      <c r="R421" s="269">
        <f t="shared" si="87"/>
        <v>0</v>
      </c>
      <c r="S421" s="269">
        <v>0</v>
      </c>
      <c r="T421" s="270">
        <f t="shared" si="88"/>
        <v>0</v>
      </c>
      <c r="AR421" s="271" t="s">
        <v>495</v>
      </c>
      <c r="AT421" s="271" t="s">
        <v>368</v>
      </c>
      <c r="AU421" s="271" t="s">
        <v>84</v>
      </c>
      <c r="AY421" s="53" t="s">
        <v>366</v>
      </c>
      <c r="BE421" s="179">
        <f t="shared" si="89"/>
        <v>0</v>
      </c>
      <c r="BF421" s="179">
        <f t="shared" si="90"/>
        <v>0</v>
      </c>
      <c r="BG421" s="179">
        <f t="shared" si="91"/>
        <v>0</v>
      </c>
      <c r="BH421" s="179">
        <f t="shared" si="92"/>
        <v>0</v>
      </c>
      <c r="BI421" s="179">
        <f t="shared" si="93"/>
        <v>0</v>
      </c>
      <c r="BJ421" s="53" t="s">
        <v>90</v>
      </c>
      <c r="BK421" s="179">
        <f t="shared" si="94"/>
        <v>0</v>
      </c>
      <c r="BL421" s="53" t="s">
        <v>495</v>
      </c>
      <c r="BM421" s="271" t="s">
        <v>5218</v>
      </c>
    </row>
    <row r="422" spans="2:65" s="74" customFormat="1" ht="16.5" customHeight="1">
      <c r="B422" s="73"/>
      <c r="C422" s="260" t="s">
        <v>2715</v>
      </c>
      <c r="D422" s="260" t="s">
        <v>368</v>
      </c>
      <c r="E422" s="261" t="s">
        <v>7080</v>
      </c>
      <c r="F422" s="262" t="s">
        <v>7081</v>
      </c>
      <c r="G422" s="263" t="s">
        <v>630</v>
      </c>
      <c r="H422" s="264">
        <v>3</v>
      </c>
      <c r="I422" s="26"/>
      <c r="J422" s="266">
        <f t="shared" si="85"/>
        <v>0</v>
      </c>
      <c r="K422" s="267"/>
      <c r="L422" s="73"/>
      <c r="M422" s="27" t="s">
        <v>1</v>
      </c>
      <c r="N422" s="233" t="s">
        <v>43</v>
      </c>
      <c r="P422" s="269">
        <f t="shared" si="86"/>
        <v>0</v>
      </c>
      <c r="Q422" s="269">
        <v>0</v>
      </c>
      <c r="R422" s="269">
        <f t="shared" si="87"/>
        <v>0</v>
      </c>
      <c r="S422" s="269">
        <v>0</v>
      </c>
      <c r="T422" s="270">
        <f t="shared" si="88"/>
        <v>0</v>
      </c>
      <c r="AR422" s="271" t="s">
        <v>495</v>
      </c>
      <c r="AT422" s="271" t="s">
        <v>368</v>
      </c>
      <c r="AU422" s="271" t="s">
        <v>84</v>
      </c>
      <c r="AY422" s="53" t="s">
        <v>366</v>
      </c>
      <c r="BE422" s="179">
        <f t="shared" si="89"/>
        <v>0</v>
      </c>
      <c r="BF422" s="179">
        <f t="shared" si="90"/>
        <v>0</v>
      </c>
      <c r="BG422" s="179">
        <f t="shared" si="91"/>
        <v>0</v>
      </c>
      <c r="BH422" s="179">
        <f t="shared" si="92"/>
        <v>0</v>
      </c>
      <c r="BI422" s="179">
        <f t="shared" si="93"/>
        <v>0</v>
      </c>
      <c r="BJ422" s="53" t="s">
        <v>90</v>
      </c>
      <c r="BK422" s="179">
        <f t="shared" si="94"/>
        <v>0</v>
      </c>
      <c r="BL422" s="53" t="s">
        <v>495</v>
      </c>
      <c r="BM422" s="271" t="s">
        <v>5228</v>
      </c>
    </row>
    <row r="423" spans="2:65" s="74" customFormat="1" ht="16.5" customHeight="1">
      <c r="B423" s="73"/>
      <c r="C423" s="260" t="s">
        <v>2719</v>
      </c>
      <c r="D423" s="260" t="s">
        <v>368</v>
      </c>
      <c r="E423" s="261" t="s">
        <v>7082</v>
      </c>
      <c r="F423" s="262" t="s">
        <v>7083</v>
      </c>
      <c r="G423" s="263" t="s">
        <v>630</v>
      </c>
      <c r="H423" s="264">
        <v>3</v>
      </c>
      <c r="I423" s="26"/>
      <c r="J423" s="266">
        <f t="shared" si="85"/>
        <v>0</v>
      </c>
      <c r="K423" s="267"/>
      <c r="L423" s="73"/>
      <c r="M423" s="27" t="s">
        <v>1</v>
      </c>
      <c r="N423" s="233" t="s">
        <v>43</v>
      </c>
      <c r="P423" s="269">
        <f t="shared" si="86"/>
        <v>0</v>
      </c>
      <c r="Q423" s="269">
        <v>0</v>
      </c>
      <c r="R423" s="269">
        <f t="shared" si="87"/>
        <v>0</v>
      </c>
      <c r="S423" s="269">
        <v>0</v>
      </c>
      <c r="T423" s="270">
        <f t="shared" si="88"/>
        <v>0</v>
      </c>
      <c r="AR423" s="271" t="s">
        <v>495</v>
      </c>
      <c r="AT423" s="271" t="s">
        <v>368</v>
      </c>
      <c r="AU423" s="271" t="s">
        <v>84</v>
      </c>
      <c r="AY423" s="53" t="s">
        <v>366</v>
      </c>
      <c r="BE423" s="179">
        <f t="shared" si="89"/>
        <v>0</v>
      </c>
      <c r="BF423" s="179">
        <f t="shared" si="90"/>
        <v>0</v>
      </c>
      <c r="BG423" s="179">
        <f t="shared" si="91"/>
        <v>0</v>
      </c>
      <c r="BH423" s="179">
        <f t="shared" si="92"/>
        <v>0</v>
      </c>
      <c r="BI423" s="179">
        <f t="shared" si="93"/>
        <v>0</v>
      </c>
      <c r="BJ423" s="53" t="s">
        <v>90</v>
      </c>
      <c r="BK423" s="179">
        <f t="shared" si="94"/>
        <v>0</v>
      </c>
      <c r="BL423" s="53" t="s">
        <v>495</v>
      </c>
      <c r="BM423" s="271" t="s">
        <v>5238</v>
      </c>
    </row>
    <row r="424" spans="2:65" s="74" customFormat="1" ht="16.5" customHeight="1">
      <c r="B424" s="73"/>
      <c r="C424" s="260" t="s">
        <v>2723</v>
      </c>
      <c r="D424" s="260" t="s">
        <v>368</v>
      </c>
      <c r="E424" s="261" t="s">
        <v>7084</v>
      </c>
      <c r="F424" s="262" t="s">
        <v>7038</v>
      </c>
      <c r="G424" s="263" t="s">
        <v>6705</v>
      </c>
      <c r="H424" s="264">
        <v>210</v>
      </c>
      <c r="I424" s="26"/>
      <c r="J424" s="266">
        <f t="shared" si="85"/>
        <v>0</v>
      </c>
      <c r="K424" s="267"/>
      <c r="L424" s="73"/>
      <c r="M424" s="27" t="s">
        <v>1</v>
      </c>
      <c r="N424" s="233" t="s">
        <v>43</v>
      </c>
      <c r="P424" s="269">
        <f t="shared" si="86"/>
        <v>0</v>
      </c>
      <c r="Q424" s="269">
        <v>0</v>
      </c>
      <c r="R424" s="269">
        <f t="shared" si="87"/>
        <v>0</v>
      </c>
      <c r="S424" s="269">
        <v>0</v>
      </c>
      <c r="T424" s="270">
        <f t="shared" si="88"/>
        <v>0</v>
      </c>
      <c r="AR424" s="271" t="s">
        <v>495</v>
      </c>
      <c r="AT424" s="271" t="s">
        <v>368</v>
      </c>
      <c r="AU424" s="271" t="s">
        <v>84</v>
      </c>
      <c r="AY424" s="53" t="s">
        <v>366</v>
      </c>
      <c r="BE424" s="179">
        <f t="shared" si="89"/>
        <v>0</v>
      </c>
      <c r="BF424" s="179">
        <f t="shared" si="90"/>
        <v>0</v>
      </c>
      <c r="BG424" s="179">
        <f t="shared" si="91"/>
        <v>0</v>
      </c>
      <c r="BH424" s="179">
        <f t="shared" si="92"/>
        <v>0</v>
      </c>
      <c r="BI424" s="179">
        <f t="shared" si="93"/>
        <v>0</v>
      </c>
      <c r="BJ424" s="53" t="s">
        <v>90</v>
      </c>
      <c r="BK424" s="179">
        <f t="shared" si="94"/>
        <v>0</v>
      </c>
      <c r="BL424" s="53" t="s">
        <v>495</v>
      </c>
      <c r="BM424" s="271" t="s">
        <v>5248</v>
      </c>
    </row>
    <row r="425" spans="2:65" s="74" customFormat="1" ht="16.5" customHeight="1">
      <c r="B425" s="73"/>
      <c r="C425" s="260" t="s">
        <v>2729</v>
      </c>
      <c r="D425" s="260" t="s">
        <v>368</v>
      </c>
      <c r="E425" s="261" t="s">
        <v>7085</v>
      </c>
      <c r="F425" s="262" t="s">
        <v>7086</v>
      </c>
      <c r="G425" s="263" t="s">
        <v>630</v>
      </c>
      <c r="H425" s="264">
        <v>3</v>
      </c>
      <c r="I425" s="26"/>
      <c r="J425" s="266">
        <f t="shared" si="85"/>
        <v>0</v>
      </c>
      <c r="K425" s="267"/>
      <c r="L425" s="73"/>
      <c r="M425" s="27" t="s">
        <v>1</v>
      </c>
      <c r="N425" s="233" t="s">
        <v>43</v>
      </c>
      <c r="P425" s="269">
        <f t="shared" si="86"/>
        <v>0</v>
      </c>
      <c r="Q425" s="269">
        <v>0</v>
      </c>
      <c r="R425" s="269">
        <f t="shared" si="87"/>
        <v>0</v>
      </c>
      <c r="S425" s="269">
        <v>0</v>
      </c>
      <c r="T425" s="270">
        <f t="shared" si="88"/>
        <v>0</v>
      </c>
      <c r="AR425" s="271" t="s">
        <v>495</v>
      </c>
      <c r="AT425" s="271" t="s">
        <v>368</v>
      </c>
      <c r="AU425" s="271" t="s">
        <v>84</v>
      </c>
      <c r="AY425" s="53" t="s">
        <v>366</v>
      </c>
      <c r="BE425" s="179">
        <f t="shared" si="89"/>
        <v>0</v>
      </c>
      <c r="BF425" s="179">
        <f t="shared" si="90"/>
        <v>0</v>
      </c>
      <c r="BG425" s="179">
        <f t="shared" si="91"/>
        <v>0</v>
      </c>
      <c r="BH425" s="179">
        <f t="shared" si="92"/>
        <v>0</v>
      </c>
      <c r="BI425" s="179">
        <f t="shared" si="93"/>
        <v>0</v>
      </c>
      <c r="BJ425" s="53" t="s">
        <v>90</v>
      </c>
      <c r="BK425" s="179">
        <f t="shared" si="94"/>
        <v>0</v>
      </c>
      <c r="BL425" s="53" t="s">
        <v>495</v>
      </c>
      <c r="BM425" s="271" t="s">
        <v>5258</v>
      </c>
    </row>
    <row r="426" spans="2:65" s="74" customFormat="1" ht="37.9" customHeight="1">
      <c r="B426" s="73"/>
      <c r="C426" s="311" t="s">
        <v>1378</v>
      </c>
      <c r="D426" s="311" t="s">
        <v>368</v>
      </c>
      <c r="E426" s="312" t="s">
        <v>7087</v>
      </c>
      <c r="F426" s="313" t="s">
        <v>7088</v>
      </c>
      <c r="G426" s="314" t="s">
        <v>630</v>
      </c>
      <c r="H426" s="315">
        <v>3</v>
      </c>
      <c r="I426" s="26"/>
      <c r="J426" s="266">
        <f t="shared" si="85"/>
        <v>0</v>
      </c>
      <c r="K426" s="267"/>
      <c r="L426" s="73"/>
      <c r="M426" s="27" t="s">
        <v>1</v>
      </c>
      <c r="N426" s="233" t="s">
        <v>43</v>
      </c>
      <c r="P426" s="269">
        <f t="shared" si="86"/>
        <v>0</v>
      </c>
      <c r="Q426" s="269">
        <v>0</v>
      </c>
      <c r="R426" s="269">
        <f t="shared" si="87"/>
        <v>0</v>
      </c>
      <c r="S426" s="269">
        <v>0</v>
      </c>
      <c r="T426" s="270">
        <f t="shared" si="88"/>
        <v>0</v>
      </c>
      <c r="AR426" s="271" t="s">
        <v>495</v>
      </c>
      <c r="AT426" s="271" t="s">
        <v>368</v>
      </c>
      <c r="AU426" s="271" t="s">
        <v>84</v>
      </c>
      <c r="AY426" s="53" t="s">
        <v>366</v>
      </c>
      <c r="BE426" s="179">
        <f t="shared" si="89"/>
        <v>0</v>
      </c>
      <c r="BF426" s="179">
        <f t="shared" si="90"/>
        <v>0</v>
      </c>
      <c r="BG426" s="179">
        <f t="shared" si="91"/>
        <v>0</v>
      </c>
      <c r="BH426" s="179">
        <f t="shared" si="92"/>
        <v>0</v>
      </c>
      <c r="BI426" s="179">
        <f t="shared" si="93"/>
        <v>0</v>
      </c>
      <c r="BJ426" s="53" t="s">
        <v>90</v>
      </c>
      <c r="BK426" s="179">
        <f t="shared" si="94"/>
        <v>0</v>
      </c>
      <c r="BL426" s="53" t="s">
        <v>495</v>
      </c>
      <c r="BM426" s="271" t="s">
        <v>5268</v>
      </c>
    </row>
    <row r="427" spans="2:65" s="74" customFormat="1" ht="16.5" customHeight="1">
      <c r="B427" s="73"/>
      <c r="C427" s="260" t="s">
        <v>2749</v>
      </c>
      <c r="D427" s="260" t="s">
        <v>368</v>
      </c>
      <c r="E427" s="261" t="s">
        <v>7089</v>
      </c>
      <c r="F427" s="262" t="s">
        <v>7034</v>
      </c>
      <c r="G427" s="263" t="s">
        <v>6710</v>
      </c>
      <c r="H427" s="264">
        <v>3</v>
      </c>
      <c r="I427" s="26"/>
      <c r="J427" s="266">
        <f t="shared" si="85"/>
        <v>0</v>
      </c>
      <c r="K427" s="267"/>
      <c r="L427" s="73"/>
      <c r="M427" s="27" t="s">
        <v>1</v>
      </c>
      <c r="N427" s="233" t="s">
        <v>43</v>
      </c>
      <c r="P427" s="269">
        <f t="shared" si="86"/>
        <v>0</v>
      </c>
      <c r="Q427" s="269">
        <v>0</v>
      </c>
      <c r="R427" s="269">
        <f t="shared" si="87"/>
        <v>0</v>
      </c>
      <c r="S427" s="269">
        <v>0</v>
      </c>
      <c r="T427" s="270">
        <f t="shared" si="88"/>
        <v>0</v>
      </c>
      <c r="AR427" s="271" t="s">
        <v>495</v>
      </c>
      <c r="AT427" s="271" t="s">
        <v>368</v>
      </c>
      <c r="AU427" s="271" t="s">
        <v>84</v>
      </c>
      <c r="AY427" s="53" t="s">
        <v>366</v>
      </c>
      <c r="BE427" s="179">
        <f t="shared" si="89"/>
        <v>0</v>
      </c>
      <c r="BF427" s="179">
        <f t="shared" si="90"/>
        <v>0</v>
      </c>
      <c r="BG427" s="179">
        <f t="shared" si="91"/>
        <v>0</v>
      </c>
      <c r="BH427" s="179">
        <f t="shared" si="92"/>
        <v>0</v>
      </c>
      <c r="BI427" s="179">
        <f t="shared" si="93"/>
        <v>0</v>
      </c>
      <c r="BJ427" s="53" t="s">
        <v>90</v>
      </c>
      <c r="BK427" s="179">
        <f t="shared" si="94"/>
        <v>0</v>
      </c>
      <c r="BL427" s="53" t="s">
        <v>495</v>
      </c>
      <c r="BM427" s="271" t="s">
        <v>5278</v>
      </c>
    </row>
    <row r="428" spans="2:65" s="74" customFormat="1" ht="16.5" customHeight="1">
      <c r="B428" s="73"/>
      <c r="C428" s="260" t="s">
        <v>2754</v>
      </c>
      <c r="D428" s="260" t="s">
        <v>368</v>
      </c>
      <c r="E428" s="261" t="s">
        <v>7090</v>
      </c>
      <c r="F428" s="262" t="s">
        <v>7086</v>
      </c>
      <c r="G428" s="263" t="s">
        <v>630</v>
      </c>
      <c r="H428" s="264">
        <v>3</v>
      </c>
      <c r="I428" s="26"/>
      <c r="J428" s="266">
        <f t="shared" si="85"/>
        <v>0</v>
      </c>
      <c r="K428" s="267"/>
      <c r="L428" s="73"/>
      <c r="M428" s="27" t="s">
        <v>1</v>
      </c>
      <c r="N428" s="233" t="s">
        <v>43</v>
      </c>
      <c r="P428" s="269">
        <f t="shared" si="86"/>
        <v>0</v>
      </c>
      <c r="Q428" s="269">
        <v>0</v>
      </c>
      <c r="R428" s="269">
        <f t="shared" si="87"/>
        <v>0</v>
      </c>
      <c r="S428" s="269">
        <v>0</v>
      </c>
      <c r="T428" s="270">
        <f t="shared" si="88"/>
        <v>0</v>
      </c>
      <c r="AR428" s="271" t="s">
        <v>495</v>
      </c>
      <c r="AT428" s="271" t="s">
        <v>368</v>
      </c>
      <c r="AU428" s="271" t="s">
        <v>84</v>
      </c>
      <c r="AY428" s="53" t="s">
        <v>366</v>
      </c>
      <c r="BE428" s="179">
        <f t="shared" si="89"/>
        <v>0</v>
      </c>
      <c r="BF428" s="179">
        <f t="shared" si="90"/>
        <v>0</v>
      </c>
      <c r="BG428" s="179">
        <f t="shared" si="91"/>
        <v>0</v>
      </c>
      <c r="BH428" s="179">
        <f t="shared" si="92"/>
        <v>0</v>
      </c>
      <c r="BI428" s="179">
        <f t="shared" si="93"/>
        <v>0</v>
      </c>
      <c r="BJ428" s="53" t="s">
        <v>90</v>
      </c>
      <c r="BK428" s="179">
        <f t="shared" si="94"/>
        <v>0</v>
      </c>
      <c r="BL428" s="53" t="s">
        <v>495</v>
      </c>
      <c r="BM428" s="271" t="s">
        <v>5288</v>
      </c>
    </row>
    <row r="429" spans="2:65" s="74" customFormat="1" ht="16.5" customHeight="1">
      <c r="B429" s="73"/>
      <c r="C429" s="260" t="s">
        <v>2765</v>
      </c>
      <c r="D429" s="260" t="s">
        <v>368</v>
      </c>
      <c r="E429" s="261" t="s">
        <v>7091</v>
      </c>
      <c r="F429" s="262" t="s">
        <v>7038</v>
      </c>
      <c r="G429" s="263" t="s">
        <v>6705</v>
      </c>
      <c r="H429" s="264">
        <v>210</v>
      </c>
      <c r="I429" s="26"/>
      <c r="J429" s="266">
        <f t="shared" si="85"/>
        <v>0</v>
      </c>
      <c r="K429" s="267"/>
      <c r="L429" s="73"/>
      <c r="M429" s="27" t="s">
        <v>1</v>
      </c>
      <c r="N429" s="233" t="s">
        <v>43</v>
      </c>
      <c r="P429" s="269">
        <f t="shared" si="86"/>
        <v>0</v>
      </c>
      <c r="Q429" s="269">
        <v>0</v>
      </c>
      <c r="R429" s="269">
        <f t="shared" si="87"/>
        <v>0</v>
      </c>
      <c r="S429" s="269">
        <v>0</v>
      </c>
      <c r="T429" s="270">
        <f t="shared" si="88"/>
        <v>0</v>
      </c>
      <c r="AR429" s="271" t="s">
        <v>495</v>
      </c>
      <c r="AT429" s="271" t="s">
        <v>368</v>
      </c>
      <c r="AU429" s="271" t="s">
        <v>84</v>
      </c>
      <c r="AY429" s="53" t="s">
        <v>366</v>
      </c>
      <c r="BE429" s="179">
        <f t="shared" si="89"/>
        <v>0</v>
      </c>
      <c r="BF429" s="179">
        <f t="shared" si="90"/>
        <v>0</v>
      </c>
      <c r="BG429" s="179">
        <f t="shared" si="91"/>
        <v>0</v>
      </c>
      <c r="BH429" s="179">
        <f t="shared" si="92"/>
        <v>0</v>
      </c>
      <c r="BI429" s="179">
        <f t="shared" si="93"/>
        <v>0</v>
      </c>
      <c r="BJ429" s="53" t="s">
        <v>90</v>
      </c>
      <c r="BK429" s="179">
        <f t="shared" si="94"/>
        <v>0</v>
      </c>
      <c r="BL429" s="53" t="s">
        <v>495</v>
      </c>
      <c r="BM429" s="271" t="s">
        <v>5298</v>
      </c>
    </row>
    <row r="430" spans="2:65" s="74" customFormat="1" ht="16.5" customHeight="1">
      <c r="B430" s="73"/>
      <c r="C430" s="311" t="s">
        <v>2770</v>
      </c>
      <c r="D430" s="311" t="s">
        <v>368</v>
      </c>
      <c r="E430" s="312" t="s">
        <v>7092</v>
      </c>
      <c r="F430" s="313" t="s">
        <v>7093</v>
      </c>
      <c r="G430" s="314" t="s">
        <v>630</v>
      </c>
      <c r="H430" s="315">
        <v>6</v>
      </c>
      <c r="I430" s="26"/>
      <c r="J430" s="266">
        <f t="shared" si="85"/>
        <v>0</v>
      </c>
      <c r="K430" s="267"/>
      <c r="L430" s="73"/>
      <c r="M430" s="27" t="s">
        <v>1</v>
      </c>
      <c r="N430" s="233" t="s">
        <v>43</v>
      </c>
      <c r="P430" s="269">
        <f t="shared" si="86"/>
        <v>0</v>
      </c>
      <c r="Q430" s="269">
        <v>0</v>
      </c>
      <c r="R430" s="269">
        <f t="shared" si="87"/>
        <v>0</v>
      </c>
      <c r="S430" s="269">
        <v>0</v>
      </c>
      <c r="T430" s="270">
        <f t="shared" si="88"/>
        <v>0</v>
      </c>
      <c r="AR430" s="271" t="s">
        <v>495</v>
      </c>
      <c r="AT430" s="271" t="s">
        <v>368</v>
      </c>
      <c r="AU430" s="271" t="s">
        <v>84</v>
      </c>
      <c r="AY430" s="53" t="s">
        <v>366</v>
      </c>
      <c r="BE430" s="179">
        <f t="shared" si="89"/>
        <v>0</v>
      </c>
      <c r="BF430" s="179">
        <f t="shared" si="90"/>
        <v>0</v>
      </c>
      <c r="BG430" s="179">
        <f t="shared" si="91"/>
        <v>0</v>
      </c>
      <c r="BH430" s="179">
        <f t="shared" si="92"/>
        <v>0</v>
      </c>
      <c r="BI430" s="179">
        <f t="shared" si="93"/>
        <v>0</v>
      </c>
      <c r="BJ430" s="53" t="s">
        <v>90</v>
      </c>
      <c r="BK430" s="179">
        <f t="shared" si="94"/>
        <v>0</v>
      </c>
      <c r="BL430" s="53" t="s">
        <v>495</v>
      </c>
      <c r="BM430" s="271" t="s">
        <v>5308</v>
      </c>
    </row>
    <row r="431" spans="2:65" s="74" customFormat="1" ht="16.5" customHeight="1">
      <c r="B431" s="73"/>
      <c r="C431" s="311" t="s">
        <v>2777</v>
      </c>
      <c r="D431" s="311" t="s">
        <v>368</v>
      </c>
      <c r="E431" s="312" t="s">
        <v>7094</v>
      </c>
      <c r="F431" s="313" t="s">
        <v>7095</v>
      </c>
      <c r="G431" s="314" t="s">
        <v>630</v>
      </c>
      <c r="H431" s="315">
        <v>6</v>
      </c>
      <c r="I431" s="26"/>
      <c r="J431" s="266">
        <f t="shared" si="85"/>
        <v>0</v>
      </c>
      <c r="K431" s="267"/>
      <c r="L431" s="73"/>
      <c r="M431" s="27" t="s">
        <v>1</v>
      </c>
      <c r="N431" s="233" t="s">
        <v>43</v>
      </c>
      <c r="P431" s="269">
        <f t="shared" si="86"/>
        <v>0</v>
      </c>
      <c r="Q431" s="269">
        <v>0</v>
      </c>
      <c r="R431" s="269">
        <f t="shared" si="87"/>
        <v>0</v>
      </c>
      <c r="S431" s="269">
        <v>0</v>
      </c>
      <c r="T431" s="270">
        <f t="shared" si="88"/>
        <v>0</v>
      </c>
      <c r="AR431" s="271" t="s">
        <v>495</v>
      </c>
      <c r="AT431" s="271" t="s">
        <v>368</v>
      </c>
      <c r="AU431" s="271" t="s">
        <v>84</v>
      </c>
      <c r="AY431" s="53" t="s">
        <v>366</v>
      </c>
      <c r="BE431" s="179">
        <f t="shared" si="89"/>
        <v>0</v>
      </c>
      <c r="BF431" s="179">
        <f t="shared" si="90"/>
        <v>0</v>
      </c>
      <c r="BG431" s="179">
        <f t="shared" si="91"/>
        <v>0</v>
      </c>
      <c r="BH431" s="179">
        <f t="shared" si="92"/>
        <v>0</v>
      </c>
      <c r="BI431" s="179">
        <f t="shared" si="93"/>
        <v>0</v>
      </c>
      <c r="BJ431" s="53" t="s">
        <v>90</v>
      </c>
      <c r="BK431" s="179">
        <f t="shared" si="94"/>
        <v>0</v>
      </c>
      <c r="BL431" s="53" t="s">
        <v>495</v>
      </c>
      <c r="BM431" s="271" t="s">
        <v>5318</v>
      </c>
    </row>
    <row r="432" spans="2:65" s="74" customFormat="1" ht="33" customHeight="1">
      <c r="B432" s="73"/>
      <c r="C432" s="311" t="s">
        <v>2782</v>
      </c>
      <c r="D432" s="311" t="s">
        <v>368</v>
      </c>
      <c r="E432" s="312" t="s">
        <v>7096</v>
      </c>
      <c r="F432" s="313" t="s">
        <v>7097</v>
      </c>
      <c r="G432" s="314" t="s">
        <v>630</v>
      </c>
      <c r="H432" s="315">
        <v>12</v>
      </c>
      <c r="I432" s="26"/>
      <c r="J432" s="266">
        <f t="shared" si="85"/>
        <v>0</v>
      </c>
      <c r="K432" s="267"/>
      <c r="L432" s="73"/>
      <c r="M432" s="27" t="s">
        <v>1</v>
      </c>
      <c r="N432" s="233" t="s">
        <v>43</v>
      </c>
      <c r="P432" s="269">
        <f t="shared" si="86"/>
        <v>0</v>
      </c>
      <c r="Q432" s="269">
        <v>0</v>
      </c>
      <c r="R432" s="269">
        <f t="shared" si="87"/>
        <v>0</v>
      </c>
      <c r="S432" s="269">
        <v>0</v>
      </c>
      <c r="T432" s="270">
        <f t="shared" si="88"/>
        <v>0</v>
      </c>
      <c r="AR432" s="271" t="s">
        <v>495</v>
      </c>
      <c r="AT432" s="271" t="s">
        <v>368</v>
      </c>
      <c r="AU432" s="271" t="s">
        <v>84</v>
      </c>
      <c r="AY432" s="53" t="s">
        <v>366</v>
      </c>
      <c r="BE432" s="179">
        <f t="shared" si="89"/>
        <v>0</v>
      </c>
      <c r="BF432" s="179">
        <f t="shared" si="90"/>
        <v>0</v>
      </c>
      <c r="BG432" s="179">
        <f t="shared" si="91"/>
        <v>0</v>
      </c>
      <c r="BH432" s="179">
        <f t="shared" si="92"/>
        <v>0</v>
      </c>
      <c r="BI432" s="179">
        <f t="shared" si="93"/>
        <v>0</v>
      </c>
      <c r="BJ432" s="53" t="s">
        <v>90</v>
      </c>
      <c r="BK432" s="179">
        <f t="shared" si="94"/>
        <v>0</v>
      </c>
      <c r="BL432" s="53" t="s">
        <v>495</v>
      </c>
      <c r="BM432" s="271" t="s">
        <v>5328</v>
      </c>
    </row>
    <row r="433" spans="2:65" s="74" customFormat="1" ht="33" customHeight="1">
      <c r="B433" s="73"/>
      <c r="C433" s="260" t="s">
        <v>2789</v>
      </c>
      <c r="D433" s="260" t="s">
        <v>368</v>
      </c>
      <c r="E433" s="261" t="s">
        <v>7098</v>
      </c>
      <c r="F433" s="262" t="s">
        <v>7099</v>
      </c>
      <c r="G433" s="263" t="s">
        <v>6705</v>
      </c>
      <c r="H433" s="264">
        <v>22</v>
      </c>
      <c r="I433" s="26"/>
      <c r="J433" s="266">
        <f t="shared" si="85"/>
        <v>0</v>
      </c>
      <c r="K433" s="267"/>
      <c r="L433" s="73"/>
      <c r="M433" s="27" t="s">
        <v>1</v>
      </c>
      <c r="N433" s="233" t="s">
        <v>43</v>
      </c>
      <c r="P433" s="269">
        <f t="shared" si="86"/>
        <v>0</v>
      </c>
      <c r="Q433" s="269">
        <v>0</v>
      </c>
      <c r="R433" s="269">
        <f t="shared" si="87"/>
        <v>0</v>
      </c>
      <c r="S433" s="269">
        <v>0</v>
      </c>
      <c r="T433" s="270">
        <f t="shared" si="88"/>
        <v>0</v>
      </c>
      <c r="AR433" s="271" t="s">
        <v>495</v>
      </c>
      <c r="AT433" s="271" t="s">
        <v>368</v>
      </c>
      <c r="AU433" s="271" t="s">
        <v>84</v>
      </c>
      <c r="AY433" s="53" t="s">
        <v>366</v>
      </c>
      <c r="BE433" s="179">
        <f t="shared" si="89"/>
        <v>0</v>
      </c>
      <c r="BF433" s="179">
        <f t="shared" si="90"/>
        <v>0</v>
      </c>
      <c r="BG433" s="179">
        <f t="shared" si="91"/>
        <v>0</v>
      </c>
      <c r="BH433" s="179">
        <f t="shared" si="92"/>
        <v>0</v>
      </c>
      <c r="BI433" s="179">
        <f t="shared" si="93"/>
        <v>0</v>
      </c>
      <c r="BJ433" s="53" t="s">
        <v>90</v>
      </c>
      <c r="BK433" s="179">
        <f t="shared" si="94"/>
        <v>0</v>
      </c>
      <c r="BL433" s="53" t="s">
        <v>495</v>
      </c>
      <c r="BM433" s="271" t="s">
        <v>5348</v>
      </c>
    </row>
    <row r="434" spans="2:65" s="74" customFormat="1" ht="37.9" customHeight="1">
      <c r="B434" s="73"/>
      <c r="C434" s="311" t="s">
        <v>2793</v>
      </c>
      <c r="D434" s="311" t="s">
        <v>368</v>
      </c>
      <c r="E434" s="312" t="s">
        <v>7100</v>
      </c>
      <c r="F434" s="313" t="s">
        <v>7048</v>
      </c>
      <c r="G434" s="314" t="s">
        <v>249</v>
      </c>
      <c r="H434" s="315">
        <v>15</v>
      </c>
      <c r="I434" s="26"/>
      <c r="J434" s="266">
        <f t="shared" si="85"/>
        <v>0</v>
      </c>
      <c r="K434" s="267"/>
      <c r="L434" s="73"/>
      <c r="M434" s="27" t="s">
        <v>1</v>
      </c>
      <c r="N434" s="233" t="s">
        <v>43</v>
      </c>
      <c r="P434" s="269">
        <f t="shared" si="86"/>
        <v>0</v>
      </c>
      <c r="Q434" s="269">
        <v>0</v>
      </c>
      <c r="R434" s="269">
        <f t="shared" si="87"/>
        <v>0</v>
      </c>
      <c r="S434" s="269">
        <v>0</v>
      </c>
      <c r="T434" s="270">
        <f t="shared" si="88"/>
        <v>0</v>
      </c>
      <c r="AR434" s="271" t="s">
        <v>495</v>
      </c>
      <c r="AT434" s="271" t="s">
        <v>368</v>
      </c>
      <c r="AU434" s="271" t="s">
        <v>84</v>
      </c>
      <c r="AY434" s="53" t="s">
        <v>366</v>
      </c>
      <c r="BE434" s="179">
        <f t="shared" si="89"/>
        <v>0</v>
      </c>
      <c r="BF434" s="179">
        <f t="shared" si="90"/>
        <v>0</v>
      </c>
      <c r="BG434" s="179">
        <f t="shared" si="91"/>
        <v>0</v>
      </c>
      <c r="BH434" s="179">
        <f t="shared" si="92"/>
        <v>0</v>
      </c>
      <c r="BI434" s="179">
        <f t="shared" si="93"/>
        <v>0</v>
      </c>
      <c r="BJ434" s="53" t="s">
        <v>90</v>
      </c>
      <c r="BK434" s="179">
        <f t="shared" si="94"/>
        <v>0</v>
      </c>
      <c r="BL434" s="53" t="s">
        <v>495</v>
      </c>
      <c r="BM434" s="271" t="s">
        <v>5358</v>
      </c>
    </row>
    <row r="435" spans="2:65" s="74" customFormat="1" ht="24.2" customHeight="1">
      <c r="B435" s="73"/>
      <c r="C435" s="311" t="s">
        <v>2799</v>
      </c>
      <c r="D435" s="311" t="s">
        <v>368</v>
      </c>
      <c r="E435" s="312" t="s">
        <v>7101</v>
      </c>
      <c r="F435" s="313" t="s">
        <v>7102</v>
      </c>
      <c r="G435" s="314" t="s">
        <v>6705</v>
      </c>
      <c r="H435" s="315">
        <v>20</v>
      </c>
      <c r="I435" s="26"/>
      <c r="J435" s="266">
        <f t="shared" si="85"/>
        <v>0</v>
      </c>
      <c r="K435" s="267"/>
      <c r="L435" s="73"/>
      <c r="M435" s="27" t="s">
        <v>1</v>
      </c>
      <c r="N435" s="233" t="s">
        <v>43</v>
      </c>
      <c r="P435" s="269">
        <f t="shared" si="86"/>
        <v>0</v>
      </c>
      <c r="Q435" s="269">
        <v>0</v>
      </c>
      <c r="R435" s="269">
        <f t="shared" si="87"/>
        <v>0</v>
      </c>
      <c r="S435" s="269">
        <v>0</v>
      </c>
      <c r="T435" s="270">
        <f t="shared" si="88"/>
        <v>0</v>
      </c>
      <c r="AR435" s="271" t="s">
        <v>495</v>
      </c>
      <c r="AT435" s="271" t="s">
        <v>368</v>
      </c>
      <c r="AU435" s="271" t="s">
        <v>84</v>
      </c>
      <c r="AY435" s="53" t="s">
        <v>366</v>
      </c>
      <c r="BE435" s="179">
        <f t="shared" si="89"/>
        <v>0</v>
      </c>
      <c r="BF435" s="179">
        <f t="shared" si="90"/>
        <v>0</v>
      </c>
      <c r="BG435" s="179">
        <f t="shared" si="91"/>
        <v>0</v>
      </c>
      <c r="BH435" s="179">
        <f t="shared" si="92"/>
        <v>0</v>
      </c>
      <c r="BI435" s="179">
        <f t="shared" si="93"/>
        <v>0</v>
      </c>
      <c r="BJ435" s="53" t="s">
        <v>90</v>
      </c>
      <c r="BK435" s="179">
        <f t="shared" si="94"/>
        <v>0</v>
      </c>
      <c r="BL435" s="53" t="s">
        <v>495</v>
      </c>
      <c r="BM435" s="271" t="s">
        <v>5368</v>
      </c>
    </row>
    <row r="436" spans="2:65" s="249" customFormat="1" ht="25.9" customHeight="1">
      <c r="B436" s="248"/>
      <c r="D436" s="250" t="s">
        <v>76</v>
      </c>
      <c r="E436" s="251" t="s">
        <v>7103</v>
      </c>
      <c r="F436" s="251" t="s">
        <v>7104</v>
      </c>
      <c r="J436" s="252">
        <f>BK436</f>
        <v>0</v>
      </c>
      <c r="L436" s="248"/>
      <c r="M436" s="253"/>
      <c r="P436" s="254">
        <f>SUM(P437:P440)</f>
        <v>0</v>
      </c>
      <c r="R436" s="254">
        <f>SUM(R437:R440)</f>
        <v>0</v>
      </c>
      <c r="T436" s="255">
        <f>SUM(T437:T440)</f>
        <v>0</v>
      </c>
      <c r="AR436" s="250" t="s">
        <v>84</v>
      </c>
      <c r="AT436" s="256" t="s">
        <v>76</v>
      </c>
      <c r="AU436" s="256" t="s">
        <v>77</v>
      </c>
      <c r="AY436" s="250" t="s">
        <v>366</v>
      </c>
      <c r="BK436" s="257">
        <f>SUM(BK437:BK440)</f>
        <v>0</v>
      </c>
    </row>
    <row r="437" spans="2:65" s="74" customFormat="1" ht="37.9" customHeight="1">
      <c r="B437" s="73"/>
      <c r="C437" s="311" t="s">
        <v>2804</v>
      </c>
      <c r="D437" s="311" t="s">
        <v>368</v>
      </c>
      <c r="E437" s="312" t="s">
        <v>7105</v>
      </c>
      <c r="F437" s="313" t="s">
        <v>7106</v>
      </c>
      <c r="G437" s="314" t="s">
        <v>630</v>
      </c>
      <c r="H437" s="315">
        <v>1</v>
      </c>
      <c r="I437" s="26"/>
      <c r="J437" s="266">
        <f>ROUND(I437*H437,2)</f>
        <v>0</v>
      </c>
      <c r="K437" s="267"/>
      <c r="L437" s="73"/>
      <c r="M437" s="27" t="s">
        <v>1</v>
      </c>
      <c r="N437" s="233" t="s">
        <v>43</v>
      </c>
      <c r="P437" s="269">
        <f>O437*H437</f>
        <v>0</v>
      </c>
      <c r="Q437" s="269">
        <v>0</v>
      </c>
      <c r="R437" s="269">
        <f>Q437*H437</f>
        <v>0</v>
      </c>
      <c r="S437" s="269">
        <v>0</v>
      </c>
      <c r="T437" s="270">
        <f>S437*H437</f>
        <v>0</v>
      </c>
      <c r="AR437" s="271" t="s">
        <v>495</v>
      </c>
      <c r="AT437" s="271" t="s">
        <v>368</v>
      </c>
      <c r="AU437" s="271" t="s">
        <v>84</v>
      </c>
      <c r="AY437" s="53" t="s">
        <v>366</v>
      </c>
      <c r="BE437" s="179">
        <f>IF(N437="základná",J437,0)</f>
        <v>0</v>
      </c>
      <c r="BF437" s="179">
        <f>IF(N437="znížená",J437,0)</f>
        <v>0</v>
      </c>
      <c r="BG437" s="179">
        <f>IF(N437="zákl. prenesená",J437,0)</f>
        <v>0</v>
      </c>
      <c r="BH437" s="179">
        <f>IF(N437="zníž. prenesená",J437,0)</f>
        <v>0</v>
      </c>
      <c r="BI437" s="179">
        <f>IF(N437="nulová",J437,0)</f>
        <v>0</v>
      </c>
      <c r="BJ437" s="53" t="s">
        <v>90</v>
      </c>
      <c r="BK437" s="179">
        <f>ROUND(I437*H437,2)</f>
        <v>0</v>
      </c>
      <c r="BL437" s="53" t="s">
        <v>495</v>
      </c>
      <c r="BM437" s="271" t="s">
        <v>5388</v>
      </c>
    </row>
    <row r="438" spans="2:65" s="74" customFormat="1" ht="16.5" customHeight="1">
      <c r="B438" s="73"/>
      <c r="C438" s="311" t="s">
        <v>2809</v>
      </c>
      <c r="D438" s="311" t="s">
        <v>368</v>
      </c>
      <c r="E438" s="312" t="s">
        <v>7107</v>
      </c>
      <c r="F438" s="313" t="s">
        <v>7108</v>
      </c>
      <c r="G438" s="314" t="s">
        <v>630</v>
      </c>
      <c r="H438" s="315">
        <v>1</v>
      </c>
      <c r="I438" s="26"/>
      <c r="J438" s="266">
        <f>ROUND(I438*H438,2)</f>
        <v>0</v>
      </c>
      <c r="K438" s="267"/>
      <c r="L438" s="73"/>
      <c r="M438" s="27" t="s">
        <v>1</v>
      </c>
      <c r="N438" s="233" t="s">
        <v>43</v>
      </c>
      <c r="P438" s="269">
        <f>O438*H438</f>
        <v>0</v>
      </c>
      <c r="Q438" s="269">
        <v>0</v>
      </c>
      <c r="R438" s="269">
        <f>Q438*H438</f>
        <v>0</v>
      </c>
      <c r="S438" s="269">
        <v>0</v>
      </c>
      <c r="T438" s="270">
        <f>S438*H438</f>
        <v>0</v>
      </c>
      <c r="AR438" s="271" t="s">
        <v>495</v>
      </c>
      <c r="AT438" s="271" t="s">
        <v>368</v>
      </c>
      <c r="AU438" s="271" t="s">
        <v>84</v>
      </c>
      <c r="AY438" s="53" t="s">
        <v>366</v>
      </c>
      <c r="BE438" s="179">
        <f>IF(N438="základná",J438,0)</f>
        <v>0</v>
      </c>
      <c r="BF438" s="179">
        <f>IF(N438="znížená",J438,0)</f>
        <v>0</v>
      </c>
      <c r="BG438" s="179">
        <f>IF(N438="zákl. prenesená",J438,0)</f>
        <v>0</v>
      </c>
      <c r="BH438" s="179">
        <f>IF(N438="zníž. prenesená",J438,0)</f>
        <v>0</v>
      </c>
      <c r="BI438" s="179">
        <f>IF(N438="nulová",J438,0)</f>
        <v>0</v>
      </c>
      <c r="BJ438" s="53" t="s">
        <v>90</v>
      </c>
      <c r="BK438" s="179">
        <f>ROUND(I438*H438,2)</f>
        <v>0</v>
      </c>
      <c r="BL438" s="53" t="s">
        <v>495</v>
      </c>
      <c r="BM438" s="271" t="s">
        <v>5398</v>
      </c>
    </row>
    <row r="439" spans="2:65" s="74" customFormat="1" ht="24.2" customHeight="1">
      <c r="B439" s="73"/>
      <c r="C439" s="260" t="s">
        <v>2814</v>
      </c>
      <c r="D439" s="260" t="s">
        <v>368</v>
      </c>
      <c r="E439" s="261" t="s">
        <v>7109</v>
      </c>
      <c r="F439" s="262" t="s">
        <v>7110</v>
      </c>
      <c r="G439" s="263" t="s">
        <v>6705</v>
      </c>
      <c r="H439" s="264">
        <v>5</v>
      </c>
      <c r="I439" s="26"/>
      <c r="J439" s="266">
        <f>ROUND(I439*H439,2)</f>
        <v>0</v>
      </c>
      <c r="K439" s="267"/>
      <c r="L439" s="73"/>
      <c r="M439" s="27" t="s">
        <v>1</v>
      </c>
      <c r="N439" s="233" t="s">
        <v>43</v>
      </c>
      <c r="P439" s="269">
        <f>O439*H439</f>
        <v>0</v>
      </c>
      <c r="Q439" s="269">
        <v>0</v>
      </c>
      <c r="R439" s="269">
        <f>Q439*H439</f>
        <v>0</v>
      </c>
      <c r="S439" s="269">
        <v>0</v>
      </c>
      <c r="T439" s="270">
        <f>S439*H439</f>
        <v>0</v>
      </c>
      <c r="AR439" s="271" t="s">
        <v>495</v>
      </c>
      <c r="AT439" s="271" t="s">
        <v>368</v>
      </c>
      <c r="AU439" s="271" t="s">
        <v>84</v>
      </c>
      <c r="AY439" s="53" t="s">
        <v>366</v>
      </c>
      <c r="BE439" s="179">
        <f>IF(N439="základná",J439,0)</f>
        <v>0</v>
      </c>
      <c r="BF439" s="179">
        <f>IF(N439="znížená",J439,0)</f>
        <v>0</v>
      </c>
      <c r="BG439" s="179">
        <f>IF(N439="zákl. prenesená",J439,0)</f>
        <v>0</v>
      </c>
      <c r="BH439" s="179">
        <f>IF(N439="zníž. prenesená",J439,0)</f>
        <v>0</v>
      </c>
      <c r="BI439" s="179">
        <f>IF(N439="nulová",J439,0)</f>
        <v>0</v>
      </c>
      <c r="BJ439" s="53" t="s">
        <v>90</v>
      </c>
      <c r="BK439" s="179">
        <f>ROUND(I439*H439,2)</f>
        <v>0</v>
      </c>
      <c r="BL439" s="53" t="s">
        <v>495</v>
      </c>
      <c r="BM439" s="271" t="s">
        <v>5418</v>
      </c>
    </row>
    <row r="440" spans="2:65" s="74" customFormat="1" ht="37.9" customHeight="1">
      <c r="B440" s="73"/>
      <c r="C440" s="311" t="s">
        <v>2819</v>
      </c>
      <c r="D440" s="311" t="s">
        <v>368</v>
      </c>
      <c r="E440" s="312" t="s">
        <v>7111</v>
      </c>
      <c r="F440" s="313" t="s">
        <v>7048</v>
      </c>
      <c r="G440" s="314" t="s">
        <v>249</v>
      </c>
      <c r="H440" s="315">
        <v>3.5</v>
      </c>
      <c r="I440" s="26"/>
      <c r="J440" s="266">
        <f>ROUND(I440*H440,2)</f>
        <v>0</v>
      </c>
      <c r="K440" s="267"/>
      <c r="L440" s="73"/>
      <c r="M440" s="27" t="s">
        <v>1</v>
      </c>
      <c r="N440" s="233" t="s">
        <v>43</v>
      </c>
      <c r="P440" s="269">
        <f>O440*H440</f>
        <v>0</v>
      </c>
      <c r="Q440" s="269">
        <v>0</v>
      </c>
      <c r="R440" s="269">
        <f>Q440*H440</f>
        <v>0</v>
      </c>
      <c r="S440" s="269">
        <v>0</v>
      </c>
      <c r="T440" s="270">
        <f>S440*H440</f>
        <v>0</v>
      </c>
      <c r="AR440" s="271" t="s">
        <v>495</v>
      </c>
      <c r="AT440" s="271" t="s">
        <v>368</v>
      </c>
      <c r="AU440" s="271" t="s">
        <v>84</v>
      </c>
      <c r="AY440" s="53" t="s">
        <v>366</v>
      </c>
      <c r="BE440" s="179">
        <f>IF(N440="základná",J440,0)</f>
        <v>0</v>
      </c>
      <c r="BF440" s="179">
        <f>IF(N440="znížená",J440,0)</f>
        <v>0</v>
      </c>
      <c r="BG440" s="179">
        <f>IF(N440="zákl. prenesená",J440,0)</f>
        <v>0</v>
      </c>
      <c r="BH440" s="179">
        <f>IF(N440="zníž. prenesená",J440,0)</f>
        <v>0</v>
      </c>
      <c r="BI440" s="179">
        <f>IF(N440="nulová",J440,0)</f>
        <v>0</v>
      </c>
      <c r="BJ440" s="53" t="s">
        <v>90</v>
      </c>
      <c r="BK440" s="179">
        <f>ROUND(I440*H440,2)</f>
        <v>0</v>
      </c>
      <c r="BL440" s="53" t="s">
        <v>495</v>
      </c>
      <c r="BM440" s="271" t="s">
        <v>5428</v>
      </c>
    </row>
    <row r="441" spans="2:65" s="249" customFormat="1" ht="25.9" customHeight="1">
      <c r="B441" s="248"/>
      <c r="D441" s="250" t="s">
        <v>76</v>
      </c>
      <c r="E441" s="251" t="s">
        <v>7112</v>
      </c>
      <c r="F441" s="251" t="s">
        <v>6600</v>
      </c>
      <c r="J441" s="252">
        <f>BK441</f>
        <v>0</v>
      </c>
      <c r="L441" s="248"/>
      <c r="M441" s="253"/>
      <c r="P441" s="254">
        <f>SUM(P442:P444)</f>
        <v>0</v>
      </c>
      <c r="R441" s="254">
        <f>SUM(R442:R444)</f>
        <v>0</v>
      </c>
      <c r="T441" s="255">
        <f>SUM(T442:T444)</f>
        <v>0</v>
      </c>
      <c r="AR441" s="250" t="s">
        <v>84</v>
      </c>
      <c r="AT441" s="256" t="s">
        <v>76</v>
      </c>
      <c r="AU441" s="256" t="s">
        <v>77</v>
      </c>
      <c r="AY441" s="250" t="s">
        <v>366</v>
      </c>
      <c r="BK441" s="257">
        <f>SUM(BK442:BK444)</f>
        <v>0</v>
      </c>
    </row>
    <row r="442" spans="2:65" s="74" customFormat="1" ht="24.2" customHeight="1">
      <c r="B442" s="73"/>
      <c r="C442" s="260" t="s">
        <v>2823</v>
      </c>
      <c r="D442" s="260" t="s">
        <v>368</v>
      </c>
      <c r="E442" s="261" t="s">
        <v>7113</v>
      </c>
      <c r="F442" s="262" t="s">
        <v>7114</v>
      </c>
      <c r="G442" s="263" t="s">
        <v>630</v>
      </c>
      <c r="H442" s="264">
        <v>1</v>
      </c>
      <c r="I442" s="26"/>
      <c r="J442" s="266">
        <f>ROUND(I442*H442,2)</f>
        <v>0</v>
      </c>
      <c r="K442" s="267"/>
      <c r="L442" s="73"/>
      <c r="M442" s="27" t="s">
        <v>1</v>
      </c>
      <c r="N442" s="233" t="s">
        <v>43</v>
      </c>
      <c r="P442" s="269">
        <f>O442*H442</f>
        <v>0</v>
      </c>
      <c r="Q442" s="269">
        <v>0</v>
      </c>
      <c r="R442" s="269">
        <f>Q442*H442</f>
        <v>0</v>
      </c>
      <c r="S442" s="269">
        <v>0</v>
      </c>
      <c r="T442" s="270">
        <f>S442*H442</f>
        <v>0</v>
      </c>
      <c r="AR442" s="271" t="s">
        <v>495</v>
      </c>
      <c r="AT442" s="271" t="s">
        <v>368</v>
      </c>
      <c r="AU442" s="271" t="s">
        <v>84</v>
      </c>
      <c r="AY442" s="53" t="s">
        <v>366</v>
      </c>
      <c r="BE442" s="179">
        <f>IF(N442="základná",J442,0)</f>
        <v>0</v>
      </c>
      <c r="BF442" s="179">
        <f>IF(N442="znížená",J442,0)</f>
        <v>0</v>
      </c>
      <c r="BG442" s="179">
        <f>IF(N442="zákl. prenesená",J442,0)</f>
        <v>0</v>
      </c>
      <c r="BH442" s="179">
        <f>IF(N442="zníž. prenesená",J442,0)</f>
        <v>0</v>
      </c>
      <c r="BI442" s="179">
        <f>IF(N442="nulová",J442,0)</f>
        <v>0</v>
      </c>
      <c r="BJ442" s="53" t="s">
        <v>90</v>
      </c>
      <c r="BK442" s="179">
        <f>ROUND(I442*H442,2)</f>
        <v>0</v>
      </c>
      <c r="BL442" s="53" t="s">
        <v>495</v>
      </c>
      <c r="BM442" s="271" t="s">
        <v>5458</v>
      </c>
    </row>
    <row r="443" spans="2:65" s="74" customFormat="1" ht="16.5" customHeight="1">
      <c r="B443" s="73"/>
      <c r="C443" s="260" t="s">
        <v>2827</v>
      </c>
      <c r="D443" s="260" t="s">
        <v>368</v>
      </c>
      <c r="E443" s="261" t="s">
        <v>7115</v>
      </c>
      <c r="F443" s="262" t="s">
        <v>7116</v>
      </c>
      <c r="G443" s="263" t="s">
        <v>630</v>
      </c>
      <c r="H443" s="264">
        <v>1</v>
      </c>
      <c r="I443" s="26"/>
      <c r="J443" s="266">
        <f>ROUND(I443*H443,2)</f>
        <v>0</v>
      </c>
      <c r="K443" s="267"/>
      <c r="L443" s="73"/>
      <c r="M443" s="27" t="s">
        <v>1</v>
      </c>
      <c r="N443" s="233" t="s">
        <v>43</v>
      </c>
      <c r="P443" s="269">
        <f>O443*H443</f>
        <v>0</v>
      </c>
      <c r="Q443" s="269">
        <v>0</v>
      </c>
      <c r="R443" s="269">
        <f>Q443*H443</f>
        <v>0</v>
      </c>
      <c r="S443" s="269">
        <v>0</v>
      </c>
      <c r="T443" s="270">
        <f>S443*H443</f>
        <v>0</v>
      </c>
      <c r="AR443" s="271" t="s">
        <v>495</v>
      </c>
      <c r="AT443" s="271" t="s">
        <v>368</v>
      </c>
      <c r="AU443" s="271" t="s">
        <v>84</v>
      </c>
      <c r="AY443" s="53" t="s">
        <v>366</v>
      </c>
      <c r="BE443" s="179">
        <f>IF(N443="základná",J443,0)</f>
        <v>0</v>
      </c>
      <c r="BF443" s="179">
        <f>IF(N443="znížená",J443,0)</f>
        <v>0</v>
      </c>
      <c r="BG443" s="179">
        <f>IF(N443="zákl. prenesená",J443,0)</f>
        <v>0</v>
      </c>
      <c r="BH443" s="179">
        <f>IF(N443="zníž. prenesená",J443,0)</f>
        <v>0</v>
      </c>
      <c r="BI443" s="179">
        <f>IF(N443="nulová",J443,0)</f>
        <v>0</v>
      </c>
      <c r="BJ443" s="53" t="s">
        <v>90</v>
      </c>
      <c r="BK443" s="179">
        <f>ROUND(I443*H443,2)</f>
        <v>0</v>
      </c>
      <c r="BL443" s="53" t="s">
        <v>495</v>
      </c>
      <c r="BM443" s="271" t="s">
        <v>5468</v>
      </c>
    </row>
    <row r="444" spans="2:65" s="74" customFormat="1" ht="16.5" customHeight="1">
      <c r="B444" s="73"/>
      <c r="C444" s="260" t="s">
        <v>2831</v>
      </c>
      <c r="D444" s="260" t="s">
        <v>368</v>
      </c>
      <c r="E444" s="261" t="s">
        <v>7117</v>
      </c>
      <c r="F444" s="262" t="s">
        <v>7118</v>
      </c>
      <c r="G444" s="263" t="s">
        <v>630</v>
      </c>
      <c r="H444" s="264">
        <v>1</v>
      </c>
      <c r="I444" s="26"/>
      <c r="J444" s="266">
        <f>ROUND(I444*H444,2)</f>
        <v>0</v>
      </c>
      <c r="K444" s="267"/>
      <c r="L444" s="73"/>
      <c r="M444" s="31" t="s">
        <v>1</v>
      </c>
      <c r="N444" s="322" t="s">
        <v>43</v>
      </c>
      <c r="O444" s="323"/>
      <c r="P444" s="324">
        <f>O444*H444</f>
        <v>0</v>
      </c>
      <c r="Q444" s="324">
        <v>0</v>
      </c>
      <c r="R444" s="324">
        <f>Q444*H444</f>
        <v>0</v>
      </c>
      <c r="S444" s="324">
        <v>0</v>
      </c>
      <c r="T444" s="325">
        <f>S444*H444</f>
        <v>0</v>
      </c>
      <c r="AR444" s="271" t="s">
        <v>495</v>
      </c>
      <c r="AT444" s="271" t="s">
        <v>368</v>
      </c>
      <c r="AU444" s="271" t="s">
        <v>84</v>
      </c>
      <c r="AY444" s="53" t="s">
        <v>366</v>
      </c>
      <c r="BE444" s="179">
        <f>IF(N444="základná",J444,0)</f>
        <v>0</v>
      </c>
      <c r="BF444" s="179">
        <f>IF(N444="znížená",J444,0)</f>
        <v>0</v>
      </c>
      <c r="BG444" s="179">
        <f>IF(N444="zákl. prenesená",J444,0)</f>
        <v>0</v>
      </c>
      <c r="BH444" s="179">
        <f>IF(N444="zníž. prenesená",J444,0)</f>
        <v>0</v>
      </c>
      <c r="BI444" s="179">
        <f>IF(N444="nulová",J444,0)</f>
        <v>0</v>
      </c>
      <c r="BJ444" s="53" t="s">
        <v>90</v>
      </c>
      <c r="BK444" s="179">
        <f>ROUND(I444*H444,2)</f>
        <v>0</v>
      </c>
      <c r="BL444" s="53" t="s">
        <v>495</v>
      </c>
      <c r="BM444" s="271" t="s">
        <v>5478</v>
      </c>
    </row>
    <row r="445" spans="2:65" s="74" customFormat="1" ht="6.95" customHeight="1">
      <c r="B445" s="103"/>
      <c r="C445" s="104"/>
      <c r="D445" s="104"/>
      <c r="E445" s="104"/>
      <c r="F445" s="104"/>
      <c r="G445" s="104"/>
      <c r="H445" s="104"/>
      <c r="I445" s="104"/>
      <c r="J445" s="104"/>
      <c r="K445" s="104"/>
      <c r="L445" s="73"/>
    </row>
  </sheetData>
  <sheetProtection algorithmName="SHA-512" hashValue="3fAH7wRc1Fngtz7KHB28r1jOiLsyAEatckhToo9q82GPsZd4pNRHJzH4oHnSvrHfpx8EY9T17PMa2sQH1hmRLA==" saltValue="jNYSLxJHYGHH2U/FEq3e2Q==" spinCount="100000" sheet="1" objects="1" scenarios="1" selectLockedCells="1"/>
  <autoFilter ref="C139:K444" xr:uid="{00000000-0009-0000-0000-000002000000}"/>
  <mergeCells count="17">
    <mergeCell ref="E9:H9"/>
    <mergeCell ref="E11:H11"/>
    <mergeCell ref="E20:H20"/>
    <mergeCell ref="E29:H29"/>
    <mergeCell ref="E132:H132"/>
    <mergeCell ref="L2:V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B2:BM415"/>
  <sheetViews>
    <sheetView showGridLines="0" topLeftCell="A4" workbookViewId="0">
      <selection activeCell="J19" sqref="J19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97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164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7119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</row>
    <row r="20" spans="2:12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J113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ROUND((SUM(BE113:BE120) + SUM(BE142:BE414)),  2)</f>
        <v>0</v>
      </c>
      <c r="G37" s="209"/>
      <c r="H37" s="209"/>
      <c r="I37" s="210">
        <v>0.2</v>
      </c>
      <c r="J37" s="208">
        <f>ROUND(((SUM(BE113:BE120) + SUM(BE142:BE414))*I37),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ROUND((SUM(BF113:BF120) + SUM(BF142:BF414)),  2)</f>
        <v>0</v>
      </c>
      <c r="G38" s="209"/>
      <c r="H38" s="209"/>
      <c r="I38" s="210">
        <v>0.2</v>
      </c>
      <c r="J38" s="208">
        <f>ROUND(((SUM(BF113:BF120) + SUM(BF142:BF414))*I38),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ROUND((SUM(BG113:BG120) + SUM(BG142:BG414)),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ROUND((SUM(BH113:BH120) + SUM(BH142:BH414)),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ROUND((SUM(BI113:BI120) + SUM(BI142:BI414)),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164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E06 - Vykurovanie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47" s="74" customFormat="1" ht="10.35" customHeight="1">
      <c r="B97" s="73"/>
      <c r="L97" s="73"/>
    </row>
    <row r="98" spans="2:47" s="74" customFormat="1" ht="22.9" customHeight="1">
      <c r="B98" s="73"/>
      <c r="C98" s="222" t="s">
        <v>308</v>
      </c>
      <c r="J98" s="205">
        <f>J142</f>
        <v>0</v>
      </c>
      <c r="L98" s="73"/>
      <c r="AU98" s="53" t="s">
        <v>309</v>
      </c>
    </row>
    <row r="99" spans="2:47" s="224" customFormat="1" ht="24.95" customHeight="1">
      <c r="B99" s="223"/>
      <c r="D99" s="225" t="s">
        <v>7120</v>
      </c>
      <c r="E99" s="226"/>
      <c r="F99" s="226"/>
      <c r="G99" s="226"/>
      <c r="H99" s="226"/>
      <c r="I99" s="226"/>
      <c r="J99" s="227">
        <f>J143</f>
        <v>0</v>
      </c>
      <c r="L99" s="223"/>
    </row>
    <row r="100" spans="2:47" s="224" customFormat="1" ht="24.95" customHeight="1">
      <c r="B100" s="223"/>
      <c r="D100" s="225" t="s">
        <v>7121</v>
      </c>
      <c r="E100" s="226"/>
      <c r="F100" s="226"/>
      <c r="G100" s="226"/>
      <c r="H100" s="226"/>
      <c r="I100" s="226"/>
      <c r="J100" s="227">
        <f>J164</f>
        <v>0</v>
      </c>
      <c r="L100" s="223"/>
    </row>
    <row r="101" spans="2:47" s="224" customFormat="1" ht="24.95" customHeight="1">
      <c r="B101" s="223"/>
      <c r="D101" s="225" t="s">
        <v>7122</v>
      </c>
      <c r="E101" s="226"/>
      <c r="F101" s="226"/>
      <c r="G101" s="226"/>
      <c r="H101" s="226"/>
      <c r="I101" s="226"/>
      <c r="J101" s="227">
        <f>J169</f>
        <v>0</v>
      </c>
      <c r="L101" s="223"/>
    </row>
    <row r="102" spans="2:47" s="224" customFormat="1" ht="24.95" customHeight="1">
      <c r="B102" s="223"/>
      <c r="D102" s="225" t="s">
        <v>7123</v>
      </c>
      <c r="E102" s="226"/>
      <c r="F102" s="226"/>
      <c r="G102" s="226"/>
      <c r="H102" s="226"/>
      <c r="I102" s="226"/>
      <c r="J102" s="227">
        <f>J173</f>
        <v>0</v>
      </c>
      <c r="L102" s="223"/>
    </row>
    <row r="103" spans="2:47" s="224" customFormat="1" ht="24.95" customHeight="1">
      <c r="B103" s="223"/>
      <c r="D103" s="225" t="s">
        <v>7124</v>
      </c>
      <c r="E103" s="226"/>
      <c r="F103" s="226"/>
      <c r="G103" s="226"/>
      <c r="H103" s="226"/>
      <c r="I103" s="226"/>
      <c r="J103" s="227">
        <f>J226</f>
        <v>0</v>
      </c>
      <c r="L103" s="223"/>
    </row>
    <row r="104" spans="2:47" s="224" customFormat="1" ht="24.95" customHeight="1">
      <c r="B104" s="223"/>
      <c r="D104" s="225" t="s">
        <v>7125</v>
      </c>
      <c r="E104" s="226"/>
      <c r="F104" s="226"/>
      <c r="G104" s="226"/>
      <c r="H104" s="226"/>
      <c r="I104" s="226"/>
      <c r="J104" s="227">
        <f>J269</f>
        <v>0</v>
      </c>
      <c r="L104" s="223"/>
    </row>
    <row r="105" spans="2:47" s="224" customFormat="1" ht="24.95" customHeight="1">
      <c r="B105" s="223"/>
      <c r="D105" s="225" t="s">
        <v>7126</v>
      </c>
      <c r="E105" s="226"/>
      <c r="F105" s="226"/>
      <c r="G105" s="226"/>
      <c r="H105" s="226"/>
      <c r="I105" s="226"/>
      <c r="J105" s="227">
        <f>J287</f>
        <v>0</v>
      </c>
      <c r="L105" s="223"/>
    </row>
    <row r="106" spans="2:47" s="224" customFormat="1" ht="24.95" customHeight="1">
      <c r="B106" s="223"/>
      <c r="D106" s="225" t="s">
        <v>7127</v>
      </c>
      <c r="E106" s="226"/>
      <c r="F106" s="226"/>
      <c r="G106" s="226"/>
      <c r="H106" s="226"/>
      <c r="I106" s="226"/>
      <c r="J106" s="227">
        <f>J307</f>
        <v>0</v>
      </c>
      <c r="L106" s="223"/>
    </row>
    <row r="107" spans="2:47" s="224" customFormat="1" ht="24.95" customHeight="1">
      <c r="B107" s="223"/>
      <c r="D107" s="225" t="s">
        <v>7128</v>
      </c>
      <c r="E107" s="226"/>
      <c r="F107" s="226"/>
      <c r="G107" s="226"/>
      <c r="H107" s="226"/>
      <c r="I107" s="226"/>
      <c r="J107" s="227">
        <f>J367</f>
        <v>0</v>
      </c>
      <c r="L107" s="223"/>
    </row>
    <row r="108" spans="2:47" s="224" customFormat="1" ht="24.95" customHeight="1">
      <c r="B108" s="223"/>
      <c r="D108" s="225" t="s">
        <v>7129</v>
      </c>
      <c r="E108" s="226"/>
      <c r="F108" s="226"/>
      <c r="G108" s="226"/>
      <c r="H108" s="226"/>
      <c r="I108" s="226"/>
      <c r="J108" s="227">
        <f>J378</f>
        <v>0</v>
      </c>
      <c r="L108" s="223"/>
    </row>
    <row r="109" spans="2:47" s="224" customFormat="1" ht="24.95" customHeight="1">
      <c r="B109" s="223"/>
      <c r="D109" s="225" t="s">
        <v>7130</v>
      </c>
      <c r="E109" s="226"/>
      <c r="F109" s="226"/>
      <c r="G109" s="226"/>
      <c r="H109" s="226"/>
      <c r="I109" s="226"/>
      <c r="J109" s="227">
        <f>J394</f>
        <v>0</v>
      </c>
      <c r="L109" s="223"/>
    </row>
    <row r="110" spans="2:47" s="224" customFormat="1" ht="24.95" customHeight="1">
      <c r="B110" s="223"/>
      <c r="D110" s="225" t="s">
        <v>7131</v>
      </c>
      <c r="E110" s="226"/>
      <c r="F110" s="226"/>
      <c r="G110" s="226"/>
      <c r="H110" s="226"/>
      <c r="I110" s="226"/>
      <c r="J110" s="227">
        <f>J396</f>
        <v>0</v>
      </c>
      <c r="L110" s="223"/>
    </row>
    <row r="111" spans="2:47" s="74" customFormat="1" ht="21.75" customHeight="1">
      <c r="B111" s="73"/>
      <c r="L111" s="73"/>
    </row>
    <row r="112" spans="2:47" s="74" customFormat="1" ht="6.95" customHeight="1">
      <c r="B112" s="73"/>
      <c r="L112" s="73"/>
    </row>
    <row r="113" spans="2:62" s="74" customFormat="1" ht="29.25" customHeight="1">
      <c r="B113" s="73"/>
      <c r="C113" s="222" t="s">
        <v>343</v>
      </c>
      <c r="J113" s="232">
        <f>ROUND(J114 + J115 + J116 + J117 + J118 + J119,2)</f>
        <v>0</v>
      </c>
      <c r="L113" s="73"/>
      <c r="N113" s="233" t="s">
        <v>41</v>
      </c>
    </row>
    <row r="114" spans="2:62" s="74" customFormat="1" ht="18" customHeight="1">
      <c r="B114" s="73"/>
      <c r="D114" s="41" t="s">
        <v>344</v>
      </c>
      <c r="E114" s="48"/>
      <c r="F114" s="48"/>
      <c r="J114" s="17">
        <v>0</v>
      </c>
      <c r="L114" s="73"/>
      <c r="N114" s="235" t="s">
        <v>43</v>
      </c>
      <c r="AY114" s="53" t="s">
        <v>345</v>
      </c>
      <c r="BE114" s="179">
        <f t="shared" ref="BE114:BE119" si="0">IF(N114="základná",J114,0)</f>
        <v>0</v>
      </c>
      <c r="BF114" s="179">
        <f t="shared" ref="BF114:BF119" si="1">IF(N114="znížená",J114,0)</f>
        <v>0</v>
      </c>
      <c r="BG114" s="179">
        <f t="shared" ref="BG114:BG119" si="2">IF(N114="zákl. prenesená",J114,0)</f>
        <v>0</v>
      </c>
      <c r="BH114" s="179">
        <f t="shared" ref="BH114:BH119" si="3">IF(N114="zníž. prenesená",J114,0)</f>
        <v>0</v>
      </c>
      <c r="BI114" s="179">
        <f t="shared" ref="BI114:BI119" si="4">IF(N114="nulová",J114,0)</f>
        <v>0</v>
      </c>
      <c r="BJ114" s="53" t="s">
        <v>90</v>
      </c>
    </row>
    <row r="115" spans="2:62" s="74" customFormat="1" ht="18" customHeight="1">
      <c r="B115" s="73"/>
      <c r="D115" s="41" t="s">
        <v>346</v>
      </c>
      <c r="E115" s="48"/>
      <c r="F115" s="48"/>
      <c r="J115" s="17">
        <v>0</v>
      </c>
      <c r="L115" s="73"/>
      <c r="N115" s="235" t="s">
        <v>43</v>
      </c>
      <c r="AY115" s="53" t="s">
        <v>345</v>
      </c>
      <c r="BE115" s="179">
        <f t="shared" si="0"/>
        <v>0</v>
      </c>
      <c r="BF115" s="179">
        <f t="shared" si="1"/>
        <v>0</v>
      </c>
      <c r="BG115" s="179">
        <f t="shared" si="2"/>
        <v>0</v>
      </c>
      <c r="BH115" s="179">
        <f t="shared" si="3"/>
        <v>0</v>
      </c>
      <c r="BI115" s="179">
        <f t="shared" si="4"/>
        <v>0</v>
      </c>
      <c r="BJ115" s="53" t="s">
        <v>90</v>
      </c>
    </row>
    <row r="116" spans="2:62" s="74" customFormat="1" ht="18" customHeight="1">
      <c r="B116" s="73"/>
      <c r="D116" s="41" t="s">
        <v>347</v>
      </c>
      <c r="E116" s="48"/>
      <c r="F116" s="48"/>
      <c r="J116" s="17">
        <v>0</v>
      </c>
      <c r="L116" s="73"/>
      <c r="N116" s="235" t="s">
        <v>43</v>
      </c>
      <c r="AY116" s="53" t="s">
        <v>345</v>
      </c>
      <c r="BE116" s="179">
        <f t="shared" si="0"/>
        <v>0</v>
      </c>
      <c r="BF116" s="179">
        <f t="shared" si="1"/>
        <v>0</v>
      </c>
      <c r="BG116" s="179">
        <f t="shared" si="2"/>
        <v>0</v>
      </c>
      <c r="BH116" s="179">
        <f t="shared" si="3"/>
        <v>0</v>
      </c>
      <c r="BI116" s="179">
        <f t="shared" si="4"/>
        <v>0</v>
      </c>
      <c r="BJ116" s="53" t="s">
        <v>90</v>
      </c>
    </row>
    <row r="117" spans="2:62" s="74" customFormat="1" ht="18" customHeight="1">
      <c r="B117" s="73"/>
      <c r="D117" s="41" t="s">
        <v>348</v>
      </c>
      <c r="E117" s="48"/>
      <c r="F117" s="48"/>
      <c r="J117" s="17">
        <v>0</v>
      </c>
      <c r="L117" s="73"/>
      <c r="N117" s="235" t="s">
        <v>43</v>
      </c>
      <c r="AY117" s="53" t="s">
        <v>345</v>
      </c>
      <c r="BE117" s="179">
        <f t="shared" si="0"/>
        <v>0</v>
      </c>
      <c r="BF117" s="179">
        <f t="shared" si="1"/>
        <v>0</v>
      </c>
      <c r="BG117" s="179">
        <f t="shared" si="2"/>
        <v>0</v>
      </c>
      <c r="BH117" s="179">
        <f t="shared" si="3"/>
        <v>0</v>
      </c>
      <c r="BI117" s="179">
        <f t="shared" si="4"/>
        <v>0</v>
      </c>
      <c r="BJ117" s="53" t="s">
        <v>90</v>
      </c>
    </row>
    <row r="118" spans="2:62" s="74" customFormat="1" ht="18" customHeight="1">
      <c r="B118" s="73"/>
      <c r="D118" s="41" t="s">
        <v>349</v>
      </c>
      <c r="E118" s="48"/>
      <c r="F118" s="48"/>
      <c r="J118" s="17">
        <v>0</v>
      </c>
      <c r="L118" s="73"/>
      <c r="N118" s="235" t="s">
        <v>43</v>
      </c>
      <c r="AY118" s="53" t="s">
        <v>345</v>
      </c>
      <c r="BE118" s="179">
        <f t="shared" si="0"/>
        <v>0</v>
      </c>
      <c r="BF118" s="179">
        <f t="shared" si="1"/>
        <v>0</v>
      </c>
      <c r="BG118" s="179">
        <f t="shared" si="2"/>
        <v>0</v>
      </c>
      <c r="BH118" s="179">
        <f t="shared" si="3"/>
        <v>0</v>
      </c>
      <c r="BI118" s="179">
        <f t="shared" si="4"/>
        <v>0</v>
      </c>
      <c r="BJ118" s="53" t="s">
        <v>90</v>
      </c>
    </row>
    <row r="119" spans="2:62" s="74" customFormat="1" ht="18" customHeight="1">
      <c r="B119" s="73"/>
      <c r="D119" s="236" t="s">
        <v>350</v>
      </c>
      <c r="J119" s="17">
        <f>ROUND(J32*T119,2)</f>
        <v>0</v>
      </c>
      <c r="L119" s="73"/>
      <c r="N119" s="235" t="s">
        <v>43</v>
      </c>
      <c r="AY119" s="53" t="s">
        <v>351</v>
      </c>
      <c r="BE119" s="179">
        <f t="shared" si="0"/>
        <v>0</v>
      </c>
      <c r="BF119" s="179">
        <f t="shared" si="1"/>
        <v>0</v>
      </c>
      <c r="BG119" s="179">
        <f t="shared" si="2"/>
        <v>0</v>
      </c>
      <c r="BH119" s="179">
        <f t="shared" si="3"/>
        <v>0</v>
      </c>
      <c r="BI119" s="179">
        <f t="shared" si="4"/>
        <v>0</v>
      </c>
      <c r="BJ119" s="53" t="s">
        <v>90</v>
      </c>
    </row>
    <row r="120" spans="2:62" s="74" customFormat="1">
      <c r="B120" s="73"/>
      <c r="L120" s="73"/>
    </row>
    <row r="121" spans="2:62" s="74" customFormat="1" ht="29.25" customHeight="1">
      <c r="B121" s="73"/>
      <c r="C121" s="181" t="s">
        <v>146</v>
      </c>
      <c r="D121" s="182"/>
      <c r="E121" s="182"/>
      <c r="F121" s="182"/>
      <c r="G121" s="182"/>
      <c r="H121" s="182"/>
      <c r="I121" s="182"/>
      <c r="J121" s="237">
        <f>ROUND(J98+J113,2)</f>
        <v>0</v>
      </c>
      <c r="K121" s="182"/>
      <c r="L121" s="73"/>
    </row>
    <row r="122" spans="2:62" s="74" customFormat="1" ht="6.95" customHeight="1">
      <c r="B122" s="103"/>
      <c r="C122" s="104"/>
      <c r="D122" s="104"/>
      <c r="E122" s="104"/>
      <c r="F122" s="104"/>
      <c r="G122" s="104"/>
      <c r="H122" s="104"/>
      <c r="I122" s="104"/>
      <c r="J122" s="104"/>
      <c r="K122" s="104"/>
      <c r="L122" s="73"/>
    </row>
    <row r="126" spans="2:62" s="74" customFormat="1" ht="6.95" customHeight="1">
      <c r="B126" s="105"/>
      <c r="C126" s="106"/>
      <c r="D126" s="106"/>
      <c r="E126" s="106"/>
      <c r="F126" s="106"/>
      <c r="G126" s="106"/>
      <c r="H126" s="106"/>
      <c r="I126" s="106"/>
      <c r="J126" s="106"/>
      <c r="K126" s="106"/>
      <c r="L126" s="73"/>
    </row>
    <row r="127" spans="2:62" s="74" customFormat="1" ht="24.95" customHeight="1">
      <c r="B127" s="73"/>
      <c r="C127" s="57" t="s">
        <v>352</v>
      </c>
      <c r="L127" s="73"/>
    </row>
    <row r="128" spans="2:62" s="74" customFormat="1" ht="6.95" customHeight="1">
      <c r="B128" s="73"/>
      <c r="L128" s="73"/>
    </row>
    <row r="129" spans="2:65" s="74" customFormat="1" ht="12" customHeight="1">
      <c r="B129" s="73"/>
      <c r="C129" s="66" t="s">
        <v>15</v>
      </c>
      <c r="L129" s="73"/>
    </row>
    <row r="130" spans="2:65" s="74" customFormat="1" ht="39.75" customHeight="1">
      <c r="B130" s="73"/>
      <c r="E130" s="195" t="str">
        <f>E7</f>
        <v>REKONŠTRUKCIA OBJEKTU NA VAJANSKÉHO NÁBREŽÍ 10, BRATISLAVA, ADAPTÁCIA OBJEKTU PRE POTREBY VÝUČBY UK</v>
      </c>
      <c r="F130" s="196"/>
      <c r="G130" s="196"/>
      <c r="H130" s="196"/>
      <c r="L130" s="73"/>
    </row>
    <row r="131" spans="2:65" ht="12" customHeight="1">
      <c r="B131" s="56"/>
      <c r="C131" s="66" t="s">
        <v>161</v>
      </c>
      <c r="L131" s="56"/>
    </row>
    <row r="132" spans="2:65" s="74" customFormat="1" ht="16.5" customHeight="1">
      <c r="B132" s="73"/>
      <c r="E132" s="195" t="s">
        <v>164</v>
      </c>
      <c r="F132" s="197"/>
      <c r="G132" s="197"/>
      <c r="H132" s="197"/>
      <c r="L132" s="73"/>
    </row>
    <row r="133" spans="2:65" s="74" customFormat="1" ht="12" customHeight="1">
      <c r="B133" s="73"/>
      <c r="C133" s="66" t="s">
        <v>167</v>
      </c>
      <c r="L133" s="73"/>
    </row>
    <row r="134" spans="2:65" s="74" customFormat="1" ht="16.5" customHeight="1">
      <c r="B134" s="73"/>
      <c r="E134" s="112" t="str">
        <f>E11</f>
        <v>E06 - Vykurovanie</v>
      </c>
      <c r="F134" s="197"/>
      <c r="G134" s="197"/>
      <c r="H134" s="197"/>
      <c r="L134" s="73"/>
    </row>
    <row r="135" spans="2:65" s="74" customFormat="1" ht="6.95" customHeight="1">
      <c r="B135" s="73"/>
      <c r="L135" s="73"/>
    </row>
    <row r="136" spans="2:65" s="74" customFormat="1" ht="12" customHeight="1">
      <c r="B136" s="73"/>
      <c r="C136" s="66" t="s">
        <v>19</v>
      </c>
      <c r="F136" s="67" t="str">
        <f>F14</f>
        <v xml:space="preserve">Vajanského nábrežie 56/10 </v>
      </c>
      <c r="I136" s="66" t="s">
        <v>21</v>
      </c>
      <c r="J136" s="198" t="str">
        <f>IF(J14="","",J14)</f>
        <v>30. 5. 2024</v>
      </c>
      <c r="L136" s="73"/>
    </row>
    <row r="137" spans="2:65" s="74" customFormat="1" ht="6.95" customHeight="1">
      <c r="B137" s="73"/>
      <c r="L137" s="73"/>
    </row>
    <row r="138" spans="2:65" s="74" customFormat="1" ht="15.2" customHeight="1">
      <c r="B138" s="73"/>
      <c r="C138" s="66" t="s">
        <v>23</v>
      </c>
      <c r="F138" s="67" t="str">
        <f>E17</f>
        <v>Univerzita Komenského v Bratislave</v>
      </c>
      <c r="I138" s="66" t="s">
        <v>29</v>
      </c>
      <c r="J138" s="219" t="str">
        <f>E23</f>
        <v xml:space="preserve"> </v>
      </c>
      <c r="L138" s="73"/>
    </row>
    <row r="139" spans="2:65" s="74" customFormat="1" ht="15.2" customHeight="1">
      <c r="B139" s="73"/>
      <c r="C139" s="66" t="s">
        <v>27</v>
      </c>
      <c r="F139" s="67" t="str">
        <f>IF(E20="","",E20)</f>
        <v>Vyplň údaj</v>
      </c>
      <c r="I139" s="66" t="s">
        <v>32</v>
      </c>
      <c r="J139" s="219" t="str">
        <f>E26</f>
        <v>precenil Rosoft,s.r.o.</v>
      </c>
      <c r="L139" s="73"/>
    </row>
    <row r="140" spans="2:65" s="74" customFormat="1" ht="10.35" customHeight="1">
      <c r="B140" s="73"/>
      <c r="L140" s="73"/>
    </row>
    <row r="141" spans="2:65" s="243" customFormat="1" ht="29.25" customHeight="1">
      <c r="B141" s="238"/>
      <c r="C141" s="239" t="s">
        <v>353</v>
      </c>
      <c r="D141" s="240" t="s">
        <v>62</v>
      </c>
      <c r="E141" s="240" t="s">
        <v>58</v>
      </c>
      <c r="F141" s="240" t="s">
        <v>59</v>
      </c>
      <c r="G141" s="240" t="s">
        <v>354</v>
      </c>
      <c r="H141" s="240" t="s">
        <v>355</v>
      </c>
      <c r="I141" s="240" t="s">
        <v>356</v>
      </c>
      <c r="J141" s="241" t="s">
        <v>307</v>
      </c>
      <c r="K141" s="242" t="s">
        <v>357</v>
      </c>
      <c r="L141" s="238"/>
      <c r="M141" s="132" t="s">
        <v>1</v>
      </c>
      <c r="N141" s="133" t="s">
        <v>41</v>
      </c>
      <c r="O141" s="133" t="s">
        <v>358</v>
      </c>
      <c r="P141" s="133" t="s">
        <v>359</v>
      </c>
      <c r="Q141" s="133" t="s">
        <v>360</v>
      </c>
      <c r="R141" s="133" t="s">
        <v>361</v>
      </c>
      <c r="S141" s="133" t="s">
        <v>362</v>
      </c>
      <c r="T141" s="134" t="s">
        <v>363</v>
      </c>
    </row>
    <row r="142" spans="2:65" s="74" customFormat="1" ht="22.9" customHeight="1">
      <c r="B142" s="73"/>
      <c r="C142" s="138" t="s">
        <v>215</v>
      </c>
      <c r="J142" s="244">
        <f>BK142</f>
        <v>0</v>
      </c>
      <c r="L142" s="73"/>
      <c r="M142" s="135"/>
      <c r="N142" s="120"/>
      <c r="O142" s="120"/>
      <c r="P142" s="245">
        <f>P143+P164+P169+P173+P226+P269+P287+P307+P367+P378+P394+P396</f>
        <v>0</v>
      </c>
      <c r="Q142" s="120"/>
      <c r="R142" s="245">
        <f>R143+R164+R169+R173+R226+R269+R287+R307+R367+R378+R394+R396</f>
        <v>0</v>
      </c>
      <c r="S142" s="120"/>
      <c r="T142" s="246">
        <f>T143+T164+T169+T173+T226+T269+T287+T307+T367+T378+T394+T396</f>
        <v>0</v>
      </c>
      <c r="AT142" s="53" t="s">
        <v>76</v>
      </c>
      <c r="AU142" s="53" t="s">
        <v>309</v>
      </c>
      <c r="BK142" s="247">
        <f>BK143+BK164+BK169+BK173+BK226+BK269+BK287+BK307+BK367+BK378+BK394+BK396</f>
        <v>0</v>
      </c>
    </row>
    <row r="143" spans="2:65" s="249" customFormat="1" ht="25.9" customHeight="1">
      <c r="B143" s="248"/>
      <c r="D143" s="250" t="s">
        <v>76</v>
      </c>
      <c r="E143" s="251" t="s">
        <v>6680</v>
      </c>
      <c r="F143" s="251" t="s">
        <v>7132</v>
      </c>
      <c r="J143" s="252">
        <f>BK143</f>
        <v>0</v>
      </c>
      <c r="L143" s="248"/>
      <c r="M143" s="253"/>
      <c r="P143" s="254">
        <f>SUM(P144:P163)</f>
        <v>0</v>
      </c>
      <c r="R143" s="254">
        <f>SUM(R144:R163)</f>
        <v>0</v>
      </c>
      <c r="T143" s="255">
        <f>SUM(T144:T163)</f>
        <v>0</v>
      </c>
      <c r="AR143" s="250" t="s">
        <v>84</v>
      </c>
      <c r="AT143" s="256" t="s">
        <v>76</v>
      </c>
      <c r="AU143" s="256" t="s">
        <v>77</v>
      </c>
      <c r="AY143" s="250" t="s">
        <v>366</v>
      </c>
      <c r="BK143" s="257">
        <f>SUM(BK144:BK163)</f>
        <v>0</v>
      </c>
    </row>
    <row r="144" spans="2:65" s="74" customFormat="1" ht="66.75" customHeight="1">
      <c r="B144" s="73"/>
      <c r="C144" s="260" t="s">
        <v>84</v>
      </c>
      <c r="D144" s="260" t="s">
        <v>368</v>
      </c>
      <c r="E144" s="261" t="s">
        <v>7133</v>
      </c>
      <c r="F144" s="262" t="s">
        <v>7134</v>
      </c>
      <c r="G144" s="263" t="s">
        <v>7135</v>
      </c>
      <c r="H144" s="264">
        <v>1</v>
      </c>
      <c r="I144" s="26"/>
      <c r="J144" s="266">
        <f t="shared" ref="J144:J163" si="5">ROUND(I144*H144,2)</f>
        <v>0</v>
      </c>
      <c r="K144" s="267"/>
      <c r="L144" s="73"/>
      <c r="M144" s="27" t="s">
        <v>1</v>
      </c>
      <c r="N144" s="233" t="s">
        <v>43</v>
      </c>
      <c r="P144" s="269">
        <f t="shared" ref="P144:P163" si="6">O144*H144</f>
        <v>0</v>
      </c>
      <c r="Q144" s="269">
        <v>0</v>
      </c>
      <c r="R144" s="269">
        <f t="shared" ref="R144:R163" si="7">Q144*H144</f>
        <v>0</v>
      </c>
      <c r="S144" s="269">
        <v>0</v>
      </c>
      <c r="T144" s="270">
        <f t="shared" ref="T144:T163" si="8">S144*H144</f>
        <v>0</v>
      </c>
      <c r="AR144" s="271" t="s">
        <v>495</v>
      </c>
      <c r="AT144" s="271" t="s">
        <v>368</v>
      </c>
      <c r="AU144" s="271" t="s">
        <v>84</v>
      </c>
      <c r="AY144" s="53" t="s">
        <v>366</v>
      </c>
      <c r="BE144" s="179">
        <f t="shared" ref="BE144:BE163" si="9">IF(N144="základná",J144,0)</f>
        <v>0</v>
      </c>
      <c r="BF144" s="179">
        <f t="shared" ref="BF144:BF163" si="10">IF(N144="znížená",J144,0)</f>
        <v>0</v>
      </c>
      <c r="BG144" s="179">
        <f t="shared" ref="BG144:BG163" si="11">IF(N144="zákl. prenesená",J144,0)</f>
        <v>0</v>
      </c>
      <c r="BH144" s="179">
        <f t="shared" ref="BH144:BH163" si="12">IF(N144="zníž. prenesená",J144,0)</f>
        <v>0</v>
      </c>
      <c r="BI144" s="179">
        <f t="shared" ref="BI144:BI163" si="13">IF(N144="nulová",J144,0)</f>
        <v>0</v>
      </c>
      <c r="BJ144" s="53" t="s">
        <v>90</v>
      </c>
      <c r="BK144" s="179">
        <f t="shared" ref="BK144:BK163" si="14">ROUND(I144*H144,2)</f>
        <v>0</v>
      </c>
      <c r="BL144" s="53" t="s">
        <v>495</v>
      </c>
      <c r="BM144" s="271" t="s">
        <v>90</v>
      </c>
    </row>
    <row r="145" spans="2:65" s="74" customFormat="1" ht="33" customHeight="1">
      <c r="B145" s="73"/>
      <c r="C145" s="260" t="s">
        <v>90</v>
      </c>
      <c r="D145" s="260" t="s">
        <v>368</v>
      </c>
      <c r="E145" s="261" t="s">
        <v>3623</v>
      </c>
      <c r="F145" s="262" t="s">
        <v>7136</v>
      </c>
      <c r="G145" s="263" t="s">
        <v>7135</v>
      </c>
      <c r="H145" s="264">
        <v>1</v>
      </c>
      <c r="I145" s="26"/>
      <c r="J145" s="266">
        <f t="shared" si="5"/>
        <v>0</v>
      </c>
      <c r="K145" s="267"/>
      <c r="L145" s="73"/>
      <c r="M145" s="27" t="s">
        <v>1</v>
      </c>
      <c r="N145" s="233" t="s">
        <v>43</v>
      </c>
      <c r="P145" s="269">
        <f t="shared" si="6"/>
        <v>0</v>
      </c>
      <c r="Q145" s="269">
        <v>0</v>
      </c>
      <c r="R145" s="269">
        <f t="shared" si="7"/>
        <v>0</v>
      </c>
      <c r="S145" s="269">
        <v>0</v>
      </c>
      <c r="T145" s="270">
        <f t="shared" si="8"/>
        <v>0</v>
      </c>
      <c r="AR145" s="271" t="s">
        <v>495</v>
      </c>
      <c r="AT145" s="271" t="s">
        <v>368</v>
      </c>
      <c r="AU145" s="271" t="s">
        <v>84</v>
      </c>
      <c r="AY145" s="53" t="s">
        <v>366</v>
      </c>
      <c r="BE145" s="179">
        <f t="shared" si="9"/>
        <v>0</v>
      </c>
      <c r="BF145" s="179">
        <f t="shared" si="10"/>
        <v>0</v>
      </c>
      <c r="BG145" s="179">
        <f t="shared" si="11"/>
        <v>0</v>
      </c>
      <c r="BH145" s="179">
        <f t="shared" si="12"/>
        <v>0</v>
      </c>
      <c r="BI145" s="179">
        <f t="shared" si="13"/>
        <v>0</v>
      </c>
      <c r="BJ145" s="53" t="s">
        <v>90</v>
      </c>
      <c r="BK145" s="179">
        <f t="shared" si="14"/>
        <v>0</v>
      </c>
      <c r="BL145" s="53" t="s">
        <v>495</v>
      </c>
      <c r="BM145" s="271" t="s">
        <v>371</v>
      </c>
    </row>
    <row r="146" spans="2:65" s="74" customFormat="1" ht="37.9" customHeight="1">
      <c r="B146" s="73"/>
      <c r="C146" s="260" t="s">
        <v>149</v>
      </c>
      <c r="D146" s="260" t="s">
        <v>368</v>
      </c>
      <c r="E146" s="261" t="s">
        <v>3632</v>
      </c>
      <c r="F146" s="262" t="s">
        <v>7137</v>
      </c>
      <c r="G146" s="263" t="s">
        <v>7135</v>
      </c>
      <c r="H146" s="264">
        <v>1</v>
      </c>
      <c r="I146" s="26"/>
      <c r="J146" s="266">
        <f t="shared" si="5"/>
        <v>0</v>
      </c>
      <c r="K146" s="267"/>
      <c r="L146" s="73"/>
      <c r="M146" s="27" t="s">
        <v>1</v>
      </c>
      <c r="N146" s="233" t="s">
        <v>43</v>
      </c>
      <c r="P146" s="269">
        <f t="shared" si="6"/>
        <v>0</v>
      </c>
      <c r="Q146" s="269">
        <v>0</v>
      </c>
      <c r="R146" s="269">
        <f t="shared" si="7"/>
        <v>0</v>
      </c>
      <c r="S146" s="269">
        <v>0</v>
      </c>
      <c r="T146" s="270">
        <f t="shared" si="8"/>
        <v>0</v>
      </c>
      <c r="AR146" s="271" t="s">
        <v>495</v>
      </c>
      <c r="AT146" s="271" t="s">
        <v>368</v>
      </c>
      <c r="AU146" s="271" t="s">
        <v>84</v>
      </c>
      <c r="AY146" s="53" t="s">
        <v>366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53" t="s">
        <v>90</v>
      </c>
      <c r="BK146" s="179">
        <f t="shared" si="14"/>
        <v>0</v>
      </c>
      <c r="BL146" s="53" t="s">
        <v>495</v>
      </c>
      <c r="BM146" s="271" t="s">
        <v>408</v>
      </c>
    </row>
    <row r="147" spans="2:65" s="74" customFormat="1" ht="49.15" customHeight="1">
      <c r="B147" s="73"/>
      <c r="C147" s="260" t="s">
        <v>371</v>
      </c>
      <c r="D147" s="260" t="s">
        <v>368</v>
      </c>
      <c r="E147" s="261" t="s">
        <v>3650</v>
      </c>
      <c r="F147" s="262" t="s">
        <v>7138</v>
      </c>
      <c r="G147" s="263" t="s">
        <v>630</v>
      </c>
      <c r="H147" s="264">
        <v>1</v>
      </c>
      <c r="I147" s="26"/>
      <c r="J147" s="266">
        <f t="shared" si="5"/>
        <v>0</v>
      </c>
      <c r="K147" s="267"/>
      <c r="L147" s="73"/>
      <c r="M147" s="27" t="s">
        <v>1</v>
      </c>
      <c r="N147" s="233" t="s">
        <v>43</v>
      </c>
      <c r="P147" s="269">
        <f t="shared" si="6"/>
        <v>0</v>
      </c>
      <c r="Q147" s="269">
        <v>0</v>
      </c>
      <c r="R147" s="269">
        <f t="shared" si="7"/>
        <v>0</v>
      </c>
      <c r="S147" s="269">
        <v>0</v>
      </c>
      <c r="T147" s="270">
        <f t="shared" si="8"/>
        <v>0</v>
      </c>
      <c r="AR147" s="271" t="s">
        <v>495</v>
      </c>
      <c r="AT147" s="271" t="s">
        <v>368</v>
      </c>
      <c r="AU147" s="271" t="s">
        <v>84</v>
      </c>
      <c r="AY147" s="53" t="s">
        <v>366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53" t="s">
        <v>90</v>
      </c>
      <c r="BK147" s="179">
        <f t="shared" si="14"/>
        <v>0</v>
      </c>
      <c r="BL147" s="53" t="s">
        <v>495</v>
      </c>
      <c r="BM147" s="271" t="s">
        <v>454</v>
      </c>
    </row>
    <row r="148" spans="2:65" s="74" customFormat="1" ht="24.2" customHeight="1">
      <c r="B148" s="73"/>
      <c r="C148" s="260" t="s">
        <v>399</v>
      </c>
      <c r="D148" s="260" t="s">
        <v>368</v>
      </c>
      <c r="E148" s="261" t="s">
        <v>7139</v>
      </c>
      <c r="F148" s="262" t="s">
        <v>7140</v>
      </c>
      <c r="G148" s="263" t="s">
        <v>630</v>
      </c>
      <c r="H148" s="264">
        <v>1</v>
      </c>
      <c r="I148" s="26"/>
      <c r="J148" s="266">
        <f t="shared" si="5"/>
        <v>0</v>
      </c>
      <c r="K148" s="267"/>
      <c r="L148" s="73"/>
      <c r="M148" s="27" t="s">
        <v>1</v>
      </c>
      <c r="N148" s="233" t="s">
        <v>43</v>
      </c>
      <c r="P148" s="269">
        <f t="shared" si="6"/>
        <v>0</v>
      </c>
      <c r="Q148" s="269">
        <v>0</v>
      </c>
      <c r="R148" s="269">
        <f t="shared" si="7"/>
        <v>0</v>
      </c>
      <c r="S148" s="269">
        <v>0</v>
      </c>
      <c r="T148" s="270">
        <f t="shared" si="8"/>
        <v>0</v>
      </c>
      <c r="AR148" s="271" t="s">
        <v>495</v>
      </c>
      <c r="AT148" s="271" t="s">
        <v>368</v>
      </c>
      <c r="AU148" s="271" t="s">
        <v>84</v>
      </c>
      <c r="AY148" s="53" t="s">
        <v>366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53" t="s">
        <v>90</v>
      </c>
      <c r="BK148" s="179">
        <f t="shared" si="14"/>
        <v>0</v>
      </c>
      <c r="BL148" s="53" t="s">
        <v>495</v>
      </c>
      <c r="BM148" s="271" t="s">
        <v>467</v>
      </c>
    </row>
    <row r="149" spans="2:65" s="74" customFormat="1" ht="24.2" customHeight="1">
      <c r="B149" s="73"/>
      <c r="C149" s="260" t="s">
        <v>408</v>
      </c>
      <c r="D149" s="260" t="s">
        <v>368</v>
      </c>
      <c r="E149" s="261" t="s">
        <v>7141</v>
      </c>
      <c r="F149" s="262" t="s">
        <v>7142</v>
      </c>
      <c r="G149" s="263" t="s">
        <v>630</v>
      </c>
      <c r="H149" s="264">
        <v>1</v>
      </c>
      <c r="I149" s="26"/>
      <c r="J149" s="266">
        <f t="shared" si="5"/>
        <v>0</v>
      </c>
      <c r="K149" s="267"/>
      <c r="L149" s="73"/>
      <c r="M149" s="27" t="s">
        <v>1</v>
      </c>
      <c r="N149" s="233" t="s">
        <v>43</v>
      </c>
      <c r="P149" s="269">
        <f t="shared" si="6"/>
        <v>0</v>
      </c>
      <c r="Q149" s="269">
        <v>0</v>
      </c>
      <c r="R149" s="269">
        <f t="shared" si="7"/>
        <v>0</v>
      </c>
      <c r="S149" s="269">
        <v>0</v>
      </c>
      <c r="T149" s="270">
        <f t="shared" si="8"/>
        <v>0</v>
      </c>
      <c r="AR149" s="271" t="s">
        <v>495</v>
      </c>
      <c r="AT149" s="271" t="s">
        <v>368</v>
      </c>
      <c r="AU149" s="271" t="s">
        <v>84</v>
      </c>
      <c r="AY149" s="53" t="s">
        <v>366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53" t="s">
        <v>90</v>
      </c>
      <c r="BK149" s="179">
        <f t="shared" si="14"/>
        <v>0</v>
      </c>
      <c r="BL149" s="53" t="s">
        <v>495</v>
      </c>
      <c r="BM149" s="271" t="s">
        <v>476</v>
      </c>
    </row>
    <row r="150" spans="2:65" s="74" customFormat="1" ht="24.2" customHeight="1">
      <c r="B150" s="73"/>
      <c r="C150" s="260" t="s">
        <v>449</v>
      </c>
      <c r="D150" s="260" t="s">
        <v>368</v>
      </c>
      <c r="E150" s="261" t="s">
        <v>7143</v>
      </c>
      <c r="F150" s="262" t="s">
        <v>7144</v>
      </c>
      <c r="G150" s="263" t="s">
        <v>630</v>
      </c>
      <c r="H150" s="264">
        <v>1</v>
      </c>
      <c r="I150" s="26"/>
      <c r="J150" s="266">
        <f t="shared" si="5"/>
        <v>0</v>
      </c>
      <c r="K150" s="267"/>
      <c r="L150" s="73"/>
      <c r="M150" s="27" t="s">
        <v>1</v>
      </c>
      <c r="N150" s="233" t="s">
        <v>43</v>
      </c>
      <c r="P150" s="269">
        <f t="shared" si="6"/>
        <v>0</v>
      </c>
      <c r="Q150" s="269">
        <v>0</v>
      </c>
      <c r="R150" s="269">
        <f t="shared" si="7"/>
        <v>0</v>
      </c>
      <c r="S150" s="269">
        <v>0</v>
      </c>
      <c r="T150" s="270">
        <f t="shared" si="8"/>
        <v>0</v>
      </c>
      <c r="AR150" s="271" t="s">
        <v>495</v>
      </c>
      <c r="AT150" s="271" t="s">
        <v>368</v>
      </c>
      <c r="AU150" s="271" t="s">
        <v>84</v>
      </c>
      <c r="AY150" s="53" t="s">
        <v>366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53" t="s">
        <v>90</v>
      </c>
      <c r="BK150" s="179">
        <f t="shared" si="14"/>
        <v>0</v>
      </c>
      <c r="BL150" s="53" t="s">
        <v>495</v>
      </c>
      <c r="BM150" s="271" t="s">
        <v>484</v>
      </c>
    </row>
    <row r="151" spans="2:65" s="74" customFormat="1" ht="24.2" customHeight="1">
      <c r="B151" s="73"/>
      <c r="C151" s="260" t="s">
        <v>454</v>
      </c>
      <c r="D151" s="260" t="s">
        <v>368</v>
      </c>
      <c r="E151" s="261" t="s">
        <v>7145</v>
      </c>
      <c r="F151" s="262" t="s">
        <v>7146</v>
      </c>
      <c r="G151" s="263" t="s">
        <v>630</v>
      </c>
      <c r="H151" s="264">
        <v>2</v>
      </c>
      <c r="I151" s="26"/>
      <c r="J151" s="266">
        <f t="shared" si="5"/>
        <v>0</v>
      </c>
      <c r="K151" s="267"/>
      <c r="L151" s="73"/>
      <c r="M151" s="27" t="s">
        <v>1</v>
      </c>
      <c r="N151" s="233" t="s">
        <v>43</v>
      </c>
      <c r="P151" s="269">
        <f t="shared" si="6"/>
        <v>0</v>
      </c>
      <c r="Q151" s="269">
        <v>0</v>
      </c>
      <c r="R151" s="269">
        <f t="shared" si="7"/>
        <v>0</v>
      </c>
      <c r="S151" s="269">
        <v>0</v>
      </c>
      <c r="T151" s="270">
        <f t="shared" si="8"/>
        <v>0</v>
      </c>
      <c r="AR151" s="271" t="s">
        <v>495</v>
      </c>
      <c r="AT151" s="271" t="s">
        <v>368</v>
      </c>
      <c r="AU151" s="271" t="s">
        <v>84</v>
      </c>
      <c r="AY151" s="53" t="s">
        <v>366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53" t="s">
        <v>90</v>
      </c>
      <c r="BK151" s="179">
        <f t="shared" si="14"/>
        <v>0</v>
      </c>
      <c r="BL151" s="53" t="s">
        <v>495</v>
      </c>
      <c r="BM151" s="271" t="s">
        <v>495</v>
      </c>
    </row>
    <row r="152" spans="2:65" s="74" customFormat="1" ht="24.2" customHeight="1">
      <c r="B152" s="73"/>
      <c r="C152" s="260" t="s">
        <v>462</v>
      </c>
      <c r="D152" s="260" t="s">
        <v>368</v>
      </c>
      <c r="E152" s="261" t="s">
        <v>7147</v>
      </c>
      <c r="F152" s="262" t="s">
        <v>7148</v>
      </c>
      <c r="G152" s="263" t="s">
        <v>630</v>
      </c>
      <c r="H152" s="264">
        <v>1</v>
      </c>
      <c r="I152" s="26"/>
      <c r="J152" s="266">
        <f t="shared" si="5"/>
        <v>0</v>
      </c>
      <c r="K152" s="267"/>
      <c r="L152" s="73"/>
      <c r="M152" s="27" t="s">
        <v>1</v>
      </c>
      <c r="N152" s="233" t="s">
        <v>43</v>
      </c>
      <c r="P152" s="269">
        <f t="shared" si="6"/>
        <v>0</v>
      </c>
      <c r="Q152" s="269">
        <v>0</v>
      </c>
      <c r="R152" s="269">
        <f t="shared" si="7"/>
        <v>0</v>
      </c>
      <c r="S152" s="269">
        <v>0</v>
      </c>
      <c r="T152" s="270">
        <f t="shared" si="8"/>
        <v>0</v>
      </c>
      <c r="AR152" s="271" t="s">
        <v>495</v>
      </c>
      <c r="AT152" s="271" t="s">
        <v>368</v>
      </c>
      <c r="AU152" s="271" t="s">
        <v>84</v>
      </c>
      <c r="AY152" s="53" t="s">
        <v>366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53" t="s">
        <v>90</v>
      </c>
      <c r="BK152" s="179">
        <f t="shared" si="14"/>
        <v>0</v>
      </c>
      <c r="BL152" s="53" t="s">
        <v>495</v>
      </c>
      <c r="BM152" s="271" t="s">
        <v>506</v>
      </c>
    </row>
    <row r="153" spans="2:65" s="74" customFormat="1" ht="33" customHeight="1">
      <c r="B153" s="73"/>
      <c r="C153" s="260" t="s">
        <v>467</v>
      </c>
      <c r="D153" s="260" t="s">
        <v>368</v>
      </c>
      <c r="E153" s="261" t="s">
        <v>7149</v>
      </c>
      <c r="F153" s="262" t="s">
        <v>7150</v>
      </c>
      <c r="G153" s="263" t="s">
        <v>630</v>
      </c>
      <c r="H153" s="264">
        <v>2</v>
      </c>
      <c r="I153" s="26"/>
      <c r="J153" s="266">
        <f t="shared" si="5"/>
        <v>0</v>
      </c>
      <c r="K153" s="267"/>
      <c r="L153" s="73"/>
      <c r="M153" s="27" t="s">
        <v>1</v>
      </c>
      <c r="N153" s="233" t="s">
        <v>43</v>
      </c>
      <c r="P153" s="269">
        <f t="shared" si="6"/>
        <v>0</v>
      </c>
      <c r="Q153" s="269">
        <v>0</v>
      </c>
      <c r="R153" s="269">
        <f t="shared" si="7"/>
        <v>0</v>
      </c>
      <c r="S153" s="269">
        <v>0</v>
      </c>
      <c r="T153" s="270">
        <f t="shared" si="8"/>
        <v>0</v>
      </c>
      <c r="AR153" s="271" t="s">
        <v>495</v>
      </c>
      <c r="AT153" s="271" t="s">
        <v>368</v>
      </c>
      <c r="AU153" s="271" t="s">
        <v>84</v>
      </c>
      <c r="AY153" s="53" t="s">
        <v>366</v>
      </c>
      <c r="BE153" s="179">
        <f t="shared" si="9"/>
        <v>0</v>
      </c>
      <c r="BF153" s="179">
        <f t="shared" si="10"/>
        <v>0</v>
      </c>
      <c r="BG153" s="179">
        <f t="shared" si="11"/>
        <v>0</v>
      </c>
      <c r="BH153" s="179">
        <f t="shared" si="12"/>
        <v>0</v>
      </c>
      <c r="BI153" s="179">
        <f t="shared" si="13"/>
        <v>0</v>
      </c>
      <c r="BJ153" s="53" t="s">
        <v>90</v>
      </c>
      <c r="BK153" s="179">
        <f t="shared" si="14"/>
        <v>0</v>
      </c>
      <c r="BL153" s="53" t="s">
        <v>495</v>
      </c>
      <c r="BM153" s="271" t="s">
        <v>7</v>
      </c>
    </row>
    <row r="154" spans="2:65" s="74" customFormat="1" ht="24.2" customHeight="1">
      <c r="B154" s="73"/>
      <c r="C154" s="260" t="s">
        <v>471</v>
      </c>
      <c r="D154" s="260" t="s">
        <v>368</v>
      </c>
      <c r="E154" s="261" t="s">
        <v>7151</v>
      </c>
      <c r="F154" s="262" t="s">
        <v>7152</v>
      </c>
      <c r="G154" s="263" t="s">
        <v>630</v>
      </c>
      <c r="H154" s="264">
        <v>1</v>
      </c>
      <c r="I154" s="26"/>
      <c r="J154" s="266">
        <f t="shared" si="5"/>
        <v>0</v>
      </c>
      <c r="K154" s="267"/>
      <c r="L154" s="73"/>
      <c r="M154" s="27" t="s">
        <v>1</v>
      </c>
      <c r="N154" s="233" t="s">
        <v>43</v>
      </c>
      <c r="P154" s="269">
        <f t="shared" si="6"/>
        <v>0</v>
      </c>
      <c r="Q154" s="269">
        <v>0</v>
      </c>
      <c r="R154" s="269">
        <f t="shared" si="7"/>
        <v>0</v>
      </c>
      <c r="S154" s="269">
        <v>0</v>
      </c>
      <c r="T154" s="270">
        <f t="shared" si="8"/>
        <v>0</v>
      </c>
      <c r="AR154" s="271" t="s">
        <v>495</v>
      </c>
      <c r="AT154" s="271" t="s">
        <v>368</v>
      </c>
      <c r="AU154" s="271" t="s">
        <v>84</v>
      </c>
      <c r="AY154" s="53" t="s">
        <v>366</v>
      </c>
      <c r="BE154" s="179">
        <f t="shared" si="9"/>
        <v>0</v>
      </c>
      <c r="BF154" s="179">
        <f t="shared" si="10"/>
        <v>0</v>
      </c>
      <c r="BG154" s="179">
        <f t="shared" si="11"/>
        <v>0</v>
      </c>
      <c r="BH154" s="179">
        <f t="shared" si="12"/>
        <v>0</v>
      </c>
      <c r="BI154" s="179">
        <f t="shared" si="13"/>
        <v>0</v>
      </c>
      <c r="BJ154" s="53" t="s">
        <v>90</v>
      </c>
      <c r="BK154" s="179">
        <f t="shared" si="14"/>
        <v>0</v>
      </c>
      <c r="BL154" s="53" t="s">
        <v>495</v>
      </c>
      <c r="BM154" s="271" t="s">
        <v>537</v>
      </c>
    </row>
    <row r="155" spans="2:65" s="74" customFormat="1" ht="37.9" customHeight="1">
      <c r="B155" s="73"/>
      <c r="C155" s="260" t="s">
        <v>476</v>
      </c>
      <c r="D155" s="260" t="s">
        <v>368</v>
      </c>
      <c r="E155" s="261" t="s">
        <v>7153</v>
      </c>
      <c r="F155" s="262" t="s">
        <v>7154</v>
      </c>
      <c r="G155" s="263" t="s">
        <v>630</v>
      </c>
      <c r="H155" s="264">
        <v>1</v>
      </c>
      <c r="I155" s="26"/>
      <c r="J155" s="266">
        <f t="shared" si="5"/>
        <v>0</v>
      </c>
      <c r="K155" s="267"/>
      <c r="L155" s="73"/>
      <c r="M155" s="27" t="s">
        <v>1</v>
      </c>
      <c r="N155" s="233" t="s">
        <v>43</v>
      </c>
      <c r="P155" s="269">
        <f t="shared" si="6"/>
        <v>0</v>
      </c>
      <c r="Q155" s="269">
        <v>0</v>
      </c>
      <c r="R155" s="269">
        <f t="shared" si="7"/>
        <v>0</v>
      </c>
      <c r="S155" s="269">
        <v>0</v>
      </c>
      <c r="T155" s="270">
        <f t="shared" si="8"/>
        <v>0</v>
      </c>
      <c r="AR155" s="271" t="s">
        <v>495</v>
      </c>
      <c r="AT155" s="271" t="s">
        <v>368</v>
      </c>
      <c r="AU155" s="271" t="s">
        <v>84</v>
      </c>
      <c r="AY155" s="53" t="s">
        <v>366</v>
      </c>
      <c r="BE155" s="179">
        <f t="shared" si="9"/>
        <v>0</v>
      </c>
      <c r="BF155" s="179">
        <f t="shared" si="10"/>
        <v>0</v>
      </c>
      <c r="BG155" s="179">
        <f t="shared" si="11"/>
        <v>0</v>
      </c>
      <c r="BH155" s="179">
        <f t="shared" si="12"/>
        <v>0</v>
      </c>
      <c r="BI155" s="179">
        <f t="shared" si="13"/>
        <v>0</v>
      </c>
      <c r="BJ155" s="53" t="s">
        <v>90</v>
      </c>
      <c r="BK155" s="179">
        <f t="shared" si="14"/>
        <v>0</v>
      </c>
      <c r="BL155" s="53" t="s">
        <v>495</v>
      </c>
      <c r="BM155" s="271" t="s">
        <v>548</v>
      </c>
    </row>
    <row r="156" spans="2:65" s="74" customFormat="1" ht="33" customHeight="1">
      <c r="B156" s="73"/>
      <c r="C156" s="260" t="s">
        <v>480</v>
      </c>
      <c r="D156" s="260" t="s">
        <v>368</v>
      </c>
      <c r="E156" s="261" t="s">
        <v>7155</v>
      </c>
      <c r="F156" s="262" t="s">
        <v>7156</v>
      </c>
      <c r="G156" s="263" t="s">
        <v>630</v>
      </c>
      <c r="H156" s="264">
        <v>1</v>
      </c>
      <c r="I156" s="26"/>
      <c r="J156" s="266">
        <f t="shared" si="5"/>
        <v>0</v>
      </c>
      <c r="K156" s="267"/>
      <c r="L156" s="73"/>
      <c r="M156" s="27" t="s">
        <v>1</v>
      </c>
      <c r="N156" s="233" t="s">
        <v>43</v>
      </c>
      <c r="P156" s="269">
        <f t="shared" si="6"/>
        <v>0</v>
      </c>
      <c r="Q156" s="269">
        <v>0</v>
      </c>
      <c r="R156" s="269">
        <f t="shared" si="7"/>
        <v>0</v>
      </c>
      <c r="S156" s="269">
        <v>0</v>
      </c>
      <c r="T156" s="270">
        <f t="shared" si="8"/>
        <v>0</v>
      </c>
      <c r="AR156" s="271" t="s">
        <v>495</v>
      </c>
      <c r="AT156" s="271" t="s">
        <v>368</v>
      </c>
      <c r="AU156" s="271" t="s">
        <v>84</v>
      </c>
      <c r="AY156" s="53" t="s">
        <v>366</v>
      </c>
      <c r="BE156" s="179">
        <f t="shared" si="9"/>
        <v>0</v>
      </c>
      <c r="BF156" s="179">
        <f t="shared" si="10"/>
        <v>0</v>
      </c>
      <c r="BG156" s="179">
        <f t="shared" si="11"/>
        <v>0</v>
      </c>
      <c r="BH156" s="179">
        <f t="shared" si="12"/>
        <v>0</v>
      </c>
      <c r="BI156" s="179">
        <f t="shared" si="13"/>
        <v>0</v>
      </c>
      <c r="BJ156" s="53" t="s">
        <v>90</v>
      </c>
      <c r="BK156" s="179">
        <f t="shared" si="14"/>
        <v>0</v>
      </c>
      <c r="BL156" s="53" t="s">
        <v>495</v>
      </c>
      <c r="BM156" s="271" t="s">
        <v>573</v>
      </c>
    </row>
    <row r="157" spans="2:65" s="74" customFormat="1" ht="24.2" customHeight="1">
      <c r="B157" s="73"/>
      <c r="C157" s="260" t="s">
        <v>484</v>
      </c>
      <c r="D157" s="260" t="s">
        <v>368</v>
      </c>
      <c r="E157" s="261" t="s">
        <v>7157</v>
      </c>
      <c r="F157" s="262" t="s">
        <v>7158</v>
      </c>
      <c r="G157" s="263" t="s">
        <v>630</v>
      </c>
      <c r="H157" s="264">
        <v>1</v>
      </c>
      <c r="I157" s="26"/>
      <c r="J157" s="266">
        <f t="shared" si="5"/>
        <v>0</v>
      </c>
      <c r="K157" s="267"/>
      <c r="L157" s="73"/>
      <c r="M157" s="27" t="s">
        <v>1</v>
      </c>
      <c r="N157" s="233" t="s">
        <v>43</v>
      </c>
      <c r="P157" s="269">
        <f t="shared" si="6"/>
        <v>0</v>
      </c>
      <c r="Q157" s="269">
        <v>0</v>
      </c>
      <c r="R157" s="269">
        <f t="shared" si="7"/>
        <v>0</v>
      </c>
      <c r="S157" s="269">
        <v>0</v>
      </c>
      <c r="T157" s="270">
        <f t="shared" si="8"/>
        <v>0</v>
      </c>
      <c r="AR157" s="271" t="s">
        <v>495</v>
      </c>
      <c r="AT157" s="271" t="s">
        <v>368</v>
      </c>
      <c r="AU157" s="271" t="s">
        <v>84</v>
      </c>
      <c r="AY157" s="53" t="s">
        <v>366</v>
      </c>
      <c r="BE157" s="179">
        <f t="shared" si="9"/>
        <v>0</v>
      </c>
      <c r="BF157" s="179">
        <f t="shared" si="10"/>
        <v>0</v>
      </c>
      <c r="BG157" s="179">
        <f t="shared" si="11"/>
        <v>0</v>
      </c>
      <c r="BH157" s="179">
        <f t="shared" si="12"/>
        <v>0</v>
      </c>
      <c r="BI157" s="179">
        <f t="shared" si="13"/>
        <v>0</v>
      </c>
      <c r="BJ157" s="53" t="s">
        <v>90</v>
      </c>
      <c r="BK157" s="179">
        <f t="shared" si="14"/>
        <v>0</v>
      </c>
      <c r="BL157" s="53" t="s">
        <v>495</v>
      </c>
      <c r="BM157" s="271" t="s">
        <v>584</v>
      </c>
    </row>
    <row r="158" spans="2:65" s="74" customFormat="1" ht="33" customHeight="1">
      <c r="B158" s="73"/>
      <c r="C158" s="260" t="s">
        <v>490</v>
      </c>
      <c r="D158" s="260" t="s">
        <v>368</v>
      </c>
      <c r="E158" s="261" t="s">
        <v>7159</v>
      </c>
      <c r="F158" s="262" t="s">
        <v>7160</v>
      </c>
      <c r="G158" s="263" t="s">
        <v>630</v>
      </c>
      <c r="H158" s="264">
        <v>1</v>
      </c>
      <c r="I158" s="26"/>
      <c r="J158" s="266">
        <f t="shared" si="5"/>
        <v>0</v>
      </c>
      <c r="K158" s="267"/>
      <c r="L158" s="73"/>
      <c r="M158" s="27" t="s">
        <v>1</v>
      </c>
      <c r="N158" s="233" t="s">
        <v>43</v>
      </c>
      <c r="P158" s="269">
        <f t="shared" si="6"/>
        <v>0</v>
      </c>
      <c r="Q158" s="269">
        <v>0</v>
      </c>
      <c r="R158" s="269">
        <f t="shared" si="7"/>
        <v>0</v>
      </c>
      <c r="S158" s="269">
        <v>0</v>
      </c>
      <c r="T158" s="270">
        <f t="shared" si="8"/>
        <v>0</v>
      </c>
      <c r="AR158" s="271" t="s">
        <v>495</v>
      </c>
      <c r="AT158" s="271" t="s">
        <v>368</v>
      </c>
      <c r="AU158" s="271" t="s">
        <v>84</v>
      </c>
      <c r="AY158" s="53" t="s">
        <v>366</v>
      </c>
      <c r="BE158" s="179">
        <f t="shared" si="9"/>
        <v>0</v>
      </c>
      <c r="BF158" s="179">
        <f t="shared" si="10"/>
        <v>0</v>
      </c>
      <c r="BG158" s="179">
        <f t="shared" si="11"/>
        <v>0</v>
      </c>
      <c r="BH158" s="179">
        <f t="shared" si="12"/>
        <v>0</v>
      </c>
      <c r="BI158" s="179">
        <f t="shared" si="13"/>
        <v>0</v>
      </c>
      <c r="BJ158" s="53" t="s">
        <v>90</v>
      </c>
      <c r="BK158" s="179">
        <f t="shared" si="14"/>
        <v>0</v>
      </c>
      <c r="BL158" s="53" t="s">
        <v>495</v>
      </c>
      <c r="BM158" s="271" t="s">
        <v>597</v>
      </c>
    </row>
    <row r="159" spans="2:65" s="74" customFormat="1" ht="37.9" customHeight="1">
      <c r="B159" s="73"/>
      <c r="C159" s="260" t="s">
        <v>495</v>
      </c>
      <c r="D159" s="260" t="s">
        <v>368</v>
      </c>
      <c r="E159" s="261" t="s">
        <v>7161</v>
      </c>
      <c r="F159" s="262" t="s">
        <v>7162</v>
      </c>
      <c r="G159" s="263" t="s">
        <v>630</v>
      </c>
      <c r="H159" s="264">
        <v>1</v>
      </c>
      <c r="I159" s="26"/>
      <c r="J159" s="266">
        <f t="shared" si="5"/>
        <v>0</v>
      </c>
      <c r="K159" s="267"/>
      <c r="L159" s="73"/>
      <c r="M159" s="27" t="s">
        <v>1</v>
      </c>
      <c r="N159" s="233" t="s">
        <v>43</v>
      </c>
      <c r="P159" s="269">
        <f t="shared" si="6"/>
        <v>0</v>
      </c>
      <c r="Q159" s="269">
        <v>0</v>
      </c>
      <c r="R159" s="269">
        <f t="shared" si="7"/>
        <v>0</v>
      </c>
      <c r="S159" s="269">
        <v>0</v>
      </c>
      <c r="T159" s="270">
        <f t="shared" si="8"/>
        <v>0</v>
      </c>
      <c r="AR159" s="271" t="s">
        <v>495</v>
      </c>
      <c r="AT159" s="271" t="s">
        <v>368</v>
      </c>
      <c r="AU159" s="271" t="s">
        <v>84</v>
      </c>
      <c r="AY159" s="53" t="s">
        <v>366</v>
      </c>
      <c r="BE159" s="179">
        <f t="shared" si="9"/>
        <v>0</v>
      </c>
      <c r="BF159" s="179">
        <f t="shared" si="10"/>
        <v>0</v>
      </c>
      <c r="BG159" s="179">
        <f t="shared" si="11"/>
        <v>0</v>
      </c>
      <c r="BH159" s="179">
        <f t="shared" si="12"/>
        <v>0</v>
      </c>
      <c r="BI159" s="179">
        <f t="shared" si="13"/>
        <v>0</v>
      </c>
      <c r="BJ159" s="53" t="s">
        <v>90</v>
      </c>
      <c r="BK159" s="179">
        <f t="shared" si="14"/>
        <v>0</v>
      </c>
      <c r="BL159" s="53" t="s">
        <v>495</v>
      </c>
      <c r="BM159" s="271" t="s">
        <v>608</v>
      </c>
    </row>
    <row r="160" spans="2:65" s="74" customFormat="1" ht="16.5" customHeight="1">
      <c r="B160" s="73"/>
      <c r="C160" s="260" t="s">
        <v>502</v>
      </c>
      <c r="D160" s="260" t="s">
        <v>368</v>
      </c>
      <c r="E160" s="261" t="s">
        <v>7163</v>
      </c>
      <c r="F160" s="262" t="s">
        <v>7164</v>
      </c>
      <c r="G160" s="263" t="s">
        <v>630</v>
      </c>
      <c r="H160" s="264">
        <v>1</v>
      </c>
      <c r="I160" s="26"/>
      <c r="J160" s="266">
        <f t="shared" si="5"/>
        <v>0</v>
      </c>
      <c r="K160" s="267"/>
      <c r="L160" s="73"/>
      <c r="M160" s="27" t="s">
        <v>1</v>
      </c>
      <c r="N160" s="233" t="s">
        <v>43</v>
      </c>
      <c r="P160" s="269">
        <f t="shared" si="6"/>
        <v>0</v>
      </c>
      <c r="Q160" s="269">
        <v>0</v>
      </c>
      <c r="R160" s="269">
        <f t="shared" si="7"/>
        <v>0</v>
      </c>
      <c r="S160" s="269">
        <v>0</v>
      </c>
      <c r="T160" s="270">
        <f t="shared" si="8"/>
        <v>0</v>
      </c>
      <c r="AR160" s="271" t="s">
        <v>495</v>
      </c>
      <c r="AT160" s="271" t="s">
        <v>368</v>
      </c>
      <c r="AU160" s="271" t="s">
        <v>84</v>
      </c>
      <c r="AY160" s="53" t="s">
        <v>366</v>
      </c>
      <c r="BE160" s="179">
        <f t="shared" si="9"/>
        <v>0</v>
      </c>
      <c r="BF160" s="179">
        <f t="shared" si="10"/>
        <v>0</v>
      </c>
      <c r="BG160" s="179">
        <f t="shared" si="11"/>
        <v>0</v>
      </c>
      <c r="BH160" s="179">
        <f t="shared" si="12"/>
        <v>0</v>
      </c>
      <c r="BI160" s="179">
        <f t="shared" si="13"/>
        <v>0</v>
      </c>
      <c r="BJ160" s="53" t="s">
        <v>90</v>
      </c>
      <c r="BK160" s="179">
        <f t="shared" si="14"/>
        <v>0</v>
      </c>
      <c r="BL160" s="53" t="s">
        <v>495</v>
      </c>
      <c r="BM160" s="271" t="s">
        <v>620</v>
      </c>
    </row>
    <row r="161" spans="2:65" s="74" customFormat="1" ht="16.5" customHeight="1">
      <c r="B161" s="73"/>
      <c r="C161" s="260" t="s">
        <v>506</v>
      </c>
      <c r="D161" s="260" t="s">
        <v>368</v>
      </c>
      <c r="E161" s="261" t="s">
        <v>7165</v>
      </c>
      <c r="F161" s="262" t="s">
        <v>7166</v>
      </c>
      <c r="G161" s="263" t="s">
        <v>630</v>
      </c>
      <c r="H161" s="264">
        <v>1</v>
      </c>
      <c r="I161" s="26"/>
      <c r="J161" s="266">
        <f t="shared" si="5"/>
        <v>0</v>
      </c>
      <c r="K161" s="267"/>
      <c r="L161" s="73"/>
      <c r="M161" s="27" t="s">
        <v>1</v>
      </c>
      <c r="N161" s="233" t="s">
        <v>43</v>
      </c>
      <c r="P161" s="269">
        <f t="shared" si="6"/>
        <v>0</v>
      </c>
      <c r="Q161" s="269">
        <v>0</v>
      </c>
      <c r="R161" s="269">
        <f t="shared" si="7"/>
        <v>0</v>
      </c>
      <c r="S161" s="269">
        <v>0</v>
      </c>
      <c r="T161" s="270">
        <f t="shared" si="8"/>
        <v>0</v>
      </c>
      <c r="AR161" s="271" t="s">
        <v>495</v>
      </c>
      <c r="AT161" s="271" t="s">
        <v>368</v>
      </c>
      <c r="AU161" s="271" t="s">
        <v>84</v>
      </c>
      <c r="AY161" s="53" t="s">
        <v>366</v>
      </c>
      <c r="BE161" s="179">
        <f t="shared" si="9"/>
        <v>0</v>
      </c>
      <c r="BF161" s="179">
        <f t="shared" si="10"/>
        <v>0</v>
      </c>
      <c r="BG161" s="179">
        <f t="shared" si="11"/>
        <v>0</v>
      </c>
      <c r="BH161" s="179">
        <f t="shared" si="12"/>
        <v>0</v>
      </c>
      <c r="BI161" s="179">
        <f t="shared" si="13"/>
        <v>0</v>
      </c>
      <c r="BJ161" s="53" t="s">
        <v>90</v>
      </c>
      <c r="BK161" s="179">
        <f t="shared" si="14"/>
        <v>0</v>
      </c>
      <c r="BL161" s="53" t="s">
        <v>495</v>
      </c>
      <c r="BM161" s="271" t="s">
        <v>635</v>
      </c>
    </row>
    <row r="162" spans="2:65" s="74" customFormat="1" ht="16.5" customHeight="1">
      <c r="B162" s="73"/>
      <c r="C162" s="260" t="s">
        <v>514</v>
      </c>
      <c r="D162" s="260" t="s">
        <v>368</v>
      </c>
      <c r="E162" s="261" t="s">
        <v>7167</v>
      </c>
      <c r="F162" s="262" t="s">
        <v>7168</v>
      </c>
      <c r="G162" s="263" t="s">
        <v>630</v>
      </c>
      <c r="H162" s="264">
        <v>1</v>
      </c>
      <c r="I162" s="26"/>
      <c r="J162" s="266">
        <f t="shared" si="5"/>
        <v>0</v>
      </c>
      <c r="K162" s="267"/>
      <c r="L162" s="73"/>
      <c r="M162" s="27" t="s">
        <v>1</v>
      </c>
      <c r="N162" s="233" t="s">
        <v>43</v>
      </c>
      <c r="P162" s="269">
        <f t="shared" si="6"/>
        <v>0</v>
      </c>
      <c r="Q162" s="269">
        <v>0</v>
      </c>
      <c r="R162" s="269">
        <f t="shared" si="7"/>
        <v>0</v>
      </c>
      <c r="S162" s="269">
        <v>0</v>
      </c>
      <c r="T162" s="270">
        <f t="shared" si="8"/>
        <v>0</v>
      </c>
      <c r="AR162" s="271" t="s">
        <v>495</v>
      </c>
      <c r="AT162" s="271" t="s">
        <v>368</v>
      </c>
      <c r="AU162" s="271" t="s">
        <v>84</v>
      </c>
      <c r="AY162" s="53" t="s">
        <v>366</v>
      </c>
      <c r="BE162" s="179">
        <f t="shared" si="9"/>
        <v>0</v>
      </c>
      <c r="BF162" s="179">
        <f t="shared" si="10"/>
        <v>0</v>
      </c>
      <c r="BG162" s="179">
        <f t="shared" si="11"/>
        <v>0</v>
      </c>
      <c r="BH162" s="179">
        <f t="shared" si="12"/>
        <v>0</v>
      </c>
      <c r="BI162" s="179">
        <f t="shared" si="13"/>
        <v>0</v>
      </c>
      <c r="BJ162" s="53" t="s">
        <v>90</v>
      </c>
      <c r="BK162" s="179">
        <f t="shared" si="14"/>
        <v>0</v>
      </c>
      <c r="BL162" s="53" t="s">
        <v>495</v>
      </c>
      <c r="BM162" s="271" t="s">
        <v>673</v>
      </c>
    </row>
    <row r="163" spans="2:65" s="74" customFormat="1" ht="16.5" customHeight="1">
      <c r="B163" s="73"/>
      <c r="C163" s="260" t="s">
        <v>7</v>
      </c>
      <c r="D163" s="260" t="s">
        <v>368</v>
      </c>
      <c r="E163" s="261" t="s">
        <v>7169</v>
      </c>
      <c r="F163" s="262" t="s">
        <v>7170</v>
      </c>
      <c r="G163" s="263" t="s">
        <v>630</v>
      </c>
      <c r="H163" s="264">
        <v>1</v>
      </c>
      <c r="I163" s="26"/>
      <c r="J163" s="266">
        <f t="shared" si="5"/>
        <v>0</v>
      </c>
      <c r="K163" s="267"/>
      <c r="L163" s="73"/>
      <c r="M163" s="27" t="s">
        <v>1</v>
      </c>
      <c r="N163" s="233" t="s">
        <v>43</v>
      </c>
      <c r="P163" s="269">
        <f t="shared" si="6"/>
        <v>0</v>
      </c>
      <c r="Q163" s="269">
        <v>0</v>
      </c>
      <c r="R163" s="269">
        <f t="shared" si="7"/>
        <v>0</v>
      </c>
      <c r="S163" s="269">
        <v>0</v>
      </c>
      <c r="T163" s="270">
        <f t="shared" si="8"/>
        <v>0</v>
      </c>
      <c r="AR163" s="271" t="s">
        <v>495</v>
      </c>
      <c r="AT163" s="271" t="s">
        <v>368</v>
      </c>
      <c r="AU163" s="271" t="s">
        <v>84</v>
      </c>
      <c r="AY163" s="53" t="s">
        <v>366</v>
      </c>
      <c r="BE163" s="179">
        <f t="shared" si="9"/>
        <v>0</v>
      </c>
      <c r="BF163" s="179">
        <f t="shared" si="10"/>
        <v>0</v>
      </c>
      <c r="BG163" s="179">
        <f t="shared" si="11"/>
        <v>0</v>
      </c>
      <c r="BH163" s="179">
        <f t="shared" si="12"/>
        <v>0</v>
      </c>
      <c r="BI163" s="179">
        <f t="shared" si="13"/>
        <v>0</v>
      </c>
      <c r="BJ163" s="53" t="s">
        <v>90</v>
      </c>
      <c r="BK163" s="179">
        <f t="shared" si="14"/>
        <v>0</v>
      </c>
      <c r="BL163" s="53" t="s">
        <v>495</v>
      </c>
      <c r="BM163" s="271" t="s">
        <v>689</v>
      </c>
    </row>
    <row r="164" spans="2:65" s="249" customFormat="1" ht="25.9" customHeight="1">
      <c r="B164" s="248"/>
      <c r="D164" s="250" t="s">
        <v>76</v>
      </c>
      <c r="E164" s="251" t="s">
        <v>6756</v>
      </c>
      <c r="F164" s="251" t="s">
        <v>7171</v>
      </c>
      <c r="J164" s="252">
        <f>BK164</f>
        <v>0</v>
      </c>
      <c r="L164" s="248"/>
      <c r="M164" s="253"/>
      <c r="P164" s="254">
        <f>SUM(P165:P168)</f>
        <v>0</v>
      </c>
      <c r="R164" s="254">
        <f>SUM(R165:R168)</f>
        <v>0</v>
      </c>
      <c r="T164" s="255">
        <f>SUM(T165:T168)</f>
        <v>0</v>
      </c>
      <c r="AR164" s="250" t="s">
        <v>84</v>
      </c>
      <c r="AT164" s="256" t="s">
        <v>76</v>
      </c>
      <c r="AU164" s="256" t="s">
        <v>77</v>
      </c>
      <c r="AY164" s="250" t="s">
        <v>366</v>
      </c>
      <c r="BK164" s="257">
        <f>SUM(BK165:BK168)</f>
        <v>0</v>
      </c>
    </row>
    <row r="165" spans="2:65" s="74" customFormat="1" ht="16.5" customHeight="1">
      <c r="B165" s="73"/>
      <c r="C165" s="260" t="s">
        <v>529</v>
      </c>
      <c r="D165" s="260" t="s">
        <v>368</v>
      </c>
      <c r="E165" s="261" t="s">
        <v>7172</v>
      </c>
      <c r="F165" s="262" t="s">
        <v>7173</v>
      </c>
      <c r="G165" s="263" t="s">
        <v>630</v>
      </c>
      <c r="H165" s="264">
        <v>1</v>
      </c>
      <c r="I165" s="26"/>
      <c r="J165" s="266">
        <f>ROUND(I165*H165,2)</f>
        <v>0</v>
      </c>
      <c r="K165" s="267"/>
      <c r="L165" s="73"/>
      <c r="M165" s="27" t="s">
        <v>1</v>
      </c>
      <c r="N165" s="233" t="s">
        <v>43</v>
      </c>
      <c r="P165" s="269">
        <f>O165*H165</f>
        <v>0</v>
      </c>
      <c r="Q165" s="269">
        <v>0</v>
      </c>
      <c r="R165" s="269">
        <f>Q165*H165</f>
        <v>0</v>
      </c>
      <c r="S165" s="269">
        <v>0</v>
      </c>
      <c r="T165" s="270">
        <f>S165*H165</f>
        <v>0</v>
      </c>
      <c r="AR165" s="271" t="s">
        <v>495</v>
      </c>
      <c r="AT165" s="271" t="s">
        <v>368</v>
      </c>
      <c r="AU165" s="271" t="s">
        <v>84</v>
      </c>
      <c r="AY165" s="53" t="s">
        <v>366</v>
      </c>
      <c r="BE165" s="179">
        <f>IF(N165="základná",J165,0)</f>
        <v>0</v>
      </c>
      <c r="BF165" s="179">
        <f>IF(N165="znížená",J165,0)</f>
        <v>0</v>
      </c>
      <c r="BG165" s="179">
        <f>IF(N165="zákl. prenesená",J165,0)</f>
        <v>0</v>
      </c>
      <c r="BH165" s="179">
        <f>IF(N165="zníž. prenesená",J165,0)</f>
        <v>0</v>
      </c>
      <c r="BI165" s="179">
        <f>IF(N165="nulová",J165,0)</f>
        <v>0</v>
      </c>
      <c r="BJ165" s="53" t="s">
        <v>90</v>
      </c>
      <c r="BK165" s="179">
        <f>ROUND(I165*H165,2)</f>
        <v>0</v>
      </c>
      <c r="BL165" s="53" t="s">
        <v>495</v>
      </c>
      <c r="BM165" s="271" t="s">
        <v>707</v>
      </c>
    </row>
    <row r="166" spans="2:65" s="74" customFormat="1" ht="16.5" customHeight="1">
      <c r="B166" s="73"/>
      <c r="C166" s="260" t="s">
        <v>537</v>
      </c>
      <c r="D166" s="260" t="s">
        <v>368</v>
      </c>
      <c r="E166" s="261" t="s">
        <v>7174</v>
      </c>
      <c r="F166" s="262" t="s">
        <v>7175</v>
      </c>
      <c r="G166" s="263" t="s">
        <v>630</v>
      </c>
      <c r="H166" s="264">
        <v>1</v>
      </c>
      <c r="I166" s="26"/>
      <c r="J166" s="266">
        <f>ROUND(I166*H166,2)</f>
        <v>0</v>
      </c>
      <c r="K166" s="267"/>
      <c r="L166" s="73"/>
      <c r="M166" s="27" t="s">
        <v>1</v>
      </c>
      <c r="N166" s="233" t="s">
        <v>43</v>
      </c>
      <c r="P166" s="269">
        <f>O166*H166</f>
        <v>0</v>
      </c>
      <c r="Q166" s="269">
        <v>0</v>
      </c>
      <c r="R166" s="269">
        <f>Q166*H166</f>
        <v>0</v>
      </c>
      <c r="S166" s="269">
        <v>0</v>
      </c>
      <c r="T166" s="270">
        <f>S166*H166</f>
        <v>0</v>
      </c>
      <c r="AR166" s="271" t="s">
        <v>495</v>
      </c>
      <c r="AT166" s="271" t="s">
        <v>368</v>
      </c>
      <c r="AU166" s="271" t="s">
        <v>84</v>
      </c>
      <c r="AY166" s="53" t="s">
        <v>366</v>
      </c>
      <c r="BE166" s="179">
        <f>IF(N166="základná",J166,0)</f>
        <v>0</v>
      </c>
      <c r="BF166" s="179">
        <f>IF(N166="znížená",J166,0)</f>
        <v>0</v>
      </c>
      <c r="BG166" s="179">
        <f>IF(N166="zákl. prenesená",J166,0)</f>
        <v>0</v>
      </c>
      <c r="BH166" s="179">
        <f>IF(N166="zníž. prenesená",J166,0)</f>
        <v>0</v>
      </c>
      <c r="BI166" s="179">
        <f>IF(N166="nulová",J166,0)</f>
        <v>0</v>
      </c>
      <c r="BJ166" s="53" t="s">
        <v>90</v>
      </c>
      <c r="BK166" s="179">
        <f>ROUND(I166*H166,2)</f>
        <v>0</v>
      </c>
      <c r="BL166" s="53" t="s">
        <v>495</v>
      </c>
      <c r="BM166" s="271" t="s">
        <v>735</v>
      </c>
    </row>
    <row r="167" spans="2:65" s="74" customFormat="1" ht="16.5" customHeight="1">
      <c r="B167" s="73"/>
      <c r="C167" s="260" t="s">
        <v>541</v>
      </c>
      <c r="D167" s="260" t="s">
        <v>368</v>
      </c>
      <c r="E167" s="261" t="s">
        <v>7176</v>
      </c>
      <c r="F167" s="262" t="s">
        <v>7177</v>
      </c>
      <c r="G167" s="263" t="s">
        <v>630</v>
      </c>
      <c r="H167" s="264">
        <v>1</v>
      </c>
      <c r="I167" s="26"/>
      <c r="J167" s="266">
        <f>ROUND(I167*H167,2)</f>
        <v>0</v>
      </c>
      <c r="K167" s="267"/>
      <c r="L167" s="73"/>
      <c r="M167" s="27" t="s">
        <v>1</v>
      </c>
      <c r="N167" s="233" t="s">
        <v>43</v>
      </c>
      <c r="P167" s="269">
        <f>O167*H167</f>
        <v>0</v>
      </c>
      <c r="Q167" s="269">
        <v>0</v>
      </c>
      <c r="R167" s="269">
        <f>Q167*H167</f>
        <v>0</v>
      </c>
      <c r="S167" s="269">
        <v>0</v>
      </c>
      <c r="T167" s="270">
        <f>S167*H167</f>
        <v>0</v>
      </c>
      <c r="AR167" s="271" t="s">
        <v>495</v>
      </c>
      <c r="AT167" s="271" t="s">
        <v>368</v>
      </c>
      <c r="AU167" s="271" t="s">
        <v>84</v>
      </c>
      <c r="AY167" s="53" t="s">
        <v>366</v>
      </c>
      <c r="BE167" s="179">
        <f>IF(N167="základná",J167,0)</f>
        <v>0</v>
      </c>
      <c r="BF167" s="179">
        <f>IF(N167="znížená",J167,0)</f>
        <v>0</v>
      </c>
      <c r="BG167" s="179">
        <f>IF(N167="zákl. prenesená",J167,0)</f>
        <v>0</v>
      </c>
      <c r="BH167" s="179">
        <f>IF(N167="zníž. prenesená",J167,0)</f>
        <v>0</v>
      </c>
      <c r="BI167" s="179">
        <f>IF(N167="nulová",J167,0)</f>
        <v>0</v>
      </c>
      <c r="BJ167" s="53" t="s">
        <v>90</v>
      </c>
      <c r="BK167" s="179">
        <f>ROUND(I167*H167,2)</f>
        <v>0</v>
      </c>
      <c r="BL167" s="53" t="s">
        <v>495</v>
      </c>
      <c r="BM167" s="271" t="s">
        <v>761</v>
      </c>
    </row>
    <row r="168" spans="2:65" s="74" customFormat="1" ht="16.5" customHeight="1">
      <c r="B168" s="73"/>
      <c r="C168" s="260" t="s">
        <v>548</v>
      </c>
      <c r="D168" s="260" t="s">
        <v>368</v>
      </c>
      <c r="E168" s="261" t="s">
        <v>7178</v>
      </c>
      <c r="F168" s="262" t="s">
        <v>7179</v>
      </c>
      <c r="G168" s="263" t="s">
        <v>630</v>
      </c>
      <c r="H168" s="264">
        <v>1</v>
      </c>
      <c r="I168" s="26"/>
      <c r="J168" s="266">
        <f>ROUND(I168*H168,2)</f>
        <v>0</v>
      </c>
      <c r="K168" s="267"/>
      <c r="L168" s="73"/>
      <c r="M168" s="27" t="s">
        <v>1</v>
      </c>
      <c r="N168" s="233" t="s">
        <v>43</v>
      </c>
      <c r="P168" s="269">
        <f>O168*H168</f>
        <v>0</v>
      </c>
      <c r="Q168" s="269">
        <v>0</v>
      </c>
      <c r="R168" s="269">
        <f>Q168*H168</f>
        <v>0</v>
      </c>
      <c r="S168" s="269">
        <v>0</v>
      </c>
      <c r="T168" s="270">
        <f>S168*H168</f>
        <v>0</v>
      </c>
      <c r="AR168" s="271" t="s">
        <v>495</v>
      </c>
      <c r="AT168" s="271" t="s">
        <v>368</v>
      </c>
      <c r="AU168" s="271" t="s">
        <v>84</v>
      </c>
      <c r="AY168" s="53" t="s">
        <v>366</v>
      </c>
      <c r="BE168" s="179">
        <f>IF(N168="základná",J168,0)</f>
        <v>0</v>
      </c>
      <c r="BF168" s="179">
        <f>IF(N168="znížená",J168,0)</f>
        <v>0</v>
      </c>
      <c r="BG168" s="179">
        <f>IF(N168="zákl. prenesená",J168,0)</f>
        <v>0</v>
      </c>
      <c r="BH168" s="179">
        <f>IF(N168="zníž. prenesená",J168,0)</f>
        <v>0</v>
      </c>
      <c r="BI168" s="179">
        <f>IF(N168="nulová",J168,0)</f>
        <v>0</v>
      </c>
      <c r="BJ168" s="53" t="s">
        <v>90</v>
      </c>
      <c r="BK168" s="179">
        <f>ROUND(I168*H168,2)</f>
        <v>0</v>
      </c>
      <c r="BL168" s="53" t="s">
        <v>495</v>
      </c>
      <c r="BM168" s="271" t="s">
        <v>783</v>
      </c>
    </row>
    <row r="169" spans="2:65" s="249" customFormat="1" ht="25.9" customHeight="1">
      <c r="B169" s="248"/>
      <c r="D169" s="250" t="s">
        <v>76</v>
      </c>
      <c r="E169" s="251" t="s">
        <v>7180</v>
      </c>
      <c r="F169" s="251" t="s">
        <v>7181</v>
      </c>
      <c r="J169" s="252">
        <f>BK169</f>
        <v>0</v>
      </c>
      <c r="L169" s="248"/>
      <c r="M169" s="253"/>
      <c r="P169" s="254">
        <f>SUM(P170:P172)</f>
        <v>0</v>
      </c>
      <c r="R169" s="254">
        <f>SUM(R170:R172)</f>
        <v>0</v>
      </c>
      <c r="T169" s="255">
        <f>SUM(T170:T172)</f>
        <v>0</v>
      </c>
      <c r="AR169" s="250" t="s">
        <v>84</v>
      </c>
      <c r="AT169" s="256" t="s">
        <v>76</v>
      </c>
      <c r="AU169" s="256" t="s">
        <v>77</v>
      </c>
      <c r="AY169" s="250" t="s">
        <v>366</v>
      </c>
      <c r="BK169" s="257">
        <f>SUM(BK170:BK172)</f>
        <v>0</v>
      </c>
    </row>
    <row r="170" spans="2:65" s="74" customFormat="1" ht="24.2" customHeight="1">
      <c r="B170" s="73"/>
      <c r="C170" s="260" t="s">
        <v>555</v>
      </c>
      <c r="D170" s="260" t="s">
        <v>368</v>
      </c>
      <c r="E170" s="261" t="s">
        <v>7182</v>
      </c>
      <c r="F170" s="262" t="s">
        <v>7183</v>
      </c>
      <c r="G170" s="263" t="s">
        <v>7135</v>
      </c>
      <c r="H170" s="264">
        <v>5</v>
      </c>
      <c r="I170" s="26"/>
      <c r="J170" s="266">
        <f>ROUND(I170*H170,2)</f>
        <v>0</v>
      </c>
      <c r="K170" s="267"/>
      <c r="L170" s="73"/>
      <c r="M170" s="27" t="s">
        <v>1</v>
      </c>
      <c r="N170" s="233" t="s">
        <v>43</v>
      </c>
      <c r="P170" s="269">
        <f>O170*H170</f>
        <v>0</v>
      </c>
      <c r="Q170" s="269">
        <v>0</v>
      </c>
      <c r="R170" s="269">
        <f>Q170*H170</f>
        <v>0</v>
      </c>
      <c r="S170" s="269">
        <v>0</v>
      </c>
      <c r="T170" s="270">
        <f>S170*H170</f>
        <v>0</v>
      </c>
      <c r="AR170" s="271" t="s">
        <v>495</v>
      </c>
      <c r="AT170" s="271" t="s">
        <v>368</v>
      </c>
      <c r="AU170" s="271" t="s">
        <v>84</v>
      </c>
      <c r="AY170" s="53" t="s">
        <v>366</v>
      </c>
      <c r="BE170" s="179">
        <f>IF(N170="základná",J170,0)</f>
        <v>0</v>
      </c>
      <c r="BF170" s="179">
        <f>IF(N170="znížená",J170,0)</f>
        <v>0</v>
      </c>
      <c r="BG170" s="179">
        <f>IF(N170="zákl. prenesená",J170,0)</f>
        <v>0</v>
      </c>
      <c r="BH170" s="179">
        <f>IF(N170="zníž. prenesená",J170,0)</f>
        <v>0</v>
      </c>
      <c r="BI170" s="179">
        <f>IF(N170="nulová",J170,0)</f>
        <v>0</v>
      </c>
      <c r="BJ170" s="53" t="s">
        <v>90</v>
      </c>
      <c r="BK170" s="179">
        <f>ROUND(I170*H170,2)</f>
        <v>0</v>
      </c>
      <c r="BL170" s="53" t="s">
        <v>495</v>
      </c>
      <c r="BM170" s="271" t="s">
        <v>866</v>
      </c>
    </row>
    <row r="171" spans="2:65" s="74" customFormat="1" ht="24.2" customHeight="1">
      <c r="B171" s="73"/>
      <c r="C171" s="260" t="s">
        <v>573</v>
      </c>
      <c r="D171" s="260" t="s">
        <v>368</v>
      </c>
      <c r="E171" s="261" t="s">
        <v>7184</v>
      </c>
      <c r="F171" s="262" t="s">
        <v>7185</v>
      </c>
      <c r="G171" s="263" t="s">
        <v>7135</v>
      </c>
      <c r="H171" s="264">
        <v>1</v>
      </c>
      <c r="I171" s="26"/>
      <c r="J171" s="266">
        <f>ROUND(I171*H171,2)</f>
        <v>0</v>
      </c>
      <c r="K171" s="267"/>
      <c r="L171" s="73"/>
      <c r="M171" s="27" t="s">
        <v>1</v>
      </c>
      <c r="N171" s="233" t="s">
        <v>43</v>
      </c>
      <c r="P171" s="269">
        <f>O171*H171</f>
        <v>0</v>
      </c>
      <c r="Q171" s="269">
        <v>0</v>
      </c>
      <c r="R171" s="269">
        <f>Q171*H171</f>
        <v>0</v>
      </c>
      <c r="S171" s="269">
        <v>0</v>
      </c>
      <c r="T171" s="270">
        <f>S171*H171</f>
        <v>0</v>
      </c>
      <c r="AR171" s="271" t="s">
        <v>495</v>
      </c>
      <c r="AT171" s="271" t="s">
        <v>368</v>
      </c>
      <c r="AU171" s="271" t="s">
        <v>84</v>
      </c>
      <c r="AY171" s="53" t="s">
        <v>366</v>
      </c>
      <c r="BE171" s="179">
        <f>IF(N171="základná",J171,0)</f>
        <v>0</v>
      </c>
      <c r="BF171" s="179">
        <f>IF(N171="znížená",J171,0)</f>
        <v>0</v>
      </c>
      <c r="BG171" s="179">
        <f>IF(N171="zákl. prenesená",J171,0)</f>
        <v>0</v>
      </c>
      <c r="BH171" s="179">
        <f>IF(N171="zníž. prenesená",J171,0)</f>
        <v>0</v>
      </c>
      <c r="BI171" s="179">
        <f>IF(N171="nulová",J171,0)</f>
        <v>0</v>
      </c>
      <c r="BJ171" s="53" t="s">
        <v>90</v>
      </c>
      <c r="BK171" s="179">
        <f>ROUND(I171*H171,2)</f>
        <v>0</v>
      </c>
      <c r="BL171" s="53" t="s">
        <v>495</v>
      </c>
      <c r="BM171" s="271" t="s">
        <v>882</v>
      </c>
    </row>
    <row r="172" spans="2:65" s="74" customFormat="1" ht="16.5" customHeight="1">
      <c r="B172" s="73"/>
      <c r="C172" s="260" t="s">
        <v>580</v>
      </c>
      <c r="D172" s="260" t="s">
        <v>368</v>
      </c>
      <c r="E172" s="261" t="s">
        <v>7186</v>
      </c>
      <c r="F172" s="262" t="s">
        <v>7187</v>
      </c>
      <c r="G172" s="263" t="s">
        <v>7135</v>
      </c>
      <c r="H172" s="264">
        <v>12</v>
      </c>
      <c r="I172" s="26"/>
      <c r="J172" s="266">
        <f>ROUND(I172*H172,2)</f>
        <v>0</v>
      </c>
      <c r="K172" s="267"/>
      <c r="L172" s="73"/>
      <c r="M172" s="27" t="s">
        <v>1</v>
      </c>
      <c r="N172" s="233" t="s">
        <v>43</v>
      </c>
      <c r="P172" s="269">
        <f>O172*H172</f>
        <v>0</v>
      </c>
      <c r="Q172" s="269">
        <v>0</v>
      </c>
      <c r="R172" s="269">
        <f>Q172*H172</f>
        <v>0</v>
      </c>
      <c r="S172" s="269">
        <v>0</v>
      </c>
      <c r="T172" s="270">
        <f>S172*H172</f>
        <v>0</v>
      </c>
      <c r="AR172" s="271" t="s">
        <v>495</v>
      </c>
      <c r="AT172" s="271" t="s">
        <v>368</v>
      </c>
      <c r="AU172" s="271" t="s">
        <v>84</v>
      </c>
      <c r="AY172" s="53" t="s">
        <v>366</v>
      </c>
      <c r="BE172" s="179">
        <f>IF(N172="základná",J172,0)</f>
        <v>0</v>
      </c>
      <c r="BF172" s="179">
        <f>IF(N172="znížená",J172,0)</f>
        <v>0</v>
      </c>
      <c r="BG172" s="179">
        <f>IF(N172="zákl. prenesená",J172,0)</f>
        <v>0</v>
      </c>
      <c r="BH172" s="179">
        <f>IF(N172="zníž. prenesená",J172,0)</f>
        <v>0</v>
      </c>
      <c r="BI172" s="179">
        <f>IF(N172="nulová",J172,0)</f>
        <v>0</v>
      </c>
      <c r="BJ172" s="53" t="s">
        <v>90</v>
      </c>
      <c r="BK172" s="179">
        <f>ROUND(I172*H172,2)</f>
        <v>0</v>
      </c>
      <c r="BL172" s="53" t="s">
        <v>495</v>
      </c>
      <c r="BM172" s="271" t="s">
        <v>899</v>
      </c>
    </row>
    <row r="173" spans="2:65" s="249" customFormat="1" ht="25.9" customHeight="1">
      <c r="B173" s="248"/>
      <c r="D173" s="250" t="s">
        <v>76</v>
      </c>
      <c r="E173" s="251" t="s">
        <v>6833</v>
      </c>
      <c r="F173" s="251" t="s">
        <v>7188</v>
      </c>
      <c r="J173" s="252">
        <f>BK173</f>
        <v>0</v>
      </c>
      <c r="L173" s="248"/>
      <c r="M173" s="253"/>
      <c r="P173" s="254">
        <f>SUM(P174:P225)</f>
        <v>0</v>
      </c>
      <c r="R173" s="254">
        <f>SUM(R174:R225)</f>
        <v>0</v>
      </c>
      <c r="T173" s="255">
        <f>SUM(T174:T225)</f>
        <v>0</v>
      </c>
      <c r="AR173" s="250" t="s">
        <v>84</v>
      </c>
      <c r="AT173" s="256" t="s">
        <v>76</v>
      </c>
      <c r="AU173" s="256" t="s">
        <v>77</v>
      </c>
      <c r="AY173" s="250" t="s">
        <v>366</v>
      </c>
      <c r="BK173" s="257">
        <f>SUM(BK174:BK225)</f>
        <v>0</v>
      </c>
    </row>
    <row r="174" spans="2:65" s="74" customFormat="1" ht="33" customHeight="1">
      <c r="B174" s="73"/>
      <c r="C174" s="260" t="s">
        <v>584</v>
      </c>
      <c r="D174" s="260" t="s">
        <v>368</v>
      </c>
      <c r="E174" s="261" t="s">
        <v>7189</v>
      </c>
      <c r="F174" s="262" t="s">
        <v>7190</v>
      </c>
      <c r="G174" s="263" t="s">
        <v>630</v>
      </c>
      <c r="H174" s="264">
        <v>20</v>
      </c>
      <c r="I174" s="26"/>
      <c r="J174" s="266">
        <f t="shared" ref="J174:J205" si="15">ROUND(I174*H174,2)</f>
        <v>0</v>
      </c>
      <c r="K174" s="267"/>
      <c r="L174" s="73"/>
      <c r="M174" s="27" t="s">
        <v>1</v>
      </c>
      <c r="N174" s="233" t="s">
        <v>43</v>
      </c>
      <c r="P174" s="269">
        <f t="shared" ref="P174:P205" si="16">O174*H174</f>
        <v>0</v>
      </c>
      <c r="Q174" s="269">
        <v>0</v>
      </c>
      <c r="R174" s="269">
        <f t="shared" ref="R174:R205" si="17">Q174*H174</f>
        <v>0</v>
      </c>
      <c r="S174" s="269">
        <v>0</v>
      </c>
      <c r="T174" s="270">
        <f t="shared" ref="T174:T205" si="18">S174*H174</f>
        <v>0</v>
      </c>
      <c r="AR174" s="271" t="s">
        <v>495</v>
      </c>
      <c r="AT174" s="271" t="s">
        <v>368</v>
      </c>
      <c r="AU174" s="271" t="s">
        <v>84</v>
      </c>
      <c r="AY174" s="53" t="s">
        <v>366</v>
      </c>
      <c r="BE174" s="179">
        <f t="shared" ref="BE174:BE205" si="19">IF(N174="základná",J174,0)</f>
        <v>0</v>
      </c>
      <c r="BF174" s="179">
        <f t="shared" ref="BF174:BF205" si="20">IF(N174="znížená",J174,0)</f>
        <v>0</v>
      </c>
      <c r="BG174" s="179">
        <f t="shared" ref="BG174:BG205" si="21">IF(N174="zákl. prenesená",J174,0)</f>
        <v>0</v>
      </c>
      <c r="BH174" s="179">
        <f t="shared" ref="BH174:BH205" si="22">IF(N174="zníž. prenesená",J174,0)</f>
        <v>0</v>
      </c>
      <c r="BI174" s="179">
        <f t="shared" ref="BI174:BI205" si="23">IF(N174="nulová",J174,0)</f>
        <v>0</v>
      </c>
      <c r="BJ174" s="53" t="s">
        <v>90</v>
      </c>
      <c r="BK174" s="179">
        <f t="shared" ref="BK174:BK205" si="24">ROUND(I174*H174,2)</f>
        <v>0</v>
      </c>
      <c r="BL174" s="53" t="s">
        <v>495</v>
      </c>
      <c r="BM174" s="271" t="s">
        <v>912</v>
      </c>
    </row>
    <row r="175" spans="2:65" s="74" customFormat="1" ht="33" customHeight="1">
      <c r="B175" s="73"/>
      <c r="C175" s="260" t="s">
        <v>591</v>
      </c>
      <c r="D175" s="260" t="s">
        <v>368</v>
      </c>
      <c r="E175" s="261" t="s">
        <v>7191</v>
      </c>
      <c r="F175" s="262" t="s">
        <v>7192</v>
      </c>
      <c r="G175" s="263" t="s">
        <v>630</v>
      </c>
      <c r="H175" s="264">
        <v>4</v>
      </c>
      <c r="I175" s="26"/>
      <c r="J175" s="266">
        <f t="shared" si="15"/>
        <v>0</v>
      </c>
      <c r="K175" s="267"/>
      <c r="L175" s="73"/>
      <c r="M175" s="27" t="s">
        <v>1</v>
      </c>
      <c r="N175" s="233" t="s">
        <v>43</v>
      </c>
      <c r="P175" s="269">
        <f t="shared" si="16"/>
        <v>0</v>
      </c>
      <c r="Q175" s="269">
        <v>0</v>
      </c>
      <c r="R175" s="269">
        <f t="shared" si="17"/>
        <v>0</v>
      </c>
      <c r="S175" s="269">
        <v>0</v>
      </c>
      <c r="T175" s="270">
        <f t="shared" si="18"/>
        <v>0</v>
      </c>
      <c r="AR175" s="271" t="s">
        <v>495</v>
      </c>
      <c r="AT175" s="271" t="s">
        <v>368</v>
      </c>
      <c r="AU175" s="271" t="s">
        <v>84</v>
      </c>
      <c r="AY175" s="53" t="s">
        <v>366</v>
      </c>
      <c r="BE175" s="179">
        <f t="shared" si="19"/>
        <v>0</v>
      </c>
      <c r="BF175" s="179">
        <f t="shared" si="20"/>
        <v>0</v>
      </c>
      <c r="BG175" s="179">
        <f t="shared" si="21"/>
        <v>0</v>
      </c>
      <c r="BH175" s="179">
        <f t="shared" si="22"/>
        <v>0</v>
      </c>
      <c r="BI175" s="179">
        <f t="shared" si="23"/>
        <v>0</v>
      </c>
      <c r="BJ175" s="53" t="s">
        <v>90</v>
      </c>
      <c r="BK175" s="179">
        <f t="shared" si="24"/>
        <v>0</v>
      </c>
      <c r="BL175" s="53" t="s">
        <v>495</v>
      </c>
      <c r="BM175" s="271" t="s">
        <v>925</v>
      </c>
    </row>
    <row r="176" spans="2:65" s="74" customFormat="1" ht="33" customHeight="1">
      <c r="B176" s="73"/>
      <c r="C176" s="260" t="s">
        <v>597</v>
      </c>
      <c r="D176" s="260" t="s">
        <v>368</v>
      </c>
      <c r="E176" s="261" t="s">
        <v>7193</v>
      </c>
      <c r="F176" s="262" t="s">
        <v>7194</v>
      </c>
      <c r="G176" s="263" t="s">
        <v>630</v>
      </c>
      <c r="H176" s="264">
        <v>10</v>
      </c>
      <c r="I176" s="26"/>
      <c r="J176" s="266">
        <f t="shared" si="15"/>
        <v>0</v>
      </c>
      <c r="K176" s="267"/>
      <c r="L176" s="73"/>
      <c r="M176" s="27" t="s">
        <v>1</v>
      </c>
      <c r="N176" s="233" t="s">
        <v>43</v>
      </c>
      <c r="P176" s="269">
        <f t="shared" si="16"/>
        <v>0</v>
      </c>
      <c r="Q176" s="269">
        <v>0</v>
      </c>
      <c r="R176" s="269">
        <f t="shared" si="17"/>
        <v>0</v>
      </c>
      <c r="S176" s="269">
        <v>0</v>
      </c>
      <c r="T176" s="270">
        <f t="shared" si="18"/>
        <v>0</v>
      </c>
      <c r="AR176" s="271" t="s">
        <v>495</v>
      </c>
      <c r="AT176" s="271" t="s">
        <v>368</v>
      </c>
      <c r="AU176" s="271" t="s">
        <v>84</v>
      </c>
      <c r="AY176" s="53" t="s">
        <v>366</v>
      </c>
      <c r="BE176" s="179">
        <f t="shared" si="19"/>
        <v>0</v>
      </c>
      <c r="BF176" s="179">
        <f t="shared" si="20"/>
        <v>0</v>
      </c>
      <c r="BG176" s="179">
        <f t="shared" si="21"/>
        <v>0</v>
      </c>
      <c r="BH176" s="179">
        <f t="shared" si="22"/>
        <v>0</v>
      </c>
      <c r="BI176" s="179">
        <f t="shared" si="23"/>
        <v>0</v>
      </c>
      <c r="BJ176" s="53" t="s">
        <v>90</v>
      </c>
      <c r="BK176" s="179">
        <f t="shared" si="24"/>
        <v>0</v>
      </c>
      <c r="BL176" s="53" t="s">
        <v>495</v>
      </c>
      <c r="BM176" s="271" t="s">
        <v>937</v>
      </c>
    </row>
    <row r="177" spans="2:65" s="74" customFormat="1" ht="33" customHeight="1">
      <c r="B177" s="73"/>
      <c r="C177" s="260" t="s">
        <v>604</v>
      </c>
      <c r="D177" s="260" t="s">
        <v>368</v>
      </c>
      <c r="E177" s="261" t="s">
        <v>7195</v>
      </c>
      <c r="F177" s="262" t="s">
        <v>7196</v>
      </c>
      <c r="G177" s="263" t="s">
        <v>630</v>
      </c>
      <c r="H177" s="264">
        <v>2</v>
      </c>
      <c r="I177" s="26"/>
      <c r="J177" s="266">
        <f t="shared" si="15"/>
        <v>0</v>
      </c>
      <c r="K177" s="267"/>
      <c r="L177" s="73"/>
      <c r="M177" s="27" t="s">
        <v>1</v>
      </c>
      <c r="N177" s="233" t="s">
        <v>43</v>
      </c>
      <c r="P177" s="269">
        <f t="shared" si="16"/>
        <v>0</v>
      </c>
      <c r="Q177" s="269">
        <v>0</v>
      </c>
      <c r="R177" s="269">
        <f t="shared" si="17"/>
        <v>0</v>
      </c>
      <c r="S177" s="269">
        <v>0</v>
      </c>
      <c r="T177" s="270">
        <f t="shared" si="18"/>
        <v>0</v>
      </c>
      <c r="AR177" s="271" t="s">
        <v>495</v>
      </c>
      <c r="AT177" s="271" t="s">
        <v>368</v>
      </c>
      <c r="AU177" s="271" t="s">
        <v>84</v>
      </c>
      <c r="AY177" s="53" t="s">
        <v>366</v>
      </c>
      <c r="BE177" s="179">
        <f t="shared" si="19"/>
        <v>0</v>
      </c>
      <c r="BF177" s="179">
        <f t="shared" si="20"/>
        <v>0</v>
      </c>
      <c r="BG177" s="179">
        <f t="shared" si="21"/>
        <v>0</v>
      </c>
      <c r="BH177" s="179">
        <f t="shared" si="22"/>
        <v>0</v>
      </c>
      <c r="BI177" s="179">
        <f t="shared" si="23"/>
        <v>0</v>
      </c>
      <c r="BJ177" s="53" t="s">
        <v>90</v>
      </c>
      <c r="BK177" s="179">
        <f t="shared" si="24"/>
        <v>0</v>
      </c>
      <c r="BL177" s="53" t="s">
        <v>495</v>
      </c>
      <c r="BM177" s="271" t="s">
        <v>947</v>
      </c>
    </row>
    <row r="178" spans="2:65" s="74" customFormat="1" ht="33" customHeight="1">
      <c r="B178" s="73"/>
      <c r="C178" s="260" t="s">
        <v>608</v>
      </c>
      <c r="D178" s="260" t="s">
        <v>368</v>
      </c>
      <c r="E178" s="261" t="s">
        <v>7197</v>
      </c>
      <c r="F178" s="262" t="s">
        <v>7198</v>
      </c>
      <c r="G178" s="263" t="s">
        <v>630</v>
      </c>
      <c r="H178" s="264">
        <v>3</v>
      </c>
      <c r="I178" s="26"/>
      <c r="J178" s="266">
        <f t="shared" si="15"/>
        <v>0</v>
      </c>
      <c r="K178" s="267"/>
      <c r="L178" s="73"/>
      <c r="M178" s="27" t="s">
        <v>1</v>
      </c>
      <c r="N178" s="233" t="s">
        <v>43</v>
      </c>
      <c r="P178" s="269">
        <f t="shared" si="16"/>
        <v>0</v>
      </c>
      <c r="Q178" s="269">
        <v>0</v>
      </c>
      <c r="R178" s="269">
        <f t="shared" si="17"/>
        <v>0</v>
      </c>
      <c r="S178" s="269">
        <v>0</v>
      </c>
      <c r="T178" s="270">
        <f t="shared" si="18"/>
        <v>0</v>
      </c>
      <c r="AR178" s="271" t="s">
        <v>495</v>
      </c>
      <c r="AT178" s="271" t="s">
        <v>368</v>
      </c>
      <c r="AU178" s="271" t="s">
        <v>84</v>
      </c>
      <c r="AY178" s="53" t="s">
        <v>366</v>
      </c>
      <c r="BE178" s="179">
        <f t="shared" si="19"/>
        <v>0</v>
      </c>
      <c r="BF178" s="179">
        <f t="shared" si="20"/>
        <v>0</v>
      </c>
      <c r="BG178" s="179">
        <f t="shared" si="21"/>
        <v>0</v>
      </c>
      <c r="BH178" s="179">
        <f t="shared" si="22"/>
        <v>0</v>
      </c>
      <c r="BI178" s="179">
        <f t="shared" si="23"/>
        <v>0</v>
      </c>
      <c r="BJ178" s="53" t="s">
        <v>90</v>
      </c>
      <c r="BK178" s="179">
        <f t="shared" si="24"/>
        <v>0</v>
      </c>
      <c r="BL178" s="53" t="s">
        <v>495</v>
      </c>
      <c r="BM178" s="271" t="s">
        <v>1003</v>
      </c>
    </row>
    <row r="179" spans="2:65" s="74" customFormat="1" ht="33" customHeight="1">
      <c r="B179" s="73"/>
      <c r="C179" s="260" t="s">
        <v>615</v>
      </c>
      <c r="D179" s="260" t="s">
        <v>368</v>
      </c>
      <c r="E179" s="261" t="s">
        <v>7199</v>
      </c>
      <c r="F179" s="262" t="s">
        <v>7200</v>
      </c>
      <c r="G179" s="263" t="s">
        <v>630</v>
      </c>
      <c r="H179" s="264">
        <v>3</v>
      </c>
      <c r="I179" s="26"/>
      <c r="J179" s="266">
        <f t="shared" si="15"/>
        <v>0</v>
      </c>
      <c r="K179" s="267"/>
      <c r="L179" s="73"/>
      <c r="M179" s="27" t="s">
        <v>1</v>
      </c>
      <c r="N179" s="233" t="s">
        <v>43</v>
      </c>
      <c r="P179" s="269">
        <f t="shared" si="16"/>
        <v>0</v>
      </c>
      <c r="Q179" s="269">
        <v>0</v>
      </c>
      <c r="R179" s="269">
        <f t="shared" si="17"/>
        <v>0</v>
      </c>
      <c r="S179" s="269">
        <v>0</v>
      </c>
      <c r="T179" s="270">
        <f t="shared" si="18"/>
        <v>0</v>
      </c>
      <c r="AR179" s="271" t="s">
        <v>495</v>
      </c>
      <c r="AT179" s="271" t="s">
        <v>368</v>
      </c>
      <c r="AU179" s="271" t="s">
        <v>84</v>
      </c>
      <c r="AY179" s="53" t="s">
        <v>366</v>
      </c>
      <c r="BE179" s="179">
        <f t="shared" si="19"/>
        <v>0</v>
      </c>
      <c r="BF179" s="179">
        <f t="shared" si="20"/>
        <v>0</v>
      </c>
      <c r="BG179" s="179">
        <f t="shared" si="21"/>
        <v>0</v>
      </c>
      <c r="BH179" s="179">
        <f t="shared" si="22"/>
        <v>0</v>
      </c>
      <c r="BI179" s="179">
        <f t="shared" si="23"/>
        <v>0</v>
      </c>
      <c r="BJ179" s="53" t="s">
        <v>90</v>
      </c>
      <c r="BK179" s="179">
        <f t="shared" si="24"/>
        <v>0</v>
      </c>
      <c r="BL179" s="53" t="s">
        <v>495</v>
      </c>
      <c r="BM179" s="271" t="s">
        <v>1027</v>
      </c>
    </row>
    <row r="180" spans="2:65" s="74" customFormat="1" ht="33" customHeight="1">
      <c r="B180" s="73"/>
      <c r="C180" s="260" t="s">
        <v>620</v>
      </c>
      <c r="D180" s="260" t="s">
        <v>368</v>
      </c>
      <c r="E180" s="261" t="s">
        <v>7201</v>
      </c>
      <c r="F180" s="262" t="s">
        <v>7202</v>
      </c>
      <c r="G180" s="263" t="s">
        <v>630</v>
      </c>
      <c r="H180" s="264">
        <v>2</v>
      </c>
      <c r="I180" s="26"/>
      <c r="J180" s="266">
        <f t="shared" si="15"/>
        <v>0</v>
      </c>
      <c r="K180" s="267"/>
      <c r="L180" s="73"/>
      <c r="M180" s="27" t="s">
        <v>1</v>
      </c>
      <c r="N180" s="233" t="s">
        <v>43</v>
      </c>
      <c r="P180" s="269">
        <f t="shared" si="16"/>
        <v>0</v>
      </c>
      <c r="Q180" s="269">
        <v>0</v>
      </c>
      <c r="R180" s="269">
        <f t="shared" si="17"/>
        <v>0</v>
      </c>
      <c r="S180" s="269">
        <v>0</v>
      </c>
      <c r="T180" s="270">
        <f t="shared" si="18"/>
        <v>0</v>
      </c>
      <c r="AR180" s="271" t="s">
        <v>495</v>
      </c>
      <c r="AT180" s="271" t="s">
        <v>368</v>
      </c>
      <c r="AU180" s="271" t="s">
        <v>84</v>
      </c>
      <c r="AY180" s="53" t="s">
        <v>366</v>
      </c>
      <c r="BE180" s="179">
        <f t="shared" si="19"/>
        <v>0</v>
      </c>
      <c r="BF180" s="179">
        <f t="shared" si="20"/>
        <v>0</v>
      </c>
      <c r="BG180" s="179">
        <f t="shared" si="21"/>
        <v>0</v>
      </c>
      <c r="BH180" s="179">
        <f t="shared" si="22"/>
        <v>0</v>
      </c>
      <c r="BI180" s="179">
        <f t="shared" si="23"/>
        <v>0</v>
      </c>
      <c r="BJ180" s="53" t="s">
        <v>90</v>
      </c>
      <c r="BK180" s="179">
        <f t="shared" si="24"/>
        <v>0</v>
      </c>
      <c r="BL180" s="53" t="s">
        <v>495</v>
      </c>
      <c r="BM180" s="271" t="s">
        <v>1060</v>
      </c>
    </row>
    <row r="181" spans="2:65" s="74" customFormat="1" ht="33" customHeight="1">
      <c r="B181" s="73"/>
      <c r="C181" s="260" t="s">
        <v>627</v>
      </c>
      <c r="D181" s="260" t="s">
        <v>368</v>
      </c>
      <c r="E181" s="261" t="s">
        <v>7203</v>
      </c>
      <c r="F181" s="262" t="s">
        <v>7204</v>
      </c>
      <c r="G181" s="263" t="s">
        <v>630</v>
      </c>
      <c r="H181" s="264">
        <v>6</v>
      </c>
      <c r="I181" s="26"/>
      <c r="J181" s="266">
        <f t="shared" si="15"/>
        <v>0</v>
      </c>
      <c r="K181" s="267"/>
      <c r="L181" s="73"/>
      <c r="M181" s="27" t="s">
        <v>1</v>
      </c>
      <c r="N181" s="233" t="s">
        <v>43</v>
      </c>
      <c r="P181" s="269">
        <f t="shared" si="16"/>
        <v>0</v>
      </c>
      <c r="Q181" s="269">
        <v>0</v>
      </c>
      <c r="R181" s="269">
        <f t="shared" si="17"/>
        <v>0</v>
      </c>
      <c r="S181" s="269">
        <v>0</v>
      </c>
      <c r="T181" s="270">
        <f t="shared" si="18"/>
        <v>0</v>
      </c>
      <c r="AR181" s="271" t="s">
        <v>495</v>
      </c>
      <c r="AT181" s="271" t="s">
        <v>368</v>
      </c>
      <c r="AU181" s="271" t="s">
        <v>84</v>
      </c>
      <c r="AY181" s="53" t="s">
        <v>366</v>
      </c>
      <c r="BE181" s="179">
        <f t="shared" si="19"/>
        <v>0</v>
      </c>
      <c r="BF181" s="179">
        <f t="shared" si="20"/>
        <v>0</v>
      </c>
      <c r="BG181" s="179">
        <f t="shared" si="21"/>
        <v>0</v>
      </c>
      <c r="BH181" s="179">
        <f t="shared" si="22"/>
        <v>0</v>
      </c>
      <c r="BI181" s="179">
        <f t="shared" si="23"/>
        <v>0</v>
      </c>
      <c r="BJ181" s="53" t="s">
        <v>90</v>
      </c>
      <c r="BK181" s="179">
        <f t="shared" si="24"/>
        <v>0</v>
      </c>
      <c r="BL181" s="53" t="s">
        <v>495</v>
      </c>
      <c r="BM181" s="271" t="s">
        <v>1080</v>
      </c>
    </row>
    <row r="182" spans="2:65" s="74" customFormat="1" ht="33" customHeight="1">
      <c r="B182" s="73"/>
      <c r="C182" s="260" t="s">
        <v>635</v>
      </c>
      <c r="D182" s="260" t="s">
        <v>368</v>
      </c>
      <c r="E182" s="261" t="s">
        <v>7205</v>
      </c>
      <c r="F182" s="262" t="s">
        <v>7206</v>
      </c>
      <c r="G182" s="263" t="s">
        <v>630</v>
      </c>
      <c r="H182" s="264">
        <v>2</v>
      </c>
      <c r="I182" s="26"/>
      <c r="J182" s="266">
        <f t="shared" si="15"/>
        <v>0</v>
      </c>
      <c r="K182" s="267"/>
      <c r="L182" s="73"/>
      <c r="M182" s="27" t="s">
        <v>1</v>
      </c>
      <c r="N182" s="233" t="s">
        <v>43</v>
      </c>
      <c r="P182" s="269">
        <f t="shared" si="16"/>
        <v>0</v>
      </c>
      <c r="Q182" s="269">
        <v>0</v>
      </c>
      <c r="R182" s="269">
        <f t="shared" si="17"/>
        <v>0</v>
      </c>
      <c r="S182" s="269">
        <v>0</v>
      </c>
      <c r="T182" s="270">
        <f t="shared" si="18"/>
        <v>0</v>
      </c>
      <c r="AR182" s="271" t="s">
        <v>495</v>
      </c>
      <c r="AT182" s="271" t="s">
        <v>368</v>
      </c>
      <c r="AU182" s="271" t="s">
        <v>84</v>
      </c>
      <c r="AY182" s="53" t="s">
        <v>366</v>
      </c>
      <c r="BE182" s="179">
        <f t="shared" si="19"/>
        <v>0</v>
      </c>
      <c r="BF182" s="179">
        <f t="shared" si="20"/>
        <v>0</v>
      </c>
      <c r="BG182" s="179">
        <f t="shared" si="21"/>
        <v>0</v>
      </c>
      <c r="BH182" s="179">
        <f t="shared" si="22"/>
        <v>0</v>
      </c>
      <c r="BI182" s="179">
        <f t="shared" si="23"/>
        <v>0</v>
      </c>
      <c r="BJ182" s="53" t="s">
        <v>90</v>
      </c>
      <c r="BK182" s="179">
        <f t="shared" si="24"/>
        <v>0</v>
      </c>
      <c r="BL182" s="53" t="s">
        <v>495</v>
      </c>
      <c r="BM182" s="271" t="s">
        <v>1161</v>
      </c>
    </row>
    <row r="183" spans="2:65" s="74" customFormat="1" ht="33" customHeight="1">
      <c r="B183" s="73"/>
      <c r="C183" s="260" t="s">
        <v>666</v>
      </c>
      <c r="D183" s="260" t="s">
        <v>368</v>
      </c>
      <c r="E183" s="261" t="s">
        <v>7207</v>
      </c>
      <c r="F183" s="262" t="s">
        <v>7208</v>
      </c>
      <c r="G183" s="263" t="s">
        <v>630</v>
      </c>
      <c r="H183" s="264">
        <v>2</v>
      </c>
      <c r="I183" s="26"/>
      <c r="J183" s="266">
        <f t="shared" si="15"/>
        <v>0</v>
      </c>
      <c r="K183" s="267"/>
      <c r="L183" s="73"/>
      <c r="M183" s="27" t="s">
        <v>1</v>
      </c>
      <c r="N183" s="233" t="s">
        <v>43</v>
      </c>
      <c r="P183" s="269">
        <f t="shared" si="16"/>
        <v>0</v>
      </c>
      <c r="Q183" s="269">
        <v>0</v>
      </c>
      <c r="R183" s="269">
        <f t="shared" si="17"/>
        <v>0</v>
      </c>
      <c r="S183" s="269">
        <v>0</v>
      </c>
      <c r="T183" s="270">
        <f t="shared" si="18"/>
        <v>0</v>
      </c>
      <c r="AR183" s="271" t="s">
        <v>495</v>
      </c>
      <c r="AT183" s="271" t="s">
        <v>368</v>
      </c>
      <c r="AU183" s="271" t="s">
        <v>84</v>
      </c>
      <c r="AY183" s="53" t="s">
        <v>366</v>
      </c>
      <c r="BE183" s="179">
        <f t="shared" si="19"/>
        <v>0</v>
      </c>
      <c r="BF183" s="179">
        <f t="shared" si="20"/>
        <v>0</v>
      </c>
      <c r="BG183" s="179">
        <f t="shared" si="21"/>
        <v>0</v>
      </c>
      <c r="BH183" s="179">
        <f t="shared" si="22"/>
        <v>0</v>
      </c>
      <c r="BI183" s="179">
        <f t="shared" si="23"/>
        <v>0</v>
      </c>
      <c r="BJ183" s="53" t="s">
        <v>90</v>
      </c>
      <c r="BK183" s="179">
        <f t="shared" si="24"/>
        <v>0</v>
      </c>
      <c r="BL183" s="53" t="s">
        <v>495</v>
      </c>
      <c r="BM183" s="271" t="s">
        <v>1264</v>
      </c>
    </row>
    <row r="184" spans="2:65" s="74" customFormat="1" ht="24.2" customHeight="1">
      <c r="B184" s="73"/>
      <c r="C184" s="260" t="s">
        <v>673</v>
      </c>
      <c r="D184" s="260" t="s">
        <v>368</v>
      </c>
      <c r="E184" s="261" t="s">
        <v>7209</v>
      </c>
      <c r="F184" s="262" t="s">
        <v>7210</v>
      </c>
      <c r="G184" s="263" t="s">
        <v>630</v>
      </c>
      <c r="H184" s="264">
        <v>1</v>
      </c>
      <c r="I184" s="26"/>
      <c r="J184" s="266">
        <f t="shared" si="15"/>
        <v>0</v>
      </c>
      <c r="K184" s="267"/>
      <c r="L184" s="73"/>
      <c r="M184" s="27" t="s">
        <v>1</v>
      </c>
      <c r="N184" s="233" t="s">
        <v>43</v>
      </c>
      <c r="P184" s="269">
        <f t="shared" si="16"/>
        <v>0</v>
      </c>
      <c r="Q184" s="269">
        <v>0</v>
      </c>
      <c r="R184" s="269">
        <f t="shared" si="17"/>
        <v>0</v>
      </c>
      <c r="S184" s="269">
        <v>0</v>
      </c>
      <c r="T184" s="270">
        <f t="shared" si="18"/>
        <v>0</v>
      </c>
      <c r="AR184" s="271" t="s">
        <v>495</v>
      </c>
      <c r="AT184" s="271" t="s">
        <v>368</v>
      </c>
      <c r="AU184" s="271" t="s">
        <v>84</v>
      </c>
      <c r="AY184" s="53" t="s">
        <v>366</v>
      </c>
      <c r="BE184" s="179">
        <f t="shared" si="19"/>
        <v>0</v>
      </c>
      <c r="BF184" s="179">
        <f t="shared" si="20"/>
        <v>0</v>
      </c>
      <c r="BG184" s="179">
        <f t="shared" si="21"/>
        <v>0</v>
      </c>
      <c r="BH184" s="179">
        <f t="shared" si="22"/>
        <v>0</v>
      </c>
      <c r="BI184" s="179">
        <f t="shared" si="23"/>
        <v>0</v>
      </c>
      <c r="BJ184" s="53" t="s">
        <v>90</v>
      </c>
      <c r="BK184" s="179">
        <f t="shared" si="24"/>
        <v>0</v>
      </c>
      <c r="BL184" s="53" t="s">
        <v>495</v>
      </c>
      <c r="BM184" s="271" t="s">
        <v>1273</v>
      </c>
    </row>
    <row r="185" spans="2:65" s="74" customFormat="1" ht="24.2" customHeight="1">
      <c r="B185" s="73"/>
      <c r="C185" s="260" t="s">
        <v>680</v>
      </c>
      <c r="D185" s="260" t="s">
        <v>368</v>
      </c>
      <c r="E185" s="261" t="s">
        <v>7211</v>
      </c>
      <c r="F185" s="262" t="s">
        <v>7212</v>
      </c>
      <c r="G185" s="263" t="s">
        <v>630</v>
      </c>
      <c r="H185" s="264">
        <v>3</v>
      </c>
      <c r="I185" s="26"/>
      <c r="J185" s="266">
        <f t="shared" si="15"/>
        <v>0</v>
      </c>
      <c r="K185" s="267"/>
      <c r="L185" s="73"/>
      <c r="M185" s="27" t="s">
        <v>1</v>
      </c>
      <c r="N185" s="233" t="s">
        <v>43</v>
      </c>
      <c r="P185" s="269">
        <f t="shared" si="16"/>
        <v>0</v>
      </c>
      <c r="Q185" s="269">
        <v>0</v>
      </c>
      <c r="R185" s="269">
        <f t="shared" si="17"/>
        <v>0</v>
      </c>
      <c r="S185" s="269">
        <v>0</v>
      </c>
      <c r="T185" s="270">
        <f t="shared" si="18"/>
        <v>0</v>
      </c>
      <c r="AR185" s="271" t="s">
        <v>495</v>
      </c>
      <c r="AT185" s="271" t="s">
        <v>368</v>
      </c>
      <c r="AU185" s="271" t="s">
        <v>84</v>
      </c>
      <c r="AY185" s="53" t="s">
        <v>366</v>
      </c>
      <c r="BE185" s="179">
        <f t="shared" si="19"/>
        <v>0</v>
      </c>
      <c r="BF185" s="179">
        <f t="shared" si="20"/>
        <v>0</v>
      </c>
      <c r="BG185" s="179">
        <f t="shared" si="21"/>
        <v>0</v>
      </c>
      <c r="BH185" s="179">
        <f t="shared" si="22"/>
        <v>0</v>
      </c>
      <c r="BI185" s="179">
        <f t="shared" si="23"/>
        <v>0</v>
      </c>
      <c r="BJ185" s="53" t="s">
        <v>90</v>
      </c>
      <c r="BK185" s="179">
        <f t="shared" si="24"/>
        <v>0</v>
      </c>
      <c r="BL185" s="53" t="s">
        <v>495</v>
      </c>
      <c r="BM185" s="271" t="s">
        <v>1282</v>
      </c>
    </row>
    <row r="186" spans="2:65" s="74" customFormat="1" ht="24.2" customHeight="1">
      <c r="B186" s="73"/>
      <c r="C186" s="260" t="s">
        <v>689</v>
      </c>
      <c r="D186" s="260" t="s">
        <v>368</v>
      </c>
      <c r="E186" s="261" t="s">
        <v>7213</v>
      </c>
      <c r="F186" s="262" t="s">
        <v>7214</v>
      </c>
      <c r="G186" s="263" t="s">
        <v>630</v>
      </c>
      <c r="H186" s="264">
        <v>2</v>
      </c>
      <c r="I186" s="26"/>
      <c r="J186" s="266">
        <f t="shared" si="15"/>
        <v>0</v>
      </c>
      <c r="K186" s="267"/>
      <c r="L186" s="73"/>
      <c r="M186" s="27" t="s">
        <v>1</v>
      </c>
      <c r="N186" s="233" t="s">
        <v>43</v>
      </c>
      <c r="P186" s="269">
        <f t="shared" si="16"/>
        <v>0</v>
      </c>
      <c r="Q186" s="269">
        <v>0</v>
      </c>
      <c r="R186" s="269">
        <f t="shared" si="17"/>
        <v>0</v>
      </c>
      <c r="S186" s="269">
        <v>0</v>
      </c>
      <c r="T186" s="270">
        <f t="shared" si="18"/>
        <v>0</v>
      </c>
      <c r="AR186" s="271" t="s">
        <v>495</v>
      </c>
      <c r="AT186" s="271" t="s">
        <v>368</v>
      </c>
      <c r="AU186" s="271" t="s">
        <v>84</v>
      </c>
      <c r="AY186" s="53" t="s">
        <v>366</v>
      </c>
      <c r="BE186" s="179">
        <f t="shared" si="19"/>
        <v>0</v>
      </c>
      <c r="BF186" s="179">
        <f t="shared" si="20"/>
        <v>0</v>
      </c>
      <c r="BG186" s="179">
        <f t="shared" si="21"/>
        <v>0</v>
      </c>
      <c r="BH186" s="179">
        <f t="shared" si="22"/>
        <v>0</v>
      </c>
      <c r="BI186" s="179">
        <f t="shared" si="23"/>
        <v>0</v>
      </c>
      <c r="BJ186" s="53" t="s">
        <v>90</v>
      </c>
      <c r="BK186" s="179">
        <f t="shared" si="24"/>
        <v>0</v>
      </c>
      <c r="BL186" s="53" t="s">
        <v>495</v>
      </c>
      <c r="BM186" s="271" t="s">
        <v>1303</v>
      </c>
    </row>
    <row r="187" spans="2:65" s="74" customFormat="1" ht="16.5" customHeight="1">
      <c r="B187" s="73"/>
      <c r="C187" s="260" t="s">
        <v>697</v>
      </c>
      <c r="D187" s="260" t="s">
        <v>368</v>
      </c>
      <c r="E187" s="261" t="s">
        <v>7215</v>
      </c>
      <c r="F187" s="262" t="s">
        <v>7216</v>
      </c>
      <c r="G187" s="263" t="s">
        <v>630</v>
      </c>
      <c r="H187" s="264">
        <v>4</v>
      </c>
      <c r="I187" s="26"/>
      <c r="J187" s="266">
        <f t="shared" si="15"/>
        <v>0</v>
      </c>
      <c r="K187" s="267"/>
      <c r="L187" s="73"/>
      <c r="M187" s="27" t="s">
        <v>1</v>
      </c>
      <c r="N187" s="233" t="s">
        <v>43</v>
      </c>
      <c r="P187" s="269">
        <f t="shared" si="16"/>
        <v>0</v>
      </c>
      <c r="Q187" s="269">
        <v>0</v>
      </c>
      <c r="R187" s="269">
        <f t="shared" si="17"/>
        <v>0</v>
      </c>
      <c r="S187" s="269">
        <v>0</v>
      </c>
      <c r="T187" s="270">
        <f t="shared" si="18"/>
        <v>0</v>
      </c>
      <c r="AR187" s="271" t="s">
        <v>495</v>
      </c>
      <c r="AT187" s="271" t="s">
        <v>368</v>
      </c>
      <c r="AU187" s="271" t="s">
        <v>84</v>
      </c>
      <c r="AY187" s="53" t="s">
        <v>366</v>
      </c>
      <c r="BE187" s="179">
        <f t="shared" si="19"/>
        <v>0</v>
      </c>
      <c r="BF187" s="179">
        <f t="shared" si="20"/>
        <v>0</v>
      </c>
      <c r="BG187" s="179">
        <f t="shared" si="21"/>
        <v>0</v>
      </c>
      <c r="BH187" s="179">
        <f t="shared" si="22"/>
        <v>0</v>
      </c>
      <c r="BI187" s="179">
        <f t="shared" si="23"/>
        <v>0</v>
      </c>
      <c r="BJ187" s="53" t="s">
        <v>90</v>
      </c>
      <c r="BK187" s="179">
        <f t="shared" si="24"/>
        <v>0</v>
      </c>
      <c r="BL187" s="53" t="s">
        <v>495</v>
      </c>
      <c r="BM187" s="271" t="s">
        <v>1313</v>
      </c>
    </row>
    <row r="188" spans="2:65" s="74" customFormat="1" ht="16.5" customHeight="1">
      <c r="B188" s="73"/>
      <c r="C188" s="260" t="s">
        <v>707</v>
      </c>
      <c r="D188" s="260" t="s">
        <v>368</v>
      </c>
      <c r="E188" s="261" t="s">
        <v>7217</v>
      </c>
      <c r="F188" s="262" t="s">
        <v>7218</v>
      </c>
      <c r="G188" s="263" t="s">
        <v>630</v>
      </c>
      <c r="H188" s="264">
        <v>4</v>
      </c>
      <c r="I188" s="26"/>
      <c r="J188" s="266">
        <f t="shared" si="15"/>
        <v>0</v>
      </c>
      <c r="K188" s="267"/>
      <c r="L188" s="73"/>
      <c r="M188" s="27" t="s">
        <v>1</v>
      </c>
      <c r="N188" s="233" t="s">
        <v>43</v>
      </c>
      <c r="P188" s="269">
        <f t="shared" si="16"/>
        <v>0</v>
      </c>
      <c r="Q188" s="269">
        <v>0</v>
      </c>
      <c r="R188" s="269">
        <f t="shared" si="17"/>
        <v>0</v>
      </c>
      <c r="S188" s="269">
        <v>0</v>
      </c>
      <c r="T188" s="270">
        <f t="shared" si="18"/>
        <v>0</v>
      </c>
      <c r="AR188" s="271" t="s">
        <v>495</v>
      </c>
      <c r="AT188" s="271" t="s">
        <v>368</v>
      </c>
      <c r="AU188" s="271" t="s">
        <v>84</v>
      </c>
      <c r="AY188" s="53" t="s">
        <v>366</v>
      </c>
      <c r="BE188" s="179">
        <f t="shared" si="19"/>
        <v>0</v>
      </c>
      <c r="BF188" s="179">
        <f t="shared" si="20"/>
        <v>0</v>
      </c>
      <c r="BG188" s="179">
        <f t="shared" si="21"/>
        <v>0</v>
      </c>
      <c r="BH188" s="179">
        <f t="shared" si="22"/>
        <v>0</v>
      </c>
      <c r="BI188" s="179">
        <f t="shared" si="23"/>
        <v>0</v>
      </c>
      <c r="BJ188" s="53" t="s">
        <v>90</v>
      </c>
      <c r="BK188" s="179">
        <f t="shared" si="24"/>
        <v>0</v>
      </c>
      <c r="BL188" s="53" t="s">
        <v>495</v>
      </c>
      <c r="BM188" s="271" t="s">
        <v>1369</v>
      </c>
    </row>
    <row r="189" spans="2:65" s="74" customFormat="1" ht="16.5" customHeight="1">
      <c r="B189" s="73"/>
      <c r="C189" s="260" t="s">
        <v>716</v>
      </c>
      <c r="D189" s="260" t="s">
        <v>368</v>
      </c>
      <c r="E189" s="261" t="s">
        <v>7219</v>
      </c>
      <c r="F189" s="262" t="s">
        <v>7220</v>
      </c>
      <c r="G189" s="263" t="s">
        <v>630</v>
      </c>
      <c r="H189" s="264">
        <v>32</v>
      </c>
      <c r="I189" s="26"/>
      <c r="J189" s="266">
        <f t="shared" si="15"/>
        <v>0</v>
      </c>
      <c r="K189" s="267"/>
      <c r="L189" s="73"/>
      <c r="M189" s="27" t="s">
        <v>1</v>
      </c>
      <c r="N189" s="233" t="s">
        <v>43</v>
      </c>
      <c r="P189" s="269">
        <f t="shared" si="16"/>
        <v>0</v>
      </c>
      <c r="Q189" s="269">
        <v>0</v>
      </c>
      <c r="R189" s="269">
        <f t="shared" si="17"/>
        <v>0</v>
      </c>
      <c r="S189" s="269">
        <v>0</v>
      </c>
      <c r="T189" s="270">
        <f t="shared" si="18"/>
        <v>0</v>
      </c>
      <c r="AR189" s="271" t="s">
        <v>495</v>
      </c>
      <c r="AT189" s="271" t="s">
        <v>368</v>
      </c>
      <c r="AU189" s="271" t="s">
        <v>84</v>
      </c>
      <c r="AY189" s="53" t="s">
        <v>366</v>
      </c>
      <c r="BE189" s="179">
        <f t="shared" si="19"/>
        <v>0</v>
      </c>
      <c r="BF189" s="179">
        <f t="shared" si="20"/>
        <v>0</v>
      </c>
      <c r="BG189" s="179">
        <f t="shared" si="21"/>
        <v>0</v>
      </c>
      <c r="BH189" s="179">
        <f t="shared" si="22"/>
        <v>0</v>
      </c>
      <c r="BI189" s="179">
        <f t="shared" si="23"/>
        <v>0</v>
      </c>
      <c r="BJ189" s="53" t="s">
        <v>90</v>
      </c>
      <c r="BK189" s="179">
        <f t="shared" si="24"/>
        <v>0</v>
      </c>
      <c r="BL189" s="53" t="s">
        <v>495</v>
      </c>
      <c r="BM189" s="271" t="s">
        <v>1382</v>
      </c>
    </row>
    <row r="190" spans="2:65" s="74" customFormat="1" ht="24.2" customHeight="1">
      <c r="B190" s="73"/>
      <c r="C190" s="260" t="s">
        <v>735</v>
      </c>
      <c r="D190" s="260" t="s">
        <v>368</v>
      </c>
      <c r="E190" s="261" t="s">
        <v>7221</v>
      </c>
      <c r="F190" s="262" t="s">
        <v>7222</v>
      </c>
      <c r="G190" s="263" t="s">
        <v>630</v>
      </c>
      <c r="H190" s="264">
        <v>14</v>
      </c>
      <c r="I190" s="26"/>
      <c r="J190" s="266">
        <f t="shared" si="15"/>
        <v>0</v>
      </c>
      <c r="K190" s="267"/>
      <c r="L190" s="73"/>
      <c r="M190" s="27" t="s">
        <v>1</v>
      </c>
      <c r="N190" s="233" t="s">
        <v>43</v>
      </c>
      <c r="P190" s="269">
        <f t="shared" si="16"/>
        <v>0</v>
      </c>
      <c r="Q190" s="269">
        <v>0</v>
      </c>
      <c r="R190" s="269">
        <f t="shared" si="17"/>
        <v>0</v>
      </c>
      <c r="S190" s="269">
        <v>0</v>
      </c>
      <c r="T190" s="270">
        <f t="shared" si="18"/>
        <v>0</v>
      </c>
      <c r="AR190" s="271" t="s">
        <v>495</v>
      </c>
      <c r="AT190" s="271" t="s">
        <v>368</v>
      </c>
      <c r="AU190" s="271" t="s">
        <v>84</v>
      </c>
      <c r="AY190" s="53" t="s">
        <v>366</v>
      </c>
      <c r="BE190" s="179">
        <f t="shared" si="19"/>
        <v>0</v>
      </c>
      <c r="BF190" s="179">
        <f t="shared" si="20"/>
        <v>0</v>
      </c>
      <c r="BG190" s="179">
        <f t="shared" si="21"/>
        <v>0</v>
      </c>
      <c r="BH190" s="179">
        <f t="shared" si="22"/>
        <v>0</v>
      </c>
      <c r="BI190" s="179">
        <f t="shared" si="23"/>
        <v>0</v>
      </c>
      <c r="BJ190" s="53" t="s">
        <v>90</v>
      </c>
      <c r="BK190" s="179">
        <f t="shared" si="24"/>
        <v>0</v>
      </c>
      <c r="BL190" s="53" t="s">
        <v>495</v>
      </c>
      <c r="BM190" s="271" t="s">
        <v>219</v>
      </c>
    </row>
    <row r="191" spans="2:65" s="74" customFormat="1" ht="37.9" customHeight="1">
      <c r="B191" s="73"/>
      <c r="C191" s="260" t="s">
        <v>755</v>
      </c>
      <c r="D191" s="260" t="s">
        <v>368</v>
      </c>
      <c r="E191" s="261" t="s">
        <v>7223</v>
      </c>
      <c r="F191" s="262" t="s">
        <v>7224</v>
      </c>
      <c r="G191" s="263" t="s">
        <v>630</v>
      </c>
      <c r="H191" s="264">
        <v>18</v>
      </c>
      <c r="I191" s="26"/>
      <c r="J191" s="266">
        <f t="shared" si="15"/>
        <v>0</v>
      </c>
      <c r="K191" s="267"/>
      <c r="L191" s="73"/>
      <c r="M191" s="27" t="s">
        <v>1</v>
      </c>
      <c r="N191" s="233" t="s">
        <v>43</v>
      </c>
      <c r="P191" s="269">
        <f t="shared" si="16"/>
        <v>0</v>
      </c>
      <c r="Q191" s="269">
        <v>0</v>
      </c>
      <c r="R191" s="269">
        <f t="shared" si="17"/>
        <v>0</v>
      </c>
      <c r="S191" s="269">
        <v>0</v>
      </c>
      <c r="T191" s="270">
        <f t="shared" si="18"/>
        <v>0</v>
      </c>
      <c r="AR191" s="271" t="s">
        <v>495</v>
      </c>
      <c r="AT191" s="271" t="s">
        <v>368</v>
      </c>
      <c r="AU191" s="271" t="s">
        <v>84</v>
      </c>
      <c r="AY191" s="53" t="s">
        <v>366</v>
      </c>
      <c r="BE191" s="179">
        <f t="shared" si="19"/>
        <v>0</v>
      </c>
      <c r="BF191" s="179">
        <f t="shared" si="20"/>
        <v>0</v>
      </c>
      <c r="BG191" s="179">
        <f t="shared" si="21"/>
        <v>0</v>
      </c>
      <c r="BH191" s="179">
        <f t="shared" si="22"/>
        <v>0</v>
      </c>
      <c r="BI191" s="179">
        <f t="shared" si="23"/>
        <v>0</v>
      </c>
      <c r="BJ191" s="53" t="s">
        <v>90</v>
      </c>
      <c r="BK191" s="179">
        <f t="shared" si="24"/>
        <v>0</v>
      </c>
      <c r="BL191" s="53" t="s">
        <v>495</v>
      </c>
      <c r="BM191" s="271" t="s">
        <v>1401</v>
      </c>
    </row>
    <row r="192" spans="2:65" s="74" customFormat="1" ht="33" customHeight="1">
      <c r="B192" s="73"/>
      <c r="C192" s="260" t="s">
        <v>761</v>
      </c>
      <c r="D192" s="260" t="s">
        <v>368</v>
      </c>
      <c r="E192" s="261" t="s">
        <v>7225</v>
      </c>
      <c r="F192" s="262" t="s">
        <v>7226</v>
      </c>
      <c r="G192" s="263" t="s">
        <v>630</v>
      </c>
      <c r="H192" s="264">
        <v>1</v>
      </c>
      <c r="I192" s="26"/>
      <c r="J192" s="266">
        <f t="shared" si="15"/>
        <v>0</v>
      </c>
      <c r="K192" s="267"/>
      <c r="L192" s="73"/>
      <c r="M192" s="27" t="s">
        <v>1</v>
      </c>
      <c r="N192" s="233" t="s">
        <v>43</v>
      </c>
      <c r="P192" s="269">
        <f t="shared" si="16"/>
        <v>0</v>
      </c>
      <c r="Q192" s="269">
        <v>0</v>
      </c>
      <c r="R192" s="269">
        <f t="shared" si="17"/>
        <v>0</v>
      </c>
      <c r="S192" s="269">
        <v>0</v>
      </c>
      <c r="T192" s="270">
        <f t="shared" si="18"/>
        <v>0</v>
      </c>
      <c r="AR192" s="271" t="s">
        <v>495</v>
      </c>
      <c r="AT192" s="271" t="s">
        <v>368</v>
      </c>
      <c r="AU192" s="271" t="s">
        <v>84</v>
      </c>
      <c r="AY192" s="53" t="s">
        <v>366</v>
      </c>
      <c r="BE192" s="179">
        <f t="shared" si="19"/>
        <v>0</v>
      </c>
      <c r="BF192" s="179">
        <f t="shared" si="20"/>
        <v>0</v>
      </c>
      <c r="BG192" s="179">
        <f t="shared" si="21"/>
        <v>0</v>
      </c>
      <c r="BH192" s="179">
        <f t="shared" si="22"/>
        <v>0</v>
      </c>
      <c r="BI192" s="179">
        <f t="shared" si="23"/>
        <v>0</v>
      </c>
      <c r="BJ192" s="53" t="s">
        <v>90</v>
      </c>
      <c r="BK192" s="179">
        <f t="shared" si="24"/>
        <v>0</v>
      </c>
      <c r="BL192" s="53" t="s">
        <v>495</v>
      </c>
      <c r="BM192" s="271" t="s">
        <v>1410</v>
      </c>
    </row>
    <row r="193" spans="2:65" s="74" customFormat="1" ht="33" customHeight="1">
      <c r="B193" s="73"/>
      <c r="C193" s="260" t="s">
        <v>768</v>
      </c>
      <c r="D193" s="260" t="s">
        <v>368</v>
      </c>
      <c r="E193" s="261" t="s">
        <v>7227</v>
      </c>
      <c r="F193" s="262" t="s">
        <v>7228</v>
      </c>
      <c r="G193" s="263" t="s">
        <v>630</v>
      </c>
      <c r="H193" s="264">
        <v>1</v>
      </c>
      <c r="I193" s="26"/>
      <c r="J193" s="266">
        <f t="shared" si="15"/>
        <v>0</v>
      </c>
      <c r="K193" s="267"/>
      <c r="L193" s="73"/>
      <c r="M193" s="27" t="s">
        <v>1</v>
      </c>
      <c r="N193" s="233" t="s">
        <v>43</v>
      </c>
      <c r="P193" s="269">
        <f t="shared" si="16"/>
        <v>0</v>
      </c>
      <c r="Q193" s="269">
        <v>0</v>
      </c>
      <c r="R193" s="269">
        <f t="shared" si="17"/>
        <v>0</v>
      </c>
      <c r="S193" s="269">
        <v>0</v>
      </c>
      <c r="T193" s="270">
        <f t="shared" si="18"/>
        <v>0</v>
      </c>
      <c r="AR193" s="271" t="s">
        <v>495</v>
      </c>
      <c r="AT193" s="271" t="s">
        <v>368</v>
      </c>
      <c r="AU193" s="271" t="s">
        <v>84</v>
      </c>
      <c r="AY193" s="53" t="s">
        <v>366</v>
      </c>
      <c r="BE193" s="179">
        <f t="shared" si="19"/>
        <v>0</v>
      </c>
      <c r="BF193" s="179">
        <f t="shared" si="20"/>
        <v>0</v>
      </c>
      <c r="BG193" s="179">
        <f t="shared" si="21"/>
        <v>0</v>
      </c>
      <c r="BH193" s="179">
        <f t="shared" si="22"/>
        <v>0</v>
      </c>
      <c r="BI193" s="179">
        <f t="shared" si="23"/>
        <v>0</v>
      </c>
      <c r="BJ193" s="53" t="s">
        <v>90</v>
      </c>
      <c r="BK193" s="179">
        <f t="shared" si="24"/>
        <v>0</v>
      </c>
      <c r="BL193" s="53" t="s">
        <v>495</v>
      </c>
      <c r="BM193" s="271" t="s">
        <v>1425</v>
      </c>
    </row>
    <row r="194" spans="2:65" s="74" customFormat="1" ht="33" customHeight="1">
      <c r="B194" s="73"/>
      <c r="C194" s="260" t="s">
        <v>783</v>
      </c>
      <c r="D194" s="260" t="s">
        <v>368</v>
      </c>
      <c r="E194" s="261" t="s">
        <v>7229</v>
      </c>
      <c r="F194" s="262" t="s">
        <v>7230</v>
      </c>
      <c r="G194" s="263" t="s">
        <v>630</v>
      </c>
      <c r="H194" s="264">
        <v>10</v>
      </c>
      <c r="I194" s="26"/>
      <c r="J194" s="266">
        <f t="shared" si="15"/>
        <v>0</v>
      </c>
      <c r="K194" s="267"/>
      <c r="L194" s="73"/>
      <c r="M194" s="27" t="s">
        <v>1</v>
      </c>
      <c r="N194" s="233" t="s">
        <v>43</v>
      </c>
      <c r="P194" s="269">
        <f t="shared" si="16"/>
        <v>0</v>
      </c>
      <c r="Q194" s="269">
        <v>0</v>
      </c>
      <c r="R194" s="269">
        <f t="shared" si="17"/>
        <v>0</v>
      </c>
      <c r="S194" s="269">
        <v>0</v>
      </c>
      <c r="T194" s="270">
        <f t="shared" si="18"/>
        <v>0</v>
      </c>
      <c r="AR194" s="271" t="s">
        <v>495</v>
      </c>
      <c r="AT194" s="271" t="s">
        <v>368</v>
      </c>
      <c r="AU194" s="271" t="s">
        <v>84</v>
      </c>
      <c r="AY194" s="53" t="s">
        <v>366</v>
      </c>
      <c r="BE194" s="179">
        <f t="shared" si="19"/>
        <v>0</v>
      </c>
      <c r="BF194" s="179">
        <f t="shared" si="20"/>
        <v>0</v>
      </c>
      <c r="BG194" s="179">
        <f t="shared" si="21"/>
        <v>0</v>
      </c>
      <c r="BH194" s="179">
        <f t="shared" si="22"/>
        <v>0</v>
      </c>
      <c r="BI194" s="179">
        <f t="shared" si="23"/>
        <v>0</v>
      </c>
      <c r="BJ194" s="53" t="s">
        <v>90</v>
      </c>
      <c r="BK194" s="179">
        <f t="shared" si="24"/>
        <v>0</v>
      </c>
      <c r="BL194" s="53" t="s">
        <v>495</v>
      </c>
      <c r="BM194" s="271" t="s">
        <v>1437</v>
      </c>
    </row>
    <row r="195" spans="2:65" s="74" customFormat="1" ht="37.9" customHeight="1">
      <c r="B195" s="73"/>
      <c r="C195" s="260" t="s">
        <v>826</v>
      </c>
      <c r="D195" s="260" t="s">
        <v>368</v>
      </c>
      <c r="E195" s="261" t="s">
        <v>7231</v>
      </c>
      <c r="F195" s="262" t="s">
        <v>7232</v>
      </c>
      <c r="G195" s="263" t="s">
        <v>630</v>
      </c>
      <c r="H195" s="264">
        <v>12</v>
      </c>
      <c r="I195" s="26"/>
      <c r="J195" s="266">
        <f t="shared" si="15"/>
        <v>0</v>
      </c>
      <c r="K195" s="267"/>
      <c r="L195" s="73"/>
      <c r="M195" s="27" t="s">
        <v>1</v>
      </c>
      <c r="N195" s="233" t="s">
        <v>43</v>
      </c>
      <c r="P195" s="269">
        <f t="shared" si="16"/>
        <v>0</v>
      </c>
      <c r="Q195" s="269">
        <v>0</v>
      </c>
      <c r="R195" s="269">
        <f t="shared" si="17"/>
        <v>0</v>
      </c>
      <c r="S195" s="269">
        <v>0</v>
      </c>
      <c r="T195" s="270">
        <f t="shared" si="18"/>
        <v>0</v>
      </c>
      <c r="AR195" s="271" t="s">
        <v>495</v>
      </c>
      <c r="AT195" s="271" t="s">
        <v>368</v>
      </c>
      <c r="AU195" s="271" t="s">
        <v>84</v>
      </c>
      <c r="AY195" s="53" t="s">
        <v>366</v>
      </c>
      <c r="BE195" s="179">
        <f t="shared" si="19"/>
        <v>0</v>
      </c>
      <c r="BF195" s="179">
        <f t="shared" si="20"/>
        <v>0</v>
      </c>
      <c r="BG195" s="179">
        <f t="shared" si="21"/>
        <v>0</v>
      </c>
      <c r="BH195" s="179">
        <f t="shared" si="22"/>
        <v>0</v>
      </c>
      <c r="BI195" s="179">
        <f t="shared" si="23"/>
        <v>0</v>
      </c>
      <c r="BJ195" s="53" t="s">
        <v>90</v>
      </c>
      <c r="BK195" s="179">
        <f t="shared" si="24"/>
        <v>0</v>
      </c>
      <c r="BL195" s="53" t="s">
        <v>495</v>
      </c>
      <c r="BM195" s="271" t="s">
        <v>1457</v>
      </c>
    </row>
    <row r="196" spans="2:65" s="74" customFormat="1" ht="24.2" customHeight="1">
      <c r="B196" s="73"/>
      <c r="C196" s="260" t="s">
        <v>866</v>
      </c>
      <c r="D196" s="260" t="s">
        <v>368</v>
      </c>
      <c r="E196" s="261" t="s">
        <v>7233</v>
      </c>
      <c r="F196" s="262" t="s">
        <v>7234</v>
      </c>
      <c r="G196" s="263" t="s">
        <v>630</v>
      </c>
      <c r="H196" s="264">
        <v>1</v>
      </c>
      <c r="I196" s="26"/>
      <c r="J196" s="266">
        <f t="shared" si="15"/>
        <v>0</v>
      </c>
      <c r="K196" s="267"/>
      <c r="L196" s="73"/>
      <c r="M196" s="27" t="s">
        <v>1</v>
      </c>
      <c r="N196" s="233" t="s">
        <v>43</v>
      </c>
      <c r="P196" s="269">
        <f t="shared" si="16"/>
        <v>0</v>
      </c>
      <c r="Q196" s="269">
        <v>0</v>
      </c>
      <c r="R196" s="269">
        <f t="shared" si="17"/>
        <v>0</v>
      </c>
      <c r="S196" s="269">
        <v>0</v>
      </c>
      <c r="T196" s="270">
        <f t="shared" si="18"/>
        <v>0</v>
      </c>
      <c r="AR196" s="271" t="s">
        <v>495</v>
      </c>
      <c r="AT196" s="271" t="s">
        <v>368</v>
      </c>
      <c r="AU196" s="271" t="s">
        <v>84</v>
      </c>
      <c r="AY196" s="53" t="s">
        <v>366</v>
      </c>
      <c r="BE196" s="179">
        <f t="shared" si="19"/>
        <v>0</v>
      </c>
      <c r="BF196" s="179">
        <f t="shared" si="20"/>
        <v>0</v>
      </c>
      <c r="BG196" s="179">
        <f t="shared" si="21"/>
        <v>0</v>
      </c>
      <c r="BH196" s="179">
        <f t="shared" si="22"/>
        <v>0</v>
      </c>
      <c r="BI196" s="179">
        <f t="shared" si="23"/>
        <v>0</v>
      </c>
      <c r="BJ196" s="53" t="s">
        <v>90</v>
      </c>
      <c r="BK196" s="179">
        <f t="shared" si="24"/>
        <v>0</v>
      </c>
      <c r="BL196" s="53" t="s">
        <v>495</v>
      </c>
      <c r="BM196" s="271" t="s">
        <v>1467</v>
      </c>
    </row>
    <row r="197" spans="2:65" s="74" customFormat="1" ht="24.2" customHeight="1">
      <c r="B197" s="73"/>
      <c r="C197" s="260" t="s">
        <v>870</v>
      </c>
      <c r="D197" s="260" t="s">
        <v>368</v>
      </c>
      <c r="E197" s="261" t="s">
        <v>7235</v>
      </c>
      <c r="F197" s="262" t="s">
        <v>7236</v>
      </c>
      <c r="G197" s="263" t="s">
        <v>630</v>
      </c>
      <c r="H197" s="264">
        <v>1</v>
      </c>
      <c r="I197" s="26"/>
      <c r="J197" s="266">
        <f t="shared" si="15"/>
        <v>0</v>
      </c>
      <c r="K197" s="267"/>
      <c r="L197" s="73"/>
      <c r="M197" s="27" t="s">
        <v>1</v>
      </c>
      <c r="N197" s="233" t="s">
        <v>43</v>
      </c>
      <c r="P197" s="269">
        <f t="shared" si="16"/>
        <v>0</v>
      </c>
      <c r="Q197" s="269">
        <v>0</v>
      </c>
      <c r="R197" s="269">
        <f t="shared" si="17"/>
        <v>0</v>
      </c>
      <c r="S197" s="269">
        <v>0</v>
      </c>
      <c r="T197" s="270">
        <f t="shared" si="18"/>
        <v>0</v>
      </c>
      <c r="AR197" s="271" t="s">
        <v>495</v>
      </c>
      <c r="AT197" s="271" t="s">
        <v>368</v>
      </c>
      <c r="AU197" s="271" t="s">
        <v>84</v>
      </c>
      <c r="AY197" s="53" t="s">
        <v>366</v>
      </c>
      <c r="BE197" s="179">
        <f t="shared" si="19"/>
        <v>0</v>
      </c>
      <c r="BF197" s="179">
        <f t="shared" si="20"/>
        <v>0</v>
      </c>
      <c r="BG197" s="179">
        <f t="shared" si="21"/>
        <v>0</v>
      </c>
      <c r="BH197" s="179">
        <f t="shared" si="22"/>
        <v>0</v>
      </c>
      <c r="BI197" s="179">
        <f t="shared" si="23"/>
        <v>0</v>
      </c>
      <c r="BJ197" s="53" t="s">
        <v>90</v>
      </c>
      <c r="BK197" s="179">
        <f t="shared" si="24"/>
        <v>0</v>
      </c>
      <c r="BL197" s="53" t="s">
        <v>495</v>
      </c>
      <c r="BM197" s="271" t="s">
        <v>1481</v>
      </c>
    </row>
    <row r="198" spans="2:65" s="74" customFormat="1" ht="24.2" customHeight="1">
      <c r="B198" s="73"/>
      <c r="C198" s="260" t="s">
        <v>882</v>
      </c>
      <c r="D198" s="260" t="s">
        <v>368</v>
      </c>
      <c r="E198" s="261" t="s">
        <v>7237</v>
      </c>
      <c r="F198" s="262" t="s">
        <v>7238</v>
      </c>
      <c r="G198" s="263" t="s">
        <v>630</v>
      </c>
      <c r="H198" s="264">
        <v>1</v>
      </c>
      <c r="I198" s="26"/>
      <c r="J198" s="266">
        <f t="shared" si="15"/>
        <v>0</v>
      </c>
      <c r="K198" s="267"/>
      <c r="L198" s="73"/>
      <c r="M198" s="27" t="s">
        <v>1</v>
      </c>
      <c r="N198" s="233" t="s">
        <v>43</v>
      </c>
      <c r="P198" s="269">
        <f t="shared" si="16"/>
        <v>0</v>
      </c>
      <c r="Q198" s="269">
        <v>0</v>
      </c>
      <c r="R198" s="269">
        <f t="shared" si="17"/>
        <v>0</v>
      </c>
      <c r="S198" s="269">
        <v>0</v>
      </c>
      <c r="T198" s="270">
        <f t="shared" si="18"/>
        <v>0</v>
      </c>
      <c r="AR198" s="271" t="s">
        <v>495</v>
      </c>
      <c r="AT198" s="271" t="s">
        <v>368</v>
      </c>
      <c r="AU198" s="271" t="s">
        <v>84</v>
      </c>
      <c r="AY198" s="53" t="s">
        <v>366</v>
      </c>
      <c r="BE198" s="179">
        <f t="shared" si="19"/>
        <v>0</v>
      </c>
      <c r="BF198" s="179">
        <f t="shared" si="20"/>
        <v>0</v>
      </c>
      <c r="BG198" s="179">
        <f t="shared" si="21"/>
        <v>0</v>
      </c>
      <c r="BH198" s="179">
        <f t="shared" si="22"/>
        <v>0</v>
      </c>
      <c r="BI198" s="179">
        <f t="shared" si="23"/>
        <v>0</v>
      </c>
      <c r="BJ198" s="53" t="s">
        <v>90</v>
      </c>
      <c r="BK198" s="179">
        <f t="shared" si="24"/>
        <v>0</v>
      </c>
      <c r="BL198" s="53" t="s">
        <v>495</v>
      </c>
      <c r="BM198" s="271" t="s">
        <v>1491</v>
      </c>
    </row>
    <row r="199" spans="2:65" s="74" customFormat="1" ht="24.2" customHeight="1">
      <c r="B199" s="73"/>
      <c r="C199" s="260" t="s">
        <v>890</v>
      </c>
      <c r="D199" s="260" t="s">
        <v>368</v>
      </c>
      <c r="E199" s="261" t="s">
        <v>7239</v>
      </c>
      <c r="F199" s="262" t="s">
        <v>7240</v>
      </c>
      <c r="G199" s="263" t="s">
        <v>630</v>
      </c>
      <c r="H199" s="264">
        <v>3</v>
      </c>
      <c r="I199" s="26"/>
      <c r="J199" s="266">
        <f t="shared" si="15"/>
        <v>0</v>
      </c>
      <c r="K199" s="267"/>
      <c r="L199" s="73"/>
      <c r="M199" s="27" t="s">
        <v>1</v>
      </c>
      <c r="N199" s="233" t="s">
        <v>43</v>
      </c>
      <c r="P199" s="269">
        <f t="shared" si="16"/>
        <v>0</v>
      </c>
      <c r="Q199" s="269">
        <v>0</v>
      </c>
      <c r="R199" s="269">
        <f t="shared" si="17"/>
        <v>0</v>
      </c>
      <c r="S199" s="269">
        <v>0</v>
      </c>
      <c r="T199" s="270">
        <f t="shared" si="18"/>
        <v>0</v>
      </c>
      <c r="AR199" s="271" t="s">
        <v>495</v>
      </c>
      <c r="AT199" s="271" t="s">
        <v>368</v>
      </c>
      <c r="AU199" s="271" t="s">
        <v>84</v>
      </c>
      <c r="AY199" s="53" t="s">
        <v>366</v>
      </c>
      <c r="BE199" s="179">
        <f t="shared" si="19"/>
        <v>0</v>
      </c>
      <c r="BF199" s="179">
        <f t="shared" si="20"/>
        <v>0</v>
      </c>
      <c r="BG199" s="179">
        <f t="shared" si="21"/>
        <v>0</v>
      </c>
      <c r="BH199" s="179">
        <f t="shared" si="22"/>
        <v>0</v>
      </c>
      <c r="BI199" s="179">
        <f t="shared" si="23"/>
        <v>0</v>
      </c>
      <c r="BJ199" s="53" t="s">
        <v>90</v>
      </c>
      <c r="BK199" s="179">
        <f t="shared" si="24"/>
        <v>0</v>
      </c>
      <c r="BL199" s="53" t="s">
        <v>495</v>
      </c>
      <c r="BM199" s="271" t="s">
        <v>1500</v>
      </c>
    </row>
    <row r="200" spans="2:65" s="74" customFormat="1" ht="24.2" customHeight="1">
      <c r="B200" s="73"/>
      <c r="C200" s="260" t="s">
        <v>899</v>
      </c>
      <c r="D200" s="260" t="s">
        <v>368</v>
      </c>
      <c r="E200" s="261" t="s">
        <v>7241</v>
      </c>
      <c r="F200" s="262" t="s">
        <v>7242</v>
      </c>
      <c r="G200" s="263" t="s">
        <v>630</v>
      </c>
      <c r="H200" s="264">
        <v>19</v>
      </c>
      <c r="I200" s="26"/>
      <c r="J200" s="266">
        <f t="shared" si="15"/>
        <v>0</v>
      </c>
      <c r="K200" s="267"/>
      <c r="L200" s="73"/>
      <c r="M200" s="27" t="s">
        <v>1</v>
      </c>
      <c r="N200" s="233" t="s">
        <v>43</v>
      </c>
      <c r="P200" s="269">
        <f t="shared" si="16"/>
        <v>0</v>
      </c>
      <c r="Q200" s="269">
        <v>0</v>
      </c>
      <c r="R200" s="269">
        <f t="shared" si="17"/>
        <v>0</v>
      </c>
      <c r="S200" s="269">
        <v>0</v>
      </c>
      <c r="T200" s="270">
        <f t="shared" si="18"/>
        <v>0</v>
      </c>
      <c r="AR200" s="271" t="s">
        <v>495</v>
      </c>
      <c r="AT200" s="271" t="s">
        <v>368</v>
      </c>
      <c r="AU200" s="271" t="s">
        <v>84</v>
      </c>
      <c r="AY200" s="53" t="s">
        <v>366</v>
      </c>
      <c r="BE200" s="179">
        <f t="shared" si="19"/>
        <v>0</v>
      </c>
      <c r="BF200" s="179">
        <f t="shared" si="20"/>
        <v>0</v>
      </c>
      <c r="BG200" s="179">
        <f t="shared" si="21"/>
        <v>0</v>
      </c>
      <c r="BH200" s="179">
        <f t="shared" si="22"/>
        <v>0</v>
      </c>
      <c r="BI200" s="179">
        <f t="shared" si="23"/>
        <v>0</v>
      </c>
      <c r="BJ200" s="53" t="s">
        <v>90</v>
      </c>
      <c r="BK200" s="179">
        <f t="shared" si="24"/>
        <v>0</v>
      </c>
      <c r="BL200" s="53" t="s">
        <v>495</v>
      </c>
      <c r="BM200" s="271" t="s">
        <v>1508</v>
      </c>
    </row>
    <row r="201" spans="2:65" s="74" customFormat="1" ht="16.5" customHeight="1">
      <c r="B201" s="73"/>
      <c r="C201" s="260" t="s">
        <v>904</v>
      </c>
      <c r="D201" s="260" t="s">
        <v>368</v>
      </c>
      <c r="E201" s="261" t="s">
        <v>7243</v>
      </c>
      <c r="F201" s="262" t="s">
        <v>7244</v>
      </c>
      <c r="G201" s="263" t="s">
        <v>630</v>
      </c>
      <c r="H201" s="264">
        <v>19</v>
      </c>
      <c r="I201" s="26"/>
      <c r="J201" s="266">
        <f t="shared" si="15"/>
        <v>0</v>
      </c>
      <c r="K201" s="267"/>
      <c r="L201" s="73"/>
      <c r="M201" s="27" t="s">
        <v>1</v>
      </c>
      <c r="N201" s="233" t="s">
        <v>43</v>
      </c>
      <c r="P201" s="269">
        <f t="shared" si="16"/>
        <v>0</v>
      </c>
      <c r="Q201" s="269">
        <v>0</v>
      </c>
      <c r="R201" s="269">
        <f t="shared" si="17"/>
        <v>0</v>
      </c>
      <c r="S201" s="269">
        <v>0</v>
      </c>
      <c r="T201" s="270">
        <f t="shared" si="18"/>
        <v>0</v>
      </c>
      <c r="AR201" s="271" t="s">
        <v>495</v>
      </c>
      <c r="AT201" s="271" t="s">
        <v>368</v>
      </c>
      <c r="AU201" s="271" t="s">
        <v>84</v>
      </c>
      <c r="AY201" s="53" t="s">
        <v>366</v>
      </c>
      <c r="BE201" s="179">
        <f t="shared" si="19"/>
        <v>0</v>
      </c>
      <c r="BF201" s="179">
        <f t="shared" si="20"/>
        <v>0</v>
      </c>
      <c r="BG201" s="179">
        <f t="shared" si="21"/>
        <v>0</v>
      </c>
      <c r="BH201" s="179">
        <f t="shared" si="22"/>
        <v>0</v>
      </c>
      <c r="BI201" s="179">
        <f t="shared" si="23"/>
        <v>0</v>
      </c>
      <c r="BJ201" s="53" t="s">
        <v>90</v>
      </c>
      <c r="BK201" s="179">
        <f t="shared" si="24"/>
        <v>0</v>
      </c>
      <c r="BL201" s="53" t="s">
        <v>495</v>
      </c>
      <c r="BM201" s="271" t="s">
        <v>1516</v>
      </c>
    </row>
    <row r="202" spans="2:65" s="74" customFormat="1" ht="16.5" customHeight="1">
      <c r="B202" s="73"/>
      <c r="C202" s="260" t="s">
        <v>912</v>
      </c>
      <c r="D202" s="260" t="s">
        <v>368</v>
      </c>
      <c r="E202" s="261" t="s">
        <v>7245</v>
      </c>
      <c r="F202" s="262" t="s">
        <v>7246</v>
      </c>
      <c r="G202" s="263" t="s">
        <v>630</v>
      </c>
      <c r="H202" s="264">
        <v>19</v>
      </c>
      <c r="I202" s="26"/>
      <c r="J202" s="266">
        <f t="shared" si="15"/>
        <v>0</v>
      </c>
      <c r="K202" s="267"/>
      <c r="L202" s="73"/>
      <c r="M202" s="27" t="s">
        <v>1</v>
      </c>
      <c r="N202" s="233" t="s">
        <v>43</v>
      </c>
      <c r="P202" s="269">
        <f t="shared" si="16"/>
        <v>0</v>
      </c>
      <c r="Q202" s="269">
        <v>0</v>
      </c>
      <c r="R202" s="269">
        <f t="shared" si="17"/>
        <v>0</v>
      </c>
      <c r="S202" s="269">
        <v>0</v>
      </c>
      <c r="T202" s="270">
        <f t="shared" si="18"/>
        <v>0</v>
      </c>
      <c r="AR202" s="271" t="s">
        <v>495</v>
      </c>
      <c r="AT202" s="271" t="s">
        <v>368</v>
      </c>
      <c r="AU202" s="271" t="s">
        <v>84</v>
      </c>
      <c r="AY202" s="53" t="s">
        <v>366</v>
      </c>
      <c r="BE202" s="179">
        <f t="shared" si="19"/>
        <v>0</v>
      </c>
      <c r="BF202" s="179">
        <f t="shared" si="20"/>
        <v>0</v>
      </c>
      <c r="BG202" s="179">
        <f t="shared" si="21"/>
        <v>0</v>
      </c>
      <c r="BH202" s="179">
        <f t="shared" si="22"/>
        <v>0</v>
      </c>
      <c r="BI202" s="179">
        <f t="shared" si="23"/>
        <v>0</v>
      </c>
      <c r="BJ202" s="53" t="s">
        <v>90</v>
      </c>
      <c r="BK202" s="179">
        <f t="shared" si="24"/>
        <v>0</v>
      </c>
      <c r="BL202" s="53" t="s">
        <v>495</v>
      </c>
      <c r="BM202" s="271" t="s">
        <v>1525</v>
      </c>
    </row>
    <row r="203" spans="2:65" s="74" customFormat="1" ht="24.2" customHeight="1">
      <c r="B203" s="73"/>
      <c r="C203" s="260" t="s">
        <v>919</v>
      </c>
      <c r="D203" s="260" t="s">
        <v>368</v>
      </c>
      <c r="E203" s="261" t="s">
        <v>7247</v>
      </c>
      <c r="F203" s="262" t="s">
        <v>7248</v>
      </c>
      <c r="G203" s="263" t="s">
        <v>630</v>
      </c>
      <c r="H203" s="264">
        <v>12</v>
      </c>
      <c r="I203" s="26"/>
      <c r="J203" s="266">
        <f t="shared" si="15"/>
        <v>0</v>
      </c>
      <c r="K203" s="267"/>
      <c r="L203" s="73"/>
      <c r="M203" s="27" t="s">
        <v>1</v>
      </c>
      <c r="N203" s="233" t="s">
        <v>43</v>
      </c>
      <c r="P203" s="269">
        <f t="shared" si="16"/>
        <v>0</v>
      </c>
      <c r="Q203" s="269">
        <v>0</v>
      </c>
      <c r="R203" s="269">
        <f t="shared" si="17"/>
        <v>0</v>
      </c>
      <c r="S203" s="269">
        <v>0</v>
      </c>
      <c r="T203" s="270">
        <f t="shared" si="18"/>
        <v>0</v>
      </c>
      <c r="AR203" s="271" t="s">
        <v>495</v>
      </c>
      <c r="AT203" s="271" t="s">
        <v>368</v>
      </c>
      <c r="AU203" s="271" t="s">
        <v>84</v>
      </c>
      <c r="AY203" s="53" t="s">
        <v>366</v>
      </c>
      <c r="BE203" s="179">
        <f t="shared" si="19"/>
        <v>0</v>
      </c>
      <c r="BF203" s="179">
        <f t="shared" si="20"/>
        <v>0</v>
      </c>
      <c r="BG203" s="179">
        <f t="shared" si="21"/>
        <v>0</v>
      </c>
      <c r="BH203" s="179">
        <f t="shared" si="22"/>
        <v>0</v>
      </c>
      <c r="BI203" s="179">
        <f t="shared" si="23"/>
        <v>0</v>
      </c>
      <c r="BJ203" s="53" t="s">
        <v>90</v>
      </c>
      <c r="BK203" s="179">
        <f t="shared" si="24"/>
        <v>0</v>
      </c>
      <c r="BL203" s="53" t="s">
        <v>495</v>
      </c>
      <c r="BM203" s="271" t="s">
        <v>1534</v>
      </c>
    </row>
    <row r="204" spans="2:65" s="74" customFormat="1" ht="24.2" customHeight="1">
      <c r="B204" s="73"/>
      <c r="C204" s="260" t="s">
        <v>925</v>
      </c>
      <c r="D204" s="260" t="s">
        <v>368</v>
      </c>
      <c r="E204" s="261" t="s">
        <v>7249</v>
      </c>
      <c r="F204" s="262" t="s">
        <v>7250</v>
      </c>
      <c r="G204" s="263" t="s">
        <v>630</v>
      </c>
      <c r="H204" s="264">
        <v>2</v>
      </c>
      <c r="I204" s="26"/>
      <c r="J204" s="266">
        <f t="shared" si="15"/>
        <v>0</v>
      </c>
      <c r="K204" s="267"/>
      <c r="L204" s="73"/>
      <c r="M204" s="27" t="s">
        <v>1</v>
      </c>
      <c r="N204" s="233" t="s">
        <v>43</v>
      </c>
      <c r="P204" s="269">
        <f t="shared" si="16"/>
        <v>0</v>
      </c>
      <c r="Q204" s="269">
        <v>0</v>
      </c>
      <c r="R204" s="269">
        <f t="shared" si="17"/>
        <v>0</v>
      </c>
      <c r="S204" s="269">
        <v>0</v>
      </c>
      <c r="T204" s="270">
        <f t="shared" si="18"/>
        <v>0</v>
      </c>
      <c r="AR204" s="271" t="s">
        <v>495</v>
      </c>
      <c r="AT204" s="271" t="s">
        <v>368</v>
      </c>
      <c r="AU204" s="271" t="s">
        <v>84</v>
      </c>
      <c r="AY204" s="53" t="s">
        <v>366</v>
      </c>
      <c r="BE204" s="179">
        <f t="shared" si="19"/>
        <v>0</v>
      </c>
      <c r="BF204" s="179">
        <f t="shared" si="20"/>
        <v>0</v>
      </c>
      <c r="BG204" s="179">
        <f t="shared" si="21"/>
        <v>0</v>
      </c>
      <c r="BH204" s="179">
        <f t="shared" si="22"/>
        <v>0</v>
      </c>
      <c r="BI204" s="179">
        <f t="shared" si="23"/>
        <v>0</v>
      </c>
      <c r="BJ204" s="53" t="s">
        <v>90</v>
      </c>
      <c r="BK204" s="179">
        <f t="shared" si="24"/>
        <v>0</v>
      </c>
      <c r="BL204" s="53" t="s">
        <v>495</v>
      </c>
      <c r="BM204" s="271" t="s">
        <v>1543</v>
      </c>
    </row>
    <row r="205" spans="2:65" s="74" customFormat="1" ht="21.75" customHeight="1">
      <c r="B205" s="73"/>
      <c r="C205" s="260" t="s">
        <v>932</v>
      </c>
      <c r="D205" s="260" t="s">
        <v>368</v>
      </c>
      <c r="E205" s="261" t="s">
        <v>7251</v>
      </c>
      <c r="F205" s="262" t="s">
        <v>7252</v>
      </c>
      <c r="G205" s="263" t="s">
        <v>630</v>
      </c>
      <c r="H205" s="264">
        <v>14</v>
      </c>
      <c r="I205" s="26"/>
      <c r="J205" s="266">
        <f t="shared" si="15"/>
        <v>0</v>
      </c>
      <c r="K205" s="267"/>
      <c r="L205" s="73"/>
      <c r="M205" s="27" t="s">
        <v>1</v>
      </c>
      <c r="N205" s="233" t="s">
        <v>43</v>
      </c>
      <c r="P205" s="269">
        <f t="shared" si="16"/>
        <v>0</v>
      </c>
      <c r="Q205" s="269">
        <v>0</v>
      </c>
      <c r="R205" s="269">
        <f t="shared" si="17"/>
        <v>0</v>
      </c>
      <c r="S205" s="269">
        <v>0</v>
      </c>
      <c r="T205" s="270">
        <f t="shared" si="18"/>
        <v>0</v>
      </c>
      <c r="AR205" s="271" t="s">
        <v>495</v>
      </c>
      <c r="AT205" s="271" t="s">
        <v>368</v>
      </c>
      <c r="AU205" s="271" t="s">
        <v>84</v>
      </c>
      <c r="AY205" s="53" t="s">
        <v>366</v>
      </c>
      <c r="BE205" s="179">
        <f t="shared" si="19"/>
        <v>0</v>
      </c>
      <c r="BF205" s="179">
        <f t="shared" si="20"/>
        <v>0</v>
      </c>
      <c r="BG205" s="179">
        <f t="shared" si="21"/>
        <v>0</v>
      </c>
      <c r="BH205" s="179">
        <f t="shared" si="22"/>
        <v>0</v>
      </c>
      <c r="BI205" s="179">
        <f t="shared" si="23"/>
        <v>0</v>
      </c>
      <c r="BJ205" s="53" t="s">
        <v>90</v>
      </c>
      <c r="BK205" s="179">
        <f t="shared" si="24"/>
        <v>0</v>
      </c>
      <c r="BL205" s="53" t="s">
        <v>495</v>
      </c>
      <c r="BM205" s="271" t="s">
        <v>1553</v>
      </c>
    </row>
    <row r="206" spans="2:65" s="74" customFormat="1" ht="21.75" customHeight="1">
      <c r="B206" s="73"/>
      <c r="C206" s="260" t="s">
        <v>937</v>
      </c>
      <c r="D206" s="260" t="s">
        <v>368</v>
      </c>
      <c r="E206" s="261" t="s">
        <v>7253</v>
      </c>
      <c r="F206" s="262" t="s">
        <v>7254</v>
      </c>
      <c r="G206" s="263" t="s">
        <v>630</v>
      </c>
      <c r="H206" s="264">
        <v>6</v>
      </c>
      <c r="I206" s="26"/>
      <c r="J206" s="266">
        <f t="shared" ref="J206:J225" si="25">ROUND(I206*H206,2)</f>
        <v>0</v>
      </c>
      <c r="K206" s="267"/>
      <c r="L206" s="73"/>
      <c r="M206" s="27" t="s">
        <v>1</v>
      </c>
      <c r="N206" s="233" t="s">
        <v>43</v>
      </c>
      <c r="P206" s="269">
        <f t="shared" ref="P206:P225" si="26">O206*H206</f>
        <v>0</v>
      </c>
      <c r="Q206" s="269">
        <v>0</v>
      </c>
      <c r="R206" s="269">
        <f t="shared" ref="R206:R225" si="27">Q206*H206</f>
        <v>0</v>
      </c>
      <c r="S206" s="269">
        <v>0</v>
      </c>
      <c r="T206" s="270">
        <f t="shared" ref="T206:T225" si="28">S206*H206</f>
        <v>0</v>
      </c>
      <c r="AR206" s="271" t="s">
        <v>495</v>
      </c>
      <c r="AT206" s="271" t="s">
        <v>368</v>
      </c>
      <c r="AU206" s="271" t="s">
        <v>84</v>
      </c>
      <c r="AY206" s="53" t="s">
        <v>366</v>
      </c>
      <c r="BE206" s="179">
        <f t="shared" ref="BE206:BE225" si="29">IF(N206="základná",J206,0)</f>
        <v>0</v>
      </c>
      <c r="BF206" s="179">
        <f t="shared" ref="BF206:BF225" si="30">IF(N206="znížená",J206,0)</f>
        <v>0</v>
      </c>
      <c r="BG206" s="179">
        <f t="shared" ref="BG206:BG225" si="31">IF(N206="zákl. prenesená",J206,0)</f>
        <v>0</v>
      </c>
      <c r="BH206" s="179">
        <f t="shared" ref="BH206:BH225" si="32">IF(N206="zníž. prenesená",J206,0)</f>
        <v>0</v>
      </c>
      <c r="BI206" s="179">
        <f t="shared" ref="BI206:BI225" si="33">IF(N206="nulová",J206,0)</f>
        <v>0</v>
      </c>
      <c r="BJ206" s="53" t="s">
        <v>90</v>
      </c>
      <c r="BK206" s="179">
        <f t="shared" ref="BK206:BK225" si="34">ROUND(I206*H206,2)</f>
        <v>0</v>
      </c>
      <c r="BL206" s="53" t="s">
        <v>495</v>
      </c>
      <c r="BM206" s="271" t="s">
        <v>1561</v>
      </c>
    </row>
    <row r="207" spans="2:65" s="74" customFormat="1" ht="21.75" customHeight="1">
      <c r="B207" s="73"/>
      <c r="C207" s="260" t="s">
        <v>942</v>
      </c>
      <c r="D207" s="260" t="s">
        <v>368</v>
      </c>
      <c r="E207" s="261" t="s">
        <v>7255</v>
      </c>
      <c r="F207" s="262" t="s">
        <v>7256</v>
      </c>
      <c r="G207" s="263" t="s">
        <v>630</v>
      </c>
      <c r="H207" s="264">
        <v>1</v>
      </c>
      <c r="I207" s="26"/>
      <c r="J207" s="266">
        <f t="shared" si="25"/>
        <v>0</v>
      </c>
      <c r="K207" s="267"/>
      <c r="L207" s="73"/>
      <c r="M207" s="27" t="s">
        <v>1</v>
      </c>
      <c r="N207" s="233" t="s">
        <v>43</v>
      </c>
      <c r="P207" s="269">
        <f t="shared" si="26"/>
        <v>0</v>
      </c>
      <c r="Q207" s="269">
        <v>0</v>
      </c>
      <c r="R207" s="269">
        <f t="shared" si="27"/>
        <v>0</v>
      </c>
      <c r="S207" s="269">
        <v>0</v>
      </c>
      <c r="T207" s="270">
        <f t="shared" si="28"/>
        <v>0</v>
      </c>
      <c r="AR207" s="271" t="s">
        <v>495</v>
      </c>
      <c r="AT207" s="271" t="s">
        <v>368</v>
      </c>
      <c r="AU207" s="271" t="s">
        <v>84</v>
      </c>
      <c r="AY207" s="53" t="s">
        <v>366</v>
      </c>
      <c r="BE207" s="179">
        <f t="shared" si="29"/>
        <v>0</v>
      </c>
      <c r="BF207" s="179">
        <f t="shared" si="30"/>
        <v>0</v>
      </c>
      <c r="BG207" s="179">
        <f t="shared" si="31"/>
        <v>0</v>
      </c>
      <c r="BH207" s="179">
        <f t="shared" si="32"/>
        <v>0</v>
      </c>
      <c r="BI207" s="179">
        <f t="shared" si="33"/>
        <v>0</v>
      </c>
      <c r="BJ207" s="53" t="s">
        <v>90</v>
      </c>
      <c r="BK207" s="179">
        <f t="shared" si="34"/>
        <v>0</v>
      </c>
      <c r="BL207" s="53" t="s">
        <v>495</v>
      </c>
      <c r="BM207" s="271" t="s">
        <v>1570</v>
      </c>
    </row>
    <row r="208" spans="2:65" s="74" customFormat="1" ht="16.5" customHeight="1">
      <c r="B208" s="73"/>
      <c r="C208" s="260" t="s">
        <v>947</v>
      </c>
      <c r="D208" s="260" t="s">
        <v>368</v>
      </c>
      <c r="E208" s="261" t="s">
        <v>7257</v>
      </c>
      <c r="F208" s="262" t="s">
        <v>7258</v>
      </c>
      <c r="G208" s="263" t="s">
        <v>630</v>
      </c>
      <c r="H208" s="264">
        <v>21</v>
      </c>
      <c r="I208" s="26"/>
      <c r="J208" s="266">
        <f t="shared" si="25"/>
        <v>0</v>
      </c>
      <c r="K208" s="267"/>
      <c r="L208" s="73"/>
      <c r="M208" s="27" t="s">
        <v>1</v>
      </c>
      <c r="N208" s="233" t="s">
        <v>43</v>
      </c>
      <c r="P208" s="269">
        <f t="shared" si="26"/>
        <v>0</v>
      </c>
      <c r="Q208" s="269">
        <v>0</v>
      </c>
      <c r="R208" s="269">
        <f t="shared" si="27"/>
        <v>0</v>
      </c>
      <c r="S208" s="269">
        <v>0</v>
      </c>
      <c r="T208" s="270">
        <f t="shared" si="28"/>
        <v>0</v>
      </c>
      <c r="AR208" s="271" t="s">
        <v>495</v>
      </c>
      <c r="AT208" s="271" t="s">
        <v>368</v>
      </c>
      <c r="AU208" s="271" t="s">
        <v>84</v>
      </c>
      <c r="AY208" s="53" t="s">
        <v>366</v>
      </c>
      <c r="BE208" s="179">
        <f t="shared" si="29"/>
        <v>0</v>
      </c>
      <c r="BF208" s="179">
        <f t="shared" si="30"/>
        <v>0</v>
      </c>
      <c r="BG208" s="179">
        <f t="shared" si="31"/>
        <v>0</v>
      </c>
      <c r="BH208" s="179">
        <f t="shared" si="32"/>
        <v>0</v>
      </c>
      <c r="BI208" s="179">
        <f t="shared" si="33"/>
        <v>0</v>
      </c>
      <c r="BJ208" s="53" t="s">
        <v>90</v>
      </c>
      <c r="BK208" s="179">
        <f t="shared" si="34"/>
        <v>0</v>
      </c>
      <c r="BL208" s="53" t="s">
        <v>495</v>
      </c>
      <c r="BM208" s="271" t="s">
        <v>1578</v>
      </c>
    </row>
    <row r="209" spans="2:65" s="74" customFormat="1" ht="33" customHeight="1">
      <c r="B209" s="73"/>
      <c r="C209" s="260" t="s">
        <v>953</v>
      </c>
      <c r="D209" s="260" t="s">
        <v>368</v>
      </c>
      <c r="E209" s="261" t="s">
        <v>7259</v>
      </c>
      <c r="F209" s="262" t="s">
        <v>7260</v>
      </c>
      <c r="G209" s="263" t="s">
        <v>630</v>
      </c>
      <c r="H209" s="264">
        <v>1</v>
      </c>
      <c r="I209" s="26"/>
      <c r="J209" s="266">
        <f t="shared" si="25"/>
        <v>0</v>
      </c>
      <c r="K209" s="267"/>
      <c r="L209" s="73"/>
      <c r="M209" s="27" t="s">
        <v>1</v>
      </c>
      <c r="N209" s="233" t="s">
        <v>43</v>
      </c>
      <c r="P209" s="269">
        <f t="shared" si="26"/>
        <v>0</v>
      </c>
      <c r="Q209" s="269">
        <v>0</v>
      </c>
      <c r="R209" s="269">
        <f t="shared" si="27"/>
        <v>0</v>
      </c>
      <c r="S209" s="269">
        <v>0</v>
      </c>
      <c r="T209" s="270">
        <f t="shared" si="28"/>
        <v>0</v>
      </c>
      <c r="AR209" s="271" t="s">
        <v>495</v>
      </c>
      <c r="AT209" s="271" t="s">
        <v>368</v>
      </c>
      <c r="AU209" s="271" t="s">
        <v>84</v>
      </c>
      <c r="AY209" s="53" t="s">
        <v>366</v>
      </c>
      <c r="BE209" s="179">
        <f t="shared" si="29"/>
        <v>0</v>
      </c>
      <c r="BF209" s="179">
        <f t="shared" si="30"/>
        <v>0</v>
      </c>
      <c r="BG209" s="179">
        <f t="shared" si="31"/>
        <v>0</v>
      </c>
      <c r="BH209" s="179">
        <f t="shared" si="32"/>
        <v>0</v>
      </c>
      <c r="BI209" s="179">
        <f t="shared" si="33"/>
        <v>0</v>
      </c>
      <c r="BJ209" s="53" t="s">
        <v>90</v>
      </c>
      <c r="BK209" s="179">
        <f t="shared" si="34"/>
        <v>0</v>
      </c>
      <c r="BL209" s="53" t="s">
        <v>495</v>
      </c>
      <c r="BM209" s="271" t="s">
        <v>1588</v>
      </c>
    </row>
    <row r="210" spans="2:65" s="74" customFormat="1" ht="33" customHeight="1">
      <c r="B210" s="73"/>
      <c r="C210" s="260" t="s">
        <v>1003</v>
      </c>
      <c r="D210" s="260" t="s">
        <v>368</v>
      </c>
      <c r="E210" s="261" t="s">
        <v>7261</v>
      </c>
      <c r="F210" s="262" t="s">
        <v>7262</v>
      </c>
      <c r="G210" s="263" t="s">
        <v>630</v>
      </c>
      <c r="H210" s="264">
        <v>4</v>
      </c>
      <c r="I210" s="26"/>
      <c r="J210" s="266">
        <f t="shared" si="25"/>
        <v>0</v>
      </c>
      <c r="K210" s="267"/>
      <c r="L210" s="73"/>
      <c r="M210" s="27" t="s">
        <v>1</v>
      </c>
      <c r="N210" s="233" t="s">
        <v>43</v>
      </c>
      <c r="P210" s="269">
        <f t="shared" si="26"/>
        <v>0</v>
      </c>
      <c r="Q210" s="269">
        <v>0</v>
      </c>
      <c r="R210" s="269">
        <f t="shared" si="27"/>
        <v>0</v>
      </c>
      <c r="S210" s="269">
        <v>0</v>
      </c>
      <c r="T210" s="270">
        <f t="shared" si="28"/>
        <v>0</v>
      </c>
      <c r="AR210" s="271" t="s">
        <v>495</v>
      </c>
      <c r="AT210" s="271" t="s">
        <v>368</v>
      </c>
      <c r="AU210" s="271" t="s">
        <v>84</v>
      </c>
      <c r="AY210" s="53" t="s">
        <v>366</v>
      </c>
      <c r="BE210" s="179">
        <f t="shared" si="29"/>
        <v>0</v>
      </c>
      <c r="BF210" s="179">
        <f t="shared" si="30"/>
        <v>0</v>
      </c>
      <c r="BG210" s="179">
        <f t="shared" si="31"/>
        <v>0</v>
      </c>
      <c r="BH210" s="179">
        <f t="shared" si="32"/>
        <v>0</v>
      </c>
      <c r="BI210" s="179">
        <f t="shared" si="33"/>
        <v>0</v>
      </c>
      <c r="BJ210" s="53" t="s">
        <v>90</v>
      </c>
      <c r="BK210" s="179">
        <f t="shared" si="34"/>
        <v>0</v>
      </c>
      <c r="BL210" s="53" t="s">
        <v>495</v>
      </c>
      <c r="BM210" s="271" t="s">
        <v>1620</v>
      </c>
    </row>
    <row r="211" spans="2:65" s="74" customFormat="1" ht="44.25" customHeight="1">
      <c r="B211" s="73"/>
      <c r="C211" s="260" t="s">
        <v>1019</v>
      </c>
      <c r="D211" s="260" t="s">
        <v>368</v>
      </c>
      <c r="E211" s="261" t="s">
        <v>7263</v>
      </c>
      <c r="F211" s="262" t="s">
        <v>7264</v>
      </c>
      <c r="G211" s="263" t="s">
        <v>630</v>
      </c>
      <c r="H211" s="264">
        <v>128</v>
      </c>
      <c r="I211" s="26"/>
      <c r="J211" s="266">
        <f t="shared" si="25"/>
        <v>0</v>
      </c>
      <c r="K211" s="267"/>
      <c r="L211" s="73"/>
      <c r="M211" s="27" t="s">
        <v>1</v>
      </c>
      <c r="N211" s="233" t="s">
        <v>43</v>
      </c>
      <c r="P211" s="269">
        <f t="shared" si="26"/>
        <v>0</v>
      </c>
      <c r="Q211" s="269">
        <v>0</v>
      </c>
      <c r="R211" s="269">
        <f t="shared" si="27"/>
        <v>0</v>
      </c>
      <c r="S211" s="269">
        <v>0</v>
      </c>
      <c r="T211" s="270">
        <f t="shared" si="28"/>
        <v>0</v>
      </c>
      <c r="AR211" s="271" t="s">
        <v>495</v>
      </c>
      <c r="AT211" s="271" t="s">
        <v>368</v>
      </c>
      <c r="AU211" s="271" t="s">
        <v>84</v>
      </c>
      <c r="AY211" s="53" t="s">
        <v>366</v>
      </c>
      <c r="BE211" s="179">
        <f t="shared" si="29"/>
        <v>0</v>
      </c>
      <c r="BF211" s="179">
        <f t="shared" si="30"/>
        <v>0</v>
      </c>
      <c r="BG211" s="179">
        <f t="shared" si="31"/>
        <v>0</v>
      </c>
      <c r="BH211" s="179">
        <f t="shared" si="32"/>
        <v>0</v>
      </c>
      <c r="BI211" s="179">
        <f t="shared" si="33"/>
        <v>0</v>
      </c>
      <c r="BJ211" s="53" t="s">
        <v>90</v>
      </c>
      <c r="BK211" s="179">
        <f t="shared" si="34"/>
        <v>0</v>
      </c>
      <c r="BL211" s="53" t="s">
        <v>495</v>
      </c>
      <c r="BM211" s="271" t="s">
        <v>1887</v>
      </c>
    </row>
    <row r="212" spans="2:65" s="74" customFormat="1" ht="49.15" customHeight="1">
      <c r="B212" s="73"/>
      <c r="C212" s="260" t="s">
        <v>1027</v>
      </c>
      <c r="D212" s="260" t="s">
        <v>368</v>
      </c>
      <c r="E212" s="261" t="s">
        <v>7265</v>
      </c>
      <c r="F212" s="262" t="s">
        <v>7266</v>
      </c>
      <c r="G212" s="263" t="s">
        <v>630</v>
      </c>
      <c r="H212" s="264">
        <v>19</v>
      </c>
      <c r="I212" s="26"/>
      <c r="J212" s="266">
        <f t="shared" si="25"/>
        <v>0</v>
      </c>
      <c r="K212" s="267"/>
      <c r="L212" s="73"/>
      <c r="M212" s="27" t="s">
        <v>1</v>
      </c>
      <c r="N212" s="233" t="s">
        <v>43</v>
      </c>
      <c r="P212" s="269">
        <f t="shared" si="26"/>
        <v>0</v>
      </c>
      <c r="Q212" s="269">
        <v>0</v>
      </c>
      <c r="R212" s="269">
        <f t="shared" si="27"/>
        <v>0</v>
      </c>
      <c r="S212" s="269">
        <v>0</v>
      </c>
      <c r="T212" s="270">
        <f t="shared" si="28"/>
        <v>0</v>
      </c>
      <c r="AR212" s="271" t="s">
        <v>495</v>
      </c>
      <c r="AT212" s="271" t="s">
        <v>368</v>
      </c>
      <c r="AU212" s="271" t="s">
        <v>84</v>
      </c>
      <c r="AY212" s="53" t="s">
        <v>366</v>
      </c>
      <c r="BE212" s="179">
        <f t="shared" si="29"/>
        <v>0</v>
      </c>
      <c r="BF212" s="179">
        <f t="shared" si="30"/>
        <v>0</v>
      </c>
      <c r="BG212" s="179">
        <f t="shared" si="31"/>
        <v>0</v>
      </c>
      <c r="BH212" s="179">
        <f t="shared" si="32"/>
        <v>0</v>
      </c>
      <c r="BI212" s="179">
        <f t="shared" si="33"/>
        <v>0</v>
      </c>
      <c r="BJ212" s="53" t="s">
        <v>90</v>
      </c>
      <c r="BK212" s="179">
        <f t="shared" si="34"/>
        <v>0</v>
      </c>
      <c r="BL212" s="53" t="s">
        <v>495</v>
      </c>
      <c r="BM212" s="271" t="s">
        <v>2024</v>
      </c>
    </row>
    <row r="213" spans="2:65" s="74" customFormat="1" ht="33" customHeight="1">
      <c r="B213" s="73"/>
      <c r="C213" s="260" t="s">
        <v>1046</v>
      </c>
      <c r="D213" s="260" t="s">
        <v>368</v>
      </c>
      <c r="E213" s="261" t="s">
        <v>7267</v>
      </c>
      <c r="F213" s="262" t="s">
        <v>7268</v>
      </c>
      <c r="G213" s="263" t="s">
        <v>630</v>
      </c>
      <c r="H213" s="264">
        <v>147</v>
      </c>
      <c r="I213" s="26"/>
      <c r="J213" s="266">
        <f t="shared" si="25"/>
        <v>0</v>
      </c>
      <c r="K213" s="267"/>
      <c r="L213" s="73"/>
      <c r="M213" s="27" t="s">
        <v>1</v>
      </c>
      <c r="N213" s="233" t="s">
        <v>43</v>
      </c>
      <c r="P213" s="269">
        <f t="shared" si="26"/>
        <v>0</v>
      </c>
      <c r="Q213" s="269">
        <v>0</v>
      </c>
      <c r="R213" s="269">
        <f t="shared" si="27"/>
        <v>0</v>
      </c>
      <c r="S213" s="269">
        <v>0</v>
      </c>
      <c r="T213" s="270">
        <f t="shared" si="28"/>
        <v>0</v>
      </c>
      <c r="AR213" s="271" t="s">
        <v>495</v>
      </c>
      <c r="AT213" s="271" t="s">
        <v>368</v>
      </c>
      <c r="AU213" s="271" t="s">
        <v>84</v>
      </c>
      <c r="AY213" s="53" t="s">
        <v>366</v>
      </c>
      <c r="BE213" s="179">
        <f t="shared" si="29"/>
        <v>0</v>
      </c>
      <c r="BF213" s="179">
        <f t="shared" si="30"/>
        <v>0</v>
      </c>
      <c r="BG213" s="179">
        <f t="shared" si="31"/>
        <v>0</v>
      </c>
      <c r="BH213" s="179">
        <f t="shared" si="32"/>
        <v>0</v>
      </c>
      <c r="BI213" s="179">
        <f t="shared" si="33"/>
        <v>0</v>
      </c>
      <c r="BJ213" s="53" t="s">
        <v>90</v>
      </c>
      <c r="BK213" s="179">
        <f t="shared" si="34"/>
        <v>0</v>
      </c>
      <c r="BL213" s="53" t="s">
        <v>495</v>
      </c>
      <c r="BM213" s="271" t="s">
        <v>2123</v>
      </c>
    </row>
    <row r="214" spans="2:65" s="74" customFormat="1" ht="49.15" customHeight="1">
      <c r="B214" s="73"/>
      <c r="C214" s="260" t="s">
        <v>1060</v>
      </c>
      <c r="D214" s="260" t="s">
        <v>368</v>
      </c>
      <c r="E214" s="261" t="s">
        <v>7269</v>
      </c>
      <c r="F214" s="262" t="s">
        <v>7270</v>
      </c>
      <c r="G214" s="263" t="s">
        <v>630</v>
      </c>
      <c r="H214" s="264">
        <v>3</v>
      </c>
      <c r="I214" s="26"/>
      <c r="J214" s="266">
        <f t="shared" si="25"/>
        <v>0</v>
      </c>
      <c r="K214" s="267"/>
      <c r="L214" s="73"/>
      <c r="M214" s="27" t="s">
        <v>1</v>
      </c>
      <c r="N214" s="233" t="s">
        <v>43</v>
      </c>
      <c r="P214" s="269">
        <f t="shared" si="26"/>
        <v>0</v>
      </c>
      <c r="Q214" s="269">
        <v>0</v>
      </c>
      <c r="R214" s="269">
        <f t="shared" si="27"/>
        <v>0</v>
      </c>
      <c r="S214" s="269">
        <v>0</v>
      </c>
      <c r="T214" s="270">
        <f t="shared" si="28"/>
        <v>0</v>
      </c>
      <c r="AR214" s="271" t="s">
        <v>495</v>
      </c>
      <c r="AT214" s="271" t="s">
        <v>368</v>
      </c>
      <c r="AU214" s="271" t="s">
        <v>84</v>
      </c>
      <c r="AY214" s="53" t="s">
        <v>366</v>
      </c>
      <c r="BE214" s="179">
        <f t="shared" si="29"/>
        <v>0</v>
      </c>
      <c r="BF214" s="179">
        <f t="shared" si="30"/>
        <v>0</v>
      </c>
      <c r="BG214" s="179">
        <f t="shared" si="31"/>
        <v>0</v>
      </c>
      <c r="BH214" s="179">
        <f t="shared" si="32"/>
        <v>0</v>
      </c>
      <c r="BI214" s="179">
        <f t="shared" si="33"/>
        <v>0</v>
      </c>
      <c r="BJ214" s="53" t="s">
        <v>90</v>
      </c>
      <c r="BK214" s="179">
        <f t="shared" si="34"/>
        <v>0</v>
      </c>
      <c r="BL214" s="53" t="s">
        <v>495</v>
      </c>
      <c r="BM214" s="271" t="s">
        <v>2336</v>
      </c>
    </row>
    <row r="215" spans="2:65" s="74" customFormat="1" ht="24.2" customHeight="1">
      <c r="B215" s="73"/>
      <c r="C215" s="260" t="s">
        <v>1068</v>
      </c>
      <c r="D215" s="260" t="s">
        <v>368</v>
      </c>
      <c r="E215" s="261" t="s">
        <v>7271</v>
      </c>
      <c r="F215" s="262" t="s">
        <v>7272</v>
      </c>
      <c r="G215" s="263" t="s">
        <v>630</v>
      </c>
      <c r="H215" s="264">
        <v>3</v>
      </c>
      <c r="I215" s="26"/>
      <c r="J215" s="266">
        <f t="shared" si="25"/>
        <v>0</v>
      </c>
      <c r="K215" s="267"/>
      <c r="L215" s="73"/>
      <c r="M215" s="27" t="s">
        <v>1</v>
      </c>
      <c r="N215" s="233" t="s">
        <v>43</v>
      </c>
      <c r="P215" s="269">
        <f t="shared" si="26"/>
        <v>0</v>
      </c>
      <c r="Q215" s="269">
        <v>0</v>
      </c>
      <c r="R215" s="269">
        <f t="shared" si="27"/>
        <v>0</v>
      </c>
      <c r="S215" s="269">
        <v>0</v>
      </c>
      <c r="T215" s="270">
        <f t="shared" si="28"/>
        <v>0</v>
      </c>
      <c r="AR215" s="271" t="s">
        <v>495</v>
      </c>
      <c r="AT215" s="271" t="s">
        <v>368</v>
      </c>
      <c r="AU215" s="271" t="s">
        <v>84</v>
      </c>
      <c r="AY215" s="53" t="s">
        <v>366</v>
      </c>
      <c r="BE215" s="179">
        <f t="shared" si="29"/>
        <v>0</v>
      </c>
      <c r="BF215" s="179">
        <f t="shared" si="30"/>
        <v>0</v>
      </c>
      <c r="BG215" s="179">
        <f t="shared" si="31"/>
        <v>0</v>
      </c>
      <c r="BH215" s="179">
        <f t="shared" si="32"/>
        <v>0</v>
      </c>
      <c r="BI215" s="179">
        <f t="shared" si="33"/>
        <v>0</v>
      </c>
      <c r="BJ215" s="53" t="s">
        <v>90</v>
      </c>
      <c r="BK215" s="179">
        <f t="shared" si="34"/>
        <v>0</v>
      </c>
      <c r="BL215" s="53" t="s">
        <v>495</v>
      </c>
      <c r="BM215" s="271" t="s">
        <v>1380</v>
      </c>
    </row>
    <row r="216" spans="2:65" s="74" customFormat="1" ht="37.9" customHeight="1">
      <c r="B216" s="73"/>
      <c r="C216" s="260" t="s">
        <v>1080</v>
      </c>
      <c r="D216" s="260" t="s">
        <v>368</v>
      </c>
      <c r="E216" s="261" t="s">
        <v>7273</v>
      </c>
      <c r="F216" s="262" t="s">
        <v>7274</v>
      </c>
      <c r="G216" s="263" t="s">
        <v>630</v>
      </c>
      <c r="H216" s="264">
        <v>1</v>
      </c>
      <c r="I216" s="26"/>
      <c r="J216" s="266">
        <f t="shared" si="25"/>
        <v>0</v>
      </c>
      <c r="K216" s="267"/>
      <c r="L216" s="73"/>
      <c r="M216" s="27" t="s">
        <v>1</v>
      </c>
      <c r="N216" s="233" t="s">
        <v>43</v>
      </c>
      <c r="P216" s="269">
        <f t="shared" si="26"/>
        <v>0</v>
      </c>
      <c r="Q216" s="269">
        <v>0</v>
      </c>
      <c r="R216" s="269">
        <f t="shared" si="27"/>
        <v>0</v>
      </c>
      <c r="S216" s="269">
        <v>0</v>
      </c>
      <c r="T216" s="270">
        <f t="shared" si="28"/>
        <v>0</v>
      </c>
      <c r="AR216" s="271" t="s">
        <v>495</v>
      </c>
      <c r="AT216" s="271" t="s">
        <v>368</v>
      </c>
      <c r="AU216" s="271" t="s">
        <v>84</v>
      </c>
      <c r="AY216" s="53" t="s">
        <v>366</v>
      </c>
      <c r="BE216" s="179">
        <f t="shared" si="29"/>
        <v>0</v>
      </c>
      <c r="BF216" s="179">
        <f t="shared" si="30"/>
        <v>0</v>
      </c>
      <c r="BG216" s="179">
        <f t="shared" si="31"/>
        <v>0</v>
      </c>
      <c r="BH216" s="179">
        <f t="shared" si="32"/>
        <v>0</v>
      </c>
      <c r="BI216" s="179">
        <f t="shared" si="33"/>
        <v>0</v>
      </c>
      <c r="BJ216" s="53" t="s">
        <v>90</v>
      </c>
      <c r="BK216" s="179">
        <f t="shared" si="34"/>
        <v>0</v>
      </c>
      <c r="BL216" s="53" t="s">
        <v>495</v>
      </c>
      <c r="BM216" s="271" t="s">
        <v>2358</v>
      </c>
    </row>
    <row r="217" spans="2:65" s="74" customFormat="1" ht="24.2" customHeight="1">
      <c r="B217" s="73"/>
      <c r="C217" s="260" t="s">
        <v>1146</v>
      </c>
      <c r="D217" s="260" t="s">
        <v>368</v>
      </c>
      <c r="E217" s="261" t="s">
        <v>7275</v>
      </c>
      <c r="F217" s="262" t="s">
        <v>7276</v>
      </c>
      <c r="G217" s="263" t="s">
        <v>630</v>
      </c>
      <c r="H217" s="264">
        <v>1</v>
      </c>
      <c r="I217" s="26"/>
      <c r="J217" s="266">
        <f t="shared" si="25"/>
        <v>0</v>
      </c>
      <c r="K217" s="267"/>
      <c r="L217" s="73"/>
      <c r="M217" s="27" t="s">
        <v>1</v>
      </c>
      <c r="N217" s="233" t="s">
        <v>43</v>
      </c>
      <c r="P217" s="269">
        <f t="shared" si="26"/>
        <v>0</v>
      </c>
      <c r="Q217" s="269">
        <v>0</v>
      </c>
      <c r="R217" s="269">
        <f t="shared" si="27"/>
        <v>0</v>
      </c>
      <c r="S217" s="269">
        <v>0</v>
      </c>
      <c r="T217" s="270">
        <f t="shared" si="28"/>
        <v>0</v>
      </c>
      <c r="AR217" s="271" t="s">
        <v>495</v>
      </c>
      <c r="AT217" s="271" t="s">
        <v>368</v>
      </c>
      <c r="AU217" s="271" t="s">
        <v>84</v>
      </c>
      <c r="AY217" s="53" t="s">
        <v>366</v>
      </c>
      <c r="BE217" s="179">
        <f t="shared" si="29"/>
        <v>0</v>
      </c>
      <c r="BF217" s="179">
        <f t="shared" si="30"/>
        <v>0</v>
      </c>
      <c r="BG217" s="179">
        <f t="shared" si="31"/>
        <v>0</v>
      </c>
      <c r="BH217" s="179">
        <f t="shared" si="32"/>
        <v>0</v>
      </c>
      <c r="BI217" s="179">
        <f t="shared" si="33"/>
        <v>0</v>
      </c>
      <c r="BJ217" s="53" t="s">
        <v>90</v>
      </c>
      <c r="BK217" s="179">
        <f t="shared" si="34"/>
        <v>0</v>
      </c>
      <c r="BL217" s="53" t="s">
        <v>495</v>
      </c>
      <c r="BM217" s="271" t="s">
        <v>2431</v>
      </c>
    </row>
    <row r="218" spans="2:65" s="74" customFormat="1" ht="33" customHeight="1">
      <c r="B218" s="73"/>
      <c r="C218" s="260" t="s">
        <v>1161</v>
      </c>
      <c r="D218" s="260" t="s">
        <v>368</v>
      </c>
      <c r="E218" s="261" t="s">
        <v>7277</v>
      </c>
      <c r="F218" s="262" t="s">
        <v>7278</v>
      </c>
      <c r="G218" s="263" t="s">
        <v>630</v>
      </c>
      <c r="H218" s="264">
        <v>89</v>
      </c>
      <c r="I218" s="26"/>
      <c r="J218" s="266">
        <f t="shared" si="25"/>
        <v>0</v>
      </c>
      <c r="K218" s="267"/>
      <c r="L218" s="73"/>
      <c r="M218" s="27" t="s">
        <v>1</v>
      </c>
      <c r="N218" s="233" t="s">
        <v>43</v>
      </c>
      <c r="P218" s="269">
        <f t="shared" si="26"/>
        <v>0</v>
      </c>
      <c r="Q218" s="269">
        <v>0</v>
      </c>
      <c r="R218" s="269">
        <f t="shared" si="27"/>
        <v>0</v>
      </c>
      <c r="S218" s="269">
        <v>0</v>
      </c>
      <c r="T218" s="270">
        <f t="shared" si="28"/>
        <v>0</v>
      </c>
      <c r="AR218" s="271" t="s">
        <v>495</v>
      </c>
      <c r="AT218" s="271" t="s">
        <v>368</v>
      </c>
      <c r="AU218" s="271" t="s">
        <v>84</v>
      </c>
      <c r="AY218" s="53" t="s">
        <v>366</v>
      </c>
      <c r="BE218" s="179">
        <f t="shared" si="29"/>
        <v>0</v>
      </c>
      <c r="BF218" s="179">
        <f t="shared" si="30"/>
        <v>0</v>
      </c>
      <c r="BG218" s="179">
        <f t="shared" si="31"/>
        <v>0</v>
      </c>
      <c r="BH218" s="179">
        <f t="shared" si="32"/>
        <v>0</v>
      </c>
      <c r="BI218" s="179">
        <f t="shared" si="33"/>
        <v>0</v>
      </c>
      <c r="BJ218" s="53" t="s">
        <v>90</v>
      </c>
      <c r="BK218" s="179">
        <f t="shared" si="34"/>
        <v>0</v>
      </c>
      <c r="BL218" s="53" t="s">
        <v>495</v>
      </c>
      <c r="BM218" s="271" t="s">
        <v>2451</v>
      </c>
    </row>
    <row r="219" spans="2:65" s="74" customFormat="1" ht="37.9" customHeight="1">
      <c r="B219" s="73"/>
      <c r="C219" s="260" t="s">
        <v>1166</v>
      </c>
      <c r="D219" s="260" t="s">
        <v>368</v>
      </c>
      <c r="E219" s="261" t="s">
        <v>7279</v>
      </c>
      <c r="F219" s="262" t="s">
        <v>7280</v>
      </c>
      <c r="G219" s="263" t="s">
        <v>630</v>
      </c>
      <c r="H219" s="264">
        <v>62</v>
      </c>
      <c r="I219" s="26"/>
      <c r="J219" s="266">
        <f t="shared" si="25"/>
        <v>0</v>
      </c>
      <c r="K219" s="267"/>
      <c r="L219" s="73"/>
      <c r="M219" s="27" t="s">
        <v>1</v>
      </c>
      <c r="N219" s="233" t="s">
        <v>43</v>
      </c>
      <c r="P219" s="269">
        <f t="shared" si="26"/>
        <v>0</v>
      </c>
      <c r="Q219" s="269">
        <v>0</v>
      </c>
      <c r="R219" s="269">
        <f t="shared" si="27"/>
        <v>0</v>
      </c>
      <c r="S219" s="269">
        <v>0</v>
      </c>
      <c r="T219" s="270">
        <f t="shared" si="28"/>
        <v>0</v>
      </c>
      <c r="AR219" s="271" t="s">
        <v>495</v>
      </c>
      <c r="AT219" s="271" t="s">
        <v>368</v>
      </c>
      <c r="AU219" s="271" t="s">
        <v>84</v>
      </c>
      <c r="AY219" s="53" t="s">
        <v>366</v>
      </c>
      <c r="BE219" s="179">
        <f t="shared" si="29"/>
        <v>0</v>
      </c>
      <c r="BF219" s="179">
        <f t="shared" si="30"/>
        <v>0</v>
      </c>
      <c r="BG219" s="179">
        <f t="shared" si="31"/>
        <v>0</v>
      </c>
      <c r="BH219" s="179">
        <f t="shared" si="32"/>
        <v>0</v>
      </c>
      <c r="BI219" s="179">
        <f t="shared" si="33"/>
        <v>0</v>
      </c>
      <c r="BJ219" s="53" t="s">
        <v>90</v>
      </c>
      <c r="BK219" s="179">
        <f t="shared" si="34"/>
        <v>0</v>
      </c>
      <c r="BL219" s="53" t="s">
        <v>495</v>
      </c>
      <c r="BM219" s="271" t="s">
        <v>2459</v>
      </c>
    </row>
    <row r="220" spans="2:65" s="74" customFormat="1" ht="24.2" customHeight="1">
      <c r="B220" s="73"/>
      <c r="C220" s="260" t="s">
        <v>1264</v>
      </c>
      <c r="D220" s="260" t="s">
        <v>368</v>
      </c>
      <c r="E220" s="261" t="s">
        <v>7281</v>
      </c>
      <c r="F220" s="262" t="s">
        <v>7282</v>
      </c>
      <c r="G220" s="263" t="s">
        <v>630</v>
      </c>
      <c r="H220" s="264">
        <v>1</v>
      </c>
      <c r="I220" s="26"/>
      <c r="J220" s="266">
        <f t="shared" si="25"/>
        <v>0</v>
      </c>
      <c r="K220" s="267"/>
      <c r="L220" s="73"/>
      <c r="M220" s="27" t="s">
        <v>1</v>
      </c>
      <c r="N220" s="233" t="s">
        <v>43</v>
      </c>
      <c r="P220" s="269">
        <f t="shared" si="26"/>
        <v>0</v>
      </c>
      <c r="Q220" s="269">
        <v>0</v>
      </c>
      <c r="R220" s="269">
        <f t="shared" si="27"/>
        <v>0</v>
      </c>
      <c r="S220" s="269">
        <v>0</v>
      </c>
      <c r="T220" s="270">
        <f t="shared" si="28"/>
        <v>0</v>
      </c>
      <c r="AR220" s="271" t="s">
        <v>495</v>
      </c>
      <c r="AT220" s="271" t="s">
        <v>368</v>
      </c>
      <c r="AU220" s="271" t="s">
        <v>84</v>
      </c>
      <c r="AY220" s="53" t="s">
        <v>366</v>
      </c>
      <c r="BE220" s="179">
        <f t="shared" si="29"/>
        <v>0</v>
      </c>
      <c r="BF220" s="179">
        <f t="shared" si="30"/>
        <v>0</v>
      </c>
      <c r="BG220" s="179">
        <f t="shared" si="31"/>
        <v>0</v>
      </c>
      <c r="BH220" s="179">
        <f t="shared" si="32"/>
        <v>0</v>
      </c>
      <c r="BI220" s="179">
        <f t="shared" si="33"/>
        <v>0</v>
      </c>
      <c r="BJ220" s="53" t="s">
        <v>90</v>
      </c>
      <c r="BK220" s="179">
        <f t="shared" si="34"/>
        <v>0</v>
      </c>
      <c r="BL220" s="53" t="s">
        <v>495</v>
      </c>
      <c r="BM220" s="271" t="s">
        <v>2469</v>
      </c>
    </row>
    <row r="221" spans="2:65" s="74" customFormat="1" ht="24.2" customHeight="1">
      <c r="B221" s="73"/>
      <c r="C221" s="260" t="s">
        <v>1268</v>
      </c>
      <c r="D221" s="260" t="s">
        <v>368</v>
      </c>
      <c r="E221" s="261" t="s">
        <v>7283</v>
      </c>
      <c r="F221" s="262" t="s">
        <v>7284</v>
      </c>
      <c r="G221" s="263" t="s">
        <v>630</v>
      </c>
      <c r="H221" s="264">
        <v>1</v>
      </c>
      <c r="I221" s="26"/>
      <c r="J221" s="266">
        <f t="shared" si="25"/>
        <v>0</v>
      </c>
      <c r="K221" s="267"/>
      <c r="L221" s="73"/>
      <c r="M221" s="27" t="s">
        <v>1</v>
      </c>
      <c r="N221" s="233" t="s">
        <v>43</v>
      </c>
      <c r="P221" s="269">
        <f t="shared" si="26"/>
        <v>0</v>
      </c>
      <c r="Q221" s="269">
        <v>0</v>
      </c>
      <c r="R221" s="269">
        <f t="shared" si="27"/>
        <v>0</v>
      </c>
      <c r="S221" s="269">
        <v>0</v>
      </c>
      <c r="T221" s="270">
        <f t="shared" si="28"/>
        <v>0</v>
      </c>
      <c r="AR221" s="271" t="s">
        <v>495</v>
      </c>
      <c r="AT221" s="271" t="s">
        <v>368</v>
      </c>
      <c r="AU221" s="271" t="s">
        <v>84</v>
      </c>
      <c r="AY221" s="53" t="s">
        <v>366</v>
      </c>
      <c r="BE221" s="179">
        <f t="shared" si="29"/>
        <v>0</v>
      </c>
      <c r="BF221" s="179">
        <f t="shared" si="30"/>
        <v>0</v>
      </c>
      <c r="BG221" s="179">
        <f t="shared" si="31"/>
        <v>0</v>
      </c>
      <c r="BH221" s="179">
        <f t="shared" si="32"/>
        <v>0</v>
      </c>
      <c r="BI221" s="179">
        <f t="shared" si="33"/>
        <v>0</v>
      </c>
      <c r="BJ221" s="53" t="s">
        <v>90</v>
      </c>
      <c r="BK221" s="179">
        <f t="shared" si="34"/>
        <v>0</v>
      </c>
      <c r="BL221" s="53" t="s">
        <v>495</v>
      </c>
      <c r="BM221" s="271" t="s">
        <v>2479</v>
      </c>
    </row>
    <row r="222" spans="2:65" s="74" customFormat="1" ht="24.2" customHeight="1">
      <c r="B222" s="73"/>
      <c r="C222" s="260" t="s">
        <v>1273</v>
      </c>
      <c r="D222" s="260" t="s">
        <v>368</v>
      </c>
      <c r="E222" s="261" t="s">
        <v>7285</v>
      </c>
      <c r="F222" s="262" t="s">
        <v>7286</v>
      </c>
      <c r="G222" s="263" t="s">
        <v>630</v>
      </c>
      <c r="H222" s="264">
        <v>1</v>
      </c>
      <c r="I222" s="26"/>
      <c r="J222" s="266">
        <f t="shared" si="25"/>
        <v>0</v>
      </c>
      <c r="K222" s="267"/>
      <c r="L222" s="73"/>
      <c r="M222" s="27" t="s">
        <v>1</v>
      </c>
      <c r="N222" s="233" t="s">
        <v>43</v>
      </c>
      <c r="P222" s="269">
        <f t="shared" si="26"/>
        <v>0</v>
      </c>
      <c r="Q222" s="269">
        <v>0</v>
      </c>
      <c r="R222" s="269">
        <f t="shared" si="27"/>
        <v>0</v>
      </c>
      <c r="S222" s="269">
        <v>0</v>
      </c>
      <c r="T222" s="270">
        <f t="shared" si="28"/>
        <v>0</v>
      </c>
      <c r="AR222" s="271" t="s">
        <v>495</v>
      </c>
      <c r="AT222" s="271" t="s">
        <v>368</v>
      </c>
      <c r="AU222" s="271" t="s">
        <v>84</v>
      </c>
      <c r="AY222" s="53" t="s">
        <v>366</v>
      </c>
      <c r="BE222" s="179">
        <f t="shared" si="29"/>
        <v>0</v>
      </c>
      <c r="BF222" s="179">
        <f t="shared" si="30"/>
        <v>0</v>
      </c>
      <c r="BG222" s="179">
        <f t="shared" si="31"/>
        <v>0</v>
      </c>
      <c r="BH222" s="179">
        <f t="shared" si="32"/>
        <v>0</v>
      </c>
      <c r="BI222" s="179">
        <f t="shared" si="33"/>
        <v>0</v>
      </c>
      <c r="BJ222" s="53" t="s">
        <v>90</v>
      </c>
      <c r="BK222" s="179">
        <f t="shared" si="34"/>
        <v>0</v>
      </c>
      <c r="BL222" s="53" t="s">
        <v>495</v>
      </c>
      <c r="BM222" s="271" t="s">
        <v>2489</v>
      </c>
    </row>
    <row r="223" spans="2:65" s="74" customFormat="1" ht="24.2" customHeight="1">
      <c r="B223" s="73"/>
      <c r="C223" s="260" t="s">
        <v>1277</v>
      </c>
      <c r="D223" s="260" t="s">
        <v>368</v>
      </c>
      <c r="E223" s="261" t="s">
        <v>7287</v>
      </c>
      <c r="F223" s="262" t="s">
        <v>7288</v>
      </c>
      <c r="G223" s="263" t="s">
        <v>630</v>
      </c>
      <c r="H223" s="264">
        <v>3</v>
      </c>
      <c r="I223" s="26"/>
      <c r="J223" s="266">
        <f t="shared" si="25"/>
        <v>0</v>
      </c>
      <c r="K223" s="267"/>
      <c r="L223" s="73"/>
      <c r="M223" s="27" t="s">
        <v>1</v>
      </c>
      <c r="N223" s="233" t="s">
        <v>43</v>
      </c>
      <c r="P223" s="269">
        <f t="shared" si="26"/>
        <v>0</v>
      </c>
      <c r="Q223" s="269">
        <v>0</v>
      </c>
      <c r="R223" s="269">
        <f t="shared" si="27"/>
        <v>0</v>
      </c>
      <c r="S223" s="269">
        <v>0</v>
      </c>
      <c r="T223" s="270">
        <f t="shared" si="28"/>
        <v>0</v>
      </c>
      <c r="AR223" s="271" t="s">
        <v>495</v>
      </c>
      <c r="AT223" s="271" t="s">
        <v>368</v>
      </c>
      <c r="AU223" s="271" t="s">
        <v>84</v>
      </c>
      <c r="AY223" s="53" t="s">
        <v>366</v>
      </c>
      <c r="BE223" s="179">
        <f t="shared" si="29"/>
        <v>0</v>
      </c>
      <c r="BF223" s="179">
        <f t="shared" si="30"/>
        <v>0</v>
      </c>
      <c r="BG223" s="179">
        <f t="shared" si="31"/>
        <v>0</v>
      </c>
      <c r="BH223" s="179">
        <f t="shared" si="32"/>
        <v>0</v>
      </c>
      <c r="BI223" s="179">
        <f t="shared" si="33"/>
        <v>0</v>
      </c>
      <c r="BJ223" s="53" t="s">
        <v>90</v>
      </c>
      <c r="BK223" s="179">
        <f t="shared" si="34"/>
        <v>0</v>
      </c>
      <c r="BL223" s="53" t="s">
        <v>495</v>
      </c>
      <c r="BM223" s="271" t="s">
        <v>2498</v>
      </c>
    </row>
    <row r="224" spans="2:65" s="74" customFormat="1" ht="24.2" customHeight="1">
      <c r="B224" s="73"/>
      <c r="C224" s="260" t="s">
        <v>1282</v>
      </c>
      <c r="D224" s="260" t="s">
        <v>368</v>
      </c>
      <c r="E224" s="261" t="s">
        <v>7289</v>
      </c>
      <c r="F224" s="262" t="s">
        <v>7290</v>
      </c>
      <c r="G224" s="263" t="s">
        <v>630</v>
      </c>
      <c r="H224" s="264">
        <v>3</v>
      </c>
      <c r="I224" s="26"/>
      <c r="J224" s="266">
        <f t="shared" si="25"/>
        <v>0</v>
      </c>
      <c r="K224" s="267"/>
      <c r="L224" s="73"/>
      <c r="M224" s="27" t="s">
        <v>1</v>
      </c>
      <c r="N224" s="233" t="s">
        <v>43</v>
      </c>
      <c r="P224" s="269">
        <f t="shared" si="26"/>
        <v>0</v>
      </c>
      <c r="Q224" s="269">
        <v>0</v>
      </c>
      <c r="R224" s="269">
        <f t="shared" si="27"/>
        <v>0</v>
      </c>
      <c r="S224" s="269">
        <v>0</v>
      </c>
      <c r="T224" s="270">
        <f t="shared" si="28"/>
        <v>0</v>
      </c>
      <c r="AR224" s="271" t="s">
        <v>495</v>
      </c>
      <c r="AT224" s="271" t="s">
        <v>368</v>
      </c>
      <c r="AU224" s="271" t="s">
        <v>84</v>
      </c>
      <c r="AY224" s="53" t="s">
        <v>366</v>
      </c>
      <c r="BE224" s="179">
        <f t="shared" si="29"/>
        <v>0</v>
      </c>
      <c r="BF224" s="179">
        <f t="shared" si="30"/>
        <v>0</v>
      </c>
      <c r="BG224" s="179">
        <f t="shared" si="31"/>
        <v>0</v>
      </c>
      <c r="BH224" s="179">
        <f t="shared" si="32"/>
        <v>0</v>
      </c>
      <c r="BI224" s="179">
        <f t="shared" si="33"/>
        <v>0</v>
      </c>
      <c r="BJ224" s="53" t="s">
        <v>90</v>
      </c>
      <c r="BK224" s="179">
        <f t="shared" si="34"/>
        <v>0</v>
      </c>
      <c r="BL224" s="53" t="s">
        <v>495</v>
      </c>
      <c r="BM224" s="271" t="s">
        <v>2533</v>
      </c>
    </row>
    <row r="225" spans="2:65" s="74" customFormat="1" ht="24.2" customHeight="1">
      <c r="B225" s="73"/>
      <c r="C225" s="260" t="s">
        <v>1286</v>
      </c>
      <c r="D225" s="260" t="s">
        <v>368</v>
      </c>
      <c r="E225" s="261" t="s">
        <v>7291</v>
      </c>
      <c r="F225" s="262" t="s">
        <v>7292</v>
      </c>
      <c r="G225" s="263" t="s">
        <v>630</v>
      </c>
      <c r="H225" s="264">
        <v>6</v>
      </c>
      <c r="I225" s="26"/>
      <c r="J225" s="266">
        <f t="shared" si="25"/>
        <v>0</v>
      </c>
      <c r="K225" s="267"/>
      <c r="L225" s="73"/>
      <c r="M225" s="27" t="s">
        <v>1</v>
      </c>
      <c r="N225" s="233" t="s">
        <v>43</v>
      </c>
      <c r="P225" s="269">
        <f t="shared" si="26"/>
        <v>0</v>
      </c>
      <c r="Q225" s="269">
        <v>0</v>
      </c>
      <c r="R225" s="269">
        <f t="shared" si="27"/>
        <v>0</v>
      </c>
      <c r="S225" s="269">
        <v>0</v>
      </c>
      <c r="T225" s="270">
        <f t="shared" si="28"/>
        <v>0</v>
      </c>
      <c r="AR225" s="271" t="s">
        <v>495</v>
      </c>
      <c r="AT225" s="271" t="s">
        <v>368</v>
      </c>
      <c r="AU225" s="271" t="s">
        <v>84</v>
      </c>
      <c r="AY225" s="53" t="s">
        <v>366</v>
      </c>
      <c r="BE225" s="179">
        <f t="shared" si="29"/>
        <v>0</v>
      </c>
      <c r="BF225" s="179">
        <f t="shared" si="30"/>
        <v>0</v>
      </c>
      <c r="BG225" s="179">
        <f t="shared" si="31"/>
        <v>0</v>
      </c>
      <c r="BH225" s="179">
        <f t="shared" si="32"/>
        <v>0</v>
      </c>
      <c r="BI225" s="179">
        <f t="shared" si="33"/>
        <v>0</v>
      </c>
      <c r="BJ225" s="53" t="s">
        <v>90</v>
      </c>
      <c r="BK225" s="179">
        <f t="shared" si="34"/>
        <v>0</v>
      </c>
      <c r="BL225" s="53" t="s">
        <v>495</v>
      </c>
      <c r="BM225" s="271" t="s">
        <v>2561</v>
      </c>
    </row>
    <row r="226" spans="2:65" s="249" customFormat="1" ht="25.9" customHeight="1">
      <c r="B226" s="248"/>
      <c r="D226" s="250" t="s">
        <v>76</v>
      </c>
      <c r="E226" s="251" t="s">
        <v>6930</v>
      </c>
      <c r="F226" s="251" t="s">
        <v>7293</v>
      </c>
      <c r="J226" s="252">
        <f>BK226</f>
        <v>0</v>
      </c>
      <c r="L226" s="248"/>
      <c r="M226" s="253"/>
      <c r="P226" s="254">
        <f>SUM(P227:P268)</f>
        <v>0</v>
      </c>
      <c r="R226" s="254">
        <f>SUM(R227:R268)</f>
        <v>0</v>
      </c>
      <c r="T226" s="255">
        <f>SUM(T227:T268)</f>
        <v>0</v>
      </c>
      <c r="AR226" s="250" t="s">
        <v>84</v>
      </c>
      <c r="AT226" s="256" t="s">
        <v>76</v>
      </c>
      <c r="AU226" s="256" t="s">
        <v>77</v>
      </c>
      <c r="AY226" s="250" t="s">
        <v>366</v>
      </c>
      <c r="BK226" s="257">
        <f>SUM(BK227:BK268)</f>
        <v>0</v>
      </c>
    </row>
    <row r="227" spans="2:65" s="74" customFormat="1" ht="24.2" customHeight="1">
      <c r="B227" s="73"/>
      <c r="C227" s="260" t="s">
        <v>1303</v>
      </c>
      <c r="D227" s="260" t="s">
        <v>368</v>
      </c>
      <c r="E227" s="261" t="s">
        <v>7294</v>
      </c>
      <c r="F227" s="262" t="s">
        <v>7295</v>
      </c>
      <c r="G227" s="263" t="s">
        <v>630</v>
      </c>
      <c r="H227" s="264">
        <v>3</v>
      </c>
      <c r="I227" s="26"/>
      <c r="J227" s="266">
        <f t="shared" ref="J227:J268" si="35">ROUND(I227*H227,2)</f>
        <v>0</v>
      </c>
      <c r="K227" s="267"/>
      <c r="L227" s="73"/>
      <c r="M227" s="27" t="s">
        <v>1</v>
      </c>
      <c r="N227" s="233" t="s">
        <v>43</v>
      </c>
      <c r="P227" s="269">
        <f t="shared" ref="P227:P268" si="36">O227*H227</f>
        <v>0</v>
      </c>
      <c r="Q227" s="269">
        <v>0</v>
      </c>
      <c r="R227" s="269">
        <f t="shared" ref="R227:R268" si="37">Q227*H227</f>
        <v>0</v>
      </c>
      <c r="S227" s="269">
        <v>0</v>
      </c>
      <c r="T227" s="270">
        <f t="shared" ref="T227:T268" si="38">S227*H227</f>
        <v>0</v>
      </c>
      <c r="AR227" s="271" t="s">
        <v>495</v>
      </c>
      <c r="AT227" s="271" t="s">
        <v>368</v>
      </c>
      <c r="AU227" s="271" t="s">
        <v>84</v>
      </c>
      <c r="AY227" s="53" t="s">
        <v>366</v>
      </c>
      <c r="BE227" s="179">
        <f t="shared" ref="BE227:BE268" si="39">IF(N227="základná",J227,0)</f>
        <v>0</v>
      </c>
      <c r="BF227" s="179">
        <f t="shared" ref="BF227:BF268" si="40">IF(N227="znížená",J227,0)</f>
        <v>0</v>
      </c>
      <c r="BG227" s="179">
        <f t="shared" ref="BG227:BG268" si="41">IF(N227="zákl. prenesená",J227,0)</f>
        <v>0</v>
      </c>
      <c r="BH227" s="179">
        <f t="shared" ref="BH227:BH268" si="42">IF(N227="zníž. prenesená",J227,0)</f>
        <v>0</v>
      </c>
      <c r="BI227" s="179">
        <f t="shared" ref="BI227:BI268" si="43">IF(N227="nulová",J227,0)</f>
        <v>0</v>
      </c>
      <c r="BJ227" s="53" t="s">
        <v>90</v>
      </c>
      <c r="BK227" s="179">
        <f t="shared" ref="BK227:BK268" si="44">ROUND(I227*H227,2)</f>
        <v>0</v>
      </c>
      <c r="BL227" s="53" t="s">
        <v>495</v>
      </c>
      <c r="BM227" s="271" t="s">
        <v>2570</v>
      </c>
    </row>
    <row r="228" spans="2:65" s="74" customFormat="1" ht="24.2" customHeight="1">
      <c r="B228" s="73"/>
      <c r="C228" s="260" t="s">
        <v>1308</v>
      </c>
      <c r="D228" s="260" t="s">
        <v>368</v>
      </c>
      <c r="E228" s="261" t="s">
        <v>7296</v>
      </c>
      <c r="F228" s="262" t="s">
        <v>7297</v>
      </c>
      <c r="G228" s="263" t="s">
        <v>630</v>
      </c>
      <c r="H228" s="264">
        <v>8</v>
      </c>
      <c r="I228" s="26"/>
      <c r="J228" s="266">
        <f t="shared" si="35"/>
        <v>0</v>
      </c>
      <c r="K228" s="267"/>
      <c r="L228" s="73"/>
      <c r="M228" s="27" t="s">
        <v>1</v>
      </c>
      <c r="N228" s="233" t="s">
        <v>43</v>
      </c>
      <c r="P228" s="269">
        <f t="shared" si="36"/>
        <v>0</v>
      </c>
      <c r="Q228" s="269">
        <v>0</v>
      </c>
      <c r="R228" s="269">
        <f t="shared" si="37"/>
        <v>0</v>
      </c>
      <c r="S228" s="269">
        <v>0</v>
      </c>
      <c r="T228" s="270">
        <f t="shared" si="38"/>
        <v>0</v>
      </c>
      <c r="AR228" s="271" t="s">
        <v>495</v>
      </c>
      <c r="AT228" s="271" t="s">
        <v>368</v>
      </c>
      <c r="AU228" s="271" t="s">
        <v>84</v>
      </c>
      <c r="AY228" s="53" t="s">
        <v>366</v>
      </c>
      <c r="BE228" s="179">
        <f t="shared" si="39"/>
        <v>0</v>
      </c>
      <c r="BF228" s="179">
        <f t="shared" si="40"/>
        <v>0</v>
      </c>
      <c r="BG228" s="179">
        <f t="shared" si="41"/>
        <v>0</v>
      </c>
      <c r="BH228" s="179">
        <f t="shared" si="42"/>
        <v>0</v>
      </c>
      <c r="BI228" s="179">
        <f t="shared" si="43"/>
        <v>0</v>
      </c>
      <c r="BJ228" s="53" t="s">
        <v>90</v>
      </c>
      <c r="BK228" s="179">
        <f t="shared" si="44"/>
        <v>0</v>
      </c>
      <c r="BL228" s="53" t="s">
        <v>495</v>
      </c>
      <c r="BM228" s="271" t="s">
        <v>2578</v>
      </c>
    </row>
    <row r="229" spans="2:65" s="74" customFormat="1" ht="24.2" customHeight="1">
      <c r="B229" s="73"/>
      <c r="C229" s="260" t="s">
        <v>1313</v>
      </c>
      <c r="D229" s="260" t="s">
        <v>368</v>
      </c>
      <c r="E229" s="261" t="s">
        <v>7298</v>
      </c>
      <c r="F229" s="262" t="s">
        <v>7299</v>
      </c>
      <c r="G229" s="263" t="s">
        <v>630</v>
      </c>
      <c r="H229" s="264">
        <v>2</v>
      </c>
      <c r="I229" s="26"/>
      <c r="J229" s="266">
        <f t="shared" si="35"/>
        <v>0</v>
      </c>
      <c r="K229" s="267"/>
      <c r="L229" s="73"/>
      <c r="M229" s="27" t="s">
        <v>1</v>
      </c>
      <c r="N229" s="233" t="s">
        <v>43</v>
      </c>
      <c r="P229" s="269">
        <f t="shared" si="36"/>
        <v>0</v>
      </c>
      <c r="Q229" s="269">
        <v>0</v>
      </c>
      <c r="R229" s="269">
        <f t="shared" si="37"/>
        <v>0</v>
      </c>
      <c r="S229" s="269">
        <v>0</v>
      </c>
      <c r="T229" s="270">
        <f t="shared" si="38"/>
        <v>0</v>
      </c>
      <c r="AR229" s="271" t="s">
        <v>495</v>
      </c>
      <c r="AT229" s="271" t="s">
        <v>368</v>
      </c>
      <c r="AU229" s="271" t="s">
        <v>84</v>
      </c>
      <c r="AY229" s="53" t="s">
        <v>366</v>
      </c>
      <c r="BE229" s="179">
        <f t="shared" si="39"/>
        <v>0</v>
      </c>
      <c r="BF229" s="179">
        <f t="shared" si="40"/>
        <v>0</v>
      </c>
      <c r="BG229" s="179">
        <f t="shared" si="41"/>
        <v>0</v>
      </c>
      <c r="BH229" s="179">
        <f t="shared" si="42"/>
        <v>0</v>
      </c>
      <c r="BI229" s="179">
        <f t="shared" si="43"/>
        <v>0</v>
      </c>
      <c r="BJ229" s="53" t="s">
        <v>90</v>
      </c>
      <c r="BK229" s="179">
        <f t="shared" si="44"/>
        <v>0</v>
      </c>
      <c r="BL229" s="53" t="s">
        <v>495</v>
      </c>
      <c r="BM229" s="271" t="s">
        <v>2586</v>
      </c>
    </row>
    <row r="230" spans="2:65" s="74" customFormat="1" ht="24.2" customHeight="1">
      <c r="B230" s="73"/>
      <c r="C230" s="260" t="s">
        <v>1330</v>
      </c>
      <c r="D230" s="260" t="s">
        <v>368</v>
      </c>
      <c r="E230" s="261" t="s">
        <v>7300</v>
      </c>
      <c r="F230" s="262" t="s">
        <v>7301</v>
      </c>
      <c r="G230" s="263" t="s">
        <v>630</v>
      </c>
      <c r="H230" s="264">
        <v>3</v>
      </c>
      <c r="I230" s="26"/>
      <c r="J230" s="266">
        <f t="shared" si="35"/>
        <v>0</v>
      </c>
      <c r="K230" s="267"/>
      <c r="L230" s="73"/>
      <c r="M230" s="27" t="s">
        <v>1</v>
      </c>
      <c r="N230" s="233" t="s">
        <v>43</v>
      </c>
      <c r="P230" s="269">
        <f t="shared" si="36"/>
        <v>0</v>
      </c>
      <c r="Q230" s="269">
        <v>0</v>
      </c>
      <c r="R230" s="269">
        <f t="shared" si="37"/>
        <v>0</v>
      </c>
      <c r="S230" s="269">
        <v>0</v>
      </c>
      <c r="T230" s="270">
        <f t="shared" si="38"/>
        <v>0</v>
      </c>
      <c r="AR230" s="271" t="s">
        <v>495</v>
      </c>
      <c r="AT230" s="271" t="s">
        <v>368</v>
      </c>
      <c r="AU230" s="271" t="s">
        <v>84</v>
      </c>
      <c r="AY230" s="53" t="s">
        <v>366</v>
      </c>
      <c r="BE230" s="179">
        <f t="shared" si="39"/>
        <v>0</v>
      </c>
      <c r="BF230" s="179">
        <f t="shared" si="40"/>
        <v>0</v>
      </c>
      <c r="BG230" s="179">
        <f t="shared" si="41"/>
        <v>0</v>
      </c>
      <c r="BH230" s="179">
        <f t="shared" si="42"/>
        <v>0</v>
      </c>
      <c r="BI230" s="179">
        <f t="shared" si="43"/>
        <v>0</v>
      </c>
      <c r="BJ230" s="53" t="s">
        <v>90</v>
      </c>
      <c r="BK230" s="179">
        <f t="shared" si="44"/>
        <v>0</v>
      </c>
      <c r="BL230" s="53" t="s">
        <v>495</v>
      </c>
      <c r="BM230" s="271" t="s">
        <v>2594</v>
      </c>
    </row>
    <row r="231" spans="2:65" s="74" customFormat="1" ht="24.2" customHeight="1">
      <c r="B231" s="73"/>
      <c r="C231" s="260" t="s">
        <v>1369</v>
      </c>
      <c r="D231" s="260" t="s">
        <v>368</v>
      </c>
      <c r="E231" s="261" t="s">
        <v>7302</v>
      </c>
      <c r="F231" s="262" t="s">
        <v>7303</v>
      </c>
      <c r="G231" s="263" t="s">
        <v>630</v>
      </c>
      <c r="H231" s="264">
        <v>2</v>
      </c>
      <c r="I231" s="26"/>
      <c r="J231" s="266">
        <f t="shared" si="35"/>
        <v>0</v>
      </c>
      <c r="K231" s="267"/>
      <c r="L231" s="73"/>
      <c r="M231" s="27" t="s">
        <v>1</v>
      </c>
      <c r="N231" s="233" t="s">
        <v>43</v>
      </c>
      <c r="P231" s="269">
        <f t="shared" si="36"/>
        <v>0</v>
      </c>
      <c r="Q231" s="269">
        <v>0</v>
      </c>
      <c r="R231" s="269">
        <f t="shared" si="37"/>
        <v>0</v>
      </c>
      <c r="S231" s="269">
        <v>0</v>
      </c>
      <c r="T231" s="270">
        <f t="shared" si="38"/>
        <v>0</v>
      </c>
      <c r="AR231" s="271" t="s">
        <v>495</v>
      </c>
      <c r="AT231" s="271" t="s">
        <v>368</v>
      </c>
      <c r="AU231" s="271" t="s">
        <v>84</v>
      </c>
      <c r="AY231" s="53" t="s">
        <v>366</v>
      </c>
      <c r="BE231" s="179">
        <f t="shared" si="39"/>
        <v>0</v>
      </c>
      <c r="BF231" s="179">
        <f t="shared" si="40"/>
        <v>0</v>
      </c>
      <c r="BG231" s="179">
        <f t="shared" si="41"/>
        <v>0</v>
      </c>
      <c r="BH231" s="179">
        <f t="shared" si="42"/>
        <v>0</v>
      </c>
      <c r="BI231" s="179">
        <f t="shared" si="43"/>
        <v>0</v>
      </c>
      <c r="BJ231" s="53" t="s">
        <v>90</v>
      </c>
      <c r="BK231" s="179">
        <f t="shared" si="44"/>
        <v>0</v>
      </c>
      <c r="BL231" s="53" t="s">
        <v>495</v>
      </c>
      <c r="BM231" s="271" t="s">
        <v>2602</v>
      </c>
    </row>
    <row r="232" spans="2:65" s="74" customFormat="1" ht="24.2" customHeight="1">
      <c r="B232" s="73"/>
      <c r="C232" s="260" t="s">
        <v>1373</v>
      </c>
      <c r="D232" s="260" t="s">
        <v>368</v>
      </c>
      <c r="E232" s="261" t="s">
        <v>7304</v>
      </c>
      <c r="F232" s="262" t="s">
        <v>7305</v>
      </c>
      <c r="G232" s="263" t="s">
        <v>630</v>
      </c>
      <c r="H232" s="264">
        <v>1</v>
      </c>
      <c r="I232" s="26"/>
      <c r="J232" s="266">
        <f t="shared" si="35"/>
        <v>0</v>
      </c>
      <c r="K232" s="267"/>
      <c r="L232" s="73"/>
      <c r="M232" s="27" t="s">
        <v>1</v>
      </c>
      <c r="N232" s="233" t="s">
        <v>43</v>
      </c>
      <c r="P232" s="269">
        <f t="shared" si="36"/>
        <v>0</v>
      </c>
      <c r="Q232" s="269">
        <v>0</v>
      </c>
      <c r="R232" s="269">
        <f t="shared" si="37"/>
        <v>0</v>
      </c>
      <c r="S232" s="269">
        <v>0</v>
      </c>
      <c r="T232" s="270">
        <f t="shared" si="38"/>
        <v>0</v>
      </c>
      <c r="AR232" s="271" t="s">
        <v>495</v>
      </c>
      <c r="AT232" s="271" t="s">
        <v>368</v>
      </c>
      <c r="AU232" s="271" t="s">
        <v>84</v>
      </c>
      <c r="AY232" s="53" t="s">
        <v>366</v>
      </c>
      <c r="BE232" s="179">
        <f t="shared" si="39"/>
        <v>0</v>
      </c>
      <c r="BF232" s="179">
        <f t="shared" si="40"/>
        <v>0</v>
      </c>
      <c r="BG232" s="179">
        <f t="shared" si="41"/>
        <v>0</v>
      </c>
      <c r="BH232" s="179">
        <f t="shared" si="42"/>
        <v>0</v>
      </c>
      <c r="BI232" s="179">
        <f t="shared" si="43"/>
        <v>0</v>
      </c>
      <c r="BJ232" s="53" t="s">
        <v>90</v>
      </c>
      <c r="BK232" s="179">
        <f t="shared" si="44"/>
        <v>0</v>
      </c>
      <c r="BL232" s="53" t="s">
        <v>495</v>
      </c>
      <c r="BM232" s="271" t="s">
        <v>2611</v>
      </c>
    </row>
    <row r="233" spans="2:65" s="74" customFormat="1" ht="24.2" customHeight="1">
      <c r="B233" s="73"/>
      <c r="C233" s="260" t="s">
        <v>1382</v>
      </c>
      <c r="D233" s="260" t="s">
        <v>368</v>
      </c>
      <c r="E233" s="261" t="s">
        <v>7306</v>
      </c>
      <c r="F233" s="262" t="s">
        <v>7307</v>
      </c>
      <c r="G233" s="263" t="s">
        <v>630</v>
      </c>
      <c r="H233" s="264">
        <v>2</v>
      </c>
      <c r="I233" s="26"/>
      <c r="J233" s="266">
        <f t="shared" si="35"/>
        <v>0</v>
      </c>
      <c r="K233" s="267"/>
      <c r="L233" s="73"/>
      <c r="M233" s="27" t="s">
        <v>1</v>
      </c>
      <c r="N233" s="233" t="s">
        <v>43</v>
      </c>
      <c r="P233" s="269">
        <f t="shared" si="36"/>
        <v>0</v>
      </c>
      <c r="Q233" s="269">
        <v>0</v>
      </c>
      <c r="R233" s="269">
        <f t="shared" si="37"/>
        <v>0</v>
      </c>
      <c r="S233" s="269">
        <v>0</v>
      </c>
      <c r="T233" s="270">
        <f t="shared" si="38"/>
        <v>0</v>
      </c>
      <c r="AR233" s="271" t="s">
        <v>495</v>
      </c>
      <c r="AT233" s="271" t="s">
        <v>368</v>
      </c>
      <c r="AU233" s="271" t="s">
        <v>84</v>
      </c>
      <c r="AY233" s="53" t="s">
        <v>366</v>
      </c>
      <c r="BE233" s="179">
        <f t="shared" si="39"/>
        <v>0</v>
      </c>
      <c r="BF233" s="179">
        <f t="shared" si="40"/>
        <v>0</v>
      </c>
      <c r="BG233" s="179">
        <f t="shared" si="41"/>
        <v>0</v>
      </c>
      <c r="BH233" s="179">
        <f t="shared" si="42"/>
        <v>0</v>
      </c>
      <c r="BI233" s="179">
        <f t="shared" si="43"/>
        <v>0</v>
      </c>
      <c r="BJ233" s="53" t="s">
        <v>90</v>
      </c>
      <c r="BK233" s="179">
        <f t="shared" si="44"/>
        <v>0</v>
      </c>
      <c r="BL233" s="53" t="s">
        <v>495</v>
      </c>
      <c r="BM233" s="271" t="s">
        <v>2619</v>
      </c>
    </row>
    <row r="234" spans="2:65" s="74" customFormat="1" ht="24.2" customHeight="1">
      <c r="B234" s="73"/>
      <c r="C234" s="260" t="s">
        <v>1386</v>
      </c>
      <c r="D234" s="260" t="s">
        <v>368</v>
      </c>
      <c r="E234" s="261" t="s">
        <v>7308</v>
      </c>
      <c r="F234" s="262" t="s">
        <v>7309</v>
      </c>
      <c r="G234" s="263" t="s">
        <v>630</v>
      </c>
      <c r="H234" s="264">
        <v>1</v>
      </c>
      <c r="I234" s="26"/>
      <c r="J234" s="266">
        <f t="shared" si="35"/>
        <v>0</v>
      </c>
      <c r="K234" s="267"/>
      <c r="L234" s="73"/>
      <c r="M234" s="27" t="s">
        <v>1</v>
      </c>
      <c r="N234" s="233" t="s">
        <v>43</v>
      </c>
      <c r="P234" s="269">
        <f t="shared" si="36"/>
        <v>0</v>
      </c>
      <c r="Q234" s="269">
        <v>0</v>
      </c>
      <c r="R234" s="269">
        <f t="shared" si="37"/>
        <v>0</v>
      </c>
      <c r="S234" s="269">
        <v>0</v>
      </c>
      <c r="T234" s="270">
        <f t="shared" si="38"/>
        <v>0</v>
      </c>
      <c r="AR234" s="271" t="s">
        <v>495</v>
      </c>
      <c r="AT234" s="271" t="s">
        <v>368</v>
      </c>
      <c r="AU234" s="271" t="s">
        <v>84</v>
      </c>
      <c r="AY234" s="53" t="s">
        <v>366</v>
      </c>
      <c r="BE234" s="179">
        <f t="shared" si="39"/>
        <v>0</v>
      </c>
      <c r="BF234" s="179">
        <f t="shared" si="40"/>
        <v>0</v>
      </c>
      <c r="BG234" s="179">
        <f t="shared" si="41"/>
        <v>0</v>
      </c>
      <c r="BH234" s="179">
        <f t="shared" si="42"/>
        <v>0</v>
      </c>
      <c r="BI234" s="179">
        <f t="shared" si="43"/>
        <v>0</v>
      </c>
      <c r="BJ234" s="53" t="s">
        <v>90</v>
      </c>
      <c r="BK234" s="179">
        <f t="shared" si="44"/>
        <v>0</v>
      </c>
      <c r="BL234" s="53" t="s">
        <v>495</v>
      </c>
      <c r="BM234" s="271" t="s">
        <v>2627</v>
      </c>
    </row>
    <row r="235" spans="2:65" s="74" customFormat="1" ht="24.2" customHeight="1">
      <c r="B235" s="73"/>
      <c r="C235" s="260" t="s">
        <v>219</v>
      </c>
      <c r="D235" s="260" t="s">
        <v>368</v>
      </c>
      <c r="E235" s="261" t="s">
        <v>7310</v>
      </c>
      <c r="F235" s="262" t="s">
        <v>7311</v>
      </c>
      <c r="G235" s="263" t="s">
        <v>630</v>
      </c>
      <c r="H235" s="264">
        <v>2</v>
      </c>
      <c r="I235" s="26"/>
      <c r="J235" s="266">
        <f t="shared" si="35"/>
        <v>0</v>
      </c>
      <c r="K235" s="267"/>
      <c r="L235" s="73"/>
      <c r="M235" s="27" t="s">
        <v>1</v>
      </c>
      <c r="N235" s="233" t="s">
        <v>43</v>
      </c>
      <c r="P235" s="269">
        <f t="shared" si="36"/>
        <v>0</v>
      </c>
      <c r="Q235" s="269">
        <v>0</v>
      </c>
      <c r="R235" s="269">
        <f t="shared" si="37"/>
        <v>0</v>
      </c>
      <c r="S235" s="269">
        <v>0</v>
      </c>
      <c r="T235" s="270">
        <f t="shared" si="38"/>
        <v>0</v>
      </c>
      <c r="AR235" s="271" t="s">
        <v>495</v>
      </c>
      <c r="AT235" s="271" t="s">
        <v>368</v>
      </c>
      <c r="AU235" s="271" t="s">
        <v>84</v>
      </c>
      <c r="AY235" s="53" t="s">
        <v>366</v>
      </c>
      <c r="BE235" s="179">
        <f t="shared" si="39"/>
        <v>0</v>
      </c>
      <c r="BF235" s="179">
        <f t="shared" si="40"/>
        <v>0</v>
      </c>
      <c r="BG235" s="179">
        <f t="shared" si="41"/>
        <v>0</v>
      </c>
      <c r="BH235" s="179">
        <f t="shared" si="42"/>
        <v>0</v>
      </c>
      <c r="BI235" s="179">
        <f t="shared" si="43"/>
        <v>0</v>
      </c>
      <c r="BJ235" s="53" t="s">
        <v>90</v>
      </c>
      <c r="BK235" s="179">
        <f t="shared" si="44"/>
        <v>0</v>
      </c>
      <c r="BL235" s="53" t="s">
        <v>495</v>
      </c>
      <c r="BM235" s="271" t="s">
        <v>2635</v>
      </c>
    </row>
    <row r="236" spans="2:65" s="74" customFormat="1" ht="24.2" customHeight="1">
      <c r="B236" s="73"/>
      <c r="C236" s="260" t="s">
        <v>1396</v>
      </c>
      <c r="D236" s="260" t="s">
        <v>368</v>
      </c>
      <c r="E236" s="261" t="s">
        <v>7312</v>
      </c>
      <c r="F236" s="262" t="s">
        <v>7313</v>
      </c>
      <c r="G236" s="263" t="s">
        <v>630</v>
      </c>
      <c r="H236" s="264">
        <v>4</v>
      </c>
      <c r="I236" s="26"/>
      <c r="J236" s="266">
        <f t="shared" si="35"/>
        <v>0</v>
      </c>
      <c r="K236" s="267"/>
      <c r="L236" s="73"/>
      <c r="M236" s="27" t="s">
        <v>1</v>
      </c>
      <c r="N236" s="233" t="s">
        <v>43</v>
      </c>
      <c r="P236" s="269">
        <f t="shared" si="36"/>
        <v>0</v>
      </c>
      <c r="Q236" s="269">
        <v>0</v>
      </c>
      <c r="R236" s="269">
        <f t="shared" si="37"/>
        <v>0</v>
      </c>
      <c r="S236" s="269">
        <v>0</v>
      </c>
      <c r="T236" s="270">
        <f t="shared" si="38"/>
        <v>0</v>
      </c>
      <c r="AR236" s="271" t="s">
        <v>495</v>
      </c>
      <c r="AT236" s="271" t="s">
        <v>368</v>
      </c>
      <c r="AU236" s="271" t="s">
        <v>84</v>
      </c>
      <c r="AY236" s="53" t="s">
        <v>366</v>
      </c>
      <c r="BE236" s="179">
        <f t="shared" si="39"/>
        <v>0</v>
      </c>
      <c r="BF236" s="179">
        <f t="shared" si="40"/>
        <v>0</v>
      </c>
      <c r="BG236" s="179">
        <f t="shared" si="41"/>
        <v>0</v>
      </c>
      <c r="BH236" s="179">
        <f t="shared" si="42"/>
        <v>0</v>
      </c>
      <c r="BI236" s="179">
        <f t="shared" si="43"/>
        <v>0</v>
      </c>
      <c r="BJ236" s="53" t="s">
        <v>90</v>
      </c>
      <c r="BK236" s="179">
        <f t="shared" si="44"/>
        <v>0</v>
      </c>
      <c r="BL236" s="53" t="s">
        <v>495</v>
      </c>
      <c r="BM236" s="271" t="s">
        <v>2644</v>
      </c>
    </row>
    <row r="237" spans="2:65" s="74" customFormat="1" ht="24.2" customHeight="1">
      <c r="B237" s="73"/>
      <c r="C237" s="260" t="s">
        <v>1401</v>
      </c>
      <c r="D237" s="260" t="s">
        <v>368</v>
      </c>
      <c r="E237" s="261" t="s">
        <v>7314</v>
      </c>
      <c r="F237" s="262" t="s">
        <v>7315</v>
      </c>
      <c r="G237" s="263" t="s">
        <v>630</v>
      </c>
      <c r="H237" s="264">
        <v>3</v>
      </c>
      <c r="I237" s="26"/>
      <c r="J237" s="266">
        <f t="shared" si="35"/>
        <v>0</v>
      </c>
      <c r="K237" s="267"/>
      <c r="L237" s="73"/>
      <c r="M237" s="27" t="s">
        <v>1</v>
      </c>
      <c r="N237" s="233" t="s">
        <v>43</v>
      </c>
      <c r="P237" s="269">
        <f t="shared" si="36"/>
        <v>0</v>
      </c>
      <c r="Q237" s="269">
        <v>0</v>
      </c>
      <c r="R237" s="269">
        <f t="shared" si="37"/>
        <v>0</v>
      </c>
      <c r="S237" s="269">
        <v>0</v>
      </c>
      <c r="T237" s="270">
        <f t="shared" si="38"/>
        <v>0</v>
      </c>
      <c r="AR237" s="271" t="s">
        <v>495</v>
      </c>
      <c r="AT237" s="271" t="s">
        <v>368</v>
      </c>
      <c r="AU237" s="271" t="s">
        <v>84</v>
      </c>
      <c r="AY237" s="53" t="s">
        <v>366</v>
      </c>
      <c r="BE237" s="179">
        <f t="shared" si="39"/>
        <v>0</v>
      </c>
      <c r="BF237" s="179">
        <f t="shared" si="40"/>
        <v>0</v>
      </c>
      <c r="BG237" s="179">
        <f t="shared" si="41"/>
        <v>0</v>
      </c>
      <c r="BH237" s="179">
        <f t="shared" si="42"/>
        <v>0</v>
      </c>
      <c r="BI237" s="179">
        <f t="shared" si="43"/>
        <v>0</v>
      </c>
      <c r="BJ237" s="53" t="s">
        <v>90</v>
      </c>
      <c r="BK237" s="179">
        <f t="shared" si="44"/>
        <v>0</v>
      </c>
      <c r="BL237" s="53" t="s">
        <v>495</v>
      </c>
      <c r="BM237" s="271" t="s">
        <v>2660</v>
      </c>
    </row>
    <row r="238" spans="2:65" s="74" customFormat="1" ht="24.2" customHeight="1">
      <c r="B238" s="73"/>
      <c r="C238" s="260" t="s">
        <v>1405</v>
      </c>
      <c r="D238" s="260" t="s">
        <v>368</v>
      </c>
      <c r="E238" s="261" t="s">
        <v>7316</v>
      </c>
      <c r="F238" s="262" t="s">
        <v>7317</v>
      </c>
      <c r="G238" s="263" t="s">
        <v>630</v>
      </c>
      <c r="H238" s="264">
        <v>7</v>
      </c>
      <c r="I238" s="26"/>
      <c r="J238" s="266">
        <f t="shared" si="35"/>
        <v>0</v>
      </c>
      <c r="K238" s="267"/>
      <c r="L238" s="73"/>
      <c r="M238" s="27" t="s">
        <v>1</v>
      </c>
      <c r="N238" s="233" t="s">
        <v>43</v>
      </c>
      <c r="P238" s="269">
        <f t="shared" si="36"/>
        <v>0</v>
      </c>
      <c r="Q238" s="269">
        <v>0</v>
      </c>
      <c r="R238" s="269">
        <f t="shared" si="37"/>
        <v>0</v>
      </c>
      <c r="S238" s="269">
        <v>0</v>
      </c>
      <c r="T238" s="270">
        <f t="shared" si="38"/>
        <v>0</v>
      </c>
      <c r="AR238" s="271" t="s">
        <v>495</v>
      </c>
      <c r="AT238" s="271" t="s">
        <v>368</v>
      </c>
      <c r="AU238" s="271" t="s">
        <v>84</v>
      </c>
      <c r="AY238" s="53" t="s">
        <v>366</v>
      </c>
      <c r="BE238" s="179">
        <f t="shared" si="39"/>
        <v>0</v>
      </c>
      <c r="BF238" s="179">
        <f t="shared" si="40"/>
        <v>0</v>
      </c>
      <c r="BG238" s="179">
        <f t="shared" si="41"/>
        <v>0</v>
      </c>
      <c r="BH238" s="179">
        <f t="shared" si="42"/>
        <v>0</v>
      </c>
      <c r="BI238" s="179">
        <f t="shared" si="43"/>
        <v>0</v>
      </c>
      <c r="BJ238" s="53" t="s">
        <v>90</v>
      </c>
      <c r="BK238" s="179">
        <f t="shared" si="44"/>
        <v>0</v>
      </c>
      <c r="BL238" s="53" t="s">
        <v>495</v>
      </c>
      <c r="BM238" s="271" t="s">
        <v>2688</v>
      </c>
    </row>
    <row r="239" spans="2:65" s="74" customFormat="1" ht="24.2" customHeight="1">
      <c r="B239" s="73"/>
      <c r="C239" s="260" t="s">
        <v>1410</v>
      </c>
      <c r="D239" s="260" t="s">
        <v>368</v>
      </c>
      <c r="E239" s="261" t="s">
        <v>7318</v>
      </c>
      <c r="F239" s="262" t="s">
        <v>7319</v>
      </c>
      <c r="G239" s="263" t="s">
        <v>630</v>
      </c>
      <c r="H239" s="264">
        <v>7</v>
      </c>
      <c r="I239" s="26"/>
      <c r="J239" s="266">
        <f t="shared" si="35"/>
        <v>0</v>
      </c>
      <c r="K239" s="267"/>
      <c r="L239" s="73"/>
      <c r="M239" s="27" t="s">
        <v>1</v>
      </c>
      <c r="N239" s="233" t="s">
        <v>43</v>
      </c>
      <c r="P239" s="269">
        <f t="shared" si="36"/>
        <v>0</v>
      </c>
      <c r="Q239" s="269">
        <v>0</v>
      </c>
      <c r="R239" s="269">
        <f t="shared" si="37"/>
        <v>0</v>
      </c>
      <c r="S239" s="269">
        <v>0</v>
      </c>
      <c r="T239" s="270">
        <f t="shared" si="38"/>
        <v>0</v>
      </c>
      <c r="AR239" s="271" t="s">
        <v>495</v>
      </c>
      <c r="AT239" s="271" t="s">
        <v>368</v>
      </c>
      <c r="AU239" s="271" t="s">
        <v>84</v>
      </c>
      <c r="AY239" s="53" t="s">
        <v>366</v>
      </c>
      <c r="BE239" s="179">
        <f t="shared" si="39"/>
        <v>0</v>
      </c>
      <c r="BF239" s="179">
        <f t="shared" si="40"/>
        <v>0</v>
      </c>
      <c r="BG239" s="179">
        <f t="shared" si="41"/>
        <v>0</v>
      </c>
      <c r="BH239" s="179">
        <f t="shared" si="42"/>
        <v>0</v>
      </c>
      <c r="BI239" s="179">
        <f t="shared" si="43"/>
        <v>0</v>
      </c>
      <c r="BJ239" s="53" t="s">
        <v>90</v>
      </c>
      <c r="BK239" s="179">
        <f t="shared" si="44"/>
        <v>0</v>
      </c>
      <c r="BL239" s="53" t="s">
        <v>495</v>
      </c>
      <c r="BM239" s="271" t="s">
        <v>2698</v>
      </c>
    </row>
    <row r="240" spans="2:65" s="74" customFormat="1" ht="24.2" customHeight="1">
      <c r="B240" s="73"/>
      <c r="C240" s="260" t="s">
        <v>1418</v>
      </c>
      <c r="D240" s="260" t="s">
        <v>368</v>
      </c>
      <c r="E240" s="261" t="s">
        <v>7320</v>
      </c>
      <c r="F240" s="262" t="s">
        <v>7321</v>
      </c>
      <c r="G240" s="263" t="s">
        <v>630</v>
      </c>
      <c r="H240" s="264">
        <v>1</v>
      </c>
      <c r="I240" s="26"/>
      <c r="J240" s="266">
        <f t="shared" si="35"/>
        <v>0</v>
      </c>
      <c r="K240" s="267"/>
      <c r="L240" s="73"/>
      <c r="M240" s="27" t="s">
        <v>1</v>
      </c>
      <c r="N240" s="233" t="s">
        <v>43</v>
      </c>
      <c r="P240" s="269">
        <f t="shared" si="36"/>
        <v>0</v>
      </c>
      <c r="Q240" s="269">
        <v>0</v>
      </c>
      <c r="R240" s="269">
        <f t="shared" si="37"/>
        <v>0</v>
      </c>
      <c r="S240" s="269">
        <v>0</v>
      </c>
      <c r="T240" s="270">
        <f t="shared" si="38"/>
        <v>0</v>
      </c>
      <c r="AR240" s="271" t="s">
        <v>495</v>
      </c>
      <c r="AT240" s="271" t="s">
        <v>368</v>
      </c>
      <c r="AU240" s="271" t="s">
        <v>84</v>
      </c>
      <c r="AY240" s="53" t="s">
        <v>366</v>
      </c>
      <c r="BE240" s="179">
        <f t="shared" si="39"/>
        <v>0</v>
      </c>
      <c r="BF240" s="179">
        <f t="shared" si="40"/>
        <v>0</v>
      </c>
      <c r="BG240" s="179">
        <f t="shared" si="41"/>
        <v>0</v>
      </c>
      <c r="BH240" s="179">
        <f t="shared" si="42"/>
        <v>0</v>
      </c>
      <c r="BI240" s="179">
        <f t="shared" si="43"/>
        <v>0</v>
      </c>
      <c r="BJ240" s="53" t="s">
        <v>90</v>
      </c>
      <c r="BK240" s="179">
        <f t="shared" si="44"/>
        <v>0</v>
      </c>
      <c r="BL240" s="53" t="s">
        <v>495</v>
      </c>
      <c r="BM240" s="271" t="s">
        <v>2715</v>
      </c>
    </row>
    <row r="241" spans="2:65" s="74" customFormat="1" ht="24.2" customHeight="1">
      <c r="B241" s="73"/>
      <c r="C241" s="260" t="s">
        <v>1425</v>
      </c>
      <c r="D241" s="260" t="s">
        <v>368</v>
      </c>
      <c r="E241" s="261" t="s">
        <v>7322</v>
      </c>
      <c r="F241" s="262" t="s">
        <v>7323</v>
      </c>
      <c r="G241" s="263" t="s">
        <v>630</v>
      </c>
      <c r="H241" s="264">
        <v>3</v>
      </c>
      <c r="I241" s="26"/>
      <c r="J241" s="266">
        <f t="shared" si="35"/>
        <v>0</v>
      </c>
      <c r="K241" s="267"/>
      <c r="L241" s="73"/>
      <c r="M241" s="27" t="s">
        <v>1</v>
      </c>
      <c r="N241" s="233" t="s">
        <v>43</v>
      </c>
      <c r="P241" s="269">
        <f t="shared" si="36"/>
        <v>0</v>
      </c>
      <c r="Q241" s="269">
        <v>0</v>
      </c>
      <c r="R241" s="269">
        <f t="shared" si="37"/>
        <v>0</v>
      </c>
      <c r="S241" s="269">
        <v>0</v>
      </c>
      <c r="T241" s="270">
        <f t="shared" si="38"/>
        <v>0</v>
      </c>
      <c r="AR241" s="271" t="s">
        <v>495</v>
      </c>
      <c r="AT241" s="271" t="s">
        <v>368</v>
      </c>
      <c r="AU241" s="271" t="s">
        <v>84</v>
      </c>
      <c r="AY241" s="53" t="s">
        <v>366</v>
      </c>
      <c r="BE241" s="179">
        <f t="shared" si="39"/>
        <v>0</v>
      </c>
      <c r="BF241" s="179">
        <f t="shared" si="40"/>
        <v>0</v>
      </c>
      <c r="BG241" s="179">
        <f t="shared" si="41"/>
        <v>0</v>
      </c>
      <c r="BH241" s="179">
        <f t="shared" si="42"/>
        <v>0</v>
      </c>
      <c r="BI241" s="179">
        <f t="shared" si="43"/>
        <v>0</v>
      </c>
      <c r="BJ241" s="53" t="s">
        <v>90</v>
      </c>
      <c r="BK241" s="179">
        <f t="shared" si="44"/>
        <v>0</v>
      </c>
      <c r="BL241" s="53" t="s">
        <v>495</v>
      </c>
      <c r="BM241" s="271" t="s">
        <v>2723</v>
      </c>
    </row>
    <row r="242" spans="2:65" s="74" customFormat="1" ht="24.2" customHeight="1">
      <c r="B242" s="73"/>
      <c r="C242" s="260" t="s">
        <v>1430</v>
      </c>
      <c r="D242" s="260" t="s">
        <v>368</v>
      </c>
      <c r="E242" s="261" t="s">
        <v>7324</v>
      </c>
      <c r="F242" s="262" t="s">
        <v>7325</v>
      </c>
      <c r="G242" s="263" t="s">
        <v>630</v>
      </c>
      <c r="H242" s="264">
        <v>8</v>
      </c>
      <c r="I242" s="26"/>
      <c r="J242" s="266">
        <f t="shared" si="35"/>
        <v>0</v>
      </c>
      <c r="K242" s="267"/>
      <c r="L242" s="73"/>
      <c r="M242" s="27" t="s">
        <v>1</v>
      </c>
      <c r="N242" s="233" t="s">
        <v>43</v>
      </c>
      <c r="P242" s="269">
        <f t="shared" si="36"/>
        <v>0</v>
      </c>
      <c r="Q242" s="269">
        <v>0</v>
      </c>
      <c r="R242" s="269">
        <f t="shared" si="37"/>
        <v>0</v>
      </c>
      <c r="S242" s="269">
        <v>0</v>
      </c>
      <c r="T242" s="270">
        <f t="shared" si="38"/>
        <v>0</v>
      </c>
      <c r="AR242" s="271" t="s">
        <v>495</v>
      </c>
      <c r="AT242" s="271" t="s">
        <v>368</v>
      </c>
      <c r="AU242" s="271" t="s">
        <v>84</v>
      </c>
      <c r="AY242" s="53" t="s">
        <v>366</v>
      </c>
      <c r="BE242" s="179">
        <f t="shared" si="39"/>
        <v>0</v>
      </c>
      <c r="BF242" s="179">
        <f t="shared" si="40"/>
        <v>0</v>
      </c>
      <c r="BG242" s="179">
        <f t="shared" si="41"/>
        <v>0</v>
      </c>
      <c r="BH242" s="179">
        <f t="shared" si="42"/>
        <v>0</v>
      </c>
      <c r="BI242" s="179">
        <f t="shared" si="43"/>
        <v>0</v>
      </c>
      <c r="BJ242" s="53" t="s">
        <v>90</v>
      </c>
      <c r="BK242" s="179">
        <f t="shared" si="44"/>
        <v>0</v>
      </c>
      <c r="BL242" s="53" t="s">
        <v>495</v>
      </c>
      <c r="BM242" s="271" t="s">
        <v>1378</v>
      </c>
    </row>
    <row r="243" spans="2:65" s="74" customFormat="1" ht="24.2" customHeight="1">
      <c r="B243" s="73"/>
      <c r="C243" s="260" t="s">
        <v>1437</v>
      </c>
      <c r="D243" s="260" t="s">
        <v>368</v>
      </c>
      <c r="E243" s="261" t="s">
        <v>7326</v>
      </c>
      <c r="F243" s="262" t="s">
        <v>7327</v>
      </c>
      <c r="G243" s="263" t="s">
        <v>630</v>
      </c>
      <c r="H243" s="264">
        <v>3</v>
      </c>
      <c r="I243" s="26"/>
      <c r="J243" s="266">
        <f t="shared" si="35"/>
        <v>0</v>
      </c>
      <c r="K243" s="267"/>
      <c r="L243" s="73"/>
      <c r="M243" s="27" t="s">
        <v>1</v>
      </c>
      <c r="N243" s="233" t="s">
        <v>43</v>
      </c>
      <c r="P243" s="269">
        <f t="shared" si="36"/>
        <v>0</v>
      </c>
      <c r="Q243" s="269">
        <v>0</v>
      </c>
      <c r="R243" s="269">
        <f t="shared" si="37"/>
        <v>0</v>
      </c>
      <c r="S243" s="269">
        <v>0</v>
      </c>
      <c r="T243" s="270">
        <f t="shared" si="38"/>
        <v>0</v>
      </c>
      <c r="AR243" s="271" t="s">
        <v>495</v>
      </c>
      <c r="AT243" s="271" t="s">
        <v>368</v>
      </c>
      <c r="AU243" s="271" t="s">
        <v>84</v>
      </c>
      <c r="AY243" s="53" t="s">
        <v>366</v>
      </c>
      <c r="BE243" s="179">
        <f t="shared" si="39"/>
        <v>0</v>
      </c>
      <c r="BF243" s="179">
        <f t="shared" si="40"/>
        <v>0</v>
      </c>
      <c r="BG243" s="179">
        <f t="shared" si="41"/>
        <v>0</v>
      </c>
      <c r="BH243" s="179">
        <f t="shared" si="42"/>
        <v>0</v>
      </c>
      <c r="BI243" s="179">
        <f t="shared" si="43"/>
        <v>0</v>
      </c>
      <c r="BJ243" s="53" t="s">
        <v>90</v>
      </c>
      <c r="BK243" s="179">
        <f t="shared" si="44"/>
        <v>0</v>
      </c>
      <c r="BL243" s="53" t="s">
        <v>495</v>
      </c>
      <c r="BM243" s="271" t="s">
        <v>2754</v>
      </c>
    </row>
    <row r="244" spans="2:65" s="74" customFormat="1" ht="24.2" customHeight="1">
      <c r="B244" s="73"/>
      <c r="C244" s="260" t="s">
        <v>1442</v>
      </c>
      <c r="D244" s="260" t="s">
        <v>368</v>
      </c>
      <c r="E244" s="261" t="s">
        <v>7328</v>
      </c>
      <c r="F244" s="262" t="s">
        <v>7329</v>
      </c>
      <c r="G244" s="263" t="s">
        <v>630</v>
      </c>
      <c r="H244" s="264">
        <v>2</v>
      </c>
      <c r="I244" s="26"/>
      <c r="J244" s="266">
        <f t="shared" si="35"/>
        <v>0</v>
      </c>
      <c r="K244" s="267"/>
      <c r="L244" s="73"/>
      <c r="M244" s="27" t="s">
        <v>1</v>
      </c>
      <c r="N244" s="233" t="s">
        <v>43</v>
      </c>
      <c r="P244" s="269">
        <f t="shared" si="36"/>
        <v>0</v>
      </c>
      <c r="Q244" s="269">
        <v>0</v>
      </c>
      <c r="R244" s="269">
        <f t="shared" si="37"/>
        <v>0</v>
      </c>
      <c r="S244" s="269">
        <v>0</v>
      </c>
      <c r="T244" s="270">
        <f t="shared" si="38"/>
        <v>0</v>
      </c>
      <c r="AR244" s="271" t="s">
        <v>495</v>
      </c>
      <c r="AT244" s="271" t="s">
        <v>368</v>
      </c>
      <c r="AU244" s="271" t="s">
        <v>84</v>
      </c>
      <c r="AY244" s="53" t="s">
        <v>366</v>
      </c>
      <c r="BE244" s="179">
        <f t="shared" si="39"/>
        <v>0</v>
      </c>
      <c r="BF244" s="179">
        <f t="shared" si="40"/>
        <v>0</v>
      </c>
      <c r="BG244" s="179">
        <f t="shared" si="41"/>
        <v>0</v>
      </c>
      <c r="BH244" s="179">
        <f t="shared" si="42"/>
        <v>0</v>
      </c>
      <c r="BI244" s="179">
        <f t="shared" si="43"/>
        <v>0</v>
      </c>
      <c r="BJ244" s="53" t="s">
        <v>90</v>
      </c>
      <c r="BK244" s="179">
        <f t="shared" si="44"/>
        <v>0</v>
      </c>
      <c r="BL244" s="53" t="s">
        <v>495</v>
      </c>
      <c r="BM244" s="271" t="s">
        <v>2770</v>
      </c>
    </row>
    <row r="245" spans="2:65" s="74" customFormat="1" ht="24.2" customHeight="1">
      <c r="B245" s="73"/>
      <c r="C245" s="260" t="s">
        <v>1457</v>
      </c>
      <c r="D245" s="260" t="s">
        <v>368</v>
      </c>
      <c r="E245" s="261" t="s">
        <v>7330</v>
      </c>
      <c r="F245" s="262" t="s">
        <v>7331</v>
      </c>
      <c r="G245" s="263" t="s">
        <v>630</v>
      </c>
      <c r="H245" s="264">
        <v>7</v>
      </c>
      <c r="I245" s="26"/>
      <c r="J245" s="266">
        <f t="shared" si="35"/>
        <v>0</v>
      </c>
      <c r="K245" s="267"/>
      <c r="L245" s="73"/>
      <c r="M245" s="27" t="s">
        <v>1</v>
      </c>
      <c r="N245" s="233" t="s">
        <v>43</v>
      </c>
      <c r="P245" s="269">
        <f t="shared" si="36"/>
        <v>0</v>
      </c>
      <c r="Q245" s="269">
        <v>0</v>
      </c>
      <c r="R245" s="269">
        <f t="shared" si="37"/>
        <v>0</v>
      </c>
      <c r="S245" s="269">
        <v>0</v>
      </c>
      <c r="T245" s="270">
        <f t="shared" si="38"/>
        <v>0</v>
      </c>
      <c r="AR245" s="271" t="s">
        <v>495</v>
      </c>
      <c r="AT245" s="271" t="s">
        <v>368</v>
      </c>
      <c r="AU245" s="271" t="s">
        <v>84</v>
      </c>
      <c r="AY245" s="53" t="s">
        <v>366</v>
      </c>
      <c r="BE245" s="179">
        <f t="shared" si="39"/>
        <v>0</v>
      </c>
      <c r="BF245" s="179">
        <f t="shared" si="40"/>
        <v>0</v>
      </c>
      <c r="BG245" s="179">
        <f t="shared" si="41"/>
        <v>0</v>
      </c>
      <c r="BH245" s="179">
        <f t="shared" si="42"/>
        <v>0</v>
      </c>
      <c r="BI245" s="179">
        <f t="shared" si="43"/>
        <v>0</v>
      </c>
      <c r="BJ245" s="53" t="s">
        <v>90</v>
      </c>
      <c r="BK245" s="179">
        <f t="shared" si="44"/>
        <v>0</v>
      </c>
      <c r="BL245" s="53" t="s">
        <v>495</v>
      </c>
      <c r="BM245" s="271" t="s">
        <v>2782</v>
      </c>
    </row>
    <row r="246" spans="2:65" s="74" customFormat="1" ht="24.2" customHeight="1">
      <c r="B246" s="73"/>
      <c r="C246" s="260" t="s">
        <v>1462</v>
      </c>
      <c r="D246" s="260" t="s">
        <v>368</v>
      </c>
      <c r="E246" s="261" t="s">
        <v>7332</v>
      </c>
      <c r="F246" s="262" t="s">
        <v>7333</v>
      </c>
      <c r="G246" s="263" t="s">
        <v>630</v>
      </c>
      <c r="H246" s="264">
        <v>1</v>
      </c>
      <c r="I246" s="26"/>
      <c r="J246" s="266">
        <f t="shared" si="35"/>
        <v>0</v>
      </c>
      <c r="K246" s="267"/>
      <c r="L246" s="73"/>
      <c r="M246" s="27" t="s">
        <v>1</v>
      </c>
      <c r="N246" s="233" t="s">
        <v>43</v>
      </c>
      <c r="P246" s="269">
        <f t="shared" si="36"/>
        <v>0</v>
      </c>
      <c r="Q246" s="269">
        <v>0</v>
      </c>
      <c r="R246" s="269">
        <f t="shared" si="37"/>
        <v>0</v>
      </c>
      <c r="S246" s="269">
        <v>0</v>
      </c>
      <c r="T246" s="270">
        <f t="shared" si="38"/>
        <v>0</v>
      </c>
      <c r="AR246" s="271" t="s">
        <v>495</v>
      </c>
      <c r="AT246" s="271" t="s">
        <v>368</v>
      </c>
      <c r="AU246" s="271" t="s">
        <v>84</v>
      </c>
      <c r="AY246" s="53" t="s">
        <v>366</v>
      </c>
      <c r="BE246" s="179">
        <f t="shared" si="39"/>
        <v>0</v>
      </c>
      <c r="BF246" s="179">
        <f t="shared" si="40"/>
        <v>0</v>
      </c>
      <c r="BG246" s="179">
        <f t="shared" si="41"/>
        <v>0</v>
      </c>
      <c r="BH246" s="179">
        <f t="shared" si="42"/>
        <v>0</v>
      </c>
      <c r="BI246" s="179">
        <f t="shared" si="43"/>
        <v>0</v>
      </c>
      <c r="BJ246" s="53" t="s">
        <v>90</v>
      </c>
      <c r="BK246" s="179">
        <f t="shared" si="44"/>
        <v>0</v>
      </c>
      <c r="BL246" s="53" t="s">
        <v>495</v>
      </c>
      <c r="BM246" s="271" t="s">
        <v>2793</v>
      </c>
    </row>
    <row r="247" spans="2:65" s="74" customFormat="1" ht="24.2" customHeight="1">
      <c r="B247" s="73"/>
      <c r="C247" s="260" t="s">
        <v>1467</v>
      </c>
      <c r="D247" s="260" t="s">
        <v>368</v>
      </c>
      <c r="E247" s="261" t="s">
        <v>7334</v>
      </c>
      <c r="F247" s="262" t="s">
        <v>7335</v>
      </c>
      <c r="G247" s="263" t="s">
        <v>630</v>
      </c>
      <c r="H247" s="264">
        <v>3</v>
      </c>
      <c r="I247" s="26"/>
      <c r="J247" s="266">
        <f t="shared" si="35"/>
        <v>0</v>
      </c>
      <c r="K247" s="267"/>
      <c r="L247" s="73"/>
      <c r="M247" s="27" t="s">
        <v>1</v>
      </c>
      <c r="N247" s="233" t="s">
        <v>43</v>
      </c>
      <c r="P247" s="269">
        <f t="shared" si="36"/>
        <v>0</v>
      </c>
      <c r="Q247" s="269">
        <v>0</v>
      </c>
      <c r="R247" s="269">
        <f t="shared" si="37"/>
        <v>0</v>
      </c>
      <c r="S247" s="269">
        <v>0</v>
      </c>
      <c r="T247" s="270">
        <f t="shared" si="38"/>
        <v>0</v>
      </c>
      <c r="AR247" s="271" t="s">
        <v>495</v>
      </c>
      <c r="AT247" s="271" t="s">
        <v>368</v>
      </c>
      <c r="AU247" s="271" t="s">
        <v>84</v>
      </c>
      <c r="AY247" s="53" t="s">
        <v>366</v>
      </c>
      <c r="BE247" s="179">
        <f t="shared" si="39"/>
        <v>0</v>
      </c>
      <c r="BF247" s="179">
        <f t="shared" si="40"/>
        <v>0</v>
      </c>
      <c r="BG247" s="179">
        <f t="shared" si="41"/>
        <v>0</v>
      </c>
      <c r="BH247" s="179">
        <f t="shared" si="42"/>
        <v>0</v>
      </c>
      <c r="BI247" s="179">
        <f t="shared" si="43"/>
        <v>0</v>
      </c>
      <c r="BJ247" s="53" t="s">
        <v>90</v>
      </c>
      <c r="BK247" s="179">
        <f t="shared" si="44"/>
        <v>0</v>
      </c>
      <c r="BL247" s="53" t="s">
        <v>495</v>
      </c>
      <c r="BM247" s="271" t="s">
        <v>2804</v>
      </c>
    </row>
    <row r="248" spans="2:65" s="74" customFormat="1" ht="24.2" customHeight="1">
      <c r="B248" s="73"/>
      <c r="C248" s="260" t="s">
        <v>1471</v>
      </c>
      <c r="D248" s="260" t="s">
        <v>368</v>
      </c>
      <c r="E248" s="261" t="s">
        <v>7336</v>
      </c>
      <c r="F248" s="262" t="s">
        <v>7337</v>
      </c>
      <c r="G248" s="263" t="s">
        <v>630</v>
      </c>
      <c r="H248" s="264">
        <v>1</v>
      </c>
      <c r="I248" s="26"/>
      <c r="J248" s="266">
        <f t="shared" si="35"/>
        <v>0</v>
      </c>
      <c r="K248" s="267"/>
      <c r="L248" s="73"/>
      <c r="M248" s="27" t="s">
        <v>1</v>
      </c>
      <c r="N248" s="233" t="s">
        <v>43</v>
      </c>
      <c r="P248" s="269">
        <f t="shared" si="36"/>
        <v>0</v>
      </c>
      <c r="Q248" s="269">
        <v>0</v>
      </c>
      <c r="R248" s="269">
        <f t="shared" si="37"/>
        <v>0</v>
      </c>
      <c r="S248" s="269">
        <v>0</v>
      </c>
      <c r="T248" s="270">
        <f t="shared" si="38"/>
        <v>0</v>
      </c>
      <c r="AR248" s="271" t="s">
        <v>495</v>
      </c>
      <c r="AT248" s="271" t="s">
        <v>368</v>
      </c>
      <c r="AU248" s="271" t="s">
        <v>84</v>
      </c>
      <c r="AY248" s="53" t="s">
        <v>366</v>
      </c>
      <c r="BE248" s="179">
        <f t="shared" si="39"/>
        <v>0</v>
      </c>
      <c r="BF248" s="179">
        <f t="shared" si="40"/>
        <v>0</v>
      </c>
      <c r="BG248" s="179">
        <f t="shared" si="41"/>
        <v>0</v>
      </c>
      <c r="BH248" s="179">
        <f t="shared" si="42"/>
        <v>0</v>
      </c>
      <c r="BI248" s="179">
        <f t="shared" si="43"/>
        <v>0</v>
      </c>
      <c r="BJ248" s="53" t="s">
        <v>90</v>
      </c>
      <c r="BK248" s="179">
        <f t="shared" si="44"/>
        <v>0</v>
      </c>
      <c r="BL248" s="53" t="s">
        <v>495</v>
      </c>
      <c r="BM248" s="271" t="s">
        <v>2814</v>
      </c>
    </row>
    <row r="249" spans="2:65" s="74" customFormat="1" ht="24.2" customHeight="1">
      <c r="B249" s="73"/>
      <c r="C249" s="260" t="s">
        <v>1481</v>
      </c>
      <c r="D249" s="260" t="s">
        <v>368</v>
      </c>
      <c r="E249" s="261" t="s">
        <v>7338</v>
      </c>
      <c r="F249" s="262" t="s">
        <v>7339</v>
      </c>
      <c r="G249" s="263" t="s">
        <v>630</v>
      </c>
      <c r="H249" s="264">
        <v>4</v>
      </c>
      <c r="I249" s="26"/>
      <c r="J249" s="266">
        <f t="shared" si="35"/>
        <v>0</v>
      </c>
      <c r="K249" s="267"/>
      <c r="L249" s="73"/>
      <c r="M249" s="27" t="s">
        <v>1</v>
      </c>
      <c r="N249" s="233" t="s">
        <v>43</v>
      </c>
      <c r="P249" s="269">
        <f t="shared" si="36"/>
        <v>0</v>
      </c>
      <c r="Q249" s="269">
        <v>0</v>
      </c>
      <c r="R249" s="269">
        <f t="shared" si="37"/>
        <v>0</v>
      </c>
      <c r="S249" s="269">
        <v>0</v>
      </c>
      <c r="T249" s="270">
        <f t="shared" si="38"/>
        <v>0</v>
      </c>
      <c r="AR249" s="271" t="s">
        <v>495</v>
      </c>
      <c r="AT249" s="271" t="s">
        <v>368</v>
      </c>
      <c r="AU249" s="271" t="s">
        <v>84</v>
      </c>
      <c r="AY249" s="53" t="s">
        <v>366</v>
      </c>
      <c r="BE249" s="179">
        <f t="shared" si="39"/>
        <v>0</v>
      </c>
      <c r="BF249" s="179">
        <f t="shared" si="40"/>
        <v>0</v>
      </c>
      <c r="BG249" s="179">
        <f t="shared" si="41"/>
        <v>0</v>
      </c>
      <c r="BH249" s="179">
        <f t="shared" si="42"/>
        <v>0</v>
      </c>
      <c r="BI249" s="179">
        <f t="shared" si="43"/>
        <v>0</v>
      </c>
      <c r="BJ249" s="53" t="s">
        <v>90</v>
      </c>
      <c r="BK249" s="179">
        <f t="shared" si="44"/>
        <v>0</v>
      </c>
      <c r="BL249" s="53" t="s">
        <v>495</v>
      </c>
      <c r="BM249" s="271" t="s">
        <v>2823</v>
      </c>
    </row>
    <row r="250" spans="2:65" s="74" customFormat="1" ht="24.2" customHeight="1">
      <c r="B250" s="73"/>
      <c r="C250" s="260" t="s">
        <v>1485</v>
      </c>
      <c r="D250" s="260" t="s">
        <v>368</v>
      </c>
      <c r="E250" s="261" t="s">
        <v>7340</v>
      </c>
      <c r="F250" s="262" t="s">
        <v>7341</v>
      </c>
      <c r="G250" s="263" t="s">
        <v>630</v>
      </c>
      <c r="H250" s="264">
        <v>2</v>
      </c>
      <c r="I250" s="26"/>
      <c r="J250" s="266">
        <f t="shared" si="35"/>
        <v>0</v>
      </c>
      <c r="K250" s="267"/>
      <c r="L250" s="73"/>
      <c r="M250" s="27" t="s">
        <v>1</v>
      </c>
      <c r="N250" s="233" t="s">
        <v>43</v>
      </c>
      <c r="P250" s="269">
        <f t="shared" si="36"/>
        <v>0</v>
      </c>
      <c r="Q250" s="269">
        <v>0</v>
      </c>
      <c r="R250" s="269">
        <f t="shared" si="37"/>
        <v>0</v>
      </c>
      <c r="S250" s="269">
        <v>0</v>
      </c>
      <c r="T250" s="270">
        <f t="shared" si="38"/>
        <v>0</v>
      </c>
      <c r="AR250" s="271" t="s">
        <v>495</v>
      </c>
      <c r="AT250" s="271" t="s">
        <v>368</v>
      </c>
      <c r="AU250" s="271" t="s">
        <v>84</v>
      </c>
      <c r="AY250" s="53" t="s">
        <v>366</v>
      </c>
      <c r="BE250" s="179">
        <f t="shared" si="39"/>
        <v>0</v>
      </c>
      <c r="BF250" s="179">
        <f t="shared" si="40"/>
        <v>0</v>
      </c>
      <c r="BG250" s="179">
        <f t="shared" si="41"/>
        <v>0</v>
      </c>
      <c r="BH250" s="179">
        <f t="shared" si="42"/>
        <v>0</v>
      </c>
      <c r="BI250" s="179">
        <f t="shared" si="43"/>
        <v>0</v>
      </c>
      <c r="BJ250" s="53" t="s">
        <v>90</v>
      </c>
      <c r="BK250" s="179">
        <f t="shared" si="44"/>
        <v>0</v>
      </c>
      <c r="BL250" s="53" t="s">
        <v>495</v>
      </c>
      <c r="BM250" s="271" t="s">
        <v>2831</v>
      </c>
    </row>
    <row r="251" spans="2:65" s="74" customFormat="1" ht="24.2" customHeight="1">
      <c r="B251" s="73"/>
      <c r="C251" s="260" t="s">
        <v>1491</v>
      </c>
      <c r="D251" s="260" t="s">
        <v>368</v>
      </c>
      <c r="E251" s="261" t="s">
        <v>7342</v>
      </c>
      <c r="F251" s="262" t="s">
        <v>7343</v>
      </c>
      <c r="G251" s="263" t="s">
        <v>630</v>
      </c>
      <c r="H251" s="264">
        <v>2</v>
      </c>
      <c r="I251" s="26"/>
      <c r="J251" s="266">
        <f t="shared" si="35"/>
        <v>0</v>
      </c>
      <c r="K251" s="267"/>
      <c r="L251" s="73"/>
      <c r="M251" s="27" t="s">
        <v>1</v>
      </c>
      <c r="N251" s="233" t="s">
        <v>43</v>
      </c>
      <c r="P251" s="269">
        <f t="shared" si="36"/>
        <v>0</v>
      </c>
      <c r="Q251" s="269">
        <v>0</v>
      </c>
      <c r="R251" s="269">
        <f t="shared" si="37"/>
        <v>0</v>
      </c>
      <c r="S251" s="269">
        <v>0</v>
      </c>
      <c r="T251" s="270">
        <f t="shared" si="38"/>
        <v>0</v>
      </c>
      <c r="AR251" s="271" t="s">
        <v>495</v>
      </c>
      <c r="AT251" s="271" t="s">
        <v>368</v>
      </c>
      <c r="AU251" s="271" t="s">
        <v>84</v>
      </c>
      <c r="AY251" s="53" t="s">
        <v>366</v>
      </c>
      <c r="BE251" s="179">
        <f t="shared" si="39"/>
        <v>0</v>
      </c>
      <c r="BF251" s="179">
        <f t="shared" si="40"/>
        <v>0</v>
      </c>
      <c r="BG251" s="179">
        <f t="shared" si="41"/>
        <v>0</v>
      </c>
      <c r="BH251" s="179">
        <f t="shared" si="42"/>
        <v>0</v>
      </c>
      <c r="BI251" s="179">
        <f t="shared" si="43"/>
        <v>0</v>
      </c>
      <c r="BJ251" s="53" t="s">
        <v>90</v>
      </c>
      <c r="BK251" s="179">
        <f t="shared" si="44"/>
        <v>0</v>
      </c>
      <c r="BL251" s="53" t="s">
        <v>495</v>
      </c>
      <c r="BM251" s="271" t="s">
        <v>2841</v>
      </c>
    </row>
    <row r="252" spans="2:65" s="74" customFormat="1" ht="24.2" customHeight="1">
      <c r="B252" s="73"/>
      <c r="C252" s="260" t="s">
        <v>1495</v>
      </c>
      <c r="D252" s="260" t="s">
        <v>368</v>
      </c>
      <c r="E252" s="261" t="s">
        <v>7344</v>
      </c>
      <c r="F252" s="262" t="s">
        <v>7345</v>
      </c>
      <c r="G252" s="263" t="s">
        <v>630</v>
      </c>
      <c r="H252" s="264">
        <v>2</v>
      </c>
      <c r="I252" s="26"/>
      <c r="J252" s="266">
        <f t="shared" si="35"/>
        <v>0</v>
      </c>
      <c r="K252" s="267"/>
      <c r="L252" s="73"/>
      <c r="M252" s="27" t="s">
        <v>1</v>
      </c>
      <c r="N252" s="233" t="s">
        <v>43</v>
      </c>
      <c r="P252" s="269">
        <f t="shared" si="36"/>
        <v>0</v>
      </c>
      <c r="Q252" s="269">
        <v>0</v>
      </c>
      <c r="R252" s="269">
        <f t="shared" si="37"/>
        <v>0</v>
      </c>
      <c r="S252" s="269">
        <v>0</v>
      </c>
      <c r="T252" s="270">
        <f t="shared" si="38"/>
        <v>0</v>
      </c>
      <c r="AR252" s="271" t="s">
        <v>495</v>
      </c>
      <c r="AT252" s="271" t="s">
        <v>368</v>
      </c>
      <c r="AU252" s="271" t="s">
        <v>84</v>
      </c>
      <c r="AY252" s="53" t="s">
        <v>366</v>
      </c>
      <c r="BE252" s="179">
        <f t="shared" si="39"/>
        <v>0</v>
      </c>
      <c r="BF252" s="179">
        <f t="shared" si="40"/>
        <v>0</v>
      </c>
      <c r="BG252" s="179">
        <f t="shared" si="41"/>
        <v>0</v>
      </c>
      <c r="BH252" s="179">
        <f t="shared" si="42"/>
        <v>0</v>
      </c>
      <c r="BI252" s="179">
        <f t="shared" si="43"/>
        <v>0</v>
      </c>
      <c r="BJ252" s="53" t="s">
        <v>90</v>
      </c>
      <c r="BK252" s="179">
        <f t="shared" si="44"/>
        <v>0</v>
      </c>
      <c r="BL252" s="53" t="s">
        <v>495</v>
      </c>
      <c r="BM252" s="271" t="s">
        <v>2851</v>
      </c>
    </row>
    <row r="253" spans="2:65" s="74" customFormat="1" ht="24.2" customHeight="1">
      <c r="B253" s="73"/>
      <c r="C253" s="260" t="s">
        <v>1500</v>
      </c>
      <c r="D253" s="260" t="s">
        <v>368</v>
      </c>
      <c r="E253" s="261" t="s">
        <v>7346</v>
      </c>
      <c r="F253" s="262" t="s">
        <v>7347</v>
      </c>
      <c r="G253" s="263" t="s">
        <v>630</v>
      </c>
      <c r="H253" s="264">
        <v>1</v>
      </c>
      <c r="I253" s="26"/>
      <c r="J253" s="266">
        <f t="shared" si="35"/>
        <v>0</v>
      </c>
      <c r="K253" s="267"/>
      <c r="L253" s="73"/>
      <c r="M253" s="27" t="s">
        <v>1</v>
      </c>
      <c r="N253" s="233" t="s">
        <v>43</v>
      </c>
      <c r="P253" s="269">
        <f t="shared" si="36"/>
        <v>0</v>
      </c>
      <c r="Q253" s="269">
        <v>0</v>
      </c>
      <c r="R253" s="269">
        <f t="shared" si="37"/>
        <v>0</v>
      </c>
      <c r="S253" s="269">
        <v>0</v>
      </c>
      <c r="T253" s="270">
        <f t="shared" si="38"/>
        <v>0</v>
      </c>
      <c r="AR253" s="271" t="s">
        <v>495</v>
      </c>
      <c r="AT253" s="271" t="s">
        <v>368</v>
      </c>
      <c r="AU253" s="271" t="s">
        <v>84</v>
      </c>
      <c r="AY253" s="53" t="s">
        <v>366</v>
      </c>
      <c r="BE253" s="179">
        <f t="shared" si="39"/>
        <v>0</v>
      </c>
      <c r="BF253" s="179">
        <f t="shared" si="40"/>
        <v>0</v>
      </c>
      <c r="BG253" s="179">
        <f t="shared" si="41"/>
        <v>0</v>
      </c>
      <c r="BH253" s="179">
        <f t="shared" si="42"/>
        <v>0</v>
      </c>
      <c r="BI253" s="179">
        <f t="shared" si="43"/>
        <v>0</v>
      </c>
      <c r="BJ253" s="53" t="s">
        <v>90</v>
      </c>
      <c r="BK253" s="179">
        <f t="shared" si="44"/>
        <v>0</v>
      </c>
      <c r="BL253" s="53" t="s">
        <v>495</v>
      </c>
      <c r="BM253" s="271" t="s">
        <v>2870</v>
      </c>
    </row>
    <row r="254" spans="2:65" s="74" customFormat="1" ht="24.2" customHeight="1">
      <c r="B254" s="73"/>
      <c r="C254" s="260" t="s">
        <v>1504</v>
      </c>
      <c r="D254" s="260" t="s">
        <v>368</v>
      </c>
      <c r="E254" s="261" t="s">
        <v>7348</v>
      </c>
      <c r="F254" s="262" t="s">
        <v>7349</v>
      </c>
      <c r="G254" s="263" t="s">
        <v>630</v>
      </c>
      <c r="H254" s="264">
        <v>10</v>
      </c>
      <c r="I254" s="26"/>
      <c r="J254" s="266">
        <f t="shared" si="35"/>
        <v>0</v>
      </c>
      <c r="K254" s="267"/>
      <c r="L254" s="73"/>
      <c r="M254" s="27" t="s">
        <v>1</v>
      </c>
      <c r="N254" s="233" t="s">
        <v>43</v>
      </c>
      <c r="P254" s="269">
        <f t="shared" si="36"/>
        <v>0</v>
      </c>
      <c r="Q254" s="269">
        <v>0</v>
      </c>
      <c r="R254" s="269">
        <f t="shared" si="37"/>
        <v>0</v>
      </c>
      <c r="S254" s="269">
        <v>0</v>
      </c>
      <c r="T254" s="270">
        <f t="shared" si="38"/>
        <v>0</v>
      </c>
      <c r="AR254" s="271" t="s">
        <v>495</v>
      </c>
      <c r="AT254" s="271" t="s">
        <v>368</v>
      </c>
      <c r="AU254" s="271" t="s">
        <v>84</v>
      </c>
      <c r="AY254" s="53" t="s">
        <v>366</v>
      </c>
      <c r="BE254" s="179">
        <f t="shared" si="39"/>
        <v>0</v>
      </c>
      <c r="BF254" s="179">
        <f t="shared" si="40"/>
        <v>0</v>
      </c>
      <c r="BG254" s="179">
        <f t="shared" si="41"/>
        <v>0</v>
      </c>
      <c r="BH254" s="179">
        <f t="shared" si="42"/>
        <v>0</v>
      </c>
      <c r="BI254" s="179">
        <f t="shared" si="43"/>
        <v>0</v>
      </c>
      <c r="BJ254" s="53" t="s">
        <v>90</v>
      </c>
      <c r="BK254" s="179">
        <f t="shared" si="44"/>
        <v>0</v>
      </c>
      <c r="BL254" s="53" t="s">
        <v>495</v>
      </c>
      <c r="BM254" s="271" t="s">
        <v>2888</v>
      </c>
    </row>
    <row r="255" spans="2:65" s="74" customFormat="1" ht="24.2" customHeight="1">
      <c r="B255" s="73"/>
      <c r="C255" s="260" t="s">
        <v>1508</v>
      </c>
      <c r="D255" s="260" t="s">
        <v>368</v>
      </c>
      <c r="E255" s="261" t="s">
        <v>7350</v>
      </c>
      <c r="F255" s="262" t="s">
        <v>7351</v>
      </c>
      <c r="G255" s="263" t="s">
        <v>630</v>
      </c>
      <c r="H255" s="264">
        <v>12</v>
      </c>
      <c r="I255" s="26"/>
      <c r="J255" s="266">
        <f t="shared" si="35"/>
        <v>0</v>
      </c>
      <c r="K255" s="267"/>
      <c r="L255" s="73"/>
      <c r="M255" s="27" t="s">
        <v>1</v>
      </c>
      <c r="N255" s="233" t="s">
        <v>43</v>
      </c>
      <c r="P255" s="269">
        <f t="shared" si="36"/>
        <v>0</v>
      </c>
      <c r="Q255" s="269">
        <v>0</v>
      </c>
      <c r="R255" s="269">
        <f t="shared" si="37"/>
        <v>0</v>
      </c>
      <c r="S255" s="269">
        <v>0</v>
      </c>
      <c r="T255" s="270">
        <f t="shared" si="38"/>
        <v>0</v>
      </c>
      <c r="AR255" s="271" t="s">
        <v>495</v>
      </c>
      <c r="AT255" s="271" t="s">
        <v>368</v>
      </c>
      <c r="AU255" s="271" t="s">
        <v>84</v>
      </c>
      <c r="AY255" s="53" t="s">
        <v>366</v>
      </c>
      <c r="BE255" s="179">
        <f t="shared" si="39"/>
        <v>0</v>
      </c>
      <c r="BF255" s="179">
        <f t="shared" si="40"/>
        <v>0</v>
      </c>
      <c r="BG255" s="179">
        <f t="shared" si="41"/>
        <v>0</v>
      </c>
      <c r="BH255" s="179">
        <f t="shared" si="42"/>
        <v>0</v>
      </c>
      <c r="BI255" s="179">
        <f t="shared" si="43"/>
        <v>0</v>
      </c>
      <c r="BJ255" s="53" t="s">
        <v>90</v>
      </c>
      <c r="BK255" s="179">
        <f t="shared" si="44"/>
        <v>0</v>
      </c>
      <c r="BL255" s="53" t="s">
        <v>495</v>
      </c>
      <c r="BM255" s="271" t="s">
        <v>2898</v>
      </c>
    </row>
    <row r="256" spans="2:65" s="74" customFormat="1" ht="24.2" customHeight="1">
      <c r="B256" s="73"/>
      <c r="C256" s="260" t="s">
        <v>1512</v>
      </c>
      <c r="D256" s="260" t="s">
        <v>368</v>
      </c>
      <c r="E256" s="261" t="s">
        <v>7352</v>
      </c>
      <c r="F256" s="262" t="s">
        <v>7353</v>
      </c>
      <c r="G256" s="263" t="s">
        <v>630</v>
      </c>
      <c r="H256" s="264">
        <v>17</v>
      </c>
      <c r="I256" s="26"/>
      <c r="J256" s="266">
        <f t="shared" si="35"/>
        <v>0</v>
      </c>
      <c r="K256" s="267"/>
      <c r="L256" s="73"/>
      <c r="M256" s="27" t="s">
        <v>1</v>
      </c>
      <c r="N256" s="233" t="s">
        <v>43</v>
      </c>
      <c r="P256" s="269">
        <f t="shared" si="36"/>
        <v>0</v>
      </c>
      <c r="Q256" s="269">
        <v>0</v>
      </c>
      <c r="R256" s="269">
        <f t="shared" si="37"/>
        <v>0</v>
      </c>
      <c r="S256" s="269">
        <v>0</v>
      </c>
      <c r="T256" s="270">
        <f t="shared" si="38"/>
        <v>0</v>
      </c>
      <c r="AR256" s="271" t="s">
        <v>495</v>
      </c>
      <c r="AT256" s="271" t="s">
        <v>368</v>
      </c>
      <c r="AU256" s="271" t="s">
        <v>84</v>
      </c>
      <c r="AY256" s="53" t="s">
        <v>366</v>
      </c>
      <c r="BE256" s="179">
        <f t="shared" si="39"/>
        <v>0</v>
      </c>
      <c r="BF256" s="179">
        <f t="shared" si="40"/>
        <v>0</v>
      </c>
      <c r="BG256" s="179">
        <f t="shared" si="41"/>
        <v>0</v>
      </c>
      <c r="BH256" s="179">
        <f t="shared" si="42"/>
        <v>0</v>
      </c>
      <c r="BI256" s="179">
        <f t="shared" si="43"/>
        <v>0</v>
      </c>
      <c r="BJ256" s="53" t="s">
        <v>90</v>
      </c>
      <c r="BK256" s="179">
        <f t="shared" si="44"/>
        <v>0</v>
      </c>
      <c r="BL256" s="53" t="s">
        <v>495</v>
      </c>
      <c r="BM256" s="271" t="s">
        <v>2914</v>
      </c>
    </row>
    <row r="257" spans="2:65" s="74" customFormat="1" ht="24.2" customHeight="1">
      <c r="B257" s="73"/>
      <c r="C257" s="260" t="s">
        <v>1516</v>
      </c>
      <c r="D257" s="260" t="s">
        <v>368</v>
      </c>
      <c r="E257" s="261" t="s">
        <v>7354</v>
      </c>
      <c r="F257" s="262" t="s">
        <v>7355</v>
      </c>
      <c r="G257" s="263" t="s">
        <v>630</v>
      </c>
      <c r="H257" s="264">
        <v>3</v>
      </c>
      <c r="I257" s="26"/>
      <c r="J257" s="266">
        <f t="shared" si="35"/>
        <v>0</v>
      </c>
      <c r="K257" s="267"/>
      <c r="L257" s="73"/>
      <c r="M257" s="27" t="s">
        <v>1</v>
      </c>
      <c r="N257" s="233" t="s">
        <v>43</v>
      </c>
      <c r="P257" s="269">
        <f t="shared" si="36"/>
        <v>0</v>
      </c>
      <c r="Q257" s="269">
        <v>0</v>
      </c>
      <c r="R257" s="269">
        <f t="shared" si="37"/>
        <v>0</v>
      </c>
      <c r="S257" s="269">
        <v>0</v>
      </c>
      <c r="T257" s="270">
        <f t="shared" si="38"/>
        <v>0</v>
      </c>
      <c r="AR257" s="271" t="s">
        <v>495</v>
      </c>
      <c r="AT257" s="271" t="s">
        <v>368</v>
      </c>
      <c r="AU257" s="271" t="s">
        <v>84</v>
      </c>
      <c r="AY257" s="53" t="s">
        <v>366</v>
      </c>
      <c r="BE257" s="179">
        <f t="shared" si="39"/>
        <v>0</v>
      </c>
      <c r="BF257" s="179">
        <f t="shared" si="40"/>
        <v>0</v>
      </c>
      <c r="BG257" s="179">
        <f t="shared" si="41"/>
        <v>0</v>
      </c>
      <c r="BH257" s="179">
        <f t="shared" si="42"/>
        <v>0</v>
      </c>
      <c r="BI257" s="179">
        <f t="shared" si="43"/>
        <v>0</v>
      </c>
      <c r="BJ257" s="53" t="s">
        <v>90</v>
      </c>
      <c r="BK257" s="179">
        <f t="shared" si="44"/>
        <v>0</v>
      </c>
      <c r="BL257" s="53" t="s">
        <v>495</v>
      </c>
      <c r="BM257" s="271" t="s">
        <v>2926</v>
      </c>
    </row>
    <row r="258" spans="2:65" s="74" customFormat="1" ht="24.2" customHeight="1">
      <c r="B258" s="73"/>
      <c r="C258" s="260" t="s">
        <v>1520</v>
      </c>
      <c r="D258" s="260" t="s">
        <v>368</v>
      </c>
      <c r="E258" s="261" t="s">
        <v>7356</v>
      </c>
      <c r="F258" s="262" t="s">
        <v>7357</v>
      </c>
      <c r="G258" s="263" t="s">
        <v>630</v>
      </c>
      <c r="H258" s="264">
        <v>3</v>
      </c>
      <c r="I258" s="26"/>
      <c r="J258" s="266">
        <f t="shared" si="35"/>
        <v>0</v>
      </c>
      <c r="K258" s="267"/>
      <c r="L258" s="73"/>
      <c r="M258" s="27" t="s">
        <v>1</v>
      </c>
      <c r="N258" s="233" t="s">
        <v>43</v>
      </c>
      <c r="P258" s="269">
        <f t="shared" si="36"/>
        <v>0</v>
      </c>
      <c r="Q258" s="269">
        <v>0</v>
      </c>
      <c r="R258" s="269">
        <f t="shared" si="37"/>
        <v>0</v>
      </c>
      <c r="S258" s="269">
        <v>0</v>
      </c>
      <c r="T258" s="270">
        <f t="shared" si="38"/>
        <v>0</v>
      </c>
      <c r="AR258" s="271" t="s">
        <v>495</v>
      </c>
      <c r="AT258" s="271" t="s">
        <v>368</v>
      </c>
      <c r="AU258" s="271" t="s">
        <v>84</v>
      </c>
      <c r="AY258" s="53" t="s">
        <v>366</v>
      </c>
      <c r="BE258" s="179">
        <f t="shared" si="39"/>
        <v>0</v>
      </c>
      <c r="BF258" s="179">
        <f t="shared" si="40"/>
        <v>0</v>
      </c>
      <c r="BG258" s="179">
        <f t="shared" si="41"/>
        <v>0</v>
      </c>
      <c r="BH258" s="179">
        <f t="shared" si="42"/>
        <v>0</v>
      </c>
      <c r="BI258" s="179">
        <f t="shared" si="43"/>
        <v>0</v>
      </c>
      <c r="BJ258" s="53" t="s">
        <v>90</v>
      </c>
      <c r="BK258" s="179">
        <f t="shared" si="44"/>
        <v>0</v>
      </c>
      <c r="BL258" s="53" t="s">
        <v>495</v>
      </c>
      <c r="BM258" s="271" t="s">
        <v>2940</v>
      </c>
    </row>
    <row r="259" spans="2:65" s="74" customFormat="1" ht="24.2" customHeight="1">
      <c r="B259" s="73"/>
      <c r="C259" s="260" t="s">
        <v>1525</v>
      </c>
      <c r="D259" s="260" t="s">
        <v>368</v>
      </c>
      <c r="E259" s="261" t="s">
        <v>7358</v>
      </c>
      <c r="F259" s="262" t="s">
        <v>7359</v>
      </c>
      <c r="G259" s="263" t="s">
        <v>630</v>
      </c>
      <c r="H259" s="264">
        <v>3</v>
      </c>
      <c r="I259" s="26"/>
      <c r="J259" s="266">
        <f t="shared" si="35"/>
        <v>0</v>
      </c>
      <c r="K259" s="267"/>
      <c r="L259" s="73"/>
      <c r="M259" s="27" t="s">
        <v>1</v>
      </c>
      <c r="N259" s="233" t="s">
        <v>43</v>
      </c>
      <c r="P259" s="269">
        <f t="shared" si="36"/>
        <v>0</v>
      </c>
      <c r="Q259" s="269">
        <v>0</v>
      </c>
      <c r="R259" s="269">
        <f t="shared" si="37"/>
        <v>0</v>
      </c>
      <c r="S259" s="269">
        <v>0</v>
      </c>
      <c r="T259" s="270">
        <f t="shared" si="38"/>
        <v>0</v>
      </c>
      <c r="AR259" s="271" t="s">
        <v>495</v>
      </c>
      <c r="AT259" s="271" t="s">
        <v>368</v>
      </c>
      <c r="AU259" s="271" t="s">
        <v>84</v>
      </c>
      <c r="AY259" s="53" t="s">
        <v>366</v>
      </c>
      <c r="BE259" s="179">
        <f t="shared" si="39"/>
        <v>0</v>
      </c>
      <c r="BF259" s="179">
        <f t="shared" si="40"/>
        <v>0</v>
      </c>
      <c r="BG259" s="179">
        <f t="shared" si="41"/>
        <v>0</v>
      </c>
      <c r="BH259" s="179">
        <f t="shared" si="42"/>
        <v>0</v>
      </c>
      <c r="BI259" s="179">
        <f t="shared" si="43"/>
        <v>0</v>
      </c>
      <c r="BJ259" s="53" t="s">
        <v>90</v>
      </c>
      <c r="BK259" s="179">
        <f t="shared" si="44"/>
        <v>0</v>
      </c>
      <c r="BL259" s="53" t="s">
        <v>495</v>
      </c>
      <c r="BM259" s="271" t="s">
        <v>2949</v>
      </c>
    </row>
    <row r="260" spans="2:65" s="74" customFormat="1" ht="24.2" customHeight="1">
      <c r="B260" s="73"/>
      <c r="C260" s="260" t="s">
        <v>1529</v>
      </c>
      <c r="D260" s="260" t="s">
        <v>368</v>
      </c>
      <c r="E260" s="261" t="s">
        <v>7360</v>
      </c>
      <c r="F260" s="262" t="s">
        <v>7361</v>
      </c>
      <c r="G260" s="263" t="s">
        <v>630</v>
      </c>
      <c r="H260" s="264">
        <v>9</v>
      </c>
      <c r="I260" s="26"/>
      <c r="J260" s="266">
        <f t="shared" si="35"/>
        <v>0</v>
      </c>
      <c r="K260" s="267"/>
      <c r="L260" s="73"/>
      <c r="M260" s="27" t="s">
        <v>1</v>
      </c>
      <c r="N260" s="233" t="s">
        <v>43</v>
      </c>
      <c r="P260" s="269">
        <f t="shared" si="36"/>
        <v>0</v>
      </c>
      <c r="Q260" s="269">
        <v>0</v>
      </c>
      <c r="R260" s="269">
        <f t="shared" si="37"/>
        <v>0</v>
      </c>
      <c r="S260" s="269">
        <v>0</v>
      </c>
      <c r="T260" s="270">
        <f t="shared" si="38"/>
        <v>0</v>
      </c>
      <c r="AR260" s="271" t="s">
        <v>495</v>
      </c>
      <c r="AT260" s="271" t="s">
        <v>368</v>
      </c>
      <c r="AU260" s="271" t="s">
        <v>84</v>
      </c>
      <c r="AY260" s="53" t="s">
        <v>366</v>
      </c>
      <c r="BE260" s="179">
        <f t="shared" si="39"/>
        <v>0</v>
      </c>
      <c r="BF260" s="179">
        <f t="shared" si="40"/>
        <v>0</v>
      </c>
      <c r="BG260" s="179">
        <f t="shared" si="41"/>
        <v>0</v>
      </c>
      <c r="BH260" s="179">
        <f t="shared" si="42"/>
        <v>0</v>
      </c>
      <c r="BI260" s="179">
        <f t="shared" si="43"/>
        <v>0</v>
      </c>
      <c r="BJ260" s="53" t="s">
        <v>90</v>
      </c>
      <c r="BK260" s="179">
        <f t="shared" si="44"/>
        <v>0</v>
      </c>
      <c r="BL260" s="53" t="s">
        <v>495</v>
      </c>
      <c r="BM260" s="271" t="s">
        <v>2957</v>
      </c>
    </row>
    <row r="261" spans="2:65" s="74" customFormat="1" ht="24.2" customHeight="1">
      <c r="B261" s="73"/>
      <c r="C261" s="260" t="s">
        <v>1534</v>
      </c>
      <c r="D261" s="260" t="s">
        <v>368</v>
      </c>
      <c r="E261" s="261" t="s">
        <v>7362</v>
      </c>
      <c r="F261" s="262" t="s">
        <v>7363</v>
      </c>
      <c r="G261" s="263" t="s">
        <v>630</v>
      </c>
      <c r="H261" s="264">
        <v>1</v>
      </c>
      <c r="I261" s="26"/>
      <c r="J261" s="266">
        <f t="shared" si="35"/>
        <v>0</v>
      </c>
      <c r="K261" s="267"/>
      <c r="L261" s="73"/>
      <c r="M261" s="27" t="s">
        <v>1</v>
      </c>
      <c r="N261" s="233" t="s">
        <v>43</v>
      </c>
      <c r="P261" s="269">
        <f t="shared" si="36"/>
        <v>0</v>
      </c>
      <c r="Q261" s="269">
        <v>0</v>
      </c>
      <c r="R261" s="269">
        <f t="shared" si="37"/>
        <v>0</v>
      </c>
      <c r="S261" s="269">
        <v>0</v>
      </c>
      <c r="T261" s="270">
        <f t="shared" si="38"/>
        <v>0</v>
      </c>
      <c r="AR261" s="271" t="s">
        <v>495</v>
      </c>
      <c r="AT261" s="271" t="s">
        <v>368</v>
      </c>
      <c r="AU261" s="271" t="s">
        <v>84</v>
      </c>
      <c r="AY261" s="53" t="s">
        <v>366</v>
      </c>
      <c r="BE261" s="179">
        <f t="shared" si="39"/>
        <v>0</v>
      </c>
      <c r="BF261" s="179">
        <f t="shared" si="40"/>
        <v>0</v>
      </c>
      <c r="BG261" s="179">
        <f t="shared" si="41"/>
        <v>0</v>
      </c>
      <c r="BH261" s="179">
        <f t="shared" si="42"/>
        <v>0</v>
      </c>
      <c r="BI261" s="179">
        <f t="shared" si="43"/>
        <v>0</v>
      </c>
      <c r="BJ261" s="53" t="s">
        <v>90</v>
      </c>
      <c r="BK261" s="179">
        <f t="shared" si="44"/>
        <v>0</v>
      </c>
      <c r="BL261" s="53" t="s">
        <v>495</v>
      </c>
      <c r="BM261" s="271" t="s">
        <v>2969</v>
      </c>
    </row>
    <row r="262" spans="2:65" s="74" customFormat="1" ht="24.2" customHeight="1">
      <c r="B262" s="73"/>
      <c r="C262" s="260" t="s">
        <v>1538</v>
      </c>
      <c r="D262" s="260" t="s">
        <v>368</v>
      </c>
      <c r="E262" s="261" t="s">
        <v>7364</v>
      </c>
      <c r="F262" s="262" t="s">
        <v>7365</v>
      </c>
      <c r="G262" s="263" t="s">
        <v>630</v>
      </c>
      <c r="H262" s="264">
        <v>2</v>
      </c>
      <c r="I262" s="26"/>
      <c r="J262" s="266">
        <f t="shared" si="35"/>
        <v>0</v>
      </c>
      <c r="K262" s="267"/>
      <c r="L262" s="73"/>
      <c r="M262" s="27" t="s">
        <v>1</v>
      </c>
      <c r="N262" s="233" t="s">
        <v>43</v>
      </c>
      <c r="P262" s="269">
        <f t="shared" si="36"/>
        <v>0</v>
      </c>
      <c r="Q262" s="269">
        <v>0</v>
      </c>
      <c r="R262" s="269">
        <f t="shared" si="37"/>
        <v>0</v>
      </c>
      <c r="S262" s="269">
        <v>0</v>
      </c>
      <c r="T262" s="270">
        <f t="shared" si="38"/>
        <v>0</v>
      </c>
      <c r="AR262" s="271" t="s">
        <v>495</v>
      </c>
      <c r="AT262" s="271" t="s">
        <v>368</v>
      </c>
      <c r="AU262" s="271" t="s">
        <v>84</v>
      </c>
      <c r="AY262" s="53" t="s">
        <v>366</v>
      </c>
      <c r="BE262" s="179">
        <f t="shared" si="39"/>
        <v>0</v>
      </c>
      <c r="BF262" s="179">
        <f t="shared" si="40"/>
        <v>0</v>
      </c>
      <c r="BG262" s="179">
        <f t="shared" si="41"/>
        <v>0</v>
      </c>
      <c r="BH262" s="179">
        <f t="shared" si="42"/>
        <v>0</v>
      </c>
      <c r="BI262" s="179">
        <f t="shared" si="43"/>
        <v>0</v>
      </c>
      <c r="BJ262" s="53" t="s">
        <v>90</v>
      </c>
      <c r="BK262" s="179">
        <f t="shared" si="44"/>
        <v>0</v>
      </c>
      <c r="BL262" s="53" t="s">
        <v>495</v>
      </c>
      <c r="BM262" s="271" t="s">
        <v>2979</v>
      </c>
    </row>
    <row r="263" spans="2:65" s="74" customFormat="1" ht="24.2" customHeight="1">
      <c r="B263" s="73"/>
      <c r="C263" s="260" t="s">
        <v>1543</v>
      </c>
      <c r="D263" s="260" t="s">
        <v>368</v>
      </c>
      <c r="E263" s="261" t="s">
        <v>7366</v>
      </c>
      <c r="F263" s="262" t="s">
        <v>7367</v>
      </c>
      <c r="G263" s="263" t="s">
        <v>630</v>
      </c>
      <c r="H263" s="264">
        <v>1</v>
      </c>
      <c r="I263" s="26"/>
      <c r="J263" s="266">
        <f t="shared" si="35"/>
        <v>0</v>
      </c>
      <c r="K263" s="267"/>
      <c r="L263" s="73"/>
      <c r="M263" s="27" t="s">
        <v>1</v>
      </c>
      <c r="N263" s="233" t="s">
        <v>43</v>
      </c>
      <c r="P263" s="269">
        <f t="shared" si="36"/>
        <v>0</v>
      </c>
      <c r="Q263" s="269">
        <v>0</v>
      </c>
      <c r="R263" s="269">
        <f t="shared" si="37"/>
        <v>0</v>
      </c>
      <c r="S263" s="269">
        <v>0</v>
      </c>
      <c r="T263" s="270">
        <f t="shared" si="38"/>
        <v>0</v>
      </c>
      <c r="AR263" s="271" t="s">
        <v>495</v>
      </c>
      <c r="AT263" s="271" t="s">
        <v>368</v>
      </c>
      <c r="AU263" s="271" t="s">
        <v>84</v>
      </c>
      <c r="AY263" s="53" t="s">
        <v>366</v>
      </c>
      <c r="BE263" s="179">
        <f t="shared" si="39"/>
        <v>0</v>
      </c>
      <c r="BF263" s="179">
        <f t="shared" si="40"/>
        <v>0</v>
      </c>
      <c r="BG263" s="179">
        <f t="shared" si="41"/>
        <v>0</v>
      </c>
      <c r="BH263" s="179">
        <f t="shared" si="42"/>
        <v>0</v>
      </c>
      <c r="BI263" s="179">
        <f t="shared" si="43"/>
        <v>0</v>
      </c>
      <c r="BJ263" s="53" t="s">
        <v>90</v>
      </c>
      <c r="BK263" s="179">
        <f t="shared" si="44"/>
        <v>0</v>
      </c>
      <c r="BL263" s="53" t="s">
        <v>495</v>
      </c>
      <c r="BM263" s="271" t="s">
        <v>3001</v>
      </c>
    </row>
    <row r="264" spans="2:65" s="74" customFormat="1" ht="24.2" customHeight="1">
      <c r="B264" s="73"/>
      <c r="C264" s="260" t="s">
        <v>1549</v>
      </c>
      <c r="D264" s="260" t="s">
        <v>368</v>
      </c>
      <c r="E264" s="261" t="s">
        <v>7368</v>
      </c>
      <c r="F264" s="262" t="s">
        <v>7369</v>
      </c>
      <c r="G264" s="263" t="s">
        <v>630</v>
      </c>
      <c r="H264" s="264">
        <v>146</v>
      </c>
      <c r="I264" s="26"/>
      <c r="J264" s="266">
        <f t="shared" si="35"/>
        <v>0</v>
      </c>
      <c r="K264" s="267"/>
      <c r="L264" s="73"/>
      <c r="M264" s="27" t="s">
        <v>1</v>
      </c>
      <c r="N264" s="233" t="s">
        <v>43</v>
      </c>
      <c r="P264" s="269">
        <f t="shared" si="36"/>
        <v>0</v>
      </c>
      <c r="Q264" s="269">
        <v>0</v>
      </c>
      <c r="R264" s="269">
        <f t="shared" si="37"/>
        <v>0</v>
      </c>
      <c r="S264" s="269">
        <v>0</v>
      </c>
      <c r="T264" s="270">
        <f t="shared" si="38"/>
        <v>0</v>
      </c>
      <c r="AR264" s="271" t="s">
        <v>495</v>
      </c>
      <c r="AT264" s="271" t="s">
        <v>368</v>
      </c>
      <c r="AU264" s="271" t="s">
        <v>84</v>
      </c>
      <c r="AY264" s="53" t="s">
        <v>366</v>
      </c>
      <c r="BE264" s="179">
        <f t="shared" si="39"/>
        <v>0</v>
      </c>
      <c r="BF264" s="179">
        <f t="shared" si="40"/>
        <v>0</v>
      </c>
      <c r="BG264" s="179">
        <f t="shared" si="41"/>
        <v>0</v>
      </c>
      <c r="BH264" s="179">
        <f t="shared" si="42"/>
        <v>0</v>
      </c>
      <c r="BI264" s="179">
        <f t="shared" si="43"/>
        <v>0</v>
      </c>
      <c r="BJ264" s="53" t="s">
        <v>90</v>
      </c>
      <c r="BK264" s="179">
        <f t="shared" si="44"/>
        <v>0</v>
      </c>
      <c r="BL264" s="53" t="s">
        <v>495</v>
      </c>
      <c r="BM264" s="271" t="s">
        <v>3017</v>
      </c>
    </row>
    <row r="265" spans="2:65" s="74" customFormat="1" ht="24.2" customHeight="1">
      <c r="B265" s="73"/>
      <c r="C265" s="260" t="s">
        <v>1553</v>
      </c>
      <c r="D265" s="260" t="s">
        <v>368</v>
      </c>
      <c r="E265" s="261" t="s">
        <v>7370</v>
      </c>
      <c r="F265" s="262" t="s">
        <v>7371</v>
      </c>
      <c r="G265" s="263" t="s">
        <v>630</v>
      </c>
      <c r="H265" s="264">
        <v>1</v>
      </c>
      <c r="I265" s="26"/>
      <c r="J265" s="266">
        <f t="shared" si="35"/>
        <v>0</v>
      </c>
      <c r="K265" s="267"/>
      <c r="L265" s="73"/>
      <c r="M265" s="27" t="s">
        <v>1</v>
      </c>
      <c r="N265" s="233" t="s">
        <v>43</v>
      </c>
      <c r="P265" s="269">
        <f t="shared" si="36"/>
        <v>0</v>
      </c>
      <c r="Q265" s="269">
        <v>0</v>
      </c>
      <c r="R265" s="269">
        <f t="shared" si="37"/>
        <v>0</v>
      </c>
      <c r="S265" s="269">
        <v>0</v>
      </c>
      <c r="T265" s="270">
        <f t="shared" si="38"/>
        <v>0</v>
      </c>
      <c r="AR265" s="271" t="s">
        <v>495</v>
      </c>
      <c r="AT265" s="271" t="s">
        <v>368</v>
      </c>
      <c r="AU265" s="271" t="s">
        <v>84</v>
      </c>
      <c r="AY265" s="53" t="s">
        <v>366</v>
      </c>
      <c r="BE265" s="179">
        <f t="shared" si="39"/>
        <v>0</v>
      </c>
      <c r="BF265" s="179">
        <f t="shared" si="40"/>
        <v>0</v>
      </c>
      <c r="BG265" s="179">
        <f t="shared" si="41"/>
        <v>0</v>
      </c>
      <c r="BH265" s="179">
        <f t="shared" si="42"/>
        <v>0</v>
      </c>
      <c r="BI265" s="179">
        <f t="shared" si="43"/>
        <v>0</v>
      </c>
      <c r="BJ265" s="53" t="s">
        <v>90</v>
      </c>
      <c r="BK265" s="179">
        <f t="shared" si="44"/>
        <v>0</v>
      </c>
      <c r="BL265" s="53" t="s">
        <v>495</v>
      </c>
      <c r="BM265" s="271" t="s">
        <v>3140</v>
      </c>
    </row>
    <row r="266" spans="2:65" s="74" customFormat="1" ht="24.2" customHeight="1">
      <c r="B266" s="73"/>
      <c r="C266" s="260" t="s">
        <v>1557</v>
      </c>
      <c r="D266" s="260" t="s">
        <v>368</v>
      </c>
      <c r="E266" s="261" t="s">
        <v>7372</v>
      </c>
      <c r="F266" s="262" t="s">
        <v>7373</v>
      </c>
      <c r="G266" s="263" t="s">
        <v>630</v>
      </c>
      <c r="H266" s="264">
        <v>1</v>
      </c>
      <c r="I266" s="26"/>
      <c r="J266" s="266">
        <f t="shared" si="35"/>
        <v>0</v>
      </c>
      <c r="K266" s="267"/>
      <c r="L266" s="73"/>
      <c r="M266" s="27" t="s">
        <v>1</v>
      </c>
      <c r="N266" s="233" t="s">
        <v>43</v>
      </c>
      <c r="P266" s="269">
        <f t="shared" si="36"/>
        <v>0</v>
      </c>
      <c r="Q266" s="269">
        <v>0</v>
      </c>
      <c r="R266" s="269">
        <f t="shared" si="37"/>
        <v>0</v>
      </c>
      <c r="S266" s="269">
        <v>0</v>
      </c>
      <c r="T266" s="270">
        <f t="shared" si="38"/>
        <v>0</v>
      </c>
      <c r="AR266" s="271" t="s">
        <v>495</v>
      </c>
      <c r="AT266" s="271" t="s">
        <v>368</v>
      </c>
      <c r="AU266" s="271" t="s">
        <v>84</v>
      </c>
      <c r="AY266" s="53" t="s">
        <v>366</v>
      </c>
      <c r="BE266" s="179">
        <f t="shared" si="39"/>
        <v>0</v>
      </c>
      <c r="BF266" s="179">
        <f t="shared" si="40"/>
        <v>0</v>
      </c>
      <c r="BG266" s="179">
        <f t="shared" si="41"/>
        <v>0</v>
      </c>
      <c r="BH266" s="179">
        <f t="shared" si="42"/>
        <v>0</v>
      </c>
      <c r="BI266" s="179">
        <f t="shared" si="43"/>
        <v>0</v>
      </c>
      <c r="BJ266" s="53" t="s">
        <v>90</v>
      </c>
      <c r="BK266" s="179">
        <f t="shared" si="44"/>
        <v>0</v>
      </c>
      <c r="BL266" s="53" t="s">
        <v>495</v>
      </c>
      <c r="BM266" s="271" t="s">
        <v>3156</v>
      </c>
    </row>
    <row r="267" spans="2:65" s="74" customFormat="1" ht="24.2" customHeight="1">
      <c r="B267" s="73"/>
      <c r="C267" s="260" t="s">
        <v>1561</v>
      </c>
      <c r="D267" s="260" t="s">
        <v>368</v>
      </c>
      <c r="E267" s="261" t="s">
        <v>7374</v>
      </c>
      <c r="F267" s="262" t="s">
        <v>7375</v>
      </c>
      <c r="G267" s="263" t="s">
        <v>630</v>
      </c>
      <c r="H267" s="264">
        <v>2</v>
      </c>
      <c r="I267" s="26"/>
      <c r="J267" s="266">
        <f t="shared" si="35"/>
        <v>0</v>
      </c>
      <c r="K267" s="267"/>
      <c r="L267" s="73"/>
      <c r="M267" s="27" t="s">
        <v>1</v>
      </c>
      <c r="N267" s="233" t="s">
        <v>43</v>
      </c>
      <c r="P267" s="269">
        <f t="shared" si="36"/>
        <v>0</v>
      </c>
      <c r="Q267" s="269">
        <v>0</v>
      </c>
      <c r="R267" s="269">
        <f t="shared" si="37"/>
        <v>0</v>
      </c>
      <c r="S267" s="269">
        <v>0</v>
      </c>
      <c r="T267" s="270">
        <f t="shared" si="38"/>
        <v>0</v>
      </c>
      <c r="AR267" s="271" t="s">
        <v>495</v>
      </c>
      <c r="AT267" s="271" t="s">
        <v>368</v>
      </c>
      <c r="AU267" s="271" t="s">
        <v>84</v>
      </c>
      <c r="AY267" s="53" t="s">
        <v>366</v>
      </c>
      <c r="BE267" s="179">
        <f t="shared" si="39"/>
        <v>0</v>
      </c>
      <c r="BF267" s="179">
        <f t="shared" si="40"/>
        <v>0</v>
      </c>
      <c r="BG267" s="179">
        <f t="shared" si="41"/>
        <v>0</v>
      </c>
      <c r="BH267" s="179">
        <f t="shared" si="42"/>
        <v>0</v>
      </c>
      <c r="BI267" s="179">
        <f t="shared" si="43"/>
        <v>0</v>
      </c>
      <c r="BJ267" s="53" t="s">
        <v>90</v>
      </c>
      <c r="BK267" s="179">
        <f t="shared" si="44"/>
        <v>0</v>
      </c>
      <c r="BL267" s="53" t="s">
        <v>495</v>
      </c>
      <c r="BM267" s="271" t="s">
        <v>3168</v>
      </c>
    </row>
    <row r="268" spans="2:65" s="74" customFormat="1" ht="24.2" customHeight="1">
      <c r="B268" s="73"/>
      <c r="C268" s="260" t="s">
        <v>1566</v>
      </c>
      <c r="D268" s="260" t="s">
        <v>368</v>
      </c>
      <c r="E268" s="261" t="s">
        <v>7376</v>
      </c>
      <c r="F268" s="262" t="s">
        <v>7377</v>
      </c>
      <c r="G268" s="263" t="s">
        <v>630</v>
      </c>
      <c r="H268" s="264">
        <v>1</v>
      </c>
      <c r="I268" s="26"/>
      <c r="J268" s="266">
        <f t="shared" si="35"/>
        <v>0</v>
      </c>
      <c r="K268" s="267"/>
      <c r="L268" s="73"/>
      <c r="M268" s="27" t="s">
        <v>1</v>
      </c>
      <c r="N268" s="233" t="s">
        <v>43</v>
      </c>
      <c r="P268" s="269">
        <f t="shared" si="36"/>
        <v>0</v>
      </c>
      <c r="Q268" s="269">
        <v>0</v>
      </c>
      <c r="R268" s="269">
        <f t="shared" si="37"/>
        <v>0</v>
      </c>
      <c r="S268" s="269">
        <v>0</v>
      </c>
      <c r="T268" s="270">
        <f t="shared" si="38"/>
        <v>0</v>
      </c>
      <c r="AR268" s="271" t="s">
        <v>495</v>
      </c>
      <c r="AT268" s="271" t="s">
        <v>368</v>
      </c>
      <c r="AU268" s="271" t="s">
        <v>84</v>
      </c>
      <c r="AY268" s="53" t="s">
        <v>366</v>
      </c>
      <c r="BE268" s="179">
        <f t="shared" si="39"/>
        <v>0</v>
      </c>
      <c r="BF268" s="179">
        <f t="shared" si="40"/>
        <v>0</v>
      </c>
      <c r="BG268" s="179">
        <f t="shared" si="41"/>
        <v>0</v>
      </c>
      <c r="BH268" s="179">
        <f t="shared" si="42"/>
        <v>0</v>
      </c>
      <c r="BI268" s="179">
        <f t="shared" si="43"/>
        <v>0</v>
      </c>
      <c r="BJ268" s="53" t="s">
        <v>90</v>
      </c>
      <c r="BK268" s="179">
        <f t="shared" si="44"/>
        <v>0</v>
      </c>
      <c r="BL268" s="53" t="s">
        <v>495</v>
      </c>
      <c r="BM268" s="271" t="s">
        <v>3185</v>
      </c>
    </row>
    <row r="269" spans="2:65" s="249" customFormat="1" ht="25.9" customHeight="1">
      <c r="B269" s="248"/>
      <c r="D269" s="250" t="s">
        <v>76</v>
      </c>
      <c r="E269" s="251" t="s">
        <v>7010</v>
      </c>
      <c r="F269" s="251" t="s">
        <v>7378</v>
      </c>
      <c r="J269" s="252">
        <f>BK269</f>
        <v>0</v>
      </c>
      <c r="L269" s="248"/>
      <c r="M269" s="253"/>
      <c r="P269" s="254">
        <f>SUM(P270:P286)</f>
        <v>0</v>
      </c>
      <c r="R269" s="254">
        <f>SUM(R270:R286)</f>
        <v>0</v>
      </c>
      <c r="T269" s="255">
        <f>SUM(T270:T286)</f>
        <v>0</v>
      </c>
      <c r="AR269" s="250" t="s">
        <v>84</v>
      </c>
      <c r="AT269" s="256" t="s">
        <v>76</v>
      </c>
      <c r="AU269" s="256" t="s">
        <v>77</v>
      </c>
      <c r="AY269" s="250" t="s">
        <v>366</v>
      </c>
      <c r="BK269" s="257">
        <f>SUM(BK270:BK286)</f>
        <v>0</v>
      </c>
    </row>
    <row r="270" spans="2:65" s="74" customFormat="1" ht="33" customHeight="1">
      <c r="B270" s="73"/>
      <c r="C270" s="260" t="s">
        <v>1570</v>
      </c>
      <c r="D270" s="260" t="s">
        <v>368</v>
      </c>
      <c r="E270" s="261" t="s">
        <v>7379</v>
      </c>
      <c r="F270" s="262" t="s">
        <v>7380</v>
      </c>
      <c r="G270" s="263" t="s">
        <v>630</v>
      </c>
      <c r="H270" s="264">
        <v>1</v>
      </c>
      <c r="I270" s="26"/>
      <c r="J270" s="266">
        <f t="shared" ref="J270:J286" si="45">ROUND(I270*H270,2)</f>
        <v>0</v>
      </c>
      <c r="K270" s="267"/>
      <c r="L270" s="73"/>
      <c r="M270" s="27" t="s">
        <v>1</v>
      </c>
      <c r="N270" s="233" t="s">
        <v>43</v>
      </c>
      <c r="P270" s="269">
        <f t="shared" ref="P270:P286" si="46">O270*H270</f>
        <v>0</v>
      </c>
      <c r="Q270" s="269">
        <v>0</v>
      </c>
      <c r="R270" s="269">
        <f t="shared" ref="R270:R286" si="47">Q270*H270</f>
        <v>0</v>
      </c>
      <c r="S270" s="269">
        <v>0</v>
      </c>
      <c r="T270" s="270">
        <f t="shared" ref="T270:T286" si="48">S270*H270</f>
        <v>0</v>
      </c>
      <c r="AR270" s="271" t="s">
        <v>495</v>
      </c>
      <c r="AT270" s="271" t="s">
        <v>368</v>
      </c>
      <c r="AU270" s="271" t="s">
        <v>84</v>
      </c>
      <c r="AY270" s="53" t="s">
        <v>366</v>
      </c>
      <c r="BE270" s="179">
        <f t="shared" ref="BE270:BE286" si="49">IF(N270="základná",J270,0)</f>
        <v>0</v>
      </c>
      <c r="BF270" s="179">
        <f t="shared" ref="BF270:BF286" si="50">IF(N270="znížená",J270,0)</f>
        <v>0</v>
      </c>
      <c r="BG270" s="179">
        <f t="shared" ref="BG270:BG286" si="51">IF(N270="zákl. prenesená",J270,0)</f>
        <v>0</v>
      </c>
      <c r="BH270" s="179">
        <f t="shared" ref="BH270:BH286" si="52">IF(N270="zníž. prenesená",J270,0)</f>
        <v>0</v>
      </c>
      <c r="BI270" s="179">
        <f t="shared" ref="BI270:BI286" si="53">IF(N270="nulová",J270,0)</f>
        <v>0</v>
      </c>
      <c r="BJ270" s="53" t="s">
        <v>90</v>
      </c>
      <c r="BK270" s="179">
        <f t="shared" ref="BK270:BK286" si="54">ROUND(I270*H270,2)</f>
        <v>0</v>
      </c>
      <c r="BL270" s="53" t="s">
        <v>495</v>
      </c>
      <c r="BM270" s="271" t="s">
        <v>3206</v>
      </c>
    </row>
    <row r="271" spans="2:65" s="74" customFormat="1" ht="33" customHeight="1">
      <c r="B271" s="73"/>
      <c r="C271" s="260" t="s">
        <v>1574</v>
      </c>
      <c r="D271" s="260" t="s">
        <v>368</v>
      </c>
      <c r="E271" s="261" t="s">
        <v>7381</v>
      </c>
      <c r="F271" s="262" t="s">
        <v>7382</v>
      </c>
      <c r="G271" s="263" t="s">
        <v>630</v>
      </c>
      <c r="H271" s="264">
        <v>2</v>
      </c>
      <c r="I271" s="26"/>
      <c r="J271" s="266">
        <f t="shared" si="45"/>
        <v>0</v>
      </c>
      <c r="K271" s="267"/>
      <c r="L271" s="73"/>
      <c r="M271" s="27" t="s">
        <v>1</v>
      </c>
      <c r="N271" s="233" t="s">
        <v>43</v>
      </c>
      <c r="P271" s="269">
        <f t="shared" si="46"/>
        <v>0</v>
      </c>
      <c r="Q271" s="269">
        <v>0</v>
      </c>
      <c r="R271" s="269">
        <f t="shared" si="47"/>
        <v>0</v>
      </c>
      <c r="S271" s="269">
        <v>0</v>
      </c>
      <c r="T271" s="270">
        <f t="shared" si="48"/>
        <v>0</v>
      </c>
      <c r="AR271" s="271" t="s">
        <v>495</v>
      </c>
      <c r="AT271" s="271" t="s">
        <v>368</v>
      </c>
      <c r="AU271" s="271" t="s">
        <v>84</v>
      </c>
      <c r="AY271" s="53" t="s">
        <v>366</v>
      </c>
      <c r="BE271" s="179">
        <f t="shared" si="49"/>
        <v>0</v>
      </c>
      <c r="BF271" s="179">
        <f t="shared" si="50"/>
        <v>0</v>
      </c>
      <c r="BG271" s="179">
        <f t="shared" si="51"/>
        <v>0</v>
      </c>
      <c r="BH271" s="179">
        <f t="shared" si="52"/>
        <v>0</v>
      </c>
      <c r="BI271" s="179">
        <f t="shared" si="53"/>
        <v>0</v>
      </c>
      <c r="BJ271" s="53" t="s">
        <v>90</v>
      </c>
      <c r="BK271" s="179">
        <f t="shared" si="54"/>
        <v>0</v>
      </c>
      <c r="BL271" s="53" t="s">
        <v>495</v>
      </c>
      <c r="BM271" s="271" t="s">
        <v>3215</v>
      </c>
    </row>
    <row r="272" spans="2:65" s="74" customFormat="1" ht="33" customHeight="1">
      <c r="B272" s="73"/>
      <c r="C272" s="260" t="s">
        <v>1578</v>
      </c>
      <c r="D272" s="260" t="s">
        <v>368</v>
      </c>
      <c r="E272" s="261" t="s">
        <v>7383</v>
      </c>
      <c r="F272" s="262" t="s">
        <v>7384</v>
      </c>
      <c r="G272" s="263" t="s">
        <v>630</v>
      </c>
      <c r="H272" s="264">
        <v>2</v>
      </c>
      <c r="I272" s="26"/>
      <c r="J272" s="266">
        <f t="shared" si="45"/>
        <v>0</v>
      </c>
      <c r="K272" s="267"/>
      <c r="L272" s="73"/>
      <c r="M272" s="27" t="s">
        <v>1</v>
      </c>
      <c r="N272" s="233" t="s">
        <v>43</v>
      </c>
      <c r="P272" s="269">
        <f t="shared" si="46"/>
        <v>0</v>
      </c>
      <c r="Q272" s="269">
        <v>0</v>
      </c>
      <c r="R272" s="269">
        <f t="shared" si="47"/>
        <v>0</v>
      </c>
      <c r="S272" s="269">
        <v>0</v>
      </c>
      <c r="T272" s="270">
        <f t="shared" si="48"/>
        <v>0</v>
      </c>
      <c r="AR272" s="271" t="s">
        <v>495</v>
      </c>
      <c r="AT272" s="271" t="s">
        <v>368</v>
      </c>
      <c r="AU272" s="271" t="s">
        <v>84</v>
      </c>
      <c r="AY272" s="53" t="s">
        <v>366</v>
      </c>
      <c r="BE272" s="179">
        <f t="shared" si="49"/>
        <v>0</v>
      </c>
      <c r="BF272" s="179">
        <f t="shared" si="50"/>
        <v>0</v>
      </c>
      <c r="BG272" s="179">
        <f t="shared" si="51"/>
        <v>0</v>
      </c>
      <c r="BH272" s="179">
        <f t="shared" si="52"/>
        <v>0</v>
      </c>
      <c r="BI272" s="179">
        <f t="shared" si="53"/>
        <v>0</v>
      </c>
      <c r="BJ272" s="53" t="s">
        <v>90</v>
      </c>
      <c r="BK272" s="179">
        <f t="shared" si="54"/>
        <v>0</v>
      </c>
      <c r="BL272" s="53" t="s">
        <v>495</v>
      </c>
      <c r="BM272" s="271" t="s">
        <v>3239</v>
      </c>
    </row>
    <row r="273" spans="2:65" s="74" customFormat="1" ht="33" customHeight="1">
      <c r="B273" s="73"/>
      <c r="C273" s="260" t="s">
        <v>1582</v>
      </c>
      <c r="D273" s="260" t="s">
        <v>368</v>
      </c>
      <c r="E273" s="261" t="s">
        <v>7385</v>
      </c>
      <c r="F273" s="262" t="s">
        <v>7386</v>
      </c>
      <c r="G273" s="263" t="s">
        <v>630</v>
      </c>
      <c r="H273" s="264">
        <v>1</v>
      </c>
      <c r="I273" s="26"/>
      <c r="J273" s="266">
        <f t="shared" si="45"/>
        <v>0</v>
      </c>
      <c r="K273" s="267"/>
      <c r="L273" s="73"/>
      <c r="M273" s="27" t="s">
        <v>1</v>
      </c>
      <c r="N273" s="233" t="s">
        <v>43</v>
      </c>
      <c r="P273" s="269">
        <f t="shared" si="46"/>
        <v>0</v>
      </c>
      <c r="Q273" s="269">
        <v>0</v>
      </c>
      <c r="R273" s="269">
        <f t="shared" si="47"/>
        <v>0</v>
      </c>
      <c r="S273" s="269">
        <v>0</v>
      </c>
      <c r="T273" s="270">
        <f t="shared" si="48"/>
        <v>0</v>
      </c>
      <c r="AR273" s="271" t="s">
        <v>495</v>
      </c>
      <c r="AT273" s="271" t="s">
        <v>368</v>
      </c>
      <c r="AU273" s="271" t="s">
        <v>84</v>
      </c>
      <c r="AY273" s="53" t="s">
        <v>366</v>
      </c>
      <c r="BE273" s="179">
        <f t="shared" si="49"/>
        <v>0</v>
      </c>
      <c r="BF273" s="179">
        <f t="shared" si="50"/>
        <v>0</v>
      </c>
      <c r="BG273" s="179">
        <f t="shared" si="51"/>
        <v>0</v>
      </c>
      <c r="BH273" s="179">
        <f t="shared" si="52"/>
        <v>0</v>
      </c>
      <c r="BI273" s="179">
        <f t="shared" si="53"/>
        <v>0</v>
      </c>
      <c r="BJ273" s="53" t="s">
        <v>90</v>
      </c>
      <c r="BK273" s="179">
        <f t="shared" si="54"/>
        <v>0</v>
      </c>
      <c r="BL273" s="53" t="s">
        <v>495</v>
      </c>
      <c r="BM273" s="271" t="s">
        <v>3346</v>
      </c>
    </row>
    <row r="274" spans="2:65" s="74" customFormat="1" ht="33" customHeight="1">
      <c r="B274" s="73"/>
      <c r="C274" s="260" t="s">
        <v>1588</v>
      </c>
      <c r="D274" s="260" t="s">
        <v>368</v>
      </c>
      <c r="E274" s="261" t="s">
        <v>7387</v>
      </c>
      <c r="F274" s="262" t="s">
        <v>7388</v>
      </c>
      <c r="G274" s="263" t="s">
        <v>630</v>
      </c>
      <c r="H274" s="264">
        <v>6</v>
      </c>
      <c r="I274" s="26"/>
      <c r="J274" s="266">
        <f t="shared" si="45"/>
        <v>0</v>
      </c>
      <c r="K274" s="267"/>
      <c r="L274" s="73"/>
      <c r="M274" s="27" t="s">
        <v>1</v>
      </c>
      <c r="N274" s="233" t="s">
        <v>43</v>
      </c>
      <c r="P274" s="269">
        <f t="shared" si="46"/>
        <v>0</v>
      </c>
      <c r="Q274" s="269">
        <v>0</v>
      </c>
      <c r="R274" s="269">
        <f t="shared" si="47"/>
        <v>0</v>
      </c>
      <c r="S274" s="269">
        <v>0</v>
      </c>
      <c r="T274" s="270">
        <f t="shared" si="48"/>
        <v>0</v>
      </c>
      <c r="AR274" s="271" t="s">
        <v>495</v>
      </c>
      <c r="AT274" s="271" t="s">
        <v>368</v>
      </c>
      <c r="AU274" s="271" t="s">
        <v>84</v>
      </c>
      <c r="AY274" s="53" t="s">
        <v>366</v>
      </c>
      <c r="BE274" s="179">
        <f t="shared" si="49"/>
        <v>0</v>
      </c>
      <c r="BF274" s="179">
        <f t="shared" si="50"/>
        <v>0</v>
      </c>
      <c r="BG274" s="179">
        <f t="shared" si="51"/>
        <v>0</v>
      </c>
      <c r="BH274" s="179">
        <f t="shared" si="52"/>
        <v>0</v>
      </c>
      <c r="BI274" s="179">
        <f t="shared" si="53"/>
        <v>0</v>
      </c>
      <c r="BJ274" s="53" t="s">
        <v>90</v>
      </c>
      <c r="BK274" s="179">
        <f t="shared" si="54"/>
        <v>0</v>
      </c>
      <c r="BL274" s="53" t="s">
        <v>495</v>
      </c>
      <c r="BM274" s="271" t="s">
        <v>3365</v>
      </c>
    </row>
    <row r="275" spans="2:65" s="74" customFormat="1" ht="37.9" customHeight="1">
      <c r="B275" s="73"/>
      <c r="C275" s="260" t="s">
        <v>1604</v>
      </c>
      <c r="D275" s="260" t="s">
        <v>368</v>
      </c>
      <c r="E275" s="261" t="s">
        <v>7389</v>
      </c>
      <c r="F275" s="262" t="s">
        <v>7390</v>
      </c>
      <c r="G275" s="263" t="s">
        <v>630</v>
      </c>
      <c r="H275" s="264">
        <v>4</v>
      </c>
      <c r="I275" s="26"/>
      <c r="J275" s="266">
        <f t="shared" si="45"/>
        <v>0</v>
      </c>
      <c r="K275" s="267"/>
      <c r="L275" s="73"/>
      <c r="M275" s="27" t="s">
        <v>1</v>
      </c>
      <c r="N275" s="233" t="s">
        <v>43</v>
      </c>
      <c r="P275" s="269">
        <f t="shared" si="46"/>
        <v>0</v>
      </c>
      <c r="Q275" s="269">
        <v>0</v>
      </c>
      <c r="R275" s="269">
        <f t="shared" si="47"/>
        <v>0</v>
      </c>
      <c r="S275" s="269">
        <v>0</v>
      </c>
      <c r="T275" s="270">
        <f t="shared" si="48"/>
        <v>0</v>
      </c>
      <c r="AR275" s="271" t="s">
        <v>495</v>
      </c>
      <c r="AT275" s="271" t="s">
        <v>368</v>
      </c>
      <c r="AU275" s="271" t="s">
        <v>84</v>
      </c>
      <c r="AY275" s="53" t="s">
        <v>366</v>
      </c>
      <c r="BE275" s="179">
        <f t="shared" si="49"/>
        <v>0</v>
      </c>
      <c r="BF275" s="179">
        <f t="shared" si="50"/>
        <v>0</v>
      </c>
      <c r="BG275" s="179">
        <f t="shared" si="51"/>
        <v>0</v>
      </c>
      <c r="BH275" s="179">
        <f t="shared" si="52"/>
        <v>0</v>
      </c>
      <c r="BI275" s="179">
        <f t="shared" si="53"/>
        <v>0</v>
      </c>
      <c r="BJ275" s="53" t="s">
        <v>90</v>
      </c>
      <c r="BK275" s="179">
        <f t="shared" si="54"/>
        <v>0</v>
      </c>
      <c r="BL275" s="53" t="s">
        <v>495</v>
      </c>
      <c r="BM275" s="271" t="s">
        <v>3387</v>
      </c>
    </row>
    <row r="276" spans="2:65" s="74" customFormat="1" ht="37.9" customHeight="1">
      <c r="B276" s="73"/>
      <c r="C276" s="260" t="s">
        <v>1620</v>
      </c>
      <c r="D276" s="260" t="s">
        <v>368</v>
      </c>
      <c r="E276" s="261" t="s">
        <v>7391</v>
      </c>
      <c r="F276" s="262" t="s">
        <v>7392</v>
      </c>
      <c r="G276" s="263" t="s">
        <v>630</v>
      </c>
      <c r="H276" s="264">
        <v>20</v>
      </c>
      <c r="I276" s="26"/>
      <c r="J276" s="266">
        <f t="shared" si="45"/>
        <v>0</v>
      </c>
      <c r="K276" s="267"/>
      <c r="L276" s="73"/>
      <c r="M276" s="27" t="s">
        <v>1</v>
      </c>
      <c r="N276" s="233" t="s">
        <v>43</v>
      </c>
      <c r="P276" s="269">
        <f t="shared" si="46"/>
        <v>0</v>
      </c>
      <c r="Q276" s="269">
        <v>0</v>
      </c>
      <c r="R276" s="269">
        <f t="shared" si="47"/>
        <v>0</v>
      </c>
      <c r="S276" s="269">
        <v>0</v>
      </c>
      <c r="T276" s="270">
        <f t="shared" si="48"/>
        <v>0</v>
      </c>
      <c r="AR276" s="271" t="s">
        <v>495</v>
      </c>
      <c r="AT276" s="271" t="s">
        <v>368</v>
      </c>
      <c r="AU276" s="271" t="s">
        <v>84</v>
      </c>
      <c r="AY276" s="53" t="s">
        <v>366</v>
      </c>
      <c r="BE276" s="179">
        <f t="shared" si="49"/>
        <v>0</v>
      </c>
      <c r="BF276" s="179">
        <f t="shared" si="50"/>
        <v>0</v>
      </c>
      <c r="BG276" s="179">
        <f t="shared" si="51"/>
        <v>0</v>
      </c>
      <c r="BH276" s="179">
        <f t="shared" si="52"/>
        <v>0</v>
      </c>
      <c r="BI276" s="179">
        <f t="shared" si="53"/>
        <v>0</v>
      </c>
      <c r="BJ276" s="53" t="s">
        <v>90</v>
      </c>
      <c r="BK276" s="179">
        <f t="shared" si="54"/>
        <v>0</v>
      </c>
      <c r="BL276" s="53" t="s">
        <v>495</v>
      </c>
      <c r="BM276" s="271" t="s">
        <v>3401</v>
      </c>
    </row>
    <row r="277" spans="2:65" s="74" customFormat="1" ht="33" customHeight="1">
      <c r="B277" s="73"/>
      <c r="C277" s="260" t="s">
        <v>1737</v>
      </c>
      <c r="D277" s="260" t="s">
        <v>368</v>
      </c>
      <c r="E277" s="261" t="s">
        <v>7393</v>
      </c>
      <c r="F277" s="262" t="s">
        <v>7394</v>
      </c>
      <c r="G277" s="263" t="s">
        <v>630</v>
      </c>
      <c r="H277" s="264">
        <v>1</v>
      </c>
      <c r="I277" s="26"/>
      <c r="J277" s="266">
        <f t="shared" si="45"/>
        <v>0</v>
      </c>
      <c r="K277" s="267"/>
      <c r="L277" s="73"/>
      <c r="M277" s="27" t="s">
        <v>1</v>
      </c>
      <c r="N277" s="233" t="s">
        <v>43</v>
      </c>
      <c r="P277" s="269">
        <f t="shared" si="46"/>
        <v>0</v>
      </c>
      <c r="Q277" s="269">
        <v>0</v>
      </c>
      <c r="R277" s="269">
        <f t="shared" si="47"/>
        <v>0</v>
      </c>
      <c r="S277" s="269">
        <v>0</v>
      </c>
      <c r="T277" s="270">
        <f t="shared" si="48"/>
        <v>0</v>
      </c>
      <c r="AR277" s="271" t="s">
        <v>495</v>
      </c>
      <c r="AT277" s="271" t="s">
        <v>368</v>
      </c>
      <c r="AU277" s="271" t="s">
        <v>84</v>
      </c>
      <c r="AY277" s="53" t="s">
        <v>366</v>
      </c>
      <c r="BE277" s="179">
        <f t="shared" si="49"/>
        <v>0</v>
      </c>
      <c r="BF277" s="179">
        <f t="shared" si="50"/>
        <v>0</v>
      </c>
      <c r="BG277" s="179">
        <f t="shared" si="51"/>
        <v>0</v>
      </c>
      <c r="BH277" s="179">
        <f t="shared" si="52"/>
        <v>0</v>
      </c>
      <c r="BI277" s="179">
        <f t="shared" si="53"/>
        <v>0</v>
      </c>
      <c r="BJ277" s="53" t="s">
        <v>90</v>
      </c>
      <c r="BK277" s="179">
        <f t="shared" si="54"/>
        <v>0</v>
      </c>
      <c r="BL277" s="53" t="s">
        <v>495</v>
      </c>
      <c r="BM277" s="271" t="s">
        <v>3414</v>
      </c>
    </row>
    <row r="278" spans="2:65" s="74" customFormat="1" ht="33" customHeight="1">
      <c r="B278" s="73"/>
      <c r="C278" s="260" t="s">
        <v>1887</v>
      </c>
      <c r="D278" s="260" t="s">
        <v>368</v>
      </c>
      <c r="E278" s="261" t="s">
        <v>7395</v>
      </c>
      <c r="F278" s="262" t="s">
        <v>7396</v>
      </c>
      <c r="G278" s="263" t="s">
        <v>630</v>
      </c>
      <c r="H278" s="264">
        <v>1</v>
      </c>
      <c r="I278" s="26"/>
      <c r="J278" s="266">
        <f t="shared" si="45"/>
        <v>0</v>
      </c>
      <c r="K278" s="267"/>
      <c r="L278" s="73"/>
      <c r="M278" s="27" t="s">
        <v>1</v>
      </c>
      <c r="N278" s="233" t="s">
        <v>43</v>
      </c>
      <c r="P278" s="269">
        <f t="shared" si="46"/>
        <v>0</v>
      </c>
      <c r="Q278" s="269">
        <v>0</v>
      </c>
      <c r="R278" s="269">
        <f t="shared" si="47"/>
        <v>0</v>
      </c>
      <c r="S278" s="269">
        <v>0</v>
      </c>
      <c r="T278" s="270">
        <f t="shared" si="48"/>
        <v>0</v>
      </c>
      <c r="AR278" s="271" t="s">
        <v>495</v>
      </c>
      <c r="AT278" s="271" t="s">
        <v>368</v>
      </c>
      <c r="AU278" s="271" t="s">
        <v>84</v>
      </c>
      <c r="AY278" s="53" t="s">
        <v>366</v>
      </c>
      <c r="BE278" s="179">
        <f t="shared" si="49"/>
        <v>0</v>
      </c>
      <c r="BF278" s="179">
        <f t="shared" si="50"/>
        <v>0</v>
      </c>
      <c r="BG278" s="179">
        <f t="shared" si="51"/>
        <v>0</v>
      </c>
      <c r="BH278" s="179">
        <f t="shared" si="52"/>
        <v>0</v>
      </c>
      <c r="BI278" s="179">
        <f t="shared" si="53"/>
        <v>0</v>
      </c>
      <c r="BJ278" s="53" t="s">
        <v>90</v>
      </c>
      <c r="BK278" s="179">
        <f t="shared" si="54"/>
        <v>0</v>
      </c>
      <c r="BL278" s="53" t="s">
        <v>495</v>
      </c>
      <c r="BM278" s="271" t="s">
        <v>3446</v>
      </c>
    </row>
    <row r="279" spans="2:65" s="74" customFormat="1" ht="37.9" customHeight="1">
      <c r="B279" s="73"/>
      <c r="C279" s="260" t="s">
        <v>1956</v>
      </c>
      <c r="D279" s="260" t="s">
        <v>368</v>
      </c>
      <c r="E279" s="261" t="s">
        <v>7397</v>
      </c>
      <c r="F279" s="262" t="s">
        <v>7398</v>
      </c>
      <c r="G279" s="263" t="s">
        <v>630</v>
      </c>
      <c r="H279" s="264">
        <v>6</v>
      </c>
      <c r="I279" s="26"/>
      <c r="J279" s="266">
        <f t="shared" si="45"/>
        <v>0</v>
      </c>
      <c r="K279" s="267"/>
      <c r="L279" s="73"/>
      <c r="M279" s="27" t="s">
        <v>1</v>
      </c>
      <c r="N279" s="233" t="s">
        <v>43</v>
      </c>
      <c r="P279" s="269">
        <f t="shared" si="46"/>
        <v>0</v>
      </c>
      <c r="Q279" s="269">
        <v>0</v>
      </c>
      <c r="R279" s="269">
        <f t="shared" si="47"/>
        <v>0</v>
      </c>
      <c r="S279" s="269">
        <v>0</v>
      </c>
      <c r="T279" s="270">
        <f t="shared" si="48"/>
        <v>0</v>
      </c>
      <c r="AR279" s="271" t="s">
        <v>495</v>
      </c>
      <c r="AT279" s="271" t="s">
        <v>368</v>
      </c>
      <c r="AU279" s="271" t="s">
        <v>84</v>
      </c>
      <c r="AY279" s="53" t="s">
        <v>366</v>
      </c>
      <c r="BE279" s="179">
        <f t="shared" si="49"/>
        <v>0</v>
      </c>
      <c r="BF279" s="179">
        <f t="shared" si="50"/>
        <v>0</v>
      </c>
      <c r="BG279" s="179">
        <f t="shared" si="51"/>
        <v>0</v>
      </c>
      <c r="BH279" s="179">
        <f t="shared" si="52"/>
        <v>0</v>
      </c>
      <c r="BI279" s="179">
        <f t="shared" si="53"/>
        <v>0</v>
      </c>
      <c r="BJ279" s="53" t="s">
        <v>90</v>
      </c>
      <c r="BK279" s="179">
        <f t="shared" si="54"/>
        <v>0</v>
      </c>
      <c r="BL279" s="53" t="s">
        <v>495</v>
      </c>
      <c r="BM279" s="271" t="s">
        <v>3464</v>
      </c>
    </row>
    <row r="280" spans="2:65" s="74" customFormat="1" ht="37.9" customHeight="1">
      <c r="B280" s="73"/>
      <c r="C280" s="260" t="s">
        <v>2024</v>
      </c>
      <c r="D280" s="260" t="s">
        <v>368</v>
      </c>
      <c r="E280" s="261" t="s">
        <v>7399</v>
      </c>
      <c r="F280" s="262" t="s">
        <v>7400</v>
      </c>
      <c r="G280" s="263" t="s">
        <v>630</v>
      </c>
      <c r="H280" s="264">
        <v>4</v>
      </c>
      <c r="I280" s="26"/>
      <c r="J280" s="266">
        <f t="shared" si="45"/>
        <v>0</v>
      </c>
      <c r="K280" s="267"/>
      <c r="L280" s="73"/>
      <c r="M280" s="27" t="s">
        <v>1</v>
      </c>
      <c r="N280" s="233" t="s">
        <v>43</v>
      </c>
      <c r="P280" s="269">
        <f t="shared" si="46"/>
        <v>0</v>
      </c>
      <c r="Q280" s="269">
        <v>0</v>
      </c>
      <c r="R280" s="269">
        <f t="shared" si="47"/>
        <v>0</v>
      </c>
      <c r="S280" s="269">
        <v>0</v>
      </c>
      <c r="T280" s="270">
        <f t="shared" si="48"/>
        <v>0</v>
      </c>
      <c r="AR280" s="271" t="s">
        <v>495</v>
      </c>
      <c r="AT280" s="271" t="s">
        <v>368</v>
      </c>
      <c r="AU280" s="271" t="s">
        <v>84</v>
      </c>
      <c r="AY280" s="53" t="s">
        <v>366</v>
      </c>
      <c r="BE280" s="179">
        <f t="shared" si="49"/>
        <v>0</v>
      </c>
      <c r="BF280" s="179">
        <f t="shared" si="50"/>
        <v>0</v>
      </c>
      <c r="BG280" s="179">
        <f t="shared" si="51"/>
        <v>0</v>
      </c>
      <c r="BH280" s="179">
        <f t="shared" si="52"/>
        <v>0</v>
      </c>
      <c r="BI280" s="179">
        <f t="shared" si="53"/>
        <v>0</v>
      </c>
      <c r="BJ280" s="53" t="s">
        <v>90</v>
      </c>
      <c r="BK280" s="179">
        <f t="shared" si="54"/>
        <v>0</v>
      </c>
      <c r="BL280" s="53" t="s">
        <v>495</v>
      </c>
      <c r="BM280" s="271" t="s">
        <v>1409</v>
      </c>
    </row>
    <row r="281" spans="2:65" s="74" customFormat="1" ht="37.9" customHeight="1">
      <c r="B281" s="73"/>
      <c r="C281" s="260" t="s">
        <v>2033</v>
      </c>
      <c r="D281" s="260" t="s">
        <v>368</v>
      </c>
      <c r="E281" s="261" t="s">
        <v>7401</v>
      </c>
      <c r="F281" s="262" t="s">
        <v>7402</v>
      </c>
      <c r="G281" s="263" t="s">
        <v>630</v>
      </c>
      <c r="H281" s="264">
        <v>122</v>
      </c>
      <c r="I281" s="26"/>
      <c r="J281" s="266">
        <f t="shared" si="45"/>
        <v>0</v>
      </c>
      <c r="K281" s="267"/>
      <c r="L281" s="73"/>
      <c r="M281" s="27" t="s">
        <v>1</v>
      </c>
      <c r="N281" s="233" t="s">
        <v>43</v>
      </c>
      <c r="P281" s="269">
        <f t="shared" si="46"/>
        <v>0</v>
      </c>
      <c r="Q281" s="269">
        <v>0</v>
      </c>
      <c r="R281" s="269">
        <f t="shared" si="47"/>
        <v>0</v>
      </c>
      <c r="S281" s="269">
        <v>0</v>
      </c>
      <c r="T281" s="270">
        <f t="shared" si="48"/>
        <v>0</v>
      </c>
      <c r="AR281" s="271" t="s">
        <v>495</v>
      </c>
      <c r="AT281" s="271" t="s">
        <v>368</v>
      </c>
      <c r="AU281" s="271" t="s">
        <v>84</v>
      </c>
      <c r="AY281" s="53" t="s">
        <v>366</v>
      </c>
      <c r="BE281" s="179">
        <f t="shared" si="49"/>
        <v>0</v>
      </c>
      <c r="BF281" s="179">
        <f t="shared" si="50"/>
        <v>0</v>
      </c>
      <c r="BG281" s="179">
        <f t="shared" si="51"/>
        <v>0</v>
      </c>
      <c r="BH281" s="179">
        <f t="shared" si="52"/>
        <v>0</v>
      </c>
      <c r="BI281" s="179">
        <f t="shared" si="53"/>
        <v>0</v>
      </c>
      <c r="BJ281" s="53" t="s">
        <v>90</v>
      </c>
      <c r="BK281" s="179">
        <f t="shared" si="54"/>
        <v>0</v>
      </c>
      <c r="BL281" s="53" t="s">
        <v>495</v>
      </c>
      <c r="BM281" s="271" t="s">
        <v>3508</v>
      </c>
    </row>
    <row r="282" spans="2:65" s="74" customFormat="1" ht="33" customHeight="1">
      <c r="B282" s="73"/>
      <c r="C282" s="260" t="s">
        <v>2123</v>
      </c>
      <c r="D282" s="260" t="s">
        <v>368</v>
      </c>
      <c r="E282" s="261" t="s">
        <v>7403</v>
      </c>
      <c r="F282" s="262" t="s">
        <v>7404</v>
      </c>
      <c r="G282" s="263" t="s">
        <v>630</v>
      </c>
      <c r="H282" s="264">
        <v>294</v>
      </c>
      <c r="I282" s="26"/>
      <c r="J282" s="266">
        <f t="shared" si="45"/>
        <v>0</v>
      </c>
      <c r="K282" s="267"/>
      <c r="L282" s="73"/>
      <c r="M282" s="27" t="s">
        <v>1</v>
      </c>
      <c r="N282" s="233" t="s">
        <v>43</v>
      </c>
      <c r="P282" s="269">
        <f t="shared" si="46"/>
        <v>0</v>
      </c>
      <c r="Q282" s="269">
        <v>0</v>
      </c>
      <c r="R282" s="269">
        <f t="shared" si="47"/>
        <v>0</v>
      </c>
      <c r="S282" s="269">
        <v>0</v>
      </c>
      <c r="T282" s="270">
        <f t="shared" si="48"/>
        <v>0</v>
      </c>
      <c r="AR282" s="271" t="s">
        <v>495</v>
      </c>
      <c r="AT282" s="271" t="s">
        <v>368</v>
      </c>
      <c r="AU282" s="271" t="s">
        <v>84</v>
      </c>
      <c r="AY282" s="53" t="s">
        <v>366</v>
      </c>
      <c r="BE282" s="179">
        <f t="shared" si="49"/>
        <v>0</v>
      </c>
      <c r="BF282" s="179">
        <f t="shared" si="50"/>
        <v>0</v>
      </c>
      <c r="BG282" s="179">
        <f t="shared" si="51"/>
        <v>0</v>
      </c>
      <c r="BH282" s="179">
        <f t="shared" si="52"/>
        <v>0</v>
      </c>
      <c r="BI282" s="179">
        <f t="shared" si="53"/>
        <v>0</v>
      </c>
      <c r="BJ282" s="53" t="s">
        <v>90</v>
      </c>
      <c r="BK282" s="179">
        <f t="shared" si="54"/>
        <v>0</v>
      </c>
      <c r="BL282" s="53" t="s">
        <v>495</v>
      </c>
      <c r="BM282" s="271" t="s">
        <v>3522</v>
      </c>
    </row>
    <row r="283" spans="2:65" s="74" customFormat="1" ht="37.9" customHeight="1">
      <c r="B283" s="73"/>
      <c r="C283" s="260" t="s">
        <v>1392</v>
      </c>
      <c r="D283" s="260" t="s">
        <v>368</v>
      </c>
      <c r="E283" s="261" t="s">
        <v>7405</v>
      </c>
      <c r="F283" s="262" t="s">
        <v>7406</v>
      </c>
      <c r="G283" s="263" t="s">
        <v>630</v>
      </c>
      <c r="H283" s="264">
        <v>244</v>
      </c>
      <c r="I283" s="26"/>
      <c r="J283" s="266">
        <f t="shared" si="45"/>
        <v>0</v>
      </c>
      <c r="K283" s="267"/>
      <c r="L283" s="73"/>
      <c r="M283" s="27" t="s">
        <v>1</v>
      </c>
      <c r="N283" s="233" t="s">
        <v>43</v>
      </c>
      <c r="P283" s="269">
        <f t="shared" si="46"/>
        <v>0</v>
      </c>
      <c r="Q283" s="269">
        <v>0</v>
      </c>
      <c r="R283" s="269">
        <f t="shared" si="47"/>
        <v>0</v>
      </c>
      <c r="S283" s="269">
        <v>0</v>
      </c>
      <c r="T283" s="270">
        <f t="shared" si="48"/>
        <v>0</v>
      </c>
      <c r="AR283" s="271" t="s">
        <v>495</v>
      </c>
      <c r="AT283" s="271" t="s">
        <v>368</v>
      </c>
      <c r="AU283" s="271" t="s">
        <v>84</v>
      </c>
      <c r="AY283" s="53" t="s">
        <v>366</v>
      </c>
      <c r="BE283" s="179">
        <f t="shared" si="49"/>
        <v>0</v>
      </c>
      <c r="BF283" s="179">
        <f t="shared" si="50"/>
        <v>0</v>
      </c>
      <c r="BG283" s="179">
        <f t="shared" si="51"/>
        <v>0</v>
      </c>
      <c r="BH283" s="179">
        <f t="shared" si="52"/>
        <v>0</v>
      </c>
      <c r="BI283" s="179">
        <f t="shared" si="53"/>
        <v>0</v>
      </c>
      <c r="BJ283" s="53" t="s">
        <v>90</v>
      </c>
      <c r="BK283" s="179">
        <f t="shared" si="54"/>
        <v>0</v>
      </c>
      <c r="BL283" s="53" t="s">
        <v>495</v>
      </c>
      <c r="BM283" s="271" t="s">
        <v>3543</v>
      </c>
    </row>
    <row r="284" spans="2:65" s="74" customFormat="1" ht="24.2" customHeight="1">
      <c r="B284" s="73"/>
      <c r="C284" s="260" t="s">
        <v>2336</v>
      </c>
      <c r="D284" s="260" t="s">
        <v>368</v>
      </c>
      <c r="E284" s="261" t="s">
        <v>7407</v>
      </c>
      <c r="F284" s="262" t="s">
        <v>7408</v>
      </c>
      <c r="G284" s="263" t="s">
        <v>630</v>
      </c>
      <c r="H284" s="264">
        <v>12</v>
      </c>
      <c r="I284" s="26"/>
      <c r="J284" s="266">
        <f t="shared" si="45"/>
        <v>0</v>
      </c>
      <c r="K284" s="267"/>
      <c r="L284" s="73"/>
      <c r="M284" s="27" t="s">
        <v>1</v>
      </c>
      <c r="N284" s="233" t="s">
        <v>43</v>
      </c>
      <c r="P284" s="269">
        <f t="shared" si="46"/>
        <v>0</v>
      </c>
      <c r="Q284" s="269">
        <v>0</v>
      </c>
      <c r="R284" s="269">
        <f t="shared" si="47"/>
        <v>0</v>
      </c>
      <c r="S284" s="269">
        <v>0</v>
      </c>
      <c r="T284" s="270">
        <f t="shared" si="48"/>
        <v>0</v>
      </c>
      <c r="AR284" s="271" t="s">
        <v>495</v>
      </c>
      <c r="AT284" s="271" t="s">
        <v>368</v>
      </c>
      <c r="AU284" s="271" t="s">
        <v>84</v>
      </c>
      <c r="AY284" s="53" t="s">
        <v>366</v>
      </c>
      <c r="BE284" s="179">
        <f t="shared" si="49"/>
        <v>0</v>
      </c>
      <c r="BF284" s="179">
        <f t="shared" si="50"/>
        <v>0</v>
      </c>
      <c r="BG284" s="179">
        <f t="shared" si="51"/>
        <v>0</v>
      </c>
      <c r="BH284" s="179">
        <f t="shared" si="52"/>
        <v>0</v>
      </c>
      <c r="BI284" s="179">
        <f t="shared" si="53"/>
        <v>0</v>
      </c>
      <c r="BJ284" s="53" t="s">
        <v>90</v>
      </c>
      <c r="BK284" s="179">
        <f t="shared" si="54"/>
        <v>0</v>
      </c>
      <c r="BL284" s="53" t="s">
        <v>495</v>
      </c>
      <c r="BM284" s="271" t="s">
        <v>3554</v>
      </c>
    </row>
    <row r="285" spans="2:65" s="74" customFormat="1" ht="24.2" customHeight="1">
      <c r="B285" s="73"/>
      <c r="C285" s="260" t="s">
        <v>2342</v>
      </c>
      <c r="D285" s="260" t="s">
        <v>368</v>
      </c>
      <c r="E285" s="261" t="s">
        <v>7409</v>
      </c>
      <c r="F285" s="262" t="s">
        <v>7410</v>
      </c>
      <c r="G285" s="263" t="s">
        <v>630</v>
      </c>
      <c r="H285" s="264">
        <v>24</v>
      </c>
      <c r="I285" s="26"/>
      <c r="J285" s="266">
        <f t="shared" si="45"/>
        <v>0</v>
      </c>
      <c r="K285" s="267"/>
      <c r="L285" s="73"/>
      <c r="M285" s="27" t="s">
        <v>1</v>
      </c>
      <c r="N285" s="233" t="s">
        <v>43</v>
      </c>
      <c r="P285" s="269">
        <f t="shared" si="46"/>
        <v>0</v>
      </c>
      <c r="Q285" s="269">
        <v>0</v>
      </c>
      <c r="R285" s="269">
        <f t="shared" si="47"/>
        <v>0</v>
      </c>
      <c r="S285" s="269">
        <v>0</v>
      </c>
      <c r="T285" s="270">
        <f t="shared" si="48"/>
        <v>0</v>
      </c>
      <c r="AR285" s="271" t="s">
        <v>495</v>
      </c>
      <c r="AT285" s="271" t="s">
        <v>368</v>
      </c>
      <c r="AU285" s="271" t="s">
        <v>84</v>
      </c>
      <c r="AY285" s="53" t="s">
        <v>366</v>
      </c>
      <c r="BE285" s="179">
        <f t="shared" si="49"/>
        <v>0</v>
      </c>
      <c r="BF285" s="179">
        <f t="shared" si="50"/>
        <v>0</v>
      </c>
      <c r="BG285" s="179">
        <f t="shared" si="51"/>
        <v>0</v>
      </c>
      <c r="BH285" s="179">
        <f t="shared" si="52"/>
        <v>0</v>
      </c>
      <c r="BI285" s="179">
        <f t="shared" si="53"/>
        <v>0</v>
      </c>
      <c r="BJ285" s="53" t="s">
        <v>90</v>
      </c>
      <c r="BK285" s="179">
        <f t="shared" si="54"/>
        <v>0</v>
      </c>
      <c r="BL285" s="53" t="s">
        <v>495</v>
      </c>
      <c r="BM285" s="271" t="s">
        <v>3572</v>
      </c>
    </row>
    <row r="286" spans="2:65" s="74" customFormat="1" ht="24.2" customHeight="1">
      <c r="B286" s="73"/>
      <c r="C286" s="260" t="s">
        <v>1380</v>
      </c>
      <c r="D286" s="260" t="s">
        <v>368</v>
      </c>
      <c r="E286" s="261" t="s">
        <v>7411</v>
      </c>
      <c r="F286" s="262" t="s">
        <v>7412</v>
      </c>
      <c r="G286" s="263" t="s">
        <v>630</v>
      </c>
      <c r="H286" s="264">
        <v>4</v>
      </c>
      <c r="I286" s="26"/>
      <c r="J286" s="266">
        <f t="shared" si="45"/>
        <v>0</v>
      </c>
      <c r="K286" s="267"/>
      <c r="L286" s="73"/>
      <c r="M286" s="27" t="s">
        <v>1</v>
      </c>
      <c r="N286" s="233" t="s">
        <v>43</v>
      </c>
      <c r="P286" s="269">
        <f t="shared" si="46"/>
        <v>0</v>
      </c>
      <c r="Q286" s="269">
        <v>0</v>
      </c>
      <c r="R286" s="269">
        <f t="shared" si="47"/>
        <v>0</v>
      </c>
      <c r="S286" s="269">
        <v>0</v>
      </c>
      <c r="T286" s="270">
        <f t="shared" si="48"/>
        <v>0</v>
      </c>
      <c r="AR286" s="271" t="s">
        <v>495</v>
      </c>
      <c r="AT286" s="271" t="s">
        <v>368</v>
      </c>
      <c r="AU286" s="271" t="s">
        <v>84</v>
      </c>
      <c r="AY286" s="53" t="s">
        <v>366</v>
      </c>
      <c r="BE286" s="179">
        <f t="shared" si="49"/>
        <v>0</v>
      </c>
      <c r="BF286" s="179">
        <f t="shared" si="50"/>
        <v>0</v>
      </c>
      <c r="BG286" s="179">
        <f t="shared" si="51"/>
        <v>0</v>
      </c>
      <c r="BH286" s="179">
        <f t="shared" si="52"/>
        <v>0</v>
      </c>
      <c r="BI286" s="179">
        <f t="shared" si="53"/>
        <v>0</v>
      </c>
      <c r="BJ286" s="53" t="s">
        <v>90</v>
      </c>
      <c r="BK286" s="179">
        <f t="shared" si="54"/>
        <v>0</v>
      </c>
      <c r="BL286" s="53" t="s">
        <v>495</v>
      </c>
      <c r="BM286" s="271" t="s">
        <v>3582</v>
      </c>
    </row>
    <row r="287" spans="2:65" s="249" customFormat="1" ht="25.9" customHeight="1">
      <c r="B287" s="248"/>
      <c r="D287" s="250" t="s">
        <v>76</v>
      </c>
      <c r="E287" s="251" t="s">
        <v>7028</v>
      </c>
      <c r="F287" s="251" t="s">
        <v>7413</v>
      </c>
      <c r="J287" s="252">
        <f>BK287</f>
        <v>0</v>
      </c>
      <c r="L287" s="248"/>
      <c r="M287" s="253"/>
      <c r="P287" s="254">
        <f>SUM(P288:P306)</f>
        <v>0</v>
      </c>
      <c r="R287" s="254">
        <f>SUM(R288:R306)</f>
        <v>0</v>
      </c>
      <c r="T287" s="255">
        <f>SUM(T288:T306)</f>
        <v>0</v>
      </c>
      <c r="AR287" s="250" t="s">
        <v>84</v>
      </c>
      <c r="AT287" s="256" t="s">
        <v>76</v>
      </c>
      <c r="AU287" s="256" t="s">
        <v>77</v>
      </c>
      <c r="AY287" s="250" t="s">
        <v>366</v>
      </c>
      <c r="BK287" s="257">
        <f>SUM(BK288:BK306)</f>
        <v>0</v>
      </c>
    </row>
    <row r="288" spans="2:65" s="74" customFormat="1" ht="33" customHeight="1">
      <c r="B288" s="73"/>
      <c r="C288" s="260" t="s">
        <v>2352</v>
      </c>
      <c r="D288" s="260" t="s">
        <v>368</v>
      </c>
      <c r="E288" s="261" t="s">
        <v>7414</v>
      </c>
      <c r="F288" s="262" t="s">
        <v>7415</v>
      </c>
      <c r="G288" s="263" t="s">
        <v>265</v>
      </c>
      <c r="H288" s="264">
        <v>3630</v>
      </c>
      <c r="I288" s="26"/>
      <c r="J288" s="266">
        <f>ROUND(I288*H288,2)</f>
        <v>0</v>
      </c>
      <c r="K288" s="267"/>
      <c r="L288" s="73"/>
      <c r="M288" s="27" t="s">
        <v>1</v>
      </c>
      <c r="N288" s="233" t="s">
        <v>43</v>
      </c>
      <c r="P288" s="269">
        <f>O288*H288</f>
        <v>0</v>
      </c>
      <c r="Q288" s="269">
        <v>0</v>
      </c>
      <c r="R288" s="269">
        <f>Q288*H288</f>
        <v>0</v>
      </c>
      <c r="S288" s="269">
        <v>0</v>
      </c>
      <c r="T288" s="270">
        <f>S288*H288</f>
        <v>0</v>
      </c>
      <c r="AR288" s="271" t="s">
        <v>495</v>
      </c>
      <c r="AT288" s="271" t="s">
        <v>368</v>
      </c>
      <c r="AU288" s="271" t="s">
        <v>84</v>
      </c>
      <c r="AY288" s="53" t="s">
        <v>366</v>
      </c>
      <c r="BE288" s="179">
        <f>IF(N288="základná",J288,0)</f>
        <v>0</v>
      </c>
      <c r="BF288" s="179">
        <f>IF(N288="znížená",J288,0)</f>
        <v>0</v>
      </c>
      <c r="BG288" s="179">
        <f>IF(N288="zákl. prenesená",J288,0)</f>
        <v>0</v>
      </c>
      <c r="BH288" s="179">
        <f>IF(N288="zníž. prenesená",J288,0)</f>
        <v>0</v>
      </c>
      <c r="BI288" s="179">
        <f>IF(N288="nulová",J288,0)</f>
        <v>0</v>
      </c>
      <c r="BJ288" s="53" t="s">
        <v>90</v>
      </c>
      <c r="BK288" s="179">
        <f>ROUND(I288*H288,2)</f>
        <v>0</v>
      </c>
      <c r="BL288" s="53" t="s">
        <v>495</v>
      </c>
      <c r="BM288" s="271" t="s">
        <v>3591</v>
      </c>
    </row>
    <row r="289" spans="2:65" s="280" customFormat="1">
      <c r="B289" s="279"/>
      <c r="D289" s="274" t="s">
        <v>373</v>
      </c>
      <c r="E289" s="281" t="s">
        <v>1</v>
      </c>
      <c r="F289" s="282" t="s">
        <v>7416</v>
      </c>
      <c r="H289" s="283">
        <v>3630</v>
      </c>
      <c r="L289" s="279"/>
      <c r="M289" s="284"/>
      <c r="T289" s="285"/>
      <c r="AT289" s="281" t="s">
        <v>373</v>
      </c>
      <c r="AU289" s="281" t="s">
        <v>84</v>
      </c>
      <c r="AV289" s="280" t="s">
        <v>90</v>
      </c>
      <c r="AW289" s="280" t="s">
        <v>31</v>
      </c>
      <c r="AX289" s="280" t="s">
        <v>84</v>
      </c>
      <c r="AY289" s="281" t="s">
        <v>366</v>
      </c>
    </row>
    <row r="290" spans="2:65" s="273" customFormat="1">
      <c r="B290" s="272"/>
      <c r="D290" s="274" t="s">
        <v>373</v>
      </c>
      <c r="E290" s="275" t="s">
        <v>1</v>
      </c>
      <c r="F290" s="276" t="s">
        <v>7417</v>
      </c>
      <c r="H290" s="275" t="s">
        <v>1</v>
      </c>
      <c r="L290" s="272"/>
      <c r="M290" s="277"/>
      <c r="T290" s="278"/>
      <c r="AT290" s="275" t="s">
        <v>373</v>
      </c>
      <c r="AU290" s="275" t="s">
        <v>84</v>
      </c>
      <c r="AV290" s="273" t="s">
        <v>84</v>
      </c>
      <c r="AW290" s="273" t="s">
        <v>31</v>
      </c>
      <c r="AX290" s="273" t="s">
        <v>77</v>
      </c>
      <c r="AY290" s="275" t="s">
        <v>366</v>
      </c>
    </row>
    <row r="291" spans="2:65" s="273" customFormat="1" ht="33.75">
      <c r="B291" s="272"/>
      <c r="D291" s="274" t="s">
        <v>373</v>
      </c>
      <c r="E291" s="275" t="s">
        <v>1</v>
      </c>
      <c r="F291" s="276" t="s">
        <v>7418</v>
      </c>
      <c r="H291" s="275" t="s">
        <v>1</v>
      </c>
      <c r="L291" s="272"/>
      <c r="M291" s="277"/>
      <c r="T291" s="278"/>
      <c r="AT291" s="275" t="s">
        <v>373</v>
      </c>
      <c r="AU291" s="275" t="s">
        <v>84</v>
      </c>
      <c r="AV291" s="273" t="s">
        <v>84</v>
      </c>
      <c r="AW291" s="273" t="s">
        <v>31</v>
      </c>
      <c r="AX291" s="273" t="s">
        <v>77</v>
      </c>
      <c r="AY291" s="275" t="s">
        <v>366</v>
      </c>
    </row>
    <row r="292" spans="2:65" s="273" customFormat="1" ht="22.5">
      <c r="B292" s="272"/>
      <c r="D292" s="274" t="s">
        <v>373</v>
      </c>
      <c r="E292" s="275" t="s">
        <v>1</v>
      </c>
      <c r="F292" s="276" t="s">
        <v>7419</v>
      </c>
      <c r="H292" s="275" t="s">
        <v>1</v>
      </c>
      <c r="L292" s="272"/>
      <c r="M292" s="277"/>
      <c r="T292" s="278"/>
      <c r="AT292" s="275" t="s">
        <v>373</v>
      </c>
      <c r="AU292" s="275" t="s">
        <v>84</v>
      </c>
      <c r="AV292" s="273" t="s">
        <v>84</v>
      </c>
      <c r="AW292" s="273" t="s">
        <v>31</v>
      </c>
      <c r="AX292" s="273" t="s">
        <v>77</v>
      </c>
      <c r="AY292" s="275" t="s">
        <v>366</v>
      </c>
    </row>
    <row r="293" spans="2:65" s="273" customFormat="1" ht="22.5">
      <c r="B293" s="272"/>
      <c r="D293" s="274" t="s">
        <v>373</v>
      </c>
      <c r="E293" s="275" t="s">
        <v>1</v>
      </c>
      <c r="F293" s="276" t="s">
        <v>7420</v>
      </c>
      <c r="H293" s="275" t="s">
        <v>1</v>
      </c>
      <c r="L293" s="272"/>
      <c r="M293" s="277"/>
      <c r="T293" s="278"/>
      <c r="AT293" s="275" t="s">
        <v>373</v>
      </c>
      <c r="AU293" s="275" t="s">
        <v>84</v>
      </c>
      <c r="AV293" s="273" t="s">
        <v>84</v>
      </c>
      <c r="AW293" s="273" t="s">
        <v>31</v>
      </c>
      <c r="AX293" s="273" t="s">
        <v>77</v>
      </c>
      <c r="AY293" s="275" t="s">
        <v>366</v>
      </c>
    </row>
    <row r="294" spans="2:65" s="74" customFormat="1" ht="33" customHeight="1">
      <c r="B294" s="73"/>
      <c r="C294" s="260" t="s">
        <v>2358</v>
      </c>
      <c r="D294" s="260" t="s">
        <v>368</v>
      </c>
      <c r="E294" s="261" t="s">
        <v>7421</v>
      </c>
      <c r="F294" s="262" t="s">
        <v>7422</v>
      </c>
      <c r="G294" s="263" t="s">
        <v>265</v>
      </c>
      <c r="H294" s="264">
        <v>220</v>
      </c>
      <c r="I294" s="26"/>
      <c r="J294" s="266">
        <f t="shared" ref="J294:J306" si="55">ROUND(I294*H294,2)</f>
        <v>0</v>
      </c>
      <c r="K294" s="267"/>
      <c r="L294" s="73"/>
      <c r="M294" s="27" t="s">
        <v>1</v>
      </c>
      <c r="N294" s="233" t="s">
        <v>43</v>
      </c>
      <c r="P294" s="269">
        <f t="shared" ref="P294:P306" si="56">O294*H294</f>
        <v>0</v>
      </c>
      <c r="Q294" s="269">
        <v>0</v>
      </c>
      <c r="R294" s="269">
        <f t="shared" ref="R294:R306" si="57">Q294*H294</f>
        <v>0</v>
      </c>
      <c r="S294" s="269">
        <v>0</v>
      </c>
      <c r="T294" s="270">
        <f t="shared" ref="T294:T306" si="58">S294*H294</f>
        <v>0</v>
      </c>
      <c r="AR294" s="271" t="s">
        <v>495</v>
      </c>
      <c r="AT294" s="271" t="s">
        <v>368</v>
      </c>
      <c r="AU294" s="271" t="s">
        <v>84</v>
      </c>
      <c r="AY294" s="53" t="s">
        <v>366</v>
      </c>
      <c r="BE294" s="179">
        <f t="shared" ref="BE294:BE306" si="59">IF(N294="základná",J294,0)</f>
        <v>0</v>
      </c>
      <c r="BF294" s="179">
        <f t="shared" ref="BF294:BF306" si="60">IF(N294="znížená",J294,0)</f>
        <v>0</v>
      </c>
      <c r="BG294" s="179">
        <f t="shared" ref="BG294:BG306" si="61">IF(N294="zákl. prenesená",J294,0)</f>
        <v>0</v>
      </c>
      <c r="BH294" s="179">
        <f t="shared" ref="BH294:BH306" si="62">IF(N294="zníž. prenesená",J294,0)</f>
        <v>0</v>
      </c>
      <c r="BI294" s="179">
        <f t="shared" ref="BI294:BI306" si="63">IF(N294="nulová",J294,0)</f>
        <v>0</v>
      </c>
      <c r="BJ294" s="53" t="s">
        <v>90</v>
      </c>
      <c r="BK294" s="179">
        <f t="shared" ref="BK294:BK306" si="64">ROUND(I294*H294,2)</f>
        <v>0</v>
      </c>
      <c r="BL294" s="53" t="s">
        <v>495</v>
      </c>
      <c r="BM294" s="271" t="s">
        <v>3604</v>
      </c>
    </row>
    <row r="295" spans="2:65" s="74" customFormat="1" ht="33" customHeight="1">
      <c r="B295" s="73"/>
      <c r="C295" s="260" t="s">
        <v>2362</v>
      </c>
      <c r="D295" s="260" t="s">
        <v>368</v>
      </c>
      <c r="E295" s="261" t="s">
        <v>7423</v>
      </c>
      <c r="F295" s="262" t="s">
        <v>7424</v>
      </c>
      <c r="G295" s="263" t="s">
        <v>265</v>
      </c>
      <c r="H295" s="264">
        <v>68</v>
      </c>
      <c r="I295" s="26"/>
      <c r="J295" s="266">
        <f t="shared" si="55"/>
        <v>0</v>
      </c>
      <c r="K295" s="267"/>
      <c r="L295" s="73"/>
      <c r="M295" s="27" t="s">
        <v>1</v>
      </c>
      <c r="N295" s="233" t="s">
        <v>43</v>
      </c>
      <c r="P295" s="269">
        <f t="shared" si="56"/>
        <v>0</v>
      </c>
      <c r="Q295" s="269">
        <v>0</v>
      </c>
      <c r="R295" s="269">
        <f t="shared" si="57"/>
        <v>0</v>
      </c>
      <c r="S295" s="269">
        <v>0</v>
      </c>
      <c r="T295" s="270">
        <f t="shared" si="58"/>
        <v>0</v>
      </c>
      <c r="AR295" s="271" t="s">
        <v>495</v>
      </c>
      <c r="AT295" s="271" t="s">
        <v>368</v>
      </c>
      <c r="AU295" s="271" t="s">
        <v>84</v>
      </c>
      <c r="AY295" s="53" t="s">
        <v>366</v>
      </c>
      <c r="BE295" s="179">
        <f t="shared" si="59"/>
        <v>0</v>
      </c>
      <c r="BF295" s="179">
        <f t="shared" si="60"/>
        <v>0</v>
      </c>
      <c r="BG295" s="179">
        <f t="shared" si="61"/>
        <v>0</v>
      </c>
      <c r="BH295" s="179">
        <f t="shared" si="62"/>
        <v>0</v>
      </c>
      <c r="BI295" s="179">
        <f t="shared" si="63"/>
        <v>0</v>
      </c>
      <c r="BJ295" s="53" t="s">
        <v>90</v>
      </c>
      <c r="BK295" s="179">
        <f t="shared" si="64"/>
        <v>0</v>
      </c>
      <c r="BL295" s="53" t="s">
        <v>495</v>
      </c>
      <c r="BM295" s="271" t="s">
        <v>3623</v>
      </c>
    </row>
    <row r="296" spans="2:65" s="74" customFormat="1" ht="16.5" customHeight="1">
      <c r="B296" s="73"/>
      <c r="C296" s="260" t="s">
        <v>2431</v>
      </c>
      <c r="D296" s="260" t="s">
        <v>368</v>
      </c>
      <c r="E296" s="261" t="s">
        <v>7425</v>
      </c>
      <c r="F296" s="262" t="s">
        <v>7426</v>
      </c>
      <c r="G296" s="263" t="s">
        <v>630</v>
      </c>
      <c r="H296" s="264">
        <v>86</v>
      </c>
      <c r="I296" s="26"/>
      <c r="J296" s="266">
        <f t="shared" si="55"/>
        <v>0</v>
      </c>
      <c r="K296" s="267"/>
      <c r="L296" s="73"/>
      <c r="M296" s="27" t="s">
        <v>1</v>
      </c>
      <c r="N296" s="233" t="s">
        <v>43</v>
      </c>
      <c r="P296" s="269">
        <f t="shared" si="56"/>
        <v>0</v>
      </c>
      <c r="Q296" s="269">
        <v>0</v>
      </c>
      <c r="R296" s="269">
        <f t="shared" si="57"/>
        <v>0</v>
      </c>
      <c r="S296" s="269">
        <v>0</v>
      </c>
      <c r="T296" s="270">
        <f t="shared" si="58"/>
        <v>0</v>
      </c>
      <c r="AR296" s="271" t="s">
        <v>495</v>
      </c>
      <c r="AT296" s="271" t="s">
        <v>368</v>
      </c>
      <c r="AU296" s="271" t="s">
        <v>84</v>
      </c>
      <c r="AY296" s="53" t="s">
        <v>366</v>
      </c>
      <c r="BE296" s="179">
        <f t="shared" si="59"/>
        <v>0</v>
      </c>
      <c r="BF296" s="179">
        <f t="shared" si="60"/>
        <v>0</v>
      </c>
      <c r="BG296" s="179">
        <f t="shared" si="61"/>
        <v>0</v>
      </c>
      <c r="BH296" s="179">
        <f t="shared" si="62"/>
        <v>0</v>
      </c>
      <c r="BI296" s="179">
        <f t="shared" si="63"/>
        <v>0</v>
      </c>
      <c r="BJ296" s="53" t="s">
        <v>90</v>
      </c>
      <c r="BK296" s="179">
        <f t="shared" si="64"/>
        <v>0</v>
      </c>
      <c r="BL296" s="53" t="s">
        <v>495</v>
      </c>
      <c r="BM296" s="271" t="s">
        <v>3650</v>
      </c>
    </row>
    <row r="297" spans="2:65" s="74" customFormat="1" ht="16.5" customHeight="1">
      <c r="B297" s="73"/>
      <c r="C297" s="260" t="s">
        <v>2447</v>
      </c>
      <c r="D297" s="260" t="s">
        <v>368</v>
      </c>
      <c r="E297" s="261" t="s">
        <v>7427</v>
      </c>
      <c r="F297" s="262" t="s">
        <v>7428</v>
      </c>
      <c r="G297" s="263" t="s">
        <v>630</v>
      </c>
      <c r="H297" s="264">
        <v>34</v>
      </c>
      <c r="I297" s="26"/>
      <c r="J297" s="266">
        <f t="shared" si="55"/>
        <v>0</v>
      </c>
      <c r="K297" s="267"/>
      <c r="L297" s="73"/>
      <c r="M297" s="27" t="s">
        <v>1</v>
      </c>
      <c r="N297" s="233" t="s">
        <v>43</v>
      </c>
      <c r="P297" s="269">
        <f t="shared" si="56"/>
        <v>0</v>
      </c>
      <c r="Q297" s="269">
        <v>0</v>
      </c>
      <c r="R297" s="269">
        <f t="shared" si="57"/>
        <v>0</v>
      </c>
      <c r="S297" s="269">
        <v>0</v>
      </c>
      <c r="T297" s="270">
        <f t="shared" si="58"/>
        <v>0</v>
      </c>
      <c r="AR297" s="271" t="s">
        <v>495</v>
      </c>
      <c r="AT297" s="271" t="s">
        <v>368</v>
      </c>
      <c r="AU297" s="271" t="s">
        <v>84</v>
      </c>
      <c r="AY297" s="53" t="s">
        <v>366</v>
      </c>
      <c r="BE297" s="179">
        <f t="shared" si="59"/>
        <v>0</v>
      </c>
      <c r="BF297" s="179">
        <f t="shared" si="60"/>
        <v>0</v>
      </c>
      <c r="BG297" s="179">
        <f t="shared" si="61"/>
        <v>0</v>
      </c>
      <c r="BH297" s="179">
        <f t="shared" si="62"/>
        <v>0</v>
      </c>
      <c r="BI297" s="179">
        <f t="shared" si="63"/>
        <v>0</v>
      </c>
      <c r="BJ297" s="53" t="s">
        <v>90</v>
      </c>
      <c r="BK297" s="179">
        <f t="shared" si="64"/>
        <v>0</v>
      </c>
      <c r="BL297" s="53" t="s">
        <v>495</v>
      </c>
      <c r="BM297" s="271" t="s">
        <v>3662</v>
      </c>
    </row>
    <row r="298" spans="2:65" s="74" customFormat="1" ht="16.5" customHeight="1">
      <c r="B298" s="73"/>
      <c r="C298" s="260" t="s">
        <v>2451</v>
      </c>
      <c r="D298" s="260" t="s">
        <v>368</v>
      </c>
      <c r="E298" s="261" t="s">
        <v>7429</v>
      </c>
      <c r="F298" s="262" t="s">
        <v>7430</v>
      </c>
      <c r="G298" s="263" t="s">
        <v>630</v>
      </c>
      <c r="H298" s="264">
        <v>32</v>
      </c>
      <c r="I298" s="26"/>
      <c r="J298" s="266">
        <f t="shared" si="55"/>
        <v>0</v>
      </c>
      <c r="K298" s="267"/>
      <c r="L298" s="73"/>
      <c r="M298" s="27" t="s">
        <v>1</v>
      </c>
      <c r="N298" s="233" t="s">
        <v>43</v>
      </c>
      <c r="P298" s="269">
        <f t="shared" si="56"/>
        <v>0</v>
      </c>
      <c r="Q298" s="269">
        <v>0</v>
      </c>
      <c r="R298" s="269">
        <f t="shared" si="57"/>
        <v>0</v>
      </c>
      <c r="S298" s="269">
        <v>0</v>
      </c>
      <c r="T298" s="270">
        <f t="shared" si="58"/>
        <v>0</v>
      </c>
      <c r="AR298" s="271" t="s">
        <v>495</v>
      </c>
      <c r="AT298" s="271" t="s">
        <v>368</v>
      </c>
      <c r="AU298" s="271" t="s">
        <v>84</v>
      </c>
      <c r="AY298" s="53" t="s">
        <v>366</v>
      </c>
      <c r="BE298" s="179">
        <f t="shared" si="59"/>
        <v>0</v>
      </c>
      <c r="BF298" s="179">
        <f t="shared" si="60"/>
        <v>0</v>
      </c>
      <c r="BG298" s="179">
        <f t="shared" si="61"/>
        <v>0</v>
      </c>
      <c r="BH298" s="179">
        <f t="shared" si="62"/>
        <v>0</v>
      </c>
      <c r="BI298" s="179">
        <f t="shared" si="63"/>
        <v>0</v>
      </c>
      <c r="BJ298" s="53" t="s">
        <v>90</v>
      </c>
      <c r="BK298" s="179">
        <f t="shared" si="64"/>
        <v>0</v>
      </c>
      <c r="BL298" s="53" t="s">
        <v>495</v>
      </c>
      <c r="BM298" s="271" t="s">
        <v>3673</v>
      </c>
    </row>
    <row r="299" spans="2:65" s="74" customFormat="1" ht="16.5" customHeight="1">
      <c r="B299" s="73"/>
      <c r="C299" s="260" t="s">
        <v>2455</v>
      </c>
      <c r="D299" s="260" t="s">
        <v>368</v>
      </c>
      <c r="E299" s="261" t="s">
        <v>7431</v>
      </c>
      <c r="F299" s="262" t="s">
        <v>7432</v>
      </c>
      <c r="G299" s="263" t="s">
        <v>630</v>
      </c>
      <c r="H299" s="264">
        <v>16</v>
      </c>
      <c r="I299" s="26"/>
      <c r="J299" s="266">
        <f t="shared" si="55"/>
        <v>0</v>
      </c>
      <c r="K299" s="267"/>
      <c r="L299" s="73"/>
      <c r="M299" s="27" t="s">
        <v>1</v>
      </c>
      <c r="N299" s="233" t="s">
        <v>43</v>
      </c>
      <c r="P299" s="269">
        <f t="shared" si="56"/>
        <v>0</v>
      </c>
      <c r="Q299" s="269">
        <v>0</v>
      </c>
      <c r="R299" s="269">
        <f t="shared" si="57"/>
        <v>0</v>
      </c>
      <c r="S299" s="269">
        <v>0</v>
      </c>
      <c r="T299" s="270">
        <f t="shared" si="58"/>
        <v>0</v>
      </c>
      <c r="AR299" s="271" t="s">
        <v>495</v>
      </c>
      <c r="AT299" s="271" t="s">
        <v>368</v>
      </c>
      <c r="AU299" s="271" t="s">
        <v>84</v>
      </c>
      <c r="AY299" s="53" t="s">
        <v>366</v>
      </c>
      <c r="BE299" s="179">
        <f t="shared" si="59"/>
        <v>0</v>
      </c>
      <c r="BF299" s="179">
        <f t="shared" si="60"/>
        <v>0</v>
      </c>
      <c r="BG299" s="179">
        <f t="shared" si="61"/>
        <v>0</v>
      </c>
      <c r="BH299" s="179">
        <f t="shared" si="62"/>
        <v>0</v>
      </c>
      <c r="BI299" s="179">
        <f t="shared" si="63"/>
        <v>0</v>
      </c>
      <c r="BJ299" s="53" t="s">
        <v>90</v>
      </c>
      <c r="BK299" s="179">
        <f t="shared" si="64"/>
        <v>0</v>
      </c>
      <c r="BL299" s="53" t="s">
        <v>495</v>
      </c>
      <c r="BM299" s="271" t="s">
        <v>3687</v>
      </c>
    </row>
    <row r="300" spans="2:65" s="74" customFormat="1" ht="16.5" customHeight="1">
      <c r="B300" s="73"/>
      <c r="C300" s="260" t="s">
        <v>2459</v>
      </c>
      <c r="D300" s="260" t="s">
        <v>368</v>
      </c>
      <c r="E300" s="261" t="s">
        <v>7433</v>
      </c>
      <c r="F300" s="262" t="s">
        <v>7434</v>
      </c>
      <c r="G300" s="263" t="s">
        <v>630</v>
      </c>
      <c r="H300" s="264">
        <v>12</v>
      </c>
      <c r="I300" s="26"/>
      <c r="J300" s="266">
        <f t="shared" si="55"/>
        <v>0</v>
      </c>
      <c r="K300" s="267"/>
      <c r="L300" s="73"/>
      <c r="M300" s="27" t="s">
        <v>1</v>
      </c>
      <c r="N300" s="233" t="s">
        <v>43</v>
      </c>
      <c r="P300" s="269">
        <f t="shared" si="56"/>
        <v>0</v>
      </c>
      <c r="Q300" s="269">
        <v>0</v>
      </c>
      <c r="R300" s="269">
        <f t="shared" si="57"/>
        <v>0</v>
      </c>
      <c r="S300" s="269">
        <v>0</v>
      </c>
      <c r="T300" s="270">
        <f t="shared" si="58"/>
        <v>0</v>
      </c>
      <c r="AR300" s="271" t="s">
        <v>495</v>
      </c>
      <c r="AT300" s="271" t="s">
        <v>368</v>
      </c>
      <c r="AU300" s="271" t="s">
        <v>84</v>
      </c>
      <c r="AY300" s="53" t="s">
        <v>366</v>
      </c>
      <c r="BE300" s="179">
        <f t="shared" si="59"/>
        <v>0</v>
      </c>
      <c r="BF300" s="179">
        <f t="shared" si="60"/>
        <v>0</v>
      </c>
      <c r="BG300" s="179">
        <f t="shared" si="61"/>
        <v>0</v>
      </c>
      <c r="BH300" s="179">
        <f t="shared" si="62"/>
        <v>0</v>
      </c>
      <c r="BI300" s="179">
        <f t="shared" si="63"/>
        <v>0</v>
      </c>
      <c r="BJ300" s="53" t="s">
        <v>90</v>
      </c>
      <c r="BK300" s="179">
        <f t="shared" si="64"/>
        <v>0</v>
      </c>
      <c r="BL300" s="53" t="s">
        <v>495</v>
      </c>
      <c r="BM300" s="271" t="s">
        <v>3698</v>
      </c>
    </row>
    <row r="301" spans="2:65" s="74" customFormat="1" ht="16.5" customHeight="1">
      <c r="B301" s="73"/>
      <c r="C301" s="260" t="s">
        <v>2463</v>
      </c>
      <c r="D301" s="260" t="s">
        <v>368</v>
      </c>
      <c r="E301" s="261" t="s">
        <v>7435</v>
      </c>
      <c r="F301" s="262" t="s">
        <v>7436</v>
      </c>
      <c r="G301" s="263" t="s">
        <v>630</v>
      </c>
      <c r="H301" s="264">
        <v>8</v>
      </c>
      <c r="I301" s="26"/>
      <c r="J301" s="266">
        <f t="shared" si="55"/>
        <v>0</v>
      </c>
      <c r="K301" s="267"/>
      <c r="L301" s="73"/>
      <c r="M301" s="27" t="s">
        <v>1</v>
      </c>
      <c r="N301" s="233" t="s">
        <v>43</v>
      </c>
      <c r="P301" s="269">
        <f t="shared" si="56"/>
        <v>0</v>
      </c>
      <c r="Q301" s="269">
        <v>0</v>
      </c>
      <c r="R301" s="269">
        <f t="shared" si="57"/>
        <v>0</v>
      </c>
      <c r="S301" s="269">
        <v>0</v>
      </c>
      <c r="T301" s="270">
        <f t="shared" si="58"/>
        <v>0</v>
      </c>
      <c r="AR301" s="271" t="s">
        <v>495</v>
      </c>
      <c r="AT301" s="271" t="s">
        <v>368</v>
      </c>
      <c r="AU301" s="271" t="s">
        <v>84</v>
      </c>
      <c r="AY301" s="53" t="s">
        <v>366</v>
      </c>
      <c r="BE301" s="179">
        <f t="shared" si="59"/>
        <v>0</v>
      </c>
      <c r="BF301" s="179">
        <f t="shared" si="60"/>
        <v>0</v>
      </c>
      <c r="BG301" s="179">
        <f t="shared" si="61"/>
        <v>0</v>
      </c>
      <c r="BH301" s="179">
        <f t="shared" si="62"/>
        <v>0</v>
      </c>
      <c r="BI301" s="179">
        <f t="shared" si="63"/>
        <v>0</v>
      </c>
      <c r="BJ301" s="53" t="s">
        <v>90</v>
      </c>
      <c r="BK301" s="179">
        <f t="shared" si="64"/>
        <v>0</v>
      </c>
      <c r="BL301" s="53" t="s">
        <v>495</v>
      </c>
      <c r="BM301" s="271" t="s">
        <v>3708</v>
      </c>
    </row>
    <row r="302" spans="2:65" s="74" customFormat="1" ht="16.5" customHeight="1">
      <c r="B302" s="73"/>
      <c r="C302" s="260" t="s">
        <v>2469</v>
      </c>
      <c r="D302" s="260" t="s">
        <v>368</v>
      </c>
      <c r="E302" s="261" t="s">
        <v>7437</v>
      </c>
      <c r="F302" s="262" t="s">
        <v>7438</v>
      </c>
      <c r="G302" s="263" t="s">
        <v>630</v>
      </c>
      <c r="H302" s="264">
        <v>10</v>
      </c>
      <c r="I302" s="26"/>
      <c r="J302" s="266">
        <f t="shared" si="55"/>
        <v>0</v>
      </c>
      <c r="K302" s="267"/>
      <c r="L302" s="73"/>
      <c r="M302" s="27" t="s">
        <v>1</v>
      </c>
      <c r="N302" s="233" t="s">
        <v>43</v>
      </c>
      <c r="P302" s="269">
        <f t="shared" si="56"/>
        <v>0</v>
      </c>
      <c r="Q302" s="269">
        <v>0</v>
      </c>
      <c r="R302" s="269">
        <f t="shared" si="57"/>
        <v>0</v>
      </c>
      <c r="S302" s="269">
        <v>0</v>
      </c>
      <c r="T302" s="270">
        <f t="shared" si="58"/>
        <v>0</v>
      </c>
      <c r="AR302" s="271" t="s">
        <v>495</v>
      </c>
      <c r="AT302" s="271" t="s">
        <v>368</v>
      </c>
      <c r="AU302" s="271" t="s">
        <v>84</v>
      </c>
      <c r="AY302" s="53" t="s">
        <v>366</v>
      </c>
      <c r="BE302" s="179">
        <f t="shared" si="59"/>
        <v>0</v>
      </c>
      <c r="BF302" s="179">
        <f t="shared" si="60"/>
        <v>0</v>
      </c>
      <c r="BG302" s="179">
        <f t="shared" si="61"/>
        <v>0</v>
      </c>
      <c r="BH302" s="179">
        <f t="shared" si="62"/>
        <v>0</v>
      </c>
      <c r="BI302" s="179">
        <f t="shared" si="63"/>
        <v>0</v>
      </c>
      <c r="BJ302" s="53" t="s">
        <v>90</v>
      </c>
      <c r="BK302" s="179">
        <f t="shared" si="64"/>
        <v>0</v>
      </c>
      <c r="BL302" s="53" t="s">
        <v>495</v>
      </c>
      <c r="BM302" s="271" t="s">
        <v>3717</v>
      </c>
    </row>
    <row r="303" spans="2:65" s="74" customFormat="1" ht="16.5" customHeight="1">
      <c r="B303" s="73"/>
      <c r="C303" s="260" t="s">
        <v>2474</v>
      </c>
      <c r="D303" s="260" t="s">
        <v>368</v>
      </c>
      <c r="E303" s="261" t="s">
        <v>7439</v>
      </c>
      <c r="F303" s="262" t="s">
        <v>7440</v>
      </c>
      <c r="G303" s="263" t="s">
        <v>630</v>
      </c>
      <c r="H303" s="264">
        <v>10</v>
      </c>
      <c r="I303" s="26"/>
      <c r="J303" s="266">
        <f t="shared" si="55"/>
        <v>0</v>
      </c>
      <c r="K303" s="267"/>
      <c r="L303" s="73"/>
      <c r="M303" s="27" t="s">
        <v>1</v>
      </c>
      <c r="N303" s="233" t="s">
        <v>43</v>
      </c>
      <c r="P303" s="269">
        <f t="shared" si="56"/>
        <v>0</v>
      </c>
      <c r="Q303" s="269">
        <v>0</v>
      </c>
      <c r="R303" s="269">
        <f t="shared" si="57"/>
        <v>0</v>
      </c>
      <c r="S303" s="269">
        <v>0</v>
      </c>
      <c r="T303" s="270">
        <f t="shared" si="58"/>
        <v>0</v>
      </c>
      <c r="AR303" s="271" t="s">
        <v>495</v>
      </c>
      <c r="AT303" s="271" t="s">
        <v>368</v>
      </c>
      <c r="AU303" s="271" t="s">
        <v>84</v>
      </c>
      <c r="AY303" s="53" t="s">
        <v>366</v>
      </c>
      <c r="BE303" s="179">
        <f t="shared" si="59"/>
        <v>0</v>
      </c>
      <c r="BF303" s="179">
        <f t="shared" si="60"/>
        <v>0</v>
      </c>
      <c r="BG303" s="179">
        <f t="shared" si="61"/>
        <v>0</v>
      </c>
      <c r="BH303" s="179">
        <f t="shared" si="62"/>
        <v>0</v>
      </c>
      <c r="BI303" s="179">
        <f t="shared" si="63"/>
        <v>0</v>
      </c>
      <c r="BJ303" s="53" t="s">
        <v>90</v>
      </c>
      <c r="BK303" s="179">
        <f t="shared" si="64"/>
        <v>0</v>
      </c>
      <c r="BL303" s="53" t="s">
        <v>495</v>
      </c>
      <c r="BM303" s="271" t="s">
        <v>3732</v>
      </c>
    </row>
    <row r="304" spans="2:65" s="74" customFormat="1" ht="16.5" customHeight="1">
      <c r="B304" s="73"/>
      <c r="C304" s="260" t="s">
        <v>2479</v>
      </c>
      <c r="D304" s="260" t="s">
        <v>368</v>
      </c>
      <c r="E304" s="261" t="s">
        <v>7441</v>
      </c>
      <c r="F304" s="262" t="s">
        <v>7442</v>
      </c>
      <c r="G304" s="263" t="s">
        <v>630</v>
      </c>
      <c r="H304" s="264">
        <v>14</v>
      </c>
      <c r="I304" s="26"/>
      <c r="J304" s="266">
        <f t="shared" si="55"/>
        <v>0</v>
      </c>
      <c r="K304" s="267"/>
      <c r="L304" s="73"/>
      <c r="M304" s="27" t="s">
        <v>1</v>
      </c>
      <c r="N304" s="233" t="s">
        <v>43</v>
      </c>
      <c r="P304" s="269">
        <f t="shared" si="56"/>
        <v>0</v>
      </c>
      <c r="Q304" s="269">
        <v>0</v>
      </c>
      <c r="R304" s="269">
        <f t="shared" si="57"/>
        <v>0</v>
      </c>
      <c r="S304" s="269">
        <v>0</v>
      </c>
      <c r="T304" s="270">
        <f t="shared" si="58"/>
        <v>0</v>
      </c>
      <c r="AR304" s="271" t="s">
        <v>495</v>
      </c>
      <c r="AT304" s="271" t="s">
        <v>368</v>
      </c>
      <c r="AU304" s="271" t="s">
        <v>84</v>
      </c>
      <c r="AY304" s="53" t="s">
        <v>366</v>
      </c>
      <c r="BE304" s="179">
        <f t="shared" si="59"/>
        <v>0</v>
      </c>
      <c r="BF304" s="179">
        <f t="shared" si="60"/>
        <v>0</v>
      </c>
      <c r="BG304" s="179">
        <f t="shared" si="61"/>
        <v>0</v>
      </c>
      <c r="BH304" s="179">
        <f t="shared" si="62"/>
        <v>0</v>
      </c>
      <c r="BI304" s="179">
        <f t="shared" si="63"/>
        <v>0</v>
      </c>
      <c r="BJ304" s="53" t="s">
        <v>90</v>
      </c>
      <c r="BK304" s="179">
        <f t="shared" si="64"/>
        <v>0</v>
      </c>
      <c r="BL304" s="53" t="s">
        <v>495</v>
      </c>
      <c r="BM304" s="271" t="s">
        <v>3752</v>
      </c>
    </row>
    <row r="305" spans="2:65" s="74" customFormat="1" ht="16.5" customHeight="1">
      <c r="B305" s="73"/>
      <c r="C305" s="260" t="s">
        <v>2484</v>
      </c>
      <c r="D305" s="260" t="s">
        <v>368</v>
      </c>
      <c r="E305" s="261" t="s">
        <v>7443</v>
      </c>
      <c r="F305" s="262" t="s">
        <v>7444</v>
      </c>
      <c r="G305" s="263" t="s">
        <v>630</v>
      </c>
      <c r="H305" s="264">
        <v>6</v>
      </c>
      <c r="I305" s="26"/>
      <c r="J305" s="266">
        <f t="shared" si="55"/>
        <v>0</v>
      </c>
      <c r="K305" s="267"/>
      <c r="L305" s="73"/>
      <c r="M305" s="27" t="s">
        <v>1</v>
      </c>
      <c r="N305" s="233" t="s">
        <v>43</v>
      </c>
      <c r="P305" s="269">
        <f t="shared" si="56"/>
        <v>0</v>
      </c>
      <c r="Q305" s="269">
        <v>0</v>
      </c>
      <c r="R305" s="269">
        <f t="shared" si="57"/>
        <v>0</v>
      </c>
      <c r="S305" s="269">
        <v>0</v>
      </c>
      <c r="T305" s="270">
        <f t="shared" si="58"/>
        <v>0</v>
      </c>
      <c r="AR305" s="271" t="s">
        <v>495</v>
      </c>
      <c r="AT305" s="271" t="s">
        <v>368</v>
      </c>
      <c r="AU305" s="271" t="s">
        <v>84</v>
      </c>
      <c r="AY305" s="53" t="s">
        <v>366</v>
      </c>
      <c r="BE305" s="179">
        <f t="shared" si="59"/>
        <v>0</v>
      </c>
      <c r="BF305" s="179">
        <f t="shared" si="60"/>
        <v>0</v>
      </c>
      <c r="BG305" s="179">
        <f t="shared" si="61"/>
        <v>0</v>
      </c>
      <c r="BH305" s="179">
        <f t="shared" si="62"/>
        <v>0</v>
      </c>
      <c r="BI305" s="179">
        <f t="shared" si="63"/>
        <v>0</v>
      </c>
      <c r="BJ305" s="53" t="s">
        <v>90</v>
      </c>
      <c r="BK305" s="179">
        <f t="shared" si="64"/>
        <v>0</v>
      </c>
      <c r="BL305" s="53" t="s">
        <v>495</v>
      </c>
      <c r="BM305" s="271" t="s">
        <v>3775</v>
      </c>
    </row>
    <row r="306" spans="2:65" s="74" customFormat="1" ht="16.5" customHeight="1">
      <c r="B306" s="73"/>
      <c r="C306" s="260" t="s">
        <v>2489</v>
      </c>
      <c r="D306" s="260" t="s">
        <v>368</v>
      </c>
      <c r="E306" s="261" t="s">
        <v>7445</v>
      </c>
      <c r="F306" s="262" t="s">
        <v>7446</v>
      </c>
      <c r="G306" s="263" t="s">
        <v>630</v>
      </c>
      <c r="H306" s="264">
        <v>6</v>
      </c>
      <c r="I306" s="26"/>
      <c r="J306" s="266">
        <f t="shared" si="55"/>
        <v>0</v>
      </c>
      <c r="K306" s="267"/>
      <c r="L306" s="73"/>
      <c r="M306" s="27" t="s">
        <v>1</v>
      </c>
      <c r="N306" s="233" t="s">
        <v>43</v>
      </c>
      <c r="P306" s="269">
        <f t="shared" si="56"/>
        <v>0</v>
      </c>
      <c r="Q306" s="269">
        <v>0</v>
      </c>
      <c r="R306" s="269">
        <f t="shared" si="57"/>
        <v>0</v>
      </c>
      <c r="S306" s="269">
        <v>0</v>
      </c>
      <c r="T306" s="270">
        <f t="shared" si="58"/>
        <v>0</v>
      </c>
      <c r="AR306" s="271" t="s">
        <v>495</v>
      </c>
      <c r="AT306" s="271" t="s">
        <v>368</v>
      </c>
      <c r="AU306" s="271" t="s">
        <v>84</v>
      </c>
      <c r="AY306" s="53" t="s">
        <v>366</v>
      </c>
      <c r="BE306" s="179">
        <f t="shared" si="59"/>
        <v>0</v>
      </c>
      <c r="BF306" s="179">
        <f t="shared" si="60"/>
        <v>0</v>
      </c>
      <c r="BG306" s="179">
        <f t="shared" si="61"/>
        <v>0</v>
      </c>
      <c r="BH306" s="179">
        <f t="shared" si="62"/>
        <v>0</v>
      </c>
      <c r="BI306" s="179">
        <f t="shared" si="63"/>
        <v>0</v>
      </c>
      <c r="BJ306" s="53" t="s">
        <v>90</v>
      </c>
      <c r="BK306" s="179">
        <f t="shared" si="64"/>
        <v>0</v>
      </c>
      <c r="BL306" s="53" t="s">
        <v>495</v>
      </c>
      <c r="BM306" s="271" t="s">
        <v>3792</v>
      </c>
    </row>
    <row r="307" spans="2:65" s="249" customFormat="1" ht="25.9" customHeight="1">
      <c r="B307" s="248"/>
      <c r="D307" s="250" t="s">
        <v>76</v>
      </c>
      <c r="E307" s="251" t="s">
        <v>7049</v>
      </c>
      <c r="F307" s="251" t="s">
        <v>7447</v>
      </c>
      <c r="J307" s="252">
        <f>BK307</f>
        <v>0</v>
      </c>
      <c r="L307" s="248"/>
      <c r="M307" s="253"/>
      <c r="P307" s="254">
        <f>SUM(P308:P366)</f>
        <v>0</v>
      </c>
      <c r="R307" s="254">
        <f>SUM(R308:R366)</f>
        <v>0</v>
      </c>
      <c r="T307" s="255">
        <f>SUM(T308:T366)</f>
        <v>0</v>
      </c>
      <c r="AR307" s="250" t="s">
        <v>84</v>
      </c>
      <c r="AT307" s="256" t="s">
        <v>76</v>
      </c>
      <c r="AU307" s="256" t="s">
        <v>77</v>
      </c>
      <c r="AY307" s="250" t="s">
        <v>366</v>
      </c>
      <c r="BK307" s="257">
        <f>SUM(BK308:BK366)</f>
        <v>0</v>
      </c>
    </row>
    <row r="308" spans="2:65" s="74" customFormat="1" ht="16.5" customHeight="1">
      <c r="B308" s="73"/>
      <c r="C308" s="260" t="s">
        <v>2493</v>
      </c>
      <c r="D308" s="260" t="s">
        <v>368</v>
      </c>
      <c r="E308" s="261" t="s">
        <v>7448</v>
      </c>
      <c r="F308" s="262" t="s">
        <v>7449</v>
      </c>
      <c r="G308" s="263" t="s">
        <v>265</v>
      </c>
      <c r="H308" s="264">
        <v>30</v>
      </c>
      <c r="I308" s="26"/>
      <c r="J308" s="266">
        <f>ROUND(I308*H308,2)</f>
        <v>0</v>
      </c>
      <c r="K308" s="267"/>
      <c r="L308" s="73"/>
      <c r="M308" s="27" t="s">
        <v>1</v>
      </c>
      <c r="N308" s="233" t="s">
        <v>43</v>
      </c>
      <c r="P308" s="269">
        <f>O308*H308</f>
        <v>0</v>
      </c>
      <c r="Q308" s="269">
        <v>0</v>
      </c>
      <c r="R308" s="269">
        <f>Q308*H308</f>
        <v>0</v>
      </c>
      <c r="S308" s="269">
        <v>0</v>
      </c>
      <c r="T308" s="270">
        <f>S308*H308</f>
        <v>0</v>
      </c>
      <c r="AR308" s="271" t="s">
        <v>495</v>
      </c>
      <c r="AT308" s="271" t="s">
        <v>368</v>
      </c>
      <c r="AU308" s="271" t="s">
        <v>84</v>
      </c>
      <c r="AY308" s="53" t="s">
        <v>366</v>
      </c>
      <c r="BE308" s="179">
        <f>IF(N308="základná",J308,0)</f>
        <v>0</v>
      </c>
      <c r="BF308" s="179">
        <f>IF(N308="znížená",J308,0)</f>
        <v>0</v>
      </c>
      <c r="BG308" s="179">
        <f>IF(N308="zákl. prenesená",J308,0)</f>
        <v>0</v>
      </c>
      <c r="BH308" s="179">
        <f>IF(N308="zníž. prenesená",J308,0)</f>
        <v>0</v>
      </c>
      <c r="BI308" s="179">
        <f>IF(N308="nulová",J308,0)</f>
        <v>0</v>
      </c>
      <c r="BJ308" s="53" t="s">
        <v>90</v>
      </c>
      <c r="BK308" s="179">
        <f>ROUND(I308*H308,2)</f>
        <v>0</v>
      </c>
      <c r="BL308" s="53" t="s">
        <v>495</v>
      </c>
      <c r="BM308" s="271" t="s">
        <v>3802</v>
      </c>
    </row>
    <row r="309" spans="2:65" s="280" customFormat="1">
      <c r="B309" s="279"/>
      <c r="D309" s="274" t="s">
        <v>373</v>
      </c>
      <c r="E309" s="281" t="s">
        <v>1</v>
      </c>
      <c r="F309" s="282" t="s">
        <v>597</v>
      </c>
      <c r="H309" s="283">
        <v>30</v>
      </c>
      <c r="L309" s="279"/>
      <c r="M309" s="284"/>
      <c r="T309" s="285"/>
      <c r="AT309" s="281" t="s">
        <v>373</v>
      </c>
      <c r="AU309" s="281" t="s">
        <v>84</v>
      </c>
      <c r="AV309" s="280" t="s">
        <v>90</v>
      </c>
      <c r="AW309" s="280" t="s">
        <v>31</v>
      </c>
      <c r="AX309" s="280" t="s">
        <v>84</v>
      </c>
      <c r="AY309" s="281" t="s">
        <v>366</v>
      </c>
    </row>
    <row r="310" spans="2:65" s="273" customFormat="1">
      <c r="B310" s="272"/>
      <c r="D310" s="274" t="s">
        <v>373</v>
      </c>
      <c r="E310" s="275" t="s">
        <v>1</v>
      </c>
      <c r="F310" s="276" t="s">
        <v>7417</v>
      </c>
      <c r="H310" s="275" t="s">
        <v>1</v>
      </c>
      <c r="L310" s="272"/>
      <c r="M310" s="277"/>
      <c r="T310" s="278"/>
      <c r="AT310" s="275" t="s">
        <v>373</v>
      </c>
      <c r="AU310" s="275" t="s">
        <v>84</v>
      </c>
      <c r="AV310" s="273" t="s">
        <v>84</v>
      </c>
      <c r="AW310" s="273" t="s">
        <v>31</v>
      </c>
      <c r="AX310" s="273" t="s">
        <v>77</v>
      </c>
      <c r="AY310" s="275" t="s">
        <v>366</v>
      </c>
    </row>
    <row r="311" spans="2:65" s="273" customFormat="1" ht="33.75">
      <c r="B311" s="272"/>
      <c r="D311" s="274" t="s">
        <v>373</v>
      </c>
      <c r="E311" s="275" t="s">
        <v>1</v>
      </c>
      <c r="F311" s="276" t="s">
        <v>7418</v>
      </c>
      <c r="H311" s="275" t="s">
        <v>1</v>
      </c>
      <c r="L311" s="272"/>
      <c r="M311" s="277"/>
      <c r="T311" s="278"/>
      <c r="AT311" s="275" t="s">
        <v>373</v>
      </c>
      <c r="AU311" s="275" t="s">
        <v>84</v>
      </c>
      <c r="AV311" s="273" t="s">
        <v>84</v>
      </c>
      <c r="AW311" s="273" t="s">
        <v>31</v>
      </c>
      <c r="AX311" s="273" t="s">
        <v>77</v>
      </c>
      <c r="AY311" s="275" t="s">
        <v>366</v>
      </c>
    </row>
    <row r="312" spans="2:65" s="273" customFormat="1" ht="22.5">
      <c r="B312" s="272"/>
      <c r="D312" s="274" t="s">
        <v>373</v>
      </c>
      <c r="E312" s="275" t="s">
        <v>1</v>
      </c>
      <c r="F312" s="276" t="s">
        <v>7450</v>
      </c>
      <c r="H312" s="275" t="s">
        <v>1</v>
      </c>
      <c r="L312" s="272"/>
      <c r="M312" s="277"/>
      <c r="T312" s="278"/>
      <c r="AT312" s="275" t="s">
        <v>373</v>
      </c>
      <c r="AU312" s="275" t="s">
        <v>84</v>
      </c>
      <c r="AV312" s="273" t="s">
        <v>84</v>
      </c>
      <c r="AW312" s="273" t="s">
        <v>31</v>
      </c>
      <c r="AX312" s="273" t="s">
        <v>77</v>
      </c>
      <c r="AY312" s="275" t="s">
        <v>366</v>
      </c>
    </row>
    <row r="313" spans="2:65" s="74" customFormat="1" ht="16.5" customHeight="1">
      <c r="B313" s="73"/>
      <c r="C313" s="260" t="s">
        <v>2498</v>
      </c>
      <c r="D313" s="260" t="s">
        <v>368</v>
      </c>
      <c r="E313" s="261" t="s">
        <v>7451</v>
      </c>
      <c r="F313" s="262" t="s">
        <v>7452</v>
      </c>
      <c r="G313" s="263" t="s">
        <v>265</v>
      </c>
      <c r="H313" s="264">
        <v>34</v>
      </c>
      <c r="I313" s="26"/>
      <c r="J313" s="266">
        <f t="shared" ref="J313:J344" si="65">ROUND(I313*H313,2)</f>
        <v>0</v>
      </c>
      <c r="K313" s="267"/>
      <c r="L313" s="73"/>
      <c r="M313" s="27" t="s">
        <v>1</v>
      </c>
      <c r="N313" s="233" t="s">
        <v>43</v>
      </c>
      <c r="P313" s="269">
        <f t="shared" ref="P313:P344" si="66">O313*H313</f>
        <v>0</v>
      </c>
      <c r="Q313" s="269">
        <v>0</v>
      </c>
      <c r="R313" s="269">
        <f t="shared" ref="R313:R344" si="67">Q313*H313</f>
        <v>0</v>
      </c>
      <c r="S313" s="269">
        <v>0</v>
      </c>
      <c r="T313" s="270">
        <f t="shared" ref="T313:T344" si="68">S313*H313</f>
        <v>0</v>
      </c>
      <c r="AR313" s="271" t="s">
        <v>495</v>
      </c>
      <c r="AT313" s="271" t="s">
        <v>368</v>
      </c>
      <c r="AU313" s="271" t="s">
        <v>84</v>
      </c>
      <c r="AY313" s="53" t="s">
        <v>366</v>
      </c>
      <c r="BE313" s="179">
        <f t="shared" ref="BE313:BE344" si="69">IF(N313="základná",J313,0)</f>
        <v>0</v>
      </c>
      <c r="BF313" s="179">
        <f t="shared" ref="BF313:BF344" si="70">IF(N313="znížená",J313,0)</f>
        <v>0</v>
      </c>
      <c r="BG313" s="179">
        <f t="shared" ref="BG313:BG344" si="71">IF(N313="zákl. prenesená",J313,0)</f>
        <v>0</v>
      </c>
      <c r="BH313" s="179">
        <f t="shared" ref="BH313:BH344" si="72">IF(N313="zníž. prenesená",J313,0)</f>
        <v>0</v>
      </c>
      <c r="BI313" s="179">
        <f t="shared" ref="BI313:BI344" si="73">IF(N313="nulová",J313,0)</f>
        <v>0</v>
      </c>
      <c r="BJ313" s="53" t="s">
        <v>90</v>
      </c>
      <c r="BK313" s="179">
        <f t="shared" ref="BK313:BK344" si="74">ROUND(I313*H313,2)</f>
        <v>0</v>
      </c>
      <c r="BL313" s="53" t="s">
        <v>495</v>
      </c>
      <c r="BM313" s="271" t="s">
        <v>3811</v>
      </c>
    </row>
    <row r="314" spans="2:65" s="74" customFormat="1" ht="16.5" customHeight="1">
      <c r="B314" s="73"/>
      <c r="C314" s="260" t="s">
        <v>2525</v>
      </c>
      <c r="D314" s="260" t="s">
        <v>368</v>
      </c>
      <c r="E314" s="261" t="s">
        <v>7453</v>
      </c>
      <c r="F314" s="262" t="s">
        <v>7454</v>
      </c>
      <c r="G314" s="263" t="s">
        <v>265</v>
      </c>
      <c r="H314" s="264">
        <v>42</v>
      </c>
      <c r="I314" s="26"/>
      <c r="J314" s="266">
        <f t="shared" si="65"/>
        <v>0</v>
      </c>
      <c r="K314" s="267"/>
      <c r="L314" s="73"/>
      <c r="M314" s="27" t="s">
        <v>1</v>
      </c>
      <c r="N314" s="233" t="s">
        <v>43</v>
      </c>
      <c r="P314" s="269">
        <f t="shared" si="66"/>
        <v>0</v>
      </c>
      <c r="Q314" s="269">
        <v>0</v>
      </c>
      <c r="R314" s="269">
        <f t="shared" si="67"/>
        <v>0</v>
      </c>
      <c r="S314" s="269">
        <v>0</v>
      </c>
      <c r="T314" s="270">
        <f t="shared" si="68"/>
        <v>0</v>
      </c>
      <c r="AR314" s="271" t="s">
        <v>495</v>
      </c>
      <c r="AT314" s="271" t="s">
        <v>368</v>
      </c>
      <c r="AU314" s="271" t="s">
        <v>84</v>
      </c>
      <c r="AY314" s="53" t="s">
        <v>366</v>
      </c>
      <c r="BE314" s="179">
        <f t="shared" si="69"/>
        <v>0</v>
      </c>
      <c r="BF314" s="179">
        <f t="shared" si="70"/>
        <v>0</v>
      </c>
      <c r="BG314" s="179">
        <f t="shared" si="71"/>
        <v>0</v>
      </c>
      <c r="BH314" s="179">
        <f t="shared" si="72"/>
        <v>0</v>
      </c>
      <c r="BI314" s="179">
        <f t="shared" si="73"/>
        <v>0</v>
      </c>
      <c r="BJ314" s="53" t="s">
        <v>90</v>
      </c>
      <c r="BK314" s="179">
        <f t="shared" si="74"/>
        <v>0</v>
      </c>
      <c r="BL314" s="53" t="s">
        <v>495</v>
      </c>
      <c r="BM314" s="271" t="s">
        <v>3912</v>
      </c>
    </row>
    <row r="315" spans="2:65" s="74" customFormat="1" ht="16.5" customHeight="1">
      <c r="B315" s="73"/>
      <c r="C315" s="260" t="s">
        <v>2533</v>
      </c>
      <c r="D315" s="260" t="s">
        <v>368</v>
      </c>
      <c r="E315" s="261" t="s">
        <v>7455</v>
      </c>
      <c r="F315" s="262" t="s">
        <v>7456</v>
      </c>
      <c r="G315" s="263" t="s">
        <v>265</v>
      </c>
      <c r="H315" s="264">
        <v>196</v>
      </c>
      <c r="I315" s="26"/>
      <c r="J315" s="266">
        <f t="shared" si="65"/>
        <v>0</v>
      </c>
      <c r="K315" s="267"/>
      <c r="L315" s="73"/>
      <c r="M315" s="27" t="s">
        <v>1</v>
      </c>
      <c r="N315" s="233" t="s">
        <v>43</v>
      </c>
      <c r="P315" s="269">
        <f t="shared" si="66"/>
        <v>0</v>
      </c>
      <c r="Q315" s="269">
        <v>0</v>
      </c>
      <c r="R315" s="269">
        <f t="shared" si="67"/>
        <v>0</v>
      </c>
      <c r="S315" s="269">
        <v>0</v>
      </c>
      <c r="T315" s="270">
        <f t="shared" si="68"/>
        <v>0</v>
      </c>
      <c r="AR315" s="271" t="s">
        <v>495</v>
      </c>
      <c r="AT315" s="271" t="s">
        <v>368</v>
      </c>
      <c r="AU315" s="271" t="s">
        <v>84</v>
      </c>
      <c r="AY315" s="53" t="s">
        <v>366</v>
      </c>
      <c r="BE315" s="179">
        <f t="shared" si="69"/>
        <v>0</v>
      </c>
      <c r="BF315" s="179">
        <f t="shared" si="70"/>
        <v>0</v>
      </c>
      <c r="BG315" s="179">
        <f t="shared" si="71"/>
        <v>0</v>
      </c>
      <c r="BH315" s="179">
        <f t="shared" si="72"/>
        <v>0</v>
      </c>
      <c r="BI315" s="179">
        <f t="shared" si="73"/>
        <v>0</v>
      </c>
      <c r="BJ315" s="53" t="s">
        <v>90</v>
      </c>
      <c r="BK315" s="179">
        <f t="shared" si="74"/>
        <v>0</v>
      </c>
      <c r="BL315" s="53" t="s">
        <v>495</v>
      </c>
      <c r="BM315" s="271" t="s">
        <v>3990</v>
      </c>
    </row>
    <row r="316" spans="2:65" s="74" customFormat="1" ht="16.5" customHeight="1">
      <c r="B316" s="73"/>
      <c r="C316" s="260" t="s">
        <v>2540</v>
      </c>
      <c r="D316" s="260" t="s">
        <v>368</v>
      </c>
      <c r="E316" s="261" t="s">
        <v>7457</v>
      </c>
      <c r="F316" s="262" t="s">
        <v>7458</v>
      </c>
      <c r="G316" s="263" t="s">
        <v>265</v>
      </c>
      <c r="H316" s="264">
        <v>42</v>
      </c>
      <c r="I316" s="26"/>
      <c r="J316" s="266">
        <f t="shared" si="65"/>
        <v>0</v>
      </c>
      <c r="K316" s="267"/>
      <c r="L316" s="73"/>
      <c r="M316" s="27" t="s">
        <v>1</v>
      </c>
      <c r="N316" s="233" t="s">
        <v>43</v>
      </c>
      <c r="P316" s="269">
        <f t="shared" si="66"/>
        <v>0</v>
      </c>
      <c r="Q316" s="269">
        <v>0</v>
      </c>
      <c r="R316" s="269">
        <f t="shared" si="67"/>
        <v>0</v>
      </c>
      <c r="S316" s="269">
        <v>0</v>
      </c>
      <c r="T316" s="270">
        <f t="shared" si="68"/>
        <v>0</v>
      </c>
      <c r="AR316" s="271" t="s">
        <v>495</v>
      </c>
      <c r="AT316" s="271" t="s">
        <v>368</v>
      </c>
      <c r="AU316" s="271" t="s">
        <v>84</v>
      </c>
      <c r="AY316" s="53" t="s">
        <v>366</v>
      </c>
      <c r="BE316" s="179">
        <f t="shared" si="69"/>
        <v>0</v>
      </c>
      <c r="BF316" s="179">
        <f t="shared" si="70"/>
        <v>0</v>
      </c>
      <c r="BG316" s="179">
        <f t="shared" si="71"/>
        <v>0</v>
      </c>
      <c r="BH316" s="179">
        <f t="shared" si="72"/>
        <v>0</v>
      </c>
      <c r="BI316" s="179">
        <f t="shared" si="73"/>
        <v>0</v>
      </c>
      <c r="BJ316" s="53" t="s">
        <v>90</v>
      </c>
      <c r="BK316" s="179">
        <f t="shared" si="74"/>
        <v>0</v>
      </c>
      <c r="BL316" s="53" t="s">
        <v>495</v>
      </c>
      <c r="BM316" s="271" t="s">
        <v>3998</v>
      </c>
    </row>
    <row r="317" spans="2:65" s="74" customFormat="1" ht="16.5" customHeight="1">
      <c r="B317" s="73"/>
      <c r="C317" s="260" t="s">
        <v>2561</v>
      </c>
      <c r="D317" s="260" t="s">
        <v>368</v>
      </c>
      <c r="E317" s="261" t="s">
        <v>7459</v>
      </c>
      <c r="F317" s="262" t="s">
        <v>7460</v>
      </c>
      <c r="G317" s="263" t="s">
        <v>265</v>
      </c>
      <c r="H317" s="264">
        <v>102</v>
      </c>
      <c r="I317" s="26"/>
      <c r="J317" s="266">
        <f t="shared" si="65"/>
        <v>0</v>
      </c>
      <c r="K317" s="267"/>
      <c r="L317" s="73"/>
      <c r="M317" s="27" t="s">
        <v>1</v>
      </c>
      <c r="N317" s="233" t="s">
        <v>43</v>
      </c>
      <c r="P317" s="269">
        <f t="shared" si="66"/>
        <v>0</v>
      </c>
      <c r="Q317" s="269">
        <v>0</v>
      </c>
      <c r="R317" s="269">
        <f t="shared" si="67"/>
        <v>0</v>
      </c>
      <c r="S317" s="269">
        <v>0</v>
      </c>
      <c r="T317" s="270">
        <f t="shared" si="68"/>
        <v>0</v>
      </c>
      <c r="AR317" s="271" t="s">
        <v>495</v>
      </c>
      <c r="AT317" s="271" t="s">
        <v>368</v>
      </c>
      <c r="AU317" s="271" t="s">
        <v>84</v>
      </c>
      <c r="AY317" s="53" t="s">
        <v>366</v>
      </c>
      <c r="BE317" s="179">
        <f t="shared" si="69"/>
        <v>0</v>
      </c>
      <c r="BF317" s="179">
        <f t="shared" si="70"/>
        <v>0</v>
      </c>
      <c r="BG317" s="179">
        <f t="shared" si="71"/>
        <v>0</v>
      </c>
      <c r="BH317" s="179">
        <f t="shared" si="72"/>
        <v>0</v>
      </c>
      <c r="BI317" s="179">
        <f t="shared" si="73"/>
        <v>0</v>
      </c>
      <c r="BJ317" s="53" t="s">
        <v>90</v>
      </c>
      <c r="BK317" s="179">
        <f t="shared" si="74"/>
        <v>0</v>
      </c>
      <c r="BL317" s="53" t="s">
        <v>495</v>
      </c>
      <c r="BM317" s="271" t="s">
        <v>4009</v>
      </c>
    </row>
    <row r="318" spans="2:65" s="74" customFormat="1" ht="16.5" customHeight="1">
      <c r="B318" s="73"/>
      <c r="C318" s="260" t="s">
        <v>2565</v>
      </c>
      <c r="D318" s="260" t="s">
        <v>368</v>
      </c>
      <c r="E318" s="261" t="s">
        <v>7461</v>
      </c>
      <c r="F318" s="262" t="s">
        <v>7462</v>
      </c>
      <c r="G318" s="263" t="s">
        <v>265</v>
      </c>
      <c r="H318" s="264">
        <v>70</v>
      </c>
      <c r="I318" s="26"/>
      <c r="J318" s="266">
        <f t="shared" si="65"/>
        <v>0</v>
      </c>
      <c r="K318" s="267"/>
      <c r="L318" s="73"/>
      <c r="M318" s="27" t="s">
        <v>1</v>
      </c>
      <c r="N318" s="233" t="s">
        <v>43</v>
      </c>
      <c r="P318" s="269">
        <f t="shared" si="66"/>
        <v>0</v>
      </c>
      <c r="Q318" s="269">
        <v>0</v>
      </c>
      <c r="R318" s="269">
        <f t="shared" si="67"/>
        <v>0</v>
      </c>
      <c r="S318" s="269">
        <v>0</v>
      </c>
      <c r="T318" s="270">
        <f t="shared" si="68"/>
        <v>0</v>
      </c>
      <c r="AR318" s="271" t="s">
        <v>495</v>
      </c>
      <c r="AT318" s="271" t="s">
        <v>368</v>
      </c>
      <c r="AU318" s="271" t="s">
        <v>84</v>
      </c>
      <c r="AY318" s="53" t="s">
        <v>366</v>
      </c>
      <c r="BE318" s="179">
        <f t="shared" si="69"/>
        <v>0</v>
      </c>
      <c r="BF318" s="179">
        <f t="shared" si="70"/>
        <v>0</v>
      </c>
      <c r="BG318" s="179">
        <f t="shared" si="71"/>
        <v>0</v>
      </c>
      <c r="BH318" s="179">
        <f t="shared" si="72"/>
        <v>0</v>
      </c>
      <c r="BI318" s="179">
        <f t="shared" si="73"/>
        <v>0</v>
      </c>
      <c r="BJ318" s="53" t="s">
        <v>90</v>
      </c>
      <c r="BK318" s="179">
        <f t="shared" si="74"/>
        <v>0</v>
      </c>
      <c r="BL318" s="53" t="s">
        <v>495</v>
      </c>
      <c r="BM318" s="271" t="s">
        <v>4119</v>
      </c>
    </row>
    <row r="319" spans="2:65" s="74" customFormat="1" ht="16.5" customHeight="1">
      <c r="B319" s="73"/>
      <c r="C319" s="260" t="s">
        <v>2570</v>
      </c>
      <c r="D319" s="260" t="s">
        <v>368</v>
      </c>
      <c r="E319" s="261" t="s">
        <v>7463</v>
      </c>
      <c r="F319" s="262" t="s">
        <v>7464</v>
      </c>
      <c r="G319" s="263" t="s">
        <v>630</v>
      </c>
      <c r="H319" s="264">
        <v>12</v>
      </c>
      <c r="I319" s="26"/>
      <c r="J319" s="266">
        <f t="shared" si="65"/>
        <v>0</v>
      </c>
      <c r="K319" s="267"/>
      <c r="L319" s="73"/>
      <c r="M319" s="27" t="s">
        <v>1</v>
      </c>
      <c r="N319" s="233" t="s">
        <v>43</v>
      </c>
      <c r="P319" s="269">
        <f t="shared" si="66"/>
        <v>0</v>
      </c>
      <c r="Q319" s="269">
        <v>0</v>
      </c>
      <c r="R319" s="269">
        <f t="shared" si="67"/>
        <v>0</v>
      </c>
      <c r="S319" s="269">
        <v>0</v>
      </c>
      <c r="T319" s="270">
        <f t="shared" si="68"/>
        <v>0</v>
      </c>
      <c r="AR319" s="271" t="s">
        <v>495</v>
      </c>
      <c r="AT319" s="271" t="s">
        <v>368</v>
      </c>
      <c r="AU319" s="271" t="s">
        <v>84</v>
      </c>
      <c r="AY319" s="53" t="s">
        <v>366</v>
      </c>
      <c r="BE319" s="179">
        <f t="shared" si="69"/>
        <v>0</v>
      </c>
      <c r="BF319" s="179">
        <f t="shared" si="70"/>
        <v>0</v>
      </c>
      <c r="BG319" s="179">
        <f t="shared" si="71"/>
        <v>0</v>
      </c>
      <c r="BH319" s="179">
        <f t="shared" si="72"/>
        <v>0</v>
      </c>
      <c r="BI319" s="179">
        <f t="shared" si="73"/>
        <v>0</v>
      </c>
      <c r="BJ319" s="53" t="s">
        <v>90</v>
      </c>
      <c r="BK319" s="179">
        <f t="shared" si="74"/>
        <v>0</v>
      </c>
      <c r="BL319" s="53" t="s">
        <v>495</v>
      </c>
      <c r="BM319" s="271" t="s">
        <v>4130</v>
      </c>
    </row>
    <row r="320" spans="2:65" s="74" customFormat="1" ht="16.5" customHeight="1">
      <c r="B320" s="73"/>
      <c r="C320" s="260" t="s">
        <v>2574</v>
      </c>
      <c r="D320" s="260" t="s">
        <v>368</v>
      </c>
      <c r="E320" s="261" t="s">
        <v>7465</v>
      </c>
      <c r="F320" s="262" t="s">
        <v>7466</v>
      </c>
      <c r="G320" s="263" t="s">
        <v>630</v>
      </c>
      <c r="H320" s="264">
        <v>4</v>
      </c>
      <c r="I320" s="26"/>
      <c r="J320" s="266">
        <f t="shared" si="65"/>
        <v>0</v>
      </c>
      <c r="K320" s="267"/>
      <c r="L320" s="73"/>
      <c r="M320" s="27" t="s">
        <v>1</v>
      </c>
      <c r="N320" s="233" t="s">
        <v>43</v>
      </c>
      <c r="P320" s="269">
        <f t="shared" si="66"/>
        <v>0</v>
      </c>
      <c r="Q320" s="269">
        <v>0</v>
      </c>
      <c r="R320" s="269">
        <f t="shared" si="67"/>
        <v>0</v>
      </c>
      <c r="S320" s="269">
        <v>0</v>
      </c>
      <c r="T320" s="270">
        <f t="shared" si="68"/>
        <v>0</v>
      </c>
      <c r="AR320" s="271" t="s">
        <v>495</v>
      </c>
      <c r="AT320" s="271" t="s">
        <v>368</v>
      </c>
      <c r="AU320" s="271" t="s">
        <v>84</v>
      </c>
      <c r="AY320" s="53" t="s">
        <v>366</v>
      </c>
      <c r="BE320" s="179">
        <f t="shared" si="69"/>
        <v>0</v>
      </c>
      <c r="BF320" s="179">
        <f t="shared" si="70"/>
        <v>0</v>
      </c>
      <c r="BG320" s="179">
        <f t="shared" si="71"/>
        <v>0</v>
      </c>
      <c r="BH320" s="179">
        <f t="shared" si="72"/>
        <v>0</v>
      </c>
      <c r="BI320" s="179">
        <f t="shared" si="73"/>
        <v>0</v>
      </c>
      <c r="BJ320" s="53" t="s">
        <v>90</v>
      </c>
      <c r="BK320" s="179">
        <f t="shared" si="74"/>
        <v>0</v>
      </c>
      <c r="BL320" s="53" t="s">
        <v>495</v>
      </c>
      <c r="BM320" s="271" t="s">
        <v>4139</v>
      </c>
    </row>
    <row r="321" spans="2:65" s="74" customFormat="1" ht="16.5" customHeight="1">
      <c r="B321" s="73"/>
      <c r="C321" s="260" t="s">
        <v>2578</v>
      </c>
      <c r="D321" s="260" t="s">
        <v>368</v>
      </c>
      <c r="E321" s="261" t="s">
        <v>7467</v>
      </c>
      <c r="F321" s="262" t="s">
        <v>7468</v>
      </c>
      <c r="G321" s="263" t="s">
        <v>630</v>
      </c>
      <c r="H321" s="264">
        <v>24</v>
      </c>
      <c r="I321" s="26"/>
      <c r="J321" s="266">
        <f t="shared" si="65"/>
        <v>0</v>
      </c>
      <c r="K321" s="267"/>
      <c r="L321" s="73"/>
      <c r="M321" s="27" t="s">
        <v>1</v>
      </c>
      <c r="N321" s="233" t="s">
        <v>43</v>
      </c>
      <c r="P321" s="269">
        <f t="shared" si="66"/>
        <v>0</v>
      </c>
      <c r="Q321" s="269">
        <v>0</v>
      </c>
      <c r="R321" s="269">
        <f t="shared" si="67"/>
        <v>0</v>
      </c>
      <c r="S321" s="269">
        <v>0</v>
      </c>
      <c r="T321" s="270">
        <f t="shared" si="68"/>
        <v>0</v>
      </c>
      <c r="AR321" s="271" t="s">
        <v>495</v>
      </c>
      <c r="AT321" s="271" t="s">
        <v>368</v>
      </c>
      <c r="AU321" s="271" t="s">
        <v>84</v>
      </c>
      <c r="AY321" s="53" t="s">
        <v>366</v>
      </c>
      <c r="BE321" s="179">
        <f t="shared" si="69"/>
        <v>0</v>
      </c>
      <c r="BF321" s="179">
        <f t="shared" si="70"/>
        <v>0</v>
      </c>
      <c r="BG321" s="179">
        <f t="shared" si="71"/>
        <v>0</v>
      </c>
      <c r="BH321" s="179">
        <f t="shared" si="72"/>
        <v>0</v>
      </c>
      <c r="BI321" s="179">
        <f t="shared" si="73"/>
        <v>0</v>
      </c>
      <c r="BJ321" s="53" t="s">
        <v>90</v>
      </c>
      <c r="BK321" s="179">
        <f t="shared" si="74"/>
        <v>0</v>
      </c>
      <c r="BL321" s="53" t="s">
        <v>495</v>
      </c>
      <c r="BM321" s="271" t="s">
        <v>4150</v>
      </c>
    </row>
    <row r="322" spans="2:65" s="74" customFormat="1" ht="16.5" customHeight="1">
      <c r="B322" s="73"/>
      <c r="C322" s="260" t="s">
        <v>2582</v>
      </c>
      <c r="D322" s="260" t="s">
        <v>368</v>
      </c>
      <c r="E322" s="261" t="s">
        <v>7469</v>
      </c>
      <c r="F322" s="262" t="s">
        <v>7470</v>
      </c>
      <c r="G322" s="263" t="s">
        <v>630</v>
      </c>
      <c r="H322" s="264">
        <v>2</v>
      </c>
      <c r="I322" s="26"/>
      <c r="J322" s="266">
        <f t="shared" si="65"/>
        <v>0</v>
      </c>
      <c r="K322" s="267"/>
      <c r="L322" s="73"/>
      <c r="M322" s="27" t="s">
        <v>1</v>
      </c>
      <c r="N322" s="233" t="s">
        <v>43</v>
      </c>
      <c r="P322" s="269">
        <f t="shared" si="66"/>
        <v>0</v>
      </c>
      <c r="Q322" s="269">
        <v>0</v>
      </c>
      <c r="R322" s="269">
        <f t="shared" si="67"/>
        <v>0</v>
      </c>
      <c r="S322" s="269">
        <v>0</v>
      </c>
      <c r="T322" s="270">
        <f t="shared" si="68"/>
        <v>0</v>
      </c>
      <c r="AR322" s="271" t="s">
        <v>495</v>
      </c>
      <c r="AT322" s="271" t="s">
        <v>368</v>
      </c>
      <c r="AU322" s="271" t="s">
        <v>84</v>
      </c>
      <c r="AY322" s="53" t="s">
        <v>366</v>
      </c>
      <c r="BE322" s="179">
        <f t="shared" si="69"/>
        <v>0</v>
      </c>
      <c r="BF322" s="179">
        <f t="shared" si="70"/>
        <v>0</v>
      </c>
      <c r="BG322" s="179">
        <f t="shared" si="71"/>
        <v>0</v>
      </c>
      <c r="BH322" s="179">
        <f t="shared" si="72"/>
        <v>0</v>
      </c>
      <c r="BI322" s="179">
        <f t="shared" si="73"/>
        <v>0</v>
      </c>
      <c r="BJ322" s="53" t="s">
        <v>90</v>
      </c>
      <c r="BK322" s="179">
        <f t="shared" si="74"/>
        <v>0</v>
      </c>
      <c r="BL322" s="53" t="s">
        <v>495</v>
      </c>
      <c r="BM322" s="271" t="s">
        <v>4159</v>
      </c>
    </row>
    <row r="323" spans="2:65" s="74" customFormat="1" ht="16.5" customHeight="1">
      <c r="B323" s="73"/>
      <c r="C323" s="260" t="s">
        <v>2586</v>
      </c>
      <c r="D323" s="260" t="s">
        <v>368</v>
      </c>
      <c r="E323" s="261" t="s">
        <v>7471</v>
      </c>
      <c r="F323" s="262" t="s">
        <v>7472</v>
      </c>
      <c r="G323" s="263" t="s">
        <v>630</v>
      </c>
      <c r="H323" s="264">
        <v>2</v>
      </c>
      <c r="I323" s="26"/>
      <c r="J323" s="266">
        <f t="shared" si="65"/>
        <v>0</v>
      </c>
      <c r="K323" s="267"/>
      <c r="L323" s="73"/>
      <c r="M323" s="27" t="s">
        <v>1</v>
      </c>
      <c r="N323" s="233" t="s">
        <v>43</v>
      </c>
      <c r="P323" s="269">
        <f t="shared" si="66"/>
        <v>0</v>
      </c>
      <c r="Q323" s="269">
        <v>0</v>
      </c>
      <c r="R323" s="269">
        <f t="shared" si="67"/>
        <v>0</v>
      </c>
      <c r="S323" s="269">
        <v>0</v>
      </c>
      <c r="T323" s="270">
        <f t="shared" si="68"/>
        <v>0</v>
      </c>
      <c r="AR323" s="271" t="s">
        <v>495</v>
      </c>
      <c r="AT323" s="271" t="s">
        <v>368</v>
      </c>
      <c r="AU323" s="271" t="s">
        <v>84</v>
      </c>
      <c r="AY323" s="53" t="s">
        <v>366</v>
      </c>
      <c r="BE323" s="179">
        <f t="shared" si="69"/>
        <v>0</v>
      </c>
      <c r="BF323" s="179">
        <f t="shared" si="70"/>
        <v>0</v>
      </c>
      <c r="BG323" s="179">
        <f t="shared" si="71"/>
        <v>0</v>
      </c>
      <c r="BH323" s="179">
        <f t="shared" si="72"/>
        <v>0</v>
      </c>
      <c r="BI323" s="179">
        <f t="shared" si="73"/>
        <v>0</v>
      </c>
      <c r="BJ323" s="53" t="s">
        <v>90</v>
      </c>
      <c r="BK323" s="179">
        <f t="shared" si="74"/>
        <v>0</v>
      </c>
      <c r="BL323" s="53" t="s">
        <v>495</v>
      </c>
      <c r="BM323" s="271" t="s">
        <v>4167</v>
      </c>
    </row>
    <row r="324" spans="2:65" s="74" customFormat="1" ht="16.5" customHeight="1">
      <c r="B324" s="73"/>
      <c r="C324" s="260" t="s">
        <v>2590</v>
      </c>
      <c r="D324" s="260" t="s">
        <v>368</v>
      </c>
      <c r="E324" s="261" t="s">
        <v>7473</v>
      </c>
      <c r="F324" s="262" t="s">
        <v>7474</v>
      </c>
      <c r="G324" s="263" t="s">
        <v>630</v>
      </c>
      <c r="H324" s="264">
        <v>16</v>
      </c>
      <c r="I324" s="26"/>
      <c r="J324" s="266">
        <f t="shared" si="65"/>
        <v>0</v>
      </c>
      <c r="K324" s="267"/>
      <c r="L324" s="73"/>
      <c r="M324" s="27" t="s">
        <v>1</v>
      </c>
      <c r="N324" s="233" t="s">
        <v>43</v>
      </c>
      <c r="P324" s="269">
        <f t="shared" si="66"/>
        <v>0</v>
      </c>
      <c r="Q324" s="269">
        <v>0</v>
      </c>
      <c r="R324" s="269">
        <f t="shared" si="67"/>
        <v>0</v>
      </c>
      <c r="S324" s="269">
        <v>0</v>
      </c>
      <c r="T324" s="270">
        <f t="shared" si="68"/>
        <v>0</v>
      </c>
      <c r="AR324" s="271" t="s">
        <v>495</v>
      </c>
      <c r="AT324" s="271" t="s">
        <v>368</v>
      </c>
      <c r="AU324" s="271" t="s">
        <v>84</v>
      </c>
      <c r="AY324" s="53" t="s">
        <v>366</v>
      </c>
      <c r="BE324" s="179">
        <f t="shared" si="69"/>
        <v>0</v>
      </c>
      <c r="BF324" s="179">
        <f t="shared" si="70"/>
        <v>0</v>
      </c>
      <c r="BG324" s="179">
        <f t="shared" si="71"/>
        <v>0</v>
      </c>
      <c r="BH324" s="179">
        <f t="shared" si="72"/>
        <v>0</v>
      </c>
      <c r="BI324" s="179">
        <f t="shared" si="73"/>
        <v>0</v>
      </c>
      <c r="BJ324" s="53" t="s">
        <v>90</v>
      </c>
      <c r="BK324" s="179">
        <f t="shared" si="74"/>
        <v>0</v>
      </c>
      <c r="BL324" s="53" t="s">
        <v>495</v>
      </c>
      <c r="BM324" s="271" t="s">
        <v>4177</v>
      </c>
    </row>
    <row r="325" spans="2:65" s="74" customFormat="1" ht="16.5" customHeight="1">
      <c r="B325" s="73"/>
      <c r="C325" s="260" t="s">
        <v>2594</v>
      </c>
      <c r="D325" s="260" t="s">
        <v>368</v>
      </c>
      <c r="E325" s="261" t="s">
        <v>7475</v>
      </c>
      <c r="F325" s="262" t="s">
        <v>7476</v>
      </c>
      <c r="G325" s="263" t="s">
        <v>630</v>
      </c>
      <c r="H325" s="264">
        <v>10</v>
      </c>
      <c r="I325" s="26"/>
      <c r="J325" s="266">
        <f t="shared" si="65"/>
        <v>0</v>
      </c>
      <c r="K325" s="267"/>
      <c r="L325" s="73"/>
      <c r="M325" s="27" t="s">
        <v>1</v>
      </c>
      <c r="N325" s="233" t="s">
        <v>43</v>
      </c>
      <c r="P325" s="269">
        <f t="shared" si="66"/>
        <v>0</v>
      </c>
      <c r="Q325" s="269">
        <v>0</v>
      </c>
      <c r="R325" s="269">
        <f t="shared" si="67"/>
        <v>0</v>
      </c>
      <c r="S325" s="269">
        <v>0</v>
      </c>
      <c r="T325" s="270">
        <f t="shared" si="68"/>
        <v>0</v>
      </c>
      <c r="AR325" s="271" t="s">
        <v>495</v>
      </c>
      <c r="AT325" s="271" t="s">
        <v>368</v>
      </c>
      <c r="AU325" s="271" t="s">
        <v>84</v>
      </c>
      <c r="AY325" s="53" t="s">
        <v>366</v>
      </c>
      <c r="BE325" s="179">
        <f t="shared" si="69"/>
        <v>0</v>
      </c>
      <c r="BF325" s="179">
        <f t="shared" si="70"/>
        <v>0</v>
      </c>
      <c r="BG325" s="179">
        <f t="shared" si="71"/>
        <v>0</v>
      </c>
      <c r="BH325" s="179">
        <f t="shared" si="72"/>
        <v>0</v>
      </c>
      <c r="BI325" s="179">
        <f t="shared" si="73"/>
        <v>0</v>
      </c>
      <c r="BJ325" s="53" t="s">
        <v>90</v>
      </c>
      <c r="BK325" s="179">
        <f t="shared" si="74"/>
        <v>0</v>
      </c>
      <c r="BL325" s="53" t="s">
        <v>495</v>
      </c>
      <c r="BM325" s="271" t="s">
        <v>4189</v>
      </c>
    </row>
    <row r="326" spans="2:65" s="74" customFormat="1" ht="16.5" customHeight="1">
      <c r="B326" s="73"/>
      <c r="C326" s="260" t="s">
        <v>2598</v>
      </c>
      <c r="D326" s="260" t="s">
        <v>368</v>
      </c>
      <c r="E326" s="261" t="s">
        <v>7477</v>
      </c>
      <c r="F326" s="262" t="s">
        <v>7478</v>
      </c>
      <c r="G326" s="263" t="s">
        <v>630</v>
      </c>
      <c r="H326" s="264">
        <v>16</v>
      </c>
      <c r="I326" s="26"/>
      <c r="J326" s="266">
        <f t="shared" si="65"/>
        <v>0</v>
      </c>
      <c r="K326" s="267"/>
      <c r="L326" s="73"/>
      <c r="M326" s="27" t="s">
        <v>1</v>
      </c>
      <c r="N326" s="233" t="s">
        <v>43</v>
      </c>
      <c r="P326" s="269">
        <f t="shared" si="66"/>
        <v>0</v>
      </c>
      <c r="Q326" s="269">
        <v>0</v>
      </c>
      <c r="R326" s="269">
        <f t="shared" si="67"/>
        <v>0</v>
      </c>
      <c r="S326" s="269">
        <v>0</v>
      </c>
      <c r="T326" s="270">
        <f t="shared" si="68"/>
        <v>0</v>
      </c>
      <c r="AR326" s="271" t="s">
        <v>495</v>
      </c>
      <c r="AT326" s="271" t="s">
        <v>368</v>
      </c>
      <c r="AU326" s="271" t="s">
        <v>84</v>
      </c>
      <c r="AY326" s="53" t="s">
        <v>366</v>
      </c>
      <c r="BE326" s="179">
        <f t="shared" si="69"/>
        <v>0</v>
      </c>
      <c r="BF326" s="179">
        <f t="shared" si="70"/>
        <v>0</v>
      </c>
      <c r="BG326" s="179">
        <f t="shared" si="71"/>
        <v>0</v>
      </c>
      <c r="BH326" s="179">
        <f t="shared" si="72"/>
        <v>0</v>
      </c>
      <c r="BI326" s="179">
        <f t="shared" si="73"/>
        <v>0</v>
      </c>
      <c r="BJ326" s="53" t="s">
        <v>90</v>
      </c>
      <c r="BK326" s="179">
        <f t="shared" si="74"/>
        <v>0</v>
      </c>
      <c r="BL326" s="53" t="s">
        <v>495</v>
      </c>
      <c r="BM326" s="271" t="s">
        <v>4197</v>
      </c>
    </row>
    <row r="327" spans="2:65" s="74" customFormat="1" ht="16.5" customHeight="1">
      <c r="B327" s="73"/>
      <c r="C327" s="260" t="s">
        <v>2602</v>
      </c>
      <c r="D327" s="260" t="s">
        <v>368</v>
      </c>
      <c r="E327" s="261" t="s">
        <v>7479</v>
      </c>
      <c r="F327" s="262" t="s">
        <v>7480</v>
      </c>
      <c r="G327" s="263" t="s">
        <v>630</v>
      </c>
      <c r="H327" s="264">
        <v>90</v>
      </c>
      <c r="I327" s="26"/>
      <c r="J327" s="266">
        <f t="shared" si="65"/>
        <v>0</v>
      </c>
      <c r="K327" s="267"/>
      <c r="L327" s="73"/>
      <c r="M327" s="27" t="s">
        <v>1</v>
      </c>
      <c r="N327" s="233" t="s">
        <v>43</v>
      </c>
      <c r="P327" s="269">
        <f t="shared" si="66"/>
        <v>0</v>
      </c>
      <c r="Q327" s="269">
        <v>0</v>
      </c>
      <c r="R327" s="269">
        <f t="shared" si="67"/>
        <v>0</v>
      </c>
      <c r="S327" s="269">
        <v>0</v>
      </c>
      <c r="T327" s="270">
        <f t="shared" si="68"/>
        <v>0</v>
      </c>
      <c r="AR327" s="271" t="s">
        <v>495</v>
      </c>
      <c r="AT327" s="271" t="s">
        <v>368</v>
      </c>
      <c r="AU327" s="271" t="s">
        <v>84</v>
      </c>
      <c r="AY327" s="53" t="s">
        <v>366</v>
      </c>
      <c r="BE327" s="179">
        <f t="shared" si="69"/>
        <v>0</v>
      </c>
      <c r="BF327" s="179">
        <f t="shared" si="70"/>
        <v>0</v>
      </c>
      <c r="BG327" s="179">
        <f t="shared" si="71"/>
        <v>0</v>
      </c>
      <c r="BH327" s="179">
        <f t="shared" si="72"/>
        <v>0</v>
      </c>
      <c r="BI327" s="179">
        <f t="shared" si="73"/>
        <v>0</v>
      </c>
      <c r="BJ327" s="53" t="s">
        <v>90</v>
      </c>
      <c r="BK327" s="179">
        <f t="shared" si="74"/>
        <v>0</v>
      </c>
      <c r="BL327" s="53" t="s">
        <v>495</v>
      </c>
      <c r="BM327" s="271" t="s">
        <v>4206</v>
      </c>
    </row>
    <row r="328" spans="2:65" s="74" customFormat="1" ht="16.5" customHeight="1">
      <c r="B328" s="73"/>
      <c r="C328" s="260" t="s">
        <v>2606</v>
      </c>
      <c r="D328" s="260" t="s">
        <v>368</v>
      </c>
      <c r="E328" s="261" t="s">
        <v>7481</v>
      </c>
      <c r="F328" s="262" t="s">
        <v>7482</v>
      </c>
      <c r="G328" s="263" t="s">
        <v>630</v>
      </c>
      <c r="H328" s="264">
        <v>22</v>
      </c>
      <c r="I328" s="26"/>
      <c r="J328" s="266">
        <f t="shared" si="65"/>
        <v>0</v>
      </c>
      <c r="K328" s="267"/>
      <c r="L328" s="73"/>
      <c r="M328" s="27" t="s">
        <v>1</v>
      </c>
      <c r="N328" s="233" t="s">
        <v>43</v>
      </c>
      <c r="P328" s="269">
        <f t="shared" si="66"/>
        <v>0</v>
      </c>
      <c r="Q328" s="269">
        <v>0</v>
      </c>
      <c r="R328" s="269">
        <f t="shared" si="67"/>
        <v>0</v>
      </c>
      <c r="S328" s="269">
        <v>0</v>
      </c>
      <c r="T328" s="270">
        <f t="shared" si="68"/>
        <v>0</v>
      </c>
      <c r="AR328" s="271" t="s">
        <v>495</v>
      </c>
      <c r="AT328" s="271" t="s">
        <v>368</v>
      </c>
      <c r="AU328" s="271" t="s">
        <v>84</v>
      </c>
      <c r="AY328" s="53" t="s">
        <v>366</v>
      </c>
      <c r="BE328" s="179">
        <f t="shared" si="69"/>
        <v>0</v>
      </c>
      <c r="BF328" s="179">
        <f t="shared" si="70"/>
        <v>0</v>
      </c>
      <c r="BG328" s="179">
        <f t="shared" si="71"/>
        <v>0</v>
      </c>
      <c r="BH328" s="179">
        <f t="shared" si="72"/>
        <v>0</v>
      </c>
      <c r="BI328" s="179">
        <f t="shared" si="73"/>
        <v>0</v>
      </c>
      <c r="BJ328" s="53" t="s">
        <v>90</v>
      </c>
      <c r="BK328" s="179">
        <f t="shared" si="74"/>
        <v>0</v>
      </c>
      <c r="BL328" s="53" t="s">
        <v>495</v>
      </c>
      <c r="BM328" s="271" t="s">
        <v>4215</v>
      </c>
    </row>
    <row r="329" spans="2:65" s="74" customFormat="1" ht="16.5" customHeight="1">
      <c r="B329" s="73"/>
      <c r="C329" s="260" t="s">
        <v>2611</v>
      </c>
      <c r="D329" s="260" t="s">
        <v>368</v>
      </c>
      <c r="E329" s="261" t="s">
        <v>7483</v>
      </c>
      <c r="F329" s="262" t="s">
        <v>7484</v>
      </c>
      <c r="G329" s="263" t="s">
        <v>630</v>
      </c>
      <c r="H329" s="264">
        <v>34</v>
      </c>
      <c r="I329" s="26"/>
      <c r="J329" s="266">
        <f t="shared" si="65"/>
        <v>0</v>
      </c>
      <c r="K329" s="267"/>
      <c r="L329" s="73"/>
      <c r="M329" s="27" t="s">
        <v>1</v>
      </c>
      <c r="N329" s="233" t="s">
        <v>43</v>
      </c>
      <c r="P329" s="269">
        <f t="shared" si="66"/>
        <v>0</v>
      </c>
      <c r="Q329" s="269">
        <v>0</v>
      </c>
      <c r="R329" s="269">
        <f t="shared" si="67"/>
        <v>0</v>
      </c>
      <c r="S329" s="269">
        <v>0</v>
      </c>
      <c r="T329" s="270">
        <f t="shared" si="68"/>
        <v>0</v>
      </c>
      <c r="AR329" s="271" t="s">
        <v>495</v>
      </c>
      <c r="AT329" s="271" t="s">
        <v>368</v>
      </c>
      <c r="AU329" s="271" t="s">
        <v>84</v>
      </c>
      <c r="AY329" s="53" t="s">
        <v>366</v>
      </c>
      <c r="BE329" s="179">
        <f t="shared" si="69"/>
        <v>0</v>
      </c>
      <c r="BF329" s="179">
        <f t="shared" si="70"/>
        <v>0</v>
      </c>
      <c r="BG329" s="179">
        <f t="shared" si="71"/>
        <v>0</v>
      </c>
      <c r="BH329" s="179">
        <f t="shared" si="72"/>
        <v>0</v>
      </c>
      <c r="BI329" s="179">
        <f t="shared" si="73"/>
        <v>0</v>
      </c>
      <c r="BJ329" s="53" t="s">
        <v>90</v>
      </c>
      <c r="BK329" s="179">
        <f t="shared" si="74"/>
        <v>0</v>
      </c>
      <c r="BL329" s="53" t="s">
        <v>495</v>
      </c>
      <c r="BM329" s="271" t="s">
        <v>4235</v>
      </c>
    </row>
    <row r="330" spans="2:65" s="74" customFormat="1" ht="16.5" customHeight="1">
      <c r="B330" s="73"/>
      <c r="C330" s="260" t="s">
        <v>2615</v>
      </c>
      <c r="D330" s="260" t="s">
        <v>368</v>
      </c>
      <c r="E330" s="261" t="s">
        <v>7485</v>
      </c>
      <c r="F330" s="262" t="s">
        <v>7486</v>
      </c>
      <c r="G330" s="263" t="s">
        <v>630</v>
      </c>
      <c r="H330" s="264">
        <v>34</v>
      </c>
      <c r="I330" s="26"/>
      <c r="J330" s="266">
        <f t="shared" si="65"/>
        <v>0</v>
      </c>
      <c r="K330" s="267"/>
      <c r="L330" s="73"/>
      <c r="M330" s="27" t="s">
        <v>1</v>
      </c>
      <c r="N330" s="233" t="s">
        <v>43</v>
      </c>
      <c r="P330" s="269">
        <f t="shared" si="66"/>
        <v>0</v>
      </c>
      <c r="Q330" s="269">
        <v>0</v>
      </c>
      <c r="R330" s="269">
        <f t="shared" si="67"/>
        <v>0</v>
      </c>
      <c r="S330" s="269">
        <v>0</v>
      </c>
      <c r="T330" s="270">
        <f t="shared" si="68"/>
        <v>0</v>
      </c>
      <c r="AR330" s="271" t="s">
        <v>495</v>
      </c>
      <c r="AT330" s="271" t="s">
        <v>368</v>
      </c>
      <c r="AU330" s="271" t="s">
        <v>84</v>
      </c>
      <c r="AY330" s="53" t="s">
        <v>366</v>
      </c>
      <c r="BE330" s="179">
        <f t="shared" si="69"/>
        <v>0</v>
      </c>
      <c r="BF330" s="179">
        <f t="shared" si="70"/>
        <v>0</v>
      </c>
      <c r="BG330" s="179">
        <f t="shared" si="71"/>
        <v>0</v>
      </c>
      <c r="BH330" s="179">
        <f t="shared" si="72"/>
        <v>0</v>
      </c>
      <c r="BI330" s="179">
        <f t="shared" si="73"/>
        <v>0</v>
      </c>
      <c r="BJ330" s="53" t="s">
        <v>90</v>
      </c>
      <c r="BK330" s="179">
        <f t="shared" si="74"/>
        <v>0</v>
      </c>
      <c r="BL330" s="53" t="s">
        <v>495</v>
      </c>
      <c r="BM330" s="271" t="s">
        <v>4278</v>
      </c>
    </row>
    <row r="331" spans="2:65" s="74" customFormat="1" ht="16.5" customHeight="1">
      <c r="B331" s="73"/>
      <c r="C331" s="260" t="s">
        <v>2619</v>
      </c>
      <c r="D331" s="260" t="s">
        <v>368</v>
      </c>
      <c r="E331" s="261" t="s">
        <v>7487</v>
      </c>
      <c r="F331" s="262" t="s">
        <v>7488</v>
      </c>
      <c r="G331" s="263" t="s">
        <v>630</v>
      </c>
      <c r="H331" s="264">
        <v>28</v>
      </c>
      <c r="I331" s="26"/>
      <c r="J331" s="266">
        <f t="shared" si="65"/>
        <v>0</v>
      </c>
      <c r="K331" s="267"/>
      <c r="L331" s="73"/>
      <c r="M331" s="27" t="s">
        <v>1</v>
      </c>
      <c r="N331" s="233" t="s">
        <v>43</v>
      </c>
      <c r="P331" s="269">
        <f t="shared" si="66"/>
        <v>0</v>
      </c>
      <c r="Q331" s="269">
        <v>0</v>
      </c>
      <c r="R331" s="269">
        <f t="shared" si="67"/>
        <v>0</v>
      </c>
      <c r="S331" s="269">
        <v>0</v>
      </c>
      <c r="T331" s="270">
        <f t="shared" si="68"/>
        <v>0</v>
      </c>
      <c r="AR331" s="271" t="s">
        <v>495</v>
      </c>
      <c r="AT331" s="271" t="s">
        <v>368</v>
      </c>
      <c r="AU331" s="271" t="s">
        <v>84</v>
      </c>
      <c r="AY331" s="53" t="s">
        <v>366</v>
      </c>
      <c r="BE331" s="179">
        <f t="shared" si="69"/>
        <v>0</v>
      </c>
      <c r="BF331" s="179">
        <f t="shared" si="70"/>
        <v>0</v>
      </c>
      <c r="BG331" s="179">
        <f t="shared" si="71"/>
        <v>0</v>
      </c>
      <c r="BH331" s="179">
        <f t="shared" si="72"/>
        <v>0</v>
      </c>
      <c r="BI331" s="179">
        <f t="shared" si="73"/>
        <v>0</v>
      </c>
      <c r="BJ331" s="53" t="s">
        <v>90</v>
      </c>
      <c r="BK331" s="179">
        <f t="shared" si="74"/>
        <v>0</v>
      </c>
      <c r="BL331" s="53" t="s">
        <v>495</v>
      </c>
      <c r="BM331" s="271" t="s">
        <v>4290</v>
      </c>
    </row>
    <row r="332" spans="2:65" s="74" customFormat="1" ht="16.5" customHeight="1">
      <c r="B332" s="73"/>
      <c r="C332" s="260" t="s">
        <v>2623</v>
      </c>
      <c r="D332" s="260" t="s">
        <v>368</v>
      </c>
      <c r="E332" s="261" t="s">
        <v>7489</v>
      </c>
      <c r="F332" s="262" t="s">
        <v>7490</v>
      </c>
      <c r="G332" s="263" t="s">
        <v>630</v>
      </c>
      <c r="H332" s="264">
        <v>12</v>
      </c>
      <c r="I332" s="26"/>
      <c r="J332" s="266">
        <f t="shared" si="65"/>
        <v>0</v>
      </c>
      <c r="K332" s="267"/>
      <c r="L332" s="73"/>
      <c r="M332" s="27" t="s">
        <v>1</v>
      </c>
      <c r="N332" s="233" t="s">
        <v>43</v>
      </c>
      <c r="P332" s="269">
        <f t="shared" si="66"/>
        <v>0</v>
      </c>
      <c r="Q332" s="269">
        <v>0</v>
      </c>
      <c r="R332" s="269">
        <f t="shared" si="67"/>
        <v>0</v>
      </c>
      <c r="S332" s="269">
        <v>0</v>
      </c>
      <c r="T332" s="270">
        <f t="shared" si="68"/>
        <v>0</v>
      </c>
      <c r="AR332" s="271" t="s">
        <v>495</v>
      </c>
      <c r="AT332" s="271" t="s">
        <v>368</v>
      </c>
      <c r="AU332" s="271" t="s">
        <v>84</v>
      </c>
      <c r="AY332" s="53" t="s">
        <v>366</v>
      </c>
      <c r="BE332" s="179">
        <f t="shared" si="69"/>
        <v>0</v>
      </c>
      <c r="BF332" s="179">
        <f t="shared" si="70"/>
        <v>0</v>
      </c>
      <c r="BG332" s="179">
        <f t="shared" si="71"/>
        <v>0</v>
      </c>
      <c r="BH332" s="179">
        <f t="shared" si="72"/>
        <v>0</v>
      </c>
      <c r="BI332" s="179">
        <f t="shared" si="73"/>
        <v>0</v>
      </c>
      <c r="BJ332" s="53" t="s">
        <v>90</v>
      </c>
      <c r="BK332" s="179">
        <f t="shared" si="74"/>
        <v>0</v>
      </c>
      <c r="BL332" s="53" t="s">
        <v>495</v>
      </c>
      <c r="BM332" s="271" t="s">
        <v>4299</v>
      </c>
    </row>
    <row r="333" spans="2:65" s="74" customFormat="1" ht="16.5" customHeight="1">
      <c r="B333" s="73"/>
      <c r="C333" s="260" t="s">
        <v>2627</v>
      </c>
      <c r="D333" s="260" t="s">
        <v>368</v>
      </c>
      <c r="E333" s="261" t="s">
        <v>7491</v>
      </c>
      <c r="F333" s="262" t="s">
        <v>7492</v>
      </c>
      <c r="G333" s="263" t="s">
        <v>630</v>
      </c>
      <c r="H333" s="264">
        <v>8</v>
      </c>
      <c r="I333" s="26"/>
      <c r="J333" s="266">
        <f t="shared" si="65"/>
        <v>0</v>
      </c>
      <c r="K333" s="267"/>
      <c r="L333" s="73"/>
      <c r="M333" s="27" t="s">
        <v>1</v>
      </c>
      <c r="N333" s="233" t="s">
        <v>43</v>
      </c>
      <c r="P333" s="269">
        <f t="shared" si="66"/>
        <v>0</v>
      </c>
      <c r="Q333" s="269">
        <v>0</v>
      </c>
      <c r="R333" s="269">
        <f t="shared" si="67"/>
        <v>0</v>
      </c>
      <c r="S333" s="269">
        <v>0</v>
      </c>
      <c r="T333" s="270">
        <f t="shared" si="68"/>
        <v>0</v>
      </c>
      <c r="AR333" s="271" t="s">
        <v>495</v>
      </c>
      <c r="AT333" s="271" t="s">
        <v>368</v>
      </c>
      <c r="AU333" s="271" t="s">
        <v>84</v>
      </c>
      <c r="AY333" s="53" t="s">
        <v>366</v>
      </c>
      <c r="BE333" s="179">
        <f t="shared" si="69"/>
        <v>0</v>
      </c>
      <c r="BF333" s="179">
        <f t="shared" si="70"/>
        <v>0</v>
      </c>
      <c r="BG333" s="179">
        <f t="shared" si="71"/>
        <v>0</v>
      </c>
      <c r="BH333" s="179">
        <f t="shared" si="72"/>
        <v>0</v>
      </c>
      <c r="BI333" s="179">
        <f t="shared" si="73"/>
        <v>0</v>
      </c>
      <c r="BJ333" s="53" t="s">
        <v>90</v>
      </c>
      <c r="BK333" s="179">
        <f t="shared" si="74"/>
        <v>0</v>
      </c>
      <c r="BL333" s="53" t="s">
        <v>495</v>
      </c>
      <c r="BM333" s="271" t="s">
        <v>4313</v>
      </c>
    </row>
    <row r="334" spans="2:65" s="74" customFormat="1" ht="16.5" customHeight="1">
      <c r="B334" s="73"/>
      <c r="C334" s="260" t="s">
        <v>2631</v>
      </c>
      <c r="D334" s="260" t="s">
        <v>368</v>
      </c>
      <c r="E334" s="261" t="s">
        <v>7493</v>
      </c>
      <c r="F334" s="262" t="s">
        <v>7494</v>
      </c>
      <c r="G334" s="263" t="s">
        <v>630</v>
      </c>
      <c r="H334" s="264">
        <v>24</v>
      </c>
      <c r="I334" s="26"/>
      <c r="J334" s="266">
        <f t="shared" si="65"/>
        <v>0</v>
      </c>
      <c r="K334" s="267"/>
      <c r="L334" s="73"/>
      <c r="M334" s="27" t="s">
        <v>1</v>
      </c>
      <c r="N334" s="233" t="s">
        <v>43</v>
      </c>
      <c r="P334" s="269">
        <f t="shared" si="66"/>
        <v>0</v>
      </c>
      <c r="Q334" s="269">
        <v>0</v>
      </c>
      <c r="R334" s="269">
        <f t="shared" si="67"/>
        <v>0</v>
      </c>
      <c r="S334" s="269">
        <v>0</v>
      </c>
      <c r="T334" s="270">
        <f t="shared" si="68"/>
        <v>0</v>
      </c>
      <c r="AR334" s="271" t="s">
        <v>495</v>
      </c>
      <c r="AT334" s="271" t="s">
        <v>368</v>
      </c>
      <c r="AU334" s="271" t="s">
        <v>84</v>
      </c>
      <c r="AY334" s="53" t="s">
        <v>366</v>
      </c>
      <c r="BE334" s="179">
        <f t="shared" si="69"/>
        <v>0</v>
      </c>
      <c r="BF334" s="179">
        <f t="shared" si="70"/>
        <v>0</v>
      </c>
      <c r="BG334" s="179">
        <f t="shared" si="71"/>
        <v>0</v>
      </c>
      <c r="BH334" s="179">
        <f t="shared" si="72"/>
        <v>0</v>
      </c>
      <c r="BI334" s="179">
        <f t="shared" si="73"/>
        <v>0</v>
      </c>
      <c r="BJ334" s="53" t="s">
        <v>90</v>
      </c>
      <c r="BK334" s="179">
        <f t="shared" si="74"/>
        <v>0</v>
      </c>
      <c r="BL334" s="53" t="s">
        <v>495</v>
      </c>
      <c r="BM334" s="271" t="s">
        <v>4323</v>
      </c>
    </row>
    <row r="335" spans="2:65" s="74" customFormat="1" ht="16.5" customHeight="1">
      <c r="B335" s="73"/>
      <c r="C335" s="260" t="s">
        <v>2635</v>
      </c>
      <c r="D335" s="260" t="s">
        <v>368</v>
      </c>
      <c r="E335" s="261" t="s">
        <v>7495</v>
      </c>
      <c r="F335" s="262" t="s">
        <v>7496</v>
      </c>
      <c r="G335" s="263" t="s">
        <v>630</v>
      </c>
      <c r="H335" s="264">
        <v>4</v>
      </c>
      <c r="I335" s="26"/>
      <c r="J335" s="266">
        <f t="shared" si="65"/>
        <v>0</v>
      </c>
      <c r="K335" s="267"/>
      <c r="L335" s="73"/>
      <c r="M335" s="27" t="s">
        <v>1</v>
      </c>
      <c r="N335" s="233" t="s">
        <v>43</v>
      </c>
      <c r="P335" s="269">
        <f t="shared" si="66"/>
        <v>0</v>
      </c>
      <c r="Q335" s="269">
        <v>0</v>
      </c>
      <c r="R335" s="269">
        <f t="shared" si="67"/>
        <v>0</v>
      </c>
      <c r="S335" s="269">
        <v>0</v>
      </c>
      <c r="T335" s="270">
        <f t="shared" si="68"/>
        <v>0</v>
      </c>
      <c r="AR335" s="271" t="s">
        <v>495</v>
      </c>
      <c r="AT335" s="271" t="s">
        <v>368</v>
      </c>
      <c r="AU335" s="271" t="s">
        <v>84</v>
      </c>
      <c r="AY335" s="53" t="s">
        <v>366</v>
      </c>
      <c r="BE335" s="179">
        <f t="shared" si="69"/>
        <v>0</v>
      </c>
      <c r="BF335" s="179">
        <f t="shared" si="70"/>
        <v>0</v>
      </c>
      <c r="BG335" s="179">
        <f t="shared" si="71"/>
        <v>0</v>
      </c>
      <c r="BH335" s="179">
        <f t="shared" si="72"/>
        <v>0</v>
      </c>
      <c r="BI335" s="179">
        <f t="shared" si="73"/>
        <v>0</v>
      </c>
      <c r="BJ335" s="53" t="s">
        <v>90</v>
      </c>
      <c r="BK335" s="179">
        <f t="shared" si="74"/>
        <v>0</v>
      </c>
      <c r="BL335" s="53" t="s">
        <v>495</v>
      </c>
      <c r="BM335" s="271" t="s">
        <v>4332</v>
      </c>
    </row>
    <row r="336" spans="2:65" s="74" customFormat="1" ht="16.5" customHeight="1">
      <c r="B336" s="73"/>
      <c r="C336" s="260" t="s">
        <v>2639</v>
      </c>
      <c r="D336" s="260" t="s">
        <v>368</v>
      </c>
      <c r="E336" s="261" t="s">
        <v>7497</v>
      </c>
      <c r="F336" s="262" t="s">
        <v>7498</v>
      </c>
      <c r="G336" s="263" t="s">
        <v>630</v>
      </c>
      <c r="H336" s="264">
        <v>12</v>
      </c>
      <c r="I336" s="26"/>
      <c r="J336" s="266">
        <f t="shared" si="65"/>
        <v>0</v>
      </c>
      <c r="K336" s="267"/>
      <c r="L336" s="73"/>
      <c r="M336" s="27" t="s">
        <v>1</v>
      </c>
      <c r="N336" s="233" t="s">
        <v>43</v>
      </c>
      <c r="P336" s="269">
        <f t="shared" si="66"/>
        <v>0</v>
      </c>
      <c r="Q336" s="269">
        <v>0</v>
      </c>
      <c r="R336" s="269">
        <f t="shared" si="67"/>
        <v>0</v>
      </c>
      <c r="S336" s="269">
        <v>0</v>
      </c>
      <c r="T336" s="270">
        <f t="shared" si="68"/>
        <v>0</v>
      </c>
      <c r="AR336" s="271" t="s">
        <v>495</v>
      </c>
      <c r="AT336" s="271" t="s">
        <v>368</v>
      </c>
      <c r="AU336" s="271" t="s">
        <v>84</v>
      </c>
      <c r="AY336" s="53" t="s">
        <v>366</v>
      </c>
      <c r="BE336" s="179">
        <f t="shared" si="69"/>
        <v>0</v>
      </c>
      <c r="BF336" s="179">
        <f t="shared" si="70"/>
        <v>0</v>
      </c>
      <c r="BG336" s="179">
        <f t="shared" si="71"/>
        <v>0</v>
      </c>
      <c r="BH336" s="179">
        <f t="shared" si="72"/>
        <v>0</v>
      </c>
      <c r="BI336" s="179">
        <f t="shared" si="73"/>
        <v>0</v>
      </c>
      <c r="BJ336" s="53" t="s">
        <v>90</v>
      </c>
      <c r="BK336" s="179">
        <f t="shared" si="74"/>
        <v>0</v>
      </c>
      <c r="BL336" s="53" t="s">
        <v>495</v>
      </c>
      <c r="BM336" s="271" t="s">
        <v>4342</v>
      </c>
    </row>
    <row r="337" spans="2:65" s="74" customFormat="1" ht="16.5" customHeight="1">
      <c r="B337" s="73"/>
      <c r="C337" s="260" t="s">
        <v>2644</v>
      </c>
      <c r="D337" s="260" t="s">
        <v>368</v>
      </c>
      <c r="E337" s="261" t="s">
        <v>7499</v>
      </c>
      <c r="F337" s="262" t="s">
        <v>7500</v>
      </c>
      <c r="G337" s="263" t="s">
        <v>630</v>
      </c>
      <c r="H337" s="264">
        <v>2</v>
      </c>
      <c r="I337" s="26"/>
      <c r="J337" s="266">
        <f t="shared" si="65"/>
        <v>0</v>
      </c>
      <c r="K337" s="267"/>
      <c r="L337" s="73"/>
      <c r="M337" s="27" t="s">
        <v>1</v>
      </c>
      <c r="N337" s="233" t="s">
        <v>43</v>
      </c>
      <c r="P337" s="269">
        <f t="shared" si="66"/>
        <v>0</v>
      </c>
      <c r="Q337" s="269">
        <v>0</v>
      </c>
      <c r="R337" s="269">
        <f t="shared" si="67"/>
        <v>0</v>
      </c>
      <c r="S337" s="269">
        <v>0</v>
      </c>
      <c r="T337" s="270">
        <f t="shared" si="68"/>
        <v>0</v>
      </c>
      <c r="AR337" s="271" t="s">
        <v>495</v>
      </c>
      <c r="AT337" s="271" t="s">
        <v>368</v>
      </c>
      <c r="AU337" s="271" t="s">
        <v>84</v>
      </c>
      <c r="AY337" s="53" t="s">
        <v>366</v>
      </c>
      <c r="BE337" s="179">
        <f t="shared" si="69"/>
        <v>0</v>
      </c>
      <c r="BF337" s="179">
        <f t="shared" si="70"/>
        <v>0</v>
      </c>
      <c r="BG337" s="179">
        <f t="shared" si="71"/>
        <v>0</v>
      </c>
      <c r="BH337" s="179">
        <f t="shared" si="72"/>
        <v>0</v>
      </c>
      <c r="BI337" s="179">
        <f t="shared" si="73"/>
        <v>0</v>
      </c>
      <c r="BJ337" s="53" t="s">
        <v>90</v>
      </c>
      <c r="BK337" s="179">
        <f t="shared" si="74"/>
        <v>0</v>
      </c>
      <c r="BL337" s="53" t="s">
        <v>495</v>
      </c>
      <c r="BM337" s="271" t="s">
        <v>4354</v>
      </c>
    </row>
    <row r="338" spans="2:65" s="74" customFormat="1" ht="16.5" customHeight="1">
      <c r="B338" s="73"/>
      <c r="C338" s="260" t="s">
        <v>2652</v>
      </c>
      <c r="D338" s="260" t="s">
        <v>368</v>
      </c>
      <c r="E338" s="261" t="s">
        <v>7501</v>
      </c>
      <c r="F338" s="262" t="s">
        <v>7502</v>
      </c>
      <c r="G338" s="263" t="s">
        <v>630</v>
      </c>
      <c r="H338" s="264">
        <v>10</v>
      </c>
      <c r="I338" s="26"/>
      <c r="J338" s="266">
        <f t="shared" si="65"/>
        <v>0</v>
      </c>
      <c r="K338" s="267"/>
      <c r="L338" s="73"/>
      <c r="M338" s="27" t="s">
        <v>1</v>
      </c>
      <c r="N338" s="233" t="s">
        <v>43</v>
      </c>
      <c r="P338" s="269">
        <f t="shared" si="66"/>
        <v>0</v>
      </c>
      <c r="Q338" s="269">
        <v>0</v>
      </c>
      <c r="R338" s="269">
        <f t="shared" si="67"/>
        <v>0</v>
      </c>
      <c r="S338" s="269">
        <v>0</v>
      </c>
      <c r="T338" s="270">
        <f t="shared" si="68"/>
        <v>0</v>
      </c>
      <c r="AR338" s="271" t="s">
        <v>495</v>
      </c>
      <c r="AT338" s="271" t="s">
        <v>368</v>
      </c>
      <c r="AU338" s="271" t="s">
        <v>84</v>
      </c>
      <c r="AY338" s="53" t="s">
        <v>366</v>
      </c>
      <c r="BE338" s="179">
        <f t="shared" si="69"/>
        <v>0</v>
      </c>
      <c r="BF338" s="179">
        <f t="shared" si="70"/>
        <v>0</v>
      </c>
      <c r="BG338" s="179">
        <f t="shared" si="71"/>
        <v>0</v>
      </c>
      <c r="BH338" s="179">
        <f t="shared" si="72"/>
        <v>0</v>
      </c>
      <c r="BI338" s="179">
        <f t="shared" si="73"/>
        <v>0</v>
      </c>
      <c r="BJ338" s="53" t="s">
        <v>90</v>
      </c>
      <c r="BK338" s="179">
        <f t="shared" si="74"/>
        <v>0</v>
      </c>
      <c r="BL338" s="53" t="s">
        <v>495</v>
      </c>
      <c r="BM338" s="271" t="s">
        <v>4364</v>
      </c>
    </row>
    <row r="339" spans="2:65" s="74" customFormat="1" ht="16.5" customHeight="1">
      <c r="B339" s="73"/>
      <c r="C339" s="260" t="s">
        <v>2660</v>
      </c>
      <c r="D339" s="260" t="s">
        <v>368</v>
      </c>
      <c r="E339" s="261" t="s">
        <v>7503</v>
      </c>
      <c r="F339" s="262" t="s">
        <v>7504</v>
      </c>
      <c r="G339" s="263" t="s">
        <v>630</v>
      </c>
      <c r="H339" s="264">
        <v>4</v>
      </c>
      <c r="I339" s="26"/>
      <c r="J339" s="266">
        <f t="shared" si="65"/>
        <v>0</v>
      </c>
      <c r="K339" s="267"/>
      <c r="L339" s="73"/>
      <c r="M339" s="27" t="s">
        <v>1</v>
      </c>
      <c r="N339" s="233" t="s">
        <v>43</v>
      </c>
      <c r="P339" s="269">
        <f t="shared" si="66"/>
        <v>0</v>
      </c>
      <c r="Q339" s="269">
        <v>0</v>
      </c>
      <c r="R339" s="269">
        <f t="shared" si="67"/>
        <v>0</v>
      </c>
      <c r="S339" s="269">
        <v>0</v>
      </c>
      <c r="T339" s="270">
        <f t="shared" si="68"/>
        <v>0</v>
      </c>
      <c r="AR339" s="271" t="s">
        <v>495</v>
      </c>
      <c r="AT339" s="271" t="s">
        <v>368</v>
      </c>
      <c r="AU339" s="271" t="s">
        <v>84</v>
      </c>
      <c r="AY339" s="53" t="s">
        <v>366</v>
      </c>
      <c r="BE339" s="179">
        <f t="shared" si="69"/>
        <v>0</v>
      </c>
      <c r="BF339" s="179">
        <f t="shared" si="70"/>
        <v>0</v>
      </c>
      <c r="BG339" s="179">
        <f t="shared" si="71"/>
        <v>0</v>
      </c>
      <c r="BH339" s="179">
        <f t="shared" si="72"/>
        <v>0</v>
      </c>
      <c r="BI339" s="179">
        <f t="shared" si="73"/>
        <v>0</v>
      </c>
      <c r="BJ339" s="53" t="s">
        <v>90</v>
      </c>
      <c r="BK339" s="179">
        <f t="shared" si="74"/>
        <v>0</v>
      </c>
      <c r="BL339" s="53" t="s">
        <v>495</v>
      </c>
      <c r="BM339" s="271" t="s">
        <v>4375</v>
      </c>
    </row>
    <row r="340" spans="2:65" s="74" customFormat="1" ht="16.5" customHeight="1">
      <c r="B340" s="73"/>
      <c r="C340" s="260" t="s">
        <v>2668</v>
      </c>
      <c r="D340" s="260" t="s">
        <v>368</v>
      </c>
      <c r="E340" s="261" t="s">
        <v>7505</v>
      </c>
      <c r="F340" s="262" t="s">
        <v>7506</v>
      </c>
      <c r="G340" s="263" t="s">
        <v>630</v>
      </c>
      <c r="H340" s="264">
        <v>8</v>
      </c>
      <c r="I340" s="26"/>
      <c r="J340" s="266">
        <f t="shared" si="65"/>
        <v>0</v>
      </c>
      <c r="K340" s="267"/>
      <c r="L340" s="73"/>
      <c r="M340" s="27" t="s">
        <v>1</v>
      </c>
      <c r="N340" s="233" t="s">
        <v>43</v>
      </c>
      <c r="P340" s="269">
        <f t="shared" si="66"/>
        <v>0</v>
      </c>
      <c r="Q340" s="269">
        <v>0</v>
      </c>
      <c r="R340" s="269">
        <f t="shared" si="67"/>
        <v>0</v>
      </c>
      <c r="S340" s="269">
        <v>0</v>
      </c>
      <c r="T340" s="270">
        <f t="shared" si="68"/>
        <v>0</v>
      </c>
      <c r="AR340" s="271" t="s">
        <v>495</v>
      </c>
      <c r="AT340" s="271" t="s">
        <v>368</v>
      </c>
      <c r="AU340" s="271" t="s">
        <v>84</v>
      </c>
      <c r="AY340" s="53" t="s">
        <v>366</v>
      </c>
      <c r="BE340" s="179">
        <f t="shared" si="69"/>
        <v>0</v>
      </c>
      <c r="BF340" s="179">
        <f t="shared" si="70"/>
        <v>0</v>
      </c>
      <c r="BG340" s="179">
        <f t="shared" si="71"/>
        <v>0</v>
      </c>
      <c r="BH340" s="179">
        <f t="shared" si="72"/>
        <v>0</v>
      </c>
      <c r="BI340" s="179">
        <f t="shared" si="73"/>
        <v>0</v>
      </c>
      <c r="BJ340" s="53" t="s">
        <v>90</v>
      </c>
      <c r="BK340" s="179">
        <f t="shared" si="74"/>
        <v>0</v>
      </c>
      <c r="BL340" s="53" t="s">
        <v>495</v>
      </c>
      <c r="BM340" s="271" t="s">
        <v>4399</v>
      </c>
    </row>
    <row r="341" spans="2:65" s="74" customFormat="1" ht="16.5" customHeight="1">
      <c r="B341" s="73"/>
      <c r="C341" s="260" t="s">
        <v>2688</v>
      </c>
      <c r="D341" s="260" t="s">
        <v>368</v>
      </c>
      <c r="E341" s="261" t="s">
        <v>7507</v>
      </c>
      <c r="F341" s="262" t="s">
        <v>7508</v>
      </c>
      <c r="G341" s="263" t="s">
        <v>630</v>
      </c>
      <c r="H341" s="264">
        <v>8</v>
      </c>
      <c r="I341" s="26"/>
      <c r="J341" s="266">
        <f t="shared" si="65"/>
        <v>0</v>
      </c>
      <c r="K341" s="267"/>
      <c r="L341" s="73"/>
      <c r="M341" s="27" t="s">
        <v>1</v>
      </c>
      <c r="N341" s="233" t="s">
        <v>43</v>
      </c>
      <c r="P341" s="269">
        <f t="shared" si="66"/>
        <v>0</v>
      </c>
      <c r="Q341" s="269">
        <v>0</v>
      </c>
      <c r="R341" s="269">
        <f t="shared" si="67"/>
        <v>0</v>
      </c>
      <c r="S341" s="269">
        <v>0</v>
      </c>
      <c r="T341" s="270">
        <f t="shared" si="68"/>
        <v>0</v>
      </c>
      <c r="AR341" s="271" t="s">
        <v>495</v>
      </c>
      <c r="AT341" s="271" t="s">
        <v>368</v>
      </c>
      <c r="AU341" s="271" t="s">
        <v>84</v>
      </c>
      <c r="AY341" s="53" t="s">
        <v>366</v>
      </c>
      <c r="BE341" s="179">
        <f t="shared" si="69"/>
        <v>0</v>
      </c>
      <c r="BF341" s="179">
        <f t="shared" si="70"/>
        <v>0</v>
      </c>
      <c r="BG341" s="179">
        <f t="shared" si="71"/>
        <v>0</v>
      </c>
      <c r="BH341" s="179">
        <f t="shared" si="72"/>
        <v>0</v>
      </c>
      <c r="BI341" s="179">
        <f t="shared" si="73"/>
        <v>0</v>
      </c>
      <c r="BJ341" s="53" t="s">
        <v>90</v>
      </c>
      <c r="BK341" s="179">
        <f t="shared" si="74"/>
        <v>0</v>
      </c>
      <c r="BL341" s="53" t="s">
        <v>495</v>
      </c>
      <c r="BM341" s="271" t="s">
        <v>4411</v>
      </c>
    </row>
    <row r="342" spans="2:65" s="74" customFormat="1" ht="16.5" customHeight="1">
      <c r="B342" s="73"/>
      <c r="C342" s="260" t="s">
        <v>2694</v>
      </c>
      <c r="D342" s="260" t="s">
        <v>368</v>
      </c>
      <c r="E342" s="261" t="s">
        <v>7509</v>
      </c>
      <c r="F342" s="262" t="s">
        <v>7510</v>
      </c>
      <c r="G342" s="263" t="s">
        <v>630</v>
      </c>
      <c r="H342" s="264">
        <v>8</v>
      </c>
      <c r="I342" s="26"/>
      <c r="J342" s="266">
        <f t="shared" si="65"/>
        <v>0</v>
      </c>
      <c r="K342" s="267"/>
      <c r="L342" s="73"/>
      <c r="M342" s="27" t="s">
        <v>1</v>
      </c>
      <c r="N342" s="233" t="s">
        <v>43</v>
      </c>
      <c r="P342" s="269">
        <f t="shared" si="66"/>
        <v>0</v>
      </c>
      <c r="Q342" s="269">
        <v>0</v>
      </c>
      <c r="R342" s="269">
        <f t="shared" si="67"/>
        <v>0</v>
      </c>
      <c r="S342" s="269">
        <v>0</v>
      </c>
      <c r="T342" s="270">
        <f t="shared" si="68"/>
        <v>0</v>
      </c>
      <c r="AR342" s="271" t="s">
        <v>495</v>
      </c>
      <c r="AT342" s="271" t="s">
        <v>368</v>
      </c>
      <c r="AU342" s="271" t="s">
        <v>84</v>
      </c>
      <c r="AY342" s="53" t="s">
        <v>366</v>
      </c>
      <c r="BE342" s="179">
        <f t="shared" si="69"/>
        <v>0</v>
      </c>
      <c r="BF342" s="179">
        <f t="shared" si="70"/>
        <v>0</v>
      </c>
      <c r="BG342" s="179">
        <f t="shared" si="71"/>
        <v>0</v>
      </c>
      <c r="BH342" s="179">
        <f t="shared" si="72"/>
        <v>0</v>
      </c>
      <c r="BI342" s="179">
        <f t="shared" si="73"/>
        <v>0</v>
      </c>
      <c r="BJ342" s="53" t="s">
        <v>90</v>
      </c>
      <c r="BK342" s="179">
        <f t="shared" si="74"/>
        <v>0</v>
      </c>
      <c r="BL342" s="53" t="s">
        <v>495</v>
      </c>
      <c r="BM342" s="271" t="s">
        <v>4427</v>
      </c>
    </row>
    <row r="343" spans="2:65" s="74" customFormat="1" ht="16.5" customHeight="1">
      <c r="B343" s="73"/>
      <c r="C343" s="260" t="s">
        <v>2698</v>
      </c>
      <c r="D343" s="260" t="s">
        <v>368</v>
      </c>
      <c r="E343" s="261" t="s">
        <v>7511</v>
      </c>
      <c r="F343" s="262" t="s">
        <v>7512</v>
      </c>
      <c r="G343" s="263" t="s">
        <v>630</v>
      </c>
      <c r="H343" s="264">
        <v>20</v>
      </c>
      <c r="I343" s="26"/>
      <c r="J343" s="266">
        <f t="shared" si="65"/>
        <v>0</v>
      </c>
      <c r="K343" s="267"/>
      <c r="L343" s="73"/>
      <c r="M343" s="27" t="s">
        <v>1</v>
      </c>
      <c r="N343" s="233" t="s">
        <v>43</v>
      </c>
      <c r="P343" s="269">
        <f t="shared" si="66"/>
        <v>0</v>
      </c>
      <c r="Q343" s="269">
        <v>0</v>
      </c>
      <c r="R343" s="269">
        <f t="shared" si="67"/>
        <v>0</v>
      </c>
      <c r="S343" s="269">
        <v>0</v>
      </c>
      <c r="T343" s="270">
        <f t="shared" si="68"/>
        <v>0</v>
      </c>
      <c r="AR343" s="271" t="s">
        <v>495</v>
      </c>
      <c r="AT343" s="271" t="s">
        <v>368</v>
      </c>
      <c r="AU343" s="271" t="s">
        <v>84</v>
      </c>
      <c r="AY343" s="53" t="s">
        <v>366</v>
      </c>
      <c r="BE343" s="179">
        <f t="shared" si="69"/>
        <v>0</v>
      </c>
      <c r="BF343" s="179">
        <f t="shared" si="70"/>
        <v>0</v>
      </c>
      <c r="BG343" s="179">
        <f t="shared" si="71"/>
        <v>0</v>
      </c>
      <c r="BH343" s="179">
        <f t="shared" si="72"/>
        <v>0</v>
      </c>
      <c r="BI343" s="179">
        <f t="shared" si="73"/>
        <v>0</v>
      </c>
      <c r="BJ343" s="53" t="s">
        <v>90</v>
      </c>
      <c r="BK343" s="179">
        <f t="shared" si="74"/>
        <v>0</v>
      </c>
      <c r="BL343" s="53" t="s">
        <v>495</v>
      </c>
      <c r="BM343" s="271" t="s">
        <v>4436</v>
      </c>
    </row>
    <row r="344" spans="2:65" s="74" customFormat="1" ht="16.5" customHeight="1">
      <c r="B344" s="73"/>
      <c r="C344" s="260" t="s">
        <v>2709</v>
      </c>
      <c r="D344" s="260" t="s">
        <v>368</v>
      </c>
      <c r="E344" s="261" t="s">
        <v>7513</v>
      </c>
      <c r="F344" s="262" t="s">
        <v>7514</v>
      </c>
      <c r="G344" s="263" t="s">
        <v>630</v>
      </c>
      <c r="H344" s="264">
        <v>12</v>
      </c>
      <c r="I344" s="26"/>
      <c r="J344" s="266">
        <f t="shared" si="65"/>
        <v>0</v>
      </c>
      <c r="K344" s="267"/>
      <c r="L344" s="73"/>
      <c r="M344" s="27" t="s">
        <v>1</v>
      </c>
      <c r="N344" s="233" t="s">
        <v>43</v>
      </c>
      <c r="P344" s="269">
        <f t="shared" si="66"/>
        <v>0</v>
      </c>
      <c r="Q344" s="269">
        <v>0</v>
      </c>
      <c r="R344" s="269">
        <f t="shared" si="67"/>
        <v>0</v>
      </c>
      <c r="S344" s="269">
        <v>0</v>
      </c>
      <c r="T344" s="270">
        <f t="shared" si="68"/>
        <v>0</v>
      </c>
      <c r="AR344" s="271" t="s">
        <v>495</v>
      </c>
      <c r="AT344" s="271" t="s">
        <v>368</v>
      </c>
      <c r="AU344" s="271" t="s">
        <v>84</v>
      </c>
      <c r="AY344" s="53" t="s">
        <v>366</v>
      </c>
      <c r="BE344" s="179">
        <f t="shared" si="69"/>
        <v>0</v>
      </c>
      <c r="BF344" s="179">
        <f t="shared" si="70"/>
        <v>0</v>
      </c>
      <c r="BG344" s="179">
        <f t="shared" si="71"/>
        <v>0</v>
      </c>
      <c r="BH344" s="179">
        <f t="shared" si="72"/>
        <v>0</v>
      </c>
      <c r="BI344" s="179">
        <f t="shared" si="73"/>
        <v>0</v>
      </c>
      <c r="BJ344" s="53" t="s">
        <v>90</v>
      </c>
      <c r="BK344" s="179">
        <f t="shared" si="74"/>
        <v>0</v>
      </c>
      <c r="BL344" s="53" t="s">
        <v>495</v>
      </c>
      <c r="BM344" s="271" t="s">
        <v>4445</v>
      </c>
    </row>
    <row r="345" spans="2:65" s="74" customFormat="1" ht="16.5" customHeight="1">
      <c r="B345" s="73"/>
      <c r="C345" s="260" t="s">
        <v>2715</v>
      </c>
      <c r="D345" s="260" t="s">
        <v>368</v>
      </c>
      <c r="E345" s="261" t="s">
        <v>7515</v>
      </c>
      <c r="F345" s="262" t="s">
        <v>7516</v>
      </c>
      <c r="G345" s="263" t="s">
        <v>630</v>
      </c>
      <c r="H345" s="264">
        <v>6</v>
      </c>
      <c r="I345" s="26"/>
      <c r="J345" s="266">
        <f t="shared" ref="J345:J366" si="75">ROUND(I345*H345,2)</f>
        <v>0</v>
      </c>
      <c r="K345" s="267"/>
      <c r="L345" s="73"/>
      <c r="M345" s="27" t="s">
        <v>1</v>
      </c>
      <c r="N345" s="233" t="s">
        <v>43</v>
      </c>
      <c r="P345" s="269">
        <f t="shared" ref="P345:P366" si="76">O345*H345</f>
        <v>0</v>
      </c>
      <c r="Q345" s="269">
        <v>0</v>
      </c>
      <c r="R345" s="269">
        <f t="shared" ref="R345:R366" si="77">Q345*H345</f>
        <v>0</v>
      </c>
      <c r="S345" s="269">
        <v>0</v>
      </c>
      <c r="T345" s="270">
        <f t="shared" ref="T345:T366" si="78">S345*H345</f>
        <v>0</v>
      </c>
      <c r="AR345" s="271" t="s">
        <v>495</v>
      </c>
      <c r="AT345" s="271" t="s">
        <v>368</v>
      </c>
      <c r="AU345" s="271" t="s">
        <v>84</v>
      </c>
      <c r="AY345" s="53" t="s">
        <v>366</v>
      </c>
      <c r="BE345" s="179">
        <f t="shared" ref="BE345:BE366" si="79">IF(N345="základná",J345,0)</f>
        <v>0</v>
      </c>
      <c r="BF345" s="179">
        <f t="shared" ref="BF345:BF366" si="80">IF(N345="znížená",J345,0)</f>
        <v>0</v>
      </c>
      <c r="BG345" s="179">
        <f t="shared" ref="BG345:BG366" si="81">IF(N345="zákl. prenesená",J345,0)</f>
        <v>0</v>
      </c>
      <c r="BH345" s="179">
        <f t="shared" ref="BH345:BH366" si="82">IF(N345="zníž. prenesená",J345,0)</f>
        <v>0</v>
      </c>
      <c r="BI345" s="179">
        <f t="shared" ref="BI345:BI366" si="83">IF(N345="nulová",J345,0)</f>
        <v>0</v>
      </c>
      <c r="BJ345" s="53" t="s">
        <v>90</v>
      </c>
      <c r="BK345" s="179">
        <f t="shared" ref="BK345:BK366" si="84">ROUND(I345*H345,2)</f>
        <v>0</v>
      </c>
      <c r="BL345" s="53" t="s">
        <v>495</v>
      </c>
      <c r="BM345" s="271" t="s">
        <v>4456</v>
      </c>
    </row>
    <row r="346" spans="2:65" s="74" customFormat="1" ht="16.5" customHeight="1">
      <c r="B346" s="73"/>
      <c r="C346" s="260" t="s">
        <v>2719</v>
      </c>
      <c r="D346" s="260" t="s">
        <v>368</v>
      </c>
      <c r="E346" s="261" t="s">
        <v>7517</v>
      </c>
      <c r="F346" s="262" t="s">
        <v>7518</v>
      </c>
      <c r="G346" s="263" t="s">
        <v>630</v>
      </c>
      <c r="H346" s="264">
        <v>6</v>
      </c>
      <c r="I346" s="26"/>
      <c r="J346" s="266">
        <f t="shared" si="75"/>
        <v>0</v>
      </c>
      <c r="K346" s="267"/>
      <c r="L346" s="73"/>
      <c r="M346" s="27" t="s">
        <v>1</v>
      </c>
      <c r="N346" s="233" t="s">
        <v>43</v>
      </c>
      <c r="P346" s="269">
        <f t="shared" si="76"/>
        <v>0</v>
      </c>
      <c r="Q346" s="269">
        <v>0</v>
      </c>
      <c r="R346" s="269">
        <f t="shared" si="77"/>
        <v>0</v>
      </c>
      <c r="S346" s="269">
        <v>0</v>
      </c>
      <c r="T346" s="270">
        <f t="shared" si="78"/>
        <v>0</v>
      </c>
      <c r="AR346" s="271" t="s">
        <v>495</v>
      </c>
      <c r="AT346" s="271" t="s">
        <v>368</v>
      </c>
      <c r="AU346" s="271" t="s">
        <v>84</v>
      </c>
      <c r="AY346" s="53" t="s">
        <v>366</v>
      </c>
      <c r="BE346" s="179">
        <f t="shared" si="79"/>
        <v>0</v>
      </c>
      <c r="BF346" s="179">
        <f t="shared" si="80"/>
        <v>0</v>
      </c>
      <c r="BG346" s="179">
        <f t="shared" si="81"/>
        <v>0</v>
      </c>
      <c r="BH346" s="179">
        <f t="shared" si="82"/>
        <v>0</v>
      </c>
      <c r="BI346" s="179">
        <f t="shared" si="83"/>
        <v>0</v>
      </c>
      <c r="BJ346" s="53" t="s">
        <v>90</v>
      </c>
      <c r="BK346" s="179">
        <f t="shared" si="84"/>
        <v>0</v>
      </c>
      <c r="BL346" s="53" t="s">
        <v>495</v>
      </c>
      <c r="BM346" s="271" t="s">
        <v>4465</v>
      </c>
    </row>
    <row r="347" spans="2:65" s="74" customFormat="1" ht="16.5" customHeight="1">
      <c r="B347" s="73"/>
      <c r="C347" s="260" t="s">
        <v>2723</v>
      </c>
      <c r="D347" s="260" t="s">
        <v>368</v>
      </c>
      <c r="E347" s="261" t="s">
        <v>7519</v>
      </c>
      <c r="F347" s="262" t="s">
        <v>7520</v>
      </c>
      <c r="G347" s="263" t="s">
        <v>630</v>
      </c>
      <c r="H347" s="264">
        <v>4</v>
      </c>
      <c r="I347" s="26"/>
      <c r="J347" s="266">
        <f t="shared" si="75"/>
        <v>0</v>
      </c>
      <c r="K347" s="267"/>
      <c r="L347" s="73"/>
      <c r="M347" s="27" t="s">
        <v>1</v>
      </c>
      <c r="N347" s="233" t="s">
        <v>43</v>
      </c>
      <c r="P347" s="269">
        <f t="shared" si="76"/>
        <v>0</v>
      </c>
      <c r="Q347" s="269">
        <v>0</v>
      </c>
      <c r="R347" s="269">
        <f t="shared" si="77"/>
        <v>0</v>
      </c>
      <c r="S347" s="269">
        <v>0</v>
      </c>
      <c r="T347" s="270">
        <f t="shared" si="78"/>
        <v>0</v>
      </c>
      <c r="AR347" s="271" t="s">
        <v>495</v>
      </c>
      <c r="AT347" s="271" t="s">
        <v>368</v>
      </c>
      <c r="AU347" s="271" t="s">
        <v>84</v>
      </c>
      <c r="AY347" s="53" t="s">
        <v>366</v>
      </c>
      <c r="BE347" s="179">
        <f t="shared" si="79"/>
        <v>0</v>
      </c>
      <c r="BF347" s="179">
        <f t="shared" si="80"/>
        <v>0</v>
      </c>
      <c r="BG347" s="179">
        <f t="shared" si="81"/>
        <v>0</v>
      </c>
      <c r="BH347" s="179">
        <f t="shared" si="82"/>
        <v>0</v>
      </c>
      <c r="BI347" s="179">
        <f t="shared" si="83"/>
        <v>0</v>
      </c>
      <c r="BJ347" s="53" t="s">
        <v>90</v>
      </c>
      <c r="BK347" s="179">
        <f t="shared" si="84"/>
        <v>0</v>
      </c>
      <c r="BL347" s="53" t="s">
        <v>495</v>
      </c>
      <c r="BM347" s="271" t="s">
        <v>4475</v>
      </c>
    </row>
    <row r="348" spans="2:65" s="74" customFormat="1" ht="16.5" customHeight="1">
      <c r="B348" s="73"/>
      <c r="C348" s="260" t="s">
        <v>2729</v>
      </c>
      <c r="D348" s="260" t="s">
        <v>368</v>
      </c>
      <c r="E348" s="261" t="s">
        <v>7521</v>
      </c>
      <c r="F348" s="262" t="s">
        <v>7522</v>
      </c>
      <c r="G348" s="263" t="s">
        <v>630</v>
      </c>
      <c r="H348" s="264">
        <v>4</v>
      </c>
      <c r="I348" s="26"/>
      <c r="J348" s="266">
        <f t="shared" si="75"/>
        <v>0</v>
      </c>
      <c r="K348" s="267"/>
      <c r="L348" s="73"/>
      <c r="M348" s="27" t="s">
        <v>1</v>
      </c>
      <c r="N348" s="233" t="s">
        <v>43</v>
      </c>
      <c r="P348" s="269">
        <f t="shared" si="76"/>
        <v>0</v>
      </c>
      <c r="Q348" s="269">
        <v>0</v>
      </c>
      <c r="R348" s="269">
        <f t="shared" si="77"/>
        <v>0</v>
      </c>
      <c r="S348" s="269">
        <v>0</v>
      </c>
      <c r="T348" s="270">
        <f t="shared" si="78"/>
        <v>0</v>
      </c>
      <c r="AR348" s="271" t="s">
        <v>495</v>
      </c>
      <c r="AT348" s="271" t="s">
        <v>368</v>
      </c>
      <c r="AU348" s="271" t="s">
        <v>84</v>
      </c>
      <c r="AY348" s="53" t="s">
        <v>366</v>
      </c>
      <c r="BE348" s="179">
        <f t="shared" si="79"/>
        <v>0</v>
      </c>
      <c r="BF348" s="179">
        <f t="shared" si="80"/>
        <v>0</v>
      </c>
      <c r="BG348" s="179">
        <f t="shared" si="81"/>
        <v>0</v>
      </c>
      <c r="BH348" s="179">
        <f t="shared" si="82"/>
        <v>0</v>
      </c>
      <c r="BI348" s="179">
        <f t="shared" si="83"/>
        <v>0</v>
      </c>
      <c r="BJ348" s="53" t="s">
        <v>90</v>
      </c>
      <c r="BK348" s="179">
        <f t="shared" si="84"/>
        <v>0</v>
      </c>
      <c r="BL348" s="53" t="s">
        <v>495</v>
      </c>
      <c r="BM348" s="271" t="s">
        <v>4484</v>
      </c>
    </row>
    <row r="349" spans="2:65" s="74" customFormat="1" ht="16.5" customHeight="1">
      <c r="B349" s="73"/>
      <c r="C349" s="260" t="s">
        <v>1378</v>
      </c>
      <c r="D349" s="260" t="s">
        <v>368</v>
      </c>
      <c r="E349" s="261" t="s">
        <v>7523</v>
      </c>
      <c r="F349" s="262" t="s">
        <v>7524</v>
      </c>
      <c r="G349" s="263" t="s">
        <v>630</v>
      </c>
      <c r="H349" s="264">
        <v>2</v>
      </c>
      <c r="I349" s="26"/>
      <c r="J349" s="266">
        <f t="shared" si="75"/>
        <v>0</v>
      </c>
      <c r="K349" s="267"/>
      <c r="L349" s="73"/>
      <c r="M349" s="27" t="s">
        <v>1</v>
      </c>
      <c r="N349" s="233" t="s">
        <v>43</v>
      </c>
      <c r="P349" s="269">
        <f t="shared" si="76"/>
        <v>0</v>
      </c>
      <c r="Q349" s="269">
        <v>0</v>
      </c>
      <c r="R349" s="269">
        <f t="shared" si="77"/>
        <v>0</v>
      </c>
      <c r="S349" s="269">
        <v>0</v>
      </c>
      <c r="T349" s="270">
        <f t="shared" si="78"/>
        <v>0</v>
      </c>
      <c r="AR349" s="271" t="s">
        <v>495</v>
      </c>
      <c r="AT349" s="271" t="s">
        <v>368</v>
      </c>
      <c r="AU349" s="271" t="s">
        <v>84</v>
      </c>
      <c r="AY349" s="53" t="s">
        <v>366</v>
      </c>
      <c r="BE349" s="179">
        <f t="shared" si="79"/>
        <v>0</v>
      </c>
      <c r="BF349" s="179">
        <f t="shared" si="80"/>
        <v>0</v>
      </c>
      <c r="BG349" s="179">
        <f t="shared" si="81"/>
        <v>0</v>
      </c>
      <c r="BH349" s="179">
        <f t="shared" si="82"/>
        <v>0</v>
      </c>
      <c r="BI349" s="179">
        <f t="shared" si="83"/>
        <v>0</v>
      </c>
      <c r="BJ349" s="53" t="s">
        <v>90</v>
      </c>
      <c r="BK349" s="179">
        <f t="shared" si="84"/>
        <v>0</v>
      </c>
      <c r="BL349" s="53" t="s">
        <v>495</v>
      </c>
      <c r="BM349" s="271" t="s">
        <v>4493</v>
      </c>
    </row>
    <row r="350" spans="2:65" s="74" customFormat="1" ht="16.5" customHeight="1">
      <c r="B350" s="73"/>
      <c r="C350" s="260" t="s">
        <v>2749</v>
      </c>
      <c r="D350" s="260" t="s">
        <v>368</v>
      </c>
      <c r="E350" s="261" t="s">
        <v>7525</v>
      </c>
      <c r="F350" s="262" t="s">
        <v>7526</v>
      </c>
      <c r="G350" s="263" t="s">
        <v>630</v>
      </c>
      <c r="H350" s="264">
        <v>6</v>
      </c>
      <c r="I350" s="26"/>
      <c r="J350" s="266">
        <f t="shared" si="75"/>
        <v>0</v>
      </c>
      <c r="K350" s="267"/>
      <c r="L350" s="73"/>
      <c r="M350" s="27" t="s">
        <v>1</v>
      </c>
      <c r="N350" s="233" t="s">
        <v>43</v>
      </c>
      <c r="P350" s="269">
        <f t="shared" si="76"/>
        <v>0</v>
      </c>
      <c r="Q350" s="269">
        <v>0</v>
      </c>
      <c r="R350" s="269">
        <f t="shared" si="77"/>
        <v>0</v>
      </c>
      <c r="S350" s="269">
        <v>0</v>
      </c>
      <c r="T350" s="270">
        <f t="shared" si="78"/>
        <v>0</v>
      </c>
      <c r="AR350" s="271" t="s">
        <v>495</v>
      </c>
      <c r="AT350" s="271" t="s">
        <v>368</v>
      </c>
      <c r="AU350" s="271" t="s">
        <v>84</v>
      </c>
      <c r="AY350" s="53" t="s">
        <v>366</v>
      </c>
      <c r="BE350" s="179">
        <f t="shared" si="79"/>
        <v>0</v>
      </c>
      <c r="BF350" s="179">
        <f t="shared" si="80"/>
        <v>0</v>
      </c>
      <c r="BG350" s="179">
        <f t="shared" si="81"/>
        <v>0</v>
      </c>
      <c r="BH350" s="179">
        <f t="shared" si="82"/>
        <v>0</v>
      </c>
      <c r="BI350" s="179">
        <f t="shared" si="83"/>
        <v>0</v>
      </c>
      <c r="BJ350" s="53" t="s">
        <v>90</v>
      </c>
      <c r="BK350" s="179">
        <f t="shared" si="84"/>
        <v>0</v>
      </c>
      <c r="BL350" s="53" t="s">
        <v>495</v>
      </c>
      <c r="BM350" s="271" t="s">
        <v>4507</v>
      </c>
    </row>
    <row r="351" spans="2:65" s="74" customFormat="1" ht="16.5" customHeight="1">
      <c r="B351" s="73"/>
      <c r="C351" s="260" t="s">
        <v>2754</v>
      </c>
      <c r="D351" s="260" t="s">
        <v>368</v>
      </c>
      <c r="E351" s="261" t="s">
        <v>7527</v>
      </c>
      <c r="F351" s="262" t="s">
        <v>7528</v>
      </c>
      <c r="G351" s="263" t="s">
        <v>630</v>
      </c>
      <c r="H351" s="264">
        <v>2</v>
      </c>
      <c r="I351" s="26"/>
      <c r="J351" s="266">
        <f t="shared" si="75"/>
        <v>0</v>
      </c>
      <c r="K351" s="267"/>
      <c r="L351" s="73"/>
      <c r="M351" s="27" t="s">
        <v>1</v>
      </c>
      <c r="N351" s="233" t="s">
        <v>43</v>
      </c>
      <c r="P351" s="269">
        <f t="shared" si="76"/>
        <v>0</v>
      </c>
      <c r="Q351" s="269">
        <v>0</v>
      </c>
      <c r="R351" s="269">
        <f t="shared" si="77"/>
        <v>0</v>
      </c>
      <c r="S351" s="269">
        <v>0</v>
      </c>
      <c r="T351" s="270">
        <f t="shared" si="78"/>
        <v>0</v>
      </c>
      <c r="AR351" s="271" t="s">
        <v>495</v>
      </c>
      <c r="AT351" s="271" t="s">
        <v>368</v>
      </c>
      <c r="AU351" s="271" t="s">
        <v>84</v>
      </c>
      <c r="AY351" s="53" t="s">
        <v>366</v>
      </c>
      <c r="BE351" s="179">
        <f t="shared" si="79"/>
        <v>0</v>
      </c>
      <c r="BF351" s="179">
        <f t="shared" si="80"/>
        <v>0</v>
      </c>
      <c r="BG351" s="179">
        <f t="shared" si="81"/>
        <v>0</v>
      </c>
      <c r="BH351" s="179">
        <f t="shared" si="82"/>
        <v>0</v>
      </c>
      <c r="BI351" s="179">
        <f t="shared" si="83"/>
        <v>0</v>
      </c>
      <c r="BJ351" s="53" t="s">
        <v>90</v>
      </c>
      <c r="BK351" s="179">
        <f t="shared" si="84"/>
        <v>0</v>
      </c>
      <c r="BL351" s="53" t="s">
        <v>495</v>
      </c>
      <c r="BM351" s="271" t="s">
        <v>4519</v>
      </c>
    </row>
    <row r="352" spans="2:65" s="74" customFormat="1" ht="16.5" customHeight="1">
      <c r="B352" s="73"/>
      <c r="C352" s="260" t="s">
        <v>2765</v>
      </c>
      <c r="D352" s="260" t="s">
        <v>368</v>
      </c>
      <c r="E352" s="261" t="s">
        <v>7529</v>
      </c>
      <c r="F352" s="262" t="s">
        <v>7530</v>
      </c>
      <c r="G352" s="263" t="s">
        <v>630</v>
      </c>
      <c r="H352" s="264">
        <v>2</v>
      </c>
      <c r="I352" s="26"/>
      <c r="J352" s="266">
        <f t="shared" si="75"/>
        <v>0</v>
      </c>
      <c r="K352" s="267"/>
      <c r="L352" s="73"/>
      <c r="M352" s="27" t="s">
        <v>1</v>
      </c>
      <c r="N352" s="233" t="s">
        <v>43</v>
      </c>
      <c r="P352" s="269">
        <f t="shared" si="76"/>
        <v>0</v>
      </c>
      <c r="Q352" s="269">
        <v>0</v>
      </c>
      <c r="R352" s="269">
        <f t="shared" si="77"/>
        <v>0</v>
      </c>
      <c r="S352" s="269">
        <v>0</v>
      </c>
      <c r="T352" s="270">
        <f t="shared" si="78"/>
        <v>0</v>
      </c>
      <c r="AR352" s="271" t="s">
        <v>495</v>
      </c>
      <c r="AT352" s="271" t="s">
        <v>368</v>
      </c>
      <c r="AU352" s="271" t="s">
        <v>84</v>
      </c>
      <c r="AY352" s="53" t="s">
        <v>366</v>
      </c>
      <c r="BE352" s="179">
        <f t="shared" si="79"/>
        <v>0</v>
      </c>
      <c r="BF352" s="179">
        <f t="shared" si="80"/>
        <v>0</v>
      </c>
      <c r="BG352" s="179">
        <f t="shared" si="81"/>
        <v>0</v>
      </c>
      <c r="BH352" s="179">
        <f t="shared" si="82"/>
        <v>0</v>
      </c>
      <c r="BI352" s="179">
        <f t="shared" si="83"/>
        <v>0</v>
      </c>
      <c r="BJ352" s="53" t="s">
        <v>90</v>
      </c>
      <c r="BK352" s="179">
        <f t="shared" si="84"/>
        <v>0</v>
      </c>
      <c r="BL352" s="53" t="s">
        <v>495</v>
      </c>
      <c r="BM352" s="271" t="s">
        <v>4528</v>
      </c>
    </row>
    <row r="353" spans="2:65" s="74" customFormat="1" ht="16.5" customHeight="1">
      <c r="B353" s="73"/>
      <c r="C353" s="260" t="s">
        <v>2770</v>
      </c>
      <c r="D353" s="260" t="s">
        <v>368</v>
      </c>
      <c r="E353" s="261" t="s">
        <v>7531</v>
      </c>
      <c r="F353" s="262" t="s">
        <v>7532</v>
      </c>
      <c r="G353" s="263" t="s">
        <v>630</v>
      </c>
      <c r="H353" s="264">
        <v>8</v>
      </c>
      <c r="I353" s="26"/>
      <c r="J353" s="266">
        <f t="shared" si="75"/>
        <v>0</v>
      </c>
      <c r="K353" s="267"/>
      <c r="L353" s="73"/>
      <c r="M353" s="27" t="s">
        <v>1</v>
      </c>
      <c r="N353" s="233" t="s">
        <v>43</v>
      </c>
      <c r="P353" s="269">
        <f t="shared" si="76"/>
        <v>0</v>
      </c>
      <c r="Q353" s="269">
        <v>0</v>
      </c>
      <c r="R353" s="269">
        <f t="shared" si="77"/>
        <v>0</v>
      </c>
      <c r="S353" s="269">
        <v>0</v>
      </c>
      <c r="T353" s="270">
        <f t="shared" si="78"/>
        <v>0</v>
      </c>
      <c r="AR353" s="271" t="s">
        <v>495</v>
      </c>
      <c r="AT353" s="271" t="s">
        <v>368</v>
      </c>
      <c r="AU353" s="271" t="s">
        <v>84</v>
      </c>
      <c r="AY353" s="53" t="s">
        <v>366</v>
      </c>
      <c r="BE353" s="179">
        <f t="shared" si="79"/>
        <v>0</v>
      </c>
      <c r="BF353" s="179">
        <f t="shared" si="80"/>
        <v>0</v>
      </c>
      <c r="BG353" s="179">
        <f t="shared" si="81"/>
        <v>0</v>
      </c>
      <c r="BH353" s="179">
        <f t="shared" si="82"/>
        <v>0</v>
      </c>
      <c r="BI353" s="179">
        <f t="shared" si="83"/>
        <v>0</v>
      </c>
      <c r="BJ353" s="53" t="s">
        <v>90</v>
      </c>
      <c r="BK353" s="179">
        <f t="shared" si="84"/>
        <v>0</v>
      </c>
      <c r="BL353" s="53" t="s">
        <v>495</v>
      </c>
      <c r="BM353" s="271" t="s">
        <v>4537</v>
      </c>
    </row>
    <row r="354" spans="2:65" s="74" customFormat="1" ht="16.5" customHeight="1">
      <c r="B354" s="73"/>
      <c r="C354" s="260" t="s">
        <v>2777</v>
      </c>
      <c r="D354" s="260" t="s">
        <v>368</v>
      </c>
      <c r="E354" s="261" t="s">
        <v>7533</v>
      </c>
      <c r="F354" s="262" t="s">
        <v>7534</v>
      </c>
      <c r="G354" s="263" t="s">
        <v>630</v>
      </c>
      <c r="H354" s="264">
        <v>4</v>
      </c>
      <c r="I354" s="26"/>
      <c r="J354" s="266">
        <f t="shared" si="75"/>
        <v>0</v>
      </c>
      <c r="K354" s="267"/>
      <c r="L354" s="73"/>
      <c r="M354" s="27" t="s">
        <v>1</v>
      </c>
      <c r="N354" s="233" t="s">
        <v>43</v>
      </c>
      <c r="P354" s="269">
        <f t="shared" si="76"/>
        <v>0</v>
      </c>
      <c r="Q354" s="269">
        <v>0</v>
      </c>
      <c r="R354" s="269">
        <f t="shared" si="77"/>
        <v>0</v>
      </c>
      <c r="S354" s="269">
        <v>0</v>
      </c>
      <c r="T354" s="270">
        <f t="shared" si="78"/>
        <v>0</v>
      </c>
      <c r="AR354" s="271" t="s">
        <v>495</v>
      </c>
      <c r="AT354" s="271" t="s">
        <v>368</v>
      </c>
      <c r="AU354" s="271" t="s">
        <v>84</v>
      </c>
      <c r="AY354" s="53" t="s">
        <v>366</v>
      </c>
      <c r="BE354" s="179">
        <f t="shared" si="79"/>
        <v>0</v>
      </c>
      <c r="BF354" s="179">
        <f t="shared" si="80"/>
        <v>0</v>
      </c>
      <c r="BG354" s="179">
        <f t="shared" si="81"/>
        <v>0</v>
      </c>
      <c r="BH354" s="179">
        <f t="shared" si="82"/>
        <v>0</v>
      </c>
      <c r="BI354" s="179">
        <f t="shared" si="83"/>
        <v>0</v>
      </c>
      <c r="BJ354" s="53" t="s">
        <v>90</v>
      </c>
      <c r="BK354" s="179">
        <f t="shared" si="84"/>
        <v>0</v>
      </c>
      <c r="BL354" s="53" t="s">
        <v>495</v>
      </c>
      <c r="BM354" s="271" t="s">
        <v>4559</v>
      </c>
    </row>
    <row r="355" spans="2:65" s="74" customFormat="1" ht="16.5" customHeight="1">
      <c r="B355" s="73"/>
      <c r="C355" s="260" t="s">
        <v>2782</v>
      </c>
      <c r="D355" s="260" t="s">
        <v>368</v>
      </c>
      <c r="E355" s="261" t="s">
        <v>7535</v>
      </c>
      <c r="F355" s="262" t="s">
        <v>7536</v>
      </c>
      <c r="G355" s="263" t="s">
        <v>630</v>
      </c>
      <c r="H355" s="264">
        <v>4</v>
      </c>
      <c r="I355" s="26"/>
      <c r="J355" s="266">
        <f t="shared" si="75"/>
        <v>0</v>
      </c>
      <c r="K355" s="267"/>
      <c r="L355" s="73"/>
      <c r="M355" s="27" t="s">
        <v>1</v>
      </c>
      <c r="N355" s="233" t="s">
        <v>43</v>
      </c>
      <c r="P355" s="269">
        <f t="shared" si="76"/>
        <v>0</v>
      </c>
      <c r="Q355" s="269">
        <v>0</v>
      </c>
      <c r="R355" s="269">
        <f t="shared" si="77"/>
        <v>0</v>
      </c>
      <c r="S355" s="269">
        <v>0</v>
      </c>
      <c r="T355" s="270">
        <f t="shared" si="78"/>
        <v>0</v>
      </c>
      <c r="AR355" s="271" t="s">
        <v>495</v>
      </c>
      <c r="AT355" s="271" t="s">
        <v>368</v>
      </c>
      <c r="AU355" s="271" t="s">
        <v>84</v>
      </c>
      <c r="AY355" s="53" t="s">
        <v>366</v>
      </c>
      <c r="BE355" s="179">
        <f t="shared" si="79"/>
        <v>0</v>
      </c>
      <c r="BF355" s="179">
        <f t="shared" si="80"/>
        <v>0</v>
      </c>
      <c r="BG355" s="179">
        <f t="shared" si="81"/>
        <v>0</v>
      </c>
      <c r="BH355" s="179">
        <f t="shared" si="82"/>
        <v>0</v>
      </c>
      <c r="BI355" s="179">
        <f t="shared" si="83"/>
        <v>0</v>
      </c>
      <c r="BJ355" s="53" t="s">
        <v>90</v>
      </c>
      <c r="BK355" s="179">
        <f t="shared" si="84"/>
        <v>0</v>
      </c>
      <c r="BL355" s="53" t="s">
        <v>495</v>
      </c>
      <c r="BM355" s="271" t="s">
        <v>4606</v>
      </c>
    </row>
    <row r="356" spans="2:65" s="74" customFormat="1" ht="16.5" customHeight="1">
      <c r="B356" s="73"/>
      <c r="C356" s="260" t="s">
        <v>2789</v>
      </c>
      <c r="D356" s="260" t="s">
        <v>368</v>
      </c>
      <c r="E356" s="261" t="s">
        <v>7537</v>
      </c>
      <c r="F356" s="262" t="s">
        <v>7538</v>
      </c>
      <c r="G356" s="263" t="s">
        <v>630</v>
      </c>
      <c r="H356" s="264">
        <v>8</v>
      </c>
      <c r="I356" s="26"/>
      <c r="J356" s="266">
        <f t="shared" si="75"/>
        <v>0</v>
      </c>
      <c r="K356" s="267"/>
      <c r="L356" s="73"/>
      <c r="M356" s="27" t="s">
        <v>1</v>
      </c>
      <c r="N356" s="233" t="s">
        <v>43</v>
      </c>
      <c r="P356" s="269">
        <f t="shared" si="76"/>
        <v>0</v>
      </c>
      <c r="Q356" s="269">
        <v>0</v>
      </c>
      <c r="R356" s="269">
        <f t="shared" si="77"/>
        <v>0</v>
      </c>
      <c r="S356" s="269">
        <v>0</v>
      </c>
      <c r="T356" s="270">
        <f t="shared" si="78"/>
        <v>0</v>
      </c>
      <c r="AR356" s="271" t="s">
        <v>495</v>
      </c>
      <c r="AT356" s="271" t="s">
        <v>368</v>
      </c>
      <c r="AU356" s="271" t="s">
        <v>84</v>
      </c>
      <c r="AY356" s="53" t="s">
        <v>366</v>
      </c>
      <c r="BE356" s="179">
        <f t="shared" si="79"/>
        <v>0</v>
      </c>
      <c r="BF356" s="179">
        <f t="shared" si="80"/>
        <v>0</v>
      </c>
      <c r="BG356" s="179">
        <f t="shared" si="81"/>
        <v>0</v>
      </c>
      <c r="BH356" s="179">
        <f t="shared" si="82"/>
        <v>0</v>
      </c>
      <c r="BI356" s="179">
        <f t="shared" si="83"/>
        <v>0</v>
      </c>
      <c r="BJ356" s="53" t="s">
        <v>90</v>
      </c>
      <c r="BK356" s="179">
        <f t="shared" si="84"/>
        <v>0</v>
      </c>
      <c r="BL356" s="53" t="s">
        <v>495</v>
      </c>
      <c r="BM356" s="271" t="s">
        <v>4638</v>
      </c>
    </row>
    <row r="357" spans="2:65" s="74" customFormat="1" ht="16.5" customHeight="1">
      <c r="B357" s="73"/>
      <c r="C357" s="260" t="s">
        <v>2793</v>
      </c>
      <c r="D357" s="260" t="s">
        <v>368</v>
      </c>
      <c r="E357" s="261" t="s">
        <v>7539</v>
      </c>
      <c r="F357" s="262" t="s">
        <v>7540</v>
      </c>
      <c r="G357" s="263" t="s">
        <v>630</v>
      </c>
      <c r="H357" s="264">
        <v>2</v>
      </c>
      <c r="I357" s="26"/>
      <c r="J357" s="266">
        <f t="shared" si="75"/>
        <v>0</v>
      </c>
      <c r="K357" s="267"/>
      <c r="L357" s="73"/>
      <c r="M357" s="27" t="s">
        <v>1</v>
      </c>
      <c r="N357" s="233" t="s">
        <v>43</v>
      </c>
      <c r="P357" s="269">
        <f t="shared" si="76"/>
        <v>0</v>
      </c>
      <c r="Q357" s="269">
        <v>0</v>
      </c>
      <c r="R357" s="269">
        <f t="shared" si="77"/>
        <v>0</v>
      </c>
      <c r="S357" s="269">
        <v>0</v>
      </c>
      <c r="T357" s="270">
        <f t="shared" si="78"/>
        <v>0</v>
      </c>
      <c r="AR357" s="271" t="s">
        <v>495</v>
      </c>
      <c r="AT357" s="271" t="s">
        <v>368</v>
      </c>
      <c r="AU357" s="271" t="s">
        <v>84</v>
      </c>
      <c r="AY357" s="53" t="s">
        <v>366</v>
      </c>
      <c r="BE357" s="179">
        <f t="shared" si="79"/>
        <v>0</v>
      </c>
      <c r="BF357" s="179">
        <f t="shared" si="80"/>
        <v>0</v>
      </c>
      <c r="BG357" s="179">
        <f t="shared" si="81"/>
        <v>0</v>
      </c>
      <c r="BH357" s="179">
        <f t="shared" si="82"/>
        <v>0</v>
      </c>
      <c r="BI357" s="179">
        <f t="shared" si="83"/>
        <v>0</v>
      </c>
      <c r="BJ357" s="53" t="s">
        <v>90</v>
      </c>
      <c r="BK357" s="179">
        <f t="shared" si="84"/>
        <v>0</v>
      </c>
      <c r="BL357" s="53" t="s">
        <v>495</v>
      </c>
      <c r="BM357" s="271" t="s">
        <v>4665</v>
      </c>
    </row>
    <row r="358" spans="2:65" s="74" customFormat="1" ht="16.5" customHeight="1">
      <c r="B358" s="73"/>
      <c r="C358" s="260" t="s">
        <v>2799</v>
      </c>
      <c r="D358" s="260" t="s">
        <v>368</v>
      </c>
      <c r="E358" s="261" t="s">
        <v>7541</v>
      </c>
      <c r="F358" s="262" t="s">
        <v>7542</v>
      </c>
      <c r="G358" s="263" t="s">
        <v>630</v>
      </c>
      <c r="H358" s="264">
        <v>6</v>
      </c>
      <c r="I358" s="26"/>
      <c r="J358" s="266">
        <f t="shared" si="75"/>
        <v>0</v>
      </c>
      <c r="K358" s="267"/>
      <c r="L358" s="73"/>
      <c r="M358" s="27" t="s">
        <v>1</v>
      </c>
      <c r="N358" s="233" t="s">
        <v>43</v>
      </c>
      <c r="P358" s="269">
        <f t="shared" si="76"/>
        <v>0</v>
      </c>
      <c r="Q358" s="269">
        <v>0</v>
      </c>
      <c r="R358" s="269">
        <f t="shared" si="77"/>
        <v>0</v>
      </c>
      <c r="S358" s="269">
        <v>0</v>
      </c>
      <c r="T358" s="270">
        <f t="shared" si="78"/>
        <v>0</v>
      </c>
      <c r="AR358" s="271" t="s">
        <v>495</v>
      </c>
      <c r="AT358" s="271" t="s">
        <v>368</v>
      </c>
      <c r="AU358" s="271" t="s">
        <v>84</v>
      </c>
      <c r="AY358" s="53" t="s">
        <v>366</v>
      </c>
      <c r="BE358" s="179">
        <f t="shared" si="79"/>
        <v>0</v>
      </c>
      <c r="BF358" s="179">
        <f t="shared" si="80"/>
        <v>0</v>
      </c>
      <c r="BG358" s="179">
        <f t="shared" si="81"/>
        <v>0</v>
      </c>
      <c r="BH358" s="179">
        <f t="shared" si="82"/>
        <v>0</v>
      </c>
      <c r="BI358" s="179">
        <f t="shared" si="83"/>
        <v>0</v>
      </c>
      <c r="BJ358" s="53" t="s">
        <v>90</v>
      </c>
      <c r="BK358" s="179">
        <f t="shared" si="84"/>
        <v>0</v>
      </c>
      <c r="BL358" s="53" t="s">
        <v>495</v>
      </c>
      <c r="BM358" s="271" t="s">
        <v>4683</v>
      </c>
    </row>
    <row r="359" spans="2:65" s="74" customFormat="1" ht="16.5" customHeight="1">
      <c r="B359" s="73"/>
      <c r="C359" s="260" t="s">
        <v>2804</v>
      </c>
      <c r="D359" s="260" t="s">
        <v>368</v>
      </c>
      <c r="E359" s="261" t="s">
        <v>7543</v>
      </c>
      <c r="F359" s="262" t="s">
        <v>7544</v>
      </c>
      <c r="G359" s="263" t="s">
        <v>630</v>
      </c>
      <c r="H359" s="264">
        <v>6</v>
      </c>
      <c r="I359" s="26"/>
      <c r="J359" s="266">
        <f t="shared" si="75"/>
        <v>0</v>
      </c>
      <c r="K359" s="267"/>
      <c r="L359" s="73"/>
      <c r="M359" s="27" t="s">
        <v>1</v>
      </c>
      <c r="N359" s="233" t="s">
        <v>43</v>
      </c>
      <c r="P359" s="269">
        <f t="shared" si="76"/>
        <v>0</v>
      </c>
      <c r="Q359" s="269">
        <v>0</v>
      </c>
      <c r="R359" s="269">
        <f t="shared" si="77"/>
        <v>0</v>
      </c>
      <c r="S359" s="269">
        <v>0</v>
      </c>
      <c r="T359" s="270">
        <f t="shared" si="78"/>
        <v>0</v>
      </c>
      <c r="AR359" s="271" t="s">
        <v>495</v>
      </c>
      <c r="AT359" s="271" t="s">
        <v>368</v>
      </c>
      <c r="AU359" s="271" t="s">
        <v>84</v>
      </c>
      <c r="AY359" s="53" t="s">
        <v>366</v>
      </c>
      <c r="BE359" s="179">
        <f t="shared" si="79"/>
        <v>0</v>
      </c>
      <c r="BF359" s="179">
        <f t="shared" si="80"/>
        <v>0</v>
      </c>
      <c r="BG359" s="179">
        <f t="shared" si="81"/>
        <v>0</v>
      </c>
      <c r="BH359" s="179">
        <f t="shared" si="82"/>
        <v>0</v>
      </c>
      <c r="BI359" s="179">
        <f t="shared" si="83"/>
        <v>0</v>
      </c>
      <c r="BJ359" s="53" t="s">
        <v>90</v>
      </c>
      <c r="BK359" s="179">
        <f t="shared" si="84"/>
        <v>0</v>
      </c>
      <c r="BL359" s="53" t="s">
        <v>495</v>
      </c>
      <c r="BM359" s="271" t="s">
        <v>4706</v>
      </c>
    </row>
    <row r="360" spans="2:65" s="74" customFormat="1" ht="16.5" customHeight="1">
      <c r="B360" s="73"/>
      <c r="C360" s="260" t="s">
        <v>2809</v>
      </c>
      <c r="D360" s="260" t="s">
        <v>368</v>
      </c>
      <c r="E360" s="261" t="s">
        <v>7545</v>
      </c>
      <c r="F360" s="262" t="s">
        <v>7546</v>
      </c>
      <c r="G360" s="263" t="s">
        <v>630</v>
      </c>
      <c r="H360" s="264">
        <v>2</v>
      </c>
      <c r="I360" s="26"/>
      <c r="J360" s="266">
        <f t="shared" si="75"/>
        <v>0</v>
      </c>
      <c r="K360" s="267"/>
      <c r="L360" s="73"/>
      <c r="M360" s="27" t="s">
        <v>1</v>
      </c>
      <c r="N360" s="233" t="s">
        <v>43</v>
      </c>
      <c r="P360" s="269">
        <f t="shared" si="76"/>
        <v>0</v>
      </c>
      <c r="Q360" s="269">
        <v>0</v>
      </c>
      <c r="R360" s="269">
        <f t="shared" si="77"/>
        <v>0</v>
      </c>
      <c r="S360" s="269">
        <v>0</v>
      </c>
      <c r="T360" s="270">
        <f t="shared" si="78"/>
        <v>0</v>
      </c>
      <c r="AR360" s="271" t="s">
        <v>495</v>
      </c>
      <c r="AT360" s="271" t="s">
        <v>368</v>
      </c>
      <c r="AU360" s="271" t="s">
        <v>84</v>
      </c>
      <c r="AY360" s="53" t="s">
        <v>366</v>
      </c>
      <c r="BE360" s="179">
        <f t="shared" si="79"/>
        <v>0</v>
      </c>
      <c r="BF360" s="179">
        <f t="shared" si="80"/>
        <v>0</v>
      </c>
      <c r="BG360" s="179">
        <f t="shared" si="81"/>
        <v>0</v>
      </c>
      <c r="BH360" s="179">
        <f t="shared" si="82"/>
        <v>0</v>
      </c>
      <c r="BI360" s="179">
        <f t="shared" si="83"/>
        <v>0</v>
      </c>
      <c r="BJ360" s="53" t="s">
        <v>90</v>
      </c>
      <c r="BK360" s="179">
        <f t="shared" si="84"/>
        <v>0</v>
      </c>
      <c r="BL360" s="53" t="s">
        <v>495</v>
      </c>
      <c r="BM360" s="271" t="s">
        <v>4721</v>
      </c>
    </row>
    <row r="361" spans="2:65" s="74" customFormat="1" ht="16.5" customHeight="1">
      <c r="B361" s="73"/>
      <c r="C361" s="260" t="s">
        <v>2814</v>
      </c>
      <c r="D361" s="260" t="s">
        <v>368</v>
      </c>
      <c r="E361" s="261" t="s">
        <v>7547</v>
      </c>
      <c r="F361" s="262" t="s">
        <v>7548</v>
      </c>
      <c r="G361" s="263" t="s">
        <v>630</v>
      </c>
      <c r="H361" s="264">
        <v>2</v>
      </c>
      <c r="I361" s="26"/>
      <c r="J361" s="266">
        <f t="shared" si="75"/>
        <v>0</v>
      </c>
      <c r="K361" s="267"/>
      <c r="L361" s="73"/>
      <c r="M361" s="27" t="s">
        <v>1</v>
      </c>
      <c r="N361" s="233" t="s">
        <v>43</v>
      </c>
      <c r="P361" s="269">
        <f t="shared" si="76"/>
        <v>0</v>
      </c>
      <c r="Q361" s="269">
        <v>0</v>
      </c>
      <c r="R361" s="269">
        <f t="shared" si="77"/>
        <v>0</v>
      </c>
      <c r="S361" s="269">
        <v>0</v>
      </c>
      <c r="T361" s="270">
        <f t="shared" si="78"/>
        <v>0</v>
      </c>
      <c r="AR361" s="271" t="s">
        <v>495</v>
      </c>
      <c r="AT361" s="271" t="s">
        <v>368</v>
      </c>
      <c r="AU361" s="271" t="s">
        <v>84</v>
      </c>
      <c r="AY361" s="53" t="s">
        <v>366</v>
      </c>
      <c r="BE361" s="179">
        <f t="shared" si="79"/>
        <v>0</v>
      </c>
      <c r="BF361" s="179">
        <f t="shared" si="80"/>
        <v>0</v>
      </c>
      <c r="BG361" s="179">
        <f t="shared" si="81"/>
        <v>0</v>
      </c>
      <c r="BH361" s="179">
        <f t="shared" si="82"/>
        <v>0</v>
      </c>
      <c r="BI361" s="179">
        <f t="shared" si="83"/>
        <v>0</v>
      </c>
      <c r="BJ361" s="53" t="s">
        <v>90</v>
      </c>
      <c r="BK361" s="179">
        <f t="shared" si="84"/>
        <v>0</v>
      </c>
      <c r="BL361" s="53" t="s">
        <v>495</v>
      </c>
      <c r="BM361" s="271" t="s">
        <v>4739</v>
      </c>
    </row>
    <row r="362" spans="2:65" s="74" customFormat="1" ht="16.5" customHeight="1">
      <c r="B362" s="73"/>
      <c r="C362" s="260" t="s">
        <v>2819</v>
      </c>
      <c r="D362" s="260" t="s">
        <v>368</v>
      </c>
      <c r="E362" s="261" t="s">
        <v>7549</v>
      </c>
      <c r="F362" s="262" t="s">
        <v>7550</v>
      </c>
      <c r="G362" s="263" t="s">
        <v>630</v>
      </c>
      <c r="H362" s="264">
        <v>2</v>
      </c>
      <c r="I362" s="26"/>
      <c r="J362" s="266">
        <f t="shared" si="75"/>
        <v>0</v>
      </c>
      <c r="K362" s="267"/>
      <c r="L362" s="73"/>
      <c r="M362" s="27" t="s">
        <v>1</v>
      </c>
      <c r="N362" s="233" t="s">
        <v>43</v>
      </c>
      <c r="P362" s="269">
        <f t="shared" si="76"/>
        <v>0</v>
      </c>
      <c r="Q362" s="269">
        <v>0</v>
      </c>
      <c r="R362" s="269">
        <f t="shared" si="77"/>
        <v>0</v>
      </c>
      <c r="S362" s="269">
        <v>0</v>
      </c>
      <c r="T362" s="270">
        <f t="shared" si="78"/>
        <v>0</v>
      </c>
      <c r="AR362" s="271" t="s">
        <v>495</v>
      </c>
      <c r="AT362" s="271" t="s">
        <v>368</v>
      </c>
      <c r="AU362" s="271" t="s">
        <v>84</v>
      </c>
      <c r="AY362" s="53" t="s">
        <v>366</v>
      </c>
      <c r="BE362" s="179">
        <f t="shared" si="79"/>
        <v>0</v>
      </c>
      <c r="BF362" s="179">
        <f t="shared" si="80"/>
        <v>0</v>
      </c>
      <c r="BG362" s="179">
        <f t="shared" si="81"/>
        <v>0</v>
      </c>
      <c r="BH362" s="179">
        <f t="shared" si="82"/>
        <v>0</v>
      </c>
      <c r="BI362" s="179">
        <f t="shared" si="83"/>
        <v>0</v>
      </c>
      <c r="BJ362" s="53" t="s">
        <v>90</v>
      </c>
      <c r="BK362" s="179">
        <f t="shared" si="84"/>
        <v>0</v>
      </c>
      <c r="BL362" s="53" t="s">
        <v>495</v>
      </c>
      <c r="BM362" s="271" t="s">
        <v>4761</v>
      </c>
    </row>
    <row r="363" spans="2:65" s="74" customFormat="1" ht="16.5" customHeight="1">
      <c r="B363" s="73"/>
      <c r="C363" s="260" t="s">
        <v>2823</v>
      </c>
      <c r="D363" s="260" t="s">
        <v>368</v>
      </c>
      <c r="E363" s="261" t="s">
        <v>7551</v>
      </c>
      <c r="F363" s="262" t="s">
        <v>7552</v>
      </c>
      <c r="G363" s="263" t="s">
        <v>630</v>
      </c>
      <c r="H363" s="264">
        <v>2</v>
      </c>
      <c r="I363" s="26"/>
      <c r="J363" s="266">
        <f t="shared" si="75"/>
        <v>0</v>
      </c>
      <c r="K363" s="267"/>
      <c r="L363" s="73"/>
      <c r="M363" s="27" t="s">
        <v>1</v>
      </c>
      <c r="N363" s="233" t="s">
        <v>43</v>
      </c>
      <c r="P363" s="269">
        <f t="shared" si="76"/>
        <v>0</v>
      </c>
      <c r="Q363" s="269">
        <v>0</v>
      </c>
      <c r="R363" s="269">
        <f t="shared" si="77"/>
        <v>0</v>
      </c>
      <c r="S363" s="269">
        <v>0</v>
      </c>
      <c r="T363" s="270">
        <f t="shared" si="78"/>
        <v>0</v>
      </c>
      <c r="AR363" s="271" t="s">
        <v>495</v>
      </c>
      <c r="AT363" s="271" t="s">
        <v>368</v>
      </c>
      <c r="AU363" s="271" t="s">
        <v>84</v>
      </c>
      <c r="AY363" s="53" t="s">
        <v>366</v>
      </c>
      <c r="BE363" s="179">
        <f t="shared" si="79"/>
        <v>0</v>
      </c>
      <c r="BF363" s="179">
        <f t="shared" si="80"/>
        <v>0</v>
      </c>
      <c r="BG363" s="179">
        <f t="shared" si="81"/>
        <v>0</v>
      </c>
      <c r="BH363" s="179">
        <f t="shared" si="82"/>
        <v>0</v>
      </c>
      <c r="BI363" s="179">
        <f t="shared" si="83"/>
        <v>0</v>
      </c>
      <c r="BJ363" s="53" t="s">
        <v>90</v>
      </c>
      <c r="BK363" s="179">
        <f t="shared" si="84"/>
        <v>0</v>
      </c>
      <c r="BL363" s="53" t="s">
        <v>495</v>
      </c>
      <c r="BM363" s="271" t="s">
        <v>4774</v>
      </c>
    </row>
    <row r="364" spans="2:65" s="74" customFormat="1" ht="16.5" customHeight="1">
      <c r="B364" s="73"/>
      <c r="C364" s="260" t="s">
        <v>2827</v>
      </c>
      <c r="D364" s="260" t="s">
        <v>368</v>
      </c>
      <c r="E364" s="261" t="s">
        <v>7553</v>
      </c>
      <c r="F364" s="262" t="s">
        <v>7554</v>
      </c>
      <c r="G364" s="263" t="s">
        <v>630</v>
      </c>
      <c r="H364" s="264">
        <v>2</v>
      </c>
      <c r="I364" s="26"/>
      <c r="J364" s="266">
        <f t="shared" si="75"/>
        <v>0</v>
      </c>
      <c r="K364" s="267"/>
      <c r="L364" s="73"/>
      <c r="M364" s="27" t="s">
        <v>1</v>
      </c>
      <c r="N364" s="233" t="s">
        <v>43</v>
      </c>
      <c r="P364" s="269">
        <f t="shared" si="76"/>
        <v>0</v>
      </c>
      <c r="Q364" s="269">
        <v>0</v>
      </c>
      <c r="R364" s="269">
        <f t="shared" si="77"/>
        <v>0</v>
      </c>
      <c r="S364" s="269">
        <v>0</v>
      </c>
      <c r="T364" s="270">
        <f t="shared" si="78"/>
        <v>0</v>
      </c>
      <c r="AR364" s="271" t="s">
        <v>495</v>
      </c>
      <c r="AT364" s="271" t="s">
        <v>368</v>
      </c>
      <c r="AU364" s="271" t="s">
        <v>84</v>
      </c>
      <c r="AY364" s="53" t="s">
        <v>366</v>
      </c>
      <c r="BE364" s="179">
        <f t="shared" si="79"/>
        <v>0</v>
      </c>
      <c r="BF364" s="179">
        <f t="shared" si="80"/>
        <v>0</v>
      </c>
      <c r="BG364" s="179">
        <f t="shared" si="81"/>
        <v>0</v>
      </c>
      <c r="BH364" s="179">
        <f t="shared" si="82"/>
        <v>0</v>
      </c>
      <c r="BI364" s="179">
        <f t="shared" si="83"/>
        <v>0</v>
      </c>
      <c r="BJ364" s="53" t="s">
        <v>90</v>
      </c>
      <c r="BK364" s="179">
        <f t="shared" si="84"/>
        <v>0</v>
      </c>
      <c r="BL364" s="53" t="s">
        <v>495</v>
      </c>
      <c r="BM364" s="271" t="s">
        <v>4789</v>
      </c>
    </row>
    <row r="365" spans="2:65" s="74" customFormat="1" ht="16.5" customHeight="1">
      <c r="B365" s="73"/>
      <c r="C365" s="260" t="s">
        <v>2831</v>
      </c>
      <c r="D365" s="260" t="s">
        <v>368</v>
      </c>
      <c r="E365" s="261" t="s">
        <v>7555</v>
      </c>
      <c r="F365" s="262" t="s">
        <v>7556</v>
      </c>
      <c r="G365" s="263" t="s">
        <v>630</v>
      </c>
      <c r="H365" s="264">
        <v>2</v>
      </c>
      <c r="I365" s="26"/>
      <c r="J365" s="266">
        <f t="shared" si="75"/>
        <v>0</v>
      </c>
      <c r="K365" s="267"/>
      <c r="L365" s="73"/>
      <c r="M365" s="27" t="s">
        <v>1</v>
      </c>
      <c r="N365" s="233" t="s">
        <v>43</v>
      </c>
      <c r="P365" s="269">
        <f t="shared" si="76"/>
        <v>0</v>
      </c>
      <c r="Q365" s="269">
        <v>0</v>
      </c>
      <c r="R365" s="269">
        <f t="shared" si="77"/>
        <v>0</v>
      </c>
      <c r="S365" s="269">
        <v>0</v>
      </c>
      <c r="T365" s="270">
        <f t="shared" si="78"/>
        <v>0</v>
      </c>
      <c r="AR365" s="271" t="s">
        <v>495</v>
      </c>
      <c r="AT365" s="271" t="s">
        <v>368</v>
      </c>
      <c r="AU365" s="271" t="s">
        <v>84</v>
      </c>
      <c r="AY365" s="53" t="s">
        <v>366</v>
      </c>
      <c r="BE365" s="179">
        <f t="shared" si="79"/>
        <v>0</v>
      </c>
      <c r="BF365" s="179">
        <f t="shared" si="80"/>
        <v>0</v>
      </c>
      <c r="BG365" s="179">
        <f t="shared" si="81"/>
        <v>0</v>
      </c>
      <c r="BH365" s="179">
        <f t="shared" si="82"/>
        <v>0</v>
      </c>
      <c r="BI365" s="179">
        <f t="shared" si="83"/>
        <v>0</v>
      </c>
      <c r="BJ365" s="53" t="s">
        <v>90</v>
      </c>
      <c r="BK365" s="179">
        <f t="shared" si="84"/>
        <v>0</v>
      </c>
      <c r="BL365" s="53" t="s">
        <v>495</v>
      </c>
      <c r="BM365" s="271" t="s">
        <v>4797</v>
      </c>
    </row>
    <row r="366" spans="2:65" s="74" customFormat="1" ht="16.5" customHeight="1">
      <c r="B366" s="73"/>
      <c r="C366" s="260" t="s">
        <v>2835</v>
      </c>
      <c r="D366" s="260" t="s">
        <v>368</v>
      </c>
      <c r="E366" s="261" t="s">
        <v>7557</v>
      </c>
      <c r="F366" s="262" t="s">
        <v>7558</v>
      </c>
      <c r="G366" s="263" t="s">
        <v>630</v>
      </c>
      <c r="H366" s="264">
        <v>2</v>
      </c>
      <c r="I366" s="26"/>
      <c r="J366" s="266">
        <f t="shared" si="75"/>
        <v>0</v>
      </c>
      <c r="K366" s="267"/>
      <c r="L366" s="73"/>
      <c r="M366" s="27" t="s">
        <v>1</v>
      </c>
      <c r="N366" s="233" t="s">
        <v>43</v>
      </c>
      <c r="P366" s="269">
        <f t="shared" si="76"/>
        <v>0</v>
      </c>
      <c r="Q366" s="269">
        <v>0</v>
      </c>
      <c r="R366" s="269">
        <f t="shared" si="77"/>
        <v>0</v>
      </c>
      <c r="S366" s="269">
        <v>0</v>
      </c>
      <c r="T366" s="270">
        <f t="shared" si="78"/>
        <v>0</v>
      </c>
      <c r="AR366" s="271" t="s">
        <v>495</v>
      </c>
      <c r="AT366" s="271" t="s">
        <v>368</v>
      </c>
      <c r="AU366" s="271" t="s">
        <v>84</v>
      </c>
      <c r="AY366" s="53" t="s">
        <v>366</v>
      </c>
      <c r="BE366" s="179">
        <f t="shared" si="79"/>
        <v>0</v>
      </c>
      <c r="BF366" s="179">
        <f t="shared" si="80"/>
        <v>0</v>
      </c>
      <c r="BG366" s="179">
        <f t="shared" si="81"/>
        <v>0</v>
      </c>
      <c r="BH366" s="179">
        <f t="shared" si="82"/>
        <v>0</v>
      </c>
      <c r="BI366" s="179">
        <f t="shared" si="83"/>
        <v>0</v>
      </c>
      <c r="BJ366" s="53" t="s">
        <v>90</v>
      </c>
      <c r="BK366" s="179">
        <f t="shared" si="84"/>
        <v>0</v>
      </c>
      <c r="BL366" s="53" t="s">
        <v>495</v>
      </c>
      <c r="BM366" s="271" t="s">
        <v>4808</v>
      </c>
    </row>
    <row r="367" spans="2:65" s="249" customFormat="1" ht="25.9" customHeight="1">
      <c r="B367" s="248"/>
      <c r="D367" s="250" t="s">
        <v>76</v>
      </c>
      <c r="E367" s="251" t="s">
        <v>7075</v>
      </c>
      <c r="F367" s="251" t="s">
        <v>7559</v>
      </c>
      <c r="J367" s="252">
        <f>BK367</f>
        <v>0</v>
      </c>
      <c r="L367" s="248"/>
      <c r="M367" s="253"/>
      <c r="P367" s="254">
        <f>SUM(P368:P377)</f>
        <v>0</v>
      </c>
      <c r="R367" s="254">
        <f>SUM(R368:R377)</f>
        <v>0</v>
      </c>
      <c r="T367" s="255">
        <f>SUM(T368:T377)</f>
        <v>0</v>
      </c>
      <c r="AR367" s="250" t="s">
        <v>84</v>
      </c>
      <c r="AT367" s="256" t="s">
        <v>76</v>
      </c>
      <c r="AU367" s="256" t="s">
        <v>77</v>
      </c>
      <c r="AY367" s="250" t="s">
        <v>366</v>
      </c>
      <c r="BK367" s="257">
        <f>SUM(BK368:BK377)</f>
        <v>0</v>
      </c>
    </row>
    <row r="368" spans="2:65" s="74" customFormat="1" ht="16.5" customHeight="1">
      <c r="B368" s="73"/>
      <c r="C368" s="260" t="s">
        <v>2841</v>
      </c>
      <c r="D368" s="260" t="s">
        <v>368</v>
      </c>
      <c r="E368" s="261" t="s">
        <v>7560</v>
      </c>
      <c r="F368" s="262" t="s">
        <v>7561</v>
      </c>
      <c r="G368" s="263" t="s">
        <v>6705</v>
      </c>
      <c r="H368" s="264">
        <v>3</v>
      </c>
      <c r="I368" s="26"/>
      <c r="J368" s="266">
        <f>ROUND(I368*H368,2)</f>
        <v>0</v>
      </c>
      <c r="K368" s="267"/>
      <c r="L368" s="73"/>
      <c r="M368" s="27" t="s">
        <v>1</v>
      </c>
      <c r="N368" s="233" t="s">
        <v>43</v>
      </c>
      <c r="P368" s="269">
        <f>O368*H368</f>
        <v>0</v>
      </c>
      <c r="Q368" s="269">
        <v>0</v>
      </c>
      <c r="R368" s="269">
        <f>Q368*H368</f>
        <v>0</v>
      </c>
      <c r="S368" s="269">
        <v>0</v>
      </c>
      <c r="T368" s="270">
        <f>S368*H368</f>
        <v>0</v>
      </c>
      <c r="AR368" s="271" t="s">
        <v>495</v>
      </c>
      <c r="AT368" s="271" t="s">
        <v>368</v>
      </c>
      <c r="AU368" s="271" t="s">
        <v>84</v>
      </c>
      <c r="AY368" s="53" t="s">
        <v>366</v>
      </c>
      <c r="BE368" s="179">
        <f>IF(N368="základná",J368,0)</f>
        <v>0</v>
      </c>
      <c r="BF368" s="179">
        <f>IF(N368="znížená",J368,0)</f>
        <v>0</v>
      </c>
      <c r="BG368" s="179">
        <f>IF(N368="zákl. prenesená",J368,0)</f>
        <v>0</v>
      </c>
      <c r="BH368" s="179">
        <f>IF(N368="zníž. prenesená",J368,0)</f>
        <v>0</v>
      </c>
      <c r="BI368" s="179">
        <f>IF(N368="nulová",J368,0)</f>
        <v>0</v>
      </c>
      <c r="BJ368" s="53" t="s">
        <v>90</v>
      </c>
      <c r="BK368" s="179">
        <f>ROUND(I368*H368,2)</f>
        <v>0</v>
      </c>
      <c r="BL368" s="53" t="s">
        <v>495</v>
      </c>
      <c r="BM368" s="271" t="s">
        <v>4817</v>
      </c>
    </row>
    <row r="369" spans="2:65" s="280" customFormat="1">
      <c r="B369" s="279"/>
      <c r="D369" s="274" t="s">
        <v>373</v>
      </c>
      <c r="E369" s="281" t="s">
        <v>1</v>
      </c>
      <c r="F369" s="282" t="s">
        <v>149</v>
      </c>
      <c r="H369" s="283">
        <v>3</v>
      </c>
      <c r="L369" s="279"/>
      <c r="M369" s="284"/>
      <c r="T369" s="285"/>
      <c r="AT369" s="281" t="s">
        <v>373</v>
      </c>
      <c r="AU369" s="281" t="s">
        <v>84</v>
      </c>
      <c r="AV369" s="280" t="s">
        <v>90</v>
      </c>
      <c r="AW369" s="280" t="s">
        <v>31</v>
      </c>
      <c r="AX369" s="280" t="s">
        <v>84</v>
      </c>
      <c r="AY369" s="281" t="s">
        <v>366</v>
      </c>
    </row>
    <row r="370" spans="2:65" s="273" customFormat="1">
      <c r="B370" s="272"/>
      <c r="D370" s="274" t="s">
        <v>373</v>
      </c>
      <c r="E370" s="275" t="s">
        <v>1</v>
      </c>
      <c r="F370" s="276" t="s">
        <v>7417</v>
      </c>
      <c r="H370" s="275" t="s">
        <v>1</v>
      </c>
      <c r="L370" s="272"/>
      <c r="M370" s="277"/>
      <c r="T370" s="278"/>
      <c r="AT370" s="275" t="s">
        <v>373</v>
      </c>
      <c r="AU370" s="275" t="s">
        <v>84</v>
      </c>
      <c r="AV370" s="273" t="s">
        <v>84</v>
      </c>
      <c r="AW370" s="273" t="s">
        <v>31</v>
      </c>
      <c r="AX370" s="273" t="s">
        <v>77</v>
      </c>
      <c r="AY370" s="275" t="s">
        <v>366</v>
      </c>
    </row>
    <row r="371" spans="2:65" s="273" customFormat="1" ht="33.75">
      <c r="B371" s="272"/>
      <c r="D371" s="274" t="s">
        <v>373</v>
      </c>
      <c r="E371" s="275" t="s">
        <v>1</v>
      </c>
      <c r="F371" s="276" t="s">
        <v>7418</v>
      </c>
      <c r="H371" s="275" t="s">
        <v>1</v>
      </c>
      <c r="L371" s="272"/>
      <c r="M371" s="277"/>
      <c r="T371" s="278"/>
      <c r="AT371" s="275" t="s">
        <v>373</v>
      </c>
      <c r="AU371" s="275" t="s">
        <v>84</v>
      </c>
      <c r="AV371" s="273" t="s">
        <v>84</v>
      </c>
      <c r="AW371" s="273" t="s">
        <v>31</v>
      </c>
      <c r="AX371" s="273" t="s">
        <v>77</v>
      </c>
      <c r="AY371" s="275" t="s">
        <v>366</v>
      </c>
    </row>
    <row r="372" spans="2:65" s="273" customFormat="1" ht="22.5">
      <c r="B372" s="272"/>
      <c r="D372" s="274" t="s">
        <v>373</v>
      </c>
      <c r="E372" s="275" t="s">
        <v>1</v>
      </c>
      <c r="F372" s="276" t="s">
        <v>7450</v>
      </c>
      <c r="H372" s="275" t="s">
        <v>1</v>
      </c>
      <c r="L372" s="272"/>
      <c r="M372" s="277"/>
      <c r="T372" s="278"/>
      <c r="AT372" s="275" t="s">
        <v>373</v>
      </c>
      <c r="AU372" s="275" t="s">
        <v>84</v>
      </c>
      <c r="AV372" s="273" t="s">
        <v>84</v>
      </c>
      <c r="AW372" s="273" t="s">
        <v>31</v>
      </c>
      <c r="AX372" s="273" t="s">
        <v>77</v>
      </c>
      <c r="AY372" s="275" t="s">
        <v>366</v>
      </c>
    </row>
    <row r="373" spans="2:65" s="74" customFormat="1" ht="16.5" customHeight="1">
      <c r="B373" s="73"/>
      <c r="C373" s="260" t="s">
        <v>2846</v>
      </c>
      <c r="D373" s="260" t="s">
        <v>368</v>
      </c>
      <c r="E373" s="261" t="s">
        <v>7562</v>
      </c>
      <c r="F373" s="262" t="s">
        <v>7563</v>
      </c>
      <c r="G373" s="263" t="s">
        <v>6705</v>
      </c>
      <c r="H373" s="264">
        <v>8</v>
      </c>
      <c r="I373" s="26"/>
      <c r="J373" s="266">
        <f>ROUND(I373*H373,2)</f>
        <v>0</v>
      </c>
      <c r="K373" s="267"/>
      <c r="L373" s="73"/>
      <c r="M373" s="27" t="s">
        <v>1</v>
      </c>
      <c r="N373" s="233" t="s">
        <v>43</v>
      </c>
      <c r="P373" s="269">
        <f>O373*H373</f>
        <v>0</v>
      </c>
      <c r="Q373" s="269">
        <v>0</v>
      </c>
      <c r="R373" s="269">
        <f>Q373*H373</f>
        <v>0</v>
      </c>
      <c r="S373" s="269">
        <v>0</v>
      </c>
      <c r="T373" s="270">
        <f>S373*H373</f>
        <v>0</v>
      </c>
      <c r="AR373" s="271" t="s">
        <v>495</v>
      </c>
      <c r="AT373" s="271" t="s">
        <v>368</v>
      </c>
      <c r="AU373" s="271" t="s">
        <v>84</v>
      </c>
      <c r="AY373" s="53" t="s">
        <v>366</v>
      </c>
      <c r="BE373" s="179">
        <f>IF(N373="základná",J373,0)</f>
        <v>0</v>
      </c>
      <c r="BF373" s="179">
        <f>IF(N373="znížená",J373,0)</f>
        <v>0</v>
      </c>
      <c r="BG373" s="179">
        <f>IF(N373="zákl. prenesená",J373,0)</f>
        <v>0</v>
      </c>
      <c r="BH373" s="179">
        <f>IF(N373="zníž. prenesená",J373,0)</f>
        <v>0</v>
      </c>
      <c r="BI373" s="179">
        <f>IF(N373="nulová",J373,0)</f>
        <v>0</v>
      </c>
      <c r="BJ373" s="53" t="s">
        <v>90</v>
      </c>
      <c r="BK373" s="179">
        <f>ROUND(I373*H373,2)</f>
        <v>0</v>
      </c>
      <c r="BL373" s="53" t="s">
        <v>495</v>
      </c>
      <c r="BM373" s="271" t="s">
        <v>4828</v>
      </c>
    </row>
    <row r="374" spans="2:65" s="74" customFormat="1" ht="16.5" customHeight="1">
      <c r="B374" s="73"/>
      <c r="C374" s="260" t="s">
        <v>2851</v>
      </c>
      <c r="D374" s="260" t="s">
        <v>368</v>
      </c>
      <c r="E374" s="261" t="s">
        <v>7564</v>
      </c>
      <c r="F374" s="262" t="s">
        <v>7565</v>
      </c>
      <c r="G374" s="263" t="s">
        <v>6705</v>
      </c>
      <c r="H374" s="264">
        <v>14</v>
      </c>
      <c r="I374" s="26"/>
      <c r="J374" s="266">
        <f>ROUND(I374*H374,2)</f>
        <v>0</v>
      </c>
      <c r="K374" s="267"/>
      <c r="L374" s="73"/>
      <c r="M374" s="27" t="s">
        <v>1</v>
      </c>
      <c r="N374" s="233" t="s">
        <v>43</v>
      </c>
      <c r="P374" s="269">
        <f>O374*H374</f>
        <v>0</v>
      </c>
      <c r="Q374" s="269">
        <v>0</v>
      </c>
      <c r="R374" s="269">
        <f>Q374*H374</f>
        <v>0</v>
      </c>
      <c r="S374" s="269">
        <v>0</v>
      </c>
      <c r="T374" s="270">
        <f>S374*H374</f>
        <v>0</v>
      </c>
      <c r="AR374" s="271" t="s">
        <v>495</v>
      </c>
      <c r="AT374" s="271" t="s">
        <v>368</v>
      </c>
      <c r="AU374" s="271" t="s">
        <v>84</v>
      </c>
      <c r="AY374" s="53" t="s">
        <v>366</v>
      </c>
      <c r="BE374" s="179">
        <f>IF(N374="základná",J374,0)</f>
        <v>0</v>
      </c>
      <c r="BF374" s="179">
        <f>IF(N374="znížená",J374,0)</f>
        <v>0</v>
      </c>
      <c r="BG374" s="179">
        <f>IF(N374="zákl. prenesená",J374,0)</f>
        <v>0</v>
      </c>
      <c r="BH374" s="179">
        <f>IF(N374="zníž. prenesená",J374,0)</f>
        <v>0</v>
      </c>
      <c r="BI374" s="179">
        <f>IF(N374="nulová",J374,0)</f>
        <v>0</v>
      </c>
      <c r="BJ374" s="53" t="s">
        <v>90</v>
      </c>
      <c r="BK374" s="179">
        <f>ROUND(I374*H374,2)</f>
        <v>0</v>
      </c>
      <c r="BL374" s="53" t="s">
        <v>495</v>
      </c>
      <c r="BM374" s="271" t="s">
        <v>4003</v>
      </c>
    </row>
    <row r="375" spans="2:65" s="74" customFormat="1" ht="16.5" customHeight="1">
      <c r="B375" s="73"/>
      <c r="C375" s="260" t="s">
        <v>2866</v>
      </c>
      <c r="D375" s="260" t="s">
        <v>368</v>
      </c>
      <c r="E375" s="261" t="s">
        <v>7566</v>
      </c>
      <c r="F375" s="262" t="s">
        <v>7567</v>
      </c>
      <c r="G375" s="263" t="s">
        <v>6705</v>
      </c>
      <c r="H375" s="264">
        <v>2</v>
      </c>
      <c r="I375" s="26"/>
      <c r="J375" s="266">
        <f>ROUND(I375*H375,2)</f>
        <v>0</v>
      </c>
      <c r="K375" s="267"/>
      <c r="L375" s="73"/>
      <c r="M375" s="27" t="s">
        <v>1</v>
      </c>
      <c r="N375" s="233" t="s">
        <v>43</v>
      </c>
      <c r="P375" s="269">
        <f>O375*H375</f>
        <v>0</v>
      </c>
      <c r="Q375" s="269">
        <v>0</v>
      </c>
      <c r="R375" s="269">
        <f>Q375*H375</f>
        <v>0</v>
      </c>
      <c r="S375" s="269">
        <v>0</v>
      </c>
      <c r="T375" s="270">
        <f>S375*H375</f>
        <v>0</v>
      </c>
      <c r="AR375" s="271" t="s">
        <v>495</v>
      </c>
      <c r="AT375" s="271" t="s">
        <v>368</v>
      </c>
      <c r="AU375" s="271" t="s">
        <v>84</v>
      </c>
      <c r="AY375" s="53" t="s">
        <v>366</v>
      </c>
      <c r="BE375" s="179">
        <f>IF(N375="základná",J375,0)</f>
        <v>0</v>
      </c>
      <c r="BF375" s="179">
        <f>IF(N375="znížená",J375,0)</f>
        <v>0</v>
      </c>
      <c r="BG375" s="179">
        <f>IF(N375="zákl. prenesená",J375,0)</f>
        <v>0</v>
      </c>
      <c r="BH375" s="179">
        <f>IF(N375="zníž. prenesená",J375,0)</f>
        <v>0</v>
      </c>
      <c r="BI375" s="179">
        <f>IF(N375="nulová",J375,0)</f>
        <v>0</v>
      </c>
      <c r="BJ375" s="53" t="s">
        <v>90</v>
      </c>
      <c r="BK375" s="179">
        <f>ROUND(I375*H375,2)</f>
        <v>0</v>
      </c>
      <c r="BL375" s="53" t="s">
        <v>495</v>
      </c>
      <c r="BM375" s="271" t="s">
        <v>4845</v>
      </c>
    </row>
    <row r="376" spans="2:65" s="74" customFormat="1" ht="16.5" customHeight="1">
      <c r="B376" s="73"/>
      <c r="C376" s="260" t="s">
        <v>2870</v>
      </c>
      <c r="D376" s="260" t="s">
        <v>368</v>
      </c>
      <c r="E376" s="261" t="s">
        <v>7568</v>
      </c>
      <c r="F376" s="262" t="s">
        <v>7569</v>
      </c>
      <c r="G376" s="263" t="s">
        <v>6705</v>
      </c>
      <c r="H376" s="264">
        <v>8</v>
      </c>
      <c r="I376" s="26"/>
      <c r="J376" s="266">
        <f>ROUND(I376*H376,2)</f>
        <v>0</v>
      </c>
      <c r="K376" s="267"/>
      <c r="L376" s="73"/>
      <c r="M376" s="27" t="s">
        <v>1</v>
      </c>
      <c r="N376" s="233" t="s">
        <v>43</v>
      </c>
      <c r="P376" s="269">
        <f>O376*H376</f>
        <v>0</v>
      </c>
      <c r="Q376" s="269">
        <v>0</v>
      </c>
      <c r="R376" s="269">
        <f>Q376*H376</f>
        <v>0</v>
      </c>
      <c r="S376" s="269">
        <v>0</v>
      </c>
      <c r="T376" s="270">
        <f>S376*H376</f>
        <v>0</v>
      </c>
      <c r="AR376" s="271" t="s">
        <v>495</v>
      </c>
      <c r="AT376" s="271" t="s">
        <v>368</v>
      </c>
      <c r="AU376" s="271" t="s">
        <v>84</v>
      </c>
      <c r="AY376" s="53" t="s">
        <v>366</v>
      </c>
      <c r="BE376" s="179">
        <f>IF(N376="základná",J376,0)</f>
        <v>0</v>
      </c>
      <c r="BF376" s="179">
        <f>IF(N376="znížená",J376,0)</f>
        <v>0</v>
      </c>
      <c r="BG376" s="179">
        <f>IF(N376="zákl. prenesená",J376,0)</f>
        <v>0</v>
      </c>
      <c r="BH376" s="179">
        <f>IF(N376="zníž. prenesená",J376,0)</f>
        <v>0</v>
      </c>
      <c r="BI376" s="179">
        <f>IF(N376="nulová",J376,0)</f>
        <v>0</v>
      </c>
      <c r="BJ376" s="53" t="s">
        <v>90</v>
      </c>
      <c r="BK376" s="179">
        <f>ROUND(I376*H376,2)</f>
        <v>0</v>
      </c>
      <c r="BL376" s="53" t="s">
        <v>495</v>
      </c>
      <c r="BM376" s="271" t="s">
        <v>4871</v>
      </c>
    </row>
    <row r="377" spans="2:65" s="74" customFormat="1" ht="16.5" customHeight="1">
      <c r="B377" s="73"/>
      <c r="C377" s="260" t="s">
        <v>2874</v>
      </c>
      <c r="D377" s="260" t="s">
        <v>368</v>
      </c>
      <c r="E377" s="261" t="s">
        <v>7570</v>
      </c>
      <c r="F377" s="262" t="s">
        <v>7571</v>
      </c>
      <c r="G377" s="263" t="s">
        <v>6705</v>
      </c>
      <c r="H377" s="264">
        <v>8</v>
      </c>
      <c r="I377" s="26"/>
      <c r="J377" s="266">
        <f>ROUND(I377*H377,2)</f>
        <v>0</v>
      </c>
      <c r="K377" s="267"/>
      <c r="L377" s="73"/>
      <c r="M377" s="27" t="s">
        <v>1</v>
      </c>
      <c r="N377" s="233" t="s">
        <v>43</v>
      </c>
      <c r="P377" s="269">
        <f>O377*H377</f>
        <v>0</v>
      </c>
      <c r="Q377" s="269">
        <v>0</v>
      </c>
      <c r="R377" s="269">
        <f>Q377*H377</f>
        <v>0</v>
      </c>
      <c r="S377" s="269">
        <v>0</v>
      </c>
      <c r="T377" s="270">
        <f>S377*H377</f>
        <v>0</v>
      </c>
      <c r="AR377" s="271" t="s">
        <v>495</v>
      </c>
      <c r="AT377" s="271" t="s">
        <v>368</v>
      </c>
      <c r="AU377" s="271" t="s">
        <v>84</v>
      </c>
      <c r="AY377" s="53" t="s">
        <v>366</v>
      </c>
      <c r="BE377" s="179">
        <f>IF(N377="základná",J377,0)</f>
        <v>0</v>
      </c>
      <c r="BF377" s="179">
        <f>IF(N377="znížená",J377,0)</f>
        <v>0</v>
      </c>
      <c r="BG377" s="179">
        <f>IF(N377="zákl. prenesená",J377,0)</f>
        <v>0</v>
      </c>
      <c r="BH377" s="179">
        <f>IF(N377="zníž. prenesená",J377,0)</f>
        <v>0</v>
      </c>
      <c r="BI377" s="179">
        <f>IF(N377="nulová",J377,0)</f>
        <v>0</v>
      </c>
      <c r="BJ377" s="53" t="s">
        <v>90</v>
      </c>
      <c r="BK377" s="179">
        <f>ROUND(I377*H377,2)</f>
        <v>0</v>
      </c>
      <c r="BL377" s="53" t="s">
        <v>495</v>
      </c>
      <c r="BM377" s="271" t="s">
        <v>4881</v>
      </c>
    </row>
    <row r="378" spans="2:65" s="249" customFormat="1" ht="25.9" customHeight="1">
      <c r="B378" s="248"/>
      <c r="D378" s="250" t="s">
        <v>76</v>
      </c>
      <c r="E378" s="251" t="s">
        <v>7103</v>
      </c>
      <c r="F378" s="251" t="s">
        <v>7572</v>
      </c>
      <c r="J378" s="252">
        <f>BK378</f>
        <v>0</v>
      </c>
      <c r="L378" s="248"/>
      <c r="M378" s="253"/>
      <c r="P378" s="254">
        <f>SUM(P379:P393)</f>
        <v>0</v>
      </c>
      <c r="R378" s="254">
        <f>SUM(R379:R393)</f>
        <v>0</v>
      </c>
      <c r="T378" s="255">
        <f>SUM(T379:T393)</f>
        <v>0</v>
      </c>
      <c r="AR378" s="250" t="s">
        <v>84</v>
      </c>
      <c r="AT378" s="256" t="s">
        <v>76</v>
      </c>
      <c r="AU378" s="256" t="s">
        <v>77</v>
      </c>
      <c r="AY378" s="250" t="s">
        <v>366</v>
      </c>
      <c r="BK378" s="257">
        <f>SUM(BK379:BK393)</f>
        <v>0</v>
      </c>
    </row>
    <row r="379" spans="2:65" s="74" customFormat="1" ht="49.15" customHeight="1">
      <c r="B379" s="73"/>
      <c r="C379" s="260" t="s">
        <v>2888</v>
      </c>
      <c r="D379" s="260" t="s">
        <v>368</v>
      </c>
      <c r="E379" s="261" t="s">
        <v>7573</v>
      </c>
      <c r="F379" s="262" t="s">
        <v>7574</v>
      </c>
      <c r="G379" s="263" t="s">
        <v>6705</v>
      </c>
      <c r="H379" s="264">
        <v>30</v>
      </c>
      <c r="I379" s="26"/>
      <c r="J379" s="266">
        <f t="shared" ref="J379:J393" si="85">ROUND(I379*H379,2)</f>
        <v>0</v>
      </c>
      <c r="K379" s="267"/>
      <c r="L379" s="73"/>
      <c r="M379" s="27" t="s">
        <v>1</v>
      </c>
      <c r="N379" s="233" t="s">
        <v>43</v>
      </c>
      <c r="P379" s="269">
        <f t="shared" ref="P379:P393" si="86">O379*H379</f>
        <v>0</v>
      </c>
      <c r="Q379" s="269">
        <v>0</v>
      </c>
      <c r="R379" s="269">
        <f t="shared" ref="R379:R393" si="87">Q379*H379</f>
        <v>0</v>
      </c>
      <c r="S379" s="269">
        <v>0</v>
      </c>
      <c r="T379" s="270">
        <f t="shared" ref="T379:T393" si="88">S379*H379</f>
        <v>0</v>
      </c>
      <c r="AR379" s="271" t="s">
        <v>495</v>
      </c>
      <c r="AT379" s="271" t="s">
        <v>368</v>
      </c>
      <c r="AU379" s="271" t="s">
        <v>84</v>
      </c>
      <c r="AY379" s="53" t="s">
        <v>366</v>
      </c>
      <c r="BE379" s="179">
        <f t="shared" ref="BE379:BE393" si="89">IF(N379="základná",J379,0)</f>
        <v>0</v>
      </c>
      <c r="BF379" s="179">
        <f t="shared" ref="BF379:BF393" si="90">IF(N379="znížená",J379,0)</f>
        <v>0</v>
      </c>
      <c r="BG379" s="179">
        <f t="shared" ref="BG379:BG393" si="91">IF(N379="zákl. prenesená",J379,0)</f>
        <v>0</v>
      </c>
      <c r="BH379" s="179">
        <f t="shared" ref="BH379:BH393" si="92">IF(N379="zníž. prenesená",J379,0)</f>
        <v>0</v>
      </c>
      <c r="BI379" s="179">
        <f t="shared" ref="BI379:BI393" si="93">IF(N379="nulová",J379,0)</f>
        <v>0</v>
      </c>
      <c r="BJ379" s="53" t="s">
        <v>90</v>
      </c>
      <c r="BK379" s="179">
        <f t="shared" ref="BK379:BK393" si="94">ROUND(I379*H379,2)</f>
        <v>0</v>
      </c>
      <c r="BL379" s="53" t="s">
        <v>495</v>
      </c>
      <c r="BM379" s="271" t="s">
        <v>4890</v>
      </c>
    </row>
    <row r="380" spans="2:65" s="74" customFormat="1" ht="49.15" customHeight="1">
      <c r="B380" s="73"/>
      <c r="C380" s="260" t="s">
        <v>2894</v>
      </c>
      <c r="D380" s="260" t="s">
        <v>368</v>
      </c>
      <c r="E380" s="261" t="s">
        <v>7575</v>
      </c>
      <c r="F380" s="262" t="s">
        <v>7576</v>
      </c>
      <c r="G380" s="263" t="s">
        <v>6705</v>
      </c>
      <c r="H380" s="264">
        <v>34</v>
      </c>
      <c r="I380" s="26"/>
      <c r="J380" s="266">
        <f t="shared" si="85"/>
        <v>0</v>
      </c>
      <c r="K380" s="267"/>
      <c r="L380" s="73"/>
      <c r="M380" s="27" t="s">
        <v>1</v>
      </c>
      <c r="N380" s="233" t="s">
        <v>43</v>
      </c>
      <c r="P380" s="269">
        <f t="shared" si="86"/>
        <v>0</v>
      </c>
      <c r="Q380" s="269">
        <v>0</v>
      </c>
      <c r="R380" s="269">
        <f t="shared" si="87"/>
        <v>0</v>
      </c>
      <c r="S380" s="269">
        <v>0</v>
      </c>
      <c r="T380" s="270">
        <f t="shared" si="88"/>
        <v>0</v>
      </c>
      <c r="AR380" s="271" t="s">
        <v>495</v>
      </c>
      <c r="AT380" s="271" t="s">
        <v>368</v>
      </c>
      <c r="AU380" s="271" t="s">
        <v>84</v>
      </c>
      <c r="AY380" s="53" t="s">
        <v>366</v>
      </c>
      <c r="BE380" s="179">
        <f t="shared" si="89"/>
        <v>0</v>
      </c>
      <c r="BF380" s="179">
        <f t="shared" si="90"/>
        <v>0</v>
      </c>
      <c r="BG380" s="179">
        <f t="shared" si="91"/>
        <v>0</v>
      </c>
      <c r="BH380" s="179">
        <f t="shared" si="92"/>
        <v>0</v>
      </c>
      <c r="BI380" s="179">
        <f t="shared" si="93"/>
        <v>0</v>
      </c>
      <c r="BJ380" s="53" t="s">
        <v>90</v>
      </c>
      <c r="BK380" s="179">
        <f t="shared" si="94"/>
        <v>0</v>
      </c>
      <c r="BL380" s="53" t="s">
        <v>495</v>
      </c>
      <c r="BM380" s="271" t="s">
        <v>4900</v>
      </c>
    </row>
    <row r="381" spans="2:65" s="74" customFormat="1" ht="49.15" customHeight="1">
      <c r="B381" s="73"/>
      <c r="C381" s="260" t="s">
        <v>2898</v>
      </c>
      <c r="D381" s="260" t="s">
        <v>368</v>
      </c>
      <c r="E381" s="261" t="s">
        <v>7577</v>
      </c>
      <c r="F381" s="262" t="s">
        <v>7578</v>
      </c>
      <c r="G381" s="263" t="s">
        <v>6705</v>
      </c>
      <c r="H381" s="264">
        <v>42</v>
      </c>
      <c r="I381" s="26"/>
      <c r="J381" s="266">
        <f t="shared" si="85"/>
        <v>0</v>
      </c>
      <c r="K381" s="267"/>
      <c r="L381" s="73"/>
      <c r="M381" s="27" t="s">
        <v>1</v>
      </c>
      <c r="N381" s="233" t="s">
        <v>43</v>
      </c>
      <c r="P381" s="269">
        <f t="shared" si="86"/>
        <v>0</v>
      </c>
      <c r="Q381" s="269">
        <v>0</v>
      </c>
      <c r="R381" s="269">
        <f t="shared" si="87"/>
        <v>0</v>
      </c>
      <c r="S381" s="269">
        <v>0</v>
      </c>
      <c r="T381" s="270">
        <f t="shared" si="88"/>
        <v>0</v>
      </c>
      <c r="AR381" s="271" t="s">
        <v>495</v>
      </c>
      <c r="AT381" s="271" t="s">
        <v>368</v>
      </c>
      <c r="AU381" s="271" t="s">
        <v>84</v>
      </c>
      <c r="AY381" s="53" t="s">
        <v>366</v>
      </c>
      <c r="BE381" s="179">
        <f t="shared" si="89"/>
        <v>0</v>
      </c>
      <c r="BF381" s="179">
        <f t="shared" si="90"/>
        <v>0</v>
      </c>
      <c r="BG381" s="179">
        <f t="shared" si="91"/>
        <v>0</v>
      </c>
      <c r="BH381" s="179">
        <f t="shared" si="92"/>
        <v>0</v>
      </c>
      <c r="BI381" s="179">
        <f t="shared" si="93"/>
        <v>0</v>
      </c>
      <c r="BJ381" s="53" t="s">
        <v>90</v>
      </c>
      <c r="BK381" s="179">
        <f t="shared" si="94"/>
        <v>0</v>
      </c>
      <c r="BL381" s="53" t="s">
        <v>495</v>
      </c>
      <c r="BM381" s="271" t="s">
        <v>4909</v>
      </c>
    </row>
    <row r="382" spans="2:65" s="74" customFormat="1" ht="49.15" customHeight="1">
      <c r="B382" s="73"/>
      <c r="C382" s="260" t="s">
        <v>2903</v>
      </c>
      <c r="D382" s="260" t="s">
        <v>368</v>
      </c>
      <c r="E382" s="261" t="s">
        <v>7579</v>
      </c>
      <c r="F382" s="262" t="s">
        <v>7580</v>
      </c>
      <c r="G382" s="263" t="s">
        <v>6705</v>
      </c>
      <c r="H382" s="264">
        <v>196</v>
      </c>
      <c r="I382" s="26"/>
      <c r="J382" s="266">
        <f t="shared" si="85"/>
        <v>0</v>
      </c>
      <c r="K382" s="267"/>
      <c r="L382" s="73"/>
      <c r="M382" s="27" t="s">
        <v>1</v>
      </c>
      <c r="N382" s="233" t="s">
        <v>43</v>
      </c>
      <c r="P382" s="269">
        <f t="shared" si="86"/>
        <v>0</v>
      </c>
      <c r="Q382" s="269">
        <v>0</v>
      </c>
      <c r="R382" s="269">
        <f t="shared" si="87"/>
        <v>0</v>
      </c>
      <c r="S382" s="269">
        <v>0</v>
      </c>
      <c r="T382" s="270">
        <f t="shared" si="88"/>
        <v>0</v>
      </c>
      <c r="AR382" s="271" t="s">
        <v>495</v>
      </c>
      <c r="AT382" s="271" t="s">
        <v>368</v>
      </c>
      <c r="AU382" s="271" t="s">
        <v>84</v>
      </c>
      <c r="AY382" s="53" t="s">
        <v>366</v>
      </c>
      <c r="BE382" s="179">
        <f t="shared" si="89"/>
        <v>0</v>
      </c>
      <c r="BF382" s="179">
        <f t="shared" si="90"/>
        <v>0</v>
      </c>
      <c r="BG382" s="179">
        <f t="shared" si="91"/>
        <v>0</v>
      </c>
      <c r="BH382" s="179">
        <f t="shared" si="92"/>
        <v>0</v>
      </c>
      <c r="BI382" s="179">
        <f t="shared" si="93"/>
        <v>0</v>
      </c>
      <c r="BJ382" s="53" t="s">
        <v>90</v>
      </c>
      <c r="BK382" s="179">
        <f t="shared" si="94"/>
        <v>0</v>
      </c>
      <c r="BL382" s="53" t="s">
        <v>495</v>
      </c>
      <c r="BM382" s="271" t="s">
        <v>4917</v>
      </c>
    </row>
    <row r="383" spans="2:65" s="74" customFormat="1" ht="49.15" customHeight="1">
      <c r="B383" s="73"/>
      <c r="C383" s="260" t="s">
        <v>2914</v>
      </c>
      <c r="D383" s="260" t="s">
        <v>368</v>
      </c>
      <c r="E383" s="261" t="s">
        <v>7581</v>
      </c>
      <c r="F383" s="262" t="s">
        <v>7582</v>
      </c>
      <c r="G383" s="263" t="s">
        <v>6705</v>
      </c>
      <c r="H383" s="264">
        <v>42</v>
      </c>
      <c r="I383" s="26"/>
      <c r="J383" s="266">
        <f t="shared" si="85"/>
        <v>0</v>
      </c>
      <c r="K383" s="267"/>
      <c r="L383" s="73"/>
      <c r="M383" s="27" t="s">
        <v>1</v>
      </c>
      <c r="N383" s="233" t="s">
        <v>43</v>
      </c>
      <c r="P383" s="269">
        <f t="shared" si="86"/>
        <v>0</v>
      </c>
      <c r="Q383" s="269">
        <v>0</v>
      </c>
      <c r="R383" s="269">
        <f t="shared" si="87"/>
        <v>0</v>
      </c>
      <c r="S383" s="269">
        <v>0</v>
      </c>
      <c r="T383" s="270">
        <f t="shared" si="88"/>
        <v>0</v>
      </c>
      <c r="AR383" s="271" t="s">
        <v>495</v>
      </c>
      <c r="AT383" s="271" t="s">
        <v>368</v>
      </c>
      <c r="AU383" s="271" t="s">
        <v>84</v>
      </c>
      <c r="AY383" s="53" t="s">
        <v>366</v>
      </c>
      <c r="BE383" s="179">
        <f t="shared" si="89"/>
        <v>0</v>
      </c>
      <c r="BF383" s="179">
        <f t="shared" si="90"/>
        <v>0</v>
      </c>
      <c r="BG383" s="179">
        <f t="shared" si="91"/>
        <v>0</v>
      </c>
      <c r="BH383" s="179">
        <f t="shared" si="92"/>
        <v>0</v>
      </c>
      <c r="BI383" s="179">
        <f t="shared" si="93"/>
        <v>0</v>
      </c>
      <c r="BJ383" s="53" t="s">
        <v>90</v>
      </c>
      <c r="BK383" s="179">
        <f t="shared" si="94"/>
        <v>0</v>
      </c>
      <c r="BL383" s="53" t="s">
        <v>495</v>
      </c>
      <c r="BM383" s="271" t="s">
        <v>4925</v>
      </c>
    </row>
    <row r="384" spans="2:65" s="74" customFormat="1" ht="49.15" customHeight="1">
      <c r="B384" s="73"/>
      <c r="C384" s="260" t="s">
        <v>2920</v>
      </c>
      <c r="D384" s="260" t="s">
        <v>368</v>
      </c>
      <c r="E384" s="261" t="s">
        <v>7583</v>
      </c>
      <c r="F384" s="262" t="s">
        <v>7584</v>
      </c>
      <c r="G384" s="263" t="s">
        <v>6705</v>
      </c>
      <c r="H384" s="264">
        <v>102</v>
      </c>
      <c r="I384" s="26"/>
      <c r="J384" s="266">
        <f t="shared" si="85"/>
        <v>0</v>
      </c>
      <c r="K384" s="267"/>
      <c r="L384" s="73"/>
      <c r="M384" s="27" t="s">
        <v>1</v>
      </c>
      <c r="N384" s="233" t="s">
        <v>43</v>
      </c>
      <c r="P384" s="269">
        <f t="shared" si="86"/>
        <v>0</v>
      </c>
      <c r="Q384" s="269">
        <v>0</v>
      </c>
      <c r="R384" s="269">
        <f t="shared" si="87"/>
        <v>0</v>
      </c>
      <c r="S384" s="269">
        <v>0</v>
      </c>
      <c r="T384" s="270">
        <f t="shared" si="88"/>
        <v>0</v>
      </c>
      <c r="AR384" s="271" t="s">
        <v>495</v>
      </c>
      <c r="AT384" s="271" t="s">
        <v>368</v>
      </c>
      <c r="AU384" s="271" t="s">
        <v>84</v>
      </c>
      <c r="AY384" s="53" t="s">
        <v>366</v>
      </c>
      <c r="BE384" s="179">
        <f t="shared" si="89"/>
        <v>0</v>
      </c>
      <c r="BF384" s="179">
        <f t="shared" si="90"/>
        <v>0</v>
      </c>
      <c r="BG384" s="179">
        <f t="shared" si="91"/>
        <v>0</v>
      </c>
      <c r="BH384" s="179">
        <f t="shared" si="92"/>
        <v>0</v>
      </c>
      <c r="BI384" s="179">
        <f t="shared" si="93"/>
        <v>0</v>
      </c>
      <c r="BJ384" s="53" t="s">
        <v>90</v>
      </c>
      <c r="BK384" s="179">
        <f t="shared" si="94"/>
        <v>0</v>
      </c>
      <c r="BL384" s="53" t="s">
        <v>495</v>
      </c>
      <c r="BM384" s="271" t="s">
        <v>4934</v>
      </c>
    </row>
    <row r="385" spans="2:65" s="74" customFormat="1" ht="49.15" customHeight="1">
      <c r="B385" s="73"/>
      <c r="C385" s="260" t="s">
        <v>2926</v>
      </c>
      <c r="D385" s="260" t="s">
        <v>368</v>
      </c>
      <c r="E385" s="261" t="s">
        <v>7585</v>
      </c>
      <c r="F385" s="262" t="s">
        <v>7586</v>
      </c>
      <c r="G385" s="263" t="s">
        <v>6705</v>
      </c>
      <c r="H385" s="264">
        <v>70</v>
      </c>
      <c r="I385" s="26"/>
      <c r="J385" s="266">
        <f t="shared" si="85"/>
        <v>0</v>
      </c>
      <c r="K385" s="267"/>
      <c r="L385" s="73"/>
      <c r="M385" s="27" t="s">
        <v>1</v>
      </c>
      <c r="N385" s="233" t="s">
        <v>43</v>
      </c>
      <c r="P385" s="269">
        <f t="shared" si="86"/>
        <v>0</v>
      </c>
      <c r="Q385" s="269">
        <v>0</v>
      </c>
      <c r="R385" s="269">
        <f t="shared" si="87"/>
        <v>0</v>
      </c>
      <c r="S385" s="269">
        <v>0</v>
      </c>
      <c r="T385" s="270">
        <f t="shared" si="88"/>
        <v>0</v>
      </c>
      <c r="AR385" s="271" t="s">
        <v>495</v>
      </c>
      <c r="AT385" s="271" t="s">
        <v>368</v>
      </c>
      <c r="AU385" s="271" t="s">
        <v>84</v>
      </c>
      <c r="AY385" s="53" t="s">
        <v>366</v>
      </c>
      <c r="BE385" s="179">
        <f t="shared" si="89"/>
        <v>0</v>
      </c>
      <c r="BF385" s="179">
        <f t="shared" si="90"/>
        <v>0</v>
      </c>
      <c r="BG385" s="179">
        <f t="shared" si="91"/>
        <v>0</v>
      </c>
      <c r="BH385" s="179">
        <f t="shared" si="92"/>
        <v>0</v>
      </c>
      <c r="BI385" s="179">
        <f t="shared" si="93"/>
        <v>0</v>
      </c>
      <c r="BJ385" s="53" t="s">
        <v>90</v>
      </c>
      <c r="BK385" s="179">
        <f t="shared" si="94"/>
        <v>0</v>
      </c>
      <c r="BL385" s="53" t="s">
        <v>495</v>
      </c>
      <c r="BM385" s="271" t="s">
        <v>4942</v>
      </c>
    </row>
    <row r="386" spans="2:65" s="74" customFormat="1" ht="16.5" customHeight="1">
      <c r="B386" s="73"/>
      <c r="C386" s="260" t="s">
        <v>2934</v>
      </c>
      <c r="D386" s="260" t="s">
        <v>368</v>
      </c>
      <c r="E386" s="261" t="s">
        <v>7587</v>
      </c>
      <c r="F386" s="262" t="s">
        <v>7588</v>
      </c>
      <c r="G386" s="263" t="s">
        <v>6705</v>
      </c>
      <c r="H386" s="264">
        <v>3</v>
      </c>
      <c r="I386" s="26"/>
      <c r="J386" s="266">
        <f t="shared" si="85"/>
        <v>0</v>
      </c>
      <c r="K386" s="267"/>
      <c r="L386" s="73"/>
      <c r="M386" s="27" t="s">
        <v>1</v>
      </c>
      <c r="N386" s="233" t="s">
        <v>43</v>
      </c>
      <c r="P386" s="269">
        <f t="shared" si="86"/>
        <v>0</v>
      </c>
      <c r="Q386" s="269">
        <v>0</v>
      </c>
      <c r="R386" s="269">
        <f t="shared" si="87"/>
        <v>0</v>
      </c>
      <c r="S386" s="269">
        <v>0</v>
      </c>
      <c r="T386" s="270">
        <f t="shared" si="88"/>
        <v>0</v>
      </c>
      <c r="AR386" s="271" t="s">
        <v>495</v>
      </c>
      <c r="AT386" s="271" t="s">
        <v>368</v>
      </c>
      <c r="AU386" s="271" t="s">
        <v>84</v>
      </c>
      <c r="AY386" s="53" t="s">
        <v>366</v>
      </c>
      <c r="BE386" s="179">
        <f t="shared" si="89"/>
        <v>0</v>
      </c>
      <c r="BF386" s="179">
        <f t="shared" si="90"/>
        <v>0</v>
      </c>
      <c r="BG386" s="179">
        <f t="shared" si="91"/>
        <v>0</v>
      </c>
      <c r="BH386" s="179">
        <f t="shared" si="92"/>
        <v>0</v>
      </c>
      <c r="BI386" s="179">
        <f t="shared" si="93"/>
        <v>0</v>
      </c>
      <c r="BJ386" s="53" t="s">
        <v>90</v>
      </c>
      <c r="BK386" s="179">
        <f t="shared" si="94"/>
        <v>0</v>
      </c>
      <c r="BL386" s="53" t="s">
        <v>495</v>
      </c>
      <c r="BM386" s="271" t="s">
        <v>4950</v>
      </c>
    </row>
    <row r="387" spans="2:65" s="74" customFormat="1" ht="16.5" customHeight="1">
      <c r="B387" s="73"/>
      <c r="C387" s="260" t="s">
        <v>2940</v>
      </c>
      <c r="D387" s="260" t="s">
        <v>368</v>
      </c>
      <c r="E387" s="261" t="s">
        <v>7589</v>
      </c>
      <c r="F387" s="262" t="s">
        <v>7590</v>
      </c>
      <c r="G387" s="263" t="s">
        <v>6705</v>
      </c>
      <c r="H387" s="264">
        <v>8</v>
      </c>
      <c r="I387" s="26"/>
      <c r="J387" s="266">
        <f t="shared" si="85"/>
        <v>0</v>
      </c>
      <c r="K387" s="267"/>
      <c r="L387" s="73"/>
      <c r="M387" s="27" t="s">
        <v>1</v>
      </c>
      <c r="N387" s="233" t="s">
        <v>43</v>
      </c>
      <c r="P387" s="269">
        <f t="shared" si="86"/>
        <v>0</v>
      </c>
      <c r="Q387" s="269">
        <v>0</v>
      </c>
      <c r="R387" s="269">
        <f t="shared" si="87"/>
        <v>0</v>
      </c>
      <c r="S387" s="269">
        <v>0</v>
      </c>
      <c r="T387" s="270">
        <f t="shared" si="88"/>
        <v>0</v>
      </c>
      <c r="AR387" s="271" t="s">
        <v>495</v>
      </c>
      <c r="AT387" s="271" t="s">
        <v>368</v>
      </c>
      <c r="AU387" s="271" t="s">
        <v>84</v>
      </c>
      <c r="AY387" s="53" t="s">
        <v>366</v>
      </c>
      <c r="BE387" s="179">
        <f t="shared" si="89"/>
        <v>0</v>
      </c>
      <c r="BF387" s="179">
        <f t="shared" si="90"/>
        <v>0</v>
      </c>
      <c r="BG387" s="179">
        <f t="shared" si="91"/>
        <v>0</v>
      </c>
      <c r="BH387" s="179">
        <f t="shared" si="92"/>
        <v>0</v>
      </c>
      <c r="BI387" s="179">
        <f t="shared" si="93"/>
        <v>0</v>
      </c>
      <c r="BJ387" s="53" t="s">
        <v>90</v>
      </c>
      <c r="BK387" s="179">
        <f t="shared" si="94"/>
        <v>0</v>
      </c>
      <c r="BL387" s="53" t="s">
        <v>495</v>
      </c>
      <c r="BM387" s="271" t="s">
        <v>4958</v>
      </c>
    </row>
    <row r="388" spans="2:65" s="74" customFormat="1" ht="16.5" customHeight="1">
      <c r="B388" s="73"/>
      <c r="C388" s="260" t="s">
        <v>2944</v>
      </c>
      <c r="D388" s="260" t="s">
        <v>368</v>
      </c>
      <c r="E388" s="261" t="s">
        <v>7591</v>
      </c>
      <c r="F388" s="262" t="s">
        <v>7592</v>
      </c>
      <c r="G388" s="263" t="s">
        <v>6705</v>
      </c>
      <c r="H388" s="264">
        <v>14</v>
      </c>
      <c r="I388" s="26"/>
      <c r="J388" s="266">
        <f t="shared" si="85"/>
        <v>0</v>
      </c>
      <c r="K388" s="267"/>
      <c r="L388" s="73"/>
      <c r="M388" s="27" t="s">
        <v>1</v>
      </c>
      <c r="N388" s="233" t="s">
        <v>43</v>
      </c>
      <c r="P388" s="269">
        <f t="shared" si="86"/>
        <v>0</v>
      </c>
      <c r="Q388" s="269">
        <v>0</v>
      </c>
      <c r="R388" s="269">
        <f t="shared" si="87"/>
        <v>0</v>
      </c>
      <c r="S388" s="269">
        <v>0</v>
      </c>
      <c r="T388" s="270">
        <f t="shared" si="88"/>
        <v>0</v>
      </c>
      <c r="AR388" s="271" t="s">
        <v>495</v>
      </c>
      <c r="AT388" s="271" t="s">
        <v>368</v>
      </c>
      <c r="AU388" s="271" t="s">
        <v>84</v>
      </c>
      <c r="AY388" s="53" t="s">
        <v>366</v>
      </c>
      <c r="BE388" s="179">
        <f t="shared" si="89"/>
        <v>0</v>
      </c>
      <c r="BF388" s="179">
        <f t="shared" si="90"/>
        <v>0</v>
      </c>
      <c r="BG388" s="179">
        <f t="shared" si="91"/>
        <v>0</v>
      </c>
      <c r="BH388" s="179">
        <f t="shared" si="92"/>
        <v>0</v>
      </c>
      <c r="BI388" s="179">
        <f t="shared" si="93"/>
        <v>0</v>
      </c>
      <c r="BJ388" s="53" t="s">
        <v>90</v>
      </c>
      <c r="BK388" s="179">
        <f t="shared" si="94"/>
        <v>0</v>
      </c>
      <c r="BL388" s="53" t="s">
        <v>495</v>
      </c>
      <c r="BM388" s="271" t="s">
        <v>4966</v>
      </c>
    </row>
    <row r="389" spans="2:65" s="74" customFormat="1" ht="16.5" customHeight="1">
      <c r="B389" s="73"/>
      <c r="C389" s="260" t="s">
        <v>2949</v>
      </c>
      <c r="D389" s="260" t="s">
        <v>368</v>
      </c>
      <c r="E389" s="261" t="s">
        <v>7593</v>
      </c>
      <c r="F389" s="262" t="s">
        <v>7594</v>
      </c>
      <c r="G389" s="263" t="s">
        <v>6705</v>
      </c>
      <c r="H389" s="264">
        <v>2</v>
      </c>
      <c r="I389" s="26"/>
      <c r="J389" s="266">
        <f t="shared" si="85"/>
        <v>0</v>
      </c>
      <c r="K389" s="267"/>
      <c r="L389" s="73"/>
      <c r="M389" s="27" t="s">
        <v>1</v>
      </c>
      <c r="N389" s="233" t="s">
        <v>43</v>
      </c>
      <c r="P389" s="269">
        <f t="shared" si="86"/>
        <v>0</v>
      </c>
      <c r="Q389" s="269">
        <v>0</v>
      </c>
      <c r="R389" s="269">
        <f t="shared" si="87"/>
        <v>0</v>
      </c>
      <c r="S389" s="269">
        <v>0</v>
      </c>
      <c r="T389" s="270">
        <f t="shared" si="88"/>
        <v>0</v>
      </c>
      <c r="AR389" s="271" t="s">
        <v>495</v>
      </c>
      <c r="AT389" s="271" t="s">
        <v>368</v>
      </c>
      <c r="AU389" s="271" t="s">
        <v>84</v>
      </c>
      <c r="AY389" s="53" t="s">
        <v>366</v>
      </c>
      <c r="BE389" s="179">
        <f t="shared" si="89"/>
        <v>0</v>
      </c>
      <c r="BF389" s="179">
        <f t="shared" si="90"/>
        <v>0</v>
      </c>
      <c r="BG389" s="179">
        <f t="shared" si="91"/>
        <v>0</v>
      </c>
      <c r="BH389" s="179">
        <f t="shared" si="92"/>
        <v>0</v>
      </c>
      <c r="BI389" s="179">
        <f t="shared" si="93"/>
        <v>0</v>
      </c>
      <c r="BJ389" s="53" t="s">
        <v>90</v>
      </c>
      <c r="BK389" s="179">
        <f t="shared" si="94"/>
        <v>0</v>
      </c>
      <c r="BL389" s="53" t="s">
        <v>495</v>
      </c>
      <c r="BM389" s="271" t="s">
        <v>4974</v>
      </c>
    </row>
    <row r="390" spans="2:65" s="74" customFormat="1" ht="16.5" customHeight="1">
      <c r="B390" s="73"/>
      <c r="C390" s="260" t="s">
        <v>2953</v>
      </c>
      <c r="D390" s="260" t="s">
        <v>368</v>
      </c>
      <c r="E390" s="261" t="s">
        <v>7595</v>
      </c>
      <c r="F390" s="262" t="s">
        <v>7596</v>
      </c>
      <c r="G390" s="263" t="s">
        <v>6705</v>
      </c>
      <c r="H390" s="264">
        <v>8</v>
      </c>
      <c r="I390" s="26"/>
      <c r="J390" s="266">
        <f t="shared" si="85"/>
        <v>0</v>
      </c>
      <c r="K390" s="267"/>
      <c r="L390" s="73"/>
      <c r="M390" s="27" t="s">
        <v>1</v>
      </c>
      <c r="N390" s="233" t="s">
        <v>43</v>
      </c>
      <c r="P390" s="269">
        <f t="shared" si="86"/>
        <v>0</v>
      </c>
      <c r="Q390" s="269">
        <v>0</v>
      </c>
      <c r="R390" s="269">
        <f t="shared" si="87"/>
        <v>0</v>
      </c>
      <c r="S390" s="269">
        <v>0</v>
      </c>
      <c r="T390" s="270">
        <f t="shared" si="88"/>
        <v>0</v>
      </c>
      <c r="AR390" s="271" t="s">
        <v>495</v>
      </c>
      <c r="AT390" s="271" t="s">
        <v>368</v>
      </c>
      <c r="AU390" s="271" t="s">
        <v>84</v>
      </c>
      <c r="AY390" s="53" t="s">
        <v>366</v>
      </c>
      <c r="BE390" s="179">
        <f t="shared" si="89"/>
        <v>0</v>
      </c>
      <c r="BF390" s="179">
        <f t="shared" si="90"/>
        <v>0</v>
      </c>
      <c r="BG390" s="179">
        <f t="shared" si="91"/>
        <v>0</v>
      </c>
      <c r="BH390" s="179">
        <f t="shared" si="92"/>
        <v>0</v>
      </c>
      <c r="BI390" s="179">
        <f t="shared" si="93"/>
        <v>0</v>
      </c>
      <c r="BJ390" s="53" t="s">
        <v>90</v>
      </c>
      <c r="BK390" s="179">
        <f t="shared" si="94"/>
        <v>0</v>
      </c>
      <c r="BL390" s="53" t="s">
        <v>495</v>
      </c>
      <c r="BM390" s="271" t="s">
        <v>4982</v>
      </c>
    </row>
    <row r="391" spans="2:65" s="74" customFormat="1" ht="16.5" customHeight="1">
      <c r="B391" s="73"/>
      <c r="C391" s="260" t="s">
        <v>2957</v>
      </c>
      <c r="D391" s="260" t="s">
        <v>368</v>
      </c>
      <c r="E391" s="261" t="s">
        <v>7597</v>
      </c>
      <c r="F391" s="262" t="s">
        <v>7598</v>
      </c>
      <c r="G391" s="263" t="s">
        <v>6705</v>
      </c>
      <c r="H391" s="264">
        <v>8</v>
      </c>
      <c r="I391" s="26"/>
      <c r="J391" s="266">
        <f t="shared" si="85"/>
        <v>0</v>
      </c>
      <c r="K391" s="267"/>
      <c r="L391" s="73"/>
      <c r="M391" s="27" t="s">
        <v>1</v>
      </c>
      <c r="N391" s="233" t="s">
        <v>43</v>
      </c>
      <c r="P391" s="269">
        <f t="shared" si="86"/>
        <v>0</v>
      </c>
      <c r="Q391" s="269">
        <v>0</v>
      </c>
      <c r="R391" s="269">
        <f t="shared" si="87"/>
        <v>0</v>
      </c>
      <c r="S391" s="269">
        <v>0</v>
      </c>
      <c r="T391" s="270">
        <f t="shared" si="88"/>
        <v>0</v>
      </c>
      <c r="AR391" s="271" t="s">
        <v>495</v>
      </c>
      <c r="AT391" s="271" t="s">
        <v>368</v>
      </c>
      <c r="AU391" s="271" t="s">
        <v>84</v>
      </c>
      <c r="AY391" s="53" t="s">
        <v>366</v>
      </c>
      <c r="BE391" s="179">
        <f t="shared" si="89"/>
        <v>0</v>
      </c>
      <c r="BF391" s="179">
        <f t="shared" si="90"/>
        <v>0</v>
      </c>
      <c r="BG391" s="179">
        <f t="shared" si="91"/>
        <v>0</v>
      </c>
      <c r="BH391" s="179">
        <f t="shared" si="92"/>
        <v>0</v>
      </c>
      <c r="BI391" s="179">
        <f t="shared" si="93"/>
        <v>0</v>
      </c>
      <c r="BJ391" s="53" t="s">
        <v>90</v>
      </c>
      <c r="BK391" s="179">
        <f t="shared" si="94"/>
        <v>0</v>
      </c>
      <c r="BL391" s="53" t="s">
        <v>495</v>
      </c>
      <c r="BM391" s="271" t="s">
        <v>4990</v>
      </c>
    </row>
    <row r="392" spans="2:65" s="74" customFormat="1" ht="66.75" customHeight="1">
      <c r="B392" s="73"/>
      <c r="C392" s="260" t="s">
        <v>2961</v>
      </c>
      <c r="D392" s="260" t="s">
        <v>368</v>
      </c>
      <c r="E392" s="261" t="s">
        <v>7599</v>
      </c>
      <c r="F392" s="262" t="s">
        <v>7600</v>
      </c>
      <c r="G392" s="263" t="s">
        <v>6705</v>
      </c>
      <c r="H392" s="264">
        <v>8</v>
      </c>
      <c r="I392" s="26"/>
      <c r="J392" s="266">
        <f t="shared" si="85"/>
        <v>0</v>
      </c>
      <c r="K392" s="267"/>
      <c r="L392" s="73"/>
      <c r="M392" s="27" t="s">
        <v>1</v>
      </c>
      <c r="N392" s="233" t="s">
        <v>43</v>
      </c>
      <c r="P392" s="269">
        <f t="shared" si="86"/>
        <v>0</v>
      </c>
      <c r="Q392" s="269">
        <v>0</v>
      </c>
      <c r="R392" s="269">
        <f t="shared" si="87"/>
        <v>0</v>
      </c>
      <c r="S392" s="269">
        <v>0</v>
      </c>
      <c r="T392" s="270">
        <f t="shared" si="88"/>
        <v>0</v>
      </c>
      <c r="AR392" s="271" t="s">
        <v>495</v>
      </c>
      <c r="AT392" s="271" t="s">
        <v>368</v>
      </c>
      <c r="AU392" s="271" t="s">
        <v>84</v>
      </c>
      <c r="AY392" s="53" t="s">
        <v>366</v>
      </c>
      <c r="BE392" s="179">
        <f t="shared" si="89"/>
        <v>0</v>
      </c>
      <c r="BF392" s="179">
        <f t="shared" si="90"/>
        <v>0</v>
      </c>
      <c r="BG392" s="179">
        <f t="shared" si="91"/>
        <v>0</v>
      </c>
      <c r="BH392" s="179">
        <f t="shared" si="92"/>
        <v>0</v>
      </c>
      <c r="BI392" s="179">
        <f t="shared" si="93"/>
        <v>0</v>
      </c>
      <c r="BJ392" s="53" t="s">
        <v>90</v>
      </c>
      <c r="BK392" s="179">
        <f t="shared" si="94"/>
        <v>0</v>
      </c>
      <c r="BL392" s="53" t="s">
        <v>495</v>
      </c>
      <c r="BM392" s="271" t="s">
        <v>4998</v>
      </c>
    </row>
    <row r="393" spans="2:65" s="74" customFormat="1" ht="66.75" customHeight="1">
      <c r="B393" s="73"/>
      <c r="C393" s="260" t="s">
        <v>2969</v>
      </c>
      <c r="D393" s="260" t="s">
        <v>368</v>
      </c>
      <c r="E393" s="261" t="s">
        <v>7601</v>
      </c>
      <c r="F393" s="262" t="s">
        <v>7602</v>
      </c>
      <c r="G393" s="263" t="s">
        <v>6705</v>
      </c>
      <c r="H393" s="264">
        <v>4</v>
      </c>
      <c r="I393" s="26"/>
      <c r="J393" s="266">
        <f t="shared" si="85"/>
        <v>0</v>
      </c>
      <c r="K393" s="267"/>
      <c r="L393" s="73"/>
      <c r="M393" s="27" t="s">
        <v>1</v>
      </c>
      <c r="N393" s="233" t="s">
        <v>43</v>
      </c>
      <c r="P393" s="269">
        <f t="shared" si="86"/>
        <v>0</v>
      </c>
      <c r="Q393" s="269">
        <v>0</v>
      </c>
      <c r="R393" s="269">
        <f t="shared" si="87"/>
        <v>0</v>
      </c>
      <c r="S393" s="269">
        <v>0</v>
      </c>
      <c r="T393" s="270">
        <f t="shared" si="88"/>
        <v>0</v>
      </c>
      <c r="AR393" s="271" t="s">
        <v>495</v>
      </c>
      <c r="AT393" s="271" t="s">
        <v>368</v>
      </c>
      <c r="AU393" s="271" t="s">
        <v>84</v>
      </c>
      <c r="AY393" s="53" t="s">
        <v>366</v>
      </c>
      <c r="BE393" s="179">
        <f t="shared" si="89"/>
        <v>0</v>
      </c>
      <c r="BF393" s="179">
        <f t="shared" si="90"/>
        <v>0</v>
      </c>
      <c r="BG393" s="179">
        <f t="shared" si="91"/>
        <v>0</v>
      </c>
      <c r="BH393" s="179">
        <f t="shared" si="92"/>
        <v>0</v>
      </c>
      <c r="BI393" s="179">
        <f t="shared" si="93"/>
        <v>0</v>
      </c>
      <c r="BJ393" s="53" t="s">
        <v>90</v>
      </c>
      <c r="BK393" s="179">
        <f t="shared" si="94"/>
        <v>0</v>
      </c>
      <c r="BL393" s="53" t="s">
        <v>495</v>
      </c>
      <c r="BM393" s="271" t="s">
        <v>5006</v>
      </c>
    </row>
    <row r="394" spans="2:65" s="249" customFormat="1" ht="25.9" customHeight="1">
      <c r="B394" s="248"/>
      <c r="D394" s="250" t="s">
        <v>76</v>
      </c>
      <c r="E394" s="251" t="s">
        <v>7112</v>
      </c>
      <c r="F394" s="251" t="s">
        <v>7603</v>
      </c>
      <c r="J394" s="252">
        <f>BK394</f>
        <v>0</v>
      </c>
      <c r="L394" s="248"/>
      <c r="M394" s="253"/>
      <c r="P394" s="254">
        <f>P395</f>
        <v>0</v>
      </c>
      <c r="R394" s="254">
        <f>R395</f>
        <v>0</v>
      </c>
      <c r="T394" s="255">
        <f>T395</f>
        <v>0</v>
      </c>
      <c r="AR394" s="250" t="s">
        <v>84</v>
      </c>
      <c r="AT394" s="256" t="s">
        <v>76</v>
      </c>
      <c r="AU394" s="256" t="s">
        <v>77</v>
      </c>
      <c r="AY394" s="250" t="s">
        <v>366</v>
      </c>
      <c r="BK394" s="257">
        <f>BK395</f>
        <v>0</v>
      </c>
    </row>
    <row r="395" spans="2:65" s="74" customFormat="1" ht="24.2" customHeight="1">
      <c r="B395" s="73"/>
      <c r="C395" s="260" t="s">
        <v>2974</v>
      </c>
      <c r="D395" s="260" t="s">
        <v>368</v>
      </c>
      <c r="E395" s="261" t="s">
        <v>7604</v>
      </c>
      <c r="F395" s="262" t="s">
        <v>7605</v>
      </c>
      <c r="G395" s="263" t="s">
        <v>4001</v>
      </c>
      <c r="H395" s="264">
        <v>140</v>
      </c>
      <c r="I395" s="26"/>
      <c r="J395" s="266">
        <f>ROUND(I395*H395,2)</f>
        <v>0</v>
      </c>
      <c r="K395" s="267"/>
      <c r="L395" s="73"/>
      <c r="M395" s="27" t="s">
        <v>1</v>
      </c>
      <c r="N395" s="233" t="s">
        <v>43</v>
      </c>
      <c r="P395" s="269">
        <f>O395*H395</f>
        <v>0</v>
      </c>
      <c r="Q395" s="269">
        <v>0</v>
      </c>
      <c r="R395" s="269">
        <f>Q395*H395</f>
        <v>0</v>
      </c>
      <c r="S395" s="269">
        <v>0</v>
      </c>
      <c r="T395" s="270">
        <f>S395*H395</f>
        <v>0</v>
      </c>
      <c r="AR395" s="271" t="s">
        <v>495</v>
      </c>
      <c r="AT395" s="271" t="s">
        <v>368</v>
      </c>
      <c r="AU395" s="271" t="s">
        <v>84</v>
      </c>
      <c r="AY395" s="53" t="s">
        <v>366</v>
      </c>
      <c r="BE395" s="179">
        <f>IF(N395="základná",J395,0)</f>
        <v>0</v>
      </c>
      <c r="BF395" s="179">
        <f>IF(N395="znížená",J395,0)</f>
        <v>0</v>
      </c>
      <c r="BG395" s="179">
        <f>IF(N395="zákl. prenesená",J395,0)</f>
        <v>0</v>
      </c>
      <c r="BH395" s="179">
        <f>IF(N395="zníž. prenesená",J395,0)</f>
        <v>0</v>
      </c>
      <c r="BI395" s="179">
        <f>IF(N395="nulová",J395,0)</f>
        <v>0</v>
      </c>
      <c r="BJ395" s="53" t="s">
        <v>90</v>
      </c>
      <c r="BK395" s="179">
        <f>ROUND(I395*H395,2)</f>
        <v>0</v>
      </c>
      <c r="BL395" s="53" t="s">
        <v>495</v>
      </c>
      <c r="BM395" s="271" t="s">
        <v>5015</v>
      </c>
    </row>
    <row r="396" spans="2:65" s="249" customFormat="1" ht="25.9" customHeight="1">
      <c r="B396" s="248"/>
      <c r="D396" s="250" t="s">
        <v>76</v>
      </c>
      <c r="E396" s="251" t="s">
        <v>7606</v>
      </c>
      <c r="F396" s="251" t="s">
        <v>7607</v>
      </c>
      <c r="J396" s="252">
        <f>BK396</f>
        <v>0</v>
      </c>
      <c r="L396" s="248"/>
      <c r="M396" s="253"/>
      <c r="P396" s="254">
        <f>SUM(P397:P414)</f>
        <v>0</v>
      </c>
      <c r="R396" s="254">
        <f>SUM(R397:R414)</f>
        <v>0</v>
      </c>
      <c r="T396" s="255">
        <f>SUM(T397:T414)</f>
        <v>0</v>
      </c>
      <c r="AR396" s="250" t="s">
        <v>84</v>
      </c>
      <c r="AT396" s="256" t="s">
        <v>76</v>
      </c>
      <c r="AU396" s="256" t="s">
        <v>77</v>
      </c>
      <c r="AY396" s="250" t="s">
        <v>366</v>
      </c>
      <c r="BK396" s="257">
        <f>SUM(BK397:BK414)</f>
        <v>0</v>
      </c>
    </row>
    <row r="397" spans="2:65" s="74" customFormat="1" ht="24.2" customHeight="1">
      <c r="B397" s="73"/>
      <c r="C397" s="260" t="s">
        <v>2979</v>
      </c>
      <c r="D397" s="260" t="s">
        <v>368</v>
      </c>
      <c r="E397" s="261" t="s">
        <v>7608</v>
      </c>
      <c r="F397" s="262" t="s">
        <v>7609</v>
      </c>
      <c r="G397" s="263" t="s">
        <v>6705</v>
      </c>
      <c r="H397" s="264">
        <v>4489</v>
      </c>
      <c r="I397" s="26"/>
      <c r="J397" s="266">
        <f t="shared" ref="J397:J414" si="95">ROUND(I397*H397,2)</f>
        <v>0</v>
      </c>
      <c r="K397" s="267"/>
      <c r="L397" s="73"/>
      <c r="M397" s="27" t="s">
        <v>1</v>
      </c>
      <c r="N397" s="233" t="s">
        <v>43</v>
      </c>
      <c r="P397" s="269">
        <f t="shared" ref="P397:P414" si="96">O397*H397</f>
        <v>0</v>
      </c>
      <c r="Q397" s="269">
        <v>0</v>
      </c>
      <c r="R397" s="269">
        <f t="shared" ref="R397:R414" si="97">Q397*H397</f>
        <v>0</v>
      </c>
      <c r="S397" s="269">
        <v>0</v>
      </c>
      <c r="T397" s="270">
        <f t="shared" ref="T397:T414" si="98">S397*H397</f>
        <v>0</v>
      </c>
      <c r="AR397" s="271" t="s">
        <v>495</v>
      </c>
      <c r="AT397" s="271" t="s">
        <v>368</v>
      </c>
      <c r="AU397" s="271" t="s">
        <v>84</v>
      </c>
      <c r="AY397" s="53" t="s">
        <v>366</v>
      </c>
      <c r="BE397" s="179">
        <f t="shared" ref="BE397:BE414" si="99">IF(N397="základná",J397,0)</f>
        <v>0</v>
      </c>
      <c r="BF397" s="179">
        <f t="shared" ref="BF397:BF414" si="100">IF(N397="znížená",J397,0)</f>
        <v>0</v>
      </c>
      <c r="BG397" s="179">
        <f t="shared" ref="BG397:BG414" si="101">IF(N397="zákl. prenesená",J397,0)</f>
        <v>0</v>
      </c>
      <c r="BH397" s="179">
        <f t="shared" ref="BH397:BH414" si="102">IF(N397="zníž. prenesená",J397,0)</f>
        <v>0</v>
      </c>
      <c r="BI397" s="179">
        <f t="shared" ref="BI397:BI414" si="103">IF(N397="nulová",J397,0)</f>
        <v>0</v>
      </c>
      <c r="BJ397" s="53" t="s">
        <v>90</v>
      </c>
      <c r="BK397" s="179">
        <f t="shared" ref="BK397:BK414" si="104">ROUND(I397*H397,2)</f>
        <v>0</v>
      </c>
      <c r="BL397" s="53" t="s">
        <v>495</v>
      </c>
      <c r="BM397" s="271" t="s">
        <v>1391</v>
      </c>
    </row>
    <row r="398" spans="2:65" s="74" customFormat="1" ht="44.25" customHeight="1">
      <c r="B398" s="73"/>
      <c r="C398" s="260" t="s">
        <v>2994</v>
      </c>
      <c r="D398" s="260" t="s">
        <v>368</v>
      </c>
      <c r="E398" s="261" t="s">
        <v>7610</v>
      </c>
      <c r="F398" s="262" t="s">
        <v>7611</v>
      </c>
      <c r="G398" s="263" t="s">
        <v>6705</v>
      </c>
      <c r="H398" s="264">
        <v>4489</v>
      </c>
      <c r="I398" s="26"/>
      <c r="J398" s="266">
        <f t="shared" si="95"/>
        <v>0</v>
      </c>
      <c r="K398" s="267"/>
      <c r="L398" s="73"/>
      <c r="M398" s="27" t="s">
        <v>1</v>
      </c>
      <c r="N398" s="233" t="s">
        <v>43</v>
      </c>
      <c r="P398" s="269">
        <f t="shared" si="96"/>
        <v>0</v>
      </c>
      <c r="Q398" s="269">
        <v>0</v>
      </c>
      <c r="R398" s="269">
        <f t="shared" si="97"/>
        <v>0</v>
      </c>
      <c r="S398" s="269">
        <v>0</v>
      </c>
      <c r="T398" s="270">
        <f t="shared" si="98"/>
        <v>0</v>
      </c>
      <c r="AR398" s="271" t="s">
        <v>495</v>
      </c>
      <c r="AT398" s="271" t="s">
        <v>368</v>
      </c>
      <c r="AU398" s="271" t="s">
        <v>84</v>
      </c>
      <c r="AY398" s="53" t="s">
        <v>366</v>
      </c>
      <c r="BE398" s="179">
        <f t="shared" si="99"/>
        <v>0</v>
      </c>
      <c r="BF398" s="179">
        <f t="shared" si="100"/>
        <v>0</v>
      </c>
      <c r="BG398" s="179">
        <f t="shared" si="101"/>
        <v>0</v>
      </c>
      <c r="BH398" s="179">
        <f t="shared" si="102"/>
        <v>0</v>
      </c>
      <c r="BI398" s="179">
        <f t="shared" si="103"/>
        <v>0</v>
      </c>
      <c r="BJ398" s="53" t="s">
        <v>90</v>
      </c>
      <c r="BK398" s="179">
        <f t="shared" si="104"/>
        <v>0</v>
      </c>
      <c r="BL398" s="53" t="s">
        <v>495</v>
      </c>
      <c r="BM398" s="271" t="s">
        <v>5031</v>
      </c>
    </row>
    <row r="399" spans="2:65" s="74" customFormat="1" ht="24.2" customHeight="1">
      <c r="B399" s="73"/>
      <c r="C399" s="260" t="s">
        <v>3001</v>
      </c>
      <c r="D399" s="260" t="s">
        <v>368</v>
      </c>
      <c r="E399" s="261" t="s">
        <v>7612</v>
      </c>
      <c r="F399" s="262" t="s">
        <v>7613</v>
      </c>
      <c r="G399" s="263" t="s">
        <v>6705</v>
      </c>
      <c r="H399" s="264">
        <v>43</v>
      </c>
      <c r="I399" s="26"/>
      <c r="J399" s="266">
        <f t="shared" si="95"/>
        <v>0</v>
      </c>
      <c r="K399" s="267"/>
      <c r="L399" s="73"/>
      <c r="M399" s="27" t="s">
        <v>1</v>
      </c>
      <c r="N399" s="233" t="s">
        <v>43</v>
      </c>
      <c r="P399" s="269">
        <f t="shared" si="96"/>
        <v>0</v>
      </c>
      <c r="Q399" s="269">
        <v>0</v>
      </c>
      <c r="R399" s="269">
        <f t="shared" si="97"/>
        <v>0</v>
      </c>
      <c r="S399" s="269">
        <v>0</v>
      </c>
      <c r="T399" s="270">
        <f t="shared" si="98"/>
        <v>0</v>
      </c>
      <c r="AR399" s="271" t="s">
        <v>495</v>
      </c>
      <c r="AT399" s="271" t="s">
        <v>368</v>
      </c>
      <c r="AU399" s="271" t="s">
        <v>84</v>
      </c>
      <c r="AY399" s="53" t="s">
        <v>366</v>
      </c>
      <c r="BE399" s="179">
        <f t="shared" si="99"/>
        <v>0</v>
      </c>
      <c r="BF399" s="179">
        <f t="shared" si="100"/>
        <v>0</v>
      </c>
      <c r="BG399" s="179">
        <f t="shared" si="101"/>
        <v>0</v>
      </c>
      <c r="BH399" s="179">
        <f t="shared" si="102"/>
        <v>0</v>
      </c>
      <c r="BI399" s="179">
        <f t="shared" si="103"/>
        <v>0</v>
      </c>
      <c r="BJ399" s="53" t="s">
        <v>90</v>
      </c>
      <c r="BK399" s="179">
        <f t="shared" si="104"/>
        <v>0</v>
      </c>
      <c r="BL399" s="53" t="s">
        <v>495</v>
      </c>
      <c r="BM399" s="271" t="s">
        <v>5043</v>
      </c>
    </row>
    <row r="400" spans="2:65" s="74" customFormat="1" ht="66.75" customHeight="1">
      <c r="B400" s="73"/>
      <c r="C400" s="260" t="s">
        <v>3006</v>
      </c>
      <c r="D400" s="260" t="s">
        <v>368</v>
      </c>
      <c r="E400" s="261" t="s">
        <v>7614</v>
      </c>
      <c r="F400" s="262" t="s">
        <v>7615</v>
      </c>
      <c r="G400" s="263" t="s">
        <v>7616</v>
      </c>
      <c r="H400" s="264">
        <v>1</v>
      </c>
      <c r="I400" s="26"/>
      <c r="J400" s="266">
        <f t="shared" si="95"/>
        <v>0</v>
      </c>
      <c r="K400" s="267"/>
      <c r="L400" s="73"/>
      <c r="M400" s="27" t="s">
        <v>1</v>
      </c>
      <c r="N400" s="233" t="s">
        <v>43</v>
      </c>
      <c r="P400" s="269">
        <f t="shared" si="96"/>
        <v>0</v>
      </c>
      <c r="Q400" s="269">
        <v>0</v>
      </c>
      <c r="R400" s="269">
        <f t="shared" si="97"/>
        <v>0</v>
      </c>
      <c r="S400" s="269">
        <v>0</v>
      </c>
      <c r="T400" s="270">
        <f t="shared" si="98"/>
        <v>0</v>
      </c>
      <c r="AR400" s="271" t="s">
        <v>495</v>
      </c>
      <c r="AT400" s="271" t="s">
        <v>368</v>
      </c>
      <c r="AU400" s="271" t="s">
        <v>84</v>
      </c>
      <c r="AY400" s="53" t="s">
        <v>366</v>
      </c>
      <c r="BE400" s="179">
        <f t="shared" si="99"/>
        <v>0</v>
      </c>
      <c r="BF400" s="179">
        <f t="shared" si="100"/>
        <v>0</v>
      </c>
      <c r="BG400" s="179">
        <f t="shared" si="101"/>
        <v>0</v>
      </c>
      <c r="BH400" s="179">
        <f t="shared" si="102"/>
        <v>0</v>
      </c>
      <c r="BI400" s="179">
        <f t="shared" si="103"/>
        <v>0</v>
      </c>
      <c r="BJ400" s="53" t="s">
        <v>90</v>
      </c>
      <c r="BK400" s="179">
        <f t="shared" si="104"/>
        <v>0</v>
      </c>
      <c r="BL400" s="53" t="s">
        <v>495</v>
      </c>
      <c r="BM400" s="271" t="s">
        <v>5072</v>
      </c>
    </row>
    <row r="401" spans="2:65" s="74" customFormat="1" ht="16.5" customHeight="1">
      <c r="B401" s="73"/>
      <c r="C401" s="260" t="s">
        <v>3017</v>
      </c>
      <c r="D401" s="260" t="s">
        <v>368</v>
      </c>
      <c r="E401" s="261" t="s">
        <v>7617</v>
      </c>
      <c r="F401" s="262" t="s">
        <v>7618</v>
      </c>
      <c r="G401" s="263" t="s">
        <v>4001</v>
      </c>
      <c r="H401" s="264">
        <v>20</v>
      </c>
      <c r="I401" s="26"/>
      <c r="J401" s="266">
        <f t="shared" si="95"/>
        <v>0</v>
      </c>
      <c r="K401" s="267"/>
      <c r="L401" s="73"/>
      <c r="M401" s="27" t="s">
        <v>1</v>
      </c>
      <c r="N401" s="233" t="s">
        <v>43</v>
      </c>
      <c r="P401" s="269">
        <f t="shared" si="96"/>
        <v>0</v>
      </c>
      <c r="Q401" s="269">
        <v>0</v>
      </c>
      <c r="R401" s="269">
        <f t="shared" si="97"/>
        <v>0</v>
      </c>
      <c r="S401" s="269">
        <v>0</v>
      </c>
      <c r="T401" s="270">
        <f t="shared" si="98"/>
        <v>0</v>
      </c>
      <c r="AR401" s="271" t="s">
        <v>495</v>
      </c>
      <c r="AT401" s="271" t="s">
        <v>368</v>
      </c>
      <c r="AU401" s="271" t="s">
        <v>84</v>
      </c>
      <c r="AY401" s="53" t="s">
        <v>366</v>
      </c>
      <c r="BE401" s="179">
        <f t="shared" si="99"/>
        <v>0</v>
      </c>
      <c r="BF401" s="179">
        <f t="shared" si="100"/>
        <v>0</v>
      </c>
      <c r="BG401" s="179">
        <f t="shared" si="101"/>
        <v>0</v>
      </c>
      <c r="BH401" s="179">
        <f t="shared" si="102"/>
        <v>0</v>
      </c>
      <c r="BI401" s="179">
        <f t="shared" si="103"/>
        <v>0</v>
      </c>
      <c r="BJ401" s="53" t="s">
        <v>90</v>
      </c>
      <c r="BK401" s="179">
        <f t="shared" si="104"/>
        <v>0</v>
      </c>
      <c r="BL401" s="53" t="s">
        <v>495</v>
      </c>
      <c r="BM401" s="271" t="s">
        <v>5082</v>
      </c>
    </row>
    <row r="402" spans="2:65" s="74" customFormat="1" ht="21.75" customHeight="1">
      <c r="B402" s="73"/>
      <c r="C402" s="260" t="s">
        <v>3051</v>
      </c>
      <c r="D402" s="260" t="s">
        <v>368</v>
      </c>
      <c r="E402" s="261" t="s">
        <v>7619</v>
      </c>
      <c r="F402" s="262" t="s">
        <v>7620</v>
      </c>
      <c r="G402" s="263" t="s">
        <v>630</v>
      </c>
      <c r="H402" s="264">
        <v>97</v>
      </c>
      <c r="I402" s="26"/>
      <c r="J402" s="266">
        <f t="shared" si="95"/>
        <v>0</v>
      </c>
      <c r="K402" s="267"/>
      <c r="L402" s="73"/>
      <c r="M402" s="27" t="s">
        <v>1</v>
      </c>
      <c r="N402" s="233" t="s">
        <v>43</v>
      </c>
      <c r="P402" s="269">
        <f t="shared" si="96"/>
        <v>0</v>
      </c>
      <c r="Q402" s="269">
        <v>0</v>
      </c>
      <c r="R402" s="269">
        <f t="shared" si="97"/>
        <v>0</v>
      </c>
      <c r="S402" s="269">
        <v>0</v>
      </c>
      <c r="T402" s="270">
        <f t="shared" si="98"/>
        <v>0</v>
      </c>
      <c r="AR402" s="271" t="s">
        <v>495</v>
      </c>
      <c r="AT402" s="271" t="s">
        <v>368</v>
      </c>
      <c r="AU402" s="271" t="s">
        <v>84</v>
      </c>
      <c r="AY402" s="53" t="s">
        <v>366</v>
      </c>
      <c r="BE402" s="179">
        <f t="shared" si="99"/>
        <v>0</v>
      </c>
      <c r="BF402" s="179">
        <f t="shared" si="100"/>
        <v>0</v>
      </c>
      <c r="BG402" s="179">
        <f t="shared" si="101"/>
        <v>0</v>
      </c>
      <c r="BH402" s="179">
        <f t="shared" si="102"/>
        <v>0</v>
      </c>
      <c r="BI402" s="179">
        <f t="shared" si="103"/>
        <v>0</v>
      </c>
      <c r="BJ402" s="53" t="s">
        <v>90</v>
      </c>
      <c r="BK402" s="179">
        <f t="shared" si="104"/>
        <v>0</v>
      </c>
      <c r="BL402" s="53" t="s">
        <v>495</v>
      </c>
      <c r="BM402" s="271" t="s">
        <v>5091</v>
      </c>
    </row>
    <row r="403" spans="2:65" s="74" customFormat="1" ht="21.75" customHeight="1">
      <c r="B403" s="73"/>
      <c r="C403" s="260" t="s">
        <v>3140</v>
      </c>
      <c r="D403" s="260" t="s">
        <v>368</v>
      </c>
      <c r="E403" s="261" t="s">
        <v>7621</v>
      </c>
      <c r="F403" s="262" t="s">
        <v>7622</v>
      </c>
      <c r="G403" s="263" t="s">
        <v>630</v>
      </c>
      <c r="H403" s="264">
        <v>32</v>
      </c>
      <c r="I403" s="26"/>
      <c r="J403" s="266">
        <f t="shared" si="95"/>
        <v>0</v>
      </c>
      <c r="K403" s="267"/>
      <c r="L403" s="73"/>
      <c r="M403" s="27" t="s">
        <v>1</v>
      </c>
      <c r="N403" s="233" t="s">
        <v>43</v>
      </c>
      <c r="P403" s="269">
        <f t="shared" si="96"/>
        <v>0</v>
      </c>
      <c r="Q403" s="269">
        <v>0</v>
      </c>
      <c r="R403" s="269">
        <f t="shared" si="97"/>
        <v>0</v>
      </c>
      <c r="S403" s="269">
        <v>0</v>
      </c>
      <c r="T403" s="270">
        <f t="shared" si="98"/>
        <v>0</v>
      </c>
      <c r="AR403" s="271" t="s">
        <v>495</v>
      </c>
      <c r="AT403" s="271" t="s">
        <v>368</v>
      </c>
      <c r="AU403" s="271" t="s">
        <v>84</v>
      </c>
      <c r="AY403" s="53" t="s">
        <v>366</v>
      </c>
      <c r="BE403" s="179">
        <f t="shared" si="99"/>
        <v>0</v>
      </c>
      <c r="BF403" s="179">
        <f t="shared" si="100"/>
        <v>0</v>
      </c>
      <c r="BG403" s="179">
        <f t="shared" si="101"/>
        <v>0</v>
      </c>
      <c r="BH403" s="179">
        <f t="shared" si="102"/>
        <v>0</v>
      </c>
      <c r="BI403" s="179">
        <f t="shared" si="103"/>
        <v>0</v>
      </c>
      <c r="BJ403" s="53" t="s">
        <v>90</v>
      </c>
      <c r="BK403" s="179">
        <f t="shared" si="104"/>
        <v>0</v>
      </c>
      <c r="BL403" s="53" t="s">
        <v>495</v>
      </c>
      <c r="BM403" s="271" t="s">
        <v>5101</v>
      </c>
    </row>
    <row r="404" spans="2:65" s="74" customFormat="1" ht="21.75" customHeight="1">
      <c r="B404" s="73"/>
      <c r="C404" s="260" t="s">
        <v>3151</v>
      </c>
      <c r="D404" s="260" t="s">
        <v>368</v>
      </c>
      <c r="E404" s="261" t="s">
        <v>7623</v>
      </c>
      <c r="F404" s="262" t="s">
        <v>7624</v>
      </c>
      <c r="G404" s="263" t="s">
        <v>630</v>
      </c>
      <c r="H404" s="264">
        <v>3</v>
      </c>
      <c r="I404" s="26"/>
      <c r="J404" s="266">
        <f t="shared" si="95"/>
        <v>0</v>
      </c>
      <c r="K404" s="267"/>
      <c r="L404" s="73"/>
      <c r="M404" s="27" t="s">
        <v>1</v>
      </c>
      <c r="N404" s="233" t="s">
        <v>43</v>
      </c>
      <c r="P404" s="269">
        <f t="shared" si="96"/>
        <v>0</v>
      </c>
      <c r="Q404" s="269">
        <v>0</v>
      </c>
      <c r="R404" s="269">
        <f t="shared" si="97"/>
        <v>0</v>
      </c>
      <c r="S404" s="269">
        <v>0</v>
      </c>
      <c r="T404" s="270">
        <f t="shared" si="98"/>
        <v>0</v>
      </c>
      <c r="AR404" s="271" t="s">
        <v>495</v>
      </c>
      <c r="AT404" s="271" t="s">
        <v>368</v>
      </c>
      <c r="AU404" s="271" t="s">
        <v>84</v>
      </c>
      <c r="AY404" s="53" t="s">
        <v>366</v>
      </c>
      <c r="BE404" s="179">
        <f t="shared" si="99"/>
        <v>0</v>
      </c>
      <c r="BF404" s="179">
        <f t="shared" si="100"/>
        <v>0</v>
      </c>
      <c r="BG404" s="179">
        <f t="shared" si="101"/>
        <v>0</v>
      </c>
      <c r="BH404" s="179">
        <f t="shared" si="102"/>
        <v>0</v>
      </c>
      <c r="BI404" s="179">
        <f t="shared" si="103"/>
        <v>0</v>
      </c>
      <c r="BJ404" s="53" t="s">
        <v>90</v>
      </c>
      <c r="BK404" s="179">
        <f t="shared" si="104"/>
        <v>0</v>
      </c>
      <c r="BL404" s="53" t="s">
        <v>495</v>
      </c>
      <c r="BM404" s="271" t="s">
        <v>5110</v>
      </c>
    </row>
    <row r="405" spans="2:65" s="74" customFormat="1" ht="21.75" customHeight="1">
      <c r="B405" s="73"/>
      <c r="C405" s="260" t="s">
        <v>3156</v>
      </c>
      <c r="D405" s="260" t="s">
        <v>368</v>
      </c>
      <c r="E405" s="261" t="s">
        <v>7625</v>
      </c>
      <c r="F405" s="262" t="s">
        <v>7626</v>
      </c>
      <c r="G405" s="263" t="s">
        <v>630</v>
      </c>
      <c r="H405" s="264">
        <v>9</v>
      </c>
      <c r="I405" s="26"/>
      <c r="J405" s="266">
        <f t="shared" si="95"/>
        <v>0</v>
      </c>
      <c r="K405" s="267"/>
      <c r="L405" s="73"/>
      <c r="M405" s="27" t="s">
        <v>1</v>
      </c>
      <c r="N405" s="233" t="s">
        <v>43</v>
      </c>
      <c r="P405" s="269">
        <f t="shared" si="96"/>
        <v>0</v>
      </c>
      <c r="Q405" s="269">
        <v>0</v>
      </c>
      <c r="R405" s="269">
        <f t="shared" si="97"/>
        <v>0</v>
      </c>
      <c r="S405" s="269">
        <v>0</v>
      </c>
      <c r="T405" s="270">
        <f t="shared" si="98"/>
        <v>0</v>
      </c>
      <c r="AR405" s="271" t="s">
        <v>495</v>
      </c>
      <c r="AT405" s="271" t="s">
        <v>368</v>
      </c>
      <c r="AU405" s="271" t="s">
        <v>84</v>
      </c>
      <c r="AY405" s="53" t="s">
        <v>366</v>
      </c>
      <c r="BE405" s="179">
        <f t="shared" si="99"/>
        <v>0</v>
      </c>
      <c r="BF405" s="179">
        <f t="shared" si="100"/>
        <v>0</v>
      </c>
      <c r="BG405" s="179">
        <f t="shared" si="101"/>
        <v>0</v>
      </c>
      <c r="BH405" s="179">
        <f t="shared" si="102"/>
        <v>0</v>
      </c>
      <c r="BI405" s="179">
        <f t="shared" si="103"/>
        <v>0</v>
      </c>
      <c r="BJ405" s="53" t="s">
        <v>90</v>
      </c>
      <c r="BK405" s="179">
        <f t="shared" si="104"/>
        <v>0</v>
      </c>
      <c r="BL405" s="53" t="s">
        <v>495</v>
      </c>
      <c r="BM405" s="271" t="s">
        <v>5119</v>
      </c>
    </row>
    <row r="406" spans="2:65" s="74" customFormat="1" ht="21.75" customHeight="1">
      <c r="B406" s="73"/>
      <c r="C406" s="260" t="s">
        <v>3162</v>
      </c>
      <c r="D406" s="260" t="s">
        <v>368</v>
      </c>
      <c r="E406" s="261" t="s">
        <v>7627</v>
      </c>
      <c r="F406" s="262" t="s">
        <v>7628</v>
      </c>
      <c r="G406" s="263" t="s">
        <v>630</v>
      </c>
      <c r="H406" s="264">
        <v>7</v>
      </c>
      <c r="I406" s="26"/>
      <c r="J406" s="266">
        <f t="shared" si="95"/>
        <v>0</v>
      </c>
      <c r="K406" s="267"/>
      <c r="L406" s="73"/>
      <c r="M406" s="27" t="s">
        <v>1</v>
      </c>
      <c r="N406" s="233" t="s">
        <v>43</v>
      </c>
      <c r="P406" s="269">
        <f t="shared" si="96"/>
        <v>0</v>
      </c>
      <c r="Q406" s="269">
        <v>0</v>
      </c>
      <c r="R406" s="269">
        <f t="shared" si="97"/>
        <v>0</v>
      </c>
      <c r="S406" s="269">
        <v>0</v>
      </c>
      <c r="T406" s="270">
        <f t="shared" si="98"/>
        <v>0</v>
      </c>
      <c r="AR406" s="271" t="s">
        <v>495</v>
      </c>
      <c r="AT406" s="271" t="s">
        <v>368</v>
      </c>
      <c r="AU406" s="271" t="s">
        <v>84</v>
      </c>
      <c r="AY406" s="53" t="s">
        <v>366</v>
      </c>
      <c r="BE406" s="179">
        <f t="shared" si="99"/>
        <v>0</v>
      </c>
      <c r="BF406" s="179">
        <f t="shared" si="100"/>
        <v>0</v>
      </c>
      <c r="BG406" s="179">
        <f t="shared" si="101"/>
        <v>0</v>
      </c>
      <c r="BH406" s="179">
        <f t="shared" si="102"/>
        <v>0</v>
      </c>
      <c r="BI406" s="179">
        <f t="shared" si="103"/>
        <v>0</v>
      </c>
      <c r="BJ406" s="53" t="s">
        <v>90</v>
      </c>
      <c r="BK406" s="179">
        <f t="shared" si="104"/>
        <v>0</v>
      </c>
      <c r="BL406" s="53" t="s">
        <v>495</v>
      </c>
      <c r="BM406" s="271" t="s">
        <v>5129</v>
      </c>
    </row>
    <row r="407" spans="2:65" s="74" customFormat="1" ht="16.5" customHeight="1">
      <c r="B407" s="73"/>
      <c r="C407" s="260" t="s">
        <v>3168</v>
      </c>
      <c r="D407" s="260" t="s">
        <v>368</v>
      </c>
      <c r="E407" s="261" t="s">
        <v>7629</v>
      </c>
      <c r="F407" s="262" t="s">
        <v>7630</v>
      </c>
      <c r="G407" s="263" t="s">
        <v>630</v>
      </c>
      <c r="H407" s="264">
        <v>3</v>
      </c>
      <c r="I407" s="26"/>
      <c r="J407" s="266">
        <f t="shared" si="95"/>
        <v>0</v>
      </c>
      <c r="K407" s="267"/>
      <c r="L407" s="73"/>
      <c r="M407" s="27" t="s">
        <v>1</v>
      </c>
      <c r="N407" s="233" t="s">
        <v>43</v>
      </c>
      <c r="P407" s="269">
        <f t="shared" si="96"/>
        <v>0</v>
      </c>
      <c r="Q407" s="269">
        <v>0</v>
      </c>
      <c r="R407" s="269">
        <f t="shared" si="97"/>
        <v>0</v>
      </c>
      <c r="S407" s="269">
        <v>0</v>
      </c>
      <c r="T407" s="270">
        <f t="shared" si="98"/>
        <v>0</v>
      </c>
      <c r="AR407" s="271" t="s">
        <v>495</v>
      </c>
      <c r="AT407" s="271" t="s">
        <v>368</v>
      </c>
      <c r="AU407" s="271" t="s">
        <v>84</v>
      </c>
      <c r="AY407" s="53" t="s">
        <v>366</v>
      </c>
      <c r="BE407" s="179">
        <f t="shared" si="99"/>
        <v>0</v>
      </c>
      <c r="BF407" s="179">
        <f t="shared" si="100"/>
        <v>0</v>
      </c>
      <c r="BG407" s="179">
        <f t="shared" si="101"/>
        <v>0</v>
      </c>
      <c r="BH407" s="179">
        <f t="shared" si="102"/>
        <v>0</v>
      </c>
      <c r="BI407" s="179">
        <f t="shared" si="103"/>
        <v>0</v>
      </c>
      <c r="BJ407" s="53" t="s">
        <v>90</v>
      </c>
      <c r="BK407" s="179">
        <f t="shared" si="104"/>
        <v>0</v>
      </c>
      <c r="BL407" s="53" t="s">
        <v>495</v>
      </c>
      <c r="BM407" s="271" t="s">
        <v>5139</v>
      </c>
    </row>
    <row r="408" spans="2:65" s="74" customFormat="1" ht="16.5" customHeight="1">
      <c r="B408" s="73"/>
      <c r="C408" s="260" t="s">
        <v>3177</v>
      </c>
      <c r="D408" s="260" t="s">
        <v>368</v>
      </c>
      <c r="E408" s="261" t="s">
        <v>7631</v>
      </c>
      <c r="F408" s="262" t="s">
        <v>7632</v>
      </c>
      <c r="G408" s="263" t="s">
        <v>630</v>
      </c>
      <c r="H408" s="264">
        <v>18</v>
      </c>
      <c r="I408" s="26"/>
      <c r="J408" s="266">
        <f t="shared" si="95"/>
        <v>0</v>
      </c>
      <c r="K408" s="267"/>
      <c r="L408" s="73"/>
      <c r="M408" s="27" t="s">
        <v>1</v>
      </c>
      <c r="N408" s="233" t="s">
        <v>43</v>
      </c>
      <c r="P408" s="269">
        <f t="shared" si="96"/>
        <v>0</v>
      </c>
      <c r="Q408" s="269">
        <v>0</v>
      </c>
      <c r="R408" s="269">
        <f t="shared" si="97"/>
        <v>0</v>
      </c>
      <c r="S408" s="269">
        <v>0</v>
      </c>
      <c r="T408" s="270">
        <f t="shared" si="98"/>
        <v>0</v>
      </c>
      <c r="AR408" s="271" t="s">
        <v>495</v>
      </c>
      <c r="AT408" s="271" t="s">
        <v>368</v>
      </c>
      <c r="AU408" s="271" t="s">
        <v>84</v>
      </c>
      <c r="AY408" s="53" t="s">
        <v>366</v>
      </c>
      <c r="BE408" s="179">
        <f t="shared" si="99"/>
        <v>0</v>
      </c>
      <c r="BF408" s="179">
        <f t="shared" si="100"/>
        <v>0</v>
      </c>
      <c r="BG408" s="179">
        <f t="shared" si="101"/>
        <v>0</v>
      </c>
      <c r="BH408" s="179">
        <f t="shared" si="102"/>
        <v>0</v>
      </c>
      <c r="BI408" s="179">
        <f t="shared" si="103"/>
        <v>0</v>
      </c>
      <c r="BJ408" s="53" t="s">
        <v>90</v>
      </c>
      <c r="BK408" s="179">
        <f t="shared" si="104"/>
        <v>0</v>
      </c>
      <c r="BL408" s="53" t="s">
        <v>495</v>
      </c>
      <c r="BM408" s="271" t="s">
        <v>5149</v>
      </c>
    </row>
    <row r="409" spans="2:65" s="74" customFormat="1" ht="16.5" customHeight="1">
      <c r="B409" s="73"/>
      <c r="C409" s="260" t="s">
        <v>3185</v>
      </c>
      <c r="D409" s="260" t="s">
        <v>368</v>
      </c>
      <c r="E409" s="261" t="s">
        <v>7633</v>
      </c>
      <c r="F409" s="262" t="s">
        <v>7634</v>
      </c>
      <c r="G409" s="263" t="s">
        <v>630</v>
      </c>
      <c r="H409" s="264">
        <v>30</v>
      </c>
      <c r="I409" s="26"/>
      <c r="J409" s="266">
        <f t="shared" si="95"/>
        <v>0</v>
      </c>
      <c r="K409" s="267"/>
      <c r="L409" s="73"/>
      <c r="M409" s="27" t="s">
        <v>1</v>
      </c>
      <c r="N409" s="233" t="s">
        <v>43</v>
      </c>
      <c r="P409" s="269">
        <f t="shared" si="96"/>
        <v>0</v>
      </c>
      <c r="Q409" s="269">
        <v>0</v>
      </c>
      <c r="R409" s="269">
        <f t="shared" si="97"/>
        <v>0</v>
      </c>
      <c r="S409" s="269">
        <v>0</v>
      </c>
      <c r="T409" s="270">
        <f t="shared" si="98"/>
        <v>0</v>
      </c>
      <c r="AR409" s="271" t="s">
        <v>495</v>
      </c>
      <c r="AT409" s="271" t="s">
        <v>368</v>
      </c>
      <c r="AU409" s="271" t="s">
        <v>84</v>
      </c>
      <c r="AY409" s="53" t="s">
        <v>366</v>
      </c>
      <c r="BE409" s="179">
        <f t="shared" si="99"/>
        <v>0</v>
      </c>
      <c r="BF409" s="179">
        <f t="shared" si="100"/>
        <v>0</v>
      </c>
      <c r="BG409" s="179">
        <f t="shared" si="101"/>
        <v>0</v>
      </c>
      <c r="BH409" s="179">
        <f t="shared" si="102"/>
        <v>0</v>
      </c>
      <c r="BI409" s="179">
        <f t="shared" si="103"/>
        <v>0</v>
      </c>
      <c r="BJ409" s="53" t="s">
        <v>90</v>
      </c>
      <c r="BK409" s="179">
        <f t="shared" si="104"/>
        <v>0</v>
      </c>
      <c r="BL409" s="53" t="s">
        <v>495</v>
      </c>
      <c r="BM409" s="271" t="s">
        <v>5159</v>
      </c>
    </row>
    <row r="410" spans="2:65" s="74" customFormat="1" ht="16.5" customHeight="1">
      <c r="B410" s="73"/>
      <c r="C410" s="260" t="s">
        <v>3194</v>
      </c>
      <c r="D410" s="260" t="s">
        <v>368</v>
      </c>
      <c r="E410" s="261" t="s">
        <v>7635</v>
      </c>
      <c r="F410" s="262" t="s">
        <v>7636</v>
      </c>
      <c r="G410" s="263" t="s">
        <v>630</v>
      </c>
      <c r="H410" s="264">
        <v>20</v>
      </c>
      <c r="I410" s="26"/>
      <c r="J410" s="266">
        <f t="shared" si="95"/>
        <v>0</v>
      </c>
      <c r="K410" s="267"/>
      <c r="L410" s="73"/>
      <c r="M410" s="27" t="s">
        <v>1</v>
      </c>
      <c r="N410" s="233" t="s">
        <v>43</v>
      </c>
      <c r="P410" s="269">
        <f t="shared" si="96"/>
        <v>0</v>
      </c>
      <c r="Q410" s="269">
        <v>0</v>
      </c>
      <c r="R410" s="269">
        <f t="shared" si="97"/>
        <v>0</v>
      </c>
      <c r="S410" s="269">
        <v>0</v>
      </c>
      <c r="T410" s="270">
        <f t="shared" si="98"/>
        <v>0</v>
      </c>
      <c r="AR410" s="271" t="s">
        <v>495</v>
      </c>
      <c r="AT410" s="271" t="s">
        <v>368</v>
      </c>
      <c r="AU410" s="271" t="s">
        <v>84</v>
      </c>
      <c r="AY410" s="53" t="s">
        <v>366</v>
      </c>
      <c r="BE410" s="179">
        <f t="shared" si="99"/>
        <v>0</v>
      </c>
      <c r="BF410" s="179">
        <f t="shared" si="100"/>
        <v>0</v>
      </c>
      <c r="BG410" s="179">
        <f t="shared" si="101"/>
        <v>0</v>
      </c>
      <c r="BH410" s="179">
        <f t="shared" si="102"/>
        <v>0</v>
      </c>
      <c r="BI410" s="179">
        <f t="shared" si="103"/>
        <v>0</v>
      </c>
      <c r="BJ410" s="53" t="s">
        <v>90</v>
      </c>
      <c r="BK410" s="179">
        <f t="shared" si="104"/>
        <v>0</v>
      </c>
      <c r="BL410" s="53" t="s">
        <v>495</v>
      </c>
      <c r="BM410" s="271" t="s">
        <v>5169</v>
      </c>
    </row>
    <row r="411" spans="2:65" s="74" customFormat="1" ht="16.5" customHeight="1">
      <c r="B411" s="73"/>
      <c r="C411" s="260" t="s">
        <v>3206</v>
      </c>
      <c r="D411" s="260" t="s">
        <v>368</v>
      </c>
      <c r="E411" s="261" t="s">
        <v>7637</v>
      </c>
      <c r="F411" s="262" t="s">
        <v>7638</v>
      </c>
      <c r="G411" s="263" t="s">
        <v>402</v>
      </c>
      <c r="H411" s="264">
        <v>1.6</v>
      </c>
      <c r="I411" s="26"/>
      <c r="J411" s="266">
        <f t="shared" si="95"/>
        <v>0</v>
      </c>
      <c r="K411" s="267"/>
      <c r="L411" s="73"/>
      <c r="M411" s="27" t="s">
        <v>1</v>
      </c>
      <c r="N411" s="233" t="s">
        <v>43</v>
      </c>
      <c r="P411" s="269">
        <f t="shared" si="96"/>
        <v>0</v>
      </c>
      <c r="Q411" s="269">
        <v>0</v>
      </c>
      <c r="R411" s="269">
        <f t="shared" si="97"/>
        <v>0</v>
      </c>
      <c r="S411" s="269">
        <v>0</v>
      </c>
      <c r="T411" s="270">
        <f t="shared" si="98"/>
        <v>0</v>
      </c>
      <c r="AR411" s="271" t="s">
        <v>495</v>
      </c>
      <c r="AT411" s="271" t="s">
        <v>368</v>
      </c>
      <c r="AU411" s="271" t="s">
        <v>84</v>
      </c>
      <c r="AY411" s="53" t="s">
        <v>366</v>
      </c>
      <c r="BE411" s="179">
        <f t="shared" si="99"/>
        <v>0</v>
      </c>
      <c r="BF411" s="179">
        <f t="shared" si="100"/>
        <v>0</v>
      </c>
      <c r="BG411" s="179">
        <f t="shared" si="101"/>
        <v>0</v>
      </c>
      <c r="BH411" s="179">
        <f t="shared" si="102"/>
        <v>0</v>
      </c>
      <c r="BI411" s="179">
        <f t="shared" si="103"/>
        <v>0</v>
      </c>
      <c r="BJ411" s="53" t="s">
        <v>90</v>
      </c>
      <c r="BK411" s="179">
        <f t="shared" si="104"/>
        <v>0</v>
      </c>
      <c r="BL411" s="53" t="s">
        <v>495</v>
      </c>
      <c r="BM411" s="271" t="s">
        <v>5179</v>
      </c>
    </row>
    <row r="412" spans="2:65" s="74" customFormat="1" ht="24.2" customHeight="1">
      <c r="B412" s="73"/>
      <c r="C412" s="260" t="s">
        <v>3211</v>
      </c>
      <c r="D412" s="260" t="s">
        <v>368</v>
      </c>
      <c r="E412" s="261" t="s">
        <v>7639</v>
      </c>
      <c r="F412" s="262" t="s">
        <v>7640</v>
      </c>
      <c r="G412" s="263" t="s">
        <v>4001</v>
      </c>
      <c r="H412" s="264">
        <v>200</v>
      </c>
      <c r="I412" s="26"/>
      <c r="J412" s="266">
        <f t="shared" si="95"/>
        <v>0</v>
      </c>
      <c r="K412" s="267"/>
      <c r="L412" s="73"/>
      <c r="M412" s="27" t="s">
        <v>1</v>
      </c>
      <c r="N412" s="233" t="s">
        <v>43</v>
      </c>
      <c r="P412" s="269">
        <f t="shared" si="96"/>
        <v>0</v>
      </c>
      <c r="Q412" s="269">
        <v>0</v>
      </c>
      <c r="R412" s="269">
        <f t="shared" si="97"/>
        <v>0</v>
      </c>
      <c r="S412" s="269">
        <v>0</v>
      </c>
      <c r="T412" s="270">
        <f t="shared" si="98"/>
        <v>0</v>
      </c>
      <c r="AR412" s="271" t="s">
        <v>495</v>
      </c>
      <c r="AT412" s="271" t="s">
        <v>368</v>
      </c>
      <c r="AU412" s="271" t="s">
        <v>84</v>
      </c>
      <c r="AY412" s="53" t="s">
        <v>366</v>
      </c>
      <c r="BE412" s="179">
        <f t="shared" si="99"/>
        <v>0</v>
      </c>
      <c r="BF412" s="179">
        <f t="shared" si="100"/>
        <v>0</v>
      </c>
      <c r="BG412" s="179">
        <f t="shared" si="101"/>
        <v>0</v>
      </c>
      <c r="BH412" s="179">
        <f t="shared" si="102"/>
        <v>0</v>
      </c>
      <c r="BI412" s="179">
        <f t="shared" si="103"/>
        <v>0</v>
      </c>
      <c r="BJ412" s="53" t="s">
        <v>90</v>
      </c>
      <c r="BK412" s="179">
        <f t="shared" si="104"/>
        <v>0</v>
      </c>
      <c r="BL412" s="53" t="s">
        <v>495</v>
      </c>
      <c r="BM412" s="271" t="s">
        <v>5189</v>
      </c>
    </row>
    <row r="413" spans="2:65" s="74" customFormat="1" ht="16.5" customHeight="1">
      <c r="B413" s="73"/>
      <c r="C413" s="260" t="s">
        <v>3215</v>
      </c>
      <c r="D413" s="260" t="s">
        <v>368</v>
      </c>
      <c r="E413" s="261" t="s">
        <v>7641</v>
      </c>
      <c r="F413" s="262" t="s">
        <v>7642</v>
      </c>
      <c r="G413" s="263" t="s">
        <v>4001</v>
      </c>
      <c r="H413" s="264">
        <v>72</v>
      </c>
      <c r="I413" s="26"/>
      <c r="J413" s="266">
        <f t="shared" si="95"/>
        <v>0</v>
      </c>
      <c r="K413" s="267"/>
      <c r="L413" s="73"/>
      <c r="M413" s="27" t="s">
        <v>1</v>
      </c>
      <c r="N413" s="233" t="s">
        <v>43</v>
      </c>
      <c r="P413" s="269">
        <f t="shared" si="96"/>
        <v>0</v>
      </c>
      <c r="Q413" s="269">
        <v>0</v>
      </c>
      <c r="R413" s="269">
        <f t="shared" si="97"/>
        <v>0</v>
      </c>
      <c r="S413" s="269">
        <v>0</v>
      </c>
      <c r="T413" s="270">
        <f t="shared" si="98"/>
        <v>0</v>
      </c>
      <c r="AR413" s="271" t="s">
        <v>495</v>
      </c>
      <c r="AT413" s="271" t="s">
        <v>368</v>
      </c>
      <c r="AU413" s="271" t="s">
        <v>84</v>
      </c>
      <c r="AY413" s="53" t="s">
        <v>366</v>
      </c>
      <c r="BE413" s="179">
        <f t="shared" si="99"/>
        <v>0</v>
      </c>
      <c r="BF413" s="179">
        <f t="shared" si="100"/>
        <v>0</v>
      </c>
      <c r="BG413" s="179">
        <f t="shared" si="101"/>
        <v>0</v>
      </c>
      <c r="BH413" s="179">
        <f t="shared" si="102"/>
        <v>0</v>
      </c>
      <c r="BI413" s="179">
        <f t="shared" si="103"/>
        <v>0</v>
      </c>
      <c r="BJ413" s="53" t="s">
        <v>90</v>
      </c>
      <c r="BK413" s="179">
        <f t="shared" si="104"/>
        <v>0</v>
      </c>
      <c r="BL413" s="53" t="s">
        <v>495</v>
      </c>
      <c r="BM413" s="271" t="s">
        <v>5199</v>
      </c>
    </row>
    <row r="414" spans="2:65" s="74" customFormat="1" ht="16.5" customHeight="1">
      <c r="B414" s="73"/>
      <c r="C414" s="260" t="s">
        <v>3230</v>
      </c>
      <c r="D414" s="260" t="s">
        <v>368</v>
      </c>
      <c r="E414" s="261" t="s">
        <v>7643</v>
      </c>
      <c r="F414" s="262" t="s">
        <v>7644</v>
      </c>
      <c r="G414" s="263" t="s">
        <v>7135</v>
      </c>
      <c r="H414" s="264">
        <v>1</v>
      </c>
      <c r="I414" s="26"/>
      <c r="J414" s="266">
        <f t="shared" si="95"/>
        <v>0</v>
      </c>
      <c r="K414" s="267"/>
      <c r="L414" s="73"/>
      <c r="M414" s="31" t="s">
        <v>1</v>
      </c>
      <c r="N414" s="322" t="s">
        <v>43</v>
      </c>
      <c r="O414" s="323"/>
      <c r="P414" s="324">
        <f t="shared" si="96"/>
        <v>0</v>
      </c>
      <c r="Q414" s="324">
        <v>0</v>
      </c>
      <c r="R414" s="324">
        <f t="shared" si="97"/>
        <v>0</v>
      </c>
      <c r="S414" s="324">
        <v>0</v>
      </c>
      <c r="T414" s="325">
        <f t="shared" si="98"/>
        <v>0</v>
      </c>
      <c r="AR414" s="271" t="s">
        <v>495</v>
      </c>
      <c r="AT414" s="271" t="s">
        <v>368</v>
      </c>
      <c r="AU414" s="271" t="s">
        <v>84</v>
      </c>
      <c r="AY414" s="53" t="s">
        <v>366</v>
      </c>
      <c r="BE414" s="179">
        <f t="shared" si="99"/>
        <v>0</v>
      </c>
      <c r="BF414" s="179">
        <f t="shared" si="100"/>
        <v>0</v>
      </c>
      <c r="BG414" s="179">
        <f t="shared" si="101"/>
        <v>0</v>
      </c>
      <c r="BH414" s="179">
        <f t="shared" si="102"/>
        <v>0</v>
      </c>
      <c r="BI414" s="179">
        <f t="shared" si="103"/>
        <v>0</v>
      </c>
      <c r="BJ414" s="53" t="s">
        <v>90</v>
      </c>
      <c r="BK414" s="179">
        <f t="shared" si="104"/>
        <v>0</v>
      </c>
      <c r="BL414" s="53" t="s">
        <v>495</v>
      </c>
      <c r="BM414" s="271" t="s">
        <v>5209</v>
      </c>
    </row>
    <row r="415" spans="2:65" s="74" customFormat="1" ht="6.95" customHeight="1">
      <c r="B415" s="103"/>
      <c r="C415" s="104"/>
      <c r="D415" s="104"/>
      <c r="E415" s="104"/>
      <c r="F415" s="104"/>
      <c r="G415" s="104"/>
      <c r="H415" s="104"/>
      <c r="I415" s="104"/>
      <c r="J415" s="104"/>
      <c r="K415" s="104"/>
      <c r="L415" s="73"/>
    </row>
  </sheetData>
  <sheetProtection algorithmName="SHA-512" hashValue="iL/T9sEGfi4z3jdOzpjWCFqbIu1tVNT46UPI6rFdxKS5lv5zmHjQ2Q20VWTzfjPxrJQodnuIyR3LvnUX9xg6uA==" saltValue="BLT3YczAR8gJ1OyO7EqU9A==" spinCount="100000" sheet="1" objects="1" scenarios="1" selectLockedCells="1"/>
  <autoFilter ref="C141:K414" xr:uid="{00000000-0009-0000-0000-000003000000}"/>
  <mergeCells count="17">
    <mergeCell ref="E9:H9"/>
    <mergeCell ref="E11:H11"/>
    <mergeCell ref="E20:H20"/>
    <mergeCell ref="E29:H29"/>
    <mergeCell ref="E134:H134"/>
    <mergeCell ref="L2:V2"/>
    <mergeCell ref="D116:F116"/>
    <mergeCell ref="D117:F117"/>
    <mergeCell ref="D118:F118"/>
    <mergeCell ref="E130:H130"/>
    <mergeCell ref="E132:H132"/>
    <mergeCell ref="E85:H85"/>
    <mergeCell ref="E87:H87"/>
    <mergeCell ref="E89:H89"/>
    <mergeCell ref="D114:F114"/>
    <mergeCell ref="D115:F11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B2:BM456"/>
  <sheetViews>
    <sheetView showGridLines="0" topLeftCell="A8" workbookViewId="0">
      <selection activeCell="E20" sqref="E20:H20 J19:J20 D118:F122 J118:J123 I149:I154 M149:M154 I156:I158 M156:M158 I160:I162 M160:M162 I164:I176 M164:M176 I178:I187 M178:M187 I190:I216 M190:M216 I218:I268 M218:M268 I270:I340 M270:M340 I342:I343 M342:M343 I345:I409 M345:M409 I411:I424 M411:M424 I426:I441 M426:M441 I444:I451 M444:M451 I453 M453 I455 M455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100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164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7645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</row>
    <row r="20" spans="2:12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J117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ROUND((SUM(BE117:BE124) + SUM(BE146:BE455)),  2)</f>
        <v>0</v>
      </c>
      <c r="G37" s="209"/>
      <c r="H37" s="209"/>
      <c r="I37" s="210">
        <v>0.2</v>
      </c>
      <c r="J37" s="208">
        <f>ROUND(((SUM(BE117:BE124) + SUM(BE146:BE455))*I37),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ROUND((SUM(BF117:BF124) + SUM(BF146:BF455)),  2)</f>
        <v>0</v>
      </c>
      <c r="G38" s="209"/>
      <c r="H38" s="209"/>
      <c r="I38" s="210">
        <v>0.2</v>
      </c>
      <c r="J38" s="208">
        <f>ROUND(((SUM(BF117:BF124) + SUM(BF146:BF455))*I38),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ROUND((SUM(BG117:BG124) + SUM(BG146:BG455)),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ROUND((SUM(BH117:BH124) + SUM(BH146:BH455)),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ROUND((SUM(BI117:BI124) + SUM(BI146:BI455)),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164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E07 - Zdravotechnika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47" s="74" customFormat="1" ht="10.35" customHeight="1">
      <c r="B97" s="73"/>
      <c r="L97" s="73"/>
    </row>
    <row r="98" spans="2:47" s="74" customFormat="1" ht="22.9" customHeight="1">
      <c r="B98" s="73"/>
      <c r="C98" s="222" t="s">
        <v>308</v>
      </c>
      <c r="J98" s="205">
        <f>J146</f>
        <v>0</v>
      </c>
      <c r="L98" s="73"/>
      <c r="AU98" s="53" t="s">
        <v>309</v>
      </c>
    </row>
    <row r="99" spans="2:47" s="224" customFormat="1" ht="24.95" customHeight="1">
      <c r="B99" s="223"/>
      <c r="D99" s="225" t="s">
        <v>310</v>
      </c>
      <c r="E99" s="226"/>
      <c r="F99" s="226"/>
      <c r="G99" s="226"/>
      <c r="H99" s="226"/>
      <c r="I99" s="226"/>
      <c r="J99" s="227">
        <f>J147</f>
        <v>0</v>
      </c>
      <c r="L99" s="223"/>
    </row>
    <row r="100" spans="2:47" s="164" customFormat="1" ht="19.899999999999999" customHeight="1">
      <c r="B100" s="228"/>
      <c r="D100" s="229" t="s">
        <v>311</v>
      </c>
      <c r="E100" s="230"/>
      <c r="F100" s="230"/>
      <c r="G100" s="230"/>
      <c r="H100" s="230"/>
      <c r="I100" s="230"/>
      <c r="J100" s="231">
        <f>J148</f>
        <v>0</v>
      </c>
      <c r="L100" s="228"/>
    </row>
    <row r="101" spans="2:47" s="164" customFormat="1" ht="19.899999999999999" customHeight="1">
      <c r="B101" s="228"/>
      <c r="D101" s="229" t="s">
        <v>7646</v>
      </c>
      <c r="E101" s="230"/>
      <c r="F101" s="230"/>
      <c r="G101" s="230"/>
      <c r="H101" s="230"/>
      <c r="I101" s="230"/>
      <c r="J101" s="231">
        <f>J163</f>
        <v>0</v>
      </c>
      <c r="L101" s="228"/>
    </row>
    <row r="102" spans="2:47" s="164" customFormat="1" ht="19.899999999999999" customHeight="1">
      <c r="B102" s="228"/>
      <c r="D102" s="229" t="s">
        <v>317</v>
      </c>
      <c r="E102" s="230"/>
      <c r="F102" s="230"/>
      <c r="G102" s="230"/>
      <c r="H102" s="230"/>
      <c r="I102" s="230"/>
      <c r="J102" s="231">
        <f>J177</f>
        <v>0</v>
      </c>
      <c r="L102" s="228"/>
    </row>
    <row r="103" spans="2:47" s="224" customFormat="1" ht="24.95" customHeight="1">
      <c r="B103" s="223"/>
      <c r="D103" s="225" t="s">
        <v>319</v>
      </c>
      <c r="E103" s="226"/>
      <c r="F103" s="226"/>
      <c r="G103" s="226"/>
      <c r="H103" s="226"/>
      <c r="I103" s="226"/>
      <c r="J103" s="227">
        <f>J188</f>
        <v>0</v>
      </c>
      <c r="L103" s="223"/>
    </row>
    <row r="104" spans="2:47" s="164" customFormat="1" ht="19.899999999999999" customHeight="1">
      <c r="B104" s="228"/>
      <c r="D104" s="229" t="s">
        <v>322</v>
      </c>
      <c r="E104" s="230"/>
      <c r="F104" s="230"/>
      <c r="G104" s="230"/>
      <c r="H104" s="230"/>
      <c r="I104" s="230"/>
      <c r="J104" s="231">
        <f>J189</f>
        <v>0</v>
      </c>
      <c r="L104" s="228"/>
    </row>
    <row r="105" spans="2:47" s="164" customFormat="1" ht="19.899999999999999" customHeight="1">
      <c r="B105" s="228"/>
      <c r="D105" s="229" t="s">
        <v>7647</v>
      </c>
      <c r="E105" s="230"/>
      <c r="F105" s="230"/>
      <c r="G105" s="230"/>
      <c r="H105" s="230"/>
      <c r="I105" s="230"/>
      <c r="J105" s="231">
        <f>J217</f>
        <v>0</v>
      </c>
      <c r="L105" s="228"/>
    </row>
    <row r="106" spans="2:47" s="164" customFormat="1" ht="19.899999999999999" customHeight="1">
      <c r="B106" s="228"/>
      <c r="D106" s="229" t="s">
        <v>324</v>
      </c>
      <c r="E106" s="230"/>
      <c r="F106" s="230"/>
      <c r="G106" s="230"/>
      <c r="H106" s="230"/>
      <c r="I106" s="230"/>
      <c r="J106" s="231">
        <f>J269</f>
        <v>0</v>
      </c>
      <c r="L106" s="228"/>
    </row>
    <row r="107" spans="2:47" s="164" customFormat="1" ht="19.899999999999999" customHeight="1">
      <c r="B107" s="228"/>
      <c r="D107" s="229" t="s">
        <v>7648</v>
      </c>
      <c r="E107" s="230"/>
      <c r="F107" s="230"/>
      <c r="G107" s="230"/>
      <c r="H107" s="230"/>
      <c r="I107" s="230"/>
      <c r="J107" s="231">
        <f>J341</f>
        <v>0</v>
      </c>
      <c r="L107" s="228"/>
    </row>
    <row r="108" spans="2:47" s="164" customFormat="1" ht="19.899999999999999" customHeight="1">
      <c r="B108" s="228"/>
      <c r="D108" s="229" t="s">
        <v>7649</v>
      </c>
      <c r="E108" s="230"/>
      <c r="F108" s="230"/>
      <c r="G108" s="230"/>
      <c r="H108" s="230"/>
      <c r="I108" s="230"/>
      <c r="J108" s="231">
        <f>J344</f>
        <v>0</v>
      </c>
      <c r="L108" s="228"/>
    </row>
    <row r="109" spans="2:47" s="164" customFormat="1" ht="19.899999999999999" customHeight="1">
      <c r="B109" s="228"/>
      <c r="D109" s="229" t="s">
        <v>7650</v>
      </c>
      <c r="E109" s="230"/>
      <c r="F109" s="230"/>
      <c r="G109" s="230"/>
      <c r="H109" s="230"/>
      <c r="I109" s="230"/>
      <c r="J109" s="231">
        <f>J410</f>
        <v>0</v>
      </c>
      <c r="L109" s="228"/>
    </row>
    <row r="110" spans="2:47" s="164" customFormat="1" ht="19.899999999999999" customHeight="1">
      <c r="B110" s="228"/>
      <c r="D110" s="229" t="s">
        <v>330</v>
      </c>
      <c r="E110" s="230"/>
      <c r="F110" s="230"/>
      <c r="G110" s="230"/>
      <c r="H110" s="230"/>
      <c r="I110" s="230"/>
      <c r="J110" s="231">
        <f>J425</f>
        <v>0</v>
      </c>
      <c r="L110" s="228"/>
    </row>
    <row r="111" spans="2:47" s="224" customFormat="1" ht="24.95" customHeight="1">
      <c r="B111" s="223"/>
      <c r="D111" s="225" t="s">
        <v>338</v>
      </c>
      <c r="E111" s="226"/>
      <c r="F111" s="226"/>
      <c r="G111" s="226"/>
      <c r="H111" s="226"/>
      <c r="I111" s="226"/>
      <c r="J111" s="227">
        <f>J442</f>
        <v>0</v>
      </c>
      <c r="L111" s="223"/>
    </row>
    <row r="112" spans="2:47" s="164" customFormat="1" ht="19.899999999999999" customHeight="1">
      <c r="B112" s="228"/>
      <c r="D112" s="229" t="s">
        <v>7651</v>
      </c>
      <c r="E112" s="230"/>
      <c r="F112" s="230"/>
      <c r="G112" s="230"/>
      <c r="H112" s="230"/>
      <c r="I112" s="230"/>
      <c r="J112" s="231">
        <f>J443</f>
        <v>0</v>
      </c>
      <c r="L112" s="228"/>
    </row>
    <row r="113" spans="2:62" s="224" customFormat="1" ht="24.95" customHeight="1">
      <c r="B113" s="223"/>
      <c r="D113" s="225" t="s">
        <v>7652</v>
      </c>
      <c r="E113" s="226"/>
      <c r="F113" s="226"/>
      <c r="G113" s="226"/>
      <c r="H113" s="226"/>
      <c r="I113" s="226"/>
      <c r="J113" s="227">
        <f>J452</f>
        <v>0</v>
      </c>
      <c r="L113" s="223"/>
    </row>
    <row r="114" spans="2:62" s="224" customFormat="1" ht="24.95" customHeight="1">
      <c r="B114" s="223"/>
      <c r="D114" s="225" t="s">
        <v>7653</v>
      </c>
      <c r="E114" s="226"/>
      <c r="F114" s="226"/>
      <c r="G114" s="226"/>
      <c r="H114" s="226"/>
      <c r="I114" s="226"/>
      <c r="J114" s="227">
        <f>J454</f>
        <v>0</v>
      </c>
      <c r="L114" s="223"/>
    </row>
    <row r="115" spans="2:62" s="74" customFormat="1" ht="21.75" customHeight="1">
      <c r="B115" s="73"/>
      <c r="L115" s="73"/>
    </row>
    <row r="116" spans="2:62" s="74" customFormat="1" ht="6.95" customHeight="1">
      <c r="B116" s="73"/>
      <c r="L116" s="73"/>
    </row>
    <row r="117" spans="2:62" s="74" customFormat="1" ht="29.25" customHeight="1">
      <c r="B117" s="73"/>
      <c r="C117" s="222" t="s">
        <v>343</v>
      </c>
      <c r="J117" s="232">
        <f>ROUND(J118 + J119 + J120 + J121 + J122 + J123,2)</f>
        <v>0</v>
      </c>
      <c r="L117" s="73"/>
      <c r="N117" s="233" t="s">
        <v>41</v>
      </c>
    </row>
    <row r="118" spans="2:62" s="74" customFormat="1" ht="18" customHeight="1">
      <c r="B118" s="73"/>
      <c r="D118" s="41" t="s">
        <v>344</v>
      </c>
      <c r="E118" s="48"/>
      <c r="F118" s="48"/>
      <c r="J118" s="17">
        <v>0</v>
      </c>
      <c r="L118" s="73"/>
      <c r="N118" s="235" t="s">
        <v>43</v>
      </c>
      <c r="AY118" s="53" t="s">
        <v>345</v>
      </c>
      <c r="BE118" s="179">
        <f t="shared" ref="BE118:BE123" si="0">IF(N118="základná",J118,0)</f>
        <v>0</v>
      </c>
      <c r="BF118" s="179">
        <f t="shared" ref="BF118:BF123" si="1">IF(N118="znížená",J118,0)</f>
        <v>0</v>
      </c>
      <c r="BG118" s="179">
        <f t="shared" ref="BG118:BG123" si="2">IF(N118="zákl. prenesená",J118,0)</f>
        <v>0</v>
      </c>
      <c r="BH118" s="179">
        <f t="shared" ref="BH118:BH123" si="3">IF(N118="zníž. prenesená",J118,0)</f>
        <v>0</v>
      </c>
      <c r="BI118" s="179">
        <f t="shared" ref="BI118:BI123" si="4">IF(N118="nulová",J118,0)</f>
        <v>0</v>
      </c>
      <c r="BJ118" s="53" t="s">
        <v>90</v>
      </c>
    </row>
    <row r="119" spans="2:62" s="74" customFormat="1" ht="18" customHeight="1">
      <c r="B119" s="73"/>
      <c r="D119" s="41" t="s">
        <v>346</v>
      </c>
      <c r="E119" s="48"/>
      <c r="F119" s="48"/>
      <c r="J119" s="17">
        <v>0</v>
      </c>
      <c r="L119" s="73"/>
      <c r="N119" s="235" t="s">
        <v>43</v>
      </c>
      <c r="AY119" s="53" t="s">
        <v>345</v>
      </c>
      <c r="BE119" s="179">
        <f t="shared" si="0"/>
        <v>0</v>
      </c>
      <c r="BF119" s="179">
        <f t="shared" si="1"/>
        <v>0</v>
      </c>
      <c r="BG119" s="179">
        <f t="shared" si="2"/>
        <v>0</v>
      </c>
      <c r="BH119" s="179">
        <f t="shared" si="3"/>
        <v>0</v>
      </c>
      <c r="BI119" s="179">
        <f t="shared" si="4"/>
        <v>0</v>
      </c>
      <c r="BJ119" s="53" t="s">
        <v>90</v>
      </c>
    </row>
    <row r="120" spans="2:62" s="74" customFormat="1" ht="18" customHeight="1">
      <c r="B120" s="73"/>
      <c r="D120" s="41" t="s">
        <v>347</v>
      </c>
      <c r="E120" s="48"/>
      <c r="F120" s="48"/>
      <c r="J120" s="17">
        <v>0</v>
      </c>
      <c r="L120" s="73"/>
      <c r="N120" s="235" t="s">
        <v>43</v>
      </c>
      <c r="AY120" s="53" t="s">
        <v>345</v>
      </c>
      <c r="BE120" s="179">
        <f t="shared" si="0"/>
        <v>0</v>
      </c>
      <c r="BF120" s="179">
        <f t="shared" si="1"/>
        <v>0</v>
      </c>
      <c r="BG120" s="179">
        <f t="shared" si="2"/>
        <v>0</v>
      </c>
      <c r="BH120" s="179">
        <f t="shared" si="3"/>
        <v>0</v>
      </c>
      <c r="BI120" s="179">
        <f t="shared" si="4"/>
        <v>0</v>
      </c>
      <c r="BJ120" s="53" t="s">
        <v>90</v>
      </c>
    </row>
    <row r="121" spans="2:62" s="74" customFormat="1" ht="18" customHeight="1">
      <c r="B121" s="73"/>
      <c r="D121" s="41" t="s">
        <v>348</v>
      </c>
      <c r="E121" s="48"/>
      <c r="F121" s="48"/>
      <c r="J121" s="17">
        <v>0</v>
      </c>
      <c r="L121" s="73"/>
      <c r="N121" s="235" t="s">
        <v>43</v>
      </c>
      <c r="AY121" s="53" t="s">
        <v>345</v>
      </c>
      <c r="BE121" s="179">
        <f t="shared" si="0"/>
        <v>0</v>
      </c>
      <c r="BF121" s="179">
        <f t="shared" si="1"/>
        <v>0</v>
      </c>
      <c r="BG121" s="179">
        <f t="shared" si="2"/>
        <v>0</v>
      </c>
      <c r="BH121" s="179">
        <f t="shared" si="3"/>
        <v>0</v>
      </c>
      <c r="BI121" s="179">
        <f t="shared" si="4"/>
        <v>0</v>
      </c>
      <c r="BJ121" s="53" t="s">
        <v>90</v>
      </c>
    </row>
    <row r="122" spans="2:62" s="74" customFormat="1" ht="18" customHeight="1">
      <c r="B122" s="73"/>
      <c r="D122" s="41" t="s">
        <v>349</v>
      </c>
      <c r="E122" s="48"/>
      <c r="F122" s="48"/>
      <c r="J122" s="17">
        <v>0</v>
      </c>
      <c r="L122" s="73"/>
      <c r="N122" s="235" t="s">
        <v>43</v>
      </c>
      <c r="AY122" s="53" t="s">
        <v>345</v>
      </c>
      <c r="BE122" s="179">
        <f t="shared" si="0"/>
        <v>0</v>
      </c>
      <c r="BF122" s="179">
        <f t="shared" si="1"/>
        <v>0</v>
      </c>
      <c r="BG122" s="179">
        <f t="shared" si="2"/>
        <v>0</v>
      </c>
      <c r="BH122" s="179">
        <f t="shared" si="3"/>
        <v>0</v>
      </c>
      <c r="BI122" s="179">
        <f t="shared" si="4"/>
        <v>0</v>
      </c>
      <c r="BJ122" s="53" t="s">
        <v>90</v>
      </c>
    </row>
    <row r="123" spans="2:62" s="74" customFormat="1" ht="18" customHeight="1">
      <c r="B123" s="73"/>
      <c r="D123" s="236" t="s">
        <v>350</v>
      </c>
      <c r="J123" s="17">
        <f>ROUND(J32*T123,2)</f>
        <v>0</v>
      </c>
      <c r="L123" s="73"/>
      <c r="N123" s="235" t="s">
        <v>43</v>
      </c>
      <c r="AY123" s="53" t="s">
        <v>351</v>
      </c>
      <c r="BE123" s="179">
        <f t="shared" si="0"/>
        <v>0</v>
      </c>
      <c r="BF123" s="179">
        <f t="shared" si="1"/>
        <v>0</v>
      </c>
      <c r="BG123" s="179">
        <f t="shared" si="2"/>
        <v>0</v>
      </c>
      <c r="BH123" s="179">
        <f t="shared" si="3"/>
        <v>0</v>
      </c>
      <c r="BI123" s="179">
        <f t="shared" si="4"/>
        <v>0</v>
      </c>
      <c r="BJ123" s="53" t="s">
        <v>90</v>
      </c>
    </row>
    <row r="124" spans="2:62" s="74" customFormat="1">
      <c r="B124" s="73"/>
      <c r="L124" s="73"/>
    </row>
    <row r="125" spans="2:62" s="74" customFormat="1" ht="29.25" customHeight="1">
      <c r="B125" s="73"/>
      <c r="C125" s="181" t="s">
        <v>146</v>
      </c>
      <c r="D125" s="182"/>
      <c r="E125" s="182"/>
      <c r="F125" s="182"/>
      <c r="G125" s="182"/>
      <c r="H125" s="182"/>
      <c r="I125" s="182"/>
      <c r="J125" s="237">
        <f>ROUND(J98+J117,2)</f>
        <v>0</v>
      </c>
      <c r="K125" s="182"/>
      <c r="L125" s="73"/>
    </row>
    <row r="126" spans="2:62" s="74" customFormat="1" ht="6.95" customHeight="1">
      <c r="B126" s="103"/>
      <c r="C126" s="104"/>
      <c r="D126" s="104"/>
      <c r="E126" s="104"/>
      <c r="F126" s="104"/>
      <c r="G126" s="104"/>
      <c r="H126" s="104"/>
      <c r="I126" s="104"/>
      <c r="J126" s="104"/>
      <c r="K126" s="104"/>
      <c r="L126" s="73"/>
    </row>
    <row r="130" spans="2:12" s="74" customFormat="1" ht="6.95" customHeight="1">
      <c r="B130" s="105"/>
      <c r="C130" s="106"/>
      <c r="D130" s="106"/>
      <c r="E130" s="106"/>
      <c r="F130" s="106"/>
      <c r="G130" s="106"/>
      <c r="H130" s="106"/>
      <c r="I130" s="106"/>
      <c r="J130" s="106"/>
      <c r="K130" s="106"/>
      <c r="L130" s="73"/>
    </row>
    <row r="131" spans="2:12" s="74" customFormat="1" ht="24.95" customHeight="1">
      <c r="B131" s="73"/>
      <c r="C131" s="57" t="s">
        <v>352</v>
      </c>
      <c r="L131" s="73"/>
    </row>
    <row r="132" spans="2:12" s="74" customFormat="1" ht="6.95" customHeight="1">
      <c r="B132" s="73"/>
      <c r="L132" s="73"/>
    </row>
    <row r="133" spans="2:12" s="74" customFormat="1" ht="12" customHeight="1">
      <c r="B133" s="73"/>
      <c r="C133" s="66" t="s">
        <v>15</v>
      </c>
      <c r="L133" s="73"/>
    </row>
    <row r="134" spans="2:12" s="74" customFormat="1" ht="39.75" customHeight="1">
      <c r="B134" s="73"/>
      <c r="E134" s="195" t="str">
        <f>E7</f>
        <v>REKONŠTRUKCIA OBJEKTU NA VAJANSKÉHO NÁBREŽÍ 10, BRATISLAVA, ADAPTÁCIA OBJEKTU PRE POTREBY VÝUČBY UK</v>
      </c>
      <c r="F134" s="196"/>
      <c r="G134" s="196"/>
      <c r="H134" s="196"/>
      <c r="L134" s="73"/>
    </row>
    <row r="135" spans="2:12" ht="12" customHeight="1">
      <c r="B135" s="56"/>
      <c r="C135" s="66" t="s">
        <v>161</v>
      </c>
      <c r="L135" s="56"/>
    </row>
    <row r="136" spans="2:12" s="74" customFormat="1" ht="16.5" customHeight="1">
      <c r="B136" s="73"/>
      <c r="E136" s="195" t="s">
        <v>164</v>
      </c>
      <c r="F136" s="197"/>
      <c r="G136" s="197"/>
      <c r="H136" s="197"/>
      <c r="L136" s="73"/>
    </row>
    <row r="137" spans="2:12" s="74" customFormat="1" ht="12" customHeight="1">
      <c r="B137" s="73"/>
      <c r="C137" s="66" t="s">
        <v>167</v>
      </c>
      <c r="L137" s="73"/>
    </row>
    <row r="138" spans="2:12" s="74" customFormat="1" ht="16.5" customHeight="1">
      <c r="B138" s="73"/>
      <c r="E138" s="112" t="str">
        <f>E11</f>
        <v>E07 - Zdravotechnika</v>
      </c>
      <c r="F138" s="197"/>
      <c r="G138" s="197"/>
      <c r="H138" s="197"/>
      <c r="L138" s="73"/>
    </row>
    <row r="139" spans="2:12" s="74" customFormat="1" ht="6.95" customHeight="1">
      <c r="B139" s="73"/>
      <c r="L139" s="73"/>
    </row>
    <row r="140" spans="2:12" s="74" customFormat="1" ht="12" customHeight="1">
      <c r="B140" s="73"/>
      <c r="C140" s="66" t="s">
        <v>19</v>
      </c>
      <c r="F140" s="67" t="str">
        <f>F14</f>
        <v xml:space="preserve">Vajanského nábrežie 56/10 </v>
      </c>
      <c r="I140" s="66" t="s">
        <v>21</v>
      </c>
      <c r="J140" s="198" t="str">
        <f>IF(J14="","",J14)</f>
        <v>30. 5. 2024</v>
      </c>
      <c r="L140" s="73"/>
    </row>
    <row r="141" spans="2:12" s="74" customFormat="1" ht="6.95" customHeight="1">
      <c r="B141" s="73"/>
      <c r="L141" s="73"/>
    </row>
    <row r="142" spans="2:12" s="74" customFormat="1" ht="15.2" customHeight="1">
      <c r="B142" s="73"/>
      <c r="C142" s="66" t="s">
        <v>23</v>
      </c>
      <c r="F142" s="67" t="str">
        <f>E17</f>
        <v>Univerzita Komenského v Bratislave</v>
      </c>
      <c r="I142" s="66" t="s">
        <v>29</v>
      </c>
      <c r="J142" s="219" t="str">
        <f>E23</f>
        <v xml:space="preserve"> </v>
      </c>
      <c r="L142" s="73"/>
    </row>
    <row r="143" spans="2:12" s="74" customFormat="1" ht="15.2" customHeight="1">
      <c r="B143" s="73"/>
      <c r="C143" s="66" t="s">
        <v>27</v>
      </c>
      <c r="F143" s="67" t="str">
        <f>IF(E20="","",E20)</f>
        <v>Vyplň údaj</v>
      </c>
      <c r="I143" s="66" t="s">
        <v>32</v>
      </c>
      <c r="J143" s="219" t="str">
        <f>E26</f>
        <v>precenil Rosoft,s.r.o.</v>
      </c>
      <c r="L143" s="73"/>
    </row>
    <row r="144" spans="2:12" s="74" customFormat="1" ht="10.35" customHeight="1">
      <c r="B144" s="73"/>
      <c r="L144" s="73"/>
    </row>
    <row r="145" spans="2:65" s="243" customFormat="1" ht="29.25" customHeight="1">
      <c r="B145" s="238"/>
      <c r="C145" s="239" t="s">
        <v>353</v>
      </c>
      <c r="D145" s="240" t="s">
        <v>62</v>
      </c>
      <c r="E145" s="240" t="s">
        <v>58</v>
      </c>
      <c r="F145" s="240" t="s">
        <v>59</v>
      </c>
      <c r="G145" s="240" t="s">
        <v>354</v>
      </c>
      <c r="H145" s="240" t="s">
        <v>355</v>
      </c>
      <c r="I145" s="240" t="s">
        <v>356</v>
      </c>
      <c r="J145" s="241" t="s">
        <v>307</v>
      </c>
      <c r="K145" s="242" t="s">
        <v>357</v>
      </c>
      <c r="L145" s="238"/>
      <c r="M145" s="132" t="s">
        <v>1</v>
      </c>
      <c r="N145" s="133" t="s">
        <v>41</v>
      </c>
      <c r="O145" s="133" t="s">
        <v>358</v>
      </c>
      <c r="P145" s="133" t="s">
        <v>359</v>
      </c>
      <c r="Q145" s="133" t="s">
        <v>360</v>
      </c>
      <c r="R145" s="133" t="s">
        <v>361</v>
      </c>
      <c r="S145" s="133" t="s">
        <v>362</v>
      </c>
      <c r="T145" s="134" t="s">
        <v>363</v>
      </c>
    </row>
    <row r="146" spans="2:65" s="74" customFormat="1" ht="22.9" customHeight="1">
      <c r="B146" s="73"/>
      <c r="C146" s="138" t="s">
        <v>215</v>
      </c>
      <c r="J146" s="244">
        <f>BK146</f>
        <v>0</v>
      </c>
      <c r="L146" s="73"/>
      <c r="M146" s="135"/>
      <c r="N146" s="120"/>
      <c r="O146" s="120"/>
      <c r="P146" s="245">
        <f>P147+P188+P442+P452+P454</f>
        <v>0</v>
      </c>
      <c r="Q146" s="120"/>
      <c r="R146" s="245">
        <f>R147+R188+R442+R452+R454</f>
        <v>0</v>
      </c>
      <c r="S146" s="120"/>
      <c r="T146" s="246">
        <f>T147+T188+T442+T452+T454</f>
        <v>0</v>
      </c>
      <c r="AT146" s="53" t="s">
        <v>76</v>
      </c>
      <c r="AU146" s="53" t="s">
        <v>309</v>
      </c>
      <c r="BK146" s="247">
        <f>BK147+BK188+BK442+BK452+BK454</f>
        <v>0</v>
      </c>
    </row>
    <row r="147" spans="2:65" s="249" customFormat="1" ht="25.9" customHeight="1">
      <c r="B147" s="248"/>
      <c r="D147" s="250" t="s">
        <v>76</v>
      </c>
      <c r="E147" s="251" t="s">
        <v>364</v>
      </c>
      <c r="F147" s="251" t="s">
        <v>365</v>
      </c>
      <c r="J147" s="252">
        <f>BK147</f>
        <v>0</v>
      </c>
      <c r="L147" s="248"/>
      <c r="M147" s="253"/>
      <c r="P147" s="254">
        <f>P148+P163+P177</f>
        <v>0</v>
      </c>
      <c r="R147" s="254">
        <f>R148+R163+R177</f>
        <v>0</v>
      </c>
      <c r="T147" s="255">
        <f>T148+T163+T177</f>
        <v>0</v>
      </c>
      <c r="AR147" s="250" t="s">
        <v>84</v>
      </c>
      <c r="AT147" s="256" t="s">
        <v>76</v>
      </c>
      <c r="AU147" s="256" t="s">
        <v>77</v>
      </c>
      <c r="AY147" s="250" t="s">
        <v>366</v>
      </c>
      <c r="BK147" s="257">
        <f>BK148+BK163+BK177</f>
        <v>0</v>
      </c>
    </row>
    <row r="148" spans="2:65" s="249" customFormat="1" ht="22.9" customHeight="1">
      <c r="B148" s="248"/>
      <c r="D148" s="250" t="s">
        <v>76</v>
      </c>
      <c r="E148" s="258" t="s">
        <v>84</v>
      </c>
      <c r="F148" s="258" t="s">
        <v>367</v>
      </c>
      <c r="J148" s="259">
        <f>BK148</f>
        <v>0</v>
      </c>
      <c r="L148" s="248"/>
      <c r="M148" s="253"/>
      <c r="P148" s="254">
        <f>SUM(P149:P162)</f>
        <v>0</v>
      </c>
      <c r="R148" s="254">
        <f>SUM(R149:R162)</f>
        <v>0</v>
      </c>
      <c r="T148" s="255">
        <f>SUM(T149:T162)</f>
        <v>0</v>
      </c>
      <c r="AR148" s="250" t="s">
        <v>84</v>
      </c>
      <c r="AT148" s="256" t="s">
        <v>76</v>
      </c>
      <c r="AU148" s="256" t="s">
        <v>84</v>
      </c>
      <c r="AY148" s="250" t="s">
        <v>366</v>
      </c>
      <c r="BK148" s="257">
        <f>SUM(BK149:BK162)</f>
        <v>0</v>
      </c>
    </row>
    <row r="149" spans="2:65" s="74" customFormat="1" ht="24.2" customHeight="1">
      <c r="B149" s="73"/>
      <c r="C149" s="260" t="s">
        <v>84</v>
      </c>
      <c r="D149" s="260" t="s">
        <v>368</v>
      </c>
      <c r="E149" s="261" t="s">
        <v>7654</v>
      </c>
      <c r="F149" s="262" t="s">
        <v>7655</v>
      </c>
      <c r="G149" s="263" t="s">
        <v>402</v>
      </c>
      <c r="H149" s="264">
        <v>110</v>
      </c>
      <c r="I149" s="26"/>
      <c r="J149" s="266">
        <f t="shared" ref="J149:J154" si="5">ROUND(I149*H149,2)</f>
        <v>0</v>
      </c>
      <c r="K149" s="267"/>
      <c r="L149" s="73"/>
      <c r="M149" s="27" t="s">
        <v>1</v>
      </c>
      <c r="N149" s="233" t="s">
        <v>43</v>
      </c>
      <c r="P149" s="269">
        <f t="shared" ref="P149:P154" si="6">O149*H149</f>
        <v>0</v>
      </c>
      <c r="Q149" s="269">
        <v>0</v>
      </c>
      <c r="R149" s="269">
        <f t="shared" ref="R149:R154" si="7">Q149*H149</f>
        <v>0</v>
      </c>
      <c r="S149" s="269">
        <v>0</v>
      </c>
      <c r="T149" s="270">
        <f t="shared" ref="T149:T154" si="8">S149*H149</f>
        <v>0</v>
      </c>
      <c r="AR149" s="271" t="s">
        <v>371</v>
      </c>
      <c r="AT149" s="271" t="s">
        <v>368</v>
      </c>
      <c r="AU149" s="271" t="s">
        <v>90</v>
      </c>
      <c r="AY149" s="53" t="s">
        <v>366</v>
      </c>
      <c r="BE149" s="179">
        <f t="shared" ref="BE149:BE154" si="9">IF(N149="základná",J149,0)</f>
        <v>0</v>
      </c>
      <c r="BF149" s="179">
        <f t="shared" ref="BF149:BF154" si="10">IF(N149="znížená",J149,0)</f>
        <v>0</v>
      </c>
      <c r="BG149" s="179">
        <f t="shared" ref="BG149:BG154" si="11">IF(N149="zákl. prenesená",J149,0)</f>
        <v>0</v>
      </c>
      <c r="BH149" s="179">
        <f t="shared" ref="BH149:BH154" si="12">IF(N149="zníž. prenesená",J149,0)</f>
        <v>0</v>
      </c>
      <c r="BI149" s="179">
        <f t="shared" ref="BI149:BI154" si="13">IF(N149="nulová",J149,0)</f>
        <v>0</v>
      </c>
      <c r="BJ149" s="53" t="s">
        <v>90</v>
      </c>
      <c r="BK149" s="179">
        <f t="shared" ref="BK149:BK154" si="14">ROUND(I149*H149,2)</f>
        <v>0</v>
      </c>
      <c r="BL149" s="53" t="s">
        <v>371</v>
      </c>
      <c r="BM149" s="271" t="s">
        <v>90</v>
      </c>
    </row>
    <row r="150" spans="2:65" s="74" customFormat="1" ht="24.2" customHeight="1">
      <c r="B150" s="73"/>
      <c r="C150" s="260" t="s">
        <v>90</v>
      </c>
      <c r="D150" s="260" t="s">
        <v>368</v>
      </c>
      <c r="E150" s="261" t="s">
        <v>7656</v>
      </c>
      <c r="F150" s="262" t="s">
        <v>7657</v>
      </c>
      <c r="G150" s="263" t="s">
        <v>402</v>
      </c>
      <c r="H150" s="264">
        <v>110</v>
      </c>
      <c r="I150" s="26"/>
      <c r="J150" s="266">
        <f t="shared" si="5"/>
        <v>0</v>
      </c>
      <c r="K150" s="267"/>
      <c r="L150" s="73"/>
      <c r="M150" s="27" t="s">
        <v>1</v>
      </c>
      <c r="N150" s="233" t="s">
        <v>43</v>
      </c>
      <c r="P150" s="269">
        <f t="shared" si="6"/>
        <v>0</v>
      </c>
      <c r="Q150" s="269">
        <v>0</v>
      </c>
      <c r="R150" s="269">
        <f t="shared" si="7"/>
        <v>0</v>
      </c>
      <c r="S150" s="269">
        <v>0</v>
      </c>
      <c r="T150" s="270">
        <f t="shared" si="8"/>
        <v>0</v>
      </c>
      <c r="AR150" s="271" t="s">
        <v>371</v>
      </c>
      <c r="AT150" s="271" t="s">
        <v>368</v>
      </c>
      <c r="AU150" s="271" t="s">
        <v>90</v>
      </c>
      <c r="AY150" s="53" t="s">
        <v>366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53" t="s">
        <v>90</v>
      </c>
      <c r="BK150" s="179">
        <f t="shared" si="14"/>
        <v>0</v>
      </c>
      <c r="BL150" s="53" t="s">
        <v>371</v>
      </c>
      <c r="BM150" s="271" t="s">
        <v>371</v>
      </c>
    </row>
    <row r="151" spans="2:65" s="74" customFormat="1" ht="21.75" customHeight="1">
      <c r="B151" s="73"/>
      <c r="C151" s="260" t="s">
        <v>149</v>
      </c>
      <c r="D151" s="260" t="s">
        <v>368</v>
      </c>
      <c r="E151" s="261" t="s">
        <v>7658</v>
      </c>
      <c r="F151" s="262" t="s">
        <v>7659</v>
      </c>
      <c r="G151" s="263" t="s">
        <v>402</v>
      </c>
      <c r="H151" s="264">
        <v>110</v>
      </c>
      <c r="I151" s="26"/>
      <c r="J151" s="266">
        <f t="shared" si="5"/>
        <v>0</v>
      </c>
      <c r="K151" s="267"/>
      <c r="L151" s="73"/>
      <c r="M151" s="27" t="s">
        <v>1</v>
      </c>
      <c r="N151" s="233" t="s">
        <v>43</v>
      </c>
      <c r="P151" s="269">
        <f t="shared" si="6"/>
        <v>0</v>
      </c>
      <c r="Q151" s="269">
        <v>0</v>
      </c>
      <c r="R151" s="269">
        <f t="shared" si="7"/>
        <v>0</v>
      </c>
      <c r="S151" s="269">
        <v>0</v>
      </c>
      <c r="T151" s="270">
        <f t="shared" si="8"/>
        <v>0</v>
      </c>
      <c r="AR151" s="271" t="s">
        <v>371</v>
      </c>
      <c r="AT151" s="271" t="s">
        <v>368</v>
      </c>
      <c r="AU151" s="271" t="s">
        <v>90</v>
      </c>
      <c r="AY151" s="53" t="s">
        <v>366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53" t="s">
        <v>90</v>
      </c>
      <c r="BK151" s="179">
        <f t="shared" si="14"/>
        <v>0</v>
      </c>
      <c r="BL151" s="53" t="s">
        <v>371</v>
      </c>
      <c r="BM151" s="271" t="s">
        <v>408</v>
      </c>
    </row>
    <row r="152" spans="2:65" s="74" customFormat="1" ht="37.9" customHeight="1">
      <c r="B152" s="73"/>
      <c r="C152" s="260" t="s">
        <v>371</v>
      </c>
      <c r="D152" s="260" t="s">
        <v>368</v>
      </c>
      <c r="E152" s="261" t="s">
        <v>7660</v>
      </c>
      <c r="F152" s="262" t="s">
        <v>7661</v>
      </c>
      <c r="G152" s="263" t="s">
        <v>402</v>
      </c>
      <c r="H152" s="264">
        <v>110</v>
      </c>
      <c r="I152" s="26"/>
      <c r="J152" s="266">
        <f t="shared" si="5"/>
        <v>0</v>
      </c>
      <c r="K152" s="267"/>
      <c r="L152" s="73"/>
      <c r="M152" s="27" t="s">
        <v>1</v>
      </c>
      <c r="N152" s="233" t="s">
        <v>43</v>
      </c>
      <c r="P152" s="269">
        <f t="shared" si="6"/>
        <v>0</v>
      </c>
      <c r="Q152" s="269">
        <v>0</v>
      </c>
      <c r="R152" s="269">
        <f t="shared" si="7"/>
        <v>0</v>
      </c>
      <c r="S152" s="269">
        <v>0</v>
      </c>
      <c r="T152" s="270">
        <f t="shared" si="8"/>
        <v>0</v>
      </c>
      <c r="AR152" s="271" t="s">
        <v>371</v>
      </c>
      <c r="AT152" s="271" t="s">
        <v>368</v>
      </c>
      <c r="AU152" s="271" t="s">
        <v>90</v>
      </c>
      <c r="AY152" s="53" t="s">
        <v>366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53" t="s">
        <v>90</v>
      </c>
      <c r="BK152" s="179">
        <f t="shared" si="14"/>
        <v>0</v>
      </c>
      <c r="BL152" s="53" t="s">
        <v>371</v>
      </c>
      <c r="BM152" s="271" t="s">
        <v>454</v>
      </c>
    </row>
    <row r="153" spans="2:65" s="74" customFormat="1" ht="24.2" customHeight="1">
      <c r="B153" s="73"/>
      <c r="C153" s="260" t="s">
        <v>399</v>
      </c>
      <c r="D153" s="260" t="s">
        <v>368</v>
      </c>
      <c r="E153" s="261" t="s">
        <v>7662</v>
      </c>
      <c r="F153" s="262" t="s">
        <v>7663</v>
      </c>
      <c r="G153" s="263" t="s">
        <v>402</v>
      </c>
      <c r="H153" s="264">
        <v>120</v>
      </c>
      <c r="I153" s="26"/>
      <c r="J153" s="266">
        <f t="shared" si="5"/>
        <v>0</v>
      </c>
      <c r="K153" s="267"/>
      <c r="L153" s="73"/>
      <c r="M153" s="27" t="s">
        <v>1</v>
      </c>
      <c r="N153" s="233" t="s">
        <v>43</v>
      </c>
      <c r="P153" s="269">
        <f t="shared" si="6"/>
        <v>0</v>
      </c>
      <c r="Q153" s="269">
        <v>0</v>
      </c>
      <c r="R153" s="269">
        <f t="shared" si="7"/>
        <v>0</v>
      </c>
      <c r="S153" s="269">
        <v>0</v>
      </c>
      <c r="T153" s="270">
        <f t="shared" si="8"/>
        <v>0</v>
      </c>
      <c r="AR153" s="271" t="s">
        <v>371</v>
      </c>
      <c r="AT153" s="271" t="s">
        <v>368</v>
      </c>
      <c r="AU153" s="271" t="s">
        <v>90</v>
      </c>
      <c r="AY153" s="53" t="s">
        <v>366</v>
      </c>
      <c r="BE153" s="179">
        <f t="shared" si="9"/>
        <v>0</v>
      </c>
      <c r="BF153" s="179">
        <f t="shared" si="10"/>
        <v>0</v>
      </c>
      <c r="BG153" s="179">
        <f t="shared" si="11"/>
        <v>0</v>
      </c>
      <c r="BH153" s="179">
        <f t="shared" si="12"/>
        <v>0</v>
      </c>
      <c r="BI153" s="179">
        <f t="shared" si="13"/>
        <v>0</v>
      </c>
      <c r="BJ153" s="53" t="s">
        <v>90</v>
      </c>
      <c r="BK153" s="179">
        <f t="shared" si="14"/>
        <v>0</v>
      </c>
      <c r="BL153" s="53" t="s">
        <v>371</v>
      </c>
      <c r="BM153" s="271" t="s">
        <v>467</v>
      </c>
    </row>
    <row r="154" spans="2:65" s="74" customFormat="1" ht="33" customHeight="1">
      <c r="B154" s="73"/>
      <c r="C154" s="260" t="s">
        <v>408</v>
      </c>
      <c r="D154" s="260" t="s">
        <v>368</v>
      </c>
      <c r="E154" s="261" t="s">
        <v>7664</v>
      </c>
      <c r="F154" s="262" t="s">
        <v>7665</v>
      </c>
      <c r="G154" s="263" t="s">
        <v>402</v>
      </c>
      <c r="H154" s="264">
        <v>160</v>
      </c>
      <c r="I154" s="26"/>
      <c r="J154" s="266">
        <f t="shared" si="5"/>
        <v>0</v>
      </c>
      <c r="K154" s="267"/>
      <c r="L154" s="73"/>
      <c r="M154" s="27" t="s">
        <v>1</v>
      </c>
      <c r="N154" s="233" t="s">
        <v>43</v>
      </c>
      <c r="P154" s="269">
        <f t="shared" si="6"/>
        <v>0</v>
      </c>
      <c r="Q154" s="269">
        <v>0</v>
      </c>
      <c r="R154" s="269">
        <f t="shared" si="7"/>
        <v>0</v>
      </c>
      <c r="S154" s="269">
        <v>0</v>
      </c>
      <c r="T154" s="270">
        <f t="shared" si="8"/>
        <v>0</v>
      </c>
      <c r="AR154" s="271" t="s">
        <v>371</v>
      </c>
      <c r="AT154" s="271" t="s">
        <v>368</v>
      </c>
      <c r="AU154" s="271" t="s">
        <v>90</v>
      </c>
      <c r="AY154" s="53" t="s">
        <v>366</v>
      </c>
      <c r="BE154" s="179">
        <f t="shared" si="9"/>
        <v>0</v>
      </c>
      <c r="BF154" s="179">
        <f t="shared" si="10"/>
        <v>0</v>
      </c>
      <c r="BG154" s="179">
        <f t="shared" si="11"/>
        <v>0</v>
      </c>
      <c r="BH154" s="179">
        <f t="shared" si="12"/>
        <v>0</v>
      </c>
      <c r="BI154" s="179">
        <f t="shared" si="13"/>
        <v>0</v>
      </c>
      <c r="BJ154" s="53" t="s">
        <v>90</v>
      </c>
      <c r="BK154" s="179">
        <f t="shared" si="14"/>
        <v>0</v>
      </c>
      <c r="BL154" s="53" t="s">
        <v>371</v>
      </c>
      <c r="BM154" s="271" t="s">
        <v>476</v>
      </c>
    </row>
    <row r="155" spans="2:65" s="280" customFormat="1">
      <c r="B155" s="279"/>
      <c r="D155" s="274" t="s">
        <v>373</v>
      </c>
      <c r="E155" s="281" t="s">
        <v>1</v>
      </c>
      <c r="F155" s="282" t="s">
        <v>7666</v>
      </c>
      <c r="H155" s="283">
        <v>160</v>
      </c>
      <c r="L155" s="279"/>
      <c r="M155" s="284"/>
      <c r="T155" s="285"/>
      <c r="AT155" s="281" t="s">
        <v>373</v>
      </c>
      <c r="AU155" s="281" t="s">
        <v>90</v>
      </c>
      <c r="AV155" s="280" t="s">
        <v>90</v>
      </c>
      <c r="AW155" s="280" t="s">
        <v>31</v>
      </c>
      <c r="AX155" s="280" t="s">
        <v>84</v>
      </c>
      <c r="AY155" s="281" t="s">
        <v>366</v>
      </c>
    </row>
    <row r="156" spans="2:65" s="74" customFormat="1" ht="24.2" customHeight="1">
      <c r="B156" s="73"/>
      <c r="C156" s="260" t="s">
        <v>449</v>
      </c>
      <c r="D156" s="260" t="s">
        <v>368</v>
      </c>
      <c r="E156" s="261" t="s">
        <v>7667</v>
      </c>
      <c r="F156" s="262" t="s">
        <v>478</v>
      </c>
      <c r="G156" s="263" t="s">
        <v>402</v>
      </c>
      <c r="H156" s="264">
        <v>60</v>
      </c>
      <c r="I156" s="26"/>
      <c r="J156" s="266">
        <f>ROUND(I156*H156,2)</f>
        <v>0</v>
      </c>
      <c r="K156" s="267"/>
      <c r="L156" s="73"/>
      <c r="M156" s="27" t="s">
        <v>1</v>
      </c>
      <c r="N156" s="233" t="s">
        <v>43</v>
      </c>
      <c r="P156" s="269">
        <f>O156*H156</f>
        <v>0</v>
      </c>
      <c r="Q156" s="269">
        <v>0</v>
      </c>
      <c r="R156" s="269">
        <f>Q156*H156</f>
        <v>0</v>
      </c>
      <c r="S156" s="269">
        <v>0</v>
      </c>
      <c r="T156" s="270">
        <f>S156*H156</f>
        <v>0</v>
      </c>
      <c r="AR156" s="271" t="s">
        <v>371</v>
      </c>
      <c r="AT156" s="271" t="s">
        <v>368</v>
      </c>
      <c r="AU156" s="271" t="s">
        <v>90</v>
      </c>
      <c r="AY156" s="53" t="s">
        <v>366</v>
      </c>
      <c r="BE156" s="179">
        <f>IF(N156="základná",J156,0)</f>
        <v>0</v>
      </c>
      <c r="BF156" s="179">
        <f>IF(N156="znížená",J156,0)</f>
        <v>0</v>
      </c>
      <c r="BG156" s="179">
        <f>IF(N156="zákl. prenesená",J156,0)</f>
        <v>0</v>
      </c>
      <c r="BH156" s="179">
        <f>IF(N156="zníž. prenesená",J156,0)</f>
        <v>0</v>
      </c>
      <c r="BI156" s="179">
        <f>IF(N156="nulová",J156,0)</f>
        <v>0</v>
      </c>
      <c r="BJ156" s="53" t="s">
        <v>90</v>
      </c>
      <c r="BK156" s="179">
        <f>ROUND(I156*H156,2)</f>
        <v>0</v>
      </c>
      <c r="BL156" s="53" t="s">
        <v>371</v>
      </c>
      <c r="BM156" s="271" t="s">
        <v>484</v>
      </c>
    </row>
    <row r="157" spans="2:65" s="74" customFormat="1" ht="16.5" customHeight="1">
      <c r="B157" s="73"/>
      <c r="C157" s="260" t="s">
        <v>454</v>
      </c>
      <c r="D157" s="260" t="s">
        <v>368</v>
      </c>
      <c r="E157" s="261" t="s">
        <v>7668</v>
      </c>
      <c r="F157" s="262" t="s">
        <v>7669</v>
      </c>
      <c r="G157" s="263" t="s">
        <v>402</v>
      </c>
      <c r="H157" s="264">
        <v>60</v>
      </c>
      <c r="I157" s="26"/>
      <c r="J157" s="266">
        <f>ROUND(I157*H157,2)</f>
        <v>0</v>
      </c>
      <c r="K157" s="267"/>
      <c r="L157" s="73"/>
      <c r="M157" s="27" t="s">
        <v>1</v>
      </c>
      <c r="N157" s="233" t="s">
        <v>43</v>
      </c>
      <c r="P157" s="269">
        <f>O157*H157</f>
        <v>0</v>
      </c>
      <c r="Q157" s="269">
        <v>0</v>
      </c>
      <c r="R157" s="269">
        <f>Q157*H157</f>
        <v>0</v>
      </c>
      <c r="S157" s="269">
        <v>0</v>
      </c>
      <c r="T157" s="270">
        <f>S157*H157</f>
        <v>0</v>
      </c>
      <c r="AR157" s="271" t="s">
        <v>371</v>
      </c>
      <c r="AT157" s="271" t="s">
        <v>368</v>
      </c>
      <c r="AU157" s="271" t="s">
        <v>90</v>
      </c>
      <c r="AY157" s="53" t="s">
        <v>366</v>
      </c>
      <c r="BE157" s="179">
        <f>IF(N157="základná",J157,0)</f>
        <v>0</v>
      </c>
      <c r="BF157" s="179">
        <f>IF(N157="znížená",J157,0)</f>
        <v>0</v>
      </c>
      <c r="BG157" s="179">
        <f>IF(N157="zákl. prenesená",J157,0)</f>
        <v>0</v>
      </c>
      <c r="BH157" s="179">
        <f>IF(N157="zníž. prenesená",J157,0)</f>
        <v>0</v>
      </c>
      <c r="BI157" s="179">
        <f>IF(N157="nulová",J157,0)</f>
        <v>0</v>
      </c>
      <c r="BJ157" s="53" t="s">
        <v>90</v>
      </c>
      <c r="BK157" s="179">
        <f>ROUND(I157*H157,2)</f>
        <v>0</v>
      </c>
      <c r="BL157" s="53" t="s">
        <v>371</v>
      </c>
      <c r="BM157" s="271" t="s">
        <v>495</v>
      </c>
    </row>
    <row r="158" spans="2:65" s="74" customFormat="1" ht="24.2" customHeight="1">
      <c r="B158" s="73"/>
      <c r="C158" s="260" t="s">
        <v>462</v>
      </c>
      <c r="D158" s="260" t="s">
        <v>368</v>
      </c>
      <c r="E158" s="261" t="s">
        <v>7670</v>
      </c>
      <c r="F158" s="262" t="s">
        <v>7671</v>
      </c>
      <c r="G158" s="263" t="s">
        <v>487</v>
      </c>
      <c r="H158" s="264">
        <v>256</v>
      </c>
      <c r="I158" s="26"/>
      <c r="J158" s="266">
        <f>ROUND(I158*H158,2)</f>
        <v>0</v>
      </c>
      <c r="K158" s="267"/>
      <c r="L158" s="73"/>
      <c r="M158" s="27" t="s">
        <v>1</v>
      </c>
      <c r="N158" s="233" t="s">
        <v>43</v>
      </c>
      <c r="P158" s="269">
        <f>O158*H158</f>
        <v>0</v>
      </c>
      <c r="Q158" s="269">
        <v>0</v>
      </c>
      <c r="R158" s="269">
        <f>Q158*H158</f>
        <v>0</v>
      </c>
      <c r="S158" s="269">
        <v>0</v>
      </c>
      <c r="T158" s="270">
        <f>S158*H158</f>
        <v>0</v>
      </c>
      <c r="AR158" s="271" t="s">
        <v>371</v>
      </c>
      <c r="AT158" s="271" t="s">
        <v>368</v>
      </c>
      <c r="AU158" s="271" t="s">
        <v>90</v>
      </c>
      <c r="AY158" s="53" t="s">
        <v>366</v>
      </c>
      <c r="BE158" s="179">
        <f>IF(N158="základná",J158,0)</f>
        <v>0</v>
      </c>
      <c r="BF158" s="179">
        <f>IF(N158="znížená",J158,0)</f>
        <v>0</v>
      </c>
      <c r="BG158" s="179">
        <f>IF(N158="zákl. prenesená",J158,0)</f>
        <v>0</v>
      </c>
      <c r="BH158" s="179">
        <f>IF(N158="zníž. prenesená",J158,0)</f>
        <v>0</v>
      </c>
      <c r="BI158" s="179">
        <f>IF(N158="nulová",J158,0)</f>
        <v>0</v>
      </c>
      <c r="BJ158" s="53" t="s">
        <v>90</v>
      </c>
      <c r="BK158" s="179">
        <f>ROUND(I158*H158,2)</f>
        <v>0</v>
      </c>
      <c r="BL158" s="53" t="s">
        <v>371</v>
      </c>
      <c r="BM158" s="271" t="s">
        <v>506</v>
      </c>
    </row>
    <row r="159" spans="2:65" s="280" customFormat="1">
      <c r="B159" s="279"/>
      <c r="D159" s="274" t="s">
        <v>373</v>
      </c>
      <c r="E159" s="281" t="s">
        <v>1</v>
      </c>
      <c r="F159" s="282" t="s">
        <v>7672</v>
      </c>
      <c r="H159" s="283">
        <v>256</v>
      </c>
      <c r="L159" s="279"/>
      <c r="M159" s="284"/>
      <c r="T159" s="285"/>
      <c r="AT159" s="281" t="s">
        <v>373</v>
      </c>
      <c r="AU159" s="281" t="s">
        <v>90</v>
      </c>
      <c r="AV159" s="280" t="s">
        <v>90</v>
      </c>
      <c r="AW159" s="280" t="s">
        <v>31</v>
      </c>
      <c r="AX159" s="280" t="s">
        <v>84</v>
      </c>
      <c r="AY159" s="281" t="s">
        <v>366</v>
      </c>
    </row>
    <row r="160" spans="2:65" s="74" customFormat="1" ht="24.2" customHeight="1">
      <c r="B160" s="73"/>
      <c r="C160" s="260" t="s">
        <v>467</v>
      </c>
      <c r="D160" s="260" t="s">
        <v>368</v>
      </c>
      <c r="E160" s="261" t="s">
        <v>7673</v>
      </c>
      <c r="F160" s="262" t="s">
        <v>7674</v>
      </c>
      <c r="G160" s="263" t="s">
        <v>402</v>
      </c>
      <c r="H160" s="264">
        <v>60</v>
      </c>
      <c r="I160" s="26"/>
      <c r="J160" s="266">
        <f>ROUND(I160*H160,2)</f>
        <v>0</v>
      </c>
      <c r="K160" s="267"/>
      <c r="L160" s="73"/>
      <c r="M160" s="27" t="s">
        <v>1</v>
      </c>
      <c r="N160" s="233" t="s">
        <v>43</v>
      </c>
      <c r="P160" s="269">
        <f>O160*H160</f>
        <v>0</v>
      </c>
      <c r="Q160" s="269">
        <v>0</v>
      </c>
      <c r="R160" s="269">
        <f>Q160*H160</f>
        <v>0</v>
      </c>
      <c r="S160" s="269">
        <v>0</v>
      </c>
      <c r="T160" s="270">
        <f>S160*H160</f>
        <v>0</v>
      </c>
      <c r="AR160" s="271" t="s">
        <v>371</v>
      </c>
      <c r="AT160" s="271" t="s">
        <v>368</v>
      </c>
      <c r="AU160" s="271" t="s">
        <v>90</v>
      </c>
      <c r="AY160" s="53" t="s">
        <v>366</v>
      </c>
      <c r="BE160" s="179">
        <f>IF(N160="základná",J160,0)</f>
        <v>0</v>
      </c>
      <c r="BF160" s="179">
        <f>IF(N160="znížená",J160,0)</f>
        <v>0</v>
      </c>
      <c r="BG160" s="179">
        <f>IF(N160="zákl. prenesená",J160,0)</f>
        <v>0</v>
      </c>
      <c r="BH160" s="179">
        <f>IF(N160="zníž. prenesená",J160,0)</f>
        <v>0</v>
      </c>
      <c r="BI160" s="179">
        <f>IF(N160="nulová",J160,0)</f>
        <v>0</v>
      </c>
      <c r="BJ160" s="53" t="s">
        <v>90</v>
      </c>
      <c r="BK160" s="179">
        <f>ROUND(I160*H160,2)</f>
        <v>0</v>
      </c>
      <c r="BL160" s="53" t="s">
        <v>371</v>
      </c>
      <c r="BM160" s="271" t="s">
        <v>7</v>
      </c>
    </row>
    <row r="161" spans="2:65" s="74" customFormat="1" ht="16.5" customHeight="1">
      <c r="B161" s="73"/>
      <c r="C161" s="300" t="s">
        <v>471</v>
      </c>
      <c r="D161" s="300" t="s">
        <v>621</v>
      </c>
      <c r="E161" s="301" t="s">
        <v>7675</v>
      </c>
      <c r="F161" s="302" t="s">
        <v>7676</v>
      </c>
      <c r="G161" s="303" t="s">
        <v>487</v>
      </c>
      <c r="H161" s="304">
        <v>80</v>
      </c>
      <c r="I161" s="28"/>
      <c r="J161" s="306">
        <f>ROUND(I161*H161,2)</f>
        <v>0</v>
      </c>
      <c r="K161" s="307"/>
      <c r="L161" s="308"/>
      <c r="M161" s="29" t="s">
        <v>1</v>
      </c>
      <c r="N161" s="310" t="s">
        <v>43</v>
      </c>
      <c r="P161" s="269">
        <f>O161*H161</f>
        <v>0</v>
      </c>
      <c r="Q161" s="269">
        <v>0</v>
      </c>
      <c r="R161" s="269">
        <f>Q161*H161</f>
        <v>0</v>
      </c>
      <c r="S161" s="269">
        <v>0</v>
      </c>
      <c r="T161" s="270">
        <f>S161*H161</f>
        <v>0</v>
      </c>
      <c r="AR161" s="271" t="s">
        <v>454</v>
      </c>
      <c r="AT161" s="271" t="s">
        <v>621</v>
      </c>
      <c r="AU161" s="271" t="s">
        <v>90</v>
      </c>
      <c r="AY161" s="53" t="s">
        <v>366</v>
      </c>
      <c r="BE161" s="179">
        <f>IF(N161="základná",J161,0)</f>
        <v>0</v>
      </c>
      <c r="BF161" s="179">
        <f>IF(N161="znížená",J161,0)</f>
        <v>0</v>
      </c>
      <c r="BG161" s="179">
        <f>IF(N161="zákl. prenesená",J161,0)</f>
        <v>0</v>
      </c>
      <c r="BH161" s="179">
        <f>IF(N161="zníž. prenesená",J161,0)</f>
        <v>0</v>
      </c>
      <c r="BI161" s="179">
        <f>IF(N161="nulová",J161,0)</f>
        <v>0</v>
      </c>
      <c r="BJ161" s="53" t="s">
        <v>90</v>
      </c>
      <c r="BK161" s="179">
        <f>ROUND(I161*H161,2)</f>
        <v>0</v>
      </c>
      <c r="BL161" s="53" t="s">
        <v>371</v>
      </c>
      <c r="BM161" s="271" t="s">
        <v>537</v>
      </c>
    </row>
    <row r="162" spans="2:65" s="74" customFormat="1" ht="24.2" customHeight="1">
      <c r="B162" s="73"/>
      <c r="C162" s="260" t="s">
        <v>476</v>
      </c>
      <c r="D162" s="260" t="s">
        <v>368</v>
      </c>
      <c r="E162" s="261" t="s">
        <v>7677</v>
      </c>
      <c r="F162" s="262" t="s">
        <v>7678</v>
      </c>
      <c r="G162" s="263" t="s">
        <v>402</v>
      </c>
      <c r="H162" s="264">
        <v>50</v>
      </c>
      <c r="I162" s="26"/>
      <c r="J162" s="266">
        <f>ROUND(I162*H162,2)</f>
        <v>0</v>
      </c>
      <c r="K162" s="267"/>
      <c r="L162" s="73"/>
      <c r="M162" s="27" t="s">
        <v>1</v>
      </c>
      <c r="N162" s="233" t="s">
        <v>43</v>
      </c>
      <c r="P162" s="269">
        <f>O162*H162</f>
        <v>0</v>
      </c>
      <c r="Q162" s="269">
        <v>0</v>
      </c>
      <c r="R162" s="269">
        <f>Q162*H162</f>
        <v>0</v>
      </c>
      <c r="S162" s="269">
        <v>0</v>
      </c>
      <c r="T162" s="270">
        <f>S162*H162</f>
        <v>0</v>
      </c>
      <c r="AR162" s="271" t="s">
        <v>371</v>
      </c>
      <c r="AT162" s="271" t="s">
        <v>368</v>
      </c>
      <c r="AU162" s="271" t="s">
        <v>90</v>
      </c>
      <c r="AY162" s="53" t="s">
        <v>366</v>
      </c>
      <c r="BE162" s="179">
        <f>IF(N162="základná",J162,0)</f>
        <v>0</v>
      </c>
      <c r="BF162" s="179">
        <f>IF(N162="znížená",J162,0)</f>
        <v>0</v>
      </c>
      <c r="BG162" s="179">
        <f>IF(N162="zákl. prenesená",J162,0)</f>
        <v>0</v>
      </c>
      <c r="BH162" s="179">
        <f>IF(N162="zníž. prenesená",J162,0)</f>
        <v>0</v>
      </c>
      <c r="BI162" s="179">
        <f>IF(N162="nulová",J162,0)</f>
        <v>0</v>
      </c>
      <c r="BJ162" s="53" t="s">
        <v>90</v>
      </c>
      <c r="BK162" s="179">
        <f>ROUND(I162*H162,2)</f>
        <v>0</v>
      </c>
      <c r="BL162" s="53" t="s">
        <v>371</v>
      </c>
      <c r="BM162" s="271" t="s">
        <v>548</v>
      </c>
    </row>
    <row r="163" spans="2:65" s="249" customFormat="1" ht="22.9" customHeight="1">
      <c r="B163" s="248"/>
      <c r="D163" s="250" t="s">
        <v>76</v>
      </c>
      <c r="E163" s="258" t="s">
        <v>454</v>
      </c>
      <c r="F163" s="258" t="s">
        <v>7679</v>
      </c>
      <c r="J163" s="259">
        <f>BK163</f>
        <v>0</v>
      </c>
      <c r="L163" s="248"/>
      <c r="M163" s="253"/>
      <c r="P163" s="254">
        <f>SUM(P164:P176)</f>
        <v>0</v>
      </c>
      <c r="R163" s="254">
        <f>SUM(R164:R176)</f>
        <v>0</v>
      </c>
      <c r="T163" s="255">
        <f>SUM(T164:T176)</f>
        <v>0</v>
      </c>
      <c r="AR163" s="250" t="s">
        <v>84</v>
      </c>
      <c r="AT163" s="256" t="s">
        <v>76</v>
      </c>
      <c r="AU163" s="256" t="s">
        <v>84</v>
      </c>
      <c r="AY163" s="250" t="s">
        <v>366</v>
      </c>
      <c r="BK163" s="257">
        <f>SUM(BK164:BK176)</f>
        <v>0</v>
      </c>
    </row>
    <row r="164" spans="2:65" s="74" customFormat="1" ht="33" customHeight="1">
      <c r="B164" s="73"/>
      <c r="C164" s="300" t="s">
        <v>480</v>
      </c>
      <c r="D164" s="300" t="s">
        <v>621</v>
      </c>
      <c r="E164" s="301" t="s">
        <v>7680</v>
      </c>
      <c r="F164" s="302" t="s">
        <v>7681</v>
      </c>
      <c r="G164" s="303" t="s">
        <v>630</v>
      </c>
      <c r="H164" s="304">
        <v>2</v>
      </c>
      <c r="I164" s="28"/>
      <c r="J164" s="306">
        <f t="shared" ref="J164:J176" si="15">ROUND(I164*H164,2)</f>
        <v>0</v>
      </c>
      <c r="K164" s="307"/>
      <c r="L164" s="308"/>
      <c r="M164" s="29" t="s">
        <v>1</v>
      </c>
      <c r="N164" s="310" t="s">
        <v>43</v>
      </c>
      <c r="P164" s="269">
        <f t="shared" ref="P164:P176" si="16">O164*H164</f>
        <v>0</v>
      </c>
      <c r="Q164" s="269">
        <v>0</v>
      </c>
      <c r="R164" s="269">
        <f t="shared" ref="R164:R176" si="17">Q164*H164</f>
        <v>0</v>
      </c>
      <c r="S164" s="269">
        <v>0</v>
      </c>
      <c r="T164" s="270">
        <f t="shared" ref="T164:T176" si="18">S164*H164</f>
        <v>0</v>
      </c>
      <c r="AR164" s="271" t="s">
        <v>454</v>
      </c>
      <c r="AT164" s="271" t="s">
        <v>621</v>
      </c>
      <c r="AU164" s="271" t="s">
        <v>90</v>
      </c>
      <c r="AY164" s="53" t="s">
        <v>366</v>
      </c>
      <c r="BE164" s="179">
        <f t="shared" ref="BE164:BE176" si="19">IF(N164="základná",J164,0)</f>
        <v>0</v>
      </c>
      <c r="BF164" s="179">
        <f t="shared" ref="BF164:BF176" si="20">IF(N164="znížená",J164,0)</f>
        <v>0</v>
      </c>
      <c r="BG164" s="179">
        <f t="shared" ref="BG164:BG176" si="21">IF(N164="zákl. prenesená",J164,0)</f>
        <v>0</v>
      </c>
      <c r="BH164" s="179">
        <f t="shared" ref="BH164:BH176" si="22">IF(N164="zníž. prenesená",J164,0)</f>
        <v>0</v>
      </c>
      <c r="BI164" s="179">
        <f t="shared" ref="BI164:BI176" si="23">IF(N164="nulová",J164,0)</f>
        <v>0</v>
      </c>
      <c r="BJ164" s="53" t="s">
        <v>90</v>
      </c>
      <c r="BK164" s="179">
        <f t="shared" ref="BK164:BK176" si="24">ROUND(I164*H164,2)</f>
        <v>0</v>
      </c>
      <c r="BL164" s="53" t="s">
        <v>371</v>
      </c>
      <c r="BM164" s="271" t="s">
        <v>573</v>
      </c>
    </row>
    <row r="165" spans="2:65" s="74" customFormat="1" ht="21.75" customHeight="1">
      <c r="B165" s="73"/>
      <c r="C165" s="300" t="s">
        <v>484</v>
      </c>
      <c r="D165" s="300" t="s">
        <v>621</v>
      </c>
      <c r="E165" s="301" t="s">
        <v>7682</v>
      </c>
      <c r="F165" s="302" t="s">
        <v>7683</v>
      </c>
      <c r="G165" s="303" t="s">
        <v>630</v>
      </c>
      <c r="H165" s="304">
        <v>1</v>
      </c>
      <c r="I165" s="28"/>
      <c r="J165" s="306">
        <f t="shared" si="15"/>
        <v>0</v>
      </c>
      <c r="K165" s="307"/>
      <c r="L165" s="308"/>
      <c r="M165" s="29" t="s">
        <v>1</v>
      </c>
      <c r="N165" s="310" t="s">
        <v>43</v>
      </c>
      <c r="P165" s="269">
        <f t="shared" si="16"/>
        <v>0</v>
      </c>
      <c r="Q165" s="269">
        <v>0</v>
      </c>
      <c r="R165" s="269">
        <f t="shared" si="17"/>
        <v>0</v>
      </c>
      <c r="S165" s="269">
        <v>0</v>
      </c>
      <c r="T165" s="270">
        <f t="shared" si="18"/>
        <v>0</v>
      </c>
      <c r="AR165" s="271" t="s">
        <v>454</v>
      </c>
      <c r="AT165" s="271" t="s">
        <v>621</v>
      </c>
      <c r="AU165" s="271" t="s">
        <v>90</v>
      </c>
      <c r="AY165" s="53" t="s">
        <v>366</v>
      </c>
      <c r="BE165" s="179">
        <f t="shared" si="19"/>
        <v>0</v>
      </c>
      <c r="BF165" s="179">
        <f t="shared" si="20"/>
        <v>0</v>
      </c>
      <c r="BG165" s="179">
        <f t="shared" si="21"/>
        <v>0</v>
      </c>
      <c r="BH165" s="179">
        <f t="shared" si="22"/>
        <v>0</v>
      </c>
      <c r="BI165" s="179">
        <f t="shared" si="23"/>
        <v>0</v>
      </c>
      <c r="BJ165" s="53" t="s">
        <v>90</v>
      </c>
      <c r="BK165" s="179">
        <f t="shared" si="24"/>
        <v>0</v>
      </c>
      <c r="BL165" s="53" t="s">
        <v>371</v>
      </c>
      <c r="BM165" s="271" t="s">
        <v>584</v>
      </c>
    </row>
    <row r="166" spans="2:65" s="74" customFormat="1" ht="24.2" customHeight="1">
      <c r="B166" s="73"/>
      <c r="C166" s="300" t="s">
        <v>490</v>
      </c>
      <c r="D166" s="300" t="s">
        <v>621</v>
      </c>
      <c r="E166" s="301" t="s">
        <v>7684</v>
      </c>
      <c r="F166" s="302" t="s">
        <v>7685</v>
      </c>
      <c r="G166" s="303" t="s">
        <v>630</v>
      </c>
      <c r="H166" s="304">
        <v>2</v>
      </c>
      <c r="I166" s="28"/>
      <c r="J166" s="306">
        <f t="shared" si="15"/>
        <v>0</v>
      </c>
      <c r="K166" s="307"/>
      <c r="L166" s="308"/>
      <c r="M166" s="29" t="s">
        <v>1</v>
      </c>
      <c r="N166" s="310" t="s">
        <v>43</v>
      </c>
      <c r="P166" s="269">
        <f t="shared" si="16"/>
        <v>0</v>
      </c>
      <c r="Q166" s="269">
        <v>0</v>
      </c>
      <c r="R166" s="269">
        <f t="shared" si="17"/>
        <v>0</v>
      </c>
      <c r="S166" s="269">
        <v>0</v>
      </c>
      <c r="T166" s="270">
        <f t="shared" si="18"/>
        <v>0</v>
      </c>
      <c r="AR166" s="271" t="s">
        <v>454</v>
      </c>
      <c r="AT166" s="271" t="s">
        <v>621</v>
      </c>
      <c r="AU166" s="271" t="s">
        <v>90</v>
      </c>
      <c r="AY166" s="53" t="s">
        <v>366</v>
      </c>
      <c r="BE166" s="179">
        <f t="shared" si="19"/>
        <v>0</v>
      </c>
      <c r="BF166" s="179">
        <f t="shared" si="20"/>
        <v>0</v>
      </c>
      <c r="BG166" s="179">
        <f t="shared" si="21"/>
        <v>0</v>
      </c>
      <c r="BH166" s="179">
        <f t="shared" si="22"/>
        <v>0</v>
      </c>
      <c r="BI166" s="179">
        <f t="shared" si="23"/>
        <v>0</v>
      </c>
      <c r="BJ166" s="53" t="s">
        <v>90</v>
      </c>
      <c r="BK166" s="179">
        <f t="shared" si="24"/>
        <v>0</v>
      </c>
      <c r="BL166" s="53" t="s">
        <v>371</v>
      </c>
      <c r="BM166" s="271" t="s">
        <v>597</v>
      </c>
    </row>
    <row r="167" spans="2:65" s="74" customFormat="1" ht="16.5" customHeight="1">
      <c r="B167" s="73"/>
      <c r="C167" s="260" t="s">
        <v>495</v>
      </c>
      <c r="D167" s="260" t="s">
        <v>368</v>
      </c>
      <c r="E167" s="261" t="s">
        <v>7686</v>
      </c>
      <c r="F167" s="262" t="s">
        <v>7687</v>
      </c>
      <c r="G167" s="263" t="s">
        <v>630</v>
      </c>
      <c r="H167" s="264">
        <v>2</v>
      </c>
      <c r="I167" s="26"/>
      <c r="J167" s="266">
        <f t="shared" si="15"/>
        <v>0</v>
      </c>
      <c r="K167" s="267"/>
      <c r="L167" s="73"/>
      <c r="M167" s="27" t="s">
        <v>1</v>
      </c>
      <c r="N167" s="233" t="s">
        <v>43</v>
      </c>
      <c r="P167" s="269">
        <f t="shared" si="16"/>
        <v>0</v>
      </c>
      <c r="Q167" s="269">
        <v>0</v>
      </c>
      <c r="R167" s="269">
        <f t="shared" si="17"/>
        <v>0</v>
      </c>
      <c r="S167" s="269">
        <v>0</v>
      </c>
      <c r="T167" s="270">
        <f t="shared" si="18"/>
        <v>0</v>
      </c>
      <c r="AR167" s="271" t="s">
        <v>371</v>
      </c>
      <c r="AT167" s="271" t="s">
        <v>368</v>
      </c>
      <c r="AU167" s="271" t="s">
        <v>90</v>
      </c>
      <c r="AY167" s="53" t="s">
        <v>366</v>
      </c>
      <c r="BE167" s="179">
        <f t="shared" si="19"/>
        <v>0</v>
      </c>
      <c r="BF167" s="179">
        <f t="shared" si="20"/>
        <v>0</v>
      </c>
      <c r="BG167" s="179">
        <f t="shared" si="21"/>
        <v>0</v>
      </c>
      <c r="BH167" s="179">
        <f t="shared" si="22"/>
        <v>0</v>
      </c>
      <c r="BI167" s="179">
        <f t="shared" si="23"/>
        <v>0</v>
      </c>
      <c r="BJ167" s="53" t="s">
        <v>90</v>
      </c>
      <c r="BK167" s="179">
        <f t="shared" si="24"/>
        <v>0</v>
      </c>
      <c r="BL167" s="53" t="s">
        <v>371</v>
      </c>
      <c r="BM167" s="271" t="s">
        <v>608</v>
      </c>
    </row>
    <row r="168" spans="2:65" s="74" customFormat="1" ht="37.9" customHeight="1">
      <c r="B168" s="73"/>
      <c r="C168" s="260" t="s">
        <v>502</v>
      </c>
      <c r="D168" s="260" t="s">
        <v>368</v>
      </c>
      <c r="E168" s="261" t="s">
        <v>7688</v>
      </c>
      <c r="F168" s="262" t="s">
        <v>7689</v>
      </c>
      <c r="G168" s="263" t="s">
        <v>630</v>
      </c>
      <c r="H168" s="264">
        <v>1</v>
      </c>
      <c r="I168" s="26"/>
      <c r="J168" s="266">
        <f t="shared" si="15"/>
        <v>0</v>
      </c>
      <c r="K168" s="267"/>
      <c r="L168" s="73"/>
      <c r="M168" s="27" t="s">
        <v>1</v>
      </c>
      <c r="N168" s="233" t="s">
        <v>43</v>
      </c>
      <c r="P168" s="269">
        <f t="shared" si="16"/>
        <v>0</v>
      </c>
      <c r="Q168" s="269">
        <v>0</v>
      </c>
      <c r="R168" s="269">
        <f t="shared" si="17"/>
        <v>0</v>
      </c>
      <c r="S168" s="269">
        <v>0</v>
      </c>
      <c r="T168" s="270">
        <f t="shared" si="18"/>
        <v>0</v>
      </c>
      <c r="AR168" s="271" t="s">
        <v>371</v>
      </c>
      <c r="AT168" s="271" t="s">
        <v>368</v>
      </c>
      <c r="AU168" s="271" t="s">
        <v>90</v>
      </c>
      <c r="AY168" s="53" t="s">
        <v>366</v>
      </c>
      <c r="BE168" s="179">
        <f t="shared" si="19"/>
        <v>0</v>
      </c>
      <c r="BF168" s="179">
        <f t="shared" si="20"/>
        <v>0</v>
      </c>
      <c r="BG168" s="179">
        <f t="shared" si="21"/>
        <v>0</v>
      </c>
      <c r="BH168" s="179">
        <f t="shared" si="22"/>
        <v>0</v>
      </c>
      <c r="BI168" s="179">
        <f t="shared" si="23"/>
        <v>0</v>
      </c>
      <c r="BJ168" s="53" t="s">
        <v>90</v>
      </c>
      <c r="BK168" s="179">
        <f t="shared" si="24"/>
        <v>0</v>
      </c>
      <c r="BL168" s="53" t="s">
        <v>371</v>
      </c>
      <c r="BM168" s="271" t="s">
        <v>620</v>
      </c>
    </row>
    <row r="169" spans="2:65" s="74" customFormat="1" ht="33" customHeight="1">
      <c r="B169" s="73"/>
      <c r="C169" s="300" t="s">
        <v>506</v>
      </c>
      <c r="D169" s="300" t="s">
        <v>621</v>
      </c>
      <c r="E169" s="301" t="s">
        <v>7690</v>
      </c>
      <c r="F169" s="302" t="s">
        <v>7691</v>
      </c>
      <c r="G169" s="303" t="s">
        <v>630</v>
      </c>
      <c r="H169" s="304">
        <v>1</v>
      </c>
      <c r="I169" s="28"/>
      <c r="J169" s="306">
        <f t="shared" si="15"/>
        <v>0</v>
      </c>
      <c r="K169" s="307"/>
      <c r="L169" s="308"/>
      <c r="M169" s="29" t="s">
        <v>1</v>
      </c>
      <c r="N169" s="310" t="s">
        <v>43</v>
      </c>
      <c r="P169" s="269">
        <f t="shared" si="16"/>
        <v>0</v>
      </c>
      <c r="Q169" s="269">
        <v>0</v>
      </c>
      <c r="R169" s="269">
        <f t="shared" si="17"/>
        <v>0</v>
      </c>
      <c r="S169" s="269">
        <v>0</v>
      </c>
      <c r="T169" s="270">
        <f t="shared" si="18"/>
        <v>0</v>
      </c>
      <c r="AR169" s="271" t="s">
        <v>454</v>
      </c>
      <c r="AT169" s="271" t="s">
        <v>621</v>
      </c>
      <c r="AU169" s="271" t="s">
        <v>90</v>
      </c>
      <c r="AY169" s="53" t="s">
        <v>366</v>
      </c>
      <c r="BE169" s="179">
        <f t="shared" si="19"/>
        <v>0</v>
      </c>
      <c r="BF169" s="179">
        <f t="shared" si="20"/>
        <v>0</v>
      </c>
      <c r="BG169" s="179">
        <f t="shared" si="21"/>
        <v>0</v>
      </c>
      <c r="BH169" s="179">
        <f t="shared" si="22"/>
        <v>0</v>
      </c>
      <c r="BI169" s="179">
        <f t="shared" si="23"/>
        <v>0</v>
      </c>
      <c r="BJ169" s="53" t="s">
        <v>90</v>
      </c>
      <c r="BK169" s="179">
        <f t="shared" si="24"/>
        <v>0</v>
      </c>
      <c r="BL169" s="53" t="s">
        <v>371</v>
      </c>
      <c r="BM169" s="271" t="s">
        <v>635</v>
      </c>
    </row>
    <row r="170" spans="2:65" s="74" customFormat="1" ht="24.2" customHeight="1">
      <c r="B170" s="73"/>
      <c r="C170" s="300" t="s">
        <v>514</v>
      </c>
      <c r="D170" s="300" t="s">
        <v>621</v>
      </c>
      <c r="E170" s="301" t="s">
        <v>7692</v>
      </c>
      <c r="F170" s="302" t="s">
        <v>7693</v>
      </c>
      <c r="G170" s="303" t="s">
        <v>630</v>
      </c>
      <c r="H170" s="304">
        <v>1</v>
      </c>
      <c r="I170" s="28"/>
      <c r="J170" s="306">
        <f t="shared" si="15"/>
        <v>0</v>
      </c>
      <c r="K170" s="307"/>
      <c r="L170" s="308"/>
      <c r="M170" s="29" t="s">
        <v>1</v>
      </c>
      <c r="N170" s="310" t="s">
        <v>43</v>
      </c>
      <c r="P170" s="269">
        <f t="shared" si="16"/>
        <v>0</v>
      </c>
      <c r="Q170" s="269">
        <v>0</v>
      </c>
      <c r="R170" s="269">
        <f t="shared" si="17"/>
        <v>0</v>
      </c>
      <c r="S170" s="269">
        <v>0</v>
      </c>
      <c r="T170" s="270">
        <f t="shared" si="18"/>
        <v>0</v>
      </c>
      <c r="AR170" s="271" t="s">
        <v>454</v>
      </c>
      <c r="AT170" s="271" t="s">
        <v>621</v>
      </c>
      <c r="AU170" s="271" t="s">
        <v>90</v>
      </c>
      <c r="AY170" s="53" t="s">
        <v>366</v>
      </c>
      <c r="BE170" s="179">
        <f t="shared" si="19"/>
        <v>0</v>
      </c>
      <c r="BF170" s="179">
        <f t="shared" si="20"/>
        <v>0</v>
      </c>
      <c r="BG170" s="179">
        <f t="shared" si="21"/>
        <v>0</v>
      </c>
      <c r="BH170" s="179">
        <f t="shared" si="22"/>
        <v>0</v>
      </c>
      <c r="BI170" s="179">
        <f t="shared" si="23"/>
        <v>0</v>
      </c>
      <c r="BJ170" s="53" t="s">
        <v>90</v>
      </c>
      <c r="BK170" s="179">
        <f t="shared" si="24"/>
        <v>0</v>
      </c>
      <c r="BL170" s="53" t="s">
        <v>371</v>
      </c>
      <c r="BM170" s="271" t="s">
        <v>673</v>
      </c>
    </row>
    <row r="171" spans="2:65" s="74" customFormat="1" ht="24.2" customHeight="1">
      <c r="B171" s="73"/>
      <c r="C171" s="300" t="s">
        <v>7</v>
      </c>
      <c r="D171" s="300" t="s">
        <v>621</v>
      </c>
      <c r="E171" s="301" t="s">
        <v>7694</v>
      </c>
      <c r="F171" s="302" t="s">
        <v>7695</v>
      </c>
      <c r="G171" s="303" t="s">
        <v>630</v>
      </c>
      <c r="H171" s="304">
        <v>1</v>
      </c>
      <c r="I171" s="28"/>
      <c r="J171" s="306">
        <f t="shared" si="15"/>
        <v>0</v>
      </c>
      <c r="K171" s="307"/>
      <c r="L171" s="308"/>
      <c r="M171" s="29" t="s">
        <v>1</v>
      </c>
      <c r="N171" s="310" t="s">
        <v>43</v>
      </c>
      <c r="P171" s="269">
        <f t="shared" si="16"/>
        <v>0</v>
      </c>
      <c r="Q171" s="269">
        <v>0</v>
      </c>
      <c r="R171" s="269">
        <f t="shared" si="17"/>
        <v>0</v>
      </c>
      <c r="S171" s="269">
        <v>0</v>
      </c>
      <c r="T171" s="270">
        <f t="shared" si="18"/>
        <v>0</v>
      </c>
      <c r="AR171" s="271" t="s">
        <v>454</v>
      </c>
      <c r="AT171" s="271" t="s">
        <v>621</v>
      </c>
      <c r="AU171" s="271" t="s">
        <v>90</v>
      </c>
      <c r="AY171" s="53" t="s">
        <v>366</v>
      </c>
      <c r="BE171" s="179">
        <f t="shared" si="19"/>
        <v>0</v>
      </c>
      <c r="BF171" s="179">
        <f t="shared" si="20"/>
        <v>0</v>
      </c>
      <c r="BG171" s="179">
        <f t="shared" si="21"/>
        <v>0</v>
      </c>
      <c r="BH171" s="179">
        <f t="shared" si="22"/>
        <v>0</v>
      </c>
      <c r="BI171" s="179">
        <f t="shared" si="23"/>
        <v>0</v>
      </c>
      <c r="BJ171" s="53" t="s">
        <v>90</v>
      </c>
      <c r="BK171" s="179">
        <f t="shared" si="24"/>
        <v>0</v>
      </c>
      <c r="BL171" s="53" t="s">
        <v>371</v>
      </c>
      <c r="BM171" s="271" t="s">
        <v>689</v>
      </c>
    </row>
    <row r="172" spans="2:65" s="74" customFormat="1" ht="33" customHeight="1">
      <c r="B172" s="73"/>
      <c r="C172" s="300" t="s">
        <v>529</v>
      </c>
      <c r="D172" s="300" t="s">
        <v>621</v>
      </c>
      <c r="E172" s="301" t="s">
        <v>7696</v>
      </c>
      <c r="F172" s="302" t="s">
        <v>7697</v>
      </c>
      <c r="G172" s="303" t="s">
        <v>630</v>
      </c>
      <c r="H172" s="304">
        <v>1</v>
      </c>
      <c r="I172" s="28"/>
      <c r="J172" s="306">
        <f t="shared" si="15"/>
        <v>0</v>
      </c>
      <c r="K172" s="307"/>
      <c r="L172" s="308"/>
      <c r="M172" s="29" t="s">
        <v>1</v>
      </c>
      <c r="N172" s="310" t="s">
        <v>43</v>
      </c>
      <c r="P172" s="269">
        <f t="shared" si="16"/>
        <v>0</v>
      </c>
      <c r="Q172" s="269">
        <v>0</v>
      </c>
      <c r="R172" s="269">
        <f t="shared" si="17"/>
        <v>0</v>
      </c>
      <c r="S172" s="269">
        <v>0</v>
      </c>
      <c r="T172" s="270">
        <f t="shared" si="18"/>
        <v>0</v>
      </c>
      <c r="AR172" s="271" t="s">
        <v>454</v>
      </c>
      <c r="AT172" s="271" t="s">
        <v>621</v>
      </c>
      <c r="AU172" s="271" t="s">
        <v>90</v>
      </c>
      <c r="AY172" s="53" t="s">
        <v>366</v>
      </c>
      <c r="BE172" s="179">
        <f t="shared" si="19"/>
        <v>0</v>
      </c>
      <c r="BF172" s="179">
        <f t="shared" si="20"/>
        <v>0</v>
      </c>
      <c r="BG172" s="179">
        <f t="shared" si="21"/>
        <v>0</v>
      </c>
      <c r="BH172" s="179">
        <f t="shared" si="22"/>
        <v>0</v>
      </c>
      <c r="BI172" s="179">
        <f t="shared" si="23"/>
        <v>0</v>
      </c>
      <c r="BJ172" s="53" t="s">
        <v>90</v>
      </c>
      <c r="BK172" s="179">
        <f t="shared" si="24"/>
        <v>0</v>
      </c>
      <c r="BL172" s="53" t="s">
        <v>371</v>
      </c>
      <c r="BM172" s="271" t="s">
        <v>707</v>
      </c>
    </row>
    <row r="173" spans="2:65" s="74" customFormat="1" ht="24.2" customHeight="1">
      <c r="B173" s="73"/>
      <c r="C173" s="300" t="s">
        <v>537</v>
      </c>
      <c r="D173" s="300" t="s">
        <v>621</v>
      </c>
      <c r="E173" s="301" t="s">
        <v>7698</v>
      </c>
      <c r="F173" s="302" t="s">
        <v>7699</v>
      </c>
      <c r="G173" s="303" t="s">
        <v>630</v>
      </c>
      <c r="H173" s="304">
        <v>1</v>
      </c>
      <c r="I173" s="28"/>
      <c r="J173" s="306">
        <f t="shared" si="15"/>
        <v>0</v>
      </c>
      <c r="K173" s="307"/>
      <c r="L173" s="308"/>
      <c r="M173" s="29" t="s">
        <v>1</v>
      </c>
      <c r="N173" s="310" t="s">
        <v>43</v>
      </c>
      <c r="P173" s="269">
        <f t="shared" si="16"/>
        <v>0</v>
      </c>
      <c r="Q173" s="269">
        <v>0</v>
      </c>
      <c r="R173" s="269">
        <f t="shared" si="17"/>
        <v>0</v>
      </c>
      <c r="S173" s="269">
        <v>0</v>
      </c>
      <c r="T173" s="270">
        <f t="shared" si="18"/>
        <v>0</v>
      </c>
      <c r="AR173" s="271" t="s">
        <v>454</v>
      </c>
      <c r="AT173" s="271" t="s">
        <v>621</v>
      </c>
      <c r="AU173" s="271" t="s">
        <v>90</v>
      </c>
      <c r="AY173" s="53" t="s">
        <v>366</v>
      </c>
      <c r="BE173" s="179">
        <f t="shared" si="19"/>
        <v>0</v>
      </c>
      <c r="BF173" s="179">
        <f t="shared" si="20"/>
        <v>0</v>
      </c>
      <c r="BG173" s="179">
        <f t="shared" si="21"/>
        <v>0</v>
      </c>
      <c r="BH173" s="179">
        <f t="shared" si="22"/>
        <v>0</v>
      </c>
      <c r="BI173" s="179">
        <f t="shared" si="23"/>
        <v>0</v>
      </c>
      <c r="BJ173" s="53" t="s">
        <v>90</v>
      </c>
      <c r="BK173" s="179">
        <f t="shared" si="24"/>
        <v>0</v>
      </c>
      <c r="BL173" s="53" t="s">
        <v>371</v>
      </c>
      <c r="BM173" s="271" t="s">
        <v>735</v>
      </c>
    </row>
    <row r="174" spans="2:65" s="74" customFormat="1" ht="24.2" customHeight="1">
      <c r="B174" s="73"/>
      <c r="C174" s="300" t="s">
        <v>541</v>
      </c>
      <c r="D174" s="300" t="s">
        <v>621</v>
      </c>
      <c r="E174" s="301" t="s">
        <v>7700</v>
      </c>
      <c r="F174" s="302" t="s">
        <v>7701</v>
      </c>
      <c r="G174" s="303" t="s">
        <v>630</v>
      </c>
      <c r="H174" s="304">
        <v>2</v>
      </c>
      <c r="I174" s="28"/>
      <c r="J174" s="306">
        <f t="shared" si="15"/>
        <v>0</v>
      </c>
      <c r="K174" s="307"/>
      <c r="L174" s="308"/>
      <c r="M174" s="29" t="s">
        <v>1</v>
      </c>
      <c r="N174" s="310" t="s">
        <v>43</v>
      </c>
      <c r="P174" s="269">
        <f t="shared" si="16"/>
        <v>0</v>
      </c>
      <c r="Q174" s="269">
        <v>0</v>
      </c>
      <c r="R174" s="269">
        <f t="shared" si="17"/>
        <v>0</v>
      </c>
      <c r="S174" s="269">
        <v>0</v>
      </c>
      <c r="T174" s="270">
        <f t="shared" si="18"/>
        <v>0</v>
      </c>
      <c r="AR174" s="271" t="s">
        <v>454</v>
      </c>
      <c r="AT174" s="271" t="s">
        <v>621</v>
      </c>
      <c r="AU174" s="271" t="s">
        <v>90</v>
      </c>
      <c r="AY174" s="53" t="s">
        <v>366</v>
      </c>
      <c r="BE174" s="179">
        <f t="shared" si="19"/>
        <v>0</v>
      </c>
      <c r="BF174" s="179">
        <f t="shared" si="20"/>
        <v>0</v>
      </c>
      <c r="BG174" s="179">
        <f t="shared" si="21"/>
        <v>0</v>
      </c>
      <c r="BH174" s="179">
        <f t="shared" si="22"/>
        <v>0</v>
      </c>
      <c r="BI174" s="179">
        <f t="shared" si="23"/>
        <v>0</v>
      </c>
      <c r="BJ174" s="53" t="s">
        <v>90</v>
      </c>
      <c r="BK174" s="179">
        <f t="shared" si="24"/>
        <v>0</v>
      </c>
      <c r="BL174" s="53" t="s">
        <v>371</v>
      </c>
      <c r="BM174" s="271" t="s">
        <v>761</v>
      </c>
    </row>
    <row r="175" spans="2:65" s="74" customFormat="1" ht="21.75" customHeight="1">
      <c r="B175" s="73"/>
      <c r="C175" s="300" t="s">
        <v>548</v>
      </c>
      <c r="D175" s="300" t="s">
        <v>621</v>
      </c>
      <c r="E175" s="301" t="s">
        <v>7702</v>
      </c>
      <c r="F175" s="302" t="s">
        <v>7703</v>
      </c>
      <c r="G175" s="303" t="s">
        <v>630</v>
      </c>
      <c r="H175" s="304">
        <v>1</v>
      </c>
      <c r="I175" s="28"/>
      <c r="J175" s="306">
        <f t="shared" si="15"/>
        <v>0</v>
      </c>
      <c r="K175" s="307"/>
      <c r="L175" s="308"/>
      <c r="M175" s="29" t="s">
        <v>1</v>
      </c>
      <c r="N175" s="310" t="s">
        <v>43</v>
      </c>
      <c r="P175" s="269">
        <f t="shared" si="16"/>
        <v>0</v>
      </c>
      <c r="Q175" s="269">
        <v>0</v>
      </c>
      <c r="R175" s="269">
        <f t="shared" si="17"/>
        <v>0</v>
      </c>
      <c r="S175" s="269">
        <v>0</v>
      </c>
      <c r="T175" s="270">
        <f t="shared" si="18"/>
        <v>0</v>
      </c>
      <c r="AR175" s="271" t="s">
        <v>454</v>
      </c>
      <c r="AT175" s="271" t="s">
        <v>621</v>
      </c>
      <c r="AU175" s="271" t="s">
        <v>90</v>
      </c>
      <c r="AY175" s="53" t="s">
        <v>366</v>
      </c>
      <c r="BE175" s="179">
        <f t="shared" si="19"/>
        <v>0</v>
      </c>
      <c r="BF175" s="179">
        <f t="shared" si="20"/>
        <v>0</v>
      </c>
      <c r="BG175" s="179">
        <f t="shared" si="21"/>
        <v>0</v>
      </c>
      <c r="BH175" s="179">
        <f t="shared" si="22"/>
        <v>0</v>
      </c>
      <c r="BI175" s="179">
        <f t="shared" si="23"/>
        <v>0</v>
      </c>
      <c r="BJ175" s="53" t="s">
        <v>90</v>
      </c>
      <c r="BK175" s="179">
        <f t="shared" si="24"/>
        <v>0</v>
      </c>
      <c r="BL175" s="53" t="s">
        <v>371</v>
      </c>
      <c r="BM175" s="271" t="s">
        <v>783</v>
      </c>
    </row>
    <row r="176" spans="2:65" s="74" customFormat="1" ht="24.2" customHeight="1">
      <c r="B176" s="73"/>
      <c r="C176" s="300" t="s">
        <v>555</v>
      </c>
      <c r="D176" s="300" t="s">
        <v>621</v>
      </c>
      <c r="E176" s="301" t="s">
        <v>7704</v>
      </c>
      <c r="F176" s="302" t="s">
        <v>7705</v>
      </c>
      <c r="G176" s="303" t="s">
        <v>630</v>
      </c>
      <c r="H176" s="304">
        <v>1</v>
      </c>
      <c r="I176" s="28"/>
      <c r="J176" s="306">
        <f t="shared" si="15"/>
        <v>0</v>
      </c>
      <c r="K176" s="307"/>
      <c r="L176" s="308"/>
      <c r="M176" s="29" t="s">
        <v>1</v>
      </c>
      <c r="N176" s="310" t="s">
        <v>43</v>
      </c>
      <c r="P176" s="269">
        <f t="shared" si="16"/>
        <v>0</v>
      </c>
      <c r="Q176" s="269">
        <v>0</v>
      </c>
      <c r="R176" s="269">
        <f t="shared" si="17"/>
        <v>0</v>
      </c>
      <c r="S176" s="269">
        <v>0</v>
      </c>
      <c r="T176" s="270">
        <f t="shared" si="18"/>
        <v>0</v>
      </c>
      <c r="AR176" s="271" t="s">
        <v>454</v>
      </c>
      <c r="AT176" s="271" t="s">
        <v>621</v>
      </c>
      <c r="AU176" s="271" t="s">
        <v>90</v>
      </c>
      <c r="AY176" s="53" t="s">
        <v>366</v>
      </c>
      <c r="BE176" s="179">
        <f t="shared" si="19"/>
        <v>0</v>
      </c>
      <c r="BF176" s="179">
        <f t="shared" si="20"/>
        <v>0</v>
      </c>
      <c r="BG176" s="179">
        <f t="shared" si="21"/>
        <v>0</v>
      </c>
      <c r="BH176" s="179">
        <f t="shared" si="22"/>
        <v>0</v>
      </c>
      <c r="BI176" s="179">
        <f t="shared" si="23"/>
        <v>0</v>
      </c>
      <c r="BJ176" s="53" t="s">
        <v>90</v>
      </c>
      <c r="BK176" s="179">
        <f t="shared" si="24"/>
        <v>0</v>
      </c>
      <c r="BL176" s="53" t="s">
        <v>371</v>
      </c>
      <c r="BM176" s="271" t="s">
        <v>866</v>
      </c>
    </row>
    <row r="177" spans="2:65" s="249" customFormat="1" ht="22.9" customHeight="1">
      <c r="B177" s="248"/>
      <c r="D177" s="250" t="s">
        <v>76</v>
      </c>
      <c r="E177" s="258" t="s">
        <v>462</v>
      </c>
      <c r="F177" s="258" t="s">
        <v>2840</v>
      </c>
      <c r="J177" s="259">
        <f>BK177</f>
        <v>0</v>
      </c>
      <c r="L177" s="248"/>
      <c r="M177" s="253"/>
      <c r="P177" s="254">
        <f>SUM(P178:P187)</f>
        <v>0</v>
      </c>
      <c r="R177" s="254">
        <f>SUM(R178:R187)</f>
        <v>0</v>
      </c>
      <c r="T177" s="255">
        <f>SUM(T178:T187)</f>
        <v>0</v>
      </c>
      <c r="AR177" s="250" t="s">
        <v>84</v>
      </c>
      <c r="AT177" s="256" t="s">
        <v>76</v>
      </c>
      <c r="AU177" s="256" t="s">
        <v>84</v>
      </c>
      <c r="AY177" s="250" t="s">
        <v>366</v>
      </c>
      <c r="BK177" s="257">
        <f>SUM(BK178:BK187)</f>
        <v>0</v>
      </c>
    </row>
    <row r="178" spans="2:65" s="74" customFormat="1" ht="24.2" customHeight="1">
      <c r="B178" s="73"/>
      <c r="C178" s="260" t="s">
        <v>573</v>
      </c>
      <c r="D178" s="260" t="s">
        <v>368</v>
      </c>
      <c r="E178" s="261" t="s">
        <v>7706</v>
      </c>
      <c r="F178" s="262" t="s">
        <v>7707</v>
      </c>
      <c r="G178" s="263" t="s">
        <v>3665</v>
      </c>
      <c r="H178" s="264">
        <v>100</v>
      </c>
      <c r="I178" s="26"/>
      <c r="J178" s="266">
        <f t="shared" ref="J178:J187" si="25">ROUND(I178*H178,2)</f>
        <v>0</v>
      </c>
      <c r="K178" s="267"/>
      <c r="L178" s="73"/>
      <c r="M178" s="27" t="s">
        <v>1</v>
      </c>
      <c r="N178" s="233" t="s">
        <v>43</v>
      </c>
      <c r="P178" s="269">
        <f t="shared" ref="P178:P187" si="26">O178*H178</f>
        <v>0</v>
      </c>
      <c r="Q178" s="269">
        <v>0</v>
      </c>
      <c r="R178" s="269">
        <f t="shared" ref="R178:R187" si="27">Q178*H178</f>
        <v>0</v>
      </c>
      <c r="S178" s="269">
        <v>0</v>
      </c>
      <c r="T178" s="270">
        <f t="shared" ref="T178:T187" si="28">S178*H178</f>
        <v>0</v>
      </c>
      <c r="AR178" s="271" t="s">
        <v>371</v>
      </c>
      <c r="AT178" s="271" t="s">
        <v>368</v>
      </c>
      <c r="AU178" s="271" t="s">
        <v>90</v>
      </c>
      <c r="AY178" s="53" t="s">
        <v>366</v>
      </c>
      <c r="BE178" s="179">
        <f t="shared" ref="BE178:BE187" si="29">IF(N178="základná",J178,0)</f>
        <v>0</v>
      </c>
      <c r="BF178" s="179">
        <f t="shared" ref="BF178:BF187" si="30">IF(N178="znížená",J178,0)</f>
        <v>0</v>
      </c>
      <c r="BG178" s="179">
        <f t="shared" ref="BG178:BG187" si="31">IF(N178="zákl. prenesená",J178,0)</f>
        <v>0</v>
      </c>
      <c r="BH178" s="179">
        <f t="shared" ref="BH178:BH187" si="32">IF(N178="zníž. prenesená",J178,0)</f>
        <v>0</v>
      </c>
      <c r="BI178" s="179">
        <f t="shared" ref="BI178:BI187" si="33">IF(N178="nulová",J178,0)</f>
        <v>0</v>
      </c>
      <c r="BJ178" s="53" t="s">
        <v>90</v>
      </c>
      <c r="BK178" s="179">
        <f t="shared" ref="BK178:BK187" si="34">ROUND(I178*H178,2)</f>
        <v>0</v>
      </c>
      <c r="BL178" s="53" t="s">
        <v>371</v>
      </c>
      <c r="BM178" s="271" t="s">
        <v>882</v>
      </c>
    </row>
    <row r="179" spans="2:65" s="74" customFormat="1" ht="24.2" customHeight="1">
      <c r="B179" s="73"/>
      <c r="C179" s="260" t="s">
        <v>580</v>
      </c>
      <c r="D179" s="260" t="s">
        <v>368</v>
      </c>
      <c r="E179" s="261" t="s">
        <v>3668</v>
      </c>
      <c r="F179" s="262" t="s">
        <v>3669</v>
      </c>
      <c r="G179" s="263" t="s">
        <v>3665</v>
      </c>
      <c r="H179" s="264">
        <v>200</v>
      </c>
      <c r="I179" s="26"/>
      <c r="J179" s="266">
        <f t="shared" si="25"/>
        <v>0</v>
      </c>
      <c r="K179" s="267"/>
      <c r="L179" s="73"/>
      <c r="M179" s="27" t="s">
        <v>1</v>
      </c>
      <c r="N179" s="233" t="s">
        <v>43</v>
      </c>
      <c r="P179" s="269">
        <f t="shared" si="26"/>
        <v>0</v>
      </c>
      <c r="Q179" s="269">
        <v>0</v>
      </c>
      <c r="R179" s="269">
        <f t="shared" si="27"/>
        <v>0</v>
      </c>
      <c r="S179" s="269">
        <v>0</v>
      </c>
      <c r="T179" s="270">
        <f t="shared" si="28"/>
        <v>0</v>
      </c>
      <c r="AR179" s="271" t="s">
        <v>371</v>
      </c>
      <c r="AT179" s="271" t="s">
        <v>368</v>
      </c>
      <c r="AU179" s="271" t="s">
        <v>90</v>
      </c>
      <c r="AY179" s="53" t="s">
        <v>366</v>
      </c>
      <c r="BE179" s="179">
        <f t="shared" si="29"/>
        <v>0</v>
      </c>
      <c r="BF179" s="179">
        <f t="shared" si="30"/>
        <v>0</v>
      </c>
      <c r="BG179" s="179">
        <f t="shared" si="31"/>
        <v>0</v>
      </c>
      <c r="BH179" s="179">
        <f t="shared" si="32"/>
        <v>0</v>
      </c>
      <c r="BI179" s="179">
        <f t="shared" si="33"/>
        <v>0</v>
      </c>
      <c r="BJ179" s="53" t="s">
        <v>90</v>
      </c>
      <c r="BK179" s="179">
        <f t="shared" si="34"/>
        <v>0</v>
      </c>
      <c r="BL179" s="53" t="s">
        <v>371</v>
      </c>
      <c r="BM179" s="271" t="s">
        <v>899</v>
      </c>
    </row>
    <row r="180" spans="2:65" s="74" customFormat="1" ht="24.2" customHeight="1">
      <c r="B180" s="73"/>
      <c r="C180" s="260" t="s">
        <v>584</v>
      </c>
      <c r="D180" s="260" t="s">
        <v>368</v>
      </c>
      <c r="E180" s="261" t="s">
        <v>3674</v>
      </c>
      <c r="F180" s="262" t="s">
        <v>3675</v>
      </c>
      <c r="G180" s="263" t="s">
        <v>3665</v>
      </c>
      <c r="H180" s="264">
        <v>1500</v>
      </c>
      <c r="I180" s="26"/>
      <c r="J180" s="266">
        <f t="shared" si="25"/>
        <v>0</v>
      </c>
      <c r="K180" s="267"/>
      <c r="L180" s="73"/>
      <c r="M180" s="27" t="s">
        <v>1</v>
      </c>
      <c r="N180" s="233" t="s">
        <v>43</v>
      </c>
      <c r="P180" s="269">
        <f t="shared" si="26"/>
        <v>0</v>
      </c>
      <c r="Q180" s="269">
        <v>0</v>
      </c>
      <c r="R180" s="269">
        <f t="shared" si="27"/>
        <v>0</v>
      </c>
      <c r="S180" s="269">
        <v>0</v>
      </c>
      <c r="T180" s="270">
        <f t="shared" si="28"/>
        <v>0</v>
      </c>
      <c r="AR180" s="271" t="s">
        <v>371</v>
      </c>
      <c r="AT180" s="271" t="s">
        <v>368</v>
      </c>
      <c r="AU180" s="271" t="s">
        <v>90</v>
      </c>
      <c r="AY180" s="53" t="s">
        <v>366</v>
      </c>
      <c r="BE180" s="179">
        <f t="shared" si="29"/>
        <v>0</v>
      </c>
      <c r="BF180" s="179">
        <f t="shared" si="30"/>
        <v>0</v>
      </c>
      <c r="BG180" s="179">
        <f t="shared" si="31"/>
        <v>0</v>
      </c>
      <c r="BH180" s="179">
        <f t="shared" si="32"/>
        <v>0</v>
      </c>
      <c r="BI180" s="179">
        <f t="shared" si="33"/>
        <v>0</v>
      </c>
      <c r="BJ180" s="53" t="s">
        <v>90</v>
      </c>
      <c r="BK180" s="179">
        <f t="shared" si="34"/>
        <v>0</v>
      </c>
      <c r="BL180" s="53" t="s">
        <v>371</v>
      </c>
      <c r="BM180" s="271" t="s">
        <v>912</v>
      </c>
    </row>
    <row r="181" spans="2:65" s="74" customFormat="1" ht="24.2" customHeight="1">
      <c r="B181" s="73"/>
      <c r="C181" s="260" t="s">
        <v>591</v>
      </c>
      <c r="D181" s="260" t="s">
        <v>368</v>
      </c>
      <c r="E181" s="261" t="s">
        <v>3674</v>
      </c>
      <c r="F181" s="262" t="s">
        <v>3675</v>
      </c>
      <c r="G181" s="263" t="s">
        <v>3665</v>
      </c>
      <c r="H181" s="264">
        <v>1000</v>
      </c>
      <c r="I181" s="26"/>
      <c r="J181" s="266">
        <f t="shared" si="25"/>
        <v>0</v>
      </c>
      <c r="K181" s="267"/>
      <c r="L181" s="73"/>
      <c r="M181" s="27" t="s">
        <v>1</v>
      </c>
      <c r="N181" s="233" t="s">
        <v>43</v>
      </c>
      <c r="P181" s="269">
        <f t="shared" si="26"/>
        <v>0</v>
      </c>
      <c r="Q181" s="269">
        <v>0</v>
      </c>
      <c r="R181" s="269">
        <f t="shared" si="27"/>
        <v>0</v>
      </c>
      <c r="S181" s="269">
        <v>0</v>
      </c>
      <c r="T181" s="270">
        <f t="shared" si="28"/>
        <v>0</v>
      </c>
      <c r="AR181" s="271" t="s">
        <v>371</v>
      </c>
      <c r="AT181" s="271" t="s">
        <v>368</v>
      </c>
      <c r="AU181" s="271" t="s">
        <v>90</v>
      </c>
      <c r="AY181" s="53" t="s">
        <v>366</v>
      </c>
      <c r="BE181" s="179">
        <f t="shared" si="29"/>
        <v>0</v>
      </c>
      <c r="BF181" s="179">
        <f t="shared" si="30"/>
        <v>0</v>
      </c>
      <c r="BG181" s="179">
        <f t="shared" si="31"/>
        <v>0</v>
      </c>
      <c r="BH181" s="179">
        <f t="shared" si="32"/>
        <v>0</v>
      </c>
      <c r="BI181" s="179">
        <f t="shared" si="33"/>
        <v>0</v>
      </c>
      <c r="BJ181" s="53" t="s">
        <v>90</v>
      </c>
      <c r="BK181" s="179">
        <f t="shared" si="34"/>
        <v>0</v>
      </c>
      <c r="BL181" s="53" t="s">
        <v>371</v>
      </c>
      <c r="BM181" s="271" t="s">
        <v>925</v>
      </c>
    </row>
    <row r="182" spans="2:65" s="74" customFormat="1" ht="24.2" customHeight="1">
      <c r="B182" s="73"/>
      <c r="C182" s="260" t="s">
        <v>597</v>
      </c>
      <c r="D182" s="260" t="s">
        <v>368</v>
      </c>
      <c r="E182" s="261" t="s">
        <v>7708</v>
      </c>
      <c r="F182" s="262" t="s">
        <v>7709</v>
      </c>
      <c r="G182" s="263" t="s">
        <v>402</v>
      </c>
      <c r="H182" s="264">
        <v>0.5</v>
      </c>
      <c r="I182" s="26"/>
      <c r="J182" s="266">
        <f t="shared" si="25"/>
        <v>0</v>
      </c>
      <c r="K182" s="267"/>
      <c r="L182" s="73"/>
      <c r="M182" s="27" t="s">
        <v>1</v>
      </c>
      <c r="N182" s="233" t="s">
        <v>43</v>
      </c>
      <c r="P182" s="269">
        <f t="shared" si="26"/>
        <v>0</v>
      </c>
      <c r="Q182" s="269">
        <v>0</v>
      </c>
      <c r="R182" s="269">
        <f t="shared" si="27"/>
        <v>0</v>
      </c>
      <c r="S182" s="269">
        <v>0</v>
      </c>
      <c r="T182" s="270">
        <f t="shared" si="28"/>
        <v>0</v>
      </c>
      <c r="AR182" s="271" t="s">
        <v>371</v>
      </c>
      <c r="AT182" s="271" t="s">
        <v>368</v>
      </c>
      <c r="AU182" s="271" t="s">
        <v>90</v>
      </c>
      <c r="AY182" s="53" t="s">
        <v>366</v>
      </c>
      <c r="BE182" s="179">
        <f t="shared" si="29"/>
        <v>0</v>
      </c>
      <c r="BF182" s="179">
        <f t="shared" si="30"/>
        <v>0</v>
      </c>
      <c r="BG182" s="179">
        <f t="shared" si="31"/>
        <v>0</v>
      </c>
      <c r="BH182" s="179">
        <f t="shared" si="32"/>
        <v>0</v>
      </c>
      <c r="BI182" s="179">
        <f t="shared" si="33"/>
        <v>0</v>
      </c>
      <c r="BJ182" s="53" t="s">
        <v>90</v>
      </c>
      <c r="BK182" s="179">
        <f t="shared" si="34"/>
        <v>0</v>
      </c>
      <c r="BL182" s="53" t="s">
        <v>371</v>
      </c>
      <c r="BM182" s="271" t="s">
        <v>937</v>
      </c>
    </row>
    <row r="183" spans="2:65" s="74" customFormat="1" ht="24.2" customHeight="1">
      <c r="B183" s="73"/>
      <c r="C183" s="260" t="s">
        <v>604</v>
      </c>
      <c r="D183" s="260" t="s">
        <v>368</v>
      </c>
      <c r="E183" s="261" t="s">
        <v>3718</v>
      </c>
      <c r="F183" s="262" t="s">
        <v>3719</v>
      </c>
      <c r="G183" s="263" t="s">
        <v>402</v>
      </c>
      <c r="H183" s="264">
        <v>2.5</v>
      </c>
      <c r="I183" s="26"/>
      <c r="J183" s="266">
        <f t="shared" si="25"/>
        <v>0</v>
      </c>
      <c r="K183" s="267"/>
      <c r="L183" s="73"/>
      <c r="M183" s="27" t="s">
        <v>1</v>
      </c>
      <c r="N183" s="233" t="s">
        <v>43</v>
      </c>
      <c r="P183" s="269">
        <f t="shared" si="26"/>
        <v>0</v>
      </c>
      <c r="Q183" s="269">
        <v>0</v>
      </c>
      <c r="R183" s="269">
        <f t="shared" si="27"/>
        <v>0</v>
      </c>
      <c r="S183" s="269">
        <v>0</v>
      </c>
      <c r="T183" s="270">
        <f t="shared" si="28"/>
        <v>0</v>
      </c>
      <c r="AR183" s="271" t="s">
        <v>371</v>
      </c>
      <c r="AT183" s="271" t="s">
        <v>368</v>
      </c>
      <c r="AU183" s="271" t="s">
        <v>90</v>
      </c>
      <c r="AY183" s="53" t="s">
        <v>366</v>
      </c>
      <c r="BE183" s="179">
        <f t="shared" si="29"/>
        <v>0</v>
      </c>
      <c r="BF183" s="179">
        <f t="shared" si="30"/>
        <v>0</v>
      </c>
      <c r="BG183" s="179">
        <f t="shared" si="31"/>
        <v>0</v>
      </c>
      <c r="BH183" s="179">
        <f t="shared" si="32"/>
        <v>0</v>
      </c>
      <c r="BI183" s="179">
        <f t="shared" si="33"/>
        <v>0</v>
      </c>
      <c r="BJ183" s="53" t="s">
        <v>90</v>
      </c>
      <c r="BK183" s="179">
        <f t="shared" si="34"/>
        <v>0</v>
      </c>
      <c r="BL183" s="53" t="s">
        <v>371</v>
      </c>
      <c r="BM183" s="271" t="s">
        <v>947</v>
      </c>
    </row>
    <row r="184" spans="2:65" s="74" customFormat="1" ht="21.75" customHeight="1">
      <c r="B184" s="73"/>
      <c r="C184" s="260" t="s">
        <v>608</v>
      </c>
      <c r="D184" s="260" t="s">
        <v>368</v>
      </c>
      <c r="E184" s="261" t="s">
        <v>4140</v>
      </c>
      <c r="F184" s="262" t="s">
        <v>4141</v>
      </c>
      <c r="G184" s="263" t="s">
        <v>487</v>
      </c>
      <c r="H184" s="264">
        <v>5</v>
      </c>
      <c r="I184" s="26"/>
      <c r="J184" s="266">
        <f t="shared" si="25"/>
        <v>0</v>
      </c>
      <c r="K184" s="267"/>
      <c r="L184" s="73"/>
      <c r="M184" s="27" t="s">
        <v>1</v>
      </c>
      <c r="N184" s="233" t="s">
        <v>43</v>
      </c>
      <c r="P184" s="269">
        <f t="shared" si="26"/>
        <v>0</v>
      </c>
      <c r="Q184" s="269">
        <v>0</v>
      </c>
      <c r="R184" s="269">
        <f t="shared" si="27"/>
        <v>0</v>
      </c>
      <c r="S184" s="269">
        <v>0</v>
      </c>
      <c r="T184" s="270">
        <f t="shared" si="28"/>
        <v>0</v>
      </c>
      <c r="AR184" s="271" t="s">
        <v>371</v>
      </c>
      <c r="AT184" s="271" t="s">
        <v>368</v>
      </c>
      <c r="AU184" s="271" t="s">
        <v>90</v>
      </c>
      <c r="AY184" s="53" t="s">
        <v>366</v>
      </c>
      <c r="BE184" s="179">
        <f t="shared" si="29"/>
        <v>0</v>
      </c>
      <c r="BF184" s="179">
        <f t="shared" si="30"/>
        <v>0</v>
      </c>
      <c r="BG184" s="179">
        <f t="shared" si="31"/>
        <v>0</v>
      </c>
      <c r="BH184" s="179">
        <f t="shared" si="32"/>
        <v>0</v>
      </c>
      <c r="BI184" s="179">
        <f t="shared" si="33"/>
        <v>0</v>
      </c>
      <c r="BJ184" s="53" t="s">
        <v>90</v>
      </c>
      <c r="BK184" s="179">
        <f t="shared" si="34"/>
        <v>0</v>
      </c>
      <c r="BL184" s="53" t="s">
        <v>371</v>
      </c>
      <c r="BM184" s="271" t="s">
        <v>1003</v>
      </c>
    </row>
    <row r="185" spans="2:65" s="74" customFormat="1" ht="24.2" customHeight="1">
      <c r="B185" s="73"/>
      <c r="C185" s="260" t="s">
        <v>615</v>
      </c>
      <c r="D185" s="260" t="s">
        <v>368</v>
      </c>
      <c r="E185" s="261" t="s">
        <v>4144</v>
      </c>
      <c r="F185" s="262" t="s">
        <v>4145</v>
      </c>
      <c r="G185" s="263" t="s">
        <v>487</v>
      </c>
      <c r="H185" s="264">
        <v>5</v>
      </c>
      <c r="I185" s="26"/>
      <c r="J185" s="266">
        <f t="shared" si="25"/>
        <v>0</v>
      </c>
      <c r="K185" s="267"/>
      <c r="L185" s="73"/>
      <c r="M185" s="27" t="s">
        <v>1</v>
      </c>
      <c r="N185" s="233" t="s">
        <v>43</v>
      </c>
      <c r="P185" s="269">
        <f t="shared" si="26"/>
        <v>0</v>
      </c>
      <c r="Q185" s="269">
        <v>0</v>
      </c>
      <c r="R185" s="269">
        <f t="shared" si="27"/>
        <v>0</v>
      </c>
      <c r="S185" s="269">
        <v>0</v>
      </c>
      <c r="T185" s="270">
        <f t="shared" si="28"/>
        <v>0</v>
      </c>
      <c r="AR185" s="271" t="s">
        <v>371</v>
      </c>
      <c r="AT185" s="271" t="s">
        <v>368</v>
      </c>
      <c r="AU185" s="271" t="s">
        <v>90</v>
      </c>
      <c r="AY185" s="53" t="s">
        <v>366</v>
      </c>
      <c r="BE185" s="179">
        <f t="shared" si="29"/>
        <v>0</v>
      </c>
      <c r="BF185" s="179">
        <f t="shared" si="30"/>
        <v>0</v>
      </c>
      <c r="BG185" s="179">
        <f t="shared" si="31"/>
        <v>0</v>
      </c>
      <c r="BH185" s="179">
        <f t="shared" si="32"/>
        <v>0</v>
      </c>
      <c r="BI185" s="179">
        <f t="shared" si="33"/>
        <v>0</v>
      </c>
      <c r="BJ185" s="53" t="s">
        <v>90</v>
      </c>
      <c r="BK185" s="179">
        <f t="shared" si="34"/>
        <v>0</v>
      </c>
      <c r="BL185" s="53" t="s">
        <v>371</v>
      </c>
      <c r="BM185" s="271" t="s">
        <v>1027</v>
      </c>
    </row>
    <row r="186" spans="2:65" s="74" customFormat="1" ht="24.2" customHeight="1">
      <c r="B186" s="73"/>
      <c r="C186" s="260" t="s">
        <v>620</v>
      </c>
      <c r="D186" s="260" t="s">
        <v>368</v>
      </c>
      <c r="E186" s="261" t="s">
        <v>4151</v>
      </c>
      <c r="F186" s="262" t="s">
        <v>4152</v>
      </c>
      <c r="G186" s="263" t="s">
        <v>487</v>
      </c>
      <c r="H186" s="264">
        <v>5</v>
      </c>
      <c r="I186" s="26"/>
      <c r="J186" s="266">
        <f t="shared" si="25"/>
        <v>0</v>
      </c>
      <c r="K186" s="267"/>
      <c r="L186" s="73"/>
      <c r="M186" s="27" t="s">
        <v>1</v>
      </c>
      <c r="N186" s="233" t="s">
        <v>43</v>
      </c>
      <c r="P186" s="269">
        <f t="shared" si="26"/>
        <v>0</v>
      </c>
      <c r="Q186" s="269">
        <v>0</v>
      </c>
      <c r="R186" s="269">
        <f t="shared" si="27"/>
        <v>0</v>
      </c>
      <c r="S186" s="269">
        <v>0</v>
      </c>
      <c r="T186" s="270">
        <f t="shared" si="28"/>
        <v>0</v>
      </c>
      <c r="AR186" s="271" t="s">
        <v>371</v>
      </c>
      <c r="AT186" s="271" t="s">
        <v>368</v>
      </c>
      <c r="AU186" s="271" t="s">
        <v>90</v>
      </c>
      <c r="AY186" s="53" t="s">
        <v>366</v>
      </c>
      <c r="BE186" s="179">
        <f t="shared" si="29"/>
        <v>0</v>
      </c>
      <c r="BF186" s="179">
        <f t="shared" si="30"/>
        <v>0</v>
      </c>
      <c r="BG186" s="179">
        <f t="shared" si="31"/>
        <v>0</v>
      </c>
      <c r="BH186" s="179">
        <f t="shared" si="32"/>
        <v>0</v>
      </c>
      <c r="BI186" s="179">
        <f t="shared" si="33"/>
        <v>0</v>
      </c>
      <c r="BJ186" s="53" t="s">
        <v>90</v>
      </c>
      <c r="BK186" s="179">
        <f t="shared" si="34"/>
        <v>0</v>
      </c>
      <c r="BL186" s="53" t="s">
        <v>371</v>
      </c>
      <c r="BM186" s="271" t="s">
        <v>1060</v>
      </c>
    </row>
    <row r="187" spans="2:65" s="74" customFormat="1" ht="24.2" customHeight="1">
      <c r="B187" s="73"/>
      <c r="C187" s="260" t="s">
        <v>627</v>
      </c>
      <c r="D187" s="260" t="s">
        <v>368</v>
      </c>
      <c r="E187" s="261" t="s">
        <v>7710</v>
      </c>
      <c r="F187" s="262" t="s">
        <v>7711</v>
      </c>
      <c r="G187" s="263" t="s">
        <v>487</v>
      </c>
      <c r="H187" s="264">
        <v>5</v>
      </c>
      <c r="I187" s="26"/>
      <c r="J187" s="266">
        <f t="shared" si="25"/>
        <v>0</v>
      </c>
      <c r="K187" s="267"/>
      <c r="L187" s="73"/>
      <c r="M187" s="27" t="s">
        <v>1</v>
      </c>
      <c r="N187" s="233" t="s">
        <v>43</v>
      </c>
      <c r="P187" s="269">
        <f t="shared" si="26"/>
        <v>0</v>
      </c>
      <c r="Q187" s="269">
        <v>0</v>
      </c>
      <c r="R187" s="269">
        <f t="shared" si="27"/>
        <v>0</v>
      </c>
      <c r="S187" s="269">
        <v>0</v>
      </c>
      <c r="T187" s="270">
        <f t="shared" si="28"/>
        <v>0</v>
      </c>
      <c r="AR187" s="271" t="s">
        <v>371</v>
      </c>
      <c r="AT187" s="271" t="s">
        <v>368</v>
      </c>
      <c r="AU187" s="271" t="s">
        <v>90</v>
      </c>
      <c r="AY187" s="53" t="s">
        <v>366</v>
      </c>
      <c r="BE187" s="179">
        <f t="shared" si="29"/>
        <v>0</v>
      </c>
      <c r="BF187" s="179">
        <f t="shared" si="30"/>
        <v>0</v>
      </c>
      <c r="BG187" s="179">
        <f t="shared" si="31"/>
        <v>0</v>
      </c>
      <c r="BH187" s="179">
        <f t="shared" si="32"/>
        <v>0</v>
      </c>
      <c r="BI187" s="179">
        <f t="shared" si="33"/>
        <v>0</v>
      </c>
      <c r="BJ187" s="53" t="s">
        <v>90</v>
      </c>
      <c r="BK187" s="179">
        <f t="shared" si="34"/>
        <v>0</v>
      </c>
      <c r="BL187" s="53" t="s">
        <v>371</v>
      </c>
      <c r="BM187" s="271" t="s">
        <v>1080</v>
      </c>
    </row>
    <row r="188" spans="2:65" s="249" customFormat="1" ht="25.9" customHeight="1">
      <c r="B188" s="248"/>
      <c r="D188" s="250" t="s">
        <v>76</v>
      </c>
      <c r="E188" s="251" t="s">
        <v>4181</v>
      </c>
      <c r="F188" s="251" t="s">
        <v>4182</v>
      </c>
      <c r="J188" s="252">
        <f>BK188</f>
        <v>0</v>
      </c>
      <c r="L188" s="248"/>
      <c r="M188" s="253"/>
      <c r="P188" s="254">
        <f>P189+P217+P269+P341+P344+P410+P425</f>
        <v>0</v>
      </c>
      <c r="R188" s="254">
        <f>R189+R217+R269+R341+R344+R410+R425</f>
        <v>0</v>
      </c>
      <c r="T188" s="255">
        <f>T189+T217+T269+T341+T344+T410+T425</f>
        <v>0</v>
      </c>
      <c r="AR188" s="250" t="s">
        <v>90</v>
      </c>
      <c r="AT188" s="256" t="s">
        <v>76</v>
      </c>
      <c r="AU188" s="256" t="s">
        <v>77</v>
      </c>
      <c r="AY188" s="250" t="s">
        <v>366</v>
      </c>
      <c r="BK188" s="257">
        <f>BK189+BK217+BK269+BK341+BK344+BK410+BK425</f>
        <v>0</v>
      </c>
    </row>
    <row r="189" spans="2:65" s="249" customFormat="1" ht="22.9" customHeight="1">
      <c r="B189" s="248"/>
      <c r="D189" s="250" t="s">
        <v>76</v>
      </c>
      <c r="E189" s="258" t="s">
        <v>4321</v>
      </c>
      <c r="F189" s="258" t="s">
        <v>4322</v>
      </c>
      <c r="J189" s="259">
        <f>BK189</f>
        <v>0</v>
      </c>
      <c r="L189" s="248"/>
      <c r="M189" s="253"/>
      <c r="P189" s="254">
        <f>SUM(P190:P216)</f>
        <v>0</v>
      </c>
      <c r="R189" s="254">
        <f>SUM(R190:R216)</f>
        <v>0</v>
      </c>
      <c r="T189" s="255">
        <f>SUM(T190:T216)</f>
        <v>0</v>
      </c>
      <c r="AR189" s="250" t="s">
        <v>90</v>
      </c>
      <c r="AT189" s="256" t="s">
        <v>76</v>
      </c>
      <c r="AU189" s="256" t="s">
        <v>84</v>
      </c>
      <c r="AY189" s="250" t="s">
        <v>366</v>
      </c>
      <c r="BK189" s="257">
        <f>SUM(BK190:BK216)</f>
        <v>0</v>
      </c>
    </row>
    <row r="190" spans="2:65" s="74" customFormat="1" ht="24.2" customHeight="1">
      <c r="B190" s="73"/>
      <c r="C190" s="260" t="s">
        <v>635</v>
      </c>
      <c r="D190" s="260" t="s">
        <v>368</v>
      </c>
      <c r="E190" s="261" t="s">
        <v>7712</v>
      </c>
      <c r="F190" s="262" t="s">
        <v>7713</v>
      </c>
      <c r="G190" s="263" t="s">
        <v>265</v>
      </c>
      <c r="H190" s="264">
        <v>536</v>
      </c>
      <c r="I190" s="26"/>
      <c r="J190" s="266">
        <f t="shared" ref="J190:J216" si="35">ROUND(I190*H190,2)</f>
        <v>0</v>
      </c>
      <c r="K190" s="267"/>
      <c r="L190" s="73"/>
      <c r="M190" s="27" t="s">
        <v>1</v>
      </c>
      <c r="N190" s="233" t="s">
        <v>43</v>
      </c>
      <c r="P190" s="269">
        <f t="shared" ref="P190:P216" si="36">O190*H190</f>
        <v>0</v>
      </c>
      <c r="Q190" s="269">
        <v>0</v>
      </c>
      <c r="R190" s="269">
        <f t="shared" ref="R190:R216" si="37">Q190*H190</f>
        <v>0</v>
      </c>
      <c r="S190" s="269">
        <v>0</v>
      </c>
      <c r="T190" s="270">
        <f t="shared" ref="T190:T216" si="38">S190*H190</f>
        <v>0</v>
      </c>
      <c r="AR190" s="271" t="s">
        <v>495</v>
      </c>
      <c r="AT190" s="271" t="s">
        <v>368</v>
      </c>
      <c r="AU190" s="271" t="s">
        <v>90</v>
      </c>
      <c r="AY190" s="53" t="s">
        <v>366</v>
      </c>
      <c r="BE190" s="179">
        <f t="shared" ref="BE190:BE216" si="39">IF(N190="základná",J190,0)</f>
        <v>0</v>
      </c>
      <c r="BF190" s="179">
        <f t="shared" ref="BF190:BF216" si="40">IF(N190="znížená",J190,0)</f>
        <v>0</v>
      </c>
      <c r="BG190" s="179">
        <f t="shared" ref="BG190:BG216" si="41">IF(N190="zákl. prenesená",J190,0)</f>
        <v>0</v>
      </c>
      <c r="BH190" s="179">
        <f t="shared" ref="BH190:BH216" si="42">IF(N190="zníž. prenesená",J190,0)</f>
        <v>0</v>
      </c>
      <c r="BI190" s="179">
        <f t="shared" ref="BI190:BI216" si="43">IF(N190="nulová",J190,0)</f>
        <v>0</v>
      </c>
      <c r="BJ190" s="53" t="s">
        <v>90</v>
      </c>
      <c r="BK190" s="179">
        <f t="shared" ref="BK190:BK216" si="44">ROUND(I190*H190,2)</f>
        <v>0</v>
      </c>
      <c r="BL190" s="53" t="s">
        <v>495</v>
      </c>
      <c r="BM190" s="271" t="s">
        <v>1161</v>
      </c>
    </row>
    <row r="191" spans="2:65" s="74" customFormat="1" ht="24.2" customHeight="1">
      <c r="B191" s="73"/>
      <c r="C191" s="260" t="s">
        <v>666</v>
      </c>
      <c r="D191" s="260" t="s">
        <v>368</v>
      </c>
      <c r="E191" s="261" t="s">
        <v>7714</v>
      </c>
      <c r="F191" s="262" t="s">
        <v>7715</v>
      </c>
      <c r="G191" s="263" t="s">
        <v>265</v>
      </c>
      <c r="H191" s="264">
        <v>11</v>
      </c>
      <c r="I191" s="26"/>
      <c r="J191" s="266">
        <f t="shared" si="35"/>
        <v>0</v>
      </c>
      <c r="K191" s="267"/>
      <c r="L191" s="73"/>
      <c r="M191" s="27" t="s">
        <v>1</v>
      </c>
      <c r="N191" s="233" t="s">
        <v>43</v>
      </c>
      <c r="P191" s="269">
        <f t="shared" si="36"/>
        <v>0</v>
      </c>
      <c r="Q191" s="269">
        <v>0</v>
      </c>
      <c r="R191" s="269">
        <f t="shared" si="37"/>
        <v>0</v>
      </c>
      <c r="S191" s="269">
        <v>0</v>
      </c>
      <c r="T191" s="270">
        <f t="shared" si="38"/>
        <v>0</v>
      </c>
      <c r="AR191" s="271" t="s">
        <v>495</v>
      </c>
      <c r="AT191" s="271" t="s">
        <v>368</v>
      </c>
      <c r="AU191" s="271" t="s">
        <v>90</v>
      </c>
      <c r="AY191" s="53" t="s">
        <v>366</v>
      </c>
      <c r="BE191" s="179">
        <f t="shared" si="39"/>
        <v>0</v>
      </c>
      <c r="BF191" s="179">
        <f t="shared" si="40"/>
        <v>0</v>
      </c>
      <c r="BG191" s="179">
        <f t="shared" si="41"/>
        <v>0</v>
      </c>
      <c r="BH191" s="179">
        <f t="shared" si="42"/>
        <v>0</v>
      </c>
      <c r="BI191" s="179">
        <f t="shared" si="43"/>
        <v>0</v>
      </c>
      <c r="BJ191" s="53" t="s">
        <v>90</v>
      </c>
      <c r="BK191" s="179">
        <f t="shared" si="44"/>
        <v>0</v>
      </c>
      <c r="BL191" s="53" t="s">
        <v>495</v>
      </c>
      <c r="BM191" s="271" t="s">
        <v>1264</v>
      </c>
    </row>
    <row r="192" spans="2:65" s="74" customFormat="1" ht="24.2" customHeight="1">
      <c r="B192" s="73"/>
      <c r="C192" s="300" t="s">
        <v>673</v>
      </c>
      <c r="D192" s="300" t="s">
        <v>621</v>
      </c>
      <c r="E192" s="301" t="s">
        <v>7716</v>
      </c>
      <c r="F192" s="302" t="s">
        <v>7717</v>
      </c>
      <c r="G192" s="303" t="s">
        <v>265</v>
      </c>
      <c r="H192" s="304">
        <v>6</v>
      </c>
      <c r="I192" s="28"/>
      <c r="J192" s="306">
        <f t="shared" si="35"/>
        <v>0</v>
      </c>
      <c r="K192" s="307"/>
      <c r="L192" s="308"/>
      <c r="M192" s="29" t="s">
        <v>1</v>
      </c>
      <c r="N192" s="310" t="s">
        <v>43</v>
      </c>
      <c r="P192" s="269">
        <f t="shared" si="36"/>
        <v>0</v>
      </c>
      <c r="Q192" s="269">
        <v>0</v>
      </c>
      <c r="R192" s="269">
        <f t="shared" si="37"/>
        <v>0</v>
      </c>
      <c r="S192" s="269">
        <v>0</v>
      </c>
      <c r="T192" s="270">
        <f t="shared" si="38"/>
        <v>0</v>
      </c>
      <c r="AR192" s="271" t="s">
        <v>608</v>
      </c>
      <c r="AT192" s="271" t="s">
        <v>621</v>
      </c>
      <c r="AU192" s="271" t="s">
        <v>90</v>
      </c>
      <c r="AY192" s="53" t="s">
        <v>366</v>
      </c>
      <c r="BE192" s="179">
        <f t="shared" si="39"/>
        <v>0</v>
      </c>
      <c r="BF192" s="179">
        <f t="shared" si="40"/>
        <v>0</v>
      </c>
      <c r="BG192" s="179">
        <f t="shared" si="41"/>
        <v>0</v>
      </c>
      <c r="BH192" s="179">
        <f t="shared" si="42"/>
        <v>0</v>
      </c>
      <c r="BI192" s="179">
        <f t="shared" si="43"/>
        <v>0</v>
      </c>
      <c r="BJ192" s="53" t="s">
        <v>90</v>
      </c>
      <c r="BK192" s="179">
        <f t="shared" si="44"/>
        <v>0</v>
      </c>
      <c r="BL192" s="53" t="s">
        <v>495</v>
      </c>
      <c r="BM192" s="271" t="s">
        <v>1273</v>
      </c>
    </row>
    <row r="193" spans="2:65" s="74" customFormat="1" ht="24.2" customHeight="1">
      <c r="B193" s="73"/>
      <c r="C193" s="300" t="s">
        <v>680</v>
      </c>
      <c r="D193" s="300" t="s">
        <v>621</v>
      </c>
      <c r="E193" s="301" t="s">
        <v>7718</v>
      </c>
      <c r="F193" s="302" t="s">
        <v>7719</v>
      </c>
      <c r="G193" s="303" t="s">
        <v>265</v>
      </c>
      <c r="H193" s="304">
        <v>200</v>
      </c>
      <c r="I193" s="28"/>
      <c r="J193" s="306">
        <f t="shared" si="35"/>
        <v>0</v>
      </c>
      <c r="K193" s="307"/>
      <c r="L193" s="308"/>
      <c r="M193" s="29" t="s">
        <v>1</v>
      </c>
      <c r="N193" s="310" t="s">
        <v>43</v>
      </c>
      <c r="P193" s="269">
        <f t="shared" si="36"/>
        <v>0</v>
      </c>
      <c r="Q193" s="269">
        <v>0</v>
      </c>
      <c r="R193" s="269">
        <f t="shared" si="37"/>
        <v>0</v>
      </c>
      <c r="S193" s="269">
        <v>0</v>
      </c>
      <c r="T193" s="270">
        <f t="shared" si="38"/>
        <v>0</v>
      </c>
      <c r="AR193" s="271" t="s">
        <v>608</v>
      </c>
      <c r="AT193" s="271" t="s">
        <v>621</v>
      </c>
      <c r="AU193" s="271" t="s">
        <v>90</v>
      </c>
      <c r="AY193" s="53" t="s">
        <v>366</v>
      </c>
      <c r="BE193" s="179">
        <f t="shared" si="39"/>
        <v>0</v>
      </c>
      <c r="BF193" s="179">
        <f t="shared" si="40"/>
        <v>0</v>
      </c>
      <c r="BG193" s="179">
        <f t="shared" si="41"/>
        <v>0</v>
      </c>
      <c r="BH193" s="179">
        <f t="shared" si="42"/>
        <v>0</v>
      </c>
      <c r="BI193" s="179">
        <f t="shared" si="43"/>
        <v>0</v>
      </c>
      <c r="BJ193" s="53" t="s">
        <v>90</v>
      </c>
      <c r="BK193" s="179">
        <f t="shared" si="44"/>
        <v>0</v>
      </c>
      <c r="BL193" s="53" t="s">
        <v>495</v>
      </c>
      <c r="BM193" s="271" t="s">
        <v>1282</v>
      </c>
    </row>
    <row r="194" spans="2:65" s="74" customFormat="1" ht="24.2" customHeight="1">
      <c r="B194" s="73"/>
      <c r="C194" s="300" t="s">
        <v>689</v>
      </c>
      <c r="D194" s="300" t="s">
        <v>621</v>
      </c>
      <c r="E194" s="301" t="s">
        <v>7720</v>
      </c>
      <c r="F194" s="302" t="s">
        <v>7721</v>
      </c>
      <c r="G194" s="303" t="s">
        <v>265</v>
      </c>
      <c r="H194" s="304">
        <v>98</v>
      </c>
      <c r="I194" s="28"/>
      <c r="J194" s="306">
        <f t="shared" si="35"/>
        <v>0</v>
      </c>
      <c r="K194" s="307"/>
      <c r="L194" s="308"/>
      <c r="M194" s="29" t="s">
        <v>1</v>
      </c>
      <c r="N194" s="310" t="s">
        <v>43</v>
      </c>
      <c r="P194" s="269">
        <f t="shared" si="36"/>
        <v>0</v>
      </c>
      <c r="Q194" s="269">
        <v>0</v>
      </c>
      <c r="R194" s="269">
        <f t="shared" si="37"/>
        <v>0</v>
      </c>
      <c r="S194" s="269">
        <v>0</v>
      </c>
      <c r="T194" s="270">
        <f t="shared" si="38"/>
        <v>0</v>
      </c>
      <c r="AR194" s="271" t="s">
        <v>608</v>
      </c>
      <c r="AT194" s="271" t="s">
        <v>621</v>
      </c>
      <c r="AU194" s="271" t="s">
        <v>90</v>
      </c>
      <c r="AY194" s="53" t="s">
        <v>366</v>
      </c>
      <c r="BE194" s="179">
        <f t="shared" si="39"/>
        <v>0</v>
      </c>
      <c r="BF194" s="179">
        <f t="shared" si="40"/>
        <v>0</v>
      </c>
      <c r="BG194" s="179">
        <f t="shared" si="41"/>
        <v>0</v>
      </c>
      <c r="BH194" s="179">
        <f t="shared" si="42"/>
        <v>0</v>
      </c>
      <c r="BI194" s="179">
        <f t="shared" si="43"/>
        <v>0</v>
      </c>
      <c r="BJ194" s="53" t="s">
        <v>90</v>
      </c>
      <c r="BK194" s="179">
        <f t="shared" si="44"/>
        <v>0</v>
      </c>
      <c r="BL194" s="53" t="s">
        <v>495</v>
      </c>
      <c r="BM194" s="271" t="s">
        <v>1303</v>
      </c>
    </row>
    <row r="195" spans="2:65" s="74" customFormat="1" ht="24.2" customHeight="1">
      <c r="B195" s="73"/>
      <c r="C195" s="300" t="s">
        <v>697</v>
      </c>
      <c r="D195" s="300" t="s">
        <v>621</v>
      </c>
      <c r="E195" s="301" t="s">
        <v>7722</v>
      </c>
      <c r="F195" s="302" t="s">
        <v>7723</v>
      </c>
      <c r="G195" s="303" t="s">
        <v>265</v>
      </c>
      <c r="H195" s="304">
        <v>49</v>
      </c>
      <c r="I195" s="28"/>
      <c r="J195" s="306">
        <f t="shared" si="35"/>
        <v>0</v>
      </c>
      <c r="K195" s="307"/>
      <c r="L195" s="308"/>
      <c r="M195" s="29" t="s">
        <v>1</v>
      </c>
      <c r="N195" s="310" t="s">
        <v>43</v>
      </c>
      <c r="P195" s="269">
        <f t="shared" si="36"/>
        <v>0</v>
      </c>
      <c r="Q195" s="269">
        <v>0</v>
      </c>
      <c r="R195" s="269">
        <f t="shared" si="37"/>
        <v>0</v>
      </c>
      <c r="S195" s="269">
        <v>0</v>
      </c>
      <c r="T195" s="270">
        <f t="shared" si="38"/>
        <v>0</v>
      </c>
      <c r="AR195" s="271" t="s">
        <v>608</v>
      </c>
      <c r="AT195" s="271" t="s">
        <v>621</v>
      </c>
      <c r="AU195" s="271" t="s">
        <v>90</v>
      </c>
      <c r="AY195" s="53" t="s">
        <v>366</v>
      </c>
      <c r="BE195" s="179">
        <f t="shared" si="39"/>
        <v>0</v>
      </c>
      <c r="BF195" s="179">
        <f t="shared" si="40"/>
        <v>0</v>
      </c>
      <c r="BG195" s="179">
        <f t="shared" si="41"/>
        <v>0</v>
      </c>
      <c r="BH195" s="179">
        <f t="shared" si="42"/>
        <v>0</v>
      </c>
      <c r="BI195" s="179">
        <f t="shared" si="43"/>
        <v>0</v>
      </c>
      <c r="BJ195" s="53" t="s">
        <v>90</v>
      </c>
      <c r="BK195" s="179">
        <f t="shared" si="44"/>
        <v>0</v>
      </c>
      <c r="BL195" s="53" t="s">
        <v>495</v>
      </c>
      <c r="BM195" s="271" t="s">
        <v>1313</v>
      </c>
    </row>
    <row r="196" spans="2:65" s="74" customFormat="1" ht="24.2" customHeight="1">
      <c r="B196" s="73"/>
      <c r="C196" s="300" t="s">
        <v>707</v>
      </c>
      <c r="D196" s="300" t="s">
        <v>621</v>
      </c>
      <c r="E196" s="301" t="s">
        <v>7724</v>
      </c>
      <c r="F196" s="302" t="s">
        <v>7725</v>
      </c>
      <c r="G196" s="303" t="s">
        <v>265</v>
      </c>
      <c r="H196" s="304">
        <v>74</v>
      </c>
      <c r="I196" s="28"/>
      <c r="J196" s="306">
        <f t="shared" si="35"/>
        <v>0</v>
      </c>
      <c r="K196" s="307"/>
      <c r="L196" s="308"/>
      <c r="M196" s="29" t="s">
        <v>1</v>
      </c>
      <c r="N196" s="310" t="s">
        <v>43</v>
      </c>
      <c r="P196" s="269">
        <f t="shared" si="36"/>
        <v>0</v>
      </c>
      <c r="Q196" s="269">
        <v>0</v>
      </c>
      <c r="R196" s="269">
        <f t="shared" si="37"/>
        <v>0</v>
      </c>
      <c r="S196" s="269">
        <v>0</v>
      </c>
      <c r="T196" s="270">
        <f t="shared" si="38"/>
        <v>0</v>
      </c>
      <c r="AR196" s="271" t="s">
        <v>608</v>
      </c>
      <c r="AT196" s="271" t="s">
        <v>621</v>
      </c>
      <c r="AU196" s="271" t="s">
        <v>90</v>
      </c>
      <c r="AY196" s="53" t="s">
        <v>366</v>
      </c>
      <c r="BE196" s="179">
        <f t="shared" si="39"/>
        <v>0</v>
      </c>
      <c r="BF196" s="179">
        <f t="shared" si="40"/>
        <v>0</v>
      </c>
      <c r="BG196" s="179">
        <f t="shared" si="41"/>
        <v>0</v>
      </c>
      <c r="BH196" s="179">
        <f t="shared" si="42"/>
        <v>0</v>
      </c>
      <c r="BI196" s="179">
        <f t="shared" si="43"/>
        <v>0</v>
      </c>
      <c r="BJ196" s="53" t="s">
        <v>90</v>
      </c>
      <c r="BK196" s="179">
        <f t="shared" si="44"/>
        <v>0</v>
      </c>
      <c r="BL196" s="53" t="s">
        <v>495</v>
      </c>
      <c r="BM196" s="271" t="s">
        <v>1369</v>
      </c>
    </row>
    <row r="197" spans="2:65" s="74" customFormat="1" ht="24.2" customHeight="1">
      <c r="B197" s="73"/>
      <c r="C197" s="300" t="s">
        <v>716</v>
      </c>
      <c r="D197" s="300" t="s">
        <v>621</v>
      </c>
      <c r="E197" s="301" t="s">
        <v>7726</v>
      </c>
      <c r="F197" s="302" t="s">
        <v>7727</v>
      </c>
      <c r="G197" s="303" t="s">
        <v>265</v>
      </c>
      <c r="H197" s="304">
        <v>152</v>
      </c>
      <c r="I197" s="28"/>
      <c r="J197" s="306">
        <f t="shared" si="35"/>
        <v>0</v>
      </c>
      <c r="K197" s="307"/>
      <c r="L197" s="308"/>
      <c r="M197" s="29" t="s">
        <v>1</v>
      </c>
      <c r="N197" s="310" t="s">
        <v>43</v>
      </c>
      <c r="P197" s="269">
        <f t="shared" si="36"/>
        <v>0</v>
      </c>
      <c r="Q197" s="269">
        <v>0</v>
      </c>
      <c r="R197" s="269">
        <f t="shared" si="37"/>
        <v>0</v>
      </c>
      <c r="S197" s="269">
        <v>0</v>
      </c>
      <c r="T197" s="270">
        <f t="shared" si="38"/>
        <v>0</v>
      </c>
      <c r="AR197" s="271" t="s">
        <v>608</v>
      </c>
      <c r="AT197" s="271" t="s">
        <v>621</v>
      </c>
      <c r="AU197" s="271" t="s">
        <v>90</v>
      </c>
      <c r="AY197" s="53" t="s">
        <v>366</v>
      </c>
      <c r="BE197" s="179">
        <f t="shared" si="39"/>
        <v>0</v>
      </c>
      <c r="BF197" s="179">
        <f t="shared" si="40"/>
        <v>0</v>
      </c>
      <c r="BG197" s="179">
        <f t="shared" si="41"/>
        <v>0</v>
      </c>
      <c r="BH197" s="179">
        <f t="shared" si="42"/>
        <v>0</v>
      </c>
      <c r="BI197" s="179">
        <f t="shared" si="43"/>
        <v>0</v>
      </c>
      <c r="BJ197" s="53" t="s">
        <v>90</v>
      </c>
      <c r="BK197" s="179">
        <f t="shared" si="44"/>
        <v>0</v>
      </c>
      <c r="BL197" s="53" t="s">
        <v>495</v>
      </c>
      <c r="BM197" s="271" t="s">
        <v>1382</v>
      </c>
    </row>
    <row r="198" spans="2:65" s="74" customFormat="1" ht="24.2" customHeight="1">
      <c r="B198" s="73"/>
      <c r="C198" s="300" t="s">
        <v>735</v>
      </c>
      <c r="D198" s="300" t="s">
        <v>621</v>
      </c>
      <c r="E198" s="301" t="s">
        <v>7728</v>
      </c>
      <c r="F198" s="302" t="s">
        <v>7729</v>
      </c>
      <c r="G198" s="303" t="s">
        <v>265</v>
      </c>
      <c r="H198" s="304">
        <v>6</v>
      </c>
      <c r="I198" s="28"/>
      <c r="J198" s="306">
        <f t="shared" si="35"/>
        <v>0</v>
      </c>
      <c r="K198" s="307"/>
      <c r="L198" s="308"/>
      <c r="M198" s="29" t="s">
        <v>1</v>
      </c>
      <c r="N198" s="310" t="s">
        <v>43</v>
      </c>
      <c r="P198" s="269">
        <f t="shared" si="36"/>
        <v>0</v>
      </c>
      <c r="Q198" s="269">
        <v>0</v>
      </c>
      <c r="R198" s="269">
        <f t="shared" si="37"/>
        <v>0</v>
      </c>
      <c r="S198" s="269">
        <v>0</v>
      </c>
      <c r="T198" s="270">
        <f t="shared" si="38"/>
        <v>0</v>
      </c>
      <c r="AR198" s="271" t="s">
        <v>608</v>
      </c>
      <c r="AT198" s="271" t="s">
        <v>621</v>
      </c>
      <c r="AU198" s="271" t="s">
        <v>90</v>
      </c>
      <c r="AY198" s="53" t="s">
        <v>366</v>
      </c>
      <c r="BE198" s="179">
        <f t="shared" si="39"/>
        <v>0</v>
      </c>
      <c r="BF198" s="179">
        <f t="shared" si="40"/>
        <v>0</v>
      </c>
      <c r="BG198" s="179">
        <f t="shared" si="41"/>
        <v>0</v>
      </c>
      <c r="BH198" s="179">
        <f t="shared" si="42"/>
        <v>0</v>
      </c>
      <c r="BI198" s="179">
        <f t="shared" si="43"/>
        <v>0</v>
      </c>
      <c r="BJ198" s="53" t="s">
        <v>90</v>
      </c>
      <c r="BK198" s="179">
        <f t="shared" si="44"/>
        <v>0</v>
      </c>
      <c r="BL198" s="53" t="s">
        <v>495</v>
      </c>
      <c r="BM198" s="271" t="s">
        <v>219</v>
      </c>
    </row>
    <row r="199" spans="2:65" s="74" customFormat="1" ht="24.2" customHeight="1">
      <c r="B199" s="73"/>
      <c r="C199" s="260" t="s">
        <v>755</v>
      </c>
      <c r="D199" s="260" t="s">
        <v>368</v>
      </c>
      <c r="E199" s="261" t="s">
        <v>7730</v>
      </c>
      <c r="F199" s="262" t="s">
        <v>7731</v>
      </c>
      <c r="G199" s="263" t="s">
        <v>265</v>
      </c>
      <c r="H199" s="264">
        <v>6</v>
      </c>
      <c r="I199" s="26"/>
      <c r="J199" s="266">
        <f t="shared" si="35"/>
        <v>0</v>
      </c>
      <c r="K199" s="267"/>
      <c r="L199" s="73"/>
      <c r="M199" s="27" t="s">
        <v>1</v>
      </c>
      <c r="N199" s="233" t="s">
        <v>43</v>
      </c>
      <c r="P199" s="269">
        <f t="shared" si="36"/>
        <v>0</v>
      </c>
      <c r="Q199" s="269">
        <v>0</v>
      </c>
      <c r="R199" s="269">
        <f t="shared" si="37"/>
        <v>0</v>
      </c>
      <c r="S199" s="269">
        <v>0</v>
      </c>
      <c r="T199" s="270">
        <f t="shared" si="38"/>
        <v>0</v>
      </c>
      <c r="AR199" s="271" t="s">
        <v>495</v>
      </c>
      <c r="AT199" s="271" t="s">
        <v>368</v>
      </c>
      <c r="AU199" s="271" t="s">
        <v>90</v>
      </c>
      <c r="AY199" s="53" t="s">
        <v>366</v>
      </c>
      <c r="BE199" s="179">
        <f t="shared" si="39"/>
        <v>0</v>
      </c>
      <c r="BF199" s="179">
        <f t="shared" si="40"/>
        <v>0</v>
      </c>
      <c r="BG199" s="179">
        <f t="shared" si="41"/>
        <v>0</v>
      </c>
      <c r="BH199" s="179">
        <f t="shared" si="42"/>
        <v>0</v>
      </c>
      <c r="BI199" s="179">
        <f t="shared" si="43"/>
        <v>0</v>
      </c>
      <c r="BJ199" s="53" t="s">
        <v>90</v>
      </c>
      <c r="BK199" s="179">
        <f t="shared" si="44"/>
        <v>0</v>
      </c>
      <c r="BL199" s="53" t="s">
        <v>495</v>
      </c>
      <c r="BM199" s="271" t="s">
        <v>1401</v>
      </c>
    </row>
    <row r="200" spans="2:65" s="74" customFormat="1" ht="21.75" customHeight="1">
      <c r="B200" s="73"/>
      <c r="C200" s="260" t="s">
        <v>761</v>
      </c>
      <c r="D200" s="260" t="s">
        <v>368</v>
      </c>
      <c r="E200" s="261" t="s">
        <v>7732</v>
      </c>
      <c r="F200" s="262" t="s">
        <v>7733</v>
      </c>
      <c r="G200" s="263" t="s">
        <v>265</v>
      </c>
      <c r="H200" s="264">
        <v>44</v>
      </c>
      <c r="I200" s="26"/>
      <c r="J200" s="266">
        <f t="shared" si="35"/>
        <v>0</v>
      </c>
      <c r="K200" s="267"/>
      <c r="L200" s="73"/>
      <c r="M200" s="27" t="s">
        <v>1</v>
      </c>
      <c r="N200" s="233" t="s">
        <v>43</v>
      </c>
      <c r="P200" s="269">
        <f t="shared" si="36"/>
        <v>0</v>
      </c>
      <c r="Q200" s="269">
        <v>0</v>
      </c>
      <c r="R200" s="269">
        <f t="shared" si="37"/>
        <v>0</v>
      </c>
      <c r="S200" s="269">
        <v>0</v>
      </c>
      <c r="T200" s="270">
        <f t="shared" si="38"/>
        <v>0</v>
      </c>
      <c r="AR200" s="271" t="s">
        <v>495</v>
      </c>
      <c r="AT200" s="271" t="s">
        <v>368</v>
      </c>
      <c r="AU200" s="271" t="s">
        <v>90</v>
      </c>
      <c r="AY200" s="53" t="s">
        <v>366</v>
      </c>
      <c r="BE200" s="179">
        <f t="shared" si="39"/>
        <v>0</v>
      </c>
      <c r="BF200" s="179">
        <f t="shared" si="40"/>
        <v>0</v>
      </c>
      <c r="BG200" s="179">
        <f t="shared" si="41"/>
        <v>0</v>
      </c>
      <c r="BH200" s="179">
        <f t="shared" si="42"/>
        <v>0</v>
      </c>
      <c r="BI200" s="179">
        <f t="shared" si="43"/>
        <v>0</v>
      </c>
      <c r="BJ200" s="53" t="s">
        <v>90</v>
      </c>
      <c r="BK200" s="179">
        <f t="shared" si="44"/>
        <v>0</v>
      </c>
      <c r="BL200" s="53" t="s">
        <v>495</v>
      </c>
      <c r="BM200" s="271" t="s">
        <v>1410</v>
      </c>
    </row>
    <row r="201" spans="2:65" s="74" customFormat="1" ht="24.2" customHeight="1">
      <c r="B201" s="73"/>
      <c r="C201" s="260" t="s">
        <v>768</v>
      </c>
      <c r="D201" s="260" t="s">
        <v>368</v>
      </c>
      <c r="E201" s="261" t="s">
        <v>7734</v>
      </c>
      <c r="F201" s="262" t="s">
        <v>7735</v>
      </c>
      <c r="G201" s="263" t="s">
        <v>265</v>
      </c>
      <c r="H201" s="264">
        <v>146</v>
      </c>
      <c r="I201" s="26"/>
      <c r="J201" s="266">
        <f t="shared" si="35"/>
        <v>0</v>
      </c>
      <c r="K201" s="267"/>
      <c r="L201" s="73"/>
      <c r="M201" s="27" t="s">
        <v>1</v>
      </c>
      <c r="N201" s="233" t="s">
        <v>43</v>
      </c>
      <c r="P201" s="269">
        <f t="shared" si="36"/>
        <v>0</v>
      </c>
      <c r="Q201" s="269">
        <v>0</v>
      </c>
      <c r="R201" s="269">
        <f t="shared" si="37"/>
        <v>0</v>
      </c>
      <c r="S201" s="269">
        <v>0</v>
      </c>
      <c r="T201" s="270">
        <f t="shared" si="38"/>
        <v>0</v>
      </c>
      <c r="AR201" s="271" t="s">
        <v>495</v>
      </c>
      <c r="AT201" s="271" t="s">
        <v>368</v>
      </c>
      <c r="AU201" s="271" t="s">
        <v>90</v>
      </c>
      <c r="AY201" s="53" t="s">
        <v>366</v>
      </c>
      <c r="BE201" s="179">
        <f t="shared" si="39"/>
        <v>0</v>
      </c>
      <c r="BF201" s="179">
        <f t="shared" si="40"/>
        <v>0</v>
      </c>
      <c r="BG201" s="179">
        <f t="shared" si="41"/>
        <v>0</v>
      </c>
      <c r="BH201" s="179">
        <f t="shared" si="42"/>
        <v>0</v>
      </c>
      <c r="BI201" s="179">
        <f t="shared" si="43"/>
        <v>0</v>
      </c>
      <c r="BJ201" s="53" t="s">
        <v>90</v>
      </c>
      <c r="BK201" s="179">
        <f t="shared" si="44"/>
        <v>0</v>
      </c>
      <c r="BL201" s="53" t="s">
        <v>495</v>
      </c>
      <c r="BM201" s="271" t="s">
        <v>1425</v>
      </c>
    </row>
    <row r="202" spans="2:65" s="74" customFormat="1" ht="33" customHeight="1">
      <c r="B202" s="73"/>
      <c r="C202" s="300" t="s">
        <v>783</v>
      </c>
      <c r="D202" s="300" t="s">
        <v>621</v>
      </c>
      <c r="E202" s="301" t="s">
        <v>7736</v>
      </c>
      <c r="F202" s="302" t="s">
        <v>7737</v>
      </c>
      <c r="G202" s="303" t="s">
        <v>265</v>
      </c>
      <c r="H202" s="304">
        <v>60</v>
      </c>
      <c r="I202" s="28"/>
      <c r="J202" s="306">
        <f t="shared" si="35"/>
        <v>0</v>
      </c>
      <c r="K202" s="307"/>
      <c r="L202" s="308"/>
      <c r="M202" s="29" t="s">
        <v>1</v>
      </c>
      <c r="N202" s="310" t="s">
        <v>43</v>
      </c>
      <c r="P202" s="269">
        <f t="shared" si="36"/>
        <v>0</v>
      </c>
      <c r="Q202" s="269">
        <v>0</v>
      </c>
      <c r="R202" s="269">
        <f t="shared" si="37"/>
        <v>0</v>
      </c>
      <c r="S202" s="269">
        <v>0</v>
      </c>
      <c r="T202" s="270">
        <f t="shared" si="38"/>
        <v>0</v>
      </c>
      <c r="AR202" s="271" t="s">
        <v>608</v>
      </c>
      <c r="AT202" s="271" t="s">
        <v>621</v>
      </c>
      <c r="AU202" s="271" t="s">
        <v>90</v>
      </c>
      <c r="AY202" s="53" t="s">
        <v>366</v>
      </c>
      <c r="BE202" s="179">
        <f t="shared" si="39"/>
        <v>0</v>
      </c>
      <c r="BF202" s="179">
        <f t="shared" si="40"/>
        <v>0</v>
      </c>
      <c r="BG202" s="179">
        <f t="shared" si="41"/>
        <v>0</v>
      </c>
      <c r="BH202" s="179">
        <f t="shared" si="42"/>
        <v>0</v>
      </c>
      <c r="BI202" s="179">
        <f t="shared" si="43"/>
        <v>0</v>
      </c>
      <c r="BJ202" s="53" t="s">
        <v>90</v>
      </c>
      <c r="BK202" s="179">
        <f t="shared" si="44"/>
        <v>0</v>
      </c>
      <c r="BL202" s="53" t="s">
        <v>495</v>
      </c>
      <c r="BM202" s="271" t="s">
        <v>1437</v>
      </c>
    </row>
    <row r="203" spans="2:65" s="74" customFormat="1" ht="24.2" customHeight="1">
      <c r="B203" s="73"/>
      <c r="C203" s="300" t="s">
        <v>826</v>
      </c>
      <c r="D203" s="300" t="s">
        <v>621</v>
      </c>
      <c r="E203" s="301" t="s">
        <v>7738</v>
      </c>
      <c r="F203" s="302" t="s">
        <v>7739</v>
      </c>
      <c r="G203" s="303" t="s">
        <v>265</v>
      </c>
      <c r="H203" s="304">
        <v>7</v>
      </c>
      <c r="I203" s="28"/>
      <c r="J203" s="306">
        <f t="shared" si="35"/>
        <v>0</v>
      </c>
      <c r="K203" s="307"/>
      <c r="L203" s="308"/>
      <c r="M203" s="29" t="s">
        <v>1</v>
      </c>
      <c r="N203" s="310" t="s">
        <v>43</v>
      </c>
      <c r="P203" s="269">
        <f t="shared" si="36"/>
        <v>0</v>
      </c>
      <c r="Q203" s="269">
        <v>0</v>
      </c>
      <c r="R203" s="269">
        <f t="shared" si="37"/>
        <v>0</v>
      </c>
      <c r="S203" s="269">
        <v>0</v>
      </c>
      <c r="T203" s="270">
        <f t="shared" si="38"/>
        <v>0</v>
      </c>
      <c r="AR203" s="271" t="s">
        <v>608</v>
      </c>
      <c r="AT203" s="271" t="s">
        <v>621</v>
      </c>
      <c r="AU203" s="271" t="s">
        <v>90</v>
      </c>
      <c r="AY203" s="53" t="s">
        <v>366</v>
      </c>
      <c r="BE203" s="179">
        <f t="shared" si="39"/>
        <v>0</v>
      </c>
      <c r="BF203" s="179">
        <f t="shared" si="40"/>
        <v>0</v>
      </c>
      <c r="BG203" s="179">
        <f t="shared" si="41"/>
        <v>0</v>
      </c>
      <c r="BH203" s="179">
        <f t="shared" si="42"/>
        <v>0</v>
      </c>
      <c r="BI203" s="179">
        <f t="shared" si="43"/>
        <v>0</v>
      </c>
      <c r="BJ203" s="53" t="s">
        <v>90</v>
      </c>
      <c r="BK203" s="179">
        <f t="shared" si="44"/>
        <v>0</v>
      </c>
      <c r="BL203" s="53" t="s">
        <v>495</v>
      </c>
      <c r="BM203" s="271" t="s">
        <v>1457</v>
      </c>
    </row>
    <row r="204" spans="2:65" s="74" customFormat="1" ht="24.2" customHeight="1">
      <c r="B204" s="73"/>
      <c r="C204" s="300" t="s">
        <v>866</v>
      </c>
      <c r="D204" s="300" t="s">
        <v>621</v>
      </c>
      <c r="E204" s="301" t="s">
        <v>7740</v>
      </c>
      <c r="F204" s="302" t="s">
        <v>7741</v>
      </c>
      <c r="G204" s="303" t="s">
        <v>265</v>
      </c>
      <c r="H204" s="304">
        <v>24</v>
      </c>
      <c r="I204" s="28"/>
      <c r="J204" s="306">
        <f t="shared" si="35"/>
        <v>0</v>
      </c>
      <c r="K204" s="307"/>
      <c r="L204" s="308"/>
      <c r="M204" s="29" t="s">
        <v>1</v>
      </c>
      <c r="N204" s="310" t="s">
        <v>43</v>
      </c>
      <c r="P204" s="269">
        <f t="shared" si="36"/>
        <v>0</v>
      </c>
      <c r="Q204" s="269">
        <v>0</v>
      </c>
      <c r="R204" s="269">
        <f t="shared" si="37"/>
        <v>0</v>
      </c>
      <c r="S204" s="269">
        <v>0</v>
      </c>
      <c r="T204" s="270">
        <f t="shared" si="38"/>
        <v>0</v>
      </c>
      <c r="AR204" s="271" t="s">
        <v>608</v>
      </c>
      <c r="AT204" s="271" t="s">
        <v>621</v>
      </c>
      <c r="AU204" s="271" t="s">
        <v>90</v>
      </c>
      <c r="AY204" s="53" t="s">
        <v>366</v>
      </c>
      <c r="BE204" s="179">
        <f t="shared" si="39"/>
        <v>0</v>
      </c>
      <c r="BF204" s="179">
        <f t="shared" si="40"/>
        <v>0</v>
      </c>
      <c r="BG204" s="179">
        <f t="shared" si="41"/>
        <v>0</v>
      </c>
      <c r="BH204" s="179">
        <f t="shared" si="42"/>
        <v>0</v>
      </c>
      <c r="BI204" s="179">
        <f t="shared" si="43"/>
        <v>0</v>
      </c>
      <c r="BJ204" s="53" t="s">
        <v>90</v>
      </c>
      <c r="BK204" s="179">
        <f t="shared" si="44"/>
        <v>0</v>
      </c>
      <c r="BL204" s="53" t="s">
        <v>495</v>
      </c>
      <c r="BM204" s="271" t="s">
        <v>1467</v>
      </c>
    </row>
    <row r="205" spans="2:65" s="74" customFormat="1" ht="24.2" customHeight="1">
      <c r="B205" s="73"/>
      <c r="C205" s="300" t="s">
        <v>870</v>
      </c>
      <c r="D205" s="300" t="s">
        <v>621</v>
      </c>
      <c r="E205" s="301" t="s">
        <v>7742</v>
      </c>
      <c r="F205" s="302" t="s">
        <v>7743</v>
      </c>
      <c r="G205" s="303" t="s">
        <v>265</v>
      </c>
      <c r="H205" s="304">
        <v>20</v>
      </c>
      <c r="I205" s="28"/>
      <c r="J205" s="306">
        <f t="shared" si="35"/>
        <v>0</v>
      </c>
      <c r="K205" s="307"/>
      <c r="L205" s="308"/>
      <c r="M205" s="29" t="s">
        <v>1</v>
      </c>
      <c r="N205" s="310" t="s">
        <v>43</v>
      </c>
      <c r="P205" s="269">
        <f t="shared" si="36"/>
        <v>0</v>
      </c>
      <c r="Q205" s="269">
        <v>0</v>
      </c>
      <c r="R205" s="269">
        <f t="shared" si="37"/>
        <v>0</v>
      </c>
      <c r="S205" s="269">
        <v>0</v>
      </c>
      <c r="T205" s="270">
        <f t="shared" si="38"/>
        <v>0</v>
      </c>
      <c r="AR205" s="271" t="s">
        <v>608</v>
      </c>
      <c r="AT205" s="271" t="s">
        <v>621</v>
      </c>
      <c r="AU205" s="271" t="s">
        <v>90</v>
      </c>
      <c r="AY205" s="53" t="s">
        <v>366</v>
      </c>
      <c r="BE205" s="179">
        <f t="shared" si="39"/>
        <v>0</v>
      </c>
      <c r="BF205" s="179">
        <f t="shared" si="40"/>
        <v>0</v>
      </c>
      <c r="BG205" s="179">
        <f t="shared" si="41"/>
        <v>0</v>
      </c>
      <c r="BH205" s="179">
        <f t="shared" si="42"/>
        <v>0</v>
      </c>
      <c r="BI205" s="179">
        <f t="shared" si="43"/>
        <v>0</v>
      </c>
      <c r="BJ205" s="53" t="s">
        <v>90</v>
      </c>
      <c r="BK205" s="179">
        <f t="shared" si="44"/>
        <v>0</v>
      </c>
      <c r="BL205" s="53" t="s">
        <v>495</v>
      </c>
      <c r="BM205" s="271" t="s">
        <v>1481</v>
      </c>
    </row>
    <row r="206" spans="2:65" s="74" customFormat="1" ht="33" customHeight="1">
      <c r="B206" s="73"/>
      <c r="C206" s="300" t="s">
        <v>882</v>
      </c>
      <c r="D206" s="300" t="s">
        <v>621</v>
      </c>
      <c r="E206" s="301" t="s">
        <v>7744</v>
      </c>
      <c r="F206" s="302" t="s">
        <v>7745</v>
      </c>
      <c r="G206" s="303" t="s">
        <v>265</v>
      </c>
      <c r="H206" s="304">
        <v>52</v>
      </c>
      <c r="I206" s="28"/>
      <c r="J206" s="306">
        <f t="shared" si="35"/>
        <v>0</v>
      </c>
      <c r="K206" s="307"/>
      <c r="L206" s="308"/>
      <c r="M206" s="29" t="s">
        <v>1</v>
      </c>
      <c r="N206" s="310" t="s">
        <v>43</v>
      </c>
      <c r="P206" s="269">
        <f t="shared" si="36"/>
        <v>0</v>
      </c>
      <c r="Q206" s="269">
        <v>0</v>
      </c>
      <c r="R206" s="269">
        <f t="shared" si="37"/>
        <v>0</v>
      </c>
      <c r="S206" s="269">
        <v>0</v>
      </c>
      <c r="T206" s="270">
        <f t="shared" si="38"/>
        <v>0</v>
      </c>
      <c r="AR206" s="271" t="s">
        <v>608</v>
      </c>
      <c r="AT206" s="271" t="s">
        <v>621</v>
      </c>
      <c r="AU206" s="271" t="s">
        <v>90</v>
      </c>
      <c r="AY206" s="53" t="s">
        <v>366</v>
      </c>
      <c r="BE206" s="179">
        <f t="shared" si="39"/>
        <v>0</v>
      </c>
      <c r="BF206" s="179">
        <f t="shared" si="40"/>
        <v>0</v>
      </c>
      <c r="BG206" s="179">
        <f t="shared" si="41"/>
        <v>0</v>
      </c>
      <c r="BH206" s="179">
        <f t="shared" si="42"/>
        <v>0</v>
      </c>
      <c r="BI206" s="179">
        <f t="shared" si="43"/>
        <v>0</v>
      </c>
      <c r="BJ206" s="53" t="s">
        <v>90</v>
      </c>
      <c r="BK206" s="179">
        <f t="shared" si="44"/>
        <v>0</v>
      </c>
      <c r="BL206" s="53" t="s">
        <v>495</v>
      </c>
      <c r="BM206" s="271" t="s">
        <v>1491</v>
      </c>
    </row>
    <row r="207" spans="2:65" s="74" customFormat="1" ht="33" customHeight="1">
      <c r="B207" s="73"/>
      <c r="C207" s="300" t="s">
        <v>890</v>
      </c>
      <c r="D207" s="300" t="s">
        <v>621</v>
      </c>
      <c r="E207" s="301" t="s">
        <v>7746</v>
      </c>
      <c r="F207" s="302" t="s">
        <v>7747</v>
      </c>
      <c r="G207" s="303" t="s">
        <v>265</v>
      </c>
      <c r="H207" s="304">
        <v>27</v>
      </c>
      <c r="I207" s="28"/>
      <c r="J207" s="306">
        <f t="shared" si="35"/>
        <v>0</v>
      </c>
      <c r="K207" s="307"/>
      <c r="L207" s="308"/>
      <c r="M207" s="29" t="s">
        <v>1</v>
      </c>
      <c r="N207" s="310" t="s">
        <v>43</v>
      </c>
      <c r="P207" s="269">
        <f t="shared" si="36"/>
        <v>0</v>
      </c>
      <c r="Q207" s="269">
        <v>0</v>
      </c>
      <c r="R207" s="269">
        <f t="shared" si="37"/>
        <v>0</v>
      </c>
      <c r="S207" s="269">
        <v>0</v>
      </c>
      <c r="T207" s="270">
        <f t="shared" si="38"/>
        <v>0</v>
      </c>
      <c r="AR207" s="271" t="s">
        <v>608</v>
      </c>
      <c r="AT207" s="271" t="s">
        <v>621</v>
      </c>
      <c r="AU207" s="271" t="s">
        <v>90</v>
      </c>
      <c r="AY207" s="53" t="s">
        <v>366</v>
      </c>
      <c r="BE207" s="179">
        <f t="shared" si="39"/>
        <v>0</v>
      </c>
      <c r="BF207" s="179">
        <f t="shared" si="40"/>
        <v>0</v>
      </c>
      <c r="BG207" s="179">
        <f t="shared" si="41"/>
        <v>0</v>
      </c>
      <c r="BH207" s="179">
        <f t="shared" si="42"/>
        <v>0</v>
      </c>
      <c r="BI207" s="179">
        <f t="shared" si="43"/>
        <v>0</v>
      </c>
      <c r="BJ207" s="53" t="s">
        <v>90</v>
      </c>
      <c r="BK207" s="179">
        <f t="shared" si="44"/>
        <v>0</v>
      </c>
      <c r="BL207" s="53" t="s">
        <v>495</v>
      </c>
      <c r="BM207" s="271" t="s">
        <v>1500</v>
      </c>
    </row>
    <row r="208" spans="2:65" s="74" customFormat="1" ht="24.2" customHeight="1">
      <c r="B208" s="73"/>
      <c r="C208" s="300" t="s">
        <v>899</v>
      </c>
      <c r="D208" s="300" t="s">
        <v>621</v>
      </c>
      <c r="E208" s="301" t="s">
        <v>7748</v>
      </c>
      <c r="F208" s="302" t="s">
        <v>7749</v>
      </c>
      <c r="G208" s="303" t="s">
        <v>265</v>
      </c>
      <c r="H208" s="304">
        <v>2</v>
      </c>
      <c r="I208" s="28"/>
      <c r="J208" s="306">
        <f t="shared" si="35"/>
        <v>0</v>
      </c>
      <c r="K208" s="307"/>
      <c r="L208" s="308"/>
      <c r="M208" s="29" t="s">
        <v>1</v>
      </c>
      <c r="N208" s="310" t="s">
        <v>43</v>
      </c>
      <c r="P208" s="269">
        <f t="shared" si="36"/>
        <v>0</v>
      </c>
      <c r="Q208" s="269">
        <v>0</v>
      </c>
      <c r="R208" s="269">
        <f t="shared" si="37"/>
        <v>0</v>
      </c>
      <c r="S208" s="269">
        <v>0</v>
      </c>
      <c r="T208" s="270">
        <f t="shared" si="38"/>
        <v>0</v>
      </c>
      <c r="AR208" s="271" t="s">
        <v>608</v>
      </c>
      <c r="AT208" s="271" t="s">
        <v>621</v>
      </c>
      <c r="AU208" s="271" t="s">
        <v>90</v>
      </c>
      <c r="AY208" s="53" t="s">
        <v>366</v>
      </c>
      <c r="BE208" s="179">
        <f t="shared" si="39"/>
        <v>0</v>
      </c>
      <c r="BF208" s="179">
        <f t="shared" si="40"/>
        <v>0</v>
      </c>
      <c r="BG208" s="179">
        <f t="shared" si="41"/>
        <v>0</v>
      </c>
      <c r="BH208" s="179">
        <f t="shared" si="42"/>
        <v>0</v>
      </c>
      <c r="BI208" s="179">
        <f t="shared" si="43"/>
        <v>0</v>
      </c>
      <c r="BJ208" s="53" t="s">
        <v>90</v>
      </c>
      <c r="BK208" s="179">
        <f t="shared" si="44"/>
        <v>0</v>
      </c>
      <c r="BL208" s="53" t="s">
        <v>495</v>
      </c>
      <c r="BM208" s="271" t="s">
        <v>1508</v>
      </c>
    </row>
    <row r="209" spans="2:65" s="74" customFormat="1" ht="24.2" customHeight="1">
      <c r="B209" s="73"/>
      <c r="C209" s="260" t="s">
        <v>904</v>
      </c>
      <c r="D209" s="260" t="s">
        <v>368</v>
      </c>
      <c r="E209" s="261" t="s">
        <v>7750</v>
      </c>
      <c r="F209" s="262" t="s">
        <v>7751</v>
      </c>
      <c r="G209" s="263" t="s">
        <v>265</v>
      </c>
      <c r="H209" s="264">
        <v>2</v>
      </c>
      <c r="I209" s="26"/>
      <c r="J209" s="266">
        <f t="shared" si="35"/>
        <v>0</v>
      </c>
      <c r="K209" s="267"/>
      <c r="L209" s="73"/>
      <c r="M209" s="27" t="s">
        <v>1</v>
      </c>
      <c r="N209" s="233" t="s">
        <v>43</v>
      </c>
      <c r="P209" s="269">
        <f t="shared" si="36"/>
        <v>0</v>
      </c>
      <c r="Q209" s="269">
        <v>0</v>
      </c>
      <c r="R209" s="269">
        <f t="shared" si="37"/>
        <v>0</v>
      </c>
      <c r="S209" s="269">
        <v>0</v>
      </c>
      <c r="T209" s="270">
        <f t="shared" si="38"/>
        <v>0</v>
      </c>
      <c r="AR209" s="271" t="s">
        <v>495</v>
      </c>
      <c r="AT209" s="271" t="s">
        <v>368</v>
      </c>
      <c r="AU209" s="271" t="s">
        <v>90</v>
      </c>
      <c r="AY209" s="53" t="s">
        <v>366</v>
      </c>
      <c r="BE209" s="179">
        <f t="shared" si="39"/>
        <v>0</v>
      </c>
      <c r="BF209" s="179">
        <f t="shared" si="40"/>
        <v>0</v>
      </c>
      <c r="BG209" s="179">
        <f t="shared" si="41"/>
        <v>0</v>
      </c>
      <c r="BH209" s="179">
        <f t="shared" si="42"/>
        <v>0</v>
      </c>
      <c r="BI209" s="179">
        <f t="shared" si="43"/>
        <v>0</v>
      </c>
      <c r="BJ209" s="53" t="s">
        <v>90</v>
      </c>
      <c r="BK209" s="179">
        <f t="shared" si="44"/>
        <v>0</v>
      </c>
      <c r="BL209" s="53" t="s">
        <v>495</v>
      </c>
      <c r="BM209" s="271" t="s">
        <v>1516</v>
      </c>
    </row>
    <row r="210" spans="2:65" s="74" customFormat="1" ht="16.5" customHeight="1">
      <c r="B210" s="73"/>
      <c r="C210" s="300" t="s">
        <v>912</v>
      </c>
      <c r="D210" s="300" t="s">
        <v>621</v>
      </c>
      <c r="E210" s="301" t="s">
        <v>7752</v>
      </c>
      <c r="F210" s="302" t="s">
        <v>7753</v>
      </c>
      <c r="G210" s="303" t="s">
        <v>630</v>
      </c>
      <c r="H210" s="304">
        <v>2</v>
      </c>
      <c r="I210" s="28"/>
      <c r="J210" s="306">
        <f t="shared" si="35"/>
        <v>0</v>
      </c>
      <c r="K210" s="307"/>
      <c r="L210" s="308"/>
      <c r="M210" s="29" t="s">
        <v>1</v>
      </c>
      <c r="N210" s="310" t="s">
        <v>43</v>
      </c>
      <c r="P210" s="269">
        <f t="shared" si="36"/>
        <v>0</v>
      </c>
      <c r="Q210" s="269">
        <v>0</v>
      </c>
      <c r="R210" s="269">
        <f t="shared" si="37"/>
        <v>0</v>
      </c>
      <c r="S210" s="269">
        <v>0</v>
      </c>
      <c r="T210" s="270">
        <f t="shared" si="38"/>
        <v>0</v>
      </c>
      <c r="AR210" s="271" t="s">
        <v>608</v>
      </c>
      <c r="AT210" s="271" t="s">
        <v>621</v>
      </c>
      <c r="AU210" s="271" t="s">
        <v>90</v>
      </c>
      <c r="AY210" s="53" t="s">
        <v>366</v>
      </c>
      <c r="BE210" s="179">
        <f t="shared" si="39"/>
        <v>0</v>
      </c>
      <c r="BF210" s="179">
        <f t="shared" si="40"/>
        <v>0</v>
      </c>
      <c r="BG210" s="179">
        <f t="shared" si="41"/>
        <v>0</v>
      </c>
      <c r="BH210" s="179">
        <f t="shared" si="42"/>
        <v>0</v>
      </c>
      <c r="BI210" s="179">
        <f t="shared" si="43"/>
        <v>0</v>
      </c>
      <c r="BJ210" s="53" t="s">
        <v>90</v>
      </c>
      <c r="BK210" s="179">
        <f t="shared" si="44"/>
        <v>0</v>
      </c>
      <c r="BL210" s="53" t="s">
        <v>495</v>
      </c>
      <c r="BM210" s="271" t="s">
        <v>1525</v>
      </c>
    </row>
    <row r="211" spans="2:65" s="74" customFormat="1" ht="16.5" customHeight="1">
      <c r="B211" s="73"/>
      <c r="C211" s="300" t="s">
        <v>919</v>
      </c>
      <c r="D211" s="300" t="s">
        <v>621</v>
      </c>
      <c r="E211" s="301" t="s">
        <v>7754</v>
      </c>
      <c r="F211" s="302" t="s">
        <v>7755</v>
      </c>
      <c r="G211" s="303" t="s">
        <v>630</v>
      </c>
      <c r="H211" s="304">
        <v>2</v>
      </c>
      <c r="I211" s="28"/>
      <c r="J211" s="306">
        <f t="shared" si="35"/>
        <v>0</v>
      </c>
      <c r="K211" s="307"/>
      <c r="L211" s="308"/>
      <c r="M211" s="29" t="s">
        <v>1</v>
      </c>
      <c r="N211" s="310" t="s">
        <v>43</v>
      </c>
      <c r="P211" s="269">
        <f t="shared" si="36"/>
        <v>0</v>
      </c>
      <c r="Q211" s="269">
        <v>0</v>
      </c>
      <c r="R211" s="269">
        <f t="shared" si="37"/>
        <v>0</v>
      </c>
      <c r="S211" s="269">
        <v>0</v>
      </c>
      <c r="T211" s="270">
        <f t="shared" si="38"/>
        <v>0</v>
      </c>
      <c r="AR211" s="271" t="s">
        <v>608</v>
      </c>
      <c r="AT211" s="271" t="s">
        <v>621</v>
      </c>
      <c r="AU211" s="271" t="s">
        <v>90</v>
      </c>
      <c r="AY211" s="53" t="s">
        <v>366</v>
      </c>
      <c r="BE211" s="179">
        <f t="shared" si="39"/>
        <v>0</v>
      </c>
      <c r="BF211" s="179">
        <f t="shared" si="40"/>
        <v>0</v>
      </c>
      <c r="BG211" s="179">
        <f t="shared" si="41"/>
        <v>0</v>
      </c>
      <c r="BH211" s="179">
        <f t="shared" si="42"/>
        <v>0</v>
      </c>
      <c r="BI211" s="179">
        <f t="shared" si="43"/>
        <v>0</v>
      </c>
      <c r="BJ211" s="53" t="s">
        <v>90</v>
      </c>
      <c r="BK211" s="179">
        <f t="shared" si="44"/>
        <v>0</v>
      </c>
      <c r="BL211" s="53" t="s">
        <v>495</v>
      </c>
      <c r="BM211" s="271" t="s">
        <v>1534</v>
      </c>
    </row>
    <row r="212" spans="2:65" s="74" customFormat="1" ht="16.5" customHeight="1">
      <c r="B212" s="73"/>
      <c r="C212" s="300" t="s">
        <v>925</v>
      </c>
      <c r="D212" s="300" t="s">
        <v>621</v>
      </c>
      <c r="E212" s="301" t="s">
        <v>7756</v>
      </c>
      <c r="F212" s="302" t="s">
        <v>7757</v>
      </c>
      <c r="G212" s="303" t="s">
        <v>630</v>
      </c>
      <c r="H212" s="304">
        <v>4</v>
      </c>
      <c r="I212" s="28"/>
      <c r="J212" s="306">
        <f t="shared" si="35"/>
        <v>0</v>
      </c>
      <c r="K212" s="307"/>
      <c r="L212" s="308"/>
      <c r="M212" s="29" t="s">
        <v>1</v>
      </c>
      <c r="N212" s="310" t="s">
        <v>43</v>
      </c>
      <c r="P212" s="269">
        <f t="shared" si="36"/>
        <v>0</v>
      </c>
      <c r="Q212" s="269">
        <v>0</v>
      </c>
      <c r="R212" s="269">
        <f t="shared" si="37"/>
        <v>0</v>
      </c>
      <c r="S212" s="269">
        <v>0</v>
      </c>
      <c r="T212" s="270">
        <f t="shared" si="38"/>
        <v>0</v>
      </c>
      <c r="AR212" s="271" t="s">
        <v>608</v>
      </c>
      <c r="AT212" s="271" t="s">
        <v>621</v>
      </c>
      <c r="AU212" s="271" t="s">
        <v>90</v>
      </c>
      <c r="AY212" s="53" t="s">
        <v>366</v>
      </c>
      <c r="BE212" s="179">
        <f t="shared" si="39"/>
        <v>0</v>
      </c>
      <c r="BF212" s="179">
        <f t="shared" si="40"/>
        <v>0</v>
      </c>
      <c r="BG212" s="179">
        <f t="shared" si="41"/>
        <v>0</v>
      </c>
      <c r="BH212" s="179">
        <f t="shared" si="42"/>
        <v>0</v>
      </c>
      <c r="BI212" s="179">
        <f t="shared" si="43"/>
        <v>0</v>
      </c>
      <c r="BJ212" s="53" t="s">
        <v>90</v>
      </c>
      <c r="BK212" s="179">
        <f t="shared" si="44"/>
        <v>0</v>
      </c>
      <c r="BL212" s="53" t="s">
        <v>495</v>
      </c>
      <c r="BM212" s="271" t="s">
        <v>1543</v>
      </c>
    </row>
    <row r="213" spans="2:65" s="74" customFormat="1" ht="24.2" customHeight="1">
      <c r="B213" s="73"/>
      <c r="C213" s="300" t="s">
        <v>932</v>
      </c>
      <c r="D213" s="300" t="s">
        <v>621</v>
      </c>
      <c r="E213" s="301" t="s">
        <v>7758</v>
      </c>
      <c r="F213" s="302" t="s">
        <v>7759</v>
      </c>
      <c r="G213" s="303" t="s">
        <v>630</v>
      </c>
      <c r="H213" s="304">
        <v>2</v>
      </c>
      <c r="I213" s="28"/>
      <c r="J213" s="306">
        <f t="shared" si="35"/>
        <v>0</v>
      </c>
      <c r="K213" s="307"/>
      <c r="L213" s="308"/>
      <c r="M213" s="29" t="s">
        <v>1</v>
      </c>
      <c r="N213" s="310" t="s">
        <v>43</v>
      </c>
      <c r="P213" s="269">
        <f t="shared" si="36"/>
        <v>0</v>
      </c>
      <c r="Q213" s="269">
        <v>0</v>
      </c>
      <c r="R213" s="269">
        <f t="shared" si="37"/>
        <v>0</v>
      </c>
      <c r="S213" s="269">
        <v>0</v>
      </c>
      <c r="T213" s="270">
        <f t="shared" si="38"/>
        <v>0</v>
      </c>
      <c r="AR213" s="271" t="s">
        <v>608</v>
      </c>
      <c r="AT213" s="271" t="s">
        <v>621</v>
      </c>
      <c r="AU213" s="271" t="s">
        <v>90</v>
      </c>
      <c r="AY213" s="53" t="s">
        <v>366</v>
      </c>
      <c r="BE213" s="179">
        <f t="shared" si="39"/>
        <v>0</v>
      </c>
      <c r="BF213" s="179">
        <f t="shared" si="40"/>
        <v>0</v>
      </c>
      <c r="BG213" s="179">
        <f t="shared" si="41"/>
        <v>0</v>
      </c>
      <c r="BH213" s="179">
        <f t="shared" si="42"/>
        <v>0</v>
      </c>
      <c r="BI213" s="179">
        <f t="shared" si="43"/>
        <v>0</v>
      </c>
      <c r="BJ213" s="53" t="s">
        <v>90</v>
      </c>
      <c r="BK213" s="179">
        <f t="shared" si="44"/>
        <v>0</v>
      </c>
      <c r="BL213" s="53" t="s">
        <v>495</v>
      </c>
      <c r="BM213" s="271" t="s">
        <v>1553</v>
      </c>
    </row>
    <row r="214" spans="2:65" s="74" customFormat="1" ht="16.5" customHeight="1">
      <c r="B214" s="73"/>
      <c r="C214" s="300" t="s">
        <v>937</v>
      </c>
      <c r="D214" s="300" t="s">
        <v>621</v>
      </c>
      <c r="E214" s="301" t="s">
        <v>7760</v>
      </c>
      <c r="F214" s="302" t="s">
        <v>7761</v>
      </c>
      <c r="G214" s="303" t="s">
        <v>630</v>
      </c>
      <c r="H214" s="304">
        <v>3</v>
      </c>
      <c r="I214" s="28"/>
      <c r="J214" s="306">
        <f t="shared" si="35"/>
        <v>0</v>
      </c>
      <c r="K214" s="307"/>
      <c r="L214" s="308"/>
      <c r="M214" s="29" t="s">
        <v>1</v>
      </c>
      <c r="N214" s="310" t="s">
        <v>43</v>
      </c>
      <c r="P214" s="269">
        <f t="shared" si="36"/>
        <v>0</v>
      </c>
      <c r="Q214" s="269">
        <v>0</v>
      </c>
      <c r="R214" s="269">
        <f t="shared" si="37"/>
        <v>0</v>
      </c>
      <c r="S214" s="269">
        <v>0</v>
      </c>
      <c r="T214" s="270">
        <f t="shared" si="38"/>
        <v>0</v>
      </c>
      <c r="AR214" s="271" t="s">
        <v>608</v>
      </c>
      <c r="AT214" s="271" t="s">
        <v>621</v>
      </c>
      <c r="AU214" s="271" t="s">
        <v>90</v>
      </c>
      <c r="AY214" s="53" t="s">
        <v>366</v>
      </c>
      <c r="BE214" s="179">
        <f t="shared" si="39"/>
        <v>0</v>
      </c>
      <c r="BF214" s="179">
        <f t="shared" si="40"/>
        <v>0</v>
      </c>
      <c r="BG214" s="179">
        <f t="shared" si="41"/>
        <v>0</v>
      </c>
      <c r="BH214" s="179">
        <f t="shared" si="42"/>
        <v>0</v>
      </c>
      <c r="BI214" s="179">
        <f t="shared" si="43"/>
        <v>0</v>
      </c>
      <c r="BJ214" s="53" t="s">
        <v>90</v>
      </c>
      <c r="BK214" s="179">
        <f t="shared" si="44"/>
        <v>0</v>
      </c>
      <c r="BL214" s="53" t="s">
        <v>495</v>
      </c>
      <c r="BM214" s="271" t="s">
        <v>1561</v>
      </c>
    </row>
    <row r="215" spans="2:65" s="74" customFormat="1" ht="16.5" customHeight="1">
      <c r="B215" s="73"/>
      <c r="C215" s="300" t="s">
        <v>942</v>
      </c>
      <c r="D215" s="300" t="s">
        <v>621</v>
      </c>
      <c r="E215" s="301" t="s">
        <v>7762</v>
      </c>
      <c r="F215" s="302" t="s">
        <v>7763</v>
      </c>
      <c r="G215" s="303" t="s">
        <v>630</v>
      </c>
      <c r="H215" s="304">
        <v>5</v>
      </c>
      <c r="I215" s="28"/>
      <c r="J215" s="306">
        <f t="shared" si="35"/>
        <v>0</v>
      </c>
      <c r="K215" s="307"/>
      <c r="L215" s="308"/>
      <c r="M215" s="29" t="s">
        <v>1</v>
      </c>
      <c r="N215" s="310" t="s">
        <v>43</v>
      </c>
      <c r="P215" s="269">
        <f t="shared" si="36"/>
        <v>0</v>
      </c>
      <c r="Q215" s="269">
        <v>0</v>
      </c>
      <c r="R215" s="269">
        <f t="shared" si="37"/>
        <v>0</v>
      </c>
      <c r="S215" s="269">
        <v>0</v>
      </c>
      <c r="T215" s="270">
        <f t="shared" si="38"/>
        <v>0</v>
      </c>
      <c r="AR215" s="271" t="s">
        <v>608</v>
      </c>
      <c r="AT215" s="271" t="s">
        <v>621</v>
      </c>
      <c r="AU215" s="271" t="s">
        <v>90</v>
      </c>
      <c r="AY215" s="53" t="s">
        <v>366</v>
      </c>
      <c r="BE215" s="179">
        <f t="shared" si="39"/>
        <v>0</v>
      </c>
      <c r="BF215" s="179">
        <f t="shared" si="40"/>
        <v>0</v>
      </c>
      <c r="BG215" s="179">
        <f t="shared" si="41"/>
        <v>0</v>
      </c>
      <c r="BH215" s="179">
        <f t="shared" si="42"/>
        <v>0</v>
      </c>
      <c r="BI215" s="179">
        <f t="shared" si="43"/>
        <v>0</v>
      </c>
      <c r="BJ215" s="53" t="s">
        <v>90</v>
      </c>
      <c r="BK215" s="179">
        <f t="shared" si="44"/>
        <v>0</v>
      </c>
      <c r="BL215" s="53" t="s">
        <v>495</v>
      </c>
      <c r="BM215" s="271" t="s">
        <v>1570</v>
      </c>
    </row>
    <row r="216" spans="2:65" s="74" customFormat="1" ht="24.2" customHeight="1">
      <c r="B216" s="73"/>
      <c r="C216" s="260" t="s">
        <v>947</v>
      </c>
      <c r="D216" s="260" t="s">
        <v>368</v>
      </c>
      <c r="E216" s="261" t="s">
        <v>7764</v>
      </c>
      <c r="F216" s="262" t="s">
        <v>4371</v>
      </c>
      <c r="G216" s="263" t="s">
        <v>487</v>
      </c>
      <c r="H216" s="264">
        <v>0.17100000000000001</v>
      </c>
      <c r="I216" s="26"/>
      <c r="J216" s="266">
        <f t="shared" si="35"/>
        <v>0</v>
      </c>
      <c r="K216" s="267"/>
      <c r="L216" s="73"/>
      <c r="M216" s="27" t="s">
        <v>1</v>
      </c>
      <c r="N216" s="233" t="s">
        <v>43</v>
      </c>
      <c r="P216" s="269">
        <f t="shared" si="36"/>
        <v>0</v>
      </c>
      <c r="Q216" s="269">
        <v>0</v>
      </c>
      <c r="R216" s="269">
        <f t="shared" si="37"/>
        <v>0</v>
      </c>
      <c r="S216" s="269">
        <v>0</v>
      </c>
      <c r="T216" s="270">
        <f t="shared" si="38"/>
        <v>0</v>
      </c>
      <c r="AR216" s="271" t="s">
        <v>495</v>
      </c>
      <c r="AT216" s="271" t="s">
        <v>368</v>
      </c>
      <c r="AU216" s="271" t="s">
        <v>90</v>
      </c>
      <c r="AY216" s="53" t="s">
        <v>366</v>
      </c>
      <c r="BE216" s="179">
        <f t="shared" si="39"/>
        <v>0</v>
      </c>
      <c r="BF216" s="179">
        <f t="shared" si="40"/>
        <v>0</v>
      </c>
      <c r="BG216" s="179">
        <f t="shared" si="41"/>
        <v>0</v>
      </c>
      <c r="BH216" s="179">
        <f t="shared" si="42"/>
        <v>0</v>
      </c>
      <c r="BI216" s="179">
        <f t="shared" si="43"/>
        <v>0</v>
      </c>
      <c r="BJ216" s="53" t="s">
        <v>90</v>
      </c>
      <c r="BK216" s="179">
        <f t="shared" si="44"/>
        <v>0</v>
      </c>
      <c r="BL216" s="53" t="s">
        <v>495</v>
      </c>
      <c r="BM216" s="271" t="s">
        <v>1578</v>
      </c>
    </row>
    <row r="217" spans="2:65" s="249" customFormat="1" ht="22.9" customHeight="1">
      <c r="B217" s="248"/>
      <c r="D217" s="250" t="s">
        <v>76</v>
      </c>
      <c r="E217" s="258" t="s">
        <v>7765</v>
      </c>
      <c r="F217" s="258" t="s">
        <v>7766</v>
      </c>
      <c r="J217" s="259">
        <f>BK217</f>
        <v>0</v>
      </c>
      <c r="L217" s="248"/>
      <c r="M217" s="253"/>
      <c r="P217" s="254">
        <f>SUM(P218:P268)</f>
        <v>0</v>
      </c>
      <c r="R217" s="254">
        <f>SUM(R218:R268)</f>
        <v>0</v>
      </c>
      <c r="T217" s="255">
        <f>SUM(T218:T268)</f>
        <v>0</v>
      </c>
      <c r="AR217" s="250" t="s">
        <v>90</v>
      </c>
      <c r="AT217" s="256" t="s">
        <v>76</v>
      </c>
      <c r="AU217" s="256" t="s">
        <v>84</v>
      </c>
      <c r="AY217" s="250" t="s">
        <v>366</v>
      </c>
      <c r="BK217" s="257">
        <f>SUM(BK218:BK268)</f>
        <v>0</v>
      </c>
    </row>
    <row r="218" spans="2:65" s="74" customFormat="1" ht="21.75" customHeight="1">
      <c r="B218" s="73"/>
      <c r="C218" s="260" t="s">
        <v>953</v>
      </c>
      <c r="D218" s="260" t="s">
        <v>368</v>
      </c>
      <c r="E218" s="261" t="s">
        <v>7767</v>
      </c>
      <c r="F218" s="262" t="s">
        <v>7768</v>
      </c>
      <c r="G218" s="263" t="s">
        <v>265</v>
      </c>
      <c r="H218" s="264">
        <v>40</v>
      </c>
      <c r="I218" s="26"/>
      <c r="J218" s="266">
        <f t="shared" ref="J218:J249" si="45">ROUND(I218*H218,2)</f>
        <v>0</v>
      </c>
      <c r="K218" s="267"/>
      <c r="L218" s="73"/>
      <c r="M218" s="27" t="s">
        <v>1</v>
      </c>
      <c r="N218" s="233" t="s">
        <v>43</v>
      </c>
      <c r="P218" s="269">
        <f t="shared" ref="P218:P249" si="46">O218*H218</f>
        <v>0</v>
      </c>
      <c r="Q218" s="269">
        <v>0</v>
      </c>
      <c r="R218" s="269">
        <f t="shared" ref="R218:R249" si="47">Q218*H218</f>
        <v>0</v>
      </c>
      <c r="S218" s="269">
        <v>0</v>
      </c>
      <c r="T218" s="270">
        <f t="shared" ref="T218:T249" si="48">S218*H218</f>
        <v>0</v>
      </c>
      <c r="AR218" s="271" t="s">
        <v>495</v>
      </c>
      <c r="AT218" s="271" t="s">
        <v>368</v>
      </c>
      <c r="AU218" s="271" t="s">
        <v>90</v>
      </c>
      <c r="AY218" s="53" t="s">
        <v>366</v>
      </c>
      <c r="BE218" s="179">
        <f t="shared" ref="BE218:BE249" si="49">IF(N218="základná",J218,0)</f>
        <v>0</v>
      </c>
      <c r="BF218" s="179">
        <f t="shared" ref="BF218:BF249" si="50">IF(N218="znížená",J218,0)</f>
        <v>0</v>
      </c>
      <c r="BG218" s="179">
        <f t="shared" ref="BG218:BG249" si="51">IF(N218="zákl. prenesená",J218,0)</f>
        <v>0</v>
      </c>
      <c r="BH218" s="179">
        <f t="shared" ref="BH218:BH249" si="52">IF(N218="zníž. prenesená",J218,0)</f>
        <v>0</v>
      </c>
      <c r="BI218" s="179">
        <f t="shared" ref="BI218:BI249" si="53">IF(N218="nulová",J218,0)</f>
        <v>0</v>
      </c>
      <c r="BJ218" s="53" t="s">
        <v>90</v>
      </c>
      <c r="BK218" s="179">
        <f t="shared" ref="BK218:BK249" si="54">ROUND(I218*H218,2)</f>
        <v>0</v>
      </c>
      <c r="BL218" s="53" t="s">
        <v>495</v>
      </c>
      <c r="BM218" s="271" t="s">
        <v>1588</v>
      </c>
    </row>
    <row r="219" spans="2:65" s="74" customFormat="1" ht="21.75" customHeight="1">
      <c r="B219" s="73"/>
      <c r="C219" s="260" t="s">
        <v>1003</v>
      </c>
      <c r="D219" s="260" t="s">
        <v>368</v>
      </c>
      <c r="E219" s="261" t="s">
        <v>7769</v>
      </c>
      <c r="F219" s="262" t="s">
        <v>7770</v>
      </c>
      <c r="G219" s="263" t="s">
        <v>265</v>
      </c>
      <c r="H219" s="264">
        <v>5</v>
      </c>
      <c r="I219" s="26"/>
      <c r="J219" s="266">
        <f t="shared" si="45"/>
        <v>0</v>
      </c>
      <c r="K219" s="267"/>
      <c r="L219" s="73"/>
      <c r="M219" s="27" t="s">
        <v>1</v>
      </c>
      <c r="N219" s="233" t="s">
        <v>43</v>
      </c>
      <c r="P219" s="269">
        <f t="shared" si="46"/>
        <v>0</v>
      </c>
      <c r="Q219" s="269">
        <v>0</v>
      </c>
      <c r="R219" s="269">
        <f t="shared" si="47"/>
        <v>0</v>
      </c>
      <c r="S219" s="269">
        <v>0</v>
      </c>
      <c r="T219" s="270">
        <f t="shared" si="48"/>
        <v>0</v>
      </c>
      <c r="AR219" s="271" t="s">
        <v>495</v>
      </c>
      <c r="AT219" s="271" t="s">
        <v>368</v>
      </c>
      <c r="AU219" s="271" t="s">
        <v>90</v>
      </c>
      <c r="AY219" s="53" t="s">
        <v>366</v>
      </c>
      <c r="BE219" s="179">
        <f t="shared" si="49"/>
        <v>0</v>
      </c>
      <c r="BF219" s="179">
        <f t="shared" si="50"/>
        <v>0</v>
      </c>
      <c r="BG219" s="179">
        <f t="shared" si="51"/>
        <v>0</v>
      </c>
      <c r="BH219" s="179">
        <f t="shared" si="52"/>
        <v>0</v>
      </c>
      <c r="BI219" s="179">
        <f t="shared" si="53"/>
        <v>0</v>
      </c>
      <c r="BJ219" s="53" t="s">
        <v>90</v>
      </c>
      <c r="BK219" s="179">
        <f t="shared" si="54"/>
        <v>0</v>
      </c>
      <c r="BL219" s="53" t="s">
        <v>495</v>
      </c>
      <c r="BM219" s="271" t="s">
        <v>1620</v>
      </c>
    </row>
    <row r="220" spans="2:65" s="74" customFormat="1" ht="21.75" customHeight="1">
      <c r="B220" s="73"/>
      <c r="C220" s="260" t="s">
        <v>1019</v>
      </c>
      <c r="D220" s="260" t="s">
        <v>368</v>
      </c>
      <c r="E220" s="261" t="s">
        <v>7771</v>
      </c>
      <c r="F220" s="262" t="s">
        <v>7772</v>
      </c>
      <c r="G220" s="263" t="s">
        <v>265</v>
      </c>
      <c r="H220" s="264">
        <v>35</v>
      </c>
      <c r="I220" s="26"/>
      <c r="J220" s="266">
        <f t="shared" si="45"/>
        <v>0</v>
      </c>
      <c r="K220" s="267"/>
      <c r="L220" s="73"/>
      <c r="M220" s="27" t="s">
        <v>1</v>
      </c>
      <c r="N220" s="233" t="s">
        <v>43</v>
      </c>
      <c r="P220" s="269">
        <f t="shared" si="46"/>
        <v>0</v>
      </c>
      <c r="Q220" s="269">
        <v>0</v>
      </c>
      <c r="R220" s="269">
        <f t="shared" si="47"/>
        <v>0</v>
      </c>
      <c r="S220" s="269">
        <v>0</v>
      </c>
      <c r="T220" s="270">
        <f t="shared" si="48"/>
        <v>0</v>
      </c>
      <c r="AR220" s="271" t="s">
        <v>495</v>
      </c>
      <c r="AT220" s="271" t="s">
        <v>368</v>
      </c>
      <c r="AU220" s="271" t="s">
        <v>90</v>
      </c>
      <c r="AY220" s="53" t="s">
        <v>366</v>
      </c>
      <c r="BE220" s="179">
        <f t="shared" si="49"/>
        <v>0</v>
      </c>
      <c r="BF220" s="179">
        <f t="shared" si="50"/>
        <v>0</v>
      </c>
      <c r="BG220" s="179">
        <f t="shared" si="51"/>
        <v>0</v>
      </c>
      <c r="BH220" s="179">
        <f t="shared" si="52"/>
        <v>0</v>
      </c>
      <c r="BI220" s="179">
        <f t="shared" si="53"/>
        <v>0</v>
      </c>
      <c r="BJ220" s="53" t="s">
        <v>90</v>
      </c>
      <c r="BK220" s="179">
        <f t="shared" si="54"/>
        <v>0</v>
      </c>
      <c r="BL220" s="53" t="s">
        <v>495</v>
      </c>
      <c r="BM220" s="271" t="s">
        <v>1887</v>
      </c>
    </row>
    <row r="221" spans="2:65" s="74" customFormat="1" ht="21.75" customHeight="1">
      <c r="B221" s="73"/>
      <c r="C221" s="300" t="s">
        <v>1027</v>
      </c>
      <c r="D221" s="300" t="s">
        <v>621</v>
      </c>
      <c r="E221" s="301" t="s">
        <v>7773</v>
      </c>
      <c r="F221" s="302" t="s">
        <v>7774</v>
      </c>
      <c r="G221" s="303" t="s">
        <v>265</v>
      </c>
      <c r="H221" s="304">
        <v>41</v>
      </c>
      <c r="I221" s="28"/>
      <c r="J221" s="306">
        <f t="shared" si="45"/>
        <v>0</v>
      </c>
      <c r="K221" s="307"/>
      <c r="L221" s="308"/>
      <c r="M221" s="29" t="s">
        <v>1</v>
      </c>
      <c r="N221" s="310" t="s">
        <v>43</v>
      </c>
      <c r="P221" s="269">
        <f t="shared" si="46"/>
        <v>0</v>
      </c>
      <c r="Q221" s="269">
        <v>0</v>
      </c>
      <c r="R221" s="269">
        <f t="shared" si="47"/>
        <v>0</v>
      </c>
      <c r="S221" s="269">
        <v>0</v>
      </c>
      <c r="T221" s="270">
        <f t="shared" si="48"/>
        <v>0</v>
      </c>
      <c r="AR221" s="271" t="s">
        <v>608</v>
      </c>
      <c r="AT221" s="271" t="s">
        <v>621</v>
      </c>
      <c r="AU221" s="271" t="s">
        <v>90</v>
      </c>
      <c r="AY221" s="53" t="s">
        <v>366</v>
      </c>
      <c r="BE221" s="179">
        <f t="shared" si="49"/>
        <v>0</v>
      </c>
      <c r="BF221" s="179">
        <f t="shared" si="50"/>
        <v>0</v>
      </c>
      <c r="BG221" s="179">
        <f t="shared" si="51"/>
        <v>0</v>
      </c>
      <c r="BH221" s="179">
        <f t="shared" si="52"/>
        <v>0</v>
      </c>
      <c r="BI221" s="179">
        <f t="shared" si="53"/>
        <v>0</v>
      </c>
      <c r="BJ221" s="53" t="s">
        <v>90</v>
      </c>
      <c r="BK221" s="179">
        <f t="shared" si="54"/>
        <v>0</v>
      </c>
      <c r="BL221" s="53" t="s">
        <v>495</v>
      </c>
      <c r="BM221" s="271" t="s">
        <v>2024</v>
      </c>
    </row>
    <row r="222" spans="2:65" s="74" customFormat="1" ht="21.75" customHeight="1">
      <c r="B222" s="73"/>
      <c r="C222" s="300" t="s">
        <v>1046</v>
      </c>
      <c r="D222" s="300" t="s">
        <v>621</v>
      </c>
      <c r="E222" s="301" t="s">
        <v>7775</v>
      </c>
      <c r="F222" s="302" t="s">
        <v>7776</v>
      </c>
      <c r="G222" s="303" t="s">
        <v>265</v>
      </c>
      <c r="H222" s="304">
        <v>2</v>
      </c>
      <c r="I222" s="28"/>
      <c r="J222" s="306">
        <f t="shared" si="45"/>
        <v>0</v>
      </c>
      <c r="K222" s="307"/>
      <c r="L222" s="308"/>
      <c r="M222" s="29" t="s">
        <v>1</v>
      </c>
      <c r="N222" s="310" t="s">
        <v>43</v>
      </c>
      <c r="P222" s="269">
        <f t="shared" si="46"/>
        <v>0</v>
      </c>
      <c r="Q222" s="269">
        <v>0</v>
      </c>
      <c r="R222" s="269">
        <f t="shared" si="47"/>
        <v>0</v>
      </c>
      <c r="S222" s="269">
        <v>0</v>
      </c>
      <c r="T222" s="270">
        <f t="shared" si="48"/>
        <v>0</v>
      </c>
      <c r="AR222" s="271" t="s">
        <v>608</v>
      </c>
      <c r="AT222" s="271" t="s">
        <v>621</v>
      </c>
      <c r="AU222" s="271" t="s">
        <v>90</v>
      </c>
      <c r="AY222" s="53" t="s">
        <v>366</v>
      </c>
      <c r="BE222" s="179">
        <f t="shared" si="49"/>
        <v>0</v>
      </c>
      <c r="BF222" s="179">
        <f t="shared" si="50"/>
        <v>0</v>
      </c>
      <c r="BG222" s="179">
        <f t="shared" si="51"/>
        <v>0</v>
      </c>
      <c r="BH222" s="179">
        <f t="shared" si="52"/>
        <v>0</v>
      </c>
      <c r="BI222" s="179">
        <f t="shared" si="53"/>
        <v>0</v>
      </c>
      <c r="BJ222" s="53" t="s">
        <v>90</v>
      </c>
      <c r="BK222" s="179">
        <f t="shared" si="54"/>
        <v>0</v>
      </c>
      <c r="BL222" s="53" t="s">
        <v>495</v>
      </c>
      <c r="BM222" s="271" t="s">
        <v>2123</v>
      </c>
    </row>
    <row r="223" spans="2:65" s="74" customFormat="1" ht="21.75" customHeight="1">
      <c r="B223" s="73"/>
      <c r="C223" s="300" t="s">
        <v>1060</v>
      </c>
      <c r="D223" s="300" t="s">
        <v>621</v>
      </c>
      <c r="E223" s="301" t="s">
        <v>7777</v>
      </c>
      <c r="F223" s="302" t="s">
        <v>7778</v>
      </c>
      <c r="G223" s="303" t="s">
        <v>265</v>
      </c>
      <c r="H223" s="304">
        <v>49</v>
      </c>
      <c r="I223" s="28"/>
      <c r="J223" s="306">
        <f t="shared" si="45"/>
        <v>0</v>
      </c>
      <c r="K223" s="307"/>
      <c r="L223" s="308"/>
      <c r="M223" s="29" t="s">
        <v>1</v>
      </c>
      <c r="N223" s="310" t="s">
        <v>43</v>
      </c>
      <c r="P223" s="269">
        <f t="shared" si="46"/>
        <v>0</v>
      </c>
      <c r="Q223" s="269">
        <v>0</v>
      </c>
      <c r="R223" s="269">
        <f t="shared" si="47"/>
        <v>0</v>
      </c>
      <c r="S223" s="269">
        <v>0</v>
      </c>
      <c r="T223" s="270">
        <f t="shared" si="48"/>
        <v>0</v>
      </c>
      <c r="AR223" s="271" t="s">
        <v>608</v>
      </c>
      <c r="AT223" s="271" t="s">
        <v>621</v>
      </c>
      <c r="AU223" s="271" t="s">
        <v>90</v>
      </c>
      <c r="AY223" s="53" t="s">
        <v>366</v>
      </c>
      <c r="BE223" s="179">
        <f t="shared" si="49"/>
        <v>0</v>
      </c>
      <c r="BF223" s="179">
        <f t="shared" si="50"/>
        <v>0</v>
      </c>
      <c r="BG223" s="179">
        <f t="shared" si="51"/>
        <v>0</v>
      </c>
      <c r="BH223" s="179">
        <f t="shared" si="52"/>
        <v>0</v>
      </c>
      <c r="BI223" s="179">
        <f t="shared" si="53"/>
        <v>0</v>
      </c>
      <c r="BJ223" s="53" t="s">
        <v>90</v>
      </c>
      <c r="BK223" s="179">
        <f t="shared" si="54"/>
        <v>0</v>
      </c>
      <c r="BL223" s="53" t="s">
        <v>495</v>
      </c>
      <c r="BM223" s="271" t="s">
        <v>2336</v>
      </c>
    </row>
    <row r="224" spans="2:65" s="74" customFormat="1" ht="24.2" customHeight="1">
      <c r="B224" s="73"/>
      <c r="C224" s="300" t="s">
        <v>1068</v>
      </c>
      <c r="D224" s="300" t="s">
        <v>621</v>
      </c>
      <c r="E224" s="301" t="s">
        <v>7779</v>
      </c>
      <c r="F224" s="302" t="s">
        <v>7780</v>
      </c>
      <c r="G224" s="303" t="s">
        <v>265</v>
      </c>
      <c r="H224" s="304">
        <v>213</v>
      </c>
      <c r="I224" s="28"/>
      <c r="J224" s="306">
        <f t="shared" si="45"/>
        <v>0</v>
      </c>
      <c r="K224" s="307"/>
      <c r="L224" s="308"/>
      <c r="M224" s="29" t="s">
        <v>1</v>
      </c>
      <c r="N224" s="310" t="s">
        <v>43</v>
      </c>
      <c r="P224" s="269">
        <f t="shared" si="46"/>
        <v>0</v>
      </c>
      <c r="Q224" s="269">
        <v>0</v>
      </c>
      <c r="R224" s="269">
        <f t="shared" si="47"/>
        <v>0</v>
      </c>
      <c r="S224" s="269">
        <v>0</v>
      </c>
      <c r="T224" s="270">
        <f t="shared" si="48"/>
        <v>0</v>
      </c>
      <c r="AR224" s="271" t="s">
        <v>608</v>
      </c>
      <c r="AT224" s="271" t="s">
        <v>621</v>
      </c>
      <c r="AU224" s="271" t="s">
        <v>90</v>
      </c>
      <c r="AY224" s="53" t="s">
        <v>366</v>
      </c>
      <c r="BE224" s="179">
        <f t="shared" si="49"/>
        <v>0</v>
      </c>
      <c r="BF224" s="179">
        <f t="shared" si="50"/>
        <v>0</v>
      </c>
      <c r="BG224" s="179">
        <f t="shared" si="51"/>
        <v>0</v>
      </c>
      <c r="BH224" s="179">
        <f t="shared" si="52"/>
        <v>0</v>
      </c>
      <c r="BI224" s="179">
        <f t="shared" si="53"/>
        <v>0</v>
      </c>
      <c r="BJ224" s="53" t="s">
        <v>90</v>
      </c>
      <c r="BK224" s="179">
        <f t="shared" si="54"/>
        <v>0</v>
      </c>
      <c r="BL224" s="53" t="s">
        <v>495</v>
      </c>
      <c r="BM224" s="271" t="s">
        <v>1380</v>
      </c>
    </row>
    <row r="225" spans="2:65" s="74" customFormat="1" ht="24.2" customHeight="1">
      <c r="B225" s="73"/>
      <c r="C225" s="300" t="s">
        <v>1080</v>
      </c>
      <c r="D225" s="300" t="s">
        <v>621</v>
      </c>
      <c r="E225" s="301" t="s">
        <v>7781</v>
      </c>
      <c r="F225" s="302" t="s">
        <v>7782</v>
      </c>
      <c r="G225" s="303" t="s">
        <v>265</v>
      </c>
      <c r="H225" s="304">
        <v>36</v>
      </c>
      <c r="I225" s="28"/>
      <c r="J225" s="306">
        <f t="shared" si="45"/>
        <v>0</v>
      </c>
      <c r="K225" s="307"/>
      <c r="L225" s="308"/>
      <c r="M225" s="29" t="s">
        <v>1</v>
      </c>
      <c r="N225" s="310" t="s">
        <v>43</v>
      </c>
      <c r="P225" s="269">
        <f t="shared" si="46"/>
        <v>0</v>
      </c>
      <c r="Q225" s="269">
        <v>0</v>
      </c>
      <c r="R225" s="269">
        <f t="shared" si="47"/>
        <v>0</v>
      </c>
      <c r="S225" s="269">
        <v>0</v>
      </c>
      <c r="T225" s="270">
        <f t="shared" si="48"/>
        <v>0</v>
      </c>
      <c r="AR225" s="271" t="s">
        <v>608</v>
      </c>
      <c r="AT225" s="271" t="s">
        <v>621</v>
      </c>
      <c r="AU225" s="271" t="s">
        <v>90</v>
      </c>
      <c r="AY225" s="53" t="s">
        <v>366</v>
      </c>
      <c r="BE225" s="179">
        <f t="shared" si="49"/>
        <v>0</v>
      </c>
      <c r="BF225" s="179">
        <f t="shared" si="50"/>
        <v>0</v>
      </c>
      <c r="BG225" s="179">
        <f t="shared" si="51"/>
        <v>0</v>
      </c>
      <c r="BH225" s="179">
        <f t="shared" si="52"/>
        <v>0</v>
      </c>
      <c r="BI225" s="179">
        <f t="shared" si="53"/>
        <v>0</v>
      </c>
      <c r="BJ225" s="53" t="s">
        <v>90</v>
      </c>
      <c r="BK225" s="179">
        <f t="shared" si="54"/>
        <v>0</v>
      </c>
      <c r="BL225" s="53" t="s">
        <v>495</v>
      </c>
      <c r="BM225" s="271" t="s">
        <v>2358</v>
      </c>
    </row>
    <row r="226" spans="2:65" s="74" customFormat="1" ht="24.2" customHeight="1">
      <c r="B226" s="73"/>
      <c r="C226" s="260" t="s">
        <v>1146</v>
      </c>
      <c r="D226" s="260" t="s">
        <v>368</v>
      </c>
      <c r="E226" s="261" t="s">
        <v>7783</v>
      </c>
      <c r="F226" s="262" t="s">
        <v>7784</v>
      </c>
      <c r="G226" s="263" t="s">
        <v>630</v>
      </c>
      <c r="H226" s="264">
        <v>2</v>
      </c>
      <c r="I226" s="26"/>
      <c r="J226" s="266">
        <f t="shared" si="45"/>
        <v>0</v>
      </c>
      <c r="K226" s="267"/>
      <c r="L226" s="73"/>
      <c r="M226" s="27" t="s">
        <v>1</v>
      </c>
      <c r="N226" s="233" t="s">
        <v>43</v>
      </c>
      <c r="P226" s="269">
        <f t="shared" si="46"/>
        <v>0</v>
      </c>
      <c r="Q226" s="269">
        <v>0</v>
      </c>
      <c r="R226" s="269">
        <f t="shared" si="47"/>
        <v>0</v>
      </c>
      <c r="S226" s="269">
        <v>0</v>
      </c>
      <c r="T226" s="270">
        <f t="shared" si="48"/>
        <v>0</v>
      </c>
      <c r="AR226" s="271" t="s">
        <v>495</v>
      </c>
      <c r="AT226" s="271" t="s">
        <v>368</v>
      </c>
      <c r="AU226" s="271" t="s">
        <v>90</v>
      </c>
      <c r="AY226" s="53" t="s">
        <v>366</v>
      </c>
      <c r="BE226" s="179">
        <f t="shared" si="49"/>
        <v>0</v>
      </c>
      <c r="BF226" s="179">
        <f t="shared" si="50"/>
        <v>0</v>
      </c>
      <c r="BG226" s="179">
        <f t="shared" si="51"/>
        <v>0</v>
      </c>
      <c r="BH226" s="179">
        <f t="shared" si="52"/>
        <v>0</v>
      </c>
      <c r="BI226" s="179">
        <f t="shared" si="53"/>
        <v>0</v>
      </c>
      <c r="BJ226" s="53" t="s">
        <v>90</v>
      </c>
      <c r="BK226" s="179">
        <f t="shared" si="54"/>
        <v>0</v>
      </c>
      <c r="BL226" s="53" t="s">
        <v>495</v>
      </c>
      <c r="BM226" s="271" t="s">
        <v>2431</v>
      </c>
    </row>
    <row r="227" spans="2:65" s="74" customFormat="1" ht="24.2" customHeight="1">
      <c r="B227" s="73"/>
      <c r="C227" s="300" t="s">
        <v>1161</v>
      </c>
      <c r="D227" s="300" t="s">
        <v>621</v>
      </c>
      <c r="E227" s="301" t="s">
        <v>7785</v>
      </c>
      <c r="F227" s="302" t="s">
        <v>7786</v>
      </c>
      <c r="G227" s="303" t="s">
        <v>630</v>
      </c>
      <c r="H227" s="304">
        <v>2</v>
      </c>
      <c r="I227" s="28"/>
      <c r="J227" s="306">
        <f t="shared" si="45"/>
        <v>0</v>
      </c>
      <c r="K227" s="307"/>
      <c r="L227" s="308"/>
      <c r="M227" s="29" t="s">
        <v>1</v>
      </c>
      <c r="N227" s="310" t="s">
        <v>43</v>
      </c>
      <c r="P227" s="269">
        <f t="shared" si="46"/>
        <v>0</v>
      </c>
      <c r="Q227" s="269">
        <v>0</v>
      </c>
      <c r="R227" s="269">
        <f t="shared" si="47"/>
        <v>0</v>
      </c>
      <c r="S227" s="269">
        <v>0</v>
      </c>
      <c r="T227" s="270">
        <f t="shared" si="48"/>
        <v>0</v>
      </c>
      <c r="AR227" s="271" t="s">
        <v>608</v>
      </c>
      <c r="AT227" s="271" t="s">
        <v>621</v>
      </c>
      <c r="AU227" s="271" t="s">
        <v>90</v>
      </c>
      <c r="AY227" s="53" t="s">
        <v>366</v>
      </c>
      <c r="BE227" s="179">
        <f t="shared" si="49"/>
        <v>0</v>
      </c>
      <c r="BF227" s="179">
        <f t="shared" si="50"/>
        <v>0</v>
      </c>
      <c r="BG227" s="179">
        <f t="shared" si="51"/>
        <v>0</v>
      </c>
      <c r="BH227" s="179">
        <f t="shared" si="52"/>
        <v>0</v>
      </c>
      <c r="BI227" s="179">
        <f t="shared" si="53"/>
        <v>0</v>
      </c>
      <c r="BJ227" s="53" t="s">
        <v>90</v>
      </c>
      <c r="BK227" s="179">
        <f t="shared" si="54"/>
        <v>0</v>
      </c>
      <c r="BL227" s="53" t="s">
        <v>495</v>
      </c>
      <c r="BM227" s="271" t="s">
        <v>2451</v>
      </c>
    </row>
    <row r="228" spans="2:65" s="74" customFormat="1" ht="24.2" customHeight="1">
      <c r="B228" s="73"/>
      <c r="C228" s="300" t="s">
        <v>1166</v>
      </c>
      <c r="D228" s="300" t="s">
        <v>621</v>
      </c>
      <c r="E228" s="301" t="s">
        <v>7787</v>
      </c>
      <c r="F228" s="302" t="s">
        <v>7788</v>
      </c>
      <c r="G228" s="303" t="s">
        <v>630</v>
      </c>
      <c r="H228" s="304">
        <v>15</v>
      </c>
      <c r="I228" s="28"/>
      <c r="J228" s="306">
        <f t="shared" si="45"/>
        <v>0</v>
      </c>
      <c r="K228" s="307"/>
      <c r="L228" s="308"/>
      <c r="M228" s="29" t="s">
        <v>1</v>
      </c>
      <c r="N228" s="310" t="s">
        <v>43</v>
      </c>
      <c r="P228" s="269">
        <f t="shared" si="46"/>
        <v>0</v>
      </c>
      <c r="Q228" s="269">
        <v>0</v>
      </c>
      <c r="R228" s="269">
        <f t="shared" si="47"/>
        <v>0</v>
      </c>
      <c r="S228" s="269">
        <v>0</v>
      </c>
      <c r="T228" s="270">
        <f t="shared" si="48"/>
        <v>0</v>
      </c>
      <c r="AR228" s="271" t="s">
        <v>608</v>
      </c>
      <c r="AT228" s="271" t="s">
        <v>621</v>
      </c>
      <c r="AU228" s="271" t="s">
        <v>90</v>
      </c>
      <c r="AY228" s="53" t="s">
        <v>366</v>
      </c>
      <c r="BE228" s="179">
        <f t="shared" si="49"/>
        <v>0</v>
      </c>
      <c r="BF228" s="179">
        <f t="shared" si="50"/>
        <v>0</v>
      </c>
      <c r="BG228" s="179">
        <f t="shared" si="51"/>
        <v>0</v>
      </c>
      <c r="BH228" s="179">
        <f t="shared" si="52"/>
        <v>0</v>
      </c>
      <c r="BI228" s="179">
        <f t="shared" si="53"/>
        <v>0</v>
      </c>
      <c r="BJ228" s="53" t="s">
        <v>90</v>
      </c>
      <c r="BK228" s="179">
        <f t="shared" si="54"/>
        <v>0</v>
      </c>
      <c r="BL228" s="53" t="s">
        <v>495</v>
      </c>
      <c r="BM228" s="271" t="s">
        <v>2459</v>
      </c>
    </row>
    <row r="229" spans="2:65" s="74" customFormat="1" ht="24.2" customHeight="1">
      <c r="B229" s="73"/>
      <c r="C229" s="300" t="s">
        <v>1264</v>
      </c>
      <c r="D229" s="300" t="s">
        <v>621</v>
      </c>
      <c r="E229" s="301" t="s">
        <v>7789</v>
      </c>
      <c r="F229" s="302" t="s">
        <v>7790</v>
      </c>
      <c r="G229" s="303" t="s">
        <v>630</v>
      </c>
      <c r="H229" s="304">
        <v>6</v>
      </c>
      <c r="I229" s="28"/>
      <c r="J229" s="306">
        <f t="shared" si="45"/>
        <v>0</v>
      </c>
      <c r="K229" s="307"/>
      <c r="L229" s="308"/>
      <c r="M229" s="29" t="s">
        <v>1</v>
      </c>
      <c r="N229" s="310" t="s">
        <v>43</v>
      </c>
      <c r="P229" s="269">
        <f t="shared" si="46"/>
        <v>0</v>
      </c>
      <c r="Q229" s="269">
        <v>0</v>
      </c>
      <c r="R229" s="269">
        <f t="shared" si="47"/>
        <v>0</v>
      </c>
      <c r="S229" s="269">
        <v>0</v>
      </c>
      <c r="T229" s="270">
        <f t="shared" si="48"/>
        <v>0</v>
      </c>
      <c r="AR229" s="271" t="s">
        <v>608</v>
      </c>
      <c r="AT229" s="271" t="s">
        <v>621</v>
      </c>
      <c r="AU229" s="271" t="s">
        <v>90</v>
      </c>
      <c r="AY229" s="53" t="s">
        <v>366</v>
      </c>
      <c r="BE229" s="179">
        <f t="shared" si="49"/>
        <v>0</v>
      </c>
      <c r="BF229" s="179">
        <f t="shared" si="50"/>
        <v>0</v>
      </c>
      <c r="BG229" s="179">
        <f t="shared" si="51"/>
        <v>0</v>
      </c>
      <c r="BH229" s="179">
        <f t="shared" si="52"/>
        <v>0</v>
      </c>
      <c r="BI229" s="179">
        <f t="shared" si="53"/>
        <v>0</v>
      </c>
      <c r="BJ229" s="53" t="s">
        <v>90</v>
      </c>
      <c r="BK229" s="179">
        <f t="shared" si="54"/>
        <v>0</v>
      </c>
      <c r="BL229" s="53" t="s">
        <v>495</v>
      </c>
      <c r="BM229" s="271" t="s">
        <v>2469</v>
      </c>
    </row>
    <row r="230" spans="2:65" s="74" customFormat="1" ht="16.5" customHeight="1">
      <c r="B230" s="73"/>
      <c r="C230" s="300" t="s">
        <v>1268</v>
      </c>
      <c r="D230" s="300" t="s">
        <v>621</v>
      </c>
      <c r="E230" s="301" t="s">
        <v>7791</v>
      </c>
      <c r="F230" s="302" t="s">
        <v>7792</v>
      </c>
      <c r="G230" s="303" t="s">
        <v>630</v>
      </c>
      <c r="H230" s="304">
        <v>2</v>
      </c>
      <c r="I230" s="28"/>
      <c r="J230" s="306">
        <f t="shared" si="45"/>
        <v>0</v>
      </c>
      <c r="K230" s="307"/>
      <c r="L230" s="308"/>
      <c r="M230" s="29" t="s">
        <v>1</v>
      </c>
      <c r="N230" s="310" t="s">
        <v>43</v>
      </c>
      <c r="P230" s="269">
        <f t="shared" si="46"/>
        <v>0</v>
      </c>
      <c r="Q230" s="269">
        <v>0</v>
      </c>
      <c r="R230" s="269">
        <f t="shared" si="47"/>
        <v>0</v>
      </c>
      <c r="S230" s="269">
        <v>0</v>
      </c>
      <c r="T230" s="270">
        <f t="shared" si="48"/>
        <v>0</v>
      </c>
      <c r="AR230" s="271" t="s">
        <v>608</v>
      </c>
      <c r="AT230" s="271" t="s">
        <v>621</v>
      </c>
      <c r="AU230" s="271" t="s">
        <v>90</v>
      </c>
      <c r="AY230" s="53" t="s">
        <v>366</v>
      </c>
      <c r="BE230" s="179">
        <f t="shared" si="49"/>
        <v>0</v>
      </c>
      <c r="BF230" s="179">
        <f t="shared" si="50"/>
        <v>0</v>
      </c>
      <c r="BG230" s="179">
        <f t="shared" si="51"/>
        <v>0</v>
      </c>
      <c r="BH230" s="179">
        <f t="shared" si="52"/>
        <v>0</v>
      </c>
      <c r="BI230" s="179">
        <f t="shared" si="53"/>
        <v>0</v>
      </c>
      <c r="BJ230" s="53" t="s">
        <v>90</v>
      </c>
      <c r="BK230" s="179">
        <f t="shared" si="54"/>
        <v>0</v>
      </c>
      <c r="BL230" s="53" t="s">
        <v>495</v>
      </c>
      <c r="BM230" s="271" t="s">
        <v>2479</v>
      </c>
    </row>
    <row r="231" spans="2:65" s="74" customFormat="1" ht="16.5" customHeight="1">
      <c r="B231" s="73"/>
      <c r="C231" s="300" t="s">
        <v>1273</v>
      </c>
      <c r="D231" s="300" t="s">
        <v>621</v>
      </c>
      <c r="E231" s="301" t="s">
        <v>7793</v>
      </c>
      <c r="F231" s="302" t="s">
        <v>7794</v>
      </c>
      <c r="G231" s="303" t="s">
        <v>630</v>
      </c>
      <c r="H231" s="304">
        <v>8</v>
      </c>
      <c r="I231" s="28"/>
      <c r="J231" s="306">
        <f t="shared" si="45"/>
        <v>0</v>
      </c>
      <c r="K231" s="307"/>
      <c r="L231" s="308"/>
      <c r="M231" s="29" t="s">
        <v>1</v>
      </c>
      <c r="N231" s="310" t="s">
        <v>43</v>
      </c>
      <c r="P231" s="269">
        <f t="shared" si="46"/>
        <v>0</v>
      </c>
      <c r="Q231" s="269">
        <v>0</v>
      </c>
      <c r="R231" s="269">
        <f t="shared" si="47"/>
        <v>0</v>
      </c>
      <c r="S231" s="269">
        <v>0</v>
      </c>
      <c r="T231" s="270">
        <f t="shared" si="48"/>
        <v>0</v>
      </c>
      <c r="AR231" s="271" t="s">
        <v>608</v>
      </c>
      <c r="AT231" s="271" t="s">
        <v>621</v>
      </c>
      <c r="AU231" s="271" t="s">
        <v>90</v>
      </c>
      <c r="AY231" s="53" t="s">
        <v>366</v>
      </c>
      <c r="BE231" s="179">
        <f t="shared" si="49"/>
        <v>0</v>
      </c>
      <c r="BF231" s="179">
        <f t="shared" si="50"/>
        <v>0</v>
      </c>
      <c r="BG231" s="179">
        <f t="shared" si="51"/>
        <v>0</v>
      </c>
      <c r="BH231" s="179">
        <f t="shared" si="52"/>
        <v>0</v>
      </c>
      <c r="BI231" s="179">
        <f t="shared" si="53"/>
        <v>0</v>
      </c>
      <c r="BJ231" s="53" t="s">
        <v>90</v>
      </c>
      <c r="BK231" s="179">
        <f t="shared" si="54"/>
        <v>0</v>
      </c>
      <c r="BL231" s="53" t="s">
        <v>495</v>
      </c>
      <c r="BM231" s="271" t="s">
        <v>2489</v>
      </c>
    </row>
    <row r="232" spans="2:65" s="74" customFormat="1" ht="24.2" customHeight="1">
      <c r="B232" s="73"/>
      <c r="C232" s="260" t="s">
        <v>1277</v>
      </c>
      <c r="D232" s="260" t="s">
        <v>368</v>
      </c>
      <c r="E232" s="261" t="s">
        <v>7795</v>
      </c>
      <c r="F232" s="262" t="s">
        <v>7796</v>
      </c>
      <c r="G232" s="263" t="s">
        <v>630</v>
      </c>
      <c r="H232" s="264">
        <v>15</v>
      </c>
      <c r="I232" s="26"/>
      <c r="J232" s="266">
        <f t="shared" si="45"/>
        <v>0</v>
      </c>
      <c r="K232" s="267"/>
      <c r="L232" s="73"/>
      <c r="M232" s="27" t="s">
        <v>1</v>
      </c>
      <c r="N232" s="233" t="s">
        <v>43</v>
      </c>
      <c r="P232" s="269">
        <f t="shared" si="46"/>
        <v>0</v>
      </c>
      <c r="Q232" s="269">
        <v>0</v>
      </c>
      <c r="R232" s="269">
        <f t="shared" si="47"/>
        <v>0</v>
      </c>
      <c r="S232" s="269">
        <v>0</v>
      </c>
      <c r="T232" s="270">
        <f t="shared" si="48"/>
        <v>0</v>
      </c>
      <c r="AR232" s="271" t="s">
        <v>495</v>
      </c>
      <c r="AT232" s="271" t="s">
        <v>368</v>
      </c>
      <c r="AU232" s="271" t="s">
        <v>90</v>
      </c>
      <c r="AY232" s="53" t="s">
        <v>366</v>
      </c>
      <c r="BE232" s="179">
        <f t="shared" si="49"/>
        <v>0</v>
      </c>
      <c r="BF232" s="179">
        <f t="shared" si="50"/>
        <v>0</v>
      </c>
      <c r="BG232" s="179">
        <f t="shared" si="51"/>
        <v>0</v>
      </c>
      <c r="BH232" s="179">
        <f t="shared" si="52"/>
        <v>0</v>
      </c>
      <c r="BI232" s="179">
        <f t="shared" si="53"/>
        <v>0</v>
      </c>
      <c r="BJ232" s="53" t="s">
        <v>90</v>
      </c>
      <c r="BK232" s="179">
        <f t="shared" si="54"/>
        <v>0</v>
      </c>
      <c r="BL232" s="53" t="s">
        <v>495</v>
      </c>
      <c r="BM232" s="271" t="s">
        <v>2498</v>
      </c>
    </row>
    <row r="233" spans="2:65" s="74" customFormat="1" ht="24.2" customHeight="1">
      <c r="B233" s="73"/>
      <c r="C233" s="260" t="s">
        <v>1282</v>
      </c>
      <c r="D233" s="260" t="s">
        <v>368</v>
      </c>
      <c r="E233" s="261" t="s">
        <v>7797</v>
      </c>
      <c r="F233" s="262" t="s">
        <v>7798</v>
      </c>
      <c r="G233" s="263" t="s">
        <v>630</v>
      </c>
      <c r="H233" s="264">
        <v>6</v>
      </c>
      <c r="I233" s="26"/>
      <c r="J233" s="266">
        <f t="shared" si="45"/>
        <v>0</v>
      </c>
      <c r="K233" s="267"/>
      <c r="L233" s="73"/>
      <c r="M233" s="27" t="s">
        <v>1</v>
      </c>
      <c r="N233" s="233" t="s">
        <v>43</v>
      </c>
      <c r="P233" s="269">
        <f t="shared" si="46"/>
        <v>0</v>
      </c>
      <c r="Q233" s="269">
        <v>0</v>
      </c>
      <c r="R233" s="269">
        <f t="shared" si="47"/>
        <v>0</v>
      </c>
      <c r="S233" s="269">
        <v>0</v>
      </c>
      <c r="T233" s="270">
        <f t="shared" si="48"/>
        <v>0</v>
      </c>
      <c r="AR233" s="271" t="s">
        <v>495</v>
      </c>
      <c r="AT233" s="271" t="s">
        <v>368</v>
      </c>
      <c r="AU233" s="271" t="s">
        <v>90</v>
      </c>
      <c r="AY233" s="53" t="s">
        <v>366</v>
      </c>
      <c r="BE233" s="179">
        <f t="shared" si="49"/>
        <v>0</v>
      </c>
      <c r="BF233" s="179">
        <f t="shared" si="50"/>
        <v>0</v>
      </c>
      <c r="BG233" s="179">
        <f t="shared" si="51"/>
        <v>0</v>
      </c>
      <c r="BH233" s="179">
        <f t="shared" si="52"/>
        <v>0</v>
      </c>
      <c r="BI233" s="179">
        <f t="shared" si="53"/>
        <v>0</v>
      </c>
      <c r="BJ233" s="53" t="s">
        <v>90</v>
      </c>
      <c r="BK233" s="179">
        <f t="shared" si="54"/>
        <v>0</v>
      </c>
      <c r="BL233" s="53" t="s">
        <v>495</v>
      </c>
      <c r="BM233" s="271" t="s">
        <v>2533</v>
      </c>
    </row>
    <row r="234" spans="2:65" s="74" customFormat="1" ht="24.2" customHeight="1">
      <c r="B234" s="73"/>
      <c r="C234" s="260" t="s">
        <v>1286</v>
      </c>
      <c r="D234" s="260" t="s">
        <v>368</v>
      </c>
      <c r="E234" s="261" t="s">
        <v>7799</v>
      </c>
      <c r="F234" s="262" t="s">
        <v>7800</v>
      </c>
      <c r="G234" s="263" t="s">
        <v>265</v>
      </c>
      <c r="H234" s="264">
        <v>45</v>
      </c>
      <c r="I234" s="26"/>
      <c r="J234" s="266">
        <f t="shared" si="45"/>
        <v>0</v>
      </c>
      <c r="K234" s="267"/>
      <c r="L234" s="73"/>
      <c r="M234" s="27" t="s">
        <v>1</v>
      </c>
      <c r="N234" s="233" t="s">
        <v>43</v>
      </c>
      <c r="P234" s="269">
        <f t="shared" si="46"/>
        <v>0</v>
      </c>
      <c r="Q234" s="269">
        <v>0</v>
      </c>
      <c r="R234" s="269">
        <f t="shared" si="47"/>
        <v>0</v>
      </c>
      <c r="S234" s="269">
        <v>0</v>
      </c>
      <c r="T234" s="270">
        <f t="shared" si="48"/>
        <v>0</v>
      </c>
      <c r="AR234" s="271" t="s">
        <v>495</v>
      </c>
      <c r="AT234" s="271" t="s">
        <v>368</v>
      </c>
      <c r="AU234" s="271" t="s">
        <v>90</v>
      </c>
      <c r="AY234" s="53" t="s">
        <v>366</v>
      </c>
      <c r="BE234" s="179">
        <f t="shared" si="49"/>
        <v>0</v>
      </c>
      <c r="BF234" s="179">
        <f t="shared" si="50"/>
        <v>0</v>
      </c>
      <c r="BG234" s="179">
        <f t="shared" si="51"/>
        <v>0</v>
      </c>
      <c r="BH234" s="179">
        <f t="shared" si="52"/>
        <v>0</v>
      </c>
      <c r="BI234" s="179">
        <f t="shared" si="53"/>
        <v>0</v>
      </c>
      <c r="BJ234" s="53" t="s">
        <v>90</v>
      </c>
      <c r="BK234" s="179">
        <f t="shared" si="54"/>
        <v>0</v>
      </c>
      <c r="BL234" s="53" t="s">
        <v>495</v>
      </c>
      <c r="BM234" s="271" t="s">
        <v>2561</v>
      </c>
    </row>
    <row r="235" spans="2:65" s="74" customFormat="1" ht="24.2" customHeight="1">
      <c r="B235" s="73"/>
      <c r="C235" s="260" t="s">
        <v>1303</v>
      </c>
      <c r="D235" s="260" t="s">
        <v>368</v>
      </c>
      <c r="E235" s="261" t="s">
        <v>7801</v>
      </c>
      <c r="F235" s="262" t="s">
        <v>7802</v>
      </c>
      <c r="G235" s="263" t="s">
        <v>265</v>
      </c>
      <c r="H235" s="264">
        <v>35</v>
      </c>
      <c r="I235" s="26"/>
      <c r="J235" s="266">
        <f t="shared" si="45"/>
        <v>0</v>
      </c>
      <c r="K235" s="267"/>
      <c r="L235" s="73"/>
      <c r="M235" s="27" t="s">
        <v>1</v>
      </c>
      <c r="N235" s="233" t="s">
        <v>43</v>
      </c>
      <c r="P235" s="269">
        <f t="shared" si="46"/>
        <v>0</v>
      </c>
      <c r="Q235" s="269">
        <v>0</v>
      </c>
      <c r="R235" s="269">
        <f t="shared" si="47"/>
        <v>0</v>
      </c>
      <c r="S235" s="269">
        <v>0</v>
      </c>
      <c r="T235" s="270">
        <f t="shared" si="48"/>
        <v>0</v>
      </c>
      <c r="AR235" s="271" t="s">
        <v>495</v>
      </c>
      <c r="AT235" s="271" t="s">
        <v>368</v>
      </c>
      <c r="AU235" s="271" t="s">
        <v>90</v>
      </c>
      <c r="AY235" s="53" t="s">
        <v>366</v>
      </c>
      <c r="BE235" s="179">
        <f t="shared" si="49"/>
        <v>0</v>
      </c>
      <c r="BF235" s="179">
        <f t="shared" si="50"/>
        <v>0</v>
      </c>
      <c r="BG235" s="179">
        <f t="shared" si="51"/>
        <v>0</v>
      </c>
      <c r="BH235" s="179">
        <f t="shared" si="52"/>
        <v>0</v>
      </c>
      <c r="BI235" s="179">
        <f t="shared" si="53"/>
        <v>0</v>
      </c>
      <c r="BJ235" s="53" t="s">
        <v>90</v>
      </c>
      <c r="BK235" s="179">
        <f t="shared" si="54"/>
        <v>0</v>
      </c>
      <c r="BL235" s="53" t="s">
        <v>495</v>
      </c>
      <c r="BM235" s="271" t="s">
        <v>2570</v>
      </c>
    </row>
    <row r="236" spans="2:65" s="74" customFormat="1" ht="24.2" customHeight="1">
      <c r="B236" s="73"/>
      <c r="C236" s="260" t="s">
        <v>1308</v>
      </c>
      <c r="D236" s="260" t="s">
        <v>368</v>
      </c>
      <c r="E236" s="261" t="s">
        <v>7803</v>
      </c>
      <c r="F236" s="262" t="s">
        <v>7804</v>
      </c>
      <c r="G236" s="263" t="s">
        <v>265</v>
      </c>
      <c r="H236" s="264">
        <v>43</v>
      </c>
      <c r="I236" s="26"/>
      <c r="J236" s="266">
        <f t="shared" si="45"/>
        <v>0</v>
      </c>
      <c r="K236" s="267"/>
      <c r="L236" s="73"/>
      <c r="M236" s="27" t="s">
        <v>1</v>
      </c>
      <c r="N236" s="233" t="s">
        <v>43</v>
      </c>
      <c r="P236" s="269">
        <f t="shared" si="46"/>
        <v>0</v>
      </c>
      <c r="Q236" s="269">
        <v>0</v>
      </c>
      <c r="R236" s="269">
        <f t="shared" si="47"/>
        <v>0</v>
      </c>
      <c r="S236" s="269">
        <v>0</v>
      </c>
      <c r="T236" s="270">
        <f t="shared" si="48"/>
        <v>0</v>
      </c>
      <c r="AR236" s="271" t="s">
        <v>495</v>
      </c>
      <c r="AT236" s="271" t="s">
        <v>368</v>
      </c>
      <c r="AU236" s="271" t="s">
        <v>90</v>
      </c>
      <c r="AY236" s="53" t="s">
        <v>366</v>
      </c>
      <c r="BE236" s="179">
        <f t="shared" si="49"/>
        <v>0</v>
      </c>
      <c r="BF236" s="179">
        <f t="shared" si="50"/>
        <v>0</v>
      </c>
      <c r="BG236" s="179">
        <f t="shared" si="51"/>
        <v>0</v>
      </c>
      <c r="BH236" s="179">
        <f t="shared" si="52"/>
        <v>0</v>
      </c>
      <c r="BI236" s="179">
        <f t="shared" si="53"/>
        <v>0</v>
      </c>
      <c r="BJ236" s="53" t="s">
        <v>90</v>
      </c>
      <c r="BK236" s="179">
        <f t="shared" si="54"/>
        <v>0</v>
      </c>
      <c r="BL236" s="53" t="s">
        <v>495</v>
      </c>
      <c r="BM236" s="271" t="s">
        <v>2578</v>
      </c>
    </row>
    <row r="237" spans="2:65" s="74" customFormat="1" ht="24.2" customHeight="1">
      <c r="B237" s="73"/>
      <c r="C237" s="260" t="s">
        <v>1313</v>
      </c>
      <c r="D237" s="260" t="s">
        <v>368</v>
      </c>
      <c r="E237" s="261" t="s">
        <v>7805</v>
      </c>
      <c r="F237" s="262" t="s">
        <v>7806</v>
      </c>
      <c r="G237" s="263" t="s">
        <v>265</v>
      </c>
      <c r="H237" s="264">
        <v>49</v>
      </c>
      <c r="I237" s="26"/>
      <c r="J237" s="266">
        <f t="shared" si="45"/>
        <v>0</v>
      </c>
      <c r="K237" s="267"/>
      <c r="L237" s="73"/>
      <c r="M237" s="27" t="s">
        <v>1</v>
      </c>
      <c r="N237" s="233" t="s">
        <v>43</v>
      </c>
      <c r="P237" s="269">
        <f t="shared" si="46"/>
        <v>0</v>
      </c>
      <c r="Q237" s="269">
        <v>0</v>
      </c>
      <c r="R237" s="269">
        <f t="shared" si="47"/>
        <v>0</v>
      </c>
      <c r="S237" s="269">
        <v>0</v>
      </c>
      <c r="T237" s="270">
        <f t="shared" si="48"/>
        <v>0</v>
      </c>
      <c r="AR237" s="271" t="s">
        <v>495</v>
      </c>
      <c r="AT237" s="271" t="s">
        <v>368</v>
      </c>
      <c r="AU237" s="271" t="s">
        <v>90</v>
      </c>
      <c r="AY237" s="53" t="s">
        <v>366</v>
      </c>
      <c r="BE237" s="179">
        <f t="shared" si="49"/>
        <v>0</v>
      </c>
      <c r="BF237" s="179">
        <f t="shared" si="50"/>
        <v>0</v>
      </c>
      <c r="BG237" s="179">
        <f t="shared" si="51"/>
        <v>0</v>
      </c>
      <c r="BH237" s="179">
        <f t="shared" si="52"/>
        <v>0</v>
      </c>
      <c r="BI237" s="179">
        <f t="shared" si="53"/>
        <v>0</v>
      </c>
      <c r="BJ237" s="53" t="s">
        <v>90</v>
      </c>
      <c r="BK237" s="179">
        <f t="shared" si="54"/>
        <v>0</v>
      </c>
      <c r="BL237" s="53" t="s">
        <v>495</v>
      </c>
      <c r="BM237" s="271" t="s">
        <v>2586</v>
      </c>
    </row>
    <row r="238" spans="2:65" s="74" customFormat="1" ht="24.2" customHeight="1">
      <c r="B238" s="73"/>
      <c r="C238" s="260" t="s">
        <v>1330</v>
      </c>
      <c r="D238" s="260" t="s">
        <v>368</v>
      </c>
      <c r="E238" s="261" t="s">
        <v>7807</v>
      </c>
      <c r="F238" s="262" t="s">
        <v>7808</v>
      </c>
      <c r="G238" s="263" t="s">
        <v>265</v>
      </c>
      <c r="H238" s="264">
        <v>213</v>
      </c>
      <c r="I238" s="26"/>
      <c r="J238" s="266">
        <f t="shared" si="45"/>
        <v>0</v>
      </c>
      <c r="K238" s="267"/>
      <c r="L238" s="73"/>
      <c r="M238" s="27" t="s">
        <v>1</v>
      </c>
      <c r="N238" s="233" t="s">
        <v>43</v>
      </c>
      <c r="P238" s="269">
        <f t="shared" si="46"/>
        <v>0</v>
      </c>
      <c r="Q238" s="269">
        <v>0</v>
      </c>
      <c r="R238" s="269">
        <f t="shared" si="47"/>
        <v>0</v>
      </c>
      <c r="S238" s="269">
        <v>0</v>
      </c>
      <c r="T238" s="270">
        <f t="shared" si="48"/>
        <v>0</v>
      </c>
      <c r="AR238" s="271" t="s">
        <v>495</v>
      </c>
      <c r="AT238" s="271" t="s">
        <v>368</v>
      </c>
      <c r="AU238" s="271" t="s">
        <v>90</v>
      </c>
      <c r="AY238" s="53" t="s">
        <v>366</v>
      </c>
      <c r="BE238" s="179">
        <f t="shared" si="49"/>
        <v>0</v>
      </c>
      <c r="BF238" s="179">
        <f t="shared" si="50"/>
        <v>0</v>
      </c>
      <c r="BG238" s="179">
        <f t="shared" si="51"/>
        <v>0</v>
      </c>
      <c r="BH238" s="179">
        <f t="shared" si="52"/>
        <v>0</v>
      </c>
      <c r="BI238" s="179">
        <f t="shared" si="53"/>
        <v>0</v>
      </c>
      <c r="BJ238" s="53" t="s">
        <v>90</v>
      </c>
      <c r="BK238" s="179">
        <f t="shared" si="54"/>
        <v>0</v>
      </c>
      <c r="BL238" s="53" t="s">
        <v>495</v>
      </c>
      <c r="BM238" s="271" t="s">
        <v>2594</v>
      </c>
    </row>
    <row r="239" spans="2:65" s="74" customFormat="1" ht="24.2" customHeight="1">
      <c r="B239" s="73"/>
      <c r="C239" s="260" t="s">
        <v>1369</v>
      </c>
      <c r="D239" s="260" t="s">
        <v>368</v>
      </c>
      <c r="E239" s="261" t="s">
        <v>7809</v>
      </c>
      <c r="F239" s="262" t="s">
        <v>7810</v>
      </c>
      <c r="G239" s="263" t="s">
        <v>265</v>
      </c>
      <c r="H239" s="264">
        <v>36</v>
      </c>
      <c r="I239" s="26"/>
      <c r="J239" s="266">
        <f t="shared" si="45"/>
        <v>0</v>
      </c>
      <c r="K239" s="267"/>
      <c r="L239" s="73"/>
      <c r="M239" s="27" t="s">
        <v>1</v>
      </c>
      <c r="N239" s="233" t="s">
        <v>43</v>
      </c>
      <c r="P239" s="269">
        <f t="shared" si="46"/>
        <v>0</v>
      </c>
      <c r="Q239" s="269">
        <v>0</v>
      </c>
      <c r="R239" s="269">
        <f t="shared" si="47"/>
        <v>0</v>
      </c>
      <c r="S239" s="269">
        <v>0</v>
      </c>
      <c r="T239" s="270">
        <f t="shared" si="48"/>
        <v>0</v>
      </c>
      <c r="AR239" s="271" t="s">
        <v>495</v>
      </c>
      <c r="AT239" s="271" t="s">
        <v>368</v>
      </c>
      <c r="AU239" s="271" t="s">
        <v>90</v>
      </c>
      <c r="AY239" s="53" t="s">
        <v>366</v>
      </c>
      <c r="BE239" s="179">
        <f t="shared" si="49"/>
        <v>0</v>
      </c>
      <c r="BF239" s="179">
        <f t="shared" si="50"/>
        <v>0</v>
      </c>
      <c r="BG239" s="179">
        <f t="shared" si="51"/>
        <v>0</v>
      </c>
      <c r="BH239" s="179">
        <f t="shared" si="52"/>
        <v>0</v>
      </c>
      <c r="BI239" s="179">
        <f t="shared" si="53"/>
        <v>0</v>
      </c>
      <c r="BJ239" s="53" t="s">
        <v>90</v>
      </c>
      <c r="BK239" s="179">
        <f t="shared" si="54"/>
        <v>0</v>
      </c>
      <c r="BL239" s="53" t="s">
        <v>495</v>
      </c>
      <c r="BM239" s="271" t="s">
        <v>2602</v>
      </c>
    </row>
    <row r="240" spans="2:65" s="74" customFormat="1" ht="24.2" customHeight="1">
      <c r="B240" s="73"/>
      <c r="C240" s="260" t="s">
        <v>1373</v>
      </c>
      <c r="D240" s="260" t="s">
        <v>368</v>
      </c>
      <c r="E240" s="261" t="s">
        <v>7811</v>
      </c>
      <c r="F240" s="262" t="s">
        <v>7812</v>
      </c>
      <c r="G240" s="263" t="s">
        <v>265</v>
      </c>
      <c r="H240" s="264">
        <v>45</v>
      </c>
      <c r="I240" s="26"/>
      <c r="J240" s="266">
        <f t="shared" si="45"/>
        <v>0</v>
      </c>
      <c r="K240" s="267"/>
      <c r="L240" s="73"/>
      <c r="M240" s="27" t="s">
        <v>1</v>
      </c>
      <c r="N240" s="233" t="s">
        <v>43</v>
      </c>
      <c r="P240" s="269">
        <f t="shared" si="46"/>
        <v>0</v>
      </c>
      <c r="Q240" s="269">
        <v>0</v>
      </c>
      <c r="R240" s="269">
        <f t="shared" si="47"/>
        <v>0</v>
      </c>
      <c r="S240" s="269">
        <v>0</v>
      </c>
      <c r="T240" s="270">
        <f t="shared" si="48"/>
        <v>0</v>
      </c>
      <c r="AR240" s="271" t="s">
        <v>495</v>
      </c>
      <c r="AT240" s="271" t="s">
        <v>368</v>
      </c>
      <c r="AU240" s="271" t="s">
        <v>90</v>
      </c>
      <c r="AY240" s="53" t="s">
        <v>366</v>
      </c>
      <c r="BE240" s="179">
        <f t="shared" si="49"/>
        <v>0</v>
      </c>
      <c r="BF240" s="179">
        <f t="shared" si="50"/>
        <v>0</v>
      </c>
      <c r="BG240" s="179">
        <f t="shared" si="51"/>
        <v>0</v>
      </c>
      <c r="BH240" s="179">
        <f t="shared" si="52"/>
        <v>0</v>
      </c>
      <c r="BI240" s="179">
        <f t="shared" si="53"/>
        <v>0</v>
      </c>
      <c r="BJ240" s="53" t="s">
        <v>90</v>
      </c>
      <c r="BK240" s="179">
        <f t="shared" si="54"/>
        <v>0</v>
      </c>
      <c r="BL240" s="53" t="s">
        <v>495</v>
      </c>
      <c r="BM240" s="271" t="s">
        <v>2611</v>
      </c>
    </row>
    <row r="241" spans="2:65" s="74" customFormat="1" ht="24.2" customHeight="1">
      <c r="B241" s="73"/>
      <c r="C241" s="300" t="s">
        <v>1382</v>
      </c>
      <c r="D241" s="300" t="s">
        <v>621</v>
      </c>
      <c r="E241" s="301" t="s">
        <v>7813</v>
      </c>
      <c r="F241" s="302" t="s">
        <v>7814</v>
      </c>
      <c r="G241" s="303" t="s">
        <v>265</v>
      </c>
      <c r="H241" s="304">
        <v>45</v>
      </c>
      <c r="I241" s="28"/>
      <c r="J241" s="306">
        <f t="shared" si="45"/>
        <v>0</v>
      </c>
      <c r="K241" s="307"/>
      <c r="L241" s="308"/>
      <c r="M241" s="29" t="s">
        <v>1</v>
      </c>
      <c r="N241" s="310" t="s">
        <v>43</v>
      </c>
      <c r="P241" s="269">
        <f t="shared" si="46"/>
        <v>0</v>
      </c>
      <c r="Q241" s="269">
        <v>0</v>
      </c>
      <c r="R241" s="269">
        <f t="shared" si="47"/>
        <v>0</v>
      </c>
      <c r="S241" s="269">
        <v>0</v>
      </c>
      <c r="T241" s="270">
        <f t="shared" si="48"/>
        <v>0</v>
      </c>
      <c r="AR241" s="271" t="s">
        <v>608</v>
      </c>
      <c r="AT241" s="271" t="s">
        <v>621</v>
      </c>
      <c r="AU241" s="271" t="s">
        <v>90</v>
      </c>
      <c r="AY241" s="53" t="s">
        <v>366</v>
      </c>
      <c r="BE241" s="179">
        <f t="shared" si="49"/>
        <v>0</v>
      </c>
      <c r="BF241" s="179">
        <f t="shared" si="50"/>
        <v>0</v>
      </c>
      <c r="BG241" s="179">
        <f t="shared" si="51"/>
        <v>0</v>
      </c>
      <c r="BH241" s="179">
        <f t="shared" si="52"/>
        <v>0</v>
      </c>
      <c r="BI241" s="179">
        <f t="shared" si="53"/>
        <v>0</v>
      </c>
      <c r="BJ241" s="53" t="s">
        <v>90</v>
      </c>
      <c r="BK241" s="179">
        <f t="shared" si="54"/>
        <v>0</v>
      </c>
      <c r="BL241" s="53" t="s">
        <v>495</v>
      </c>
      <c r="BM241" s="271" t="s">
        <v>2619</v>
      </c>
    </row>
    <row r="242" spans="2:65" s="74" customFormat="1" ht="16.5" customHeight="1">
      <c r="B242" s="73"/>
      <c r="C242" s="300" t="s">
        <v>1386</v>
      </c>
      <c r="D242" s="300" t="s">
        <v>621</v>
      </c>
      <c r="E242" s="301" t="s">
        <v>7815</v>
      </c>
      <c r="F242" s="302" t="s">
        <v>7816</v>
      </c>
      <c r="G242" s="303" t="s">
        <v>630</v>
      </c>
      <c r="H242" s="304">
        <v>45</v>
      </c>
      <c r="I242" s="28"/>
      <c r="J242" s="306">
        <f t="shared" si="45"/>
        <v>0</v>
      </c>
      <c r="K242" s="307"/>
      <c r="L242" s="308"/>
      <c r="M242" s="29" t="s">
        <v>1</v>
      </c>
      <c r="N242" s="310" t="s">
        <v>43</v>
      </c>
      <c r="P242" s="269">
        <f t="shared" si="46"/>
        <v>0</v>
      </c>
      <c r="Q242" s="269">
        <v>0</v>
      </c>
      <c r="R242" s="269">
        <f t="shared" si="47"/>
        <v>0</v>
      </c>
      <c r="S242" s="269">
        <v>0</v>
      </c>
      <c r="T242" s="270">
        <f t="shared" si="48"/>
        <v>0</v>
      </c>
      <c r="AR242" s="271" t="s">
        <v>608</v>
      </c>
      <c r="AT242" s="271" t="s">
        <v>621</v>
      </c>
      <c r="AU242" s="271" t="s">
        <v>90</v>
      </c>
      <c r="AY242" s="53" t="s">
        <v>366</v>
      </c>
      <c r="BE242" s="179">
        <f t="shared" si="49"/>
        <v>0</v>
      </c>
      <c r="BF242" s="179">
        <f t="shared" si="50"/>
        <v>0</v>
      </c>
      <c r="BG242" s="179">
        <f t="shared" si="51"/>
        <v>0</v>
      </c>
      <c r="BH242" s="179">
        <f t="shared" si="52"/>
        <v>0</v>
      </c>
      <c r="BI242" s="179">
        <f t="shared" si="53"/>
        <v>0</v>
      </c>
      <c r="BJ242" s="53" t="s">
        <v>90</v>
      </c>
      <c r="BK242" s="179">
        <f t="shared" si="54"/>
        <v>0</v>
      </c>
      <c r="BL242" s="53" t="s">
        <v>495</v>
      </c>
      <c r="BM242" s="271" t="s">
        <v>2627</v>
      </c>
    </row>
    <row r="243" spans="2:65" s="74" customFormat="1" ht="24.2" customHeight="1">
      <c r="B243" s="73"/>
      <c r="C243" s="260" t="s">
        <v>219</v>
      </c>
      <c r="D243" s="260" t="s">
        <v>368</v>
      </c>
      <c r="E243" s="261" t="s">
        <v>7817</v>
      </c>
      <c r="F243" s="262" t="s">
        <v>7818</v>
      </c>
      <c r="G243" s="263" t="s">
        <v>265</v>
      </c>
      <c r="H243" s="264">
        <v>170</v>
      </c>
      <c r="I243" s="26"/>
      <c r="J243" s="266">
        <f t="shared" si="45"/>
        <v>0</v>
      </c>
      <c r="K243" s="267"/>
      <c r="L243" s="73"/>
      <c r="M243" s="27" t="s">
        <v>1</v>
      </c>
      <c r="N243" s="233" t="s">
        <v>43</v>
      </c>
      <c r="P243" s="269">
        <f t="shared" si="46"/>
        <v>0</v>
      </c>
      <c r="Q243" s="269">
        <v>0</v>
      </c>
      <c r="R243" s="269">
        <f t="shared" si="47"/>
        <v>0</v>
      </c>
      <c r="S243" s="269">
        <v>0</v>
      </c>
      <c r="T243" s="270">
        <f t="shared" si="48"/>
        <v>0</v>
      </c>
      <c r="AR243" s="271" t="s">
        <v>495</v>
      </c>
      <c r="AT243" s="271" t="s">
        <v>368</v>
      </c>
      <c r="AU243" s="271" t="s">
        <v>90</v>
      </c>
      <c r="AY243" s="53" t="s">
        <v>366</v>
      </c>
      <c r="BE243" s="179">
        <f t="shared" si="49"/>
        <v>0</v>
      </c>
      <c r="BF243" s="179">
        <f t="shared" si="50"/>
        <v>0</v>
      </c>
      <c r="BG243" s="179">
        <f t="shared" si="51"/>
        <v>0</v>
      </c>
      <c r="BH243" s="179">
        <f t="shared" si="52"/>
        <v>0</v>
      </c>
      <c r="BI243" s="179">
        <f t="shared" si="53"/>
        <v>0</v>
      </c>
      <c r="BJ243" s="53" t="s">
        <v>90</v>
      </c>
      <c r="BK243" s="179">
        <f t="shared" si="54"/>
        <v>0</v>
      </c>
      <c r="BL243" s="53" t="s">
        <v>495</v>
      </c>
      <c r="BM243" s="271" t="s">
        <v>2635</v>
      </c>
    </row>
    <row r="244" spans="2:65" s="74" customFormat="1" ht="24.2" customHeight="1">
      <c r="B244" s="73"/>
      <c r="C244" s="300" t="s">
        <v>1396</v>
      </c>
      <c r="D244" s="300" t="s">
        <v>621</v>
      </c>
      <c r="E244" s="301" t="s">
        <v>7819</v>
      </c>
      <c r="F244" s="302" t="s">
        <v>7820</v>
      </c>
      <c r="G244" s="303" t="s">
        <v>265</v>
      </c>
      <c r="H244" s="304">
        <v>170</v>
      </c>
      <c r="I244" s="28"/>
      <c r="J244" s="306">
        <f t="shared" si="45"/>
        <v>0</v>
      </c>
      <c r="K244" s="307"/>
      <c r="L244" s="308"/>
      <c r="M244" s="29" t="s">
        <v>1</v>
      </c>
      <c r="N244" s="310" t="s">
        <v>43</v>
      </c>
      <c r="P244" s="269">
        <f t="shared" si="46"/>
        <v>0</v>
      </c>
      <c r="Q244" s="269">
        <v>0</v>
      </c>
      <c r="R244" s="269">
        <f t="shared" si="47"/>
        <v>0</v>
      </c>
      <c r="S244" s="269">
        <v>0</v>
      </c>
      <c r="T244" s="270">
        <f t="shared" si="48"/>
        <v>0</v>
      </c>
      <c r="AR244" s="271" t="s">
        <v>608</v>
      </c>
      <c r="AT244" s="271" t="s">
        <v>621</v>
      </c>
      <c r="AU244" s="271" t="s">
        <v>90</v>
      </c>
      <c r="AY244" s="53" t="s">
        <v>366</v>
      </c>
      <c r="BE244" s="179">
        <f t="shared" si="49"/>
        <v>0</v>
      </c>
      <c r="BF244" s="179">
        <f t="shared" si="50"/>
        <v>0</v>
      </c>
      <c r="BG244" s="179">
        <f t="shared" si="51"/>
        <v>0</v>
      </c>
      <c r="BH244" s="179">
        <f t="shared" si="52"/>
        <v>0</v>
      </c>
      <c r="BI244" s="179">
        <f t="shared" si="53"/>
        <v>0</v>
      </c>
      <c r="BJ244" s="53" t="s">
        <v>90</v>
      </c>
      <c r="BK244" s="179">
        <f t="shared" si="54"/>
        <v>0</v>
      </c>
      <c r="BL244" s="53" t="s">
        <v>495</v>
      </c>
      <c r="BM244" s="271" t="s">
        <v>2644</v>
      </c>
    </row>
    <row r="245" spans="2:65" s="74" customFormat="1" ht="16.5" customHeight="1">
      <c r="B245" s="73"/>
      <c r="C245" s="300" t="s">
        <v>1401</v>
      </c>
      <c r="D245" s="300" t="s">
        <v>621</v>
      </c>
      <c r="E245" s="301" t="s">
        <v>7821</v>
      </c>
      <c r="F245" s="302" t="s">
        <v>7822</v>
      </c>
      <c r="G245" s="303" t="s">
        <v>630</v>
      </c>
      <c r="H245" s="304">
        <v>170</v>
      </c>
      <c r="I245" s="28"/>
      <c r="J245" s="306">
        <f t="shared" si="45"/>
        <v>0</v>
      </c>
      <c r="K245" s="307"/>
      <c r="L245" s="308"/>
      <c r="M245" s="29" t="s">
        <v>1</v>
      </c>
      <c r="N245" s="310" t="s">
        <v>43</v>
      </c>
      <c r="P245" s="269">
        <f t="shared" si="46"/>
        <v>0</v>
      </c>
      <c r="Q245" s="269">
        <v>0</v>
      </c>
      <c r="R245" s="269">
        <f t="shared" si="47"/>
        <v>0</v>
      </c>
      <c r="S245" s="269">
        <v>0</v>
      </c>
      <c r="T245" s="270">
        <f t="shared" si="48"/>
        <v>0</v>
      </c>
      <c r="AR245" s="271" t="s">
        <v>608</v>
      </c>
      <c r="AT245" s="271" t="s">
        <v>621</v>
      </c>
      <c r="AU245" s="271" t="s">
        <v>90</v>
      </c>
      <c r="AY245" s="53" t="s">
        <v>366</v>
      </c>
      <c r="BE245" s="179">
        <f t="shared" si="49"/>
        <v>0</v>
      </c>
      <c r="BF245" s="179">
        <f t="shared" si="50"/>
        <v>0</v>
      </c>
      <c r="BG245" s="179">
        <f t="shared" si="51"/>
        <v>0</v>
      </c>
      <c r="BH245" s="179">
        <f t="shared" si="52"/>
        <v>0</v>
      </c>
      <c r="BI245" s="179">
        <f t="shared" si="53"/>
        <v>0</v>
      </c>
      <c r="BJ245" s="53" t="s">
        <v>90</v>
      </c>
      <c r="BK245" s="179">
        <f t="shared" si="54"/>
        <v>0</v>
      </c>
      <c r="BL245" s="53" t="s">
        <v>495</v>
      </c>
      <c r="BM245" s="271" t="s">
        <v>2660</v>
      </c>
    </row>
    <row r="246" spans="2:65" s="74" customFormat="1" ht="24.2" customHeight="1">
      <c r="B246" s="73"/>
      <c r="C246" s="260" t="s">
        <v>1405</v>
      </c>
      <c r="D246" s="260" t="s">
        <v>368</v>
      </c>
      <c r="E246" s="261" t="s">
        <v>7823</v>
      </c>
      <c r="F246" s="262" t="s">
        <v>7824</v>
      </c>
      <c r="G246" s="263" t="s">
        <v>265</v>
      </c>
      <c r="H246" s="264">
        <v>80</v>
      </c>
      <c r="I246" s="26"/>
      <c r="J246" s="266">
        <f t="shared" si="45"/>
        <v>0</v>
      </c>
      <c r="K246" s="267"/>
      <c r="L246" s="73"/>
      <c r="M246" s="27" t="s">
        <v>1</v>
      </c>
      <c r="N246" s="233" t="s">
        <v>43</v>
      </c>
      <c r="P246" s="269">
        <f t="shared" si="46"/>
        <v>0</v>
      </c>
      <c r="Q246" s="269">
        <v>0</v>
      </c>
      <c r="R246" s="269">
        <f t="shared" si="47"/>
        <v>0</v>
      </c>
      <c r="S246" s="269">
        <v>0</v>
      </c>
      <c r="T246" s="270">
        <f t="shared" si="48"/>
        <v>0</v>
      </c>
      <c r="AR246" s="271" t="s">
        <v>495</v>
      </c>
      <c r="AT246" s="271" t="s">
        <v>368</v>
      </c>
      <c r="AU246" s="271" t="s">
        <v>90</v>
      </c>
      <c r="AY246" s="53" t="s">
        <v>366</v>
      </c>
      <c r="BE246" s="179">
        <f t="shared" si="49"/>
        <v>0</v>
      </c>
      <c r="BF246" s="179">
        <f t="shared" si="50"/>
        <v>0</v>
      </c>
      <c r="BG246" s="179">
        <f t="shared" si="51"/>
        <v>0</v>
      </c>
      <c r="BH246" s="179">
        <f t="shared" si="52"/>
        <v>0</v>
      </c>
      <c r="BI246" s="179">
        <f t="shared" si="53"/>
        <v>0</v>
      </c>
      <c r="BJ246" s="53" t="s">
        <v>90</v>
      </c>
      <c r="BK246" s="179">
        <f t="shared" si="54"/>
        <v>0</v>
      </c>
      <c r="BL246" s="53" t="s">
        <v>495</v>
      </c>
      <c r="BM246" s="271" t="s">
        <v>2688</v>
      </c>
    </row>
    <row r="247" spans="2:65" s="74" customFormat="1" ht="24.2" customHeight="1">
      <c r="B247" s="73"/>
      <c r="C247" s="300" t="s">
        <v>1410</v>
      </c>
      <c r="D247" s="300" t="s">
        <v>621</v>
      </c>
      <c r="E247" s="301" t="s">
        <v>7825</v>
      </c>
      <c r="F247" s="302" t="s">
        <v>7826</v>
      </c>
      <c r="G247" s="303" t="s">
        <v>265</v>
      </c>
      <c r="H247" s="304">
        <v>80</v>
      </c>
      <c r="I247" s="28"/>
      <c r="J247" s="306">
        <f t="shared" si="45"/>
        <v>0</v>
      </c>
      <c r="K247" s="307"/>
      <c r="L247" s="308"/>
      <c r="M247" s="29" t="s">
        <v>1</v>
      </c>
      <c r="N247" s="310" t="s">
        <v>43</v>
      </c>
      <c r="P247" s="269">
        <f t="shared" si="46"/>
        <v>0</v>
      </c>
      <c r="Q247" s="269">
        <v>0</v>
      </c>
      <c r="R247" s="269">
        <f t="shared" si="47"/>
        <v>0</v>
      </c>
      <c r="S247" s="269">
        <v>0</v>
      </c>
      <c r="T247" s="270">
        <f t="shared" si="48"/>
        <v>0</v>
      </c>
      <c r="AR247" s="271" t="s">
        <v>608</v>
      </c>
      <c r="AT247" s="271" t="s">
        <v>621</v>
      </c>
      <c r="AU247" s="271" t="s">
        <v>90</v>
      </c>
      <c r="AY247" s="53" t="s">
        <v>366</v>
      </c>
      <c r="BE247" s="179">
        <f t="shared" si="49"/>
        <v>0</v>
      </c>
      <c r="BF247" s="179">
        <f t="shared" si="50"/>
        <v>0</v>
      </c>
      <c r="BG247" s="179">
        <f t="shared" si="51"/>
        <v>0</v>
      </c>
      <c r="BH247" s="179">
        <f t="shared" si="52"/>
        <v>0</v>
      </c>
      <c r="BI247" s="179">
        <f t="shared" si="53"/>
        <v>0</v>
      </c>
      <c r="BJ247" s="53" t="s">
        <v>90</v>
      </c>
      <c r="BK247" s="179">
        <f t="shared" si="54"/>
        <v>0</v>
      </c>
      <c r="BL247" s="53" t="s">
        <v>495</v>
      </c>
      <c r="BM247" s="271" t="s">
        <v>2698</v>
      </c>
    </row>
    <row r="248" spans="2:65" s="74" customFormat="1" ht="16.5" customHeight="1">
      <c r="B248" s="73"/>
      <c r="C248" s="300" t="s">
        <v>1418</v>
      </c>
      <c r="D248" s="300" t="s">
        <v>621</v>
      </c>
      <c r="E248" s="301" t="s">
        <v>7827</v>
      </c>
      <c r="F248" s="302" t="s">
        <v>7828</v>
      </c>
      <c r="G248" s="303" t="s">
        <v>630</v>
      </c>
      <c r="H248" s="304">
        <v>80</v>
      </c>
      <c r="I248" s="28"/>
      <c r="J248" s="306">
        <f t="shared" si="45"/>
        <v>0</v>
      </c>
      <c r="K248" s="307"/>
      <c r="L248" s="308"/>
      <c r="M248" s="29" t="s">
        <v>1</v>
      </c>
      <c r="N248" s="310" t="s">
        <v>43</v>
      </c>
      <c r="P248" s="269">
        <f t="shared" si="46"/>
        <v>0</v>
      </c>
      <c r="Q248" s="269">
        <v>0</v>
      </c>
      <c r="R248" s="269">
        <f t="shared" si="47"/>
        <v>0</v>
      </c>
      <c r="S248" s="269">
        <v>0</v>
      </c>
      <c r="T248" s="270">
        <f t="shared" si="48"/>
        <v>0</v>
      </c>
      <c r="AR248" s="271" t="s">
        <v>608</v>
      </c>
      <c r="AT248" s="271" t="s">
        <v>621</v>
      </c>
      <c r="AU248" s="271" t="s">
        <v>90</v>
      </c>
      <c r="AY248" s="53" t="s">
        <v>366</v>
      </c>
      <c r="BE248" s="179">
        <f t="shared" si="49"/>
        <v>0</v>
      </c>
      <c r="BF248" s="179">
        <f t="shared" si="50"/>
        <v>0</v>
      </c>
      <c r="BG248" s="179">
        <f t="shared" si="51"/>
        <v>0</v>
      </c>
      <c r="BH248" s="179">
        <f t="shared" si="52"/>
        <v>0</v>
      </c>
      <c r="BI248" s="179">
        <f t="shared" si="53"/>
        <v>0</v>
      </c>
      <c r="BJ248" s="53" t="s">
        <v>90</v>
      </c>
      <c r="BK248" s="179">
        <f t="shared" si="54"/>
        <v>0</v>
      </c>
      <c r="BL248" s="53" t="s">
        <v>495</v>
      </c>
      <c r="BM248" s="271" t="s">
        <v>2715</v>
      </c>
    </row>
    <row r="249" spans="2:65" s="74" customFormat="1" ht="24.2" customHeight="1">
      <c r="B249" s="73"/>
      <c r="C249" s="260" t="s">
        <v>1425</v>
      </c>
      <c r="D249" s="260" t="s">
        <v>368</v>
      </c>
      <c r="E249" s="261" t="s">
        <v>7829</v>
      </c>
      <c r="F249" s="262" t="s">
        <v>7830</v>
      </c>
      <c r="G249" s="263" t="s">
        <v>265</v>
      </c>
      <c r="H249" s="264">
        <v>2</v>
      </c>
      <c r="I249" s="26"/>
      <c r="J249" s="266">
        <f t="shared" si="45"/>
        <v>0</v>
      </c>
      <c r="K249" s="267"/>
      <c r="L249" s="73"/>
      <c r="M249" s="27" t="s">
        <v>1</v>
      </c>
      <c r="N249" s="233" t="s">
        <v>43</v>
      </c>
      <c r="P249" s="269">
        <f t="shared" si="46"/>
        <v>0</v>
      </c>
      <c r="Q249" s="269">
        <v>0</v>
      </c>
      <c r="R249" s="269">
        <f t="shared" si="47"/>
        <v>0</v>
      </c>
      <c r="S249" s="269">
        <v>0</v>
      </c>
      <c r="T249" s="270">
        <f t="shared" si="48"/>
        <v>0</v>
      </c>
      <c r="AR249" s="271" t="s">
        <v>495</v>
      </c>
      <c r="AT249" s="271" t="s">
        <v>368</v>
      </c>
      <c r="AU249" s="271" t="s">
        <v>90</v>
      </c>
      <c r="AY249" s="53" t="s">
        <v>366</v>
      </c>
      <c r="BE249" s="179">
        <f t="shared" si="49"/>
        <v>0</v>
      </c>
      <c r="BF249" s="179">
        <f t="shared" si="50"/>
        <v>0</v>
      </c>
      <c r="BG249" s="179">
        <f t="shared" si="51"/>
        <v>0</v>
      </c>
      <c r="BH249" s="179">
        <f t="shared" si="52"/>
        <v>0</v>
      </c>
      <c r="BI249" s="179">
        <f t="shared" si="53"/>
        <v>0</v>
      </c>
      <c r="BJ249" s="53" t="s">
        <v>90</v>
      </c>
      <c r="BK249" s="179">
        <f t="shared" si="54"/>
        <v>0</v>
      </c>
      <c r="BL249" s="53" t="s">
        <v>495</v>
      </c>
      <c r="BM249" s="271" t="s">
        <v>2723</v>
      </c>
    </row>
    <row r="250" spans="2:65" s="74" customFormat="1" ht="24.2" customHeight="1">
      <c r="B250" s="73"/>
      <c r="C250" s="300" t="s">
        <v>1430</v>
      </c>
      <c r="D250" s="300" t="s">
        <v>621</v>
      </c>
      <c r="E250" s="301" t="s">
        <v>7831</v>
      </c>
      <c r="F250" s="302" t="s">
        <v>7832</v>
      </c>
      <c r="G250" s="303" t="s">
        <v>265</v>
      </c>
      <c r="H250" s="304">
        <v>2</v>
      </c>
      <c r="I250" s="28"/>
      <c r="J250" s="306">
        <f t="shared" ref="J250:J268" si="55">ROUND(I250*H250,2)</f>
        <v>0</v>
      </c>
      <c r="K250" s="307"/>
      <c r="L250" s="308"/>
      <c r="M250" s="29" t="s">
        <v>1</v>
      </c>
      <c r="N250" s="310" t="s">
        <v>43</v>
      </c>
      <c r="P250" s="269">
        <f t="shared" ref="P250:P268" si="56">O250*H250</f>
        <v>0</v>
      </c>
      <c r="Q250" s="269">
        <v>0</v>
      </c>
      <c r="R250" s="269">
        <f t="shared" ref="R250:R268" si="57">Q250*H250</f>
        <v>0</v>
      </c>
      <c r="S250" s="269">
        <v>0</v>
      </c>
      <c r="T250" s="270">
        <f t="shared" ref="T250:T268" si="58">S250*H250</f>
        <v>0</v>
      </c>
      <c r="AR250" s="271" t="s">
        <v>608</v>
      </c>
      <c r="AT250" s="271" t="s">
        <v>621</v>
      </c>
      <c r="AU250" s="271" t="s">
        <v>90</v>
      </c>
      <c r="AY250" s="53" t="s">
        <v>366</v>
      </c>
      <c r="BE250" s="179">
        <f t="shared" ref="BE250:BE268" si="59">IF(N250="základná",J250,0)</f>
        <v>0</v>
      </c>
      <c r="BF250" s="179">
        <f t="shared" ref="BF250:BF268" si="60">IF(N250="znížená",J250,0)</f>
        <v>0</v>
      </c>
      <c r="BG250" s="179">
        <f t="shared" ref="BG250:BG268" si="61">IF(N250="zákl. prenesená",J250,0)</f>
        <v>0</v>
      </c>
      <c r="BH250" s="179">
        <f t="shared" ref="BH250:BH268" si="62">IF(N250="zníž. prenesená",J250,0)</f>
        <v>0</v>
      </c>
      <c r="BI250" s="179">
        <f t="shared" ref="BI250:BI268" si="63">IF(N250="nulová",J250,0)</f>
        <v>0</v>
      </c>
      <c r="BJ250" s="53" t="s">
        <v>90</v>
      </c>
      <c r="BK250" s="179">
        <f t="shared" ref="BK250:BK268" si="64">ROUND(I250*H250,2)</f>
        <v>0</v>
      </c>
      <c r="BL250" s="53" t="s">
        <v>495</v>
      </c>
      <c r="BM250" s="271" t="s">
        <v>1378</v>
      </c>
    </row>
    <row r="251" spans="2:65" s="74" customFormat="1" ht="16.5" customHeight="1">
      <c r="B251" s="73"/>
      <c r="C251" s="300" t="s">
        <v>1437</v>
      </c>
      <c r="D251" s="300" t="s">
        <v>621</v>
      </c>
      <c r="E251" s="301" t="s">
        <v>7833</v>
      </c>
      <c r="F251" s="302" t="s">
        <v>7834</v>
      </c>
      <c r="G251" s="303" t="s">
        <v>630</v>
      </c>
      <c r="H251" s="304">
        <v>2</v>
      </c>
      <c r="I251" s="28"/>
      <c r="J251" s="306">
        <f t="shared" si="55"/>
        <v>0</v>
      </c>
      <c r="K251" s="307"/>
      <c r="L251" s="308"/>
      <c r="M251" s="29" t="s">
        <v>1</v>
      </c>
      <c r="N251" s="310" t="s">
        <v>43</v>
      </c>
      <c r="P251" s="269">
        <f t="shared" si="56"/>
        <v>0</v>
      </c>
      <c r="Q251" s="269">
        <v>0</v>
      </c>
      <c r="R251" s="269">
        <f t="shared" si="57"/>
        <v>0</v>
      </c>
      <c r="S251" s="269">
        <v>0</v>
      </c>
      <c r="T251" s="270">
        <f t="shared" si="58"/>
        <v>0</v>
      </c>
      <c r="AR251" s="271" t="s">
        <v>608</v>
      </c>
      <c r="AT251" s="271" t="s">
        <v>621</v>
      </c>
      <c r="AU251" s="271" t="s">
        <v>90</v>
      </c>
      <c r="AY251" s="53" t="s">
        <v>366</v>
      </c>
      <c r="BE251" s="179">
        <f t="shared" si="59"/>
        <v>0</v>
      </c>
      <c r="BF251" s="179">
        <f t="shared" si="60"/>
        <v>0</v>
      </c>
      <c r="BG251" s="179">
        <f t="shared" si="61"/>
        <v>0</v>
      </c>
      <c r="BH251" s="179">
        <f t="shared" si="62"/>
        <v>0</v>
      </c>
      <c r="BI251" s="179">
        <f t="shared" si="63"/>
        <v>0</v>
      </c>
      <c r="BJ251" s="53" t="s">
        <v>90</v>
      </c>
      <c r="BK251" s="179">
        <f t="shared" si="64"/>
        <v>0</v>
      </c>
      <c r="BL251" s="53" t="s">
        <v>495</v>
      </c>
      <c r="BM251" s="271" t="s">
        <v>2754</v>
      </c>
    </row>
    <row r="252" spans="2:65" s="74" customFormat="1" ht="21.75" customHeight="1">
      <c r="B252" s="73"/>
      <c r="C252" s="260" t="s">
        <v>1442</v>
      </c>
      <c r="D252" s="260" t="s">
        <v>368</v>
      </c>
      <c r="E252" s="261" t="s">
        <v>7835</v>
      </c>
      <c r="F252" s="262" t="s">
        <v>7836</v>
      </c>
      <c r="G252" s="263" t="s">
        <v>630</v>
      </c>
      <c r="H252" s="264">
        <v>5</v>
      </c>
      <c r="I252" s="26"/>
      <c r="J252" s="266">
        <f t="shared" si="55"/>
        <v>0</v>
      </c>
      <c r="K252" s="267"/>
      <c r="L252" s="73"/>
      <c r="M252" s="27" t="s">
        <v>1</v>
      </c>
      <c r="N252" s="233" t="s">
        <v>43</v>
      </c>
      <c r="P252" s="269">
        <f t="shared" si="56"/>
        <v>0</v>
      </c>
      <c r="Q252" s="269">
        <v>0</v>
      </c>
      <c r="R252" s="269">
        <f t="shared" si="57"/>
        <v>0</v>
      </c>
      <c r="S252" s="269">
        <v>0</v>
      </c>
      <c r="T252" s="270">
        <f t="shared" si="58"/>
        <v>0</v>
      </c>
      <c r="AR252" s="271" t="s">
        <v>495</v>
      </c>
      <c r="AT252" s="271" t="s">
        <v>368</v>
      </c>
      <c r="AU252" s="271" t="s">
        <v>90</v>
      </c>
      <c r="AY252" s="53" t="s">
        <v>366</v>
      </c>
      <c r="BE252" s="179">
        <f t="shared" si="59"/>
        <v>0</v>
      </c>
      <c r="BF252" s="179">
        <f t="shared" si="60"/>
        <v>0</v>
      </c>
      <c r="BG252" s="179">
        <f t="shared" si="61"/>
        <v>0</v>
      </c>
      <c r="BH252" s="179">
        <f t="shared" si="62"/>
        <v>0</v>
      </c>
      <c r="BI252" s="179">
        <f t="shared" si="63"/>
        <v>0</v>
      </c>
      <c r="BJ252" s="53" t="s">
        <v>90</v>
      </c>
      <c r="BK252" s="179">
        <f t="shared" si="64"/>
        <v>0</v>
      </c>
      <c r="BL252" s="53" t="s">
        <v>495</v>
      </c>
      <c r="BM252" s="271" t="s">
        <v>2770</v>
      </c>
    </row>
    <row r="253" spans="2:65" s="74" customFormat="1" ht="44.25" customHeight="1">
      <c r="B253" s="73"/>
      <c r="C253" s="300" t="s">
        <v>1457</v>
      </c>
      <c r="D253" s="300" t="s">
        <v>621</v>
      </c>
      <c r="E253" s="301" t="s">
        <v>7837</v>
      </c>
      <c r="F253" s="302" t="s">
        <v>7838</v>
      </c>
      <c r="G253" s="303" t="s">
        <v>630</v>
      </c>
      <c r="H253" s="304">
        <v>3</v>
      </c>
      <c r="I253" s="28"/>
      <c r="J253" s="306">
        <f t="shared" si="55"/>
        <v>0</v>
      </c>
      <c r="K253" s="307"/>
      <c r="L253" s="308"/>
      <c r="M253" s="29" t="s">
        <v>1</v>
      </c>
      <c r="N253" s="310" t="s">
        <v>43</v>
      </c>
      <c r="P253" s="269">
        <f t="shared" si="56"/>
        <v>0</v>
      </c>
      <c r="Q253" s="269">
        <v>0</v>
      </c>
      <c r="R253" s="269">
        <f t="shared" si="57"/>
        <v>0</v>
      </c>
      <c r="S253" s="269">
        <v>0</v>
      </c>
      <c r="T253" s="270">
        <f t="shared" si="58"/>
        <v>0</v>
      </c>
      <c r="AR253" s="271" t="s">
        <v>608</v>
      </c>
      <c r="AT253" s="271" t="s">
        <v>621</v>
      </c>
      <c r="AU253" s="271" t="s">
        <v>90</v>
      </c>
      <c r="AY253" s="53" t="s">
        <v>366</v>
      </c>
      <c r="BE253" s="179">
        <f t="shared" si="59"/>
        <v>0</v>
      </c>
      <c r="BF253" s="179">
        <f t="shared" si="60"/>
        <v>0</v>
      </c>
      <c r="BG253" s="179">
        <f t="shared" si="61"/>
        <v>0</v>
      </c>
      <c r="BH253" s="179">
        <f t="shared" si="62"/>
        <v>0</v>
      </c>
      <c r="BI253" s="179">
        <f t="shared" si="63"/>
        <v>0</v>
      </c>
      <c r="BJ253" s="53" t="s">
        <v>90</v>
      </c>
      <c r="BK253" s="179">
        <f t="shared" si="64"/>
        <v>0</v>
      </c>
      <c r="BL253" s="53" t="s">
        <v>495</v>
      </c>
      <c r="BM253" s="271" t="s">
        <v>2782</v>
      </c>
    </row>
    <row r="254" spans="2:65" s="74" customFormat="1" ht="24.2" customHeight="1">
      <c r="B254" s="73"/>
      <c r="C254" s="300" t="s">
        <v>1462</v>
      </c>
      <c r="D254" s="300" t="s">
        <v>621</v>
      </c>
      <c r="E254" s="301" t="s">
        <v>7839</v>
      </c>
      <c r="F254" s="302" t="s">
        <v>7840</v>
      </c>
      <c r="G254" s="303" t="s">
        <v>630</v>
      </c>
      <c r="H254" s="304">
        <v>1</v>
      </c>
      <c r="I254" s="28"/>
      <c r="J254" s="306">
        <f t="shared" si="55"/>
        <v>0</v>
      </c>
      <c r="K254" s="307"/>
      <c r="L254" s="308"/>
      <c r="M254" s="29" t="s">
        <v>1</v>
      </c>
      <c r="N254" s="310" t="s">
        <v>43</v>
      </c>
      <c r="P254" s="269">
        <f t="shared" si="56"/>
        <v>0</v>
      </c>
      <c r="Q254" s="269">
        <v>0</v>
      </c>
      <c r="R254" s="269">
        <f t="shared" si="57"/>
        <v>0</v>
      </c>
      <c r="S254" s="269">
        <v>0</v>
      </c>
      <c r="T254" s="270">
        <f t="shared" si="58"/>
        <v>0</v>
      </c>
      <c r="AR254" s="271" t="s">
        <v>608</v>
      </c>
      <c r="AT254" s="271" t="s">
        <v>621</v>
      </c>
      <c r="AU254" s="271" t="s">
        <v>90</v>
      </c>
      <c r="AY254" s="53" t="s">
        <v>366</v>
      </c>
      <c r="BE254" s="179">
        <f t="shared" si="59"/>
        <v>0</v>
      </c>
      <c r="BF254" s="179">
        <f t="shared" si="60"/>
        <v>0</v>
      </c>
      <c r="BG254" s="179">
        <f t="shared" si="61"/>
        <v>0</v>
      </c>
      <c r="BH254" s="179">
        <f t="shared" si="62"/>
        <v>0</v>
      </c>
      <c r="BI254" s="179">
        <f t="shared" si="63"/>
        <v>0</v>
      </c>
      <c r="BJ254" s="53" t="s">
        <v>90</v>
      </c>
      <c r="BK254" s="179">
        <f t="shared" si="64"/>
        <v>0</v>
      </c>
      <c r="BL254" s="53" t="s">
        <v>495</v>
      </c>
      <c r="BM254" s="271" t="s">
        <v>2793</v>
      </c>
    </row>
    <row r="255" spans="2:65" s="74" customFormat="1" ht="24.2" customHeight="1">
      <c r="B255" s="73"/>
      <c r="C255" s="300" t="s">
        <v>1467</v>
      </c>
      <c r="D255" s="300" t="s">
        <v>621</v>
      </c>
      <c r="E255" s="301" t="s">
        <v>7841</v>
      </c>
      <c r="F255" s="302" t="s">
        <v>7842</v>
      </c>
      <c r="G255" s="303" t="s">
        <v>630</v>
      </c>
      <c r="H255" s="304">
        <v>1</v>
      </c>
      <c r="I255" s="28"/>
      <c r="J255" s="306">
        <f t="shared" si="55"/>
        <v>0</v>
      </c>
      <c r="K255" s="307"/>
      <c r="L255" s="308"/>
      <c r="M255" s="29" t="s">
        <v>1</v>
      </c>
      <c r="N255" s="310" t="s">
        <v>43</v>
      </c>
      <c r="P255" s="269">
        <f t="shared" si="56"/>
        <v>0</v>
      </c>
      <c r="Q255" s="269">
        <v>0</v>
      </c>
      <c r="R255" s="269">
        <f t="shared" si="57"/>
        <v>0</v>
      </c>
      <c r="S255" s="269">
        <v>0</v>
      </c>
      <c r="T255" s="270">
        <f t="shared" si="58"/>
        <v>0</v>
      </c>
      <c r="AR255" s="271" t="s">
        <v>608</v>
      </c>
      <c r="AT255" s="271" t="s">
        <v>621</v>
      </c>
      <c r="AU255" s="271" t="s">
        <v>90</v>
      </c>
      <c r="AY255" s="53" t="s">
        <v>366</v>
      </c>
      <c r="BE255" s="179">
        <f t="shared" si="59"/>
        <v>0</v>
      </c>
      <c r="BF255" s="179">
        <f t="shared" si="60"/>
        <v>0</v>
      </c>
      <c r="BG255" s="179">
        <f t="shared" si="61"/>
        <v>0</v>
      </c>
      <c r="BH255" s="179">
        <f t="shared" si="62"/>
        <v>0</v>
      </c>
      <c r="BI255" s="179">
        <f t="shared" si="63"/>
        <v>0</v>
      </c>
      <c r="BJ255" s="53" t="s">
        <v>90</v>
      </c>
      <c r="BK255" s="179">
        <f t="shared" si="64"/>
        <v>0</v>
      </c>
      <c r="BL255" s="53" t="s">
        <v>495</v>
      </c>
      <c r="BM255" s="271" t="s">
        <v>2804</v>
      </c>
    </row>
    <row r="256" spans="2:65" s="74" customFormat="1" ht="16.5" customHeight="1">
      <c r="B256" s="73"/>
      <c r="C256" s="300" t="s">
        <v>1471</v>
      </c>
      <c r="D256" s="300" t="s">
        <v>621</v>
      </c>
      <c r="E256" s="301" t="s">
        <v>7843</v>
      </c>
      <c r="F256" s="302" t="s">
        <v>7844</v>
      </c>
      <c r="G256" s="303" t="s">
        <v>630</v>
      </c>
      <c r="H256" s="304">
        <v>1</v>
      </c>
      <c r="I256" s="28"/>
      <c r="J256" s="306">
        <f t="shared" si="55"/>
        <v>0</v>
      </c>
      <c r="K256" s="307"/>
      <c r="L256" s="308"/>
      <c r="M256" s="29" t="s">
        <v>1</v>
      </c>
      <c r="N256" s="310" t="s">
        <v>43</v>
      </c>
      <c r="P256" s="269">
        <f t="shared" si="56"/>
        <v>0</v>
      </c>
      <c r="Q256" s="269">
        <v>0</v>
      </c>
      <c r="R256" s="269">
        <f t="shared" si="57"/>
        <v>0</v>
      </c>
      <c r="S256" s="269">
        <v>0</v>
      </c>
      <c r="T256" s="270">
        <f t="shared" si="58"/>
        <v>0</v>
      </c>
      <c r="AR256" s="271" t="s">
        <v>608</v>
      </c>
      <c r="AT256" s="271" t="s">
        <v>621</v>
      </c>
      <c r="AU256" s="271" t="s">
        <v>90</v>
      </c>
      <c r="AY256" s="53" t="s">
        <v>366</v>
      </c>
      <c r="BE256" s="179">
        <f t="shared" si="59"/>
        <v>0</v>
      </c>
      <c r="BF256" s="179">
        <f t="shared" si="60"/>
        <v>0</v>
      </c>
      <c r="BG256" s="179">
        <f t="shared" si="61"/>
        <v>0</v>
      </c>
      <c r="BH256" s="179">
        <f t="shared" si="62"/>
        <v>0</v>
      </c>
      <c r="BI256" s="179">
        <f t="shared" si="63"/>
        <v>0</v>
      </c>
      <c r="BJ256" s="53" t="s">
        <v>90</v>
      </c>
      <c r="BK256" s="179">
        <f t="shared" si="64"/>
        <v>0</v>
      </c>
      <c r="BL256" s="53" t="s">
        <v>495</v>
      </c>
      <c r="BM256" s="271" t="s">
        <v>2814</v>
      </c>
    </row>
    <row r="257" spans="2:65" s="74" customFormat="1" ht="24.2" customHeight="1">
      <c r="B257" s="73"/>
      <c r="C257" s="300" t="s">
        <v>1481</v>
      </c>
      <c r="D257" s="300" t="s">
        <v>621</v>
      </c>
      <c r="E257" s="301" t="s">
        <v>7845</v>
      </c>
      <c r="F257" s="302" t="s">
        <v>7846</v>
      </c>
      <c r="G257" s="303" t="s">
        <v>630</v>
      </c>
      <c r="H257" s="304">
        <v>1</v>
      </c>
      <c r="I257" s="28"/>
      <c r="J257" s="306">
        <f t="shared" si="55"/>
        <v>0</v>
      </c>
      <c r="K257" s="307"/>
      <c r="L257" s="308"/>
      <c r="M257" s="29" t="s">
        <v>1</v>
      </c>
      <c r="N257" s="310" t="s">
        <v>43</v>
      </c>
      <c r="P257" s="269">
        <f t="shared" si="56"/>
        <v>0</v>
      </c>
      <c r="Q257" s="269">
        <v>0</v>
      </c>
      <c r="R257" s="269">
        <f t="shared" si="57"/>
        <v>0</v>
      </c>
      <c r="S257" s="269">
        <v>0</v>
      </c>
      <c r="T257" s="270">
        <f t="shared" si="58"/>
        <v>0</v>
      </c>
      <c r="AR257" s="271" t="s">
        <v>608</v>
      </c>
      <c r="AT257" s="271" t="s">
        <v>621</v>
      </c>
      <c r="AU257" s="271" t="s">
        <v>90</v>
      </c>
      <c r="AY257" s="53" t="s">
        <v>366</v>
      </c>
      <c r="BE257" s="179">
        <f t="shared" si="59"/>
        <v>0</v>
      </c>
      <c r="BF257" s="179">
        <f t="shared" si="60"/>
        <v>0</v>
      </c>
      <c r="BG257" s="179">
        <f t="shared" si="61"/>
        <v>0</v>
      </c>
      <c r="BH257" s="179">
        <f t="shared" si="62"/>
        <v>0</v>
      </c>
      <c r="BI257" s="179">
        <f t="shared" si="63"/>
        <v>0</v>
      </c>
      <c r="BJ257" s="53" t="s">
        <v>90</v>
      </c>
      <c r="BK257" s="179">
        <f t="shared" si="64"/>
        <v>0</v>
      </c>
      <c r="BL257" s="53" t="s">
        <v>495</v>
      </c>
      <c r="BM257" s="271" t="s">
        <v>2823</v>
      </c>
    </row>
    <row r="258" spans="2:65" s="74" customFormat="1" ht="24.2" customHeight="1">
      <c r="B258" s="73"/>
      <c r="C258" s="300" t="s">
        <v>1485</v>
      </c>
      <c r="D258" s="300" t="s">
        <v>621</v>
      </c>
      <c r="E258" s="301" t="s">
        <v>7847</v>
      </c>
      <c r="F258" s="302" t="s">
        <v>7848</v>
      </c>
      <c r="G258" s="303" t="s">
        <v>630</v>
      </c>
      <c r="H258" s="304">
        <v>1</v>
      </c>
      <c r="I258" s="28"/>
      <c r="J258" s="306">
        <f t="shared" si="55"/>
        <v>0</v>
      </c>
      <c r="K258" s="307"/>
      <c r="L258" s="308"/>
      <c r="M258" s="29" t="s">
        <v>1</v>
      </c>
      <c r="N258" s="310" t="s">
        <v>43</v>
      </c>
      <c r="P258" s="269">
        <f t="shared" si="56"/>
        <v>0</v>
      </c>
      <c r="Q258" s="269">
        <v>0</v>
      </c>
      <c r="R258" s="269">
        <f t="shared" si="57"/>
        <v>0</v>
      </c>
      <c r="S258" s="269">
        <v>0</v>
      </c>
      <c r="T258" s="270">
        <f t="shared" si="58"/>
        <v>0</v>
      </c>
      <c r="AR258" s="271" t="s">
        <v>608</v>
      </c>
      <c r="AT258" s="271" t="s">
        <v>621</v>
      </c>
      <c r="AU258" s="271" t="s">
        <v>90</v>
      </c>
      <c r="AY258" s="53" t="s">
        <v>366</v>
      </c>
      <c r="BE258" s="179">
        <f t="shared" si="59"/>
        <v>0</v>
      </c>
      <c r="BF258" s="179">
        <f t="shared" si="60"/>
        <v>0</v>
      </c>
      <c r="BG258" s="179">
        <f t="shared" si="61"/>
        <v>0</v>
      </c>
      <c r="BH258" s="179">
        <f t="shared" si="62"/>
        <v>0</v>
      </c>
      <c r="BI258" s="179">
        <f t="shared" si="63"/>
        <v>0</v>
      </c>
      <c r="BJ258" s="53" t="s">
        <v>90</v>
      </c>
      <c r="BK258" s="179">
        <f t="shared" si="64"/>
        <v>0</v>
      </c>
      <c r="BL258" s="53" t="s">
        <v>495</v>
      </c>
      <c r="BM258" s="271" t="s">
        <v>2831</v>
      </c>
    </row>
    <row r="259" spans="2:65" s="74" customFormat="1" ht="24.2" customHeight="1">
      <c r="B259" s="73"/>
      <c r="C259" s="300" t="s">
        <v>1491</v>
      </c>
      <c r="D259" s="300" t="s">
        <v>621</v>
      </c>
      <c r="E259" s="301" t="s">
        <v>7849</v>
      </c>
      <c r="F259" s="302" t="s">
        <v>7850</v>
      </c>
      <c r="G259" s="303" t="s">
        <v>630</v>
      </c>
      <c r="H259" s="304">
        <v>2</v>
      </c>
      <c r="I259" s="28"/>
      <c r="J259" s="306">
        <f t="shared" si="55"/>
        <v>0</v>
      </c>
      <c r="K259" s="307"/>
      <c r="L259" s="308"/>
      <c r="M259" s="29" t="s">
        <v>1</v>
      </c>
      <c r="N259" s="310" t="s">
        <v>43</v>
      </c>
      <c r="P259" s="269">
        <f t="shared" si="56"/>
        <v>0</v>
      </c>
      <c r="Q259" s="269">
        <v>0</v>
      </c>
      <c r="R259" s="269">
        <f t="shared" si="57"/>
        <v>0</v>
      </c>
      <c r="S259" s="269">
        <v>0</v>
      </c>
      <c r="T259" s="270">
        <f t="shared" si="58"/>
        <v>0</v>
      </c>
      <c r="AR259" s="271" t="s">
        <v>608</v>
      </c>
      <c r="AT259" s="271" t="s">
        <v>621</v>
      </c>
      <c r="AU259" s="271" t="s">
        <v>90</v>
      </c>
      <c r="AY259" s="53" t="s">
        <v>366</v>
      </c>
      <c r="BE259" s="179">
        <f t="shared" si="59"/>
        <v>0</v>
      </c>
      <c r="BF259" s="179">
        <f t="shared" si="60"/>
        <v>0</v>
      </c>
      <c r="BG259" s="179">
        <f t="shared" si="61"/>
        <v>0</v>
      </c>
      <c r="BH259" s="179">
        <f t="shared" si="62"/>
        <v>0</v>
      </c>
      <c r="BI259" s="179">
        <f t="shared" si="63"/>
        <v>0</v>
      </c>
      <c r="BJ259" s="53" t="s">
        <v>90</v>
      </c>
      <c r="BK259" s="179">
        <f t="shared" si="64"/>
        <v>0</v>
      </c>
      <c r="BL259" s="53" t="s">
        <v>495</v>
      </c>
      <c r="BM259" s="271" t="s">
        <v>2841</v>
      </c>
    </row>
    <row r="260" spans="2:65" s="74" customFormat="1" ht="37.9" customHeight="1">
      <c r="B260" s="73"/>
      <c r="C260" s="300" t="s">
        <v>1495</v>
      </c>
      <c r="D260" s="300" t="s">
        <v>621</v>
      </c>
      <c r="E260" s="301" t="s">
        <v>7851</v>
      </c>
      <c r="F260" s="302" t="s">
        <v>7852</v>
      </c>
      <c r="G260" s="303" t="s">
        <v>630</v>
      </c>
      <c r="H260" s="304">
        <v>2</v>
      </c>
      <c r="I260" s="28"/>
      <c r="J260" s="306">
        <f t="shared" si="55"/>
        <v>0</v>
      </c>
      <c r="K260" s="307"/>
      <c r="L260" s="308"/>
      <c r="M260" s="29" t="s">
        <v>1</v>
      </c>
      <c r="N260" s="310" t="s">
        <v>43</v>
      </c>
      <c r="P260" s="269">
        <f t="shared" si="56"/>
        <v>0</v>
      </c>
      <c r="Q260" s="269">
        <v>0</v>
      </c>
      <c r="R260" s="269">
        <f t="shared" si="57"/>
        <v>0</v>
      </c>
      <c r="S260" s="269">
        <v>0</v>
      </c>
      <c r="T260" s="270">
        <f t="shared" si="58"/>
        <v>0</v>
      </c>
      <c r="AR260" s="271" t="s">
        <v>608</v>
      </c>
      <c r="AT260" s="271" t="s">
        <v>621</v>
      </c>
      <c r="AU260" s="271" t="s">
        <v>90</v>
      </c>
      <c r="AY260" s="53" t="s">
        <v>366</v>
      </c>
      <c r="BE260" s="179">
        <f t="shared" si="59"/>
        <v>0</v>
      </c>
      <c r="BF260" s="179">
        <f t="shared" si="60"/>
        <v>0</v>
      </c>
      <c r="BG260" s="179">
        <f t="shared" si="61"/>
        <v>0</v>
      </c>
      <c r="BH260" s="179">
        <f t="shared" si="62"/>
        <v>0</v>
      </c>
      <c r="BI260" s="179">
        <f t="shared" si="63"/>
        <v>0</v>
      </c>
      <c r="BJ260" s="53" t="s">
        <v>90</v>
      </c>
      <c r="BK260" s="179">
        <f t="shared" si="64"/>
        <v>0</v>
      </c>
      <c r="BL260" s="53" t="s">
        <v>495</v>
      </c>
      <c r="BM260" s="271" t="s">
        <v>2851</v>
      </c>
    </row>
    <row r="261" spans="2:65" s="74" customFormat="1" ht="37.9" customHeight="1">
      <c r="B261" s="73"/>
      <c r="C261" s="260" t="s">
        <v>1500</v>
      </c>
      <c r="D261" s="260" t="s">
        <v>368</v>
      </c>
      <c r="E261" s="261" t="s">
        <v>7853</v>
      </c>
      <c r="F261" s="262" t="s">
        <v>7854</v>
      </c>
      <c r="G261" s="263" t="s">
        <v>630</v>
      </c>
      <c r="H261" s="264">
        <v>6</v>
      </c>
      <c r="I261" s="26"/>
      <c r="J261" s="266">
        <f t="shared" si="55"/>
        <v>0</v>
      </c>
      <c r="K261" s="267"/>
      <c r="L261" s="73"/>
      <c r="M261" s="27" t="s">
        <v>1</v>
      </c>
      <c r="N261" s="233" t="s">
        <v>43</v>
      </c>
      <c r="P261" s="269">
        <f t="shared" si="56"/>
        <v>0</v>
      </c>
      <c r="Q261" s="269">
        <v>0</v>
      </c>
      <c r="R261" s="269">
        <f t="shared" si="57"/>
        <v>0</v>
      </c>
      <c r="S261" s="269">
        <v>0</v>
      </c>
      <c r="T261" s="270">
        <f t="shared" si="58"/>
        <v>0</v>
      </c>
      <c r="AR261" s="271" t="s">
        <v>495</v>
      </c>
      <c r="AT261" s="271" t="s">
        <v>368</v>
      </c>
      <c r="AU261" s="271" t="s">
        <v>90</v>
      </c>
      <c r="AY261" s="53" t="s">
        <v>366</v>
      </c>
      <c r="BE261" s="179">
        <f t="shared" si="59"/>
        <v>0</v>
      </c>
      <c r="BF261" s="179">
        <f t="shared" si="60"/>
        <v>0</v>
      </c>
      <c r="BG261" s="179">
        <f t="shared" si="61"/>
        <v>0</v>
      </c>
      <c r="BH261" s="179">
        <f t="shared" si="62"/>
        <v>0</v>
      </c>
      <c r="BI261" s="179">
        <f t="shared" si="63"/>
        <v>0</v>
      </c>
      <c r="BJ261" s="53" t="s">
        <v>90</v>
      </c>
      <c r="BK261" s="179">
        <f t="shared" si="64"/>
        <v>0</v>
      </c>
      <c r="BL261" s="53" t="s">
        <v>495</v>
      </c>
      <c r="BM261" s="271" t="s">
        <v>2870</v>
      </c>
    </row>
    <row r="262" spans="2:65" s="74" customFormat="1" ht="55.5" customHeight="1">
      <c r="B262" s="73"/>
      <c r="C262" s="300" t="s">
        <v>1504</v>
      </c>
      <c r="D262" s="300" t="s">
        <v>621</v>
      </c>
      <c r="E262" s="301" t="s">
        <v>7855</v>
      </c>
      <c r="F262" s="302" t="s">
        <v>7856</v>
      </c>
      <c r="G262" s="303" t="s">
        <v>630</v>
      </c>
      <c r="H262" s="304">
        <v>6</v>
      </c>
      <c r="I262" s="28"/>
      <c r="J262" s="306">
        <f t="shared" si="55"/>
        <v>0</v>
      </c>
      <c r="K262" s="307"/>
      <c r="L262" s="308"/>
      <c r="M262" s="29" t="s">
        <v>1</v>
      </c>
      <c r="N262" s="310" t="s">
        <v>43</v>
      </c>
      <c r="P262" s="269">
        <f t="shared" si="56"/>
        <v>0</v>
      </c>
      <c r="Q262" s="269">
        <v>0</v>
      </c>
      <c r="R262" s="269">
        <f t="shared" si="57"/>
        <v>0</v>
      </c>
      <c r="S262" s="269">
        <v>0</v>
      </c>
      <c r="T262" s="270">
        <f t="shared" si="58"/>
        <v>0</v>
      </c>
      <c r="AR262" s="271" t="s">
        <v>608</v>
      </c>
      <c r="AT262" s="271" t="s">
        <v>621</v>
      </c>
      <c r="AU262" s="271" t="s">
        <v>90</v>
      </c>
      <c r="AY262" s="53" t="s">
        <v>366</v>
      </c>
      <c r="BE262" s="179">
        <f t="shared" si="59"/>
        <v>0</v>
      </c>
      <c r="BF262" s="179">
        <f t="shared" si="60"/>
        <v>0</v>
      </c>
      <c r="BG262" s="179">
        <f t="shared" si="61"/>
        <v>0</v>
      </c>
      <c r="BH262" s="179">
        <f t="shared" si="62"/>
        <v>0</v>
      </c>
      <c r="BI262" s="179">
        <f t="shared" si="63"/>
        <v>0</v>
      </c>
      <c r="BJ262" s="53" t="s">
        <v>90</v>
      </c>
      <c r="BK262" s="179">
        <f t="shared" si="64"/>
        <v>0</v>
      </c>
      <c r="BL262" s="53" t="s">
        <v>495</v>
      </c>
      <c r="BM262" s="271" t="s">
        <v>2888</v>
      </c>
    </row>
    <row r="263" spans="2:65" s="74" customFormat="1" ht="24.2" customHeight="1">
      <c r="B263" s="73"/>
      <c r="C263" s="260" t="s">
        <v>1508</v>
      </c>
      <c r="D263" s="260" t="s">
        <v>368</v>
      </c>
      <c r="E263" s="261" t="s">
        <v>7857</v>
      </c>
      <c r="F263" s="262" t="s">
        <v>7858</v>
      </c>
      <c r="G263" s="263" t="s">
        <v>630</v>
      </c>
      <c r="H263" s="264">
        <v>3</v>
      </c>
      <c r="I263" s="26"/>
      <c r="J263" s="266">
        <f t="shared" si="55"/>
        <v>0</v>
      </c>
      <c r="K263" s="267"/>
      <c r="L263" s="73"/>
      <c r="M263" s="27" t="s">
        <v>1</v>
      </c>
      <c r="N263" s="233" t="s">
        <v>43</v>
      </c>
      <c r="P263" s="269">
        <f t="shared" si="56"/>
        <v>0</v>
      </c>
      <c r="Q263" s="269">
        <v>0</v>
      </c>
      <c r="R263" s="269">
        <f t="shared" si="57"/>
        <v>0</v>
      </c>
      <c r="S263" s="269">
        <v>0</v>
      </c>
      <c r="T263" s="270">
        <f t="shared" si="58"/>
        <v>0</v>
      </c>
      <c r="AR263" s="271" t="s">
        <v>495</v>
      </c>
      <c r="AT263" s="271" t="s">
        <v>368</v>
      </c>
      <c r="AU263" s="271" t="s">
        <v>90</v>
      </c>
      <c r="AY263" s="53" t="s">
        <v>366</v>
      </c>
      <c r="BE263" s="179">
        <f t="shared" si="59"/>
        <v>0</v>
      </c>
      <c r="BF263" s="179">
        <f t="shared" si="60"/>
        <v>0</v>
      </c>
      <c r="BG263" s="179">
        <f t="shared" si="61"/>
        <v>0</v>
      </c>
      <c r="BH263" s="179">
        <f t="shared" si="62"/>
        <v>0</v>
      </c>
      <c r="BI263" s="179">
        <f t="shared" si="63"/>
        <v>0</v>
      </c>
      <c r="BJ263" s="53" t="s">
        <v>90</v>
      </c>
      <c r="BK263" s="179">
        <f t="shared" si="64"/>
        <v>0</v>
      </c>
      <c r="BL263" s="53" t="s">
        <v>495</v>
      </c>
      <c r="BM263" s="271" t="s">
        <v>2898</v>
      </c>
    </row>
    <row r="264" spans="2:65" s="74" customFormat="1" ht="33" customHeight="1">
      <c r="B264" s="73"/>
      <c r="C264" s="300" t="s">
        <v>1512</v>
      </c>
      <c r="D264" s="300" t="s">
        <v>621</v>
      </c>
      <c r="E264" s="301" t="s">
        <v>7859</v>
      </c>
      <c r="F264" s="302" t="s">
        <v>7860</v>
      </c>
      <c r="G264" s="303" t="s">
        <v>630</v>
      </c>
      <c r="H264" s="304">
        <v>3</v>
      </c>
      <c r="I264" s="28"/>
      <c r="J264" s="306">
        <f t="shared" si="55"/>
        <v>0</v>
      </c>
      <c r="K264" s="307"/>
      <c r="L264" s="308"/>
      <c r="M264" s="29" t="s">
        <v>1</v>
      </c>
      <c r="N264" s="310" t="s">
        <v>43</v>
      </c>
      <c r="P264" s="269">
        <f t="shared" si="56"/>
        <v>0</v>
      </c>
      <c r="Q264" s="269">
        <v>0</v>
      </c>
      <c r="R264" s="269">
        <f t="shared" si="57"/>
        <v>0</v>
      </c>
      <c r="S264" s="269">
        <v>0</v>
      </c>
      <c r="T264" s="270">
        <f t="shared" si="58"/>
        <v>0</v>
      </c>
      <c r="AR264" s="271" t="s">
        <v>608</v>
      </c>
      <c r="AT264" s="271" t="s">
        <v>621</v>
      </c>
      <c r="AU264" s="271" t="s">
        <v>90</v>
      </c>
      <c r="AY264" s="53" t="s">
        <v>366</v>
      </c>
      <c r="BE264" s="179">
        <f t="shared" si="59"/>
        <v>0</v>
      </c>
      <c r="BF264" s="179">
        <f t="shared" si="60"/>
        <v>0</v>
      </c>
      <c r="BG264" s="179">
        <f t="shared" si="61"/>
        <v>0</v>
      </c>
      <c r="BH264" s="179">
        <f t="shared" si="62"/>
        <v>0</v>
      </c>
      <c r="BI264" s="179">
        <f t="shared" si="63"/>
        <v>0</v>
      </c>
      <c r="BJ264" s="53" t="s">
        <v>90</v>
      </c>
      <c r="BK264" s="179">
        <f t="shared" si="64"/>
        <v>0</v>
      </c>
      <c r="BL264" s="53" t="s">
        <v>495</v>
      </c>
      <c r="BM264" s="271" t="s">
        <v>2914</v>
      </c>
    </row>
    <row r="265" spans="2:65" s="74" customFormat="1" ht="24.2" customHeight="1">
      <c r="B265" s="73"/>
      <c r="C265" s="260" t="s">
        <v>1516</v>
      </c>
      <c r="D265" s="260" t="s">
        <v>368</v>
      </c>
      <c r="E265" s="261" t="s">
        <v>7861</v>
      </c>
      <c r="F265" s="262" t="s">
        <v>7862</v>
      </c>
      <c r="G265" s="263" t="s">
        <v>630</v>
      </c>
      <c r="H265" s="264">
        <v>5</v>
      </c>
      <c r="I265" s="26"/>
      <c r="J265" s="266">
        <f t="shared" si="55"/>
        <v>0</v>
      </c>
      <c r="K265" s="267"/>
      <c r="L265" s="73"/>
      <c r="M265" s="27" t="s">
        <v>1</v>
      </c>
      <c r="N265" s="233" t="s">
        <v>43</v>
      </c>
      <c r="P265" s="269">
        <f t="shared" si="56"/>
        <v>0</v>
      </c>
      <c r="Q265" s="269">
        <v>0</v>
      </c>
      <c r="R265" s="269">
        <f t="shared" si="57"/>
        <v>0</v>
      </c>
      <c r="S265" s="269">
        <v>0</v>
      </c>
      <c r="T265" s="270">
        <f t="shared" si="58"/>
        <v>0</v>
      </c>
      <c r="AR265" s="271" t="s">
        <v>495</v>
      </c>
      <c r="AT265" s="271" t="s">
        <v>368</v>
      </c>
      <c r="AU265" s="271" t="s">
        <v>90</v>
      </c>
      <c r="AY265" s="53" t="s">
        <v>366</v>
      </c>
      <c r="BE265" s="179">
        <f t="shared" si="59"/>
        <v>0</v>
      </c>
      <c r="BF265" s="179">
        <f t="shared" si="60"/>
        <v>0</v>
      </c>
      <c r="BG265" s="179">
        <f t="shared" si="61"/>
        <v>0</v>
      </c>
      <c r="BH265" s="179">
        <f t="shared" si="62"/>
        <v>0</v>
      </c>
      <c r="BI265" s="179">
        <f t="shared" si="63"/>
        <v>0</v>
      </c>
      <c r="BJ265" s="53" t="s">
        <v>90</v>
      </c>
      <c r="BK265" s="179">
        <f t="shared" si="64"/>
        <v>0</v>
      </c>
      <c r="BL265" s="53" t="s">
        <v>495</v>
      </c>
      <c r="BM265" s="271" t="s">
        <v>2926</v>
      </c>
    </row>
    <row r="266" spans="2:65" s="74" customFormat="1" ht="37.9" customHeight="1">
      <c r="B266" s="73"/>
      <c r="C266" s="300" t="s">
        <v>1520</v>
      </c>
      <c r="D266" s="300" t="s">
        <v>621</v>
      </c>
      <c r="E266" s="301" t="s">
        <v>7863</v>
      </c>
      <c r="F266" s="302" t="s">
        <v>7864</v>
      </c>
      <c r="G266" s="303" t="s">
        <v>630</v>
      </c>
      <c r="H266" s="304">
        <v>5</v>
      </c>
      <c r="I266" s="28"/>
      <c r="J266" s="306">
        <f t="shared" si="55"/>
        <v>0</v>
      </c>
      <c r="K266" s="307"/>
      <c r="L266" s="308"/>
      <c r="M266" s="29" t="s">
        <v>1</v>
      </c>
      <c r="N266" s="310" t="s">
        <v>43</v>
      </c>
      <c r="P266" s="269">
        <f t="shared" si="56"/>
        <v>0</v>
      </c>
      <c r="Q266" s="269">
        <v>0</v>
      </c>
      <c r="R266" s="269">
        <f t="shared" si="57"/>
        <v>0</v>
      </c>
      <c r="S266" s="269">
        <v>0</v>
      </c>
      <c r="T266" s="270">
        <f t="shared" si="58"/>
        <v>0</v>
      </c>
      <c r="AR266" s="271" t="s">
        <v>608</v>
      </c>
      <c r="AT266" s="271" t="s">
        <v>621</v>
      </c>
      <c r="AU266" s="271" t="s">
        <v>90</v>
      </c>
      <c r="AY266" s="53" t="s">
        <v>366</v>
      </c>
      <c r="BE266" s="179">
        <f t="shared" si="59"/>
        <v>0</v>
      </c>
      <c r="BF266" s="179">
        <f t="shared" si="60"/>
        <v>0</v>
      </c>
      <c r="BG266" s="179">
        <f t="shared" si="61"/>
        <v>0</v>
      </c>
      <c r="BH266" s="179">
        <f t="shared" si="62"/>
        <v>0</v>
      </c>
      <c r="BI266" s="179">
        <f t="shared" si="63"/>
        <v>0</v>
      </c>
      <c r="BJ266" s="53" t="s">
        <v>90</v>
      </c>
      <c r="BK266" s="179">
        <f t="shared" si="64"/>
        <v>0</v>
      </c>
      <c r="BL266" s="53" t="s">
        <v>495</v>
      </c>
      <c r="BM266" s="271" t="s">
        <v>2940</v>
      </c>
    </row>
    <row r="267" spans="2:65" s="74" customFormat="1" ht="24.2" customHeight="1">
      <c r="B267" s="73"/>
      <c r="C267" s="260" t="s">
        <v>1525</v>
      </c>
      <c r="D267" s="260" t="s">
        <v>368</v>
      </c>
      <c r="E267" s="261" t="s">
        <v>7865</v>
      </c>
      <c r="F267" s="262" t="s">
        <v>7866</v>
      </c>
      <c r="G267" s="263" t="s">
        <v>265</v>
      </c>
      <c r="H267" s="264">
        <v>718</v>
      </c>
      <c r="I267" s="26"/>
      <c r="J267" s="266">
        <f t="shared" si="55"/>
        <v>0</v>
      </c>
      <c r="K267" s="267"/>
      <c r="L267" s="73"/>
      <c r="M267" s="27" t="s">
        <v>1</v>
      </c>
      <c r="N267" s="233" t="s">
        <v>43</v>
      </c>
      <c r="P267" s="269">
        <f t="shared" si="56"/>
        <v>0</v>
      </c>
      <c r="Q267" s="269">
        <v>0</v>
      </c>
      <c r="R267" s="269">
        <f t="shared" si="57"/>
        <v>0</v>
      </c>
      <c r="S267" s="269">
        <v>0</v>
      </c>
      <c r="T267" s="270">
        <f t="shared" si="58"/>
        <v>0</v>
      </c>
      <c r="AR267" s="271" t="s">
        <v>495</v>
      </c>
      <c r="AT267" s="271" t="s">
        <v>368</v>
      </c>
      <c r="AU267" s="271" t="s">
        <v>90</v>
      </c>
      <c r="AY267" s="53" t="s">
        <v>366</v>
      </c>
      <c r="BE267" s="179">
        <f t="shared" si="59"/>
        <v>0</v>
      </c>
      <c r="BF267" s="179">
        <f t="shared" si="60"/>
        <v>0</v>
      </c>
      <c r="BG267" s="179">
        <f t="shared" si="61"/>
        <v>0</v>
      </c>
      <c r="BH267" s="179">
        <f t="shared" si="62"/>
        <v>0</v>
      </c>
      <c r="BI267" s="179">
        <f t="shared" si="63"/>
        <v>0</v>
      </c>
      <c r="BJ267" s="53" t="s">
        <v>90</v>
      </c>
      <c r="BK267" s="179">
        <f t="shared" si="64"/>
        <v>0</v>
      </c>
      <c r="BL267" s="53" t="s">
        <v>495</v>
      </c>
      <c r="BM267" s="271" t="s">
        <v>2949</v>
      </c>
    </row>
    <row r="268" spans="2:65" s="74" customFormat="1" ht="24.2" customHeight="1">
      <c r="B268" s="73"/>
      <c r="C268" s="260" t="s">
        <v>1529</v>
      </c>
      <c r="D268" s="260" t="s">
        <v>368</v>
      </c>
      <c r="E268" s="261" t="s">
        <v>7867</v>
      </c>
      <c r="F268" s="262" t="s">
        <v>7868</v>
      </c>
      <c r="G268" s="263" t="s">
        <v>487</v>
      </c>
      <c r="H268" s="264">
        <v>0.622</v>
      </c>
      <c r="I268" s="26"/>
      <c r="J268" s="266">
        <f t="shared" si="55"/>
        <v>0</v>
      </c>
      <c r="K268" s="267"/>
      <c r="L268" s="73"/>
      <c r="M268" s="27" t="s">
        <v>1</v>
      </c>
      <c r="N268" s="233" t="s">
        <v>43</v>
      </c>
      <c r="P268" s="269">
        <f t="shared" si="56"/>
        <v>0</v>
      </c>
      <c r="Q268" s="269">
        <v>0</v>
      </c>
      <c r="R268" s="269">
        <f t="shared" si="57"/>
        <v>0</v>
      </c>
      <c r="S268" s="269">
        <v>0</v>
      </c>
      <c r="T268" s="270">
        <f t="shared" si="58"/>
        <v>0</v>
      </c>
      <c r="AR268" s="271" t="s">
        <v>495</v>
      </c>
      <c r="AT268" s="271" t="s">
        <v>368</v>
      </c>
      <c r="AU268" s="271" t="s">
        <v>90</v>
      </c>
      <c r="AY268" s="53" t="s">
        <v>366</v>
      </c>
      <c r="BE268" s="179">
        <f t="shared" si="59"/>
        <v>0</v>
      </c>
      <c r="BF268" s="179">
        <f t="shared" si="60"/>
        <v>0</v>
      </c>
      <c r="BG268" s="179">
        <f t="shared" si="61"/>
        <v>0</v>
      </c>
      <c r="BH268" s="179">
        <f t="shared" si="62"/>
        <v>0</v>
      </c>
      <c r="BI268" s="179">
        <f t="shared" si="63"/>
        <v>0</v>
      </c>
      <c r="BJ268" s="53" t="s">
        <v>90</v>
      </c>
      <c r="BK268" s="179">
        <f t="shared" si="64"/>
        <v>0</v>
      </c>
      <c r="BL268" s="53" t="s">
        <v>495</v>
      </c>
      <c r="BM268" s="271" t="s">
        <v>2957</v>
      </c>
    </row>
    <row r="269" spans="2:65" s="249" customFormat="1" ht="22.9" customHeight="1">
      <c r="B269" s="248"/>
      <c r="D269" s="250" t="s">
        <v>76</v>
      </c>
      <c r="E269" s="258" t="s">
        <v>4425</v>
      </c>
      <c r="F269" s="258" t="s">
        <v>4426</v>
      </c>
      <c r="J269" s="259">
        <f>BK269</f>
        <v>0</v>
      </c>
      <c r="L269" s="248"/>
      <c r="M269" s="253"/>
      <c r="P269" s="254">
        <f>SUM(P270:P340)</f>
        <v>0</v>
      </c>
      <c r="R269" s="254">
        <f>SUM(R270:R340)</f>
        <v>0</v>
      </c>
      <c r="T269" s="255">
        <f>SUM(T270:T340)</f>
        <v>0</v>
      </c>
      <c r="AR269" s="250" t="s">
        <v>90</v>
      </c>
      <c r="AT269" s="256" t="s">
        <v>76</v>
      </c>
      <c r="AU269" s="256" t="s">
        <v>84</v>
      </c>
      <c r="AY269" s="250" t="s">
        <v>366</v>
      </c>
      <c r="BK269" s="257">
        <f>SUM(BK270:BK340)</f>
        <v>0</v>
      </c>
    </row>
    <row r="270" spans="2:65" s="74" customFormat="1" ht="24.2" customHeight="1">
      <c r="B270" s="73"/>
      <c r="C270" s="260" t="s">
        <v>1534</v>
      </c>
      <c r="D270" s="260" t="s">
        <v>368</v>
      </c>
      <c r="E270" s="261" t="s">
        <v>7869</v>
      </c>
      <c r="F270" s="262" t="s">
        <v>7870</v>
      </c>
      <c r="G270" s="263" t="s">
        <v>265</v>
      </c>
      <c r="H270" s="264">
        <v>13</v>
      </c>
      <c r="I270" s="26"/>
      <c r="J270" s="266">
        <f t="shared" ref="J270:J301" si="65">ROUND(I270*H270,2)</f>
        <v>0</v>
      </c>
      <c r="K270" s="267"/>
      <c r="L270" s="73"/>
      <c r="M270" s="27" t="s">
        <v>1</v>
      </c>
      <c r="N270" s="233" t="s">
        <v>43</v>
      </c>
      <c r="P270" s="269">
        <f t="shared" ref="P270:P301" si="66">O270*H270</f>
        <v>0</v>
      </c>
      <c r="Q270" s="269">
        <v>0</v>
      </c>
      <c r="R270" s="269">
        <f t="shared" ref="R270:R301" si="67">Q270*H270</f>
        <v>0</v>
      </c>
      <c r="S270" s="269">
        <v>0</v>
      </c>
      <c r="T270" s="270">
        <f t="shared" ref="T270:T301" si="68">S270*H270</f>
        <v>0</v>
      </c>
      <c r="AR270" s="271" t="s">
        <v>495</v>
      </c>
      <c r="AT270" s="271" t="s">
        <v>368</v>
      </c>
      <c r="AU270" s="271" t="s">
        <v>90</v>
      </c>
      <c r="AY270" s="53" t="s">
        <v>366</v>
      </c>
      <c r="BE270" s="179">
        <f t="shared" ref="BE270:BE301" si="69">IF(N270="základná",J270,0)</f>
        <v>0</v>
      </c>
      <c r="BF270" s="179">
        <f t="shared" ref="BF270:BF301" si="70">IF(N270="znížená",J270,0)</f>
        <v>0</v>
      </c>
      <c r="BG270" s="179">
        <f t="shared" ref="BG270:BG301" si="71">IF(N270="zákl. prenesená",J270,0)</f>
        <v>0</v>
      </c>
      <c r="BH270" s="179">
        <f t="shared" ref="BH270:BH301" si="72">IF(N270="zníž. prenesená",J270,0)</f>
        <v>0</v>
      </c>
      <c r="BI270" s="179">
        <f t="shared" ref="BI270:BI301" si="73">IF(N270="nulová",J270,0)</f>
        <v>0</v>
      </c>
      <c r="BJ270" s="53" t="s">
        <v>90</v>
      </c>
      <c r="BK270" s="179">
        <f t="shared" ref="BK270:BK301" si="74">ROUND(I270*H270,2)</f>
        <v>0</v>
      </c>
      <c r="BL270" s="53" t="s">
        <v>495</v>
      </c>
      <c r="BM270" s="271" t="s">
        <v>2969</v>
      </c>
    </row>
    <row r="271" spans="2:65" s="74" customFormat="1" ht="24.2" customHeight="1">
      <c r="B271" s="73"/>
      <c r="C271" s="260" t="s">
        <v>1538</v>
      </c>
      <c r="D271" s="260" t="s">
        <v>368</v>
      </c>
      <c r="E271" s="261" t="s">
        <v>7871</v>
      </c>
      <c r="F271" s="262" t="s">
        <v>7872</v>
      </c>
      <c r="G271" s="263" t="s">
        <v>265</v>
      </c>
      <c r="H271" s="264">
        <v>5</v>
      </c>
      <c r="I271" s="26"/>
      <c r="J271" s="266">
        <f t="shared" si="65"/>
        <v>0</v>
      </c>
      <c r="K271" s="267"/>
      <c r="L271" s="73"/>
      <c r="M271" s="27" t="s">
        <v>1</v>
      </c>
      <c r="N271" s="233" t="s">
        <v>43</v>
      </c>
      <c r="P271" s="269">
        <f t="shared" si="66"/>
        <v>0</v>
      </c>
      <c r="Q271" s="269">
        <v>0</v>
      </c>
      <c r="R271" s="269">
        <f t="shared" si="67"/>
        <v>0</v>
      </c>
      <c r="S271" s="269">
        <v>0</v>
      </c>
      <c r="T271" s="270">
        <f t="shared" si="68"/>
        <v>0</v>
      </c>
      <c r="AR271" s="271" t="s">
        <v>495</v>
      </c>
      <c r="AT271" s="271" t="s">
        <v>368</v>
      </c>
      <c r="AU271" s="271" t="s">
        <v>90</v>
      </c>
      <c r="AY271" s="53" t="s">
        <v>366</v>
      </c>
      <c r="BE271" s="179">
        <f t="shared" si="69"/>
        <v>0</v>
      </c>
      <c r="BF271" s="179">
        <f t="shared" si="70"/>
        <v>0</v>
      </c>
      <c r="BG271" s="179">
        <f t="shared" si="71"/>
        <v>0</v>
      </c>
      <c r="BH271" s="179">
        <f t="shared" si="72"/>
        <v>0</v>
      </c>
      <c r="BI271" s="179">
        <f t="shared" si="73"/>
        <v>0</v>
      </c>
      <c r="BJ271" s="53" t="s">
        <v>90</v>
      </c>
      <c r="BK271" s="179">
        <f t="shared" si="74"/>
        <v>0</v>
      </c>
      <c r="BL271" s="53" t="s">
        <v>495</v>
      </c>
      <c r="BM271" s="271" t="s">
        <v>2979</v>
      </c>
    </row>
    <row r="272" spans="2:65" s="74" customFormat="1" ht="24.2" customHeight="1">
      <c r="B272" s="73"/>
      <c r="C272" s="260" t="s">
        <v>1543</v>
      </c>
      <c r="D272" s="260" t="s">
        <v>368</v>
      </c>
      <c r="E272" s="261" t="s">
        <v>7873</v>
      </c>
      <c r="F272" s="262" t="s">
        <v>7874</v>
      </c>
      <c r="G272" s="263" t="s">
        <v>265</v>
      </c>
      <c r="H272" s="264">
        <v>55</v>
      </c>
      <c r="I272" s="26"/>
      <c r="J272" s="266">
        <f t="shared" si="65"/>
        <v>0</v>
      </c>
      <c r="K272" s="267"/>
      <c r="L272" s="73"/>
      <c r="M272" s="27" t="s">
        <v>1</v>
      </c>
      <c r="N272" s="233" t="s">
        <v>43</v>
      </c>
      <c r="P272" s="269">
        <f t="shared" si="66"/>
        <v>0</v>
      </c>
      <c r="Q272" s="269">
        <v>0</v>
      </c>
      <c r="R272" s="269">
        <f t="shared" si="67"/>
        <v>0</v>
      </c>
      <c r="S272" s="269">
        <v>0</v>
      </c>
      <c r="T272" s="270">
        <f t="shared" si="68"/>
        <v>0</v>
      </c>
      <c r="AR272" s="271" t="s">
        <v>495</v>
      </c>
      <c r="AT272" s="271" t="s">
        <v>368</v>
      </c>
      <c r="AU272" s="271" t="s">
        <v>90</v>
      </c>
      <c r="AY272" s="53" t="s">
        <v>366</v>
      </c>
      <c r="BE272" s="179">
        <f t="shared" si="69"/>
        <v>0</v>
      </c>
      <c r="BF272" s="179">
        <f t="shared" si="70"/>
        <v>0</v>
      </c>
      <c r="BG272" s="179">
        <f t="shared" si="71"/>
        <v>0</v>
      </c>
      <c r="BH272" s="179">
        <f t="shared" si="72"/>
        <v>0</v>
      </c>
      <c r="BI272" s="179">
        <f t="shared" si="73"/>
        <v>0</v>
      </c>
      <c r="BJ272" s="53" t="s">
        <v>90</v>
      </c>
      <c r="BK272" s="179">
        <f t="shared" si="74"/>
        <v>0</v>
      </c>
      <c r="BL272" s="53" t="s">
        <v>495</v>
      </c>
      <c r="BM272" s="271" t="s">
        <v>3001</v>
      </c>
    </row>
    <row r="273" spans="2:65" s="74" customFormat="1" ht="24.2" customHeight="1">
      <c r="B273" s="73"/>
      <c r="C273" s="260" t="s">
        <v>1549</v>
      </c>
      <c r="D273" s="260" t="s">
        <v>368</v>
      </c>
      <c r="E273" s="261" t="s">
        <v>7875</v>
      </c>
      <c r="F273" s="262" t="s">
        <v>7876</v>
      </c>
      <c r="G273" s="263" t="s">
        <v>265</v>
      </c>
      <c r="H273" s="264">
        <v>34</v>
      </c>
      <c r="I273" s="26"/>
      <c r="J273" s="266">
        <f t="shared" si="65"/>
        <v>0</v>
      </c>
      <c r="K273" s="267"/>
      <c r="L273" s="73"/>
      <c r="M273" s="27" t="s">
        <v>1</v>
      </c>
      <c r="N273" s="233" t="s">
        <v>43</v>
      </c>
      <c r="P273" s="269">
        <f t="shared" si="66"/>
        <v>0</v>
      </c>
      <c r="Q273" s="269">
        <v>0</v>
      </c>
      <c r="R273" s="269">
        <f t="shared" si="67"/>
        <v>0</v>
      </c>
      <c r="S273" s="269">
        <v>0</v>
      </c>
      <c r="T273" s="270">
        <f t="shared" si="68"/>
        <v>0</v>
      </c>
      <c r="AR273" s="271" t="s">
        <v>495</v>
      </c>
      <c r="AT273" s="271" t="s">
        <v>368</v>
      </c>
      <c r="AU273" s="271" t="s">
        <v>90</v>
      </c>
      <c r="AY273" s="53" t="s">
        <v>366</v>
      </c>
      <c r="BE273" s="179">
        <f t="shared" si="69"/>
        <v>0</v>
      </c>
      <c r="BF273" s="179">
        <f t="shared" si="70"/>
        <v>0</v>
      </c>
      <c r="BG273" s="179">
        <f t="shared" si="71"/>
        <v>0</v>
      </c>
      <c r="BH273" s="179">
        <f t="shared" si="72"/>
        <v>0</v>
      </c>
      <c r="BI273" s="179">
        <f t="shared" si="73"/>
        <v>0</v>
      </c>
      <c r="BJ273" s="53" t="s">
        <v>90</v>
      </c>
      <c r="BK273" s="179">
        <f t="shared" si="74"/>
        <v>0</v>
      </c>
      <c r="BL273" s="53" t="s">
        <v>495</v>
      </c>
      <c r="BM273" s="271" t="s">
        <v>3017</v>
      </c>
    </row>
    <row r="274" spans="2:65" s="74" customFormat="1" ht="24.2" customHeight="1">
      <c r="B274" s="73"/>
      <c r="C274" s="260" t="s">
        <v>1553</v>
      </c>
      <c r="D274" s="260" t="s">
        <v>368</v>
      </c>
      <c r="E274" s="261" t="s">
        <v>7877</v>
      </c>
      <c r="F274" s="262" t="s">
        <v>7878</v>
      </c>
      <c r="G274" s="263" t="s">
        <v>265</v>
      </c>
      <c r="H274" s="264">
        <v>18</v>
      </c>
      <c r="I274" s="26"/>
      <c r="J274" s="266">
        <f t="shared" si="65"/>
        <v>0</v>
      </c>
      <c r="K274" s="267"/>
      <c r="L274" s="73"/>
      <c r="M274" s="27" t="s">
        <v>1</v>
      </c>
      <c r="N274" s="233" t="s">
        <v>43</v>
      </c>
      <c r="P274" s="269">
        <f t="shared" si="66"/>
        <v>0</v>
      </c>
      <c r="Q274" s="269">
        <v>0</v>
      </c>
      <c r="R274" s="269">
        <f t="shared" si="67"/>
        <v>0</v>
      </c>
      <c r="S274" s="269">
        <v>0</v>
      </c>
      <c r="T274" s="270">
        <f t="shared" si="68"/>
        <v>0</v>
      </c>
      <c r="AR274" s="271" t="s">
        <v>495</v>
      </c>
      <c r="AT274" s="271" t="s">
        <v>368</v>
      </c>
      <c r="AU274" s="271" t="s">
        <v>90</v>
      </c>
      <c r="AY274" s="53" t="s">
        <v>366</v>
      </c>
      <c r="BE274" s="179">
        <f t="shared" si="69"/>
        <v>0</v>
      </c>
      <c r="BF274" s="179">
        <f t="shared" si="70"/>
        <v>0</v>
      </c>
      <c r="BG274" s="179">
        <f t="shared" si="71"/>
        <v>0</v>
      </c>
      <c r="BH274" s="179">
        <f t="shared" si="72"/>
        <v>0</v>
      </c>
      <c r="BI274" s="179">
        <f t="shared" si="73"/>
        <v>0</v>
      </c>
      <c r="BJ274" s="53" t="s">
        <v>90</v>
      </c>
      <c r="BK274" s="179">
        <f t="shared" si="74"/>
        <v>0</v>
      </c>
      <c r="BL274" s="53" t="s">
        <v>495</v>
      </c>
      <c r="BM274" s="271" t="s">
        <v>3140</v>
      </c>
    </row>
    <row r="275" spans="2:65" s="74" customFormat="1" ht="24.2" customHeight="1">
      <c r="B275" s="73"/>
      <c r="C275" s="260" t="s">
        <v>1557</v>
      </c>
      <c r="D275" s="260" t="s">
        <v>368</v>
      </c>
      <c r="E275" s="261" t="s">
        <v>7879</v>
      </c>
      <c r="F275" s="262" t="s">
        <v>7880</v>
      </c>
      <c r="G275" s="263" t="s">
        <v>265</v>
      </c>
      <c r="H275" s="264">
        <v>120</v>
      </c>
      <c r="I275" s="26"/>
      <c r="J275" s="266">
        <f t="shared" si="65"/>
        <v>0</v>
      </c>
      <c r="K275" s="267"/>
      <c r="L275" s="73"/>
      <c r="M275" s="27" t="s">
        <v>1</v>
      </c>
      <c r="N275" s="233" t="s">
        <v>43</v>
      </c>
      <c r="P275" s="269">
        <f t="shared" si="66"/>
        <v>0</v>
      </c>
      <c r="Q275" s="269">
        <v>0</v>
      </c>
      <c r="R275" s="269">
        <f t="shared" si="67"/>
        <v>0</v>
      </c>
      <c r="S275" s="269">
        <v>0</v>
      </c>
      <c r="T275" s="270">
        <f t="shared" si="68"/>
        <v>0</v>
      </c>
      <c r="AR275" s="271" t="s">
        <v>495</v>
      </c>
      <c r="AT275" s="271" t="s">
        <v>368</v>
      </c>
      <c r="AU275" s="271" t="s">
        <v>90</v>
      </c>
      <c r="AY275" s="53" t="s">
        <v>366</v>
      </c>
      <c r="BE275" s="179">
        <f t="shared" si="69"/>
        <v>0</v>
      </c>
      <c r="BF275" s="179">
        <f t="shared" si="70"/>
        <v>0</v>
      </c>
      <c r="BG275" s="179">
        <f t="shared" si="71"/>
        <v>0</v>
      </c>
      <c r="BH275" s="179">
        <f t="shared" si="72"/>
        <v>0</v>
      </c>
      <c r="BI275" s="179">
        <f t="shared" si="73"/>
        <v>0</v>
      </c>
      <c r="BJ275" s="53" t="s">
        <v>90</v>
      </c>
      <c r="BK275" s="179">
        <f t="shared" si="74"/>
        <v>0</v>
      </c>
      <c r="BL275" s="53" t="s">
        <v>495</v>
      </c>
      <c r="BM275" s="271" t="s">
        <v>3156</v>
      </c>
    </row>
    <row r="276" spans="2:65" s="74" customFormat="1" ht="24.2" customHeight="1">
      <c r="B276" s="73"/>
      <c r="C276" s="260" t="s">
        <v>1561</v>
      </c>
      <c r="D276" s="260" t="s">
        <v>368</v>
      </c>
      <c r="E276" s="261" t="s">
        <v>7881</v>
      </c>
      <c r="F276" s="262" t="s">
        <v>7882</v>
      </c>
      <c r="G276" s="263" t="s">
        <v>265</v>
      </c>
      <c r="H276" s="264">
        <v>6</v>
      </c>
      <c r="I276" s="26"/>
      <c r="J276" s="266">
        <f t="shared" si="65"/>
        <v>0</v>
      </c>
      <c r="K276" s="267"/>
      <c r="L276" s="73"/>
      <c r="M276" s="27" t="s">
        <v>1</v>
      </c>
      <c r="N276" s="233" t="s">
        <v>43</v>
      </c>
      <c r="P276" s="269">
        <f t="shared" si="66"/>
        <v>0</v>
      </c>
      <c r="Q276" s="269">
        <v>0</v>
      </c>
      <c r="R276" s="269">
        <f t="shared" si="67"/>
        <v>0</v>
      </c>
      <c r="S276" s="269">
        <v>0</v>
      </c>
      <c r="T276" s="270">
        <f t="shared" si="68"/>
        <v>0</v>
      </c>
      <c r="AR276" s="271" t="s">
        <v>495</v>
      </c>
      <c r="AT276" s="271" t="s">
        <v>368</v>
      </c>
      <c r="AU276" s="271" t="s">
        <v>90</v>
      </c>
      <c r="AY276" s="53" t="s">
        <v>366</v>
      </c>
      <c r="BE276" s="179">
        <f t="shared" si="69"/>
        <v>0</v>
      </c>
      <c r="BF276" s="179">
        <f t="shared" si="70"/>
        <v>0</v>
      </c>
      <c r="BG276" s="179">
        <f t="shared" si="71"/>
        <v>0</v>
      </c>
      <c r="BH276" s="179">
        <f t="shared" si="72"/>
        <v>0</v>
      </c>
      <c r="BI276" s="179">
        <f t="shared" si="73"/>
        <v>0</v>
      </c>
      <c r="BJ276" s="53" t="s">
        <v>90</v>
      </c>
      <c r="BK276" s="179">
        <f t="shared" si="74"/>
        <v>0</v>
      </c>
      <c r="BL276" s="53" t="s">
        <v>495</v>
      </c>
      <c r="BM276" s="271" t="s">
        <v>3168</v>
      </c>
    </row>
    <row r="277" spans="2:65" s="74" customFormat="1" ht="24.2" customHeight="1">
      <c r="B277" s="73"/>
      <c r="C277" s="260" t="s">
        <v>1566</v>
      </c>
      <c r="D277" s="260" t="s">
        <v>368</v>
      </c>
      <c r="E277" s="261" t="s">
        <v>7883</v>
      </c>
      <c r="F277" s="262" t="s">
        <v>7884</v>
      </c>
      <c r="G277" s="263" t="s">
        <v>630</v>
      </c>
      <c r="H277" s="264">
        <v>13</v>
      </c>
      <c r="I277" s="26"/>
      <c r="J277" s="266">
        <f t="shared" si="65"/>
        <v>0</v>
      </c>
      <c r="K277" s="267"/>
      <c r="L277" s="73"/>
      <c r="M277" s="27" t="s">
        <v>1</v>
      </c>
      <c r="N277" s="233" t="s">
        <v>43</v>
      </c>
      <c r="P277" s="269">
        <f t="shared" si="66"/>
        <v>0</v>
      </c>
      <c r="Q277" s="269">
        <v>0</v>
      </c>
      <c r="R277" s="269">
        <f t="shared" si="67"/>
        <v>0</v>
      </c>
      <c r="S277" s="269">
        <v>0</v>
      </c>
      <c r="T277" s="270">
        <f t="shared" si="68"/>
        <v>0</v>
      </c>
      <c r="AR277" s="271" t="s">
        <v>495</v>
      </c>
      <c r="AT277" s="271" t="s">
        <v>368</v>
      </c>
      <c r="AU277" s="271" t="s">
        <v>90</v>
      </c>
      <c r="AY277" s="53" t="s">
        <v>366</v>
      </c>
      <c r="BE277" s="179">
        <f t="shared" si="69"/>
        <v>0</v>
      </c>
      <c r="BF277" s="179">
        <f t="shared" si="70"/>
        <v>0</v>
      </c>
      <c r="BG277" s="179">
        <f t="shared" si="71"/>
        <v>0</v>
      </c>
      <c r="BH277" s="179">
        <f t="shared" si="72"/>
        <v>0</v>
      </c>
      <c r="BI277" s="179">
        <f t="shared" si="73"/>
        <v>0</v>
      </c>
      <c r="BJ277" s="53" t="s">
        <v>90</v>
      </c>
      <c r="BK277" s="179">
        <f t="shared" si="74"/>
        <v>0</v>
      </c>
      <c r="BL277" s="53" t="s">
        <v>495</v>
      </c>
      <c r="BM277" s="271" t="s">
        <v>3185</v>
      </c>
    </row>
    <row r="278" spans="2:65" s="74" customFormat="1" ht="24.2" customHeight="1">
      <c r="B278" s="73"/>
      <c r="C278" s="260" t="s">
        <v>1570</v>
      </c>
      <c r="D278" s="260" t="s">
        <v>368</v>
      </c>
      <c r="E278" s="261" t="s">
        <v>7885</v>
      </c>
      <c r="F278" s="262" t="s">
        <v>7886</v>
      </c>
      <c r="G278" s="263" t="s">
        <v>630</v>
      </c>
      <c r="H278" s="264">
        <v>5</v>
      </c>
      <c r="I278" s="26"/>
      <c r="J278" s="266">
        <f t="shared" si="65"/>
        <v>0</v>
      </c>
      <c r="K278" s="267"/>
      <c r="L278" s="73"/>
      <c r="M278" s="27" t="s">
        <v>1</v>
      </c>
      <c r="N278" s="233" t="s">
        <v>43</v>
      </c>
      <c r="P278" s="269">
        <f t="shared" si="66"/>
        <v>0</v>
      </c>
      <c r="Q278" s="269">
        <v>0</v>
      </c>
      <c r="R278" s="269">
        <f t="shared" si="67"/>
        <v>0</v>
      </c>
      <c r="S278" s="269">
        <v>0</v>
      </c>
      <c r="T278" s="270">
        <f t="shared" si="68"/>
        <v>0</v>
      </c>
      <c r="AR278" s="271" t="s">
        <v>495</v>
      </c>
      <c r="AT278" s="271" t="s">
        <v>368</v>
      </c>
      <c r="AU278" s="271" t="s">
        <v>90</v>
      </c>
      <c r="AY278" s="53" t="s">
        <v>366</v>
      </c>
      <c r="BE278" s="179">
        <f t="shared" si="69"/>
        <v>0</v>
      </c>
      <c r="BF278" s="179">
        <f t="shared" si="70"/>
        <v>0</v>
      </c>
      <c r="BG278" s="179">
        <f t="shared" si="71"/>
        <v>0</v>
      </c>
      <c r="BH278" s="179">
        <f t="shared" si="72"/>
        <v>0</v>
      </c>
      <c r="BI278" s="179">
        <f t="shared" si="73"/>
        <v>0</v>
      </c>
      <c r="BJ278" s="53" t="s">
        <v>90</v>
      </c>
      <c r="BK278" s="179">
        <f t="shared" si="74"/>
        <v>0</v>
      </c>
      <c r="BL278" s="53" t="s">
        <v>495</v>
      </c>
      <c r="BM278" s="271" t="s">
        <v>3206</v>
      </c>
    </row>
    <row r="279" spans="2:65" s="74" customFormat="1" ht="24.2" customHeight="1">
      <c r="B279" s="73"/>
      <c r="C279" s="260" t="s">
        <v>1574</v>
      </c>
      <c r="D279" s="260" t="s">
        <v>368</v>
      </c>
      <c r="E279" s="261" t="s">
        <v>7887</v>
      </c>
      <c r="F279" s="262" t="s">
        <v>7888</v>
      </c>
      <c r="G279" s="263" t="s">
        <v>630</v>
      </c>
      <c r="H279" s="264">
        <v>55</v>
      </c>
      <c r="I279" s="26"/>
      <c r="J279" s="266">
        <f t="shared" si="65"/>
        <v>0</v>
      </c>
      <c r="K279" s="267"/>
      <c r="L279" s="73"/>
      <c r="M279" s="27" t="s">
        <v>1</v>
      </c>
      <c r="N279" s="233" t="s">
        <v>43</v>
      </c>
      <c r="P279" s="269">
        <f t="shared" si="66"/>
        <v>0</v>
      </c>
      <c r="Q279" s="269">
        <v>0</v>
      </c>
      <c r="R279" s="269">
        <f t="shared" si="67"/>
        <v>0</v>
      </c>
      <c r="S279" s="269">
        <v>0</v>
      </c>
      <c r="T279" s="270">
        <f t="shared" si="68"/>
        <v>0</v>
      </c>
      <c r="AR279" s="271" t="s">
        <v>495</v>
      </c>
      <c r="AT279" s="271" t="s">
        <v>368</v>
      </c>
      <c r="AU279" s="271" t="s">
        <v>90</v>
      </c>
      <c r="AY279" s="53" t="s">
        <v>366</v>
      </c>
      <c r="BE279" s="179">
        <f t="shared" si="69"/>
        <v>0</v>
      </c>
      <c r="BF279" s="179">
        <f t="shared" si="70"/>
        <v>0</v>
      </c>
      <c r="BG279" s="179">
        <f t="shared" si="71"/>
        <v>0</v>
      </c>
      <c r="BH279" s="179">
        <f t="shared" si="72"/>
        <v>0</v>
      </c>
      <c r="BI279" s="179">
        <f t="shared" si="73"/>
        <v>0</v>
      </c>
      <c r="BJ279" s="53" t="s">
        <v>90</v>
      </c>
      <c r="BK279" s="179">
        <f t="shared" si="74"/>
        <v>0</v>
      </c>
      <c r="BL279" s="53" t="s">
        <v>495</v>
      </c>
      <c r="BM279" s="271" t="s">
        <v>3215</v>
      </c>
    </row>
    <row r="280" spans="2:65" s="74" customFormat="1" ht="24.2" customHeight="1">
      <c r="B280" s="73"/>
      <c r="C280" s="260" t="s">
        <v>1578</v>
      </c>
      <c r="D280" s="260" t="s">
        <v>368</v>
      </c>
      <c r="E280" s="261" t="s">
        <v>7889</v>
      </c>
      <c r="F280" s="262" t="s">
        <v>7890</v>
      </c>
      <c r="G280" s="263" t="s">
        <v>265</v>
      </c>
      <c r="H280" s="264">
        <v>34</v>
      </c>
      <c r="I280" s="26"/>
      <c r="J280" s="266">
        <f t="shared" si="65"/>
        <v>0</v>
      </c>
      <c r="K280" s="267"/>
      <c r="L280" s="73"/>
      <c r="M280" s="27" t="s">
        <v>1</v>
      </c>
      <c r="N280" s="233" t="s">
        <v>43</v>
      </c>
      <c r="P280" s="269">
        <f t="shared" si="66"/>
        <v>0</v>
      </c>
      <c r="Q280" s="269">
        <v>0</v>
      </c>
      <c r="R280" s="269">
        <f t="shared" si="67"/>
        <v>0</v>
      </c>
      <c r="S280" s="269">
        <v>0</v>
      </c>
      <c r="T280" s="270">
        <f t="shared" si="68"/>
        <v>0</v>
      </c>
      <c r="AR280" s="271" t="s">
        <v>495</v>
      </c>
      <c r="AT280" s="271" t="s">
        <v>368</v>
      </c>
      <c r="AU280" s="271" t="s">
        <v>90</v>
      </c>
      <c r="AY280" s="53" t="s">
        <v>366</v>
      </c>
      <c r="BE280" s="179">
        <f t="shared" si="69"/>
        <v>0</v>
      </c>
      <c r="BF280" s="179">
        <f t="shared" si="70"/>
        <v>0</v>
      </c>
      <c r="BG280" s="179">
        <f t="shared" si="71"/>
        <v>0</v>
      </c>
      <c r="BH280" s="179">
        <f t="shared" si="72"/>
        <v>0</v>
      </c>
      <c r="BI280" s="179">
        <f t="shared" si="73"/>
        <v>0</v>
      </c>
      <c r="BJ280" s="53" t="s">
        <v>90</v>
      </c>
      <c r="BK280" s="179">
        <f t="shared" si="74"/>
        <v>0</v>
      </c>
      <c r="BL280" s="53" t="s">
        <v>495</v>
      </c>
      <c r="BM280" s="271" t="s">
        <v>3239</v>
      </c>
    </row>
    <row r="281" spans="2:65" s="74" customFormat="1" ht="24.2" customHeight="1">
      <c r="B281" s="73"/>
      <c r="C281" s="260" t="s">
        <v>1582</v>
      </c>
      <c r="D281" s="260" t="s">
        <v>368</v>
      </c>
      <c r="E281" s="261" t="s">
        <v>7891</v>
      </c>
      <c r="F281" s="262" t="s">
        <v>7892</v>
      </c>
      <c r="G281" s="263" t="s">
        <v>265</v>
      </c>
      <c r="H281" s="264">
        <v>18</v>
      </c>
      <c r="I281" s="26"/>
      <c r="J281" s="266">
        <f t="shared" si="65"/>
        <v>0</v>
      </c>
      <c r="K281" s="267"/>
      <c r="L281" s="73"/>
      <c r="M281" s="27" t="s">
        <v>1</v>
      </c>
      <c r="N281" s="233" t="s">
        <v>43</v>
      </c>
      <c r="P281" s="269">
        <f t="shared" si="66"/>
        <v>0</v>
      </c>
      <c r="Q281" s="269">
        <v>0</v>
      </c>
      <c r="R281" s="269">
        <f t="shared" si="67"/>
        <v>0</v>
      </c>
      <c r="S281" s="269">
        <v>0</v>
      </c>
      <c r="T281" s="270">
        <f t="shared" si="68"/>
        <v>0</v>
      </c>
      <c r="AR281" s="271" t="s">
        <v>495</v>
      </c>
      <c r="AT281" s="271" t="s">
        <v>368</v>
      </c>
      <c r="AU281" s="271" t="s">
        <v>90</v>
      </c>
      <c r="AY281" s="53" t="s">
        <v>366</v>
      </c>
      <c r="BE281" s="179">
        <f t="shared" si="69"/>
        <v>0</v>
      </c>
      <c r="BF281" s="179">
        <f t="shared" si="70"/>
        <v>0</v>
      </c>
      <c r="BG281" s="179">
        <f t="shared" si="71"/>
        <v>0</v>
      </c>
      <c r="BH281" s="179">
        <f t="shared" si="72"/>
        <v>0</v>
      </c>
      <c r="BI281" s="179">
        <f t="shared" si="73"/>
        <v>0</v>
      </c>
      <c r="BJ281" s="53" t="s">
        <v>90</v>
      </c>
      <c r="BK281" s="179">
        <f t="shared" si="74"/>
        <v>0</v>
      </c>
      <c r="BL281" s="53" t="s">
        <v>495</v>
      </c>
      <c r="BM281" s="271" t="s">
        <v>3346</v>
      </c>
    </row>
    <row r="282" spans="2:65" s="74" customFormat="1" ht="24.2" customHeight="1">
      <c r="B282" s="73"/>
      <c r="C282" s="260" t="s">
        <v>1588</v>
      </c>
      <c r="D282" s="260" t="s">
        <v>368</v>
      </c>
      <c r="E282" s="261" t="s">
        <v>7893</v>
      </c>
      <c r="F282" s="262" t="s">
        <v>7894</v>
      </c>
      <c r="G282" s="263" t="s">
        <v>265</v>
      </c>
      <c r="H282" s="264">
        <v>120</v>
      </c>
      <c r="I282" s="26"/>
      <c r="J282" s="266">
        <f t="shared" si="65"/>
        <v>0</v>
      </c>
      <c r="K282" s="267"/>
      <c r="L282" s="73"/>
      <c r="M282" s="27" t="s">
        <v>1</v>
      </c>
      <c r="N282" s="233" t="s">
        <v>43</v>
      </c>
      <c r="P282" s="269">
        <f t="shared" si="66"/>
        <v>0</v>
      </c>
      <c r="Q282" s="269">
        <v>0</v>
      </c>
      <c r="R282" s="269">
        <f t="shared" si="67"/>
        <v>0</v>
      </c>
      <c r="S282" s="269">
        <v>0</v>
      </c>
      <c r="T282" s="270">
        <f t="shared" si="68"/>
        <v>0</v>
      </c>
      <c r="AR282" s="271" t="s">
        <v>495</v>
      </c>
      <c r="AT282" s="271" t="s">
        <v>368</v>
      </c>
      <c r="AU282" s="271" t="s">
        <v>90</v>
      </c>
      <c r="AY282" s="53" t="s">
        <v>366</v>
      </c>
      <c r="BE282" s="179">
        <f t="shared" si="69"/>
        <v>0</v>
      </c>
      <c r="BF282" s="179">
        <f t="shared" si="70"/>
        <v>0</v>
      </c>
      <c r="BG282" s="179">
        <f t="shared" si="71"/>
        <v>0</v>
      </c>
      <c r="BH282" s="179">
        <f t="shared" si="72"/>
        <v>0</v>
      </c>
      <c r="BI282" s="179">
        <f t="shared" si="73"/>
        <v>0</v>
      </c>
      <c r="BJ282" s="53" t="s">
        <v>90</v>
      </c>
      <c r="BK282" s="179">
        <f t="shared" si="74"/>
        <v>0</v>
      </c>
      <c r="BL282" s="53" t="s">
        <v>495</v>
      </c>
      <c r="BM282" s="271" t="s">
        <v>3365</v>
      </c>
    </row>
    <row r="283" spans="2:65" s="74" customFormat="1" ht="24.2" customHeight="1">
      <c r="B283" s="73"/>
      <c r="C283" s="260" t="s">
        <v>1604</v>
      </c>
      <c r="D283" s="260" t="s">
        <v>368</v>
      </c>
      <c r="E283" s="261" t="s">
        <v>7895</v>
      </c>
      <c r="F283" s="262" t="s">
        <v>7896</v>
      </c>
      <c r="G283" s="263" t="s">
        <v>630</v>
      </c>
      <c r="H283" s="264">
        <v>6</v>
      </c>
      <c r="I283" s="26"/>
      <c r="J283" s="266">
        <f t="shared" si="65"/>
        <v>0</v>
      </c>
      <c r="K283" s="267"/>
      <c r="L283" s="73"/>
      <c r="M283" s="27" t="s">
        <v>1</v>
      </c>
      <c r="N283" s="233" t="s">
        <v>43</v>
      </c>
      <c r="P283" s="269">
        <f t="shared" si="66"/>
        <v>0</v>
      </c>
      <c r="Q283" s="269">
        <v>0</v>
      </c>
      <c r="R283" s="269">
        <f t="shared" si="67"/>
        <v>0</v>
      </c>
      <c r="S283" s="269">
        <v>0</v>
      </c>
      <c r="T283" s="270">
        <f t="shared" si="68"/>
        <v>0</v>
      </c>
      <c r="AR283" s="271" t="s">
        <v>495</v>
      </c>
      <c r="AT283" s="271" t="s">
        <v>368</v>
      </c>
      <c r="AU283" s="271" t="s">
        <v>90</v>
      </c>
      <c r="AY283" s="53" t="s">
        <v>366</v>
      </c>
      <c r="BE283" s="179">
        <f t="shared" si="69"/>
        <v>0</v>
      </c>
      <c r="BF283" s="179">
        <f t="shared" si="70"/>
        <v>0</v>
      </c>
      <c r="BG283" s="179">
        <f t="shared" si="71"/>
        <v>0</v>
      </c>
      <c r="BH283" s="179">
        <f t="shared" si="72"/>
        <v>0</v>
      </c>
      <c r="BI283" s="179">
        <f t="shared" si="73"/>
        <v>0</v>
      </c>
      <c r="BJ283" s="53" t="s">
        <v>90</v>
      </c>
      <c r="BK283" s="179">
        <f t="shared" si="74"/>
        <v>0</v>
      </c>
      <c r="BL283" s="53" t="s">
        <v>495</v>
      </c>
      <c r="BM283" s="271" t="s">
        <v>3387</v>
      </c>
    </row>
    <row r="284" spans="2:65" s="74" customFormat="1" ht="37.9" customHeight="1">
      <c r="B284" s="73"/>
      <c r="C284" s="260" t="s">
        <v>1620</v>
      </c>
      <c r="D284" s="260" t="s">
        <v>368</v>
      </c>
      <c r="E284" s="261" t="s">
        <v>7897</v>
      </c>
      <c r="F284" s="262" t="s">
        <v>7898</v>
      </c>
      <c r="G284" s="263" t="s">
        <v>265</v>
      </c>
      <c r="H284" s="264">
        <v>153</v>
      </c>
      <c r="I284" s="26"/>
      <c r="J284" s="266">
        <f t="shared" si="65"/>
        <v>0</v>
      </c>
      <c r="K284" s="267"/>
      <c r="L284" s="73"/>
      <c r="M284" s="27" t="s">
        <v>1</v>
      </c>
      <c r="N284" s="233" t="s">
        <v>43</v>
      </c>
      <c r="P284" s="269">
        <f t="shared" si="66"/>
        <v>0</v>
      </c>
      <c r="Q284" s="269">
        <v>0</v>
      </c>
      <c r="R284" s="269">
        <f t="shared" si="67"/>
        <v>0</v>
      </c>
      <c r="S284" s="269">
        <v>0</v>
      </c>
      <c r="T284" s="270">
        <f t="shared" si="68"/>
        <v>0</v>
      </c>
      <c r="AR284" s="271" t="s">
        <v>495</v>
      </c>
      <c r="AT284" s="271" t="s">
        <v>368</v>
      </c>
      <c r="AU284" s="271" t="s">
        <v>90</v>
      </c>
      <c r="AY284" s="53" t="s">
        <v>366</v>
      </c>
      <c r="BE284" s="179">
        <f t="shared" si="69"/>
        <v>0</v>
      </c>
      <c r="BF284" s="179">
        <f t="shared" si="70"/>
        <v>0</v>
      </c>
      <c r="BG284" s="179">
        <f t="shared" si="71"/>
        <v>0</v>
      </c>
      <c r="BH284" s="179">
        <f t="shared" si="72"/>
        <v>0</v>
      </c>
      <c r="BI284" s="179">
        <f t="shared" si="73"/>
        <v>0</v>
      </c>
      <c r="BJ284" s="53" t="s">
        <v>90</v>
      </c>
      <c r="BK284" s="179">
        <f t="shared" si="74"/>
        <v>0</v>
      </c>
      <c r="BL284" s="53" t="s">
        <v>495</v>
      </c>
      <c r="BM284" s="271" t="s">
        <v>3401</v>
      </c>
    </row>
    <row r="285" spans="2:65" s="74" customFormat="1" ht="37.9" customHeight="1">
      <c r="B285" s="73"/>
      <c r="C285" s="260" t="s">
        <v>1737</v>
      </c>
      <c r="D285" s="260" t="s">
        <v>368</v>
      </c>
      <c r="E285" s="261" t="s">
        <v>7899</v>
      </c>
      <c r="F285" s="262" t="s">
        <v>7900</v>
      </c>
      <c r="G285" s="263" t="s">
        <v>265</v>
      </c>
      <c r="H285" s="264">
        <v>185</v>
      </c>
      <c r="I285" s="26"/>
      <c r="J285" s="266">
        <f t="shared" si="65"/>
        <v>0</v>
      </c>
      <c r="K285" s="267"/>
      <c r="L285" s="73"/>
      <c r="M285" s="27" t="s">
        <v>1</v>
      </c>
      <c r="N285" s="233" t="s">
        <v>43</v>
      </c>
      <c r="P285" s="269">
        <f t="shared" si="66"/>
        <v>0</v>
      </c>
      <c r="Q285" s="269">
        <v>0</v>
      </c>
      <c r="R285" s="269">
        <f t="shared" si="67"/>
        <v>0</v>
      </c>
      <c r="S285" s="269">
        <v>0</v>
      </c>
      <c r="T285" s="270">
        <f t="shared" si="68"/>
        <v>0</v>
      </c>
      <c r="AR285" s="271" t="s">
        <v>495</v>
      </c>
      <c r="AT285" s="271" t="s">
        <v>368</v>
      </c>
      <c r="AU285" s="271" t="s">
        <v>90</v>
      </c>
      <c r="AY285" s="53" t="s">
        <v>366</v>
      </c>
      <c r="BE285" s="179">
        <f t="shared" si="69"/>
        <v>0</v>
      </c>
      <c r="BF285" s="179">
        <f t="shared" si="70"/>
        <v>0</v>
      </c>
      <c r="BG285" s="179">
        <f t="shared" si="71"/>
        <v>0</v>
      </c>
      <c r="BH285" s="179">
        <f t="shared" si="72"/>
        <v>0</v>
      </c>
      <c r="BI285" s="179">
        <f t="shared" si="73"/>
        <v>0</v>
      </c>
      <c r="BJ285" s="53" t="s">
        <v>90</v>
      </c>
      <c r="BK285" s="179">
        <f t="shared" si="74"/>
        <v>0</v>
      </c>
      <c r="BL285" s="53" t="s">
        <v>495</v>
      </c>
      <c r="BM285" s="271" t="s">
        <v>3414</v>
      </c>
    </row>
    <row r="286" spans="2:65" s="74" customFormat="1" ht="37.9" customHeight="1">
      <c r="B286" s="73"/>
      <c r="C286" s="260" t="s">
        <v>1887</v>
      </c>
      <c r="D286" s="260" t="s">
        <v>368</v>
      </c>
      <c r="E286" s="261" t="s">
        <v>7901</v>
      </c>
      <c r="F286" s="262" t="s">
        <v>7902</v>
      </c>
      <c r="G286" s="263" t="s">
        <v>265</v>
      </c>
      <c r="H286" s="264">
        <v>42</v>
      </c>
      <c r="I286" s="26"/>
      <c r="J286" s="266">
        <f t="shared" si="65"/>
        <v>0</v>
      </c>
      <c r="K286" s="267"/>
      <c r="L286" s="73"/>
      <c r="M286" s="27" t="s">
        <v>1</v>
      </c>
      <c r="N286" s="233" t="s">
        <v>43</v>
      </c>
      <c r="P286" s="269">
        <f t="shared" si="66"/>
        <v>0</v>
      </c>
      <c r="Q286" s="269">
        <v>0</v>
      </c>
      <c r="R286" s="269">
        <f t="shared" si="67"/>
        <v>0</v>
      </c>
      <c r="S286" s="269">
        <v>0</v>
      </c>
      <c r="T286" s="270">
        <f t="shared" si="68"/>
        <v>0</v>
      </c>
      <c r="AR286" s="271" t="s">
        <v>495</v>
      </c>
      <c r="AT286" s="271" t="s">
        <v>368</v>
      </c>
      <c r="AU286" s="271" t="s">
        <v>90</v>
      </c>
      <c r="AY286" s="53" t="s">
        <v>366</v>
      </c>
      <c r="BE286" s="179">
        <f t="shared" si="69"/>
        <v>0</v>
      </c>
      <c r="BF286" s="179">
        <f t="shared" si="70"/>
        <v>0</v>
      </c>
      <c r="BG286" s="179">
        <f t="shared" si="71"/>
        <v>0</v>
      </c>
      <c r="BH286" s="179">
        <f t="shared" si="72"/>
        <v>0</v>
      </c>
      <c r="BI286" s="179">
        <f t="shared" si="73"/>
        <v>0</v>
      </c>
      <c r="BJ286" s="53" t="s">
        <v>90</v>
      </c>
      <c r="BK286" s="179">
        <f t="shared" si="74"/>
        <v>0</v>
      </c>
      <c r="BL286" s="53" t="s">
        <v>495</v>
      </c>
      <c r="BM286" s="271" t="s">
        <v>3446</v>
      </c>
    </row>
    <row r="287" spans="2:65" s="74" customFormat="1" ht="37.9" customHeight="1">
      <c r="B287" s="73"/>
      <c r="C287" s="260" t="s">
        <v>1956</v>
      </c>
      <c r="D287" s="260" t="s">
        <v>368</v>
      </c>
      <c r="E287" s="261" t="s">
        <v>7903</v>
      </c>
      <c r="F287" s="262" t="s">
        <v>7904</v>
      </c>
      <c r="G287" s="263" t="s">
        <v>265</v>
      </c>
      <c r="H287" s="264">
        <v>4</v>
      </c>
      <c r="I287" s="26"/>
      <c r="J287" s="266">
        <f t="shared" si="65"/>
        <v>0</v>
      </c>
      <c r="K287" s="267"/>
      <c r="L287" s="73"/>
      <c r="M287" s="27" t="s">
        <v>1</v>
      </c>
      <c r="N287" s="233" t="s">
        <v>43</v>
      </c>
      <c r="P287" s="269">
        <f t="shared" si="66"/>
        <v>0</v>
      </c>
      <c r="Q287" s="269">
        <v>0</v>
      </c>
      <c r="R287" s="269">
        <f t="shared" si="67"/>
        <v>0</v>
      </c>
      <c r="S287" s="269">
        <v>0</v>
      </c>
      <c r="T287" s="270">
        <f t="shared" si="68"/>
        <v>0</v>
      </c>
      <c r="AR287" s="271" t="s">
        <v>495</v>
      </c>
      <c r="AT287" s="271" t="s">
        <v>368</v>
      </c>
      <c r="AU287" s="271" t="s">
        <v>90</v>
      </c>
      <c r="AY287" s="53" t="s">
        <v>366</v>
      </c>
      <c r="BE287" s="179">
        <f t="shared" si="69"/>
        <v>0</v>
      </c>
      <c r="BF287" s="179">
        <f t="shared" si="70"/>
        <v>0</v>
      </c>
      <c r="BG287" s="179">
        <f t="shared" si="71"/>
        <v>0</v>
      </c>
      <c r="BH287" s="179">
        <f t="shared" si="72"/>
        <v>0</v>
      </c>
      <c r="BI287" s="179">
        <f t="shared" si="73"/>
        <v>0</v>
      </c>
      <c r="BJ287" s="53" t="s">
        <v>90</v>
      </c>
      <c r="BK287" s="179">
        <f t="shared" si="74"/>
        <v>0</v>
      </c>
      <c r="BL287" s="53" t="s">
        <v>495</v>
      </c>
      <c r="BM287" s="271" t="s">
        <v>3464</v>
      </c>
    </row>
    <row r="288" spans="2:65" s="74" customFormat="1" ht="24.2" customHeight="1">
      <c r="B288" s="73"/>
      <c r="C288" s="260" t="s">
        <v>2024</v>
      </c>
      <c r="D288" s="260" t="s">
        <v>368</v>
      </c>
      <c r="E288" s="261" t="s">
        <v>7905</v>
      </c>
      <c r="F288" s="262" t="s">
        <v>7906</v>
      </c>
      <c r="G288" s="263" t="s">
        <v>265</v>
      </c>
      <c r="H288" s="264">
        <v>153</v>
      </c>
      <c r="I288" s="26"/>
      <c r="J288" s="266">
        <f t="shared" si="65"/>
        <v>0</v>
      </c>
      <c r="K288" s="267"/>
      <c r="L288" s="73"/>
      <c r="M288" s="27" t="s">
        <v>1</v>
      </c>
      <c r="N288" s="233" t="s">
        <v>43</v>
      </c>
      <c r="P288" s="269">
        <f t="shared" si="66"/>
        <v>0</v>
      </c>
      <c r="Q288" s="269">
        <v>0</v>
      </c>
      <c r="R288" s="269">
        <f t="shared" si="67"/>
        <v>0</v>
      </c>
      <c r="S288" s="269">
        <v>0</v>
      </c>
      <c r="T288" s="270">
        <f t="shared" si="68"/>
        <v>0</v>
      </c>
      <c r="AR288" s="271" t="s">
        <v>495</v>
      </c>
      <c r="AT288" s="271" t="s">
        <v>368</v>
      </c>
      <c r="AU288" s="271" t="s">
        <v>90</v>
      </c>
      <c r="AY288" s="53" t="s">
        <v>366</v>
      </c>
      <c r="BE288" s="179">
        <f t="shared" si="69"/>
        <v>0</v>
      </c>
      <c r="BF288" s="179">
        <f t="shared" si="70"/>
        <v>0</v>
      </c>
      <c r="BG288" s="179">
        <f t="shared" si="71"/>
        <v>0</v>
      </c>
      <c r="BH288" s="179">
        <f t="shared" si="72"/>
        <v>0</v>
      </c>
      <c r="BI288" s="179">
        <f t="shared" si="73"/>
        <v>0</v>
      </c>
      <c r="BJ288" s="53" t="s">
        <v>90</v>
      </c>
      <c r="BK288" s="179">
        <f t="shared" si="74"/>
        <v>0</v>
      </c>
      <c r="BL288" s="53" t="s">
        <v>495</v>
      </c>
      <c r="BM288" s="271" t="s">
        <v>1409</v>
      </c>
    </row>
    <row r="289" spans="2:65" s="74" customFormat="1" ht="24.2" customHeight="1">
      <c r="B289" s="73"/>
      <c r="C289" s="260" t="s">
        <v>2033</v>
      </c>
      <c r="D289" s="260" t="s">
        <v>368</v>
      </c>
      <c r="E289" s="261" t="s">
        <v>7907</v>
      </c>
      <c r="F289" s="262" t="s">
        <v>7908</v>
      </c>
      <c r="G289" s="263" t="s">
        <v>265</v>
      </c>
      <c r="H289" s="264">
        <v>185</v>
      </c>
      <c r="I289" s="26"/>
      <c r="J289" s="266">
        <f t="shared" si="65"/>
        <v>0</v>
      </c>
      <c r="K289" s="267"/>
      <c r="L289" s="73"/>
      <c r="M289" s="27" t="s">
        <v>1</v>
      </c>
      <c r="N289" s="233" t="s">
        <v>43</v>
      </c>
      <c r="P289" s="269">
        <f t="shared" si="66"/>
        <v>0</v>
      </c>
      <c r="Q289" s="269">
        <v>0</v>
      </c>
      <c r="R289" s="269">
        <f t="shared" si="67"/>
        <v>0</v>
      </c>
      <c r="S289" s="269">
        <v>0</v>
      </c>
      <c r="T289" s="270">
        <f t="shared" si="68"/>
        <v>0</v>
      </c>
      <c r="AR289" s="271" t="s">
        <v>495</v>
      </c>
      <c r="AT289" s="271" t="s">
        <v>368</v>
      </c>
      <c r="AU289" s="271" t="s">
        <v>90</v>
      </c>
      <c r="AY289" s="53" t="s">
        <v>366</v>
      </c>
      <c r="BE289" s="179">
        <f t="shared" si="69"/>
        <v>0</v>
      </c>
      <c r="BF289" s="179">
        <f t="shared" si="70"/>
        <v>0</v>
      </c>
      <c r="BG289" s="179">
        <f t="shared" si="71"/>
        <v>0</v>
      </c>
      <c r="BH289" s="179">
        <f t="shared" si="72"/>
        <v>0</v>
      </c>
      <c r="BI289" s="179">
        <f t="shared" si="73"/>
        <v>0</v>
      </c>
      <c r="BJ289" s="53" t="s">
        <v>90</v>
      </c>
      <c r="BK289" s="179">
        <f t="shared" si="74"/>
        <v>0</v>
      </c>
      <c r="BL289" s="53" t="s">
        <v>495</v>
      </c>
      <c r="BM289" s="271" t="s">
        <v>3508</v>
      </c>
    </row>
    <row r="290" spans="2:65" s="74" customFormat="1" ht="24.2" customHeight="1">
      <c r="B290" s="73"/>
      <c r="C290" s="260" t="s">
        <v>2123</v>
      </c>
      <c r="D290" s="260" t="s">
        <v>368</v>
      </c>
      <c r="E290" s="261" t="s">
        <v>7909</v>
      </c>
      <c r="F290" s="262" t="s">
        <v>7910</v>
      </c>
      <c r="G290" s="263" t="s">
        <v>265</v>
      </c>
      <c r="H290" s="264">
        <v>42</v>
      </c>
      <c r="I290" s="26"/>
      <c r="J290" s="266">
        <f t="shared" si="65"/>
        <v>0</v>
      </c>
      <c r="K290" s="267"/>
      <c r="L290" s="73"/>
      <c r="M290" s="27" t="s">
        <v>1</v>
      </c>
      <c r="N290" s="233" t="s">
        <v>43</v>
      </c>
      <c r="P290" s="269">
        <f t="shared" si="66"/>
        <v>0</v>
      </c>
      <c r="Q290" s="269">
        <v>0</v>
      </c>
      <c r="R290" s="269">
        <f t="shared" si="67"/>
        <v>0</v>
      </c>
      <c r="S290" s="269">
        <v>0</v>
      </c>
      <c r="T290" s="270">
        <f t="shared" si="68"/>
        <v>0</v>
      </c>
      <c r="AR290" s="271" t="s">
        <v>495</v>
      </c>
      <c r="AT290" s="271" t="s">
        <v>368</v>
      </c>
      <c r="AU290" s="271" t="s">
        <v>90</v>
      </c>
      <c r="AY290" s="53" t="s">
        <v>366</v>
      </c>
      <c r="BE290" s="179">
        <f t="shared" si="69"/>
        <v>0</v>
      </c>
      <c r="BF290" s="179">
        <f t="shared" si="70"/>
        <v>0</v>
      </c>
      <c r="BG290" s="179">
        <f t="shared" si="71"/>
        <v>0</v>
      </c>
      <c r="BH290" s="179">
        <f t="shared" si="72"/>
        <v>0</v>
      </c>
      <c r="BI290" s="179">
        <f t="shared" si="73"/>
        <v>0</v>
      </c>
      <c r="BJ290" s="53" t="s">
        <v>90</v>
      </c>
      <c r="BK290" s="179">
        <f t="shared" si="74"/>
        <v>0</v>
      </c>
      <c r="BL290" s="53" t="s">
        <v>495</v>
      </c>
      <c r="BM290" s="271" t="s">
        <v>3522</v>
      </c>
    </row>
    <row r="291" spans="2:65" s="74" customFormat="1" ht="24.2" customHeight="1">
      <c r="B291" s="73"/>
      <c r="C291" s="260" t="s">
        <v>1392</v>
      </c>
      <c r="D291" s="260" t="s">
        <v>368</v>
      </c>
      <c r="E291" s="261" t="s">
        <v>7911</v>
      </c>
      <c r="F291" s="262" t="s">
        <v>7912</v>
      </c>
      <c r="G291" s="263" t="s">
        <v>265</v>
      </c>
      <c r="H291" s="264">
        <v>4</v>
      </c>
      <c r="I291" s="26"/>
      <c r="J291" s="266">
        <f t="shared" si="65"/>
        <v>0</v>
      </c>
      <c r="K291" s="267"/>
      <c r="L291" s="73"/>
      <c r="M291" s="27" t="s">
        <v>1</v>
      </c>
      <c r="N291" s="233" t="s">
        <v>43</v>
      </c>
      <c r="P291" s="269">
        <f t="shared" si="66"/>
        <v>0</v>
      </c>
      <c r="Q291" s="269">
        <v>0</v>
      </c>
      <c r="R291" s="269">
        <f t="shared" si="67"/>
        <v>0</v>
      </c>
      <c r="S291" s="269">
        <v>0</v>
      </c>
      <c r="T291" s="270">
        <f t="shared" si="68"/>
        <v>0</v>
      </c>
      <c r="AR291" s="271" t="s">
        <v>495</v>
      </c>
      <c r="AT291" s="271" t="s">
        <v>368</v>
      </c>
      <c r="AU291" s="271" t="s">
        <v>90</v>
      </c>
      <c r="AY291" s="53" t="s">
        <v>366</v>
      </c>
      <c r="BE291" s="179">
        <f t="shared" si="69"/>
        <v>0</v>
      </c>
      <c r="BF291" s="179">
        <f t="shared" si="70"/>
        <v>0</v>
      </c>
      <c r="BG291" s="179">
        <f t="shared" si="71"/>
        <v>0</v>
      </c>
      <c r="BH291" s="179">
        <f t="shared" si="72"/>
        <v>0</v>
      </c>
      <c r="BI291" s="179">
        <f t="shared" si="73"/>
        <v>0</v>
      </c>
      <c r="BJ291" s="53" t="s">
        <v>90</v>
      </c>
      <c r="BK291" s="179">
        <f t="shared" si="74"/>
        <v>0</v>
      </c>
      <c r="BL291" s="53" t="s">
        <v>495</v>
      </c>
      <c r="BM291" s="271" t="s">
        <v>3543</v>
      </c>
    </row>
    <row r="292" spans="2:65" s="74" customFormat="1" ht="16.5" customHeight="1">
      <c r="B292" s="73"/>
      <c r="C292" s="260" t="s">
        <v>2336</v>
      </c>
      <c r="D292" s="260" t="s">
        <v>368</v>
      </c>
      <c r="E292" s="261" t="s">
        <v>7913</v>
      </c>
      <c r="F292" s="262" t="s">
        <v>7914</v>
      </c>
      <c r="G292" s="263" t="s">
        <v>630</v>
      </c>
      <c r="H292" s="264">
        <v>1</v>
      </c>
      <c r="I292" s="26"/>
      <c r="J292" s="266">
        <f t="shared" si="65"/>
        <v>0</v>
      </c>
      <c r="K292" s="267"/>
      <c r="L292" s="73"/>
      <c r="M292" s="27" t="s">
        <v>1</v>
      </c>
      <c r="N292" s="233" t="s">
        <v>43</v>
      </c>
      <c r="P292" s="269">
        <f t="shared" si="66"/>
        <v>0</v>
      </c>
      <c r="Q292" s="269">
        <v>0</v>
      </c>
      <c r="R292" s="269">
        <f t="shared" si="67"/>
        <v>0</v>
      </c>
      <c r="S292" s="269">
        <v>0</v>
      </c>
      <c r="T292" s="270">
        <f t="shared" si="68"/>
        <v>0</v>
      </c>
      <c r="AR292" s="271" t="s">
        <v>495</v>
      </c>
      <c r="AT292" s="271" t="s">
        <v>368</v>
      </c>
      <c r="AU292" s="271" t="s">
        <v>90</v>
      </c>
      <c r="AY292" s="53" t="s">
        <v>366</v>
      </c>
      <c r="BE292" s="179">
        <f t="shared" si="69"/>
        <v>0</v>
      </c>
      <c r="BF292" s="179">
        <f t="shared" si="70"/>
        <v>0</v>
      </c>
      <c r="BG292" s="179">
        <f t="shared" si="71"/>
        <v>0</v>
      </c>
      <c r="BH292" s="179">
        <f t="shared" si="72"/>
        <v>0</v>
      </c>
      <c r="BI292" s="179">
        <f t="shared" si="73"/>
        <v>0</v>
      </c>
      <c r="BJ292" s="53" t="s">
        <v>90</v>
      </c>
      <c r="BK292" s="179">
        <f t="shared" si="74"/>
        <v>0</v>
      </c>
      <c r="BL292" s="53" t="s">
        <v>495</v>
      </c>
      <c r="BM292" s="271" t="s">
        <v>3554</v>
      </c>
    </row>
    <row r="293" spans="2:65" s="74" customFormat="1" ht="24.2" customHeight="1">
      <c r="B293" s="73"/>
      <c r="C293" s="300" t="s">
        <v>2342</v>
      </c>
      <c r="D293" s="300" t="s">
        <v>621</v>
      </c>
      <c r="E293" s="301" t="s">
        <v>7915</v>
      </c>
      <c r="F293" s="302" t="s">
        <v>7916</v>
      </c>
      <c r="G293" s="303" t="s">
        <v>630</v>
      </c>
      <c r="H293" s="304">
        <v>1</v>
      </c>
      <c r="I293" s="28"/>
      <c r="J293" s="306">
        <f t="shared" si="65"/>
        <v>0</v>
      </c>
      <c r="K293" s="307"/>
      <c r="L293" s="308"/>
      <c r="M293" s="29" t="s">
        <v>1</v>
      </c>
      <c r="N293" s="310" t="s">
        <v>43</v>
      </c>
      <c r="P293" s="269">
        <f t="shared" si="66"/>
        <v>0</v>
      </c>
      <c r="Q293" s="269">
        <v>0</v>
      </c>
      <c r="R293" s="269">
        <f t="shared" si="67"/>
        <v>0</v>
      </c>
      <c r="S293" s="269">
        <v>0</v>
      </c>
      <c r="T293" s="270">
        <f t="shared" si="68"/>
        <v>0</v>
      </c>
      <c r="AR293" s="271" t="s">
        <v>608</v>
      </c>
      <c r="AT293" s="271" t="s">
        <v>621</v>
      </c>
      <c r="AU293" s="271" t="s">
        <v>90</v>
      </c>
      <c r="AY293" s="53" t="s">
        <v>366</v>
      </c>
      <c r="BE293" s="179">
        <f t="shared" si="69"/>
        <v>0</v>
      </c>
      <c r="BF293" s="179">
        <f t="shared" si="70"/>
        <v>0</v>
      </c>
      <c r="BG293" s="179">
        <f t="shared" si="71"/>
        <v>0</v>
      </c>
      <c r="BH293" s="179">
        <f t="shared" si="72"/>
        <v>0</v>
      </c>
      <c r="BI293" s="179">
        <f t="shared" si="73"/>
        <v>0</v>
      </c>
      <c r="BJ293" s="53" t="s">
        <v>90</v>
      </c>
      <c r="BK293" s="179">
        <f t="shared" si="74"/>
        <v>0</v>
      </c>
      <c r="BL293" s="53" t="s">
        <v>495</v>
      </c>
      <c r="BM293" s="271" t="s">
        <v>3572</v>
      </c>
    </row>
    <row r="294" spans="2:65" s="74" customFormat="1" ht="24.2" customHeight="1">
      <c r="B294" s="73"/>
      <c r="C294" s="260" t="s">
        <v>1380</v>
      </c>
      <c r="D294" s="260" t="s">
        <v>368</v>
      </c>
      <c r="E294" s="261" t="s">
        <v>7917</v>
      </c>
      <c r="F294" s="262" t="s">
        <v>7918</v>
      </c>
      <c r="G294" s="263" t="s">
        <v>630</v>
      </c>
      <c r="H294" s="264">
        <v>4</v>
      </c>
      <c r="I294" s="26"/>
      <c r="J294" s="266">
        <f t="shared" si="65"/>
        <v>0</v>
      </c>
      <c r="K294" s="267"/>
      <c r="L294" s="73"/>
      <c r="M294" s="27" t="s">
        <v>1</v>
      </c>
      <c r="N294" s="233" t="s">
        <v>43</v>
      </c>
      <c r="P294" s="269">
        <f t="shared" si="66"/>
        <v>0</v>
      </c>
      <c r="Q294" s="269">
        <v>0</v>
      </c>
      <c r="R294" s="269">
        <f t="shared" si="67"/>
        <v>0</v>
      </c>
      <c r="S294" s="269">
        <v>0</v>
      </c>
      <c r="T294" s="270">
        <f t="shared" si="68"/>
        <v>0</v>
      </c>
      <c r="AR294" s="271" t="s">
        <v>495</v>
      </c>
      <c r="AT294" s="271" t="s">
        <v>368</v>
      </c>
      <c r="AU294" s="271" t="s">
        <v>90</v>
      </c>
      <c r="AY294" s="53" t="s">
        <v>366</v>
      </c>
      <c r="BE294" s="179">
        <f t="shared" si="69"/>
        <v>0</v>
      </c>
      <c r="BF294" s="179">
        <f t="shared" si="70"/>
        <v>0</v>
      </c>
      <c r="BG294" s="179">
        <f t="shared" si="71"/>
        <v>0</v>
      </c>
      <c r="BH294" s="179">
        <f t="shared" si="72"/>
        <v>0</v>
      </c>
      <c r="BI294" s="179">
        <f t="shared" si="73"/>
        <v>0</v>
      </c>
      <c r="BJ294" s="53" t="s">
        <v>90</v>
      </c>
      <c r="BK294" s="179">
        <f t="shared" si="74"/>
        <v>0</v>
      </c>
      <c r="BL294" s="53" t="s">
        <v>495</v>
      </c>
      <c r="BM294" s="271" t="s">
        <v>3582</v>
      </c>
    </row>
    <row r="295" spans="2:65" s="74" customFormat="1" ht="16.5" customHeight="1">
      <c r="B295" s="73"/>
      <c r="C295" s="300" t="s">
        <v>2352</v>
      </c>
      <c r="D295" s="300" t="s">
        <v>621</v>
      </c>
      <c r="E295" s="301" t="s">
        <v>7919</v>
      </c>
      <c r="F295" s="302" t="s">
        <v>7920</v>
      </c>
      <c r="G295" s="303" t="s">
        <v>630</v>
      </c>
      <c r="H295" s="304">
        <v>4</v>
      </c>
      <c r="I295" s="28"/>
      <c r="J295" s="306">
        <f t="shared" si="65"/>
        <v>0</v>
      </c>
      <c r="K295" s="307"/>
      <c r="L295" s="308"/>
      <c r="M295" s="29" t="s">
        <v>1</v>
      </c>
      <c r="N295" s="310" t="s">
        <v>43</v>
      </c>
      <c r="P295" s="269">
        <f t="shared" si="66"/>
        <v>0</v>
      </c>
      <c r="Q295" s="269">
        <v>0</v>
      </c>
      <c r="R295" s="269">
        <f t="shared" si="67"/>
        <v>0</v>
      </c>
      <c r="S295" s="269">
        <v>0</v>
      </c>
      <c r="T295" s="270">
        <f t="shared" si="68"/>
        <v>0</v>
      </c>
      <c r="AR295" s="271" t="s">
        <v>608</v>
      </c>
      <c r="AT295" s="271" t="s">
        <v>621</v>
      </c>
      <c r="AU295" s="271" t="s">
        <v>90</v>
      </c>
      <c r="AY295" s="53" t="s">
        <v>366</v>
      </c>
      <c r="BE295" s="179">
        <f t="shared" si="69"/>
        <v>0</v>
      </c>
      <c r="BF295" s="179">
        <f t="shared" si="70"/>
        <v>0</v>
      </c>
      <c r="BG295" s="179">
        <f t="shared" si="71"/>
        <v>0</v>
      </c>
      <c r="BH295" s="179">
        <f t="shared" si="72"/>
        <v>0</v>
      </c>
      <c r="BI295" s="179">
        <f t="shared" si="73"/>
        <v>0</v>
      </c>
      <c r="BJ295" s="53" t="s">
        <v>90</v>
      </c>
      <c r="BK295" s="179">
        <f t="shared" si="74"/>
        <v>0</v>
      </c>
      <c r="BL295" s="53" t="s">
        <v>495</v>
      </c>
      <c r="BM295" s="271" t="s">
        <v>3591</v>
      </c>
    </row>
    <row r="296" spans="2:65" s="74" customFormat="1" ht="24.2" customHeight="1">
      <c r="B296" s="73"/>
      <c r="C296" s="260" t="s">
        <v>2358</v>
      </c>
      <c r="D296" s="260" t="s">
        <v>368</v>
      </c>
      <c r="E296" s="261" t="s">
        <v>7921</v>
      </c>
      <c r="F296" s="262" t="s">
        <v>7922</v>
      </c>
      <c r="G296" s="263" t="s">
        <v>630</v>
      </c>
      <c r="H296" s="264">
        <v>4</v>
      </c>
      <c r="I296" s="26"/>
      <c r="J296" s="266">
        <f t="shared" si="65"/>
        <v>0</v>
      </c>
      <c r="K296" s="267"/>
      <c r="L296" s="73"/>
      <c r="M296" s="27" t="s">
        <v>1</v>
      </c>
      <c r="N296" s="233" t="s">
        <v>43</v>
      </c>
      <c r="P296" s="269">
        <f t="shared" si="66"/>
        <v>0</v>
      </c>
      <c r="Q296" s="269">
        <v>0</v>
      </c>
      <c r="R296" s="269">
        <f t="shared" si="67"/>
        <v>0</v>
      </c>
      <c r="S296" s="269">
        <v>0</v>
      </c>
      <c r="T296" s="270">
        <f t="shared" si="68"/>
        <v>0</v>
      </c>
      <c r="AR296" s="271" t="s">
        <v>495</v>
      </c>
      <c r="AT296" s="271" t="s">
        <v>368</v>
      </c>
      <c r="AU296" s="271" t="s">
        <v>90</v>
      </c>
      <c r="AY296" s="53" t="s">
        <v>366</v>
      </c>
      <c r="BE296" s="179">
        <f t="shared" si="69"/>
        <v>0</v>
      </c>
      <c r="BF296" s="179">
        <f t="shared" si="70"/>
        <v>0</v>
      </c>
      <c r="BG296" s="179">
        <f t="shared" si="71"/>
        <v>0</v>
      </c>
      <c r="BH296" s="179">
        <f t="shared" si="72"/>
        <v>0</v>
      </c>
      <c r="BI296" s="179">
        <f t="shared" si="73"/>
        <v>0</v>
      </c>
      <c r="BJ296" s="53" t="s">
        <v>90</v>
      </c>
      <c r="BK296" s="179">
        <f t="shared" si="74"/>
        <v>0</v>
      </c>
      <c r="BL296" s="53" t="s">
        <v>495</v>
      </c>
      <c r="BM296" s="271" t="s">
        <v>3604</v>
      </c>
    </row>
    <row r="297" spans="2:65" s="74" customFormat="1" ht="16.5" customHeight="1">
      <c r="B297" s="73"/>
      <c r="C297" s="300" t="s">
        <v>2362</v>
      </c>
      <c r="D297" s="300" t="s">
        <v>621</v>
      </c>
      <c r="E297" s="301" t="s">
        <v>7923</v>
      </c>
      <c r="F297" s="302" t="s">
        <v>7924</v>
      </c>
      <c r="G297" s="303" t="s">
        <v>630</v>
      </c>
      <c r="H297" s="304">
        <v>4</v>
      </c>
      <c r="I297" s="28"/>
      <c r="J297" s="306">
        <f t="shared" si="65"/>
        <v>0</v>
      </c>
      <c r="K297" s="307"/>
      <c r="L297" s="308"/>
      <c r="M297" s="29" t="s">
        <v>1</v>
      </c>
      <c r="N297" s="310" t="s">
        <v>43</v>
      </c>
      <c r="P297" s="269">
        <f t="shared" si="66"/>
        <v>0</v>
      </c>
      <c r="Q297" s="269">
        <v>0</v>
      </c>
      <c r="R297" s="269">
        <f t="shared" si="67"/>
        <v>0</v>
      </c>
      <c r="S297" s="269">
        <v>0</v>
      </c>
      <c r="T297" s="270">
        <f t="shared" si="68"/>
        <v>0</v>
      </c>
      <c r="AR297" s="271" t="s">
        <v>608</v>
      </c>
      <c r="AT297" s="271" t="s">
        <v>621</v>
      </c>
      <c r="AU297" s="271" t="s">
        <v>90</v>
      </c>
      <c r="AY297" s="53" t="s">
        <v>366</v>
      </c>
      <c r="BE297" s="179">
        <f t="shared" si="69"/>
        <v>0</v>
      </c>
      <c r="BF297" s="179">
        <f t="shared" si="70"/>
        <v>0</v>
      </c>
      <c r="BG297" s="179">
        <f t="shared" si="71"/>
        <v>0</v>
      </c>
      <c r="BH297" s="179">
        <f t="shared" si="72"/>
        <v>0</v>
      </c>
      <c r="BI297" s="179">
        <f t="shared" si="73"/>
        <v>0</v>
      </c>
      <c r="BJ297" s="53" t="s">
        <v>90</v>
      </c>
      <c r="BK297" s="179">
        <f t="shared" si="74"/>
        <v>0</v>
      </c>
      <c r="BL297" s="53" t="s">
        <v>495</v>
      </c>
      <c r="BM297" s="271" t="s">
        <v>3623</v>
      </c>
    </row>
    <row r="298" spans="2:65" s="74" customFormat="1" ht="24.2" customHeight="1">
      <c r="B298" s="73"/>
      <c r="C298" s="260" t="s">
        <v>2431</v>
      </c>
      <c r="D298" s="260" t="s">
        <v>368</v>
      </c>
      <c r="E298" s="261" t="s">
        <v>7925</v>
      </c>
      <c r="F298" s="262" t="s">
        <v>7926</v>
      </c>
      <c r="G298" s="263" t="s">
        <v>630</v>
      </c>
      <c r="H298" s="264">
        <v>3</v>
      </c>
      <c r="I298" s="26"/>
      <c r="J298" s="266">
        <f t="shared" si="65"/>
        <v>0</v>
      </c>
      <c r="K298" s="267"/>
      <c r="L298" s="73"/>
      <c r="M298" s="27" t="s">
        <v>1</v>
      </c>
      <c r="N298" s="233" t="s">
        <v>43</v>
      </c>
      <c r="P298" s="269">
        <f t="shared" si="66"/>
        <v>0</v>
      </c>
      <c r="Q298" s="269">
        <v>0</v>
      </c>
      <c r="R298" s="269">
        <f t="shared" si="67"/>
        <v>0</v>
      </c>
      <c r="S298" s="269">
        <v>0</v>
      </c>
      <c r="T298" s="270">
        <f t="shared" si="68"/>
        <v>0</v>
      </c>
      <c r="AR298" s="271" t="s">
        <v>495</v>
      </c>
      <c r="AT298" s="271" t="s">
        <v>368</v>
      </c>
      <c r="AU298" s="271" t="s">
        <v>90</v>
      </c>
      <c r="AY298" s="53" t="s">
        <v>366</v>
      </c>
      <c r="BE298" s="179">
        <f t="shared" si="69"/>
        <v>0</v>
      </c>
      <c r="BF298" s="179">
        <f t="shared" si="70"/>
        <v>0</v>
      </c>
      <c r="BG298" s="179">
        <f t="shared" si="71"/>
        <v>0</v>
      </c>
      <c r="BH298" s="179">
        <f t="shared" si="72"/>
        <v>0</v>
      </c>
      <c r="BI298" s="179">
        <f t="shared" si="73"/>
        <v>0</v>
      </c>
      <c r="BJ298" s="53" t="s">
        <v>90</v>
      </c>
      <c r="BK298" s="179">
        <f t="shared" si="74"/>
        <v>0</v>
      </c>
      <c r="BL298" s="53" t="s">
        <v>495</v>
      </c>
      <c r="BM298" s="271" t="s">
        <v>3650</v>
      </c>
    </row>
    <row r="299" spans="2:65" s="74" customFormat="1" ht="16.5" customHeight="1">
      <c r="B299" s="73"/>
      <c r="C299" s="300" t="s">
        <v>2447</v>
      </c>
      <c r="D299" s="300" t="s">
        <v>621</v>
      </c>
      <c r="E299" s="301" t="s">
        <v>7927</v>
      </c>
      <c r="F299" s="302" t="s">
        <v>7928</v>
      </c>
      <c r="G299" s="303" t="s">
        <v>630</v>
      </c>
      <c r="H299" s="304">
        <v>3</v>
      </c>
      <c r="I299" s="28"/>
      <c r="J299" s="306">
        <f t="shared" si="65"/>
        <v>0</v>
      </c>
      <c r="K299" s="307"/>
      <c r="L299" s="308"/>
      <c r="M299" s="29" t="s">
        <v>1</v>
      </c>
      <c r="N299" s="310" t="s">
        <v>43</v>
      </c>
      <c r="P299" s="269">
        <f t="shared" si="66"/>
        <v>0</v>
      </c>
      <c r="Q299" s="269">
        <v>0</v>
      </c>
      <c r="R299" s="269">
        <f t="shared" si="67"/>
        <v>0</v>
      </c>
      <c r="S299" s="269">
        <v>0</v>
      </c>
      <c r="T299" s="270">
        <f t="shared" si="68"/>
        <v>0</v>
      </c>
      <c r="AR299" s="271" t="s">
        <v>608</v>
      </c>
      <c r="AT299" s="271" t="s">
        <v>621</v>
      </c>
      <c r="AU299" s="271" t="s">
        <v>90</v>
      </c>
      <c r="AY299" s="53" t="s">
        <v>366</v>
      </c>
      <c r="BE299" s="179">
        <f t="shared" si="69"/>
        <v>0</v>
      </c>
      <c r="BF299" s="179">
        <f t="shared" si="70"/>
        <v>0</v>
      </c>
      <c r="BG299" s="179">
        <f t="shared" si="71"/>
        <v>0</v>
      </c>
      <c r="BH299" s="179">
        <f t="shared" si="72"/>
        <v>0</v>
      </c>
      <c r="BI299" s="179">
        <f t="shared" si="73"/>
        <v>0</v>
      </c>
      <c r="BJ299" s="53" t="s">
        <v>90</v>
      </c>
      <c r="BK299" s="179">
        <f t="shared" si="74"/>
        <v>0</v>
      </c>
      <c r="BL299" s="53" t="s">
        <v>495</v>
      </c>
      <c r="BM299" s="271" t="s">
        <v>3662</v>
      </c>
    </row>
    <row r="300" spans="2:65" s="74" customFormat="1" ht="24.2" customHeight="1">
      <c r="B300" s="73"/>
      <c r="C300" s="260" t="s">
        <v>2451</v>
      </c>
      <c r="D300" s="260" t="s">
        <v>368</v>
      </c>
      <c r="E300" s="261" t="s">
        <v>7929</v>
      </c>
      <c r="F300" s="262" t="s">
        <v>7930</v>
      </c>
      <c r="G300" s="263" t="s">
        <v>630</v>
      </c>
      <c r="H300" s="264">
        <v>11</v>
      </c>
      <c r="I300" s="26"/>
      <c r="J300" s="266">
        <f t="shared" si="65"/>
        <v>0</v>
      </c>
      <c r="K300" s="267"/>
      <c r="L300" s="73"/>
      <c r="M300" s="27" t="s">
        <v>1</v>
      </c>
      <c r="N300" s="233" t="s">
        <v>43</v>
      </c>
      <c r="P300" s="269">
        <f t="shared" si="66"/>
        <v>0</v>
      </c>
      <c r="Q300" s="269">
        <v>0</v>
      </c>
      <c r="R300" s="269">
        <f t="shared" si="67"/>
        <v>0</v>
      </c>
      <c r="S300" s="269">
        <v>0</v>
      </c>
      <c r="T300" s="270">
        <f t="shared" si="68"/>
        <v>0</v>
      </c>
      <c r="AR300" s="271" t="s">
        <v>495</v>
      </c>
      <c r="AT300" s="271" t="s">
        <v>368</v>
      </c>
      <c r="AU300" s="271" t="s">
        <v>90</v>
      </c>
      <c r="AY300" s="53" t="s">
        <v>366</v>
      </c>
      <c r="BE300" s="179">
        <f t="shared" si="69"/>
        <v>0</v>
      </c>
      <c r="BF300" s="179">
        <f t="shared" si="70"/>
        <v>0</v>
      </c>
      <c r="BG300" s="179">
        <f t="shared" si="71"/>
        <v>0</v>
      </c>
      <c r="BH300" s="179">
        <f t="shared" si="72"/>
        <v>0</v>
      </c>
      <c r="BI300" s="179">
        <f t="shared" si="73"/>
        <v>0</v>
      </c>
      <c r="BJ300" s="53" t="s">
        <v>90</v>
      </c>
      <c r="BK300" s="179">
        <f t="shared" si="74"/>
        <v>0</v>
      </c>
      <c r="BL300" s="53" t="s">
        <v>495</v>
      </c>
      <c r="BM300" s="271" t="s">
        <v>3673</v>
      </c>
    </row>
    <row r="301" spans="2:65" s="74" customFormat="1" ht="16.5" customHeight="1">
      <c r="B301" s="73"/>
      <c r="C301" s="300" t="s">
        <v>2455</v>
      </c>
      <c r="D301" s="300" t="s">
        <v>621</v>
      </c>
      <c r="E301" s="301" t="s">
        <v>7931</v>
      </c>
      <c r="F301" s="302" t="s">
        <v>7932</v>
      </c>
      <c r="G301" s="303" t="s">
        <v>630</v>
      </c>
      <c r="H301" s="304">
        <v>11</v>
      </c>
      <c r="I301" s="28"/>
      <c r="J301" s="306">
        <f t="shared" si="65"/>
        <v>0</v>
      </c>
      <c r="K301" s="307"/>
      <c r="L301" s="308"/>
      <c r="M301" s="29" t="s">
        <v>1</v>
      </c>
      <c r="N301" s="310" t="s">
        <v>43</v>
      </c>
      <c r="P301" s="269">
        <f t="shared" si="66"/>
        <v>0</v>
      </c>
      <c r="Q301" s="269">
        <v>0</v>
      </c>
      <c r="R301" s="269">
        <f t="shared" si="67"/>
        <v>0</v>
      </c>
      <c r="S301" s="269">
        <v>0</v>
      </c>
      <c r="T301" s="270">
        <f t="shared" si="68"/>
        <v>0</v>
      </c>
      <c r="AR301" s="271" t="s">
        <v>608</v>
      </c>
      <c r="AT301" s="271" t="s">
        <v>621</v>
      </c>
      <c r="AU301" s="271" t="s">
        <v>90</v>
      </c>
      <c r="AY301" s="53" t="s">
        <v>366</v>
      </c>
      <c r="BE301" s="179">
        <f t="shared" si="69"/>
        <v>0</v>
      </c>
      <c r="BF301" s="179">
        <f t="shared" si="70"/>
        <v>0</v>
      </c>
      <c r="BG301" s="179">
        <f t="shared" si="71"/>
        <v>0</v>
      </c>
      <c r="BH301" s="179">
        <f t="shared" si="72"/>
        <v>0</v>
      </c>
      <c r="BI301" s="179">
        <f t="shared" si="73"/>
        <v>0</v>
      </c>
      <c r="BJ301" s="53" t="s">
        <v>90</v>
      </c>
      <c r="BK301" s="179">
        <f t="shared" si="74"/>
        <v>0</v>
      </c>
      <c r="BL301" s="53" t="s">
        <v>495</v>
      </c>
      <c r="BM301" s="271" t="s">
        <v>3687</v>
      </c>
    </row>
    <row r="302" spans="2:65" s="74" customFormat="1" ht="24.2" customHeight="1">
      <c r="B302" s="73"/>
      <c r="C302" s="260" t="s">
        <v>2459</v>
      </c>
      <c r="D302" s="260" t="s">
        <v>368</v>
      </c>
      <c r="E302" s="261" t="s">
        <v>7933</v>
      </c>
      <c r="F302" s="262" t="s">
        <v>7934</v>
      </c>
      <c r="G302" s="263" t="s">
        <v>630</v>
      </c>
      <c r="H302" s="264">
        <v>3</v>
      </c>
      <c r="I302" s="26"/>
      <c r="J302" s="266">
        <f t="shared" ref="J302:J333" si="75">ROUND(I302*H302,2)</f>
        <v>0</v>
      </c>
      <c r="K302" s="267"/>
      <c r="L302" s="73"/>
      <c r="M302" s="27" t="s">
        <v>1</v>
      </c>
      <c r="N302" s="233" t="s">
        <v>43</v>
      </c>
      <c r="P302" s="269">
        <f t="shared" ref="P302:P333" si="76">O302*H302</f>
        <v>0</v>
      </c>
      <c r="Q302" s="269">
        <v>0</v>
      </c>
      <c r="R302" s="269">
        <f t="shared" ref="R302:R333" si="77">Q302*H302</f>
        <v>0</v>
      </c>
      <c r="S302" s="269">
        <v>0</v>
      </c>
      <c r="T302" s="270">
        <f t="shared" ref="T302:T333" si="78">S302*H302</f>
        <v>0</v>
      </c>
      <c r="AR302" s="271" t="s">
        <v>495</v>
      </c>
      <c r="AT302" s="271" t="s">
        <v>368</v>
      </c>
      <c r="AU302" s="271" t="s">
        <v>90</v>
      </c>
      <c r="AY302" s="53" t="s">
        <v>366</v>
      </c>
      <c r="BE302" s="179">
        <f t="shared" ref="BE302:BE333" si="79">IF(N302="základná",J302,0)</f>
        <v>0</v>
      </c>
      <c r="BF302" s="179">
        <f t="shared" ref="BF302:BF333" si="80">IF(N302="znížená",J302,0)</f>
        <v>0</v>
      </c>
      <c r="BG302" s="179">
        <f t="shared" ref="BG302:BG333" si="81">IF(N302="zákl. prenesená",J302,0)</f>
        <v>0</v>
      </c>
      <c r="BH302" s="179">
        <f t="shared" ref="BH302:BH333" si="82">IF(N302="zníž. prenesená",J302,0)</f>
        <v>0</v>
      </c>
      <c r="BI302" s="179">
        <f t="shared" ref="BI302:BI333" si="83">IF(N302="nulová",J302,0)</f>
        <v>0</v>
      </c>
      <c r="BJ302" s="53" t="s">
        <v>90</v>
      </c>
      <c r="BK302" s="179">
        <f t="shared" ref="BK302:BK333" si="84">ROUND(I302*H302,2)</f>
        <v>0</v>
      </c>
      <c r="BL302" s="53" t="s">
        <v>495</v>
      </c>
      <c r="BM302" s="271" t="s">
        <v>3698</v>
      </c>
    </row>
    <row r="303" spans="2:65" s="74" customFormat="1" ht="16.5" customHeight="1">
      <c r="B303" s="73"/>
      <c r="C303" s="300" t="s">
        <v>2463</v>
      </c>
      <c r="D303" s="300" t="s">
        <v>621</v>
      </c>
      <c r="E303" s="301" t="s">
        <v>7935</v>
      </c>
      <c r="F303" s="302" t="s">
        <v>7936</v>
      </c>
      <c r="G303" s="303" t="s">
        <v>630</v>
      </c>
      <c r="H303" s="304">
        <v>3</v>
      </c>
      <c r="I303" s="28"/>
      <c r="J303" s="306">
        <f t="shared" si="75"/>
        <v>0</v>
      </c>
      <c r="K303" s="307"/>
      <c r="L303" s="308"/>
      <c r="M303" s="29" t="s">
        <v>1</v>
      </c>
      <c r="N303" s="310" t="s">
        <v>43</v>
      </c>
      <c r="P303" s="269">
        <f t="shared" si="76"/>
        <v>0</v>
      </c>
      <c r="Q303" s="269">
        <v>0</v>
      </c>
      <c r="R303" s="269">
        <f t="shared" si="77"/>
        <v>0</v>
      </c>
      <c r="S303" s="269">
        <v>0</v>
      </c>
      <c r="T303" s="270">
        <f t="shared" si="78"/>
        <v>0</v>
      </c>
      <c r="AR303" s="271" t="s">
        <v>608</v>
      </c>
      <c r="AT303" s="271" t="s">
        <v>621</v>
      </c>
      <c r="AU303" s="271" t="s">
        <v>90</v>
      </c>
      <c r="AY303" s="53" t="s">
        <v>366</v>
      </c>
      <c r="BE303" s="179">
        <f t="shared" si="79"/>
        <v>0</v>
      </c>
      <c r="BF303" s="179">
        <f t="shared" si="80"/>
        <v>0</v>
      </c>
      <c r="BG303" s="179">
        <f t="shared" si="81"/>
        <v>0</v>
      </c>
      <c r="BH303" s="179">
        <f t="shared" si="82"/>
        <v>0</v>
      </c>
      <c r="BI303" s="179">
        <f t="shared" si="83"/>
        <v>0</v>
      </c>
      <c r="BJ303" s="53" t="s">
        <v>90</v>
      </c>
      <c r="BK303" s="179">
        <f t="shared" si="84"/>
        <v>0</v>
      </c>
      <c r="BL303" s="53" t="s">
        <v>495</v>
      </c>
      <c r="BM303" s="271" t="s">
        <v>3708</v>
      </c>
    </row>
    <row r="304" spans="2:65" s="74" customFormat="1" ht="24.2" customHeight="1">
      <c r="B304" s="73"/>
      <c r="C304" s="260" t="s">
        <v>2469</v>
      </c>
      <c r="D304" s="260" t="s">
        <v>368</v>
      </c>
      <c r="E304" s="261" t="s">
        <v>7937</v>
      </c>
      <c r="F304" s="262" t="s">
        <v>7938</v>
      </c>
      <c r="G304" s="263" t="s">
        <v>630</v>
      </c>
      <c r="H304" s="264">
        <v>6</v>
      </c>
      <c r="I304" s="26"/>
      <c r="J304" s="266">
        <f t="shared" si="75"/>
        <v>0</v>
      </c>
      <c r="K304" s="267"/>
      <c r="L304" s="73"/>
      <c r="M304" s="27" t="s">
        <v>1</v>
      </c>
      <c r="N304" s="233" t="s">
        <v>43</v>
      </c>
      <c r="P304" s="269">
        <f t="shared" si="76"/>
        <v>0</v>
      </c>
      <c r="Q304" s="269">
        <v>0</v>
      </c>
      <c r="R304" s="269">
        <f t="shared" si="77"/>
        <v>0</v>
      </c>
      <c r="S304" s="269">
        <v>0</v>
      </c>
      <c r="T304" s="270">
        <f t="shared" si="78"/>
        <v>0</v>
      </c>
      <c r="AR304" s="271" t="s">
        <v>495</v>
      </c>
      <c r="AT304" s="271" t="s">
        <v>368</v>
      </c>
      <c r="AU304" s="271" t="s">
        <v>90</v>
      </c>
      <c r="AY304" s="53" t="s">
        <v>366</v>
      </c>
      <c r="BE304" s="179">
        <f t="shared" si="79"/>
        <v>0</v>
      </c>
      <c r="BF304" s="179">
        <f t="shared" si="80"/>
        <v>0</v>
      </c>
      <c r="BG304" s="179">
        <f t="shared" si="81"/>
        <v>0</v>
      </c>
      <c r="BH304" s="179">
        <f t="shared" si="82"/>
        <v>0</v>
      </c>
      <c r="BI304" s="179">
        <f t="shared" si="83"/>
        <v>0</v>
      </c>
      <c r="BJ304" s="53" t="s">
        <v>90</v>
      </c>
      <c r="BK304" s="179">
        <f t="shared" si="84"/>
        <v>0</v>
      </c>
      <c r="BL304" s="53" t="s">
        <v>495</v>
      </c>
      <c r="BM304" s="271" t="s">
        <v>3717</v>
      </c>
    </row>
    <row r="305" spans="2:65" s="74" customFormat="1" ht="16.5" customHeight="1">
      <c r="B305" s="73"/>
      <c r="C305" s="300" t="s">
        <v>2474</v>
      </c>
      <c r="D305" s="300" t="s">
        <v>621</v>
      </c>
      <c r="E305" s="301" t="s">
        <v>7939</v>
      </c>
      <c r="F305" s="302" t="s">
        <v>7940</v>
      </c>
      <c r="G305" s="303" t="s">
        <v>630</v>
      </c>
      <c r="H305" s="304">
        <v>6</v>
      </c>
      <c r="I305" s="28"/>
      <c r="J305" s="306">
        <f t="shared" si="75"/>
        <v>0</v>
      </c>
      <c r="K305" s="307"/>
      <c r="L305" s="308"/>
      <c r="M305" s="29" t="s">
        <v>1</v>
      </c>
      <c r="N305" s="310" t="s">
        <v>43</v>
      </c>
      <c r="P305" s="269">
        <f t="shared" si="76"/>
        <v>0</v>
      </c>
      <c r="Q305" s="269">
        <v>0</v>
      </c>
      <c r="R305" s="269">
        <f t="shared" si="77"/>
        <v>0</v>
      </c>
      <c r="S305" s="269">
        <v>0</v>
      </c>
      <c r="T305" s="270">
        <f t="shared" si="78"/>
        <v>0</v>
      </c>
      <c r="AR305" s="271" t="s">
        <v>608</v>
      </c>
      <c r="AT305" s="271" t="s">
        <v>621</v>
      </c>
      <c r="AU305" s="271" t="s">
        <v>90</v>
      </c>
      <c r="AY305" s="53" t="s">
        <v>366</v>
      </c>
      <c r="BE305" s="179">
        <f t="shared" si="79"/>
        <v>0</v>
      </c>
      <c r="BF305" s="179">
        <f t="shared" si="80"/>
        <v>0</v>
      </c>
      <c r="BG305" s="179">
        <f t="shared" si="81"/>
        <v>0</v>
      </c>
      <c r="BH305" s="179">
        <f t="shared" si="82"/>
        <v>0</v>
      </c>
      <c r="BI305" s="179">
        <f t="shared" si="83"/>
        <v>0</v>
      </c>
      <c r="BJ305" s="53" t="s">
        <v>90</v>
      </c>
      <c r="BK305" s="179">
        <f t="shared" si="84"/>
        <v>0</v>
      </c>
      <c r="BL305" s="53" t="s">
        <v>495</v>
      </c>
      <c r="BM305" s="271" t="s">
        <v>3732</v>
      </c>
    </row>
    <row r="306" spans="2:65" s="74" customFormat="1" ht="24.2" customHeight="1">
      <c r="B306" s="73"/>
      <c r="C306" s="260" t="s">
        <v>2479</v>
      </c>
      <c r="D306" s="260" t="s">
        <v>368</v>
      </c>
      <c r="E306" s="261" t="s">
        <v>7941</v>
      </c>
      <c r="F306" s="262" t="s">
        <v>7942</v>
      </c>
      <c r="G306" s="263" t="s">
        <v>630</v>
      </c>
      <c r="H306" s="264">
        <v>2</v>
      </c>
      <c r="I306" s="26"/>
      <c r="J306" s="266">
        <f t="shared" si="75"/>
        <v>0</v>
      </c>
      <c r="K306" s="267"/>
      <c r="L306" s="73"/>
      <c r="M306" s="27" t="s">
        <v>1</v>
      </c>
      <c r="N306" s="233" t="s">
        <v>43</v>
      </c>
      <c r="P306" s="269">
        <f t="shared" si="76"/>
        <v>0</v>
      </c>
      <c r="Q306" s="269">
        <v>0</v>
      </c>
      <c r="R306" s="269">
        <f t="shared" si="77"/>
        <v>0</v>
      </c>
      <c r="S306" s="269">
        <v>0</v>
      </c>
      <c r="T306" s="270">
        <f t="shared" si="78"/>
        <v>0</v>
      </c>
      <c r="AR306" s="271" t="s">
        <v>495</v>
      </c>
      <c r="AT306" s="271" t="s">
        <v>368</v>
      </c>
      <c r="AU306" s="271" t="s">
        <v>90</v>
      </c>
      <c r="AY306" s="53" t="s">
        <v>366</v>
      </c>
      <c r="BE306" s="179">
        <f t="shared" si="79"/>
        <v>0</v>
      </c>
      <c r="BF306" s="179">
        <f t="shared" si="80"/>
        <v>0</v>
      </c>
      <c r="BG306" s="179">
        <f t="shared" si="81"/>
        <v>0</v>
      </c>
      <c r="BH306" s="179">
        <f t="shared" si="82"/>
        <v>0</v>
      </c>
      <c r="BI306" s="179">
        <f t="shared" si="83"/>
        <v>0</v>
      </c>
      <c r="BJ306" s="53" t="s">
        <v>90</v>
      </c>
      <c r="BK306" s="179">
        <f t="shared" si="84"/>
        <v>0</v>
      </c>
      <c r="BL306" s="53" t="s">
        <v>495</v>
      </c>
      <c r="BM306" s="271" t="s">
        <v>3752</v>
      </c>
    </row>
    <row r="307" spans="2:65" s="74" customFormat="1" ht="16.5" customHeight="1">
      <c r="B307" s="73"/>
      <c r="C307" s="300" t="s">
        <v>2484</v>
      </c>
      <c r="D307" s="300" t="s">
        <v>621</v>
      </c>
      <c r="E307" s="301" t="s">
        <v>7943</v>
      </c>
      <c r="F307" s="302" t="s">
        <v>7944</v>
      </c>
      <c r="G307" s="303" t="s">
        <v>630</v>
      </c>
      <c r="H307" s="304">
        <v>2</v>
      </c>
      <c r="I307" s="28"/>
      <c r="J307" s="306">
        <f t="shared" si="75"/>
        <v>0</v>
      </c>
      <c r="K307" s="307"/>
      <c r="L307" s="308"/>
      <c r="M307" s="29" t="s">
        <v>1</v>
      </c>
      <c r="N307" s="310" t="s">
        <v>43</v>
      </c>
      <c r="P307" s="269">
        <f t="shared" si="76"/>
        <v>0</v>
      </c>
      <c r="Q307" s="269">
        <v>0</v>
      </c>
      <c r="R307" s="269">
        <f t="shared" si="77"/>
        <v>0</v>
      </c>
      <c r="S307" s="269">
        <v>0</v>
      </c>
      <c r="T307" s="270">
        <f t="shared" si="78"/>
        <v>0</v>
      </c>
      <c r="AR307" s="271" t="s">
        <v>608</v>
      </c>
      <c r="AT307" s="271" t="s">
        <v>621</v>
      </c>
      <c r="AU307" s="271" t="s">
        <v>90</v>
      </c>
      <c r="AY307" s="53" t="s">
        <v>366</v>
      </c>
      <c r="BE307" s="179">
        <f t="shared" si="79"/>
        <v>0</v>
      </c>
      <c r="BF307" s="179">
        <f t="shared" si="80"/>
        <v>0</v>
      </c>
      <c r="BG307" s="179">
        <f t="shared" si="81"/>
        <v>0</v>
      </c>
      <c r="BH307" s="179">
        <f t="shared" si="82"/>
        <v>0</v>
      </c>
      <c r="BI307" s="179">
        <f t="shared" si="83"/>
        <v>0</v>
      </c>
      <c r="BJ307" s="53" t="s">
        <v>90</v>
      </c>
      <c r="BK307" s="179">
        <f t="shared" si="84"/>
        <v>0</v>
      </c>
      <c r="BL307" s="53" t="s">
        <v>495</v>
      </c>
      <c r="BM307" s="271" t="s">
        <v>3775</v>
      </c>
    </row>
    <row r="308" spans="2:65" s="74" customFormat="1" ht="24.2" customHeight="1">
      <c r="B308" s="73"/>
      <c r="C308" s="260" t="s">
        <v>2489</v>
      </c>
      <c r="D308" s="260" t="s">
        <v>368</v>
      </c>
      <c r="E308" s="261" t="s">
        <v>7945</v>
      </c>
      <c r="F308" s="262" t="s">
        <v>7946</v>
      </c>
      <c r="G308" s="263" t="s">
        <v>630</v>
      </c>
      <c r="H308" s="264">
        <v>10</v>
      </c>
      <c r="I308" s="26"/>
      <c r="J308" s="266">
        <f t="shared" si="75"/>
        <v>0</v>
      </c>
      <c r="K308" s="267"/>
      <c r="L308" s="73"/>
      <c r="M308" s="27" t="s">
        <v>1</v>
      </c>
      <c r="N308" s="233" t="s">
        <v>43</v>
      </c>
      <c r="P308" s="269">
        <f t="shared" si="76"/>
        <v>0</v>
      </c>
      <c r="Q308" s="269">
        <v>0</v>
      </c>
      <c r="R308" s="269">
        <f t="shared" si="77"/>
        <v>0</v>
      </c>
      <c r="S308" s="269">
        <v>0</v>
      </c>
      <c r="T308" s="270">
        <f t="shared" si="78"/>
        <v>0</v>
      </c>
      <c r="AR308" s="271" t="s">
        <v>495</v>
      </c>
      <c r="AT308" s="271" t="s">
        <v>368</v>
      </c>
      <c r="AU308" s="271" t="s">
        <v>90</v>
      </c>
      <c r="AY308" s="53" t="s">
        <v>366</v>
      </c>
      <c r="BE308" s="179">
        <f t="shared" si="79"/>
        <v>0</v>
      </c>
      <c r="BF308" s="179">
        <f t="shared" si="80"/>
        <v>0</v>
      </c>
      <c r="BG308" s="179">
        <f t="shared" si="81"/>
        <v>0</v>
      </c>
      <c r="BH308" s="179">
        <f t="shared" si="82"/>
        <v>0</v>
      </c>
      <c r="BI308" s="179">
        <f t="shared" si="83"/>
        <v>0</v>
      </c>
      <c r="BJ308" s="53" t="s">
        <v>90</v>
      </c>
      <c r="BK308" s="179">
        <f t="shared" si="84"/>
        <v>0</v>
      </c>
      <c r="BL308" s="53" t="s">
        <v>495</v>
      </c>
      <c r="BM308" s="271" t="s">
        <v>3792</v>
      </c>
    </row>
    <row r="309" spans="2:65" s="74" customFormat="1" ht="21.75" customHeight="1">
      <c r="B309" s="73"/>
      <c r="C309" s="260" t="s">
        <v>2493</v>
      </c>
      <c r="D309" s="260" t="s">
        <v>368</v>
      </c>
      <c r="E309" s="261" t="s">
        <v>7947</v>
      </c>
      <c r="F309" s="262" t="s">
        <v>7948</v>
      </c>
      <c r="G309" s="263" t="s">
        <v>630</v>
      </c>
      <c r="H309" s="264">
        <v>7</v>
      </c>
      <c r="I309" s="26"/>
      <c r="J309" s="266">
        <f t="shared" si="75"/>
        <v>0</v>
      </c>
      <c r="K309" s="267"/>
      <c r="L309" s="73"/>
      <c r="M309" s="27" t="s">
        <v>1</v>
      </c>
      <c r="N309" s="233" t="s">
        <v>43</v>
      </c>
      <c r="P309" s="269">
        <f t="shared" si="76"/>
        <v>0</v>
      </c>
      <c r="Q309" s="269">
        <v>0</v>
      </c>
      <c r="R309" s="269">
        <f t="shared" si="77"/>
        <v>0</v>
      </c>
      <c r="S309" s="269">
        <v>0</v>
      </c>
      <c r="T309" s="270">
        <f t="shared" si="78"/>
        <v>0</v>
      </c>
      <c r="AR309" s="271" t="s">
        <v>495</v>
      </c>
      <c r="AT309" s="271" t="s">
        <v>368</v>
      </c>
      <c r="AU309" s="271" t="s">
        <v>90</v>
      </c>
      <c r="AY309" s="53" t="s">
        <v>366</v>
      </c>
      <c r="BE309" s="179">
        <f t="shared" si="79"/>
        <v>0</v>
      </c>
      <c r="BF309" s="179">
        <f t="shared" si="80"/>
        <v>0</v>
      </c>
      <c r="BG309" s="179">
        <f t="shared" si="81"/>
        <v>0</v>
      </c>
      <c r="BH309" s="179">
        <f t="shared" si="82"/>
        <v>0</v>
      </c>
      <c r="BI309" s="179">
        <f t="shared" si="83"/>
        <v>0</v>
      </c>
      <c r="BJ309" s="53" t="s">
        <v>90</v>
      </c>
      <c r="BK309" s="179">
        <f t="shared" si="84"/>
        <v>0</v>
      </c>
      <c r="BL309" s="53" t="s">
        <v>495</v>
      </c>
      <c r="BM309" s="271" t="s">
        <v>3802</v>
      </c>
    </row>
    <row r="310" spans="2:65" s="74" customFormat="1" ht="21.75" customHeight="1">
      <c r="B310" s="73"/>
      <c r="C310" s="300" t="s">
        <v>2498</v>
      </c>
      <c r="D310" s="300" t="s">
        <v>621</v>
      </c>
      <c r="E310" s="301" t="s">
        <v>7949</v>
      </c>
      <c r="F310" s="302" t="s">
        <v>7950</v>
      </c>
      <c r="G310" s="303" t="s">
        <v>630</v>
      </c>
      <c r="H310" s="304">
        <v>7</v>
      </c>
      <c r="I310" s="28"/>
      <c r="J310" s="306">
        <f t="shared" si="75"/>
        <v>0</v>
      </c>
      <c r="K310" s="307"/>
      <c r="L310" s="308"/>
      <c r="M310" s="29" t="s">
        <v>1</v>
      </c>
      <c r="N310" s="310" t="s">
        <v>43</v>
      </c>
      <c r="P310" s="269">
        <f t="shared" si="76"/>
        <v>0</v>
      </c>
      <c r="Q310" s="269">
        <v>0</v>
      </c>
      <c r="R310" s="269">
        <f t="shared" si="77"/>
        <v>0</v>
      </c>
      <c r="S310" s="269">
        <v>0</v>
      </c>
      <c r="T310" s="270">
        <f t="shared" si="78"/>
        <v>0</v>
      </c>
      <c r="AR310" s="271" t="s">
        <v>608</v>
      </c>
      <c r="AT310" s="271" t="s">
        <v>621</v>
      </c>
      <c r="AU310" s="271" t="s">
        <v>90</v>
      </c>
      <c r="AY310" s="53" t="s">
        <v>366</v>
      </c>
      <c r="BE310" s="179">
        <f t="shared" si="79"/>
        <v>0</v>
      </c>
      <c r="BF310" s="179">
        <f t="shared" si="80"/>
        <v>0</v>
      </c>
      <c r="BG310" s="179">
        <f t="shared" si="81"/>
        <v>0</v>
      </c>
      <c r="BH310" s="179">
        <f t="shared" si="82"/>
        <v>0</v>
      </c>
      <c r="BI310" s="179">
        <f t="shared" si="83"/>
        <v>0</v>
      </c>
      <c r="BJ310" s="53" t="s">
        <v>90</v>
      </c>
      <c r="BK310" s="179">
        <f t="shared" si="84"/>
        <v>0</v>
      </c>
      <c r="BL310" s="53" t="s">
        <v>495</v>
      </c>
      <c r="BM310" s="271" t="s">
        <v>3811</v>
      </c>
    </row>
    <row r="311" spans="2:65" s="74" customFormat="1" ht="24.2" customHeight="1">
      <c r="B311" s="73"/>
      <c r="C311" s="300" t="s">
        <v>2525</v>
      </c>
      <c r="D311" s="300" t="s">
        <v>621</v>
      </c>
      <c r="E311" s="301" t="s">
        <v>7951</v>
      </c>
      <c r="F311" s="302" t="s">
        <v>7952</v>
      </c>
      <c r="G311" s="303" t="s">
        <v>630</v>
      </c>
      <c r="H311" s="304">
        <v>10</v>
      </c>
      <c r="I311" s="28"/>
      <c r="J311" s="306">
        <f t="shared" si="75"/>
        <v>0</v>
      </c>
      <c r="K311" s="307"/>
      <c r="L311" s="308"/>
      <c r="M311" s="29" t="s">
        <v>1</v>
      </c>
      <c r="N311" s="310" t="s">
        <v>43</v>
      </c>
      <c r="P311" s="269">
        <f t="shared" si="76"/>
        <v>0</v>
      </c>
      <c r="Q311" s="269">
        <v>0</v>
      </c>
      <c r="R311" s="269">
        <f t="shared" si="77"/>
        <v>0</v>
      </c>
      <c r="S311" s="269">
        <v>0</v>
      </c>
      <c r="T311" s="270">
        <f t="shared" si="78"/>
        <v>0</v>
      </c>
      <c r="AR311" s="271" t="s">
        <v>608</v>
      </c>
      <c r="AT311" s="271" t="s">
        <v>621</v>
      </c>
      <c r="AU311" s="271" t="s">
        <v>90</v>
      </c>
      <c r="AY311" s="53" t="s">
        <v>366</v>
      </c>
      <c r="BE311" s="179">
        <f t="shared" si="79"/>
        <v>0</v>
      </c>
      <c r="BF311" s="179">
        <f t="shared" si="80"/>
        <v>0</v>
      </c>
      <c r="BG311" s="179">
        <f t="shared" si="81"/>
        <v>0</v>
      </c>
      <c r="BH311" s="179">
        <f t="shared" si="82"/>
        <v>0</v>
      </c>
      <c r="BI311" s="179">
        <f t="shared" si="83"/>
        <v>0</v>
      </c>
      <c r="BJ311" s="53" t="s">
        <v>90</v>
      </c>
      <c r="BK311" s="179">
        <f t="shared" si="84"/>
        <v>0</v>
      </c>
      <c r="BL311" s="53" t="s">
        <v>495</v>
      </c>
      <c r="BM311" s="271" t="s">
        <v>3912</v>
      </c>
    </row>
    <row r="312" spans="2:65" s="74" customFormat="1" ht="21.75" customHeight="1">
      <c r="B312" s="73"/>
      <c r="C312" s="260" t="s">
        <v>2533</v>
      </c>
      <c r="D312" s="260" t="s">
        <v>368</v>
      </c>
      <c r="E312" s="261" t="s">
        <v>7953</v>
      </c>
      <c r="F312" s="262" t="s">
        <v>7954</v>
      </c>
      <c r="G312" s="263" t="s">
        <v>630</v>
      </c>
      <c r="H312" s="264">
        <v>1</v>
      </c>
      <c r="I312" s="26"/>
      <c r="J312" s="266">
        <f t="shared" si="75"/>
        <v>0</v>
      </c>
      <c r="K312" s="267"/>
      <c r="L312" s="73"/>
      <c r="M312" s="27" t="s">
        <v>1</v>
      </c>
      <c r="N312" s="233" t="s">
        <v>43</v>
      </c>
      <c r="P312" s="269">
        <f t="shared" si="76"/>
        <v>0</v>
      </c>
      <c r="Q312" s="269">
        <v>0</v>
      </c>
      <c r="R312" s="269">
        <f t="shared" si="77"/>
        <v>0</v>
      </c>
      <c r="S312" s="269">
        <v>0</v>
      </c>
      <c r="T312" s="270">
        <f t="shared" si="78"/>
        <v>0</v>
      </c>
      <c r="AR312" s="271" t="s">
        <v>495</v>
      </c>
      <c r="AT312" s="271" t="s">
        <v>368</v>
      </c>
      <c r="AU312" s="271" t="s">
        <v>90</v>
      </c>
      <c r="AY312" s="53" t="s">
        <v>366</v>
      </c>
      <c r="BE312" s="179">
        <f t="shared" si="79"/>
        <v>0</v>
      </c>
      <c r="BF312" s="179">
        <f t="shared" si="80"/>
        <v>0</v>
      </c>
      <c r="BG312" s="179">
        <f t="shared" si="81"/>
        <v>0</v>
      </c>
      <c r="BH312" s="179">
        <f t="shared" si="82"/>
        <v>0</v>
      </c>
      <c r="BI312" s="179">
        <f t="shared" si="83"/>
        <v>0</v>
      </c>
      <c r="BJ312" s="53" t="s">
        <v>90</v>
      </c>
      <c r="BK312" s="179">
        <f t="shared" si="84"/>
        <v>0</v>
      </c>
      <c r="BL312" s="53" t="s">
        <v>495</v>
      </c>
      <c r="BM312" s="271" t="s">
        <v>3990</v>
      </c>
    </row>
    <row r="313" spans="2:65" s="74" customFormat="1" ht="21.75" customHeight="1">
      <c r="B313" s="73"/>
      <c r="C313" s="300" t="s">
        <v>2540</v>
      </c>
      <c r="D313" s="300" t="s">
        <v>621</v>
      </c>
      <c r="E313" s="301" t="s">
        <v>7955</v>
      </c>
      <c r="F313" s="302" t="s">
        <v>7956</v>
      </c>
      <c r="G313" s="303" t="s">
        <v>630</v>
      </c>
      <c r="H313" s="304">
        <v>1</v>
      </c>
      <c r="I313" s="28"/>
      <c r="J313" s="306">
        <f t="shared" si="75"/>
        <v>0</v>
      </c>
      <c r="K313" s="307"/>
      <c r="L313" s="308"/>
      <c r="M313" s="29" t="s">
        <v>1</v>
      </c>
      <c r="N313" s="310" t="s">
        <v>43</v>
      </c>
      <c r="P313" s="269">
        <f t="shared" si="76"/>
        <v>0</v>
      </c>
      <c r="Q313" s="269">
        <v>0</v>
      </c>
      <c r="R313" s="269">
        <f t="shared" si="77"/>
        <v>0</v>
      </c>
      <c r="S313" s="269">
        <v>0</v>
      </c>
      <c r="T313" s="270">
        <f t="shared" si="78"/>
        <v>0</v>
      </c>
      <c r="AR313" s="271" t="s">
        <v>608</v>
      </c>
      <c r="AT313" s="271" t="s">
        <v>621</v>
      </c>
      <c r="AU313" s="271" t="s">
        <v>90</v>
      </c>
      <c r="AY313" s="53" t="s">
        <v>366</v>
      </c>
      <c r="BE313" s="179">
        <f t="shared" si="79"/>
        <v>0</v>
      </c>
      <c r="BF313" s="179">
        <f t="shared" si="80"/>
        <v>0</v>
      </c>
      <c r="BG313" s="179">
        <f t="shared" si="81"/>
        <v>0</v>
      </c>
      <c r="BH313" s="179">
        <f t="shared" si="82"/>
        <v>0</v>
      </c>
      <c r="BI313" s="179">
        <f t="shared" si="83"/>
        <v>0</v>
      </c>
      <c r="BJ313" s="53" t="s">
        <v>90</v>
      </c>
      <c r="BK313" s="179">
        <f t="shared" si="84"/>
        <v>0</v>
      </c>
      <c r="BL313" s="53" t="s">
        <v>495</v>
      </c>
      <c r="BM313" s="271" t="s">
        <v>3998</v>
      </c>
    </row>
    <row r="314" spans="2:65" s="74" customFormat="1" ht="21.75" customHeight="1">
      <c r="B314" s="73"/>
      <c r="C314" s="260" t="s">
        <v>2561</v>
      </c>
      <c r="D314" s="260" t="s">
        <v>368</v>
      </c>
      <c r="E314" s="261" t="s">
        <v>7957</v>
      </c>
      <c r="F314" s="262" t="s">
        <v>7958</v>
      </c>
      <c r="G314" s="263" t="s">
        <v>630</v>
      </c>
      <c r="H314" s="264">
        <v>1</v>
      </c>
      <c r="I314" s="26"/>
      <c r="J314" s="266">
        <f t="shared" si="75"/>
        <v>0</v>
      </c>
      <c r="K314" s="267"/>
      <c r="L314" s="73"/>
      <c r="M314" s="27" t="s">
        <v>1</v>
      </c>
      <c r="N314" s="233" t="s">
        <v>43</v>
      </c>
      <c r="P314" s="269">
        <f t="shared" si="76"/>
        <v>0</v>
      </c>
      <c r="Q314" s="269">
        <v>0</v>
      </c>
      <c r="R314" s="269">
        <f t="shared" si="77"/>
        <v>0</v>
      </c>
      <c r="S314" s="269">
        <v>0</v>
      </c>
      <c r="T314" s="270">
        <f t="shared" si="78"/>
        <v>0</v>
      </c>
      <c r="AR314" s="271" t="s">
        <v>495</v>
      </c>
      <c r="AT314" s="271" t="s">
        <v>368</v>
      </c>
      <c r="AU314" s="271" t="s">
        <v>90</v>
      </c>
      <c r="AY314" s="53" t="s">
        <v>366</v>
      </c>
      <c r="BE314" s="179">
        <f t="shared" si="79"/>
        <v>0</v>
      </c>
      <c r="BF314" s="179">
        <f t="shared" si="80"/>
        <v>0</v>
      </c>
      <c r="BG314" s="179">
        <f t="shared" si="81"/>
        <v>0</v>
      </c>
      <c r="BH314" s="179">
        <f t="shared" si="82"/>
        <v>0</v>
      </c>
      <c r="BI314" s="179">
        <f t="shared" si="83"/>
        <v>0</v>
      </c>
      <c r="BJ314" s="53" t="s">
        <v>90</v>
      </c>
      <c r="BK314" s="179">
        <f t="shared" si="84"/>
        <v>0</v>
      </c>
      <c r="BL314" s="53" t="s">
        <v>495</v>
      </c>
      <c r="BM314" s="271" t="s">
        <v>4009</v>
      </c>
    </row>
    <row r="315" spans="2:65" s="74" customFormat="1" ht="16.5" customHeight="1">
      <c r="B315" s="73"/>
      <c r="C315" s="300" t="s">
        <v>2565</v>
      </c>
      <c r="D315" s="300" t="s">
        <v>621</v>
      </c>
      <c r="E315" s="301" t="s">
        <v>7959</v>
      </c>
      <c r="F315" s="302" t="s">
        <v>7960</v>
      </c>
      <c r="G315" s="303" t="s">
        <v>630</v>
      </c>
      <c r="H315" s="304">
        <v>1</v>
      </c>
      <c r="I315" s="28"/>
      <c r="J315" s="306">
        <f t="shared" si="75"/>
        <v>0</v>
      </c>
      <c r="K315" s="307"/>
      <c r="L315" s="308"/>
      <c r="M315" s="29" t="s">
        <v>1</v>
      </c>
      <c r="N315" s="310" t="s">
        <v>43</v>
      </c>
      <c r="P315" s="269">
        <f t="shared" si="76"/>
        <v>0</v>
      </c>
      <c r="Q315" s="269">
        <v>0</v>
      </c>
      <c r="R315" s="269">
        <f t="shared" si="77"/>
        <v>0</v>
      </c>
      <c r="S315" s="269">
        <v>0</v>
      </c>
      <c r="T315" s="270">
        <f t="shared" si="78"/>
        <v>0</v>
      </c>
      <c r="AR315" s="271" t="s">
        <v>608</v>
      </c>
      <c r="AT315" s="271" t="s">
        <v>621</v>
      </c>
      <c r="AU315" s="271" t="s">
        <v>90</v>
      </c>
      <c r="AY315" s="53" t="s">
        <v>366</v>
      </c>
      <c r="BE315" s="179">
        <f t="shared" si="79"/>
        <v>0</v>
      </c>
      <c r="BF315" s="179">
        <f t="shared" si="80"/>
        <v>0</v>
      </c>
      <c r="BG315" s="179">
        <f t="shared" si="81"/>
        <v>0</v>
      </c>
      <c r="BH315" s="179">
        <f t="shared" si="82"/>
        <v>0</v>
      </c>
      <c r="BI315" s="179">
        <f t="shared" si="83"/>
        <v>0</v>
      </c>
      <c r="BJ315" s="53" t="s">
        <v>90</v>
      </c>
      <c r="BK315" s="179">
        <f t="shared" si="84"/>
        <v>0</v>
      </c>
      <c r="BL315" s="53" t="s">
        <v>495</v>
      </c>
      <c r="BM315" s="271" t="s">
        <v>4119</v>
      </c>
    </row>
    <row r="316" spans="2:65" s="74" customFormat="1" ht="24.2" customHeight="1">
      <c r="B316" s="73"/>
      <c r="C316" s="260" t="s">
        <v>2570</v>
      </c>
      <c r="D316" s="260" t="s">
        <v>368</v>
      </c>
      <c r="E316" s="261" t="s">
        <v>7961</v>
      </c>
      <c r="F316" s="262" t="s">
        <v>7962</v>
      </c>
      <c r="G316" s="263" t="s">
        <v>630</v>
      </c>
      <c r="H316" s="264">
        <v>1</v>
      </c>
      <c r="I316" s="26"/>
      <c r="J316" s="266">
        <f t="shared" si="75"/>
        <v>0</v>
      </c>
      <c r="K316" s="267"/>
      <c r="L316" s="73"/>
      <c r="M316" s="27" t="s">
        <v>1</v>
      </c>
      <c r="N316" s="233" t="s">
        <v>43</v>
      </c>
      <c r="P316" s="269">
        <f t="shared" si="76"/>
        <v>0</v>
      </c>
      <c r="Q316" s="269">
        <v>0</v>
      </c>
      <c r="R316" s="269">
        <f t="shared" si="77"/>
        <v>0</v>
      </c>
      <c r="S316" s="269">
        <v>0</v>
      </c>
      <c r="T316" s="270">
        <f t="shared" si="78"/>
        <v>0</v>
      </c>
      <c r="AR316" s="271" t="s">
        <v>495</v>
      </c>
      <c r="AT316" s="271" t="s">
        <v>368</v>
      </c>
      <c r="AU316" s="271" t="s">
        <v>90</v>
      </c>
      <c r="AY316" s="53" t="s">
        <v>366</v>
      </c>
      <c r="BE316" s="179">
        <f t="shared" si="79"/>
        <v>0</v>
      </c>
      <c r="BF316" s="179">
        <f t="shared" si="80"/>
        <v>0</v>
      </c>
      <c r="BG316" s="179">
        <f t="shared" si="81"/>
        <v>0</v>
      </c>
      <c r="BH316" s="179">
        <f t="shared" si="82"/>
        <v>0</v>
      </c>
      <c r="BI316" s="179">
        <f t="shared" si="83"/>
        <v>0</v>
      </c>
      <c r="BJ316" s="53" t="s">
        <v>90</v>
      </c>
      <c r="BK316" s="179">
        <f t="shared" si="84"/>
        <v>0</v>
      </c>
      <c r="BL316" s="53" t="s">
        <v>495</v>
      </c>
      <c r="BM316" s="271" t="s">
        <v>4130</v>
      </c>
    </row>
    <row r="317" spans="2:65" s="74" customFormat="1" ht="24.2" customHeight="1">
      <c r="B317" s="73"/>
      <c r="C317" s="300" t="s">
        <v>2574</v>
      </c>
      <c r="D317" s="300" t="s">
        <v>621</v>
      </c>
      <c r="E317" s="301" t="s">
        <v>7963</v>
      </c>
      <c r="F317" s="302" t="s">
        <v>7964</v>
      </c>
      <c r="G317" s="303" t="s">
        <v>630</v>
      </c>
      <c r="H317" s="304">
        <v>1</v>
      </c>
      <c r="I317" s="28"/>
      <c r="J317" s="306">
        <f t="shared" si="75"/>
        <v>0</v>
      </c>
      <c r="K317" s="307"/>
      <c r="L317" s="308"/>
      <c r="M317" s="29" t="s">
        <v>1</v>
      </c>
      <c r="N317" s="310" t="s">
        <v>43</v>
      </c>
      <c r="P317" s="269">
        <f t="shared" si="76"/>
        <v>0</v>
      </c>
      <c r="Q317" s="269">
        <v>0</v>
      </c>
      <c r="R317" s="269">
        <f t="shared" si="77"/>
        <v>0</v>
      </c>
      <c r="S317" s="269">
        <v>0</v>
      </c>
      <c r="T317" s="270">
        <f t="shared" si="78"/>
        <v>0</v>
      </c>
      <c r="AR317" s="271" t="s">
        <v>608</v>
      </c>
      <c r="AT317" s="271" t="s">
        <v>621</v>
      </c>
      <c r="AU317" s="271" t="s">
        <v>90</v>
      </c>
      <c r="AY317" s="53" t="s">
        <v>366</v>
      </c>
      <c r="BE317" s="179">
        <f t="shared" si="79"/>
        <v>0</v>
      </c>
      <c r="BF317" s="179">
        <f t="shared" si="80"/>
        <v>0</v>
      </c>
      <c r="BG317" s="179">
        <f t="shared" si="81"/>
        <v>0</v>
      </c>
      <c r="BH317" s="179">
        <f t="shared" si="82"/>
        <v>0</v>
      </c>
      <c r="BI317" s="179">
        <f t="shared" si="83"/>
        <v>0</v>
      </c>
      <c r="BJ317" s="53" t="s">
        <v>90</v>
      </c>
      <c r="BK317" s="179">
        <f t="shared" si="84"/>
        <v>0</v>
      </c>
      <c r="BL317" s="53" t="s">
        <v>495</v>
      </c>
      <c r="BM317" s="271" t="s">
        <v>4139</v>
      </c>
    </row>
    <row r="318" spans="2:65" s="74" customFormat="1" ht="16.5" customHeight="1">
      <c r="B318" s="73"/>
      <c r="C318" s="260" t="s">
        <v>2578</v>
      </c>
      <c r="D318" s="260" t="s">
        <v>368</v>
      </c>
      <c r="E318" s="261" t="s">
        <v>7965</v>
      </c>
      <c r="F318" s="262" t="s">
        <v>7966</v>
      </c>
      <c r="G318" s="263" t="s">
        <v>630</v>
      </c>
      <c r="H318" s="264">
        <v>1</v>
      </c>
      <c r="I318" s="26"/>
      <c r="J318" s="266">
        <f t="shared" si="75"/>
        <v>0</v>
      </c>
      <c r="K318" s="267"/>
      <c r="L318" s="73"/>
      <c r="M318" s="27" t="s">
        <v>1</v>
      </c>
      <c r="N318" s="233" t="s">
        <v>43</v>
      </c>
      <c r="P318" s="269">
        <f t="shared" si="76"/>
        <v>0</v>
      </c>
      <c r="Q318" s="269">
        <v>0</v>
      </c>
      <c r="R318" s="269">
        <f t="shared" si="77"/>
        <v>0</v>
      </c>
      <c r="S318" s="269">
        <v>0</v>
      </c>
      <c r="T318" s="270">
        <f t="shared" si="78"/>
        <v>0</v>
      </c>
      <c r="AR318" s="271" t="s">
        <v>495</v>
      </c>
      <c r="AT318" s="271" t="s">
        <v>368</v>
      </c>
      <c r="AU318" s="271" t="s">
        <v>90</v>
      </c>
      <c r="AY318" s="53" t="s">
        <v>366</v>
      </c>
      <c r="BE318" s="179">
        <f t="shared" si="79"/>
        <v>0</v>
      </c>
      <c r="BF318" s="179">
        <f t="shared" si="80"/>
        <v>0</v>
      </c>
      <c r="BG318" s="179">
        <f t="shared" si="81"/>
        <v>0</v>
      </c>
      <c r="BH318" s="179">
        <f t="shared" si="82"/>
        <v>0</v>
      </c>
      <c r="BI318" s="179">
        <f t="shared" si="83"/>
        <v>0</v>
      </c>
      <c r="BJ318" s="53" t="s">
        <v>90</v>
      </c>
      <c r="BK318" s="179">
        <f t="shared" si="84"/>
        <v>0</v>
      </c>
      <c r="BL318" s="53" t="s">
        <v>495</v>
      </c>
      <c r="BM318" s="271" t="s">
        <v>4150</v>
      </c>
    </row>
    <row r="319" spans="2:65" s="74" customFormat="1" ht="24.2" customHeight="1">
      <c r="B319" s="73"/>
      <c r="C319" s="300" t="s">
        <v>2582</v>
      </c>
      <c r="D319" s="300" t="s">
        <v>621</v>
      </c>
      <c r="E319" s="301" t="s">
        <v>7967</v>
      </c>
      <c r="F319" s="302" t="s">
        <v>7968</v>
      </c>
      <c r="G319" s="303" t="s">
        <v>630</v>
      </c>
      <c r="H319" s="304">
        <v>1</v>
      </c>
      <c r="I319" s="28"/>
      <c r="J319" s="306">
        <f t="shared" si="75"/>
        <v>0</v>
      </c>
      <c r="K319" s="307"/>
      <c r="L319" s="308"/>
      <c r="M319" s="29" t="s">
        <v>1</v>
      </c>
      <c r="N319" s="310" t="s">
        <v>43</v>
      </c>
      <c r="P319" s="269">
        <f t="shared" si="76"/>
        <v>0</v>
      </c>
      <c r="Q319" s="269">
        <v>0</v>
      </c>
      <c r="R319" s="269">
        <f t="shared" si="77"/>
        <v>0</v>
      </c>
      <c r="S319" s="269">
        <v>0</v>
      </c>
      <c r="T319" s="270">
        <f t="shared" si="78"/>
        <v>0</v>
      </c>
      <c r="AR319" s="271" t="s">
        <v>608</v>
      </c>
      <c r="AT319" s="271" t="s">
        <v>621</v>
      </c>
      <c r="AU319" s="271" t="s">
        <v>90</v>
      </c>
      <c r="AY319" s="53" t="s">
        <v>366</v>
      </c>
      <c r="BE319" s="179">
        <f t="shared" si="79"/>
        <v>0</v>
      </c>
      <c r="BF319" s="179">
        <f t="shared" si="80"/>
        <v>0</v>
      </c>
      <c r="BG319" s="179">
        <f t="shared" si="81"/>
        <v>0</v>
      </c>
      <c r="BH319" s="179">
        <f t="shared" si="82"/>
        <v>0</v>
      </c>
      <c r="BI319" s="179">
        <f t="shared" si="83"/>
        <v>0</v>
      </c>
      <c r="BJ319" s="53" t="s">
        <v>90</v>
      </c>
      <c r="BK319" s="179">
        <f t="shared" si="84"/>
        <v>0</v>
      </c>
      <c r="BL319" s="53" t="s">
        <v>495</v>
      </c>
      <c r="BM319" s="271" t="s">
        <v>4159</v>
      </c>
    </row>
    <row r="320" spans="2:65" s="74" customFormat="1" ht="16.5" customHeight="1">
      <c r="B320" s="73"/>
      <c r="C320" s="260" t="s">
        <v>2586</v>
      </c>
      <c r="D320" s="260" t="s">
        <v>368</v>
      </c>
      <c r="E320" s="261" t="s">
        <v>7969</v>
      </c>
      <c r="F320" s="262" t="s">
        <v>7970</v>
      </c>
      <c r="G320" s="263" t="s">
        <v>630</v>
      </c>
      <c r="H320" s="264">
        <v>2</v>
      </c>
      <c r="I320" s="26"/>
      <c r="J320" s="266">
        <f t="shared" si="75"/>
        <v>0</v>
      </c>
      <c r="K320" s="267"/>
      <c r="L320" s="73"/>
      <c r="M320" s="27" t="s">
        <v>1</v>
      </c>
      <c r="N320" s="233" t="s">
        <v>43</v>
      </c>
      <c r="P320" s="269">
        <f t="shared" si="76"/>
        <v>0</v>
      </c>
      <c r="Q320" s="269">
        <v>0</v>
      </c>
      <c r="R320" s="269">
        <f t="shared" si="77"/>
        <v>0</v>
      </c>
      <c r="S320" s="269">
        <v>0</v>
      </c>
      <c r="T320" s="270">
        <f t="shared" si="78"/>
        <v>0</v>
      </c>
      <c r="AR320" s="271" t="s">
        <v>495</v>
      </c>
      <c r="AT320" s="271" t="s">
        <v>368</v>
      </c>
      <c r="AU320" s="271" t="s">
        <v>90</v>
      </c>
      <c r="AY320" s="53" t="s">
        <v>366</v>
      </c>
      <c r="BE320" s="179">
        <f t="shared" si="79"/>
        <v>0</v>
      </c>
      <c r="BF320" s="179">
        <f t="shared" si="80"/>
        <v>0</v>
      </c>
      <c r="BG320" s="179">
        <f t="shared" si="81"/>
        <v>0</v>
      </c>
      <c r="BH320" s="179">
        <f t="shared" si="82"/>
        <v>0</v>
      </c>
      <c r="BI320" s="179">
        <f t="shared" si="83"/>
        <v>0</v>
      </c>
      <c r="BJ320" s="53" t="s">
        <v>90</v>
      </c>
      <c r="BK320" s="179">
        <f t="shared" si="84"/>
        <v>0</v>
      </c>
      <c r="BL320" s="53" t="s">
        <v>495</v>
      </c>
      <c r="BM320" s="271" t="s">
        <v>4167</v>
      </c>
    </row>
    <row r="321" spans="2:65" s="74" customFormat="1" ht="24.2" customHeight="1">
      <c r="B321" s="73"/>
      <c r="C321" s="300" t="s">
        <v>2590</v>
      </c>
      <c r="D321" s="300" t="s">
        <v>621</v>
      </c>
      <c r="E321" s="301" t="s">
        <v>7971</v>
      </c>
      <c r="F321" s="302" t="s">
        <v>7972</v>
      </c>
      <c r="G321" s="303" t="s">
        <v>630</v>
      </c>
      <c r="H321" s="304">
        <v>1</v>
      </c>
      <c r="I321" s="28"/>
      <c r="J321" s="306">
        <f t="shared" si="75"/>
        <v>0</v>
      </c>
      <c r="K321" s="307"/>
      <c r="L321" s="308"/>
      <c r="M321" s="29" t="s">
        <v>1</v>
      </c>
      <c r="N321" s="310" t="s">
        <v>43</v>
      </c>
      <c r="P321" s="269">
        <f t="shared" si="76"/>
        <v>0</v>
      </c>
      <c r="Q321" s="269">
        <v>0</v>
      </c>
      <c r="R321" s="269">
        <f t="shared" si="77"/>
        <v>0</v>
      </c>
      <c r="S321" s="269">
        <v>0</v>
      </c>
      <c r="T321" s="270">
        <f t="shared" si="78"/>
        <v>0</v>
      </c>
      <c r="AR321" s="271" t="s">
        <v>608</v>
      </c>
      <c r="AT321" s="271" t="s">
        <v>621</v>
      </c>
      <c r="AU321" s="271" t="s">
        <v>90</v>
      </c>
      <c r="AY321" s="53" t="s">
        <v>366</v>
      </c>
      <c r="BE321" s="179">
        <f t="shared" si="79"/>
        <v>0</v>
      </c>
      <c r="BF321" s="179">
        <f t="shared" si="80"/>
        <v>0</v>
      </c>
      <c r="BG321" s="179">
        <f t="shared" si="81"/>
        <v>0</v>
      </c>
      <c r="BH321" s="179">
        <f t="shared" si="82"/>
        <v>0</v>
      </c>
      <c r="BI321" s="179">
        <f t="shared" si="83"/>
        <v>0</v>
      </c>
      <c r="BJ321" s="53" t="s">
        <v>90</v>
      </c>
      <c r="BK321" s="179">
        <f t="shared" si="84"/>
        <v>0</v>
      </c>
      <c r="BL321" s="53" t="s">
        <v>495</v>
      </c>
      <c r="BM321" s="271" t="s">
        <v>4177</v>
      </c>
    </row>
    <row r="322" spans="2:65" s="74" customFormat="1" ht="16.5" customHeight="1">
      <c r="B322" s="73"/>
      <c r="C322" s="260" t="s">
        <v>2594</v>
      </c>
      <c r="D322" s="260" t="s">
        <v>368</v>
      </c>
      <c r="E322" s="261" t="s">
        <v>7973</v>
      </c>
      <c r="F322" s="262" t="s">
        <v>7974</v>
      </c>
      <c r="G322" s="263" t="s">
        <v>630</v>
      </c>
      <c r="H322" s="264">
        <v>1</v>
      </c>
      <c r="I322" s="26"/>
      <c r="J322" s="266">
        <f t="shared" si="75"/>
        <v>0</v>
      </c>
      <c r="K322" s="267"/>
      <c r="L322" s="73"/>
      <c r="M322" s="27" t="s">
        <v>1</v>
      </c>
      <c r="N322" s="233" t="s">
        <v>43</v>
      </c>
      <c r="P322" s="269">
        <f t="shared" si="76"/>
        <v>0</v>
      </c>
      <c r="Q322" s="269">
        <v>0</v>
      </c>
      <c r="R322" s="269">
        <f t="shared" si="77"/>
        <v>0</v>
      </c>
      <c r="S322" s="269">
        <v>0</v>
      </c>
      <c r="T322" s="270">
        <f t="shared" si="78"/>
        <v>0</v>
      </c>
      <c r="AR322" s="271" t="s">
        <v>495</v>
      </c>
      <c r="AT322" s="271" t="s">
        <v>368</v>
      </c>
      <c r="AU322" s="271" t="s">
        <v>90</v>
      </c>
      <c r="AY322" s="53" t="s">
        <v>366</v>
      </c>
      <c r="BE322" s="179">
        <f t="shared" si="79"/>
        <v>0</v>
      </c>
      <c r="BF322" s="179">
        <f t="shared" si="80"/>
        <v>0</v>
      </c>
      <c r="BG322" s="179">
        <f t="shared" si="81"/>
        <v>0</v>
      </c>
      <c r="BH322" s="179">
        <f t="shared" si="82"/>
        <v>0</v>
      </c>
      <c r="BI322" s="179">
        <f t="shared" si="83"/>
        <v>0</v>
      </c>
      <c r="BJ322" s="53" t="s">
        <v>90</v>
      </c>
      <c r="BK322" s="179">
        <f t="shared" si="84"/>
        <v>0</v>
      </c>
      <c r="BL322" s="53" t="s">
        <v>495</v>
      </c>
      <c r="BM322" s="271" t="s">
        <v>4189</v>
      </c>
    </row>
    <row r="323" spans="2:65" s="74" customFormat="1" ht="24.2" customHeight="1">
      <c r="B323" s="73"/>
      <c r="C323" s="300" t="s">
        <v>2598</v>
      </c>
      <c r="D323" s="300" t="s">
        <v>621</v>
      </c>
      <c r="E323" s="301" t="s">
        <v>7975</v>
      </c>
      <c r="F323" s="302" t="s">
        <v>7976</v>
      </c>
      <c r="G323" s="303" t="s">
        <v>630</v>
      </c>
      <c r="H323" s="304">
        <v>1</v>
      </c>
      <c r="I323" s="28"/>
      <c r="J323" s="306">
        <f t="shared" si="75"/>
        <v>0</v>
      </c>
      <c r="K323" s="307"/>
      <c r="L323" s="308"/>
      <c r="M323" s="29" t="s">
        <v>1</v>
      </c>
      <c r="N323" s="310" t="s">
        <v>43</v>
      </c>
      <c r="P323" s="269">
        <f t="shared" si="76"/>
        <v>0</v>
      </c>
      <c r="Q323" s="269">
        <v>0</v>
      </c>
      <c r="R323" s="269">
        <f t="shared" si="77"/>
        <v>0</v>
      </c>
      <c r="S323" s="269">
        <v>0</v>
      </c>
      <c r="T323" s="270">
        <f t="shared" si="78"/>
        <v>0</v>
      </c>
      <c r="AR323" s="271" t="s">
        <v>608</v>
      </c>
      <c r="AT323" s="271" t="s">
        <v>621</v>
      </c>
      <c r="AU323" s="271" t="s">
        <v>90</v>
      </c>
      <c r="AY323" s="53" t="s">
        <v>366</v>
      </c>
      <c r="BE323" s="179">
        <f t="shared" si="79"/>
        <v>0</v>
      </c>
      <c r="BF323" s="179">
        <f t="shared" si="80"/>
        <v>0</v>
      </c>
      <c r="BG323" s="179">
        <f t="shared" si="81"/>
        <v>0</v>
      </c>
      <c r="BH323" s="179">
        <f t="shared" si="82"/>
        <v>0</v>
      </c>
      <c r="BI323" s="179">
        <f t="shared" si="83"/>
        <v>0</v>
      </c>
      <c r="BJ323" s="53" t="s">
        <v>90</v>
      </c>
      <c r="BK323" s="179">
        <f t="shared" si="84"/>
        <v>0</v>
      </c>
      <c r="BL323" s="53" t="s">
        <v>495</v>
      </c>
      <c r="BM323" s="271" t="s">
        <v>4197</v>
      </c>
    </row>
    <row r="324" spans="2:65" s="74" customFormat="1" ht="16.5" customHeight="1">
      <c r="B324" s="73"/>
      <c r="C324" s="260" t="s">
        <v>2602</v>
      </c>
      <c r="D324" s="260" t="s">
        <v>368</v>
      </c>
      <c r="E324" s="261" t="s">
        <v>7977</v>
      </c>
      <c r="F324" s="262" t="s">
        <v>7978</v>
      </c>
      <c r="G324" s="263" t="s">
        <v>630</v>
      </c>
      <c r="H324" s="264">
        <v>1</v>
      </c>
      <c r="I324" s="26"/>
      <c r="J324" s="266">
        <f t="shared" si="75"/>
        <v>0</v>
      </c>
      <c r="K324" s="267"/>
      <c r="L324" s="73"/>
      <c r="M324" s="27" t="s">
        <v>1</v>
      </c>
      <c r="N324" s="233" t="s">
        <v>43</v>
      </c>
      <c r="P324" s="269">
        <f t="shared" si="76"/>
        <v>0</v>
      </c>
      <c r="Q324" s="269">
        <v>0</v>
      </c>
      <c r="R324" s="269">
        <f t="shared" si="77"/>
        <v>0</v>
      </c>
      <c r="S324" s="269">
        <v>0</v>
      </c>
      <c r="T324" s="270">
        <f t="shared" si="78"/>
        <v>0</v>
      </c>
      <c r="AR324" s="271" t="s">
        <v>495</v>
      </c>
      <c r="AT324" s="271" t="s">
        <v>368</v>
      </c>
      <c r="AU324" s="271" t="s">
        <v>90</v>
      </c>
      <c r="AY324" s="53" t="s">
        <v>366</v>
      </c>
      <c r="BE324" s="179">
        <f t="shared" si="79"/>
        <v>0</v>
      </c>
      <c r="BF324" s="179">
        <f t="shared" si="80"/>
        <v>0</v>
      </c>
      <c r="BG324" s="179">
        <f t="shared" si="81"/>
        <v>0</v>
      </c>
      <c r="BH324" s="179">
        <f t="shared" si="82"/>
        <v>0</v>
      </c>
      <c r="BI324" s="179">
        <f t="shared" si="83"/>
        <v>0</v>
      </c>
      <c r="BJ324" s="53" t="s">
        <v>90</v>
      </c>
      <c r="BK324" s="179">
        <f t="shared" si="84"/>
        <v>0</v>
      </c>
      <c r="BL324" s="53" t="s">
        <v>495</v>
      </c>
      <c r="BM324" s="271" t="s">
        <v>4206</v>
      </c>
    </row>
    <row r="325" spans="2:65" s="74" customFormat="1" ht="24.2" customHeight="1">
      <c r="B325" s="73"/>
      <c r="C325" s="300" t="s">
        <v>2606</v>
      </c>
      <c r="D325" s="300" t="s">
        <v>621</v>
      </c>
      <c r="E325" s="301" t="s">
        <v>7979</v>
      </c>
      <c r="F325" s="302" t="s">
        <v>7980</v>
      </c>
      <c r="G325" s="303" t="s">
        <v>630</v>
      </c>
      <c r="H325" s="304">
        <v>1</v>
      </c>
      <c r="I325" s="28"/>
      <c r="J325" s="306">
        <f t="shared" si="75"/>
        <v>0</v>
      </c>
      <c r="K325" s="307"/>
      <c r="L325" s="308"/>
      <c r="M325" s="29" t="s">
        <v>1</v>
      </c>
      <c r="N325" s="310" t="s">
        <v>43</v>
      </c>
      <c r="P325" s="269">
        <f t="shared" si="76"/>
        <v>0</v>
      </c>
      <c r="Q325" s="269">
        <v>0</v>
      </c>
      <c r="R325" s="269">
        <f t="shared" si="77"/>
        <v>0</v>
      </c>
      <c r="S325" s="269">
        <v>0</v>
      </c>
      <c r="T325" s="270">
        <f t="shared" si="78"/>
        <v>0</v>
      </c>
      <c r="AR325" s="271" t="s">
        <v>608</v>
      </c>
      <c r="AT325" s="271" t="s">
        <v>621</v>
      </c>
      <c r="AU325" s="271" t="s">
        <v>90</v>
      </c>
      <c r="AY325" s="53" t="s">
        <v>366</v>
      </c>
      <c r="BE325" s="179">
        <f t="shared" si="79"/>
        <v>0</v>
      </c>
      <c r="BF325" s="179">
        <f t="shared" si="80"/>
        <v>0</v>
      </c>
      <c r="BG325" s="179">
        <f t="shared" si="81"/>
        <v>0</v>
      </c>
      <c r="BH325" s="179">
        <f t="shared" si="82"/>
        <v>0</v>
      </c>
      <c r="BI325" s="179">
        <f t="shared" si="83"/>
        <v>0</v>
      </c>
      <c r="BJ325" s="53" t="s">
        <v>90</v>
      </c>
      <c r="BK325" s="179">
        <f t="shared" si="84"/>
        <v>0</v>
      </c>
      <c r="BL325" s="53" t="s">
        <v>495</v>
      </c>
      <c r="BM325" s="271" t="s">
        <v>4215</v>
      </c>
    </row>
    <row r="326" spans="2:65" s="74" customFormat="1" ht="16.5" customHeight="1">
      <c r="B326" s="73"/>
      <c r="C326" s="260" t="s">
        <v>2611</v>
      </c>
      <c r="D326" s="260" t="s">
        <v>368</v>
      </c>
      <c r="E326" s="261" t="s">
        <v>7981</v>
      </c>
      <c r="F326" s="262" t="s">
        <v>7982</v>
      </c>
      <c r="G326" s="263" t="s">
        <v>630</v>
      </c>
      <c r="H326" s="264">
        <v>3</v>
      </c>
      <c r="I326" s="26"/>
      <c r="J326" s="266">
        <f t="shared" si="75"/>
        <v>0</v>
      </c>
      <c r="K326" s="267"/>
      <c r="L326" s="73"/>
      <c r="M326" s="27" t="s">
        <v>1</v>
      </c>
      <c r="N326" s="233" t="s">
        <v>43</v>
      </c>
      <c r="P326" s="269">
        <f t="shared" si="76"/>
        <v>0</v>
      </c>
      <c r="Q326" s="269">
        <v>0</v>
      </c>
      <c r="R326" s="269">
        <f t="shared" si="77"/>
        <v>0</v>
      </c>
      <c r="S326" s="269">
        <v>0</v>
      </c>
      <c r="T326" s="270">
        <f t="shared" si="78"/>
        <v>0</v>
      </c>
      <c r="AR326" s="271" t="s">
        <v>495</v>
      </c>
      <c r="AT326" s="271" t="s">
        <v>368</v>
      </c>
      <c r="AU326" s="271" t="s">
        <v>90</v>
      </c>
      <c r="AY326" s="53" t="s">
        <v>366</v>
      </c>
      <c r="BE326" s="179">
        <f t="shared" si="79"/>
        <v>0</v>
      </c>
      <c r="BF326" s="179">
        <f t="shared" si="80"/>
        <v>0</v>
      </c>
      <c r="BG326" s="179">
        <f t="shared" si="81"/>
        <v>0</v>
      </c>
      <c r="BH326" s="179">
        <f t="shared" si="82"/>
        <v>0</v>
      </c>
      <c r="BI326" s="179">
        <f t="shared" si="83"/>
        <v>0</v>
      </c>
      <c r="BJ326" s="53" t="s">
        <v>90</v>
      </c>
      <c r="BK326" s="179">
        <f t="shared" si="84"/>
        <v>0</v>
      </c>
      <c r="BL326" s="53" t="s">
        <v>495</v>
      </c>
      <c r="BM326" s="271" t="s">
        <v>4235</v>
      </c>
    </row>
    <row r="327" spans="2:65" s="74" customFormat="1" ht="24.2" customHeight="1">
      <c r="B327" s="73"/>
      <c r="C327" s="300" t="s">
        <v>2615</v>
      </c>
      <c r="D327" s="300" t="s">
        <v>621</v>
      </c>
      <c r="E327" s="301" t="s">
        <v>7983</v>
      </c>
      <c r="F327" s="302" t="s">
        <v>7984</v>
      </c>
      <c r="G327" s="303" t="s">
        <v>630</v>
      </c>
      <c r="H327" s="304">
        <v>2</v>
      </c>
      <c r="I327" s="28"/>
      <c r="J327" s="306">
        <f t="shared" si="75"/>
        <v>0</v>
      </c>
      <c r="K327" s="307"/>
      <c r="L327" s="308"/>
      <c r="M327" s="29" t="s">
        <v>1</v>
      </c>
      <c r="N327" s="310" t="s">
        <v>43</v>
      </c>
      <c r="P327" s="269">
        <f t="shared" si="76"/>
        <v>0</v>
      </c>
      <c r="Q327" s="269">
        <v>0</v>
      </c>
      <c r="R327" s="269">
        <f t="shared" si="77"/>
        <v>0</v>
      </c>
      <c r="S327" s="269">
        <v>0</v>
      </c>
      <c r="T327" s="270">
        <f t="shared" si="78"/>
        <v>0</v>
      </c>
      <c r="AR327" s="271" t="s">
        <v>608</v>
      </c>
      <c r="AT327" s="271" t="s">
        <v>621</v>
      </c>
      <c r="AU327" s="271" t="s">
        <v>90</v>
      </c>
      <c r="AY327" s="53" t="s">
        <v>366</v>
      </c>
      <c r="BE327" s="179">
        <f t="shared" si="79"/>
        <v>0</v>
      </c>
      <c r="BF327" s="179">
        <f t="shared" si="80"/>
        <v>0</v>
      </c>
      <c r="BG327" s="179">
        <f t="shared" si="81"/>
        <v>0</v>
      </c>
      <c r="BH327" s="179">
        <f t="shared" si="82"/>
        <v>0</v>
      </c>
      <c r="BI327" s="179">
        <f t="shared" si="83"/>
        <v>0</v>
      </c>
      <c r="BJ327" s="53" t="s">
        <v>90</v>
      </c>
      <c r="BK327" s="179">
        <f t="shared" si="84"/>
        <v>0</v>
      </c>
      <c r="BL327" s="53" t="s">
        <v>495</v>
      </c>
      <c r="BM327" s="271" t="s">
        <v>4278</v>
      </c>
    </row>
    <row r="328" spans="2:65" s="74" customFormat="1" ht="21.75" customHeight="1">
      <c r="B328" s="73"/>
      <c r="C328" s="300" t="s">
        <v>2619</v>
      </c>
      <c r="D328" s="300" t="s">
        <v>621</v>
      </c>
      <c r="E328" s="301" t="s">
        <v>7985</v>
      </c>
      <c r="F328" s="302" t="s">
        <v>7986</v>
      </c>
      <c r="G328" s="303" t="s">
        <v>630</v>
      </c>
      <c r="H328" s="304">
        <v>1</v>
      </c>
      <c r="I328" s="28"/>
      <c r="J328" s="306">
        <f t="shared" si="75"/>
        <v>0</v>
      </c>
      <c r="K328" s="307"/>
      <c r="L328" s="308"/>
      <c r="M328" s="29" t="s">
        <v>1</v>
      </c>
      <c r="N328" s="310" t="s">
        <v>43</v>
      </c>
      <c r="P328" s="269">
        <f t="shared" si="76"/>
        <v>0</v>
      </c>
      <c r="Q328" s="269">
        <v>0</v>
      </c>
      <c r="R328" s="269">
        <f t="shared" si="77"/>
        <v>0</v>
      </c>
      <c r="S328" s="269">
        <v>0</v>
      </c>
      <c r="T328" s="270">
        <f t="shared" si="78"/>
        <v>0</v>
      </c>
      <c r="AR328" s="271" t="s">
        <v>608</v>
      </c>
      <c r="AT328" s="271" t="s">
        <v>621</v>
      </c>
      <c r="AU328" s="271" t="s">
        <v>90</v>
      </c>
      <c r="AY328" s="53" t="s">
        <v>366</v>
      </c>
      <c r="BE328" s="179">
        <f t="shared" si="79"/>
        <v>0</v>
      </c>
      <c r="BF328" s="179">
        <f t="shared" si="80"/>
        <v>0</v>
      </c>
      <c r="BG328" s="179">
        <f t="shared" si="81"/>
        <v>0</v>
      </c>
      <c r="BH328" s="179">
        <f t="shared" si="82"/>
        <v>0</v>
      </c>
      <c r="BI328" s="179">
        <f t="shared" si="83"/>
        <v>0</v>
      </c>
      <c r="BJ328" s="53" t="s">
        <v>90</v>
      </c>
      <c r="BK328" s="179">
        <f t="shared" si="84"/>
        <v>0</v>
      </c>
      <c r="BL328" s="53" t="s">
        <v>495</v>
      </c>
      <c r="BM328" s="271" t="s">
        <v>4290</v>
      </c>
    </row>
    <row r="329" spans="2:65" s="74" customFormat="1" ht="21.75" customHeight="1">
      <c r="B329" s="73"/>
      <c r="C329" s="300" t="s">
        <v>2623</v>
      </c>
      <c r="D329" s="300" t="s">
        <v>621</v>
      </c>
      <c r="E329" s="301" t="s">
        <v>7987</v>
      </c>
      <c r="F329" s="302" t="s">
        <v>7988</v>
      </c>
      <c r="G329" s="303" t="s">
        <v>630</v>
      </c>
      <c r="H329" s="304">
        <v>1</v>
      </c>
      <c r="I329" s="28"/>
      <c r="J329" s="306">
        <f t="shared" si="75"/>
        <v>0</v>
      </c>
      <c r="K329" s="307"/>
      <c r="L329" s="308"/>
      <c r="M329" s="29" t="s">
        <v>1</v>
      </c>
      <c r="N329" s="310" t="s">
        <v>43</v>
      </c>
      <c r="P329" s="269">
        <f t="shared" si="76"/>
        <v>0</v>
      </c>
      <c r="Q329" s="269">
        <v>0</v>
      </c>
      <c r="R329" s="269">
        <f t="shared" si="77"/>
        <v>0</v>
      </c>
      <c r="S329" s="269">
        <v>0</v>
      </c>
      <c r="T329" s="270">
        <f t="shared" si="78"/>
        <v>0</v>
      </c>
      <c r="AR329" s="271" t="s">
        <v>608</v>
      </c>
      <c r="AT329" s="271" t="s">
        <v>621</v>
      </c>
      <c r="AU329" s="271" t="s">
        <v>90</v>
      </c>
      <c r="AY329" s="53" t="s">
        <v>366</v>
      </c>
      <c r="BE329" s="179">
        <f t="shared" si="79"/>
        <v>0</v>
      </c>
      <c r="BF329" s="179">
        <f t="shared" si="80"/>
        <v>0</v>
      </c>
      <c r="BG329" s="179">
        <f t="shared" si="81"/>
        <v>0</v>
      </c>
      <c r="BH329" s="179">
        <f t="shared" si="82"/>
        <v>0</v>
      </c>
      <c r="BI329" s="179">
        <f t="shared" si="83"/>
        <v>0</v>
      </c>
      <c r="BJ329" s="53" t="s">
        <v>90</v>
      </c>
      <c r="BK329" s="179">
        <f t="shared" si="84"/>
        <v>0</v>
      </c>
      <c r="BL329" s="53" t="s">
        <v>495</v>
      </c>
      <c r="BM329" s="271" t="s">
        <v>4299</v>
      </c>
    </row>
    <row r="330" spans="2:65" s="74" customFormat="1" ht="16.5" customHeight="1">
      <c r="B330" s="73"/>
      <c r="C330" s="260" t="s">
        <v>2627</v>
      </c>
      <c r="D330" s="260" t="s">
        <v>368</v>
      </c>
      <c r="E330" s="261" t="s">
        <v>7989</v>
      </c>
      <c r="F330" s="262" t="s">
        <v>7990</v>
      </c>
      <c r="G330" s="263" t="s">
        <v>630</v>
      </c>
      <c r="H330" s="264">
        <v>1</v>
      </c>
      <c r="I330" s="26"/>
      <c r="J330" s="266">
        <f t="shared" si="75"/>
        <v>0</v>
      </c>
      <c r="K330" s="267"/>
      <c r="L330" s="73"/>
      <c r="M330" s="27" t="s">
        <v>1</v>
      </c>
      <c r="N330" s="233" t="s">
        <v>43</v>
      </c>
      <c r="P330" s="269">
        <f t="shared" si="76"/>
        <v>0</v>
      </c>
      <c r="Q330" s="269">
        <v>0</v>
      </c>
      <c r="R330" s="269">
        <f t="shared" si="77"/>
        <v>0</v>
      </c>
      <c r="S330" s="269">
        <v>0</v>
      </c>
      <c r="T330" s="270">
        <f t="shared" si="78"/>
        <v>0</v>
      </c>
      <c r="AR330" s="271" t="s">
        <v>495</v>
      </c>
      <c r="AT330" s="271" t="s">
        <v>368</v>
      </c>
      <c r="AU330" s="271" t="s">
        <v>90</v>
      </c>
      <c r="AY330" s="53" t="s">
        <v>366</v>
      </c>
      <c r="BE330" s="179">
        <f t="shared" si="79"/>
        <v>0</v>
      </c>
      <c r="BF330" s="179">
        <f t="shared" si="80"/>
        <v>0</v>
      </c>
      <c r="BG330" s="179">
        <f t="shared" si="81"/>
        <v>0</v>
      </c>
      <c r="BH330" s="179">
        <f t="shared" si="82"/>
        <v>0</v>
      </c>
      <c r="BI330" s="179">
        <f t="shared" si="83"/>
        <v>0</v>
      </c>
      <c r="BJ330" s="53" t="s">
        <v>90</v>
      </c>
      <c r="BK330" s="179">
        <f t="shared" si="84"/>
        <v>0</v>
      </c>
      <c r="BL330" s="53" t="s">
        <v>495</v>
      </c>
      <c r="BM330" s="271" t="s">
        <v>4313</v>
      </c>
    </row>
    <row r="331" spans="2:65" s="74" customFormat="1" ht="16.5" customHeight="1">
      <c r="B331" s="73"/>
      <c r="C331" s="300" t="s">
        <v>2631</v>
      </c>
      <c r="D331" s="300" t="s">
        <v>621</v>
      </c>
      <c r="E331" s="301" t="s">
        <v>7991</v>
      </c>
      <c r="F331" s="302" t="s">
        <v>7992</v>
      </c>
      <c r="G331" s="303" t="s">
        <v>630</v>
      </c>
      <c r="H331" s="304">
        <v>1</v>
      </c>
      <c r="I331" s="28"/>
      <c r="J331" s="306">
        <f t="shared" si="75"/>
        <v>0</v>
      </c>
      <c r="K331" s="307"/>
      <c r="L331" s="308"/>
      <c r="M331" s="29" t="s">
        <v>1</v>
      </c>
      <c r="N331" s="310" t="s">
        <v>43</v>
      </c>
      <c r="P331" s="269">
        <f t="shared" si="76"/>
        <v>0</v>
      </c>
      <c r="Q331" s="269">
        <v>0</v>
      </c>
      <c r="R331" s="269">
        <f t="shared" si="77"/>
        <v>0</v>
      </c>
      <c r="S331" s="269">
        <v>0</v>
      </c>
      <c r="T331" s="270">
        <f t="shared" si="78"/>
        <v>0</v>
      </c>
      <c r="AR331" s="271" t="s">
        <v>608</v>
      </c>
      <c r="AT331" s="271" t="s">
        <v>621</v>
      </c>
      <c r="AU331" s="271" t="s">
        <v>90</v>
      </c>
      <c r="AY331" s="53" t="s">
        <v>366</v>
      </c>
      <c r="BE331" s="179">
        <f t="shared" si="79"/>
        <v>0</v>
      </c>
      <c r="BF331" s="179">
        <f t="shared" si="80"/>
        <v>0</v>
      </c>
      <c r="BG331" s="179">
        <f t="shared" si="81"/>
        <v>0</v>
      </c>
      <c r="BH331" s="179">
        <f t="shared" si="82"/>
        <v>0</v>
      </c>
      <c r="BI331" s="179">
        <f t="shared" si="83"/>
        <v>0</v>
      </c>
      <c r="BJ331" s="53" t="s">
        <v>90</v>
      </c>
      <c r="BK331" s="179">
        <f t="shared" si="84"/>
        <v>0</v>
      </c>
      <c r="BL331" s="53" t="s">
        <v>495</v>
      </c>
      <c r="BM331" s="271" t="s">
        <v>4323</v>
      </c>
    </row>
    <row r="332" spans="2:65" s="74" customFormat="1" ht="24.2" customHeight="1">
      <c r="B332" s="73"/>
      <c r="C332" s="260" t="s">
        <v>2635</v>
      </c>
      <c r="D332" s="260" t="s">
        <v>368</v>
      </c>
      <c r="E332" s="261" t="s">
        <v>7993</v>
      </c>
      <c r="F332" s="262" t="s">
        <v>7994</v>
      </c>
      <c r="G332" s="263" t="s">
        <v>7995</v>
      </c>
      <c r="H332" s="264">
        <v>8</v>
      </c>
      <c r="I332" s="26"/>
      <c r="J332" s="266">
        <f t="shared" si="75"/>
        <v>0</v>
      </c>
      <c r="K332" s="267"/>
      <c r="L332" s="73"/>
      <c r="M332" s="27" t="s">
        <v>1</v>
      </c>
      <c r="N332" s="233" t="s">
        <v>43</v>
      </c>
      <c r="P332" s="269">
        <f t="shared" si="76"/>
        <v>0</v>
      </c>
      <c r="Q332" s="269">
        <v>0</v>
      </c>
      <c r="R332" s="269">
        <f t="shared" si="77"/>
        <v>0</v>
      </c>
      <c r="S332" s="269">
        <v>0</v>
      </c>
      <c r="T332" s="270">
        <f t="shared" si="78"/>
        <v>0</v>
      </c>
      <c r="AR332" s="271" t="s">
        <v>495</v>
      </c>
      <c r="AT332" s="271" t="s">
        <v>368</v>
      </c>
      <c r="AU332" s="271" t="s">
        <v>90</v>
      </c>
      <c r="AY332" s="53" t="s">
        <v>366</v>
      </c>
      <c r="BE332" s="179">
        <f t="shared" si="79"/>
        <v>0</v>
      </c>
      <c r="BF332" s="179">
        <f t="shared" si="80"/>
        <v>0</v>
      </c>
      <c r="BG332" s="179">
        <f t="shared" si="81"/>
        <v>0</v>
      </c>
      <c r="BH332" s="179">
        <f t="shared" si="82"/>
        <v>0</v>
      </c>
      <c r="BI332" s="179">
        <f t="shared" si="83"/>
        <v>0</v>
      </c>
      <c r="BJ332" s="53" t="s">
        <v>90</v>
      </c>
      <c r="BK332" s="179">
        <f t="shared" si="84"/>
        <v>0</v>
      </c>
      <c r="BL332" s="53" t="s">
        <v>495</v>
      </c>
      <c r="BM332" s="271" t="s">
        <v>4332</v>
      </c>
    </row>
    <row r="333" spans="2:65" s="74" customFormat="1" ht="37.9" customHeight="1">
      <c r="B333" s="73"/>
      <c r="C333" s="300" t="s">
        <v>2639</v>
      </c>
      <c r="D333" s="300" t="s">
        <v>621</v>
      </c>
      <c r="E333" s="301" t="s">
        <v>7996</v>
      </c>
      <c r="F333" s="302" t="s">
        <v>7997</v>
      </c>
      <c r="G333" s="303" t="s">
        <v>630</v>
      </c>
      <c r="H333" s="304">
        <v>8</v>
      </c>
      <c r="I333" s="28"/>
      <c r="J333" s="306">
        <f t="shared" si="75"/>
        <v>0</v>
      </c>
      <c r="K333" s="307"/>
      <c r="L333" s="308"/>
      <c r="M333" s="29" t="s">
        <v>1</v>
      </c>
      <c r="N333" s="310" t="s">
        <v>43</v>
      </c>
      <c r="P333" s="269">
        <f t="shared" si="76"/>
        <v>0</v>
      </c>
      <c r="Q333" s="269">
        <v>0</v>
      </c>
      <c r="R333" s="269">
        <f t="shared" si="77"/>
        <v>0</v>
      </c>
      <c r="S333" s="269">
        <v>0</v>
      </c>
      <c r="T333" s="270">
        <f t="shared" si="78"/>
        <v>0</v>
      </c>
      <c r="AR333" s="271" t="s">
        <v>608</v>
      </c>
      <c r="AT333" s="271" t="s">
        <v>621</v>
      </c>
      <c r="AU333" s="271" t="s">
        <v>90</v>
      </c>
      <c r="AY333" s="53" t="s">
        <v>366</v>
      </c>
      <c r="BE333" s="179">
        <f t="shared" si="79"/>
        <v>0</v>
      </c>
      <c r="BF333" s="179">
        <f t="shared" si="80"/>
        <v>0</v>
      </c>
      <c r="BG333" s="179">
        <f t="shared" si="81"/>
        <v>0</v>
      </c>
      <c r="BH333" s="179">
        <f t="shared" si="82"/>
        <v>0</v>
      </c>
      <c r="BI333" s="179">
        <f t="shared" si="83"/>
        <v>0</v>
      </c>
      <c r="BJ333" s="53" t="s">
        <v>90</v>
      </c>
      <c r="BK333" s="179">
        <f t="shared" si="84"/>
        <v>0</v>
      </c>
      <c r="BL333" s="53" t="s">
        <v>495</v>
      </c>
      <c r="BM333" s="271" t="s">
        <v>4342</v>
      </c>
    </row>
    <row r="334" spans="2:65" s="74" customFormat="1" ht="24.2" customHeight="1">
      <c r="B334" s="73"/>
      <c r="C334" s="300" t="s">
        <v>2644</v>
      </c>
      <c r="D334" s="300" t="s">
        <v>621</v>
      </c>
      <c r="E334" s="301" t="s">
        <v>7998</v>
      </c>
      <c r="F334" s="302" t="s">
        <v>7999</v>
      </c>
      <c r="G334" s="303" t="s">
        <v>630</v>
      </c>
      <c r="H334" s="304">
        <v>1</v>
      </c>
      <c r="I334" s="28"/>
      <c r="J334" s="306">
        <f t="shared" ref="J334:J340" si="85">ROUND(I334*H334,2)</f>
        <v>0</v>
      </c>
      <c r="K334" s="307"/>
      <c r="L334" s="308"/>
      <c r="M334" s="29" t="s">
        <v>1</v>
      </c>
      <c r="N334" s="310" t="s">
        <v>43</v>
      </c>
      <c r="P334" s="269">
        <f t="shared" ref="P334:P340" si="86">O334*H334</f>
        <v>0</v>
      </c>
      <c r="Q334" s="269">
        <v>0</v>
      </c>
      <c r="R334" s="269">
        <f t="shared" ref="R334:R340" si="87">Q334*H334</f>
        <v>0</v>
      </c>
      <c r="S334" s="269">
        <v>0</v>
      </c>
      <c r="T334" s="270">
        <f t="shared" ref="T334:T340" si="88">S334*H334</f>
        <v>0</v>
      </c>
      <c r="AR334" s="271" t="s">
        <v>608</v>
      </c>
      <c r="AT334" s="271" t="s">
        <v>621</v>
      </c>
      <c r="AU334" s="271" t="s">
        <v>90</v>
      </c>
      <c r="AY334" s="53" t="s">
        <v>366</v>
      </c>
      <c r="BE334" s="179">
        <f t="shared" ref="BE334:BE340" si="89">IF(N334="základná",J334,0)</f>
        <v>0</v>
      </c>
      <c r="BF334" s="179">
        <f t="shared" ref="BF334:BF340" si="90">IF(N334="znížená",J334,0)</f>
        <v>0</v>
      </c>
      <c r="BG334" s="179">
        <f t="shared" ref="BG334:BG340" si="91">IF(N334="zákl. prenesená",J334,0)</f>
        <v>0</v>
      </c>
      <c r="BH334" s="179">
        <f t="shared" ref="BH334:BH340" si="92">IF(N334="zníž. prenesená",J334,0)</f>
        <v>0</v>
      </c>
      <c r="BI334" s="179">
        <f t="shared" ref="BI334:BI340" si="93">IF(N334="nulová",J334,0)</f>
        <v>0</v>
      </c>
      <c r="BJ334" s="53" t="s">
        <v>90</v>
      </c>
      <c r="BK334" s="179">
        <f t="shared" ref="BK334:BK340" si="94">ROUND(I334*H334,2)</f>
        <v>0</v>
      </c>
      <c r="BL334" s="53" t="s">
        <v>495</v>
      </c>
      <c r="BM334" s="271" t="s">
        <v>4354</v>
      </c>
    </row>
    <row r="335" spans="2:65" s="74" customFormat="1" ht="24.2" customHeight="1">
      <c r="B335" s="73"/>
      <c r="C335" s="300" t="s">
        <v>2652</v>
      </c>
      <c r="D335" s="300" t="s">
        <v>621</v>
      </c>
      <c r="E335" s="301" t="s">
        <v>8000</v>
      </c>
      <c r="F335" s="302" t="s">
        <v>8001</v>
      </c>
      <c r="G335" s="303" t="s">
        <v>630</v>
      </c>
      <c r="H335" s="304">
        <v>2</v>
      </c>
      <c r="I335" s="28"/>
      <c r="J335" s="306">
        <f t="shared" si="85"/>
        <v>0</v>
      </c>
      <c r="K335" s="307"/>
      <c r="L335" s="308"/>
      <c r="M335" s="29" t="s">
        <v>1</v>
      </c>
      <c r="N335" s="310" t="s">
        <v>43</v>
      </c>
      <c r="P335" s="269">
        <f t="shared" si="86"/>
        <v>0</v>
      </c>
      <c r="Q335" s="269">
        <v>0</v>
      </c>
      <c r="R335" s="269">
        <f t="shared" si="87"/>
        <v>0</v>
      </c>
      <c r="S335" s="269">
        <v>0</v>
      </c>
      <c r="T335" s="270">
        <f t="shared" si="88"/>
        <v>0</v>
      </c>
      <c r="AR335" s="271" t="s">
        <v>608</v>
      </c>
      <c r="AT335" s="271" t="s">
        <v>621</v>
      </c>
      <c r="AU335" s="271" t="s">
        <v>90</v>
      </c>
      <c r="AY335" s="53" t="s">
        <v>366</v>
      </c>
      <c r="BE335" s="179">
        <f t="shared" si="89"/>
        <v>0</v>
      </c>
      <c r="BF335" s="179">
        <f t="shared" si="90"/>
        <v>0</v>
      </c>
      <c r="BG335" s="179">
        <f t="shared" si="91"/>
        <v>0</v>
      </c>
      <c r="BH335" s="179">
        <f t="shared" si="92"/>
        <v>0</v>
      </c>
      <c r="BI335" s="179">
        <f t="shared" si="93"/>
        <v>0</v>
      </c>
      <c r="BJ335" s="53" t="s">
        <v>90</v>
      </c>
      <c r="BK335" s="179">
        <f t="shared" si="94"/>
        <v>0</v>
      </c>
      <c r="BL335" s="53" t="s">
        <v>495</v>
      </c>
      <c r="BM335" s="271" t="s">
        <v>4364</v>
      </c>
    </row>
    <row r="336" spans="2:65" s="74" customFormat="1" ht="24.2" customHeight="1">
      <c r="B336" s="73"/>
      <c r="C336" s="260" t="s">
        <v>2660</v>
      </c>
      <c r="D336" s="260" t="s">
        <v>368</v>
      </c>
      <c r="E336" s="261" t="s">
        <v>8002</v>
      </c>
      <c r="F336" s="262" t="s">
        <v>8003</v>
      </c>
      <c r="G336" s="263" t="s">
        <v>630</v>
      </c>
      <c r="H336" s="264">
        <v>1</v>
      </c>
      <c r="I336" s="26"/>
      <c r="J336" s="266">
        <f t="shared" si="85"/>
        <v>0</v>
      </c>
      <c r="K336" s="267"/>
      <c r="L336" s="73"/>
      <c r="M336" s="27" t="s">
        <v>1</v>
      </c>
      <c r="N336" s="233" t="s">
        <v>43</v>
      </c>
      <c r="P336" s="269">
        <f t="shared" si="86"/>
        <v>0</v>
      </c>
      <c r="Q336" s="269">
        <v>0</v>
      </c>
      <c r="R336" s="269">
        <f t="shared" si="87"/>
        <v>0</v>
      </c>
      <c r="S336" s="269">
        <v>0</v>
      </c>
      <c r="T336" s="270">
        <f t="shared" si="88"/>
        <v>0</v>
      </c>
      <c r="AR336" s="271" t="s">
        <v>495</v>
      </c>
      <c r="AT336" s="271" t="s">
        <v>368</v>
      </c>
      <c r="AU336" s="271" t="s">
        <v>90</v>
      </c>
      <c r="AY336" s="53" t="s">
        <v>366</v>
      </c>
      <c r="BE336" s="179">
        <f t="shared" si="89"/>
        <v>0</v>
      </c>
      <c r="BF336" s="179">
        <f t="shared" si="90"/>
        <v>0</v>
      </c>
      <c r="BG336" s="179">
        <f t="shared" si="91"/>
        <v>0</v>
      </c>
      <c r="BH336" s="179">
        <f t="shared" si="92"/>
        <v>0</v>
      </c>
      <c r="BI336" s="179">
        <f t="shared" si="93"/>
        <v>0</v>
      </c>
      <c r="BJ336" s="53" t="s">
        <v>90</v>
      </c>
      <c r="BK336" s="179">
        <f t="shared" si="94"/>
        <v>0</v>
      </c>
      <c r="BL336" s="53" t="s">
        <v>495</v>
      </c>
      <c r="BM336" s="271" t="s">
        <v>4375</v>
      </c>
    </row>
    <row r="337" spans="2:65" s="74" customFormat="1" ht="24.2" customHeight="1">
      <c r="B337" s="73"/>
      <c r="C337" s="260" t="s">
        <v>2668</v>
      </c>
      <c r="D337" s="260" t="s">
        <v>368</v>
      </c>
      <c r="E337" s="261" t="s">
        <v>8004</v>
      </c>
      <c r="F337" s="262" t="s">
        <v>8005</v>
      </c>
      <c r="G337" s="263" t="s">
        <v>630</v>
      </c>
      <c r="H337" s="264">
        <v>2</v>
      </c>
      <c r="I337" s="26"/>
      <c r="J337" s="266">
        <f t="shared" si="85"/>
        <v>0</v>
      </c>
      <c r="K337" s="267"/>
      <c r="L337" s="73"/>
      <c r="M337" s="27" t="s">
        <v>1</v>
      </c>
      <c r="N337" s="233" t="s">
        <v>43</v>
      </c>
      <c r="P337" s="269">
        <f t="shared" si="86"/>
        <v>0</v>
      </c>
      <c r="Q337" s="269">
        <v>0</v>
      </c>
      <c r="R337" s="269">
        <f t="shared" si="87"/>
        <v>0</v>
      </c>
      <c r="S337" s="269">
        <v>0</v>
      </c>
      <c r="T337" s="270">
        <f t="shared" si="88"/>
        <v>0</v>
      </c>
      <c r="AR337" s="271" t="s">
        <v>495</v>
      </c>
      <c r="AT337" s="271" t="s">
        <v>368</v>
      </c>
      <c r="AU337" s="271" t="s">
        <v>90</v>
      </c>
      <c r="AY337" s="53" t="s">
        <v>366</v>
      </c>
      <c r="BE337" s="179">
        <f t="shared" si="89"/>
        <v>0</v>
      </c>
      <c r="BF337" s="179">
        <f t="shared" si="90"/>
        <v>0</v>
      </c>
      <c r="BG337" s="179">
        <f t="shared" si="91"/>
        <v>0</v>
      </c>
      <c r="BH337" s="179">
        <f t="shared" si="92"/>
        <v>0</v>
      </c>
      <c r="BI337" s="179">
        <f t="shared" si="93"/>
        <v>0</v>
      </c>
      <c r="BJ337" s="53" t="s">
        <v>90</v>
      </c>
      <c r="BK337" s="179">
        <f t="shared" si="94"/>
        <v>0</v>
      </c>
      <c r="BL337" s="53" t="s">
        <v>495</v>
      </c>
      <c r="BM337" s="271" t="s">
        <v>4399</v>
      </c>
    </row>
    <row r="338" spans="2:65" s="74" customFormat="1" ht="24.2" customHeight="1">
      <c r="B338" s="73"/>
      <c r="C338" s="260" t="s">
        <v>2688</v>
      </c>
      <c r="D338" s="260" t="s">
        <v>368</v>
      </c>
      <c r="E338" s="261" t="s">
        <v>8006</v>
      </c>
      <c r="F338" s="262" t="s">
        <v>8007</v>
      </c>
      <c r="G338" s="263" t="s">
        <v>265</v>
      </c>
      <c r="H338" s="264">
        <v>733</v>
      </c>
      <c r="I338" s="26"/>
      <c r="J338" s="266">
        <f t="shared" si="85"/>
        <v>0</v>
      </c>
      <c r="K338" s="267"/>
      <c r="L338" s="73"/>
      <c r="M338" s="27" t="s">
        <v>1</v>
      </c>
      <c r="N338" s="233" t="s">
        <v>43</v>
      </c>
      <c r="P338" s="269">
        <f t="shared" si="86"/>
        <v>0</v>
      </c>
      <c r="Q338" s="269">
        <v>0</v>
      </c>
      <c r="R338" s="269">
        <f t="shared" si="87"/>
        <v>0</v>
      </c>
      <c r="S338" s="269">
        <v>0</v>
      </c>
      <c r="T338" s="270">
        <f t="shared" si="88"/>
        <v>0</v>
      </c>
      <c r="AR338" s="271" t="s">
        <v>495</v>
      </c>
      <c r="AT338" s="271" t="s">
        <v>368</v>
      </c>
      <c r="AU338" s="271" t="s">
        <v>90</v>
      </c>
      <c r="AY338" s="53" t="s">
        <v>366</v>
      </c>
      <c r="BE338" s="179">
        <f t="shared" si="89"/>
        <v>0</v>
      </c>
      <c r="BF338" s="179">
        <f t="shared" si="90"/>
        <v>0</v>
      </c>
      <c r="BG338" s="179">
        <f t="shared" si="91"/>
        <v>0</v>
      </c>
      <c r="BH338" s="179">
        <f t="shared" si="92"/>
        <v>0</v>
      </c>
      <c r="BI338" s="179">
        <f t="shared" si="93"/>
        <v>0</v>
      </c>
      <c r="BJ338" s="53" t="s">
        <v>90</v>
      </c>
      <c r="BK338" s="179">
        <f t="shared" si="94"/>
        <v>0</v>
      </c>
      <c r="BL338" s="53" t="s">
        <v>495</v>
      </c>
      <c r="BM338" s="271" t="s">
        <v>4411</v>
      </c>
    </row>
    <row r="339" spans="2:65" s="74" customFormat="1" ht="24.2" customHeight="1">
      <c r="B339" s="73"/>
      <c r="C339" s="260" t="s">
        <v>2694</v>
      </c>
      <c r="D339" s="260" t="s">
        <v>368</v>
      </c>
      <c r="E339" s="261" t="s">
        <v>8008</v>
      </c>
      <c r="F339" s="262" t="s">
        <v>8009</v>
      </c>
      <c r="G339" s="263" t="s">
        <v>265</v>
      </c>
      <c r="H339" s="264">
        <v>733</v>
      </c>
      <c r="I339" s="26"/>
      <c r="J339" s="266">
        <f t="shared" si="85"/>
        <v>0</v>
      </c>
      <c r="K339" s="267"/>
      <c r="L339" s="73"/>
      <c r="M339" s="27" t="s">
        <v>1</v>
      </c>
      <c r="N339" s="233" t="s">
        <v>43</v>
      </c>
      <c r="P339" s="269">
        <f t="shared" si="86"/>
        <v>0</v>
      </c>
      <c r="Q339" s="269">
        <v>0</v>
      </c>
      <c r="R339" s="269">
        <f t="shared" si="87"/>
        <v>0</v>
      </c>
      <c r="S339" s="269">
        <v>0</v>
      </c>
      <c r="T339" s="270">
        <f t="shared" si="88"/>
        <v>0</v>
      </c>
      <c r="AR339" s="271" t="s">
        <v>495</v>
      </c>
      <c r="AT339" s="271" t="s">
        <v>368</v>
      </c>
      <c r="AU339" s="271" t="s">
        <v>90</v>
      </c>
      <c r="AY339" s="53" t="s">
        <v>366</v>
      </c>
      <c r="BE339" s="179">
        <f t="shared" si="89"/>
        <v>0</v>
      </c>
      <c r="BF339" s="179">
        <f t="shared" si="90"/>
        <v>0</v>
      </c>
      <c r="BG339" s="179">
        <f t="shared" si="91"/>
        <v>0</v>
      </c>
      <c r="BH339" s="179">
        <f t="shared" si="92"/>
        <v>0</v>
      </c>
      <c r="BI339" s="179">
        <f t="shared" si="93"/>
        <v>0</v>
      </c>
      <c r="BJ339" s="53" t="s">
        <v>90</v>
      </c>
      <c r="BK339" s="179">
        <f t="shared" si="94"/>
        <v>0</v>
      </c>
      <c r="BL339" s="53" t="s">
        <v>495</v>
      </c>
      <c r="BM339" s="271" t="s">
        <v>4427</v>
      </c>
    </row>
    <row r="340" spans="2:65" s="74" customFormat="1" ht="24.2" customHeight="1">
      <c r="B340" s="73"/>
      <c r="C340" s="260" t="s">
        <v>2698</v>
      </c>
      <c r="D340" s="260" t="s">
        <v>368</v>
      </c>
      <c r="E340" s="261" t="s">
        <v>8010</v>
      </c>
      <c r="F340" s="262" t="s">
        <v>4447</v>
      </c>
      <c r="G340" s="263" t="s">
        <v>487</v>
      </c>
      <c r="H340" s="264">
        <v>1.2729999999999999</v>
      </c>
      <c r="I340" s="26"/>
      <c r="J340" s="266">
        <f t="shared" si="85"/>
        <v>0</v>
      </c>
      <c r="K340" s="267"/>
      <c r="L340" s="73"/>
      <c r="M340" s="27" t="s">
        <v>1</v>
      </c>
      <c r="N340" s="233" t="s">
        <v>43</v>
      </c>
      <c r="P340" s="269">
        <f t="shared" si="86"/>
        <v>0</v>
      </c>
      <c r="Q340" s="269">
        <v>0</v>
      </c>
      <c r="R340" s="269">
        <f t="shared" si="87"/>
        <v>0</v>
      </c>
      <c r="S340" s="269">
        <v>0</v>
      </c>
      <c r="T340" s="270">
        <f t="shared" si="88"/>
        <v>0</v>
      </c>
      <c r="AR340" s="271" t="s">
        <v>495</v>
      </c>
      <c r="AT340" s="271" t="s">
        <v>368</v>
      </c>
      <c r="AU340" s="271" t="s">
        <v>90</v>
      </c>
      <c r="AY340" s="53" t="s">
        <v>366</v>
      </c>
      <c r="BE340" s="179">
        <f t="shared" si="89"/>
        <v>0</v>
      </c>
      <c r="BF340" s="179">
        <f t="shared" si="90"/>
        <v>0</v>
      </c>
      <c r="BG340" s="179">
        <f t="shared" si="91"/>
        <v>0</v>
      </c>
      <c r="BH340" s="179">
        <f t="shared" si="92"/>
        <v>0</v>
      </c>
      <c r="BI340" s="179">
        <f t="shared" si="93"/>
        <v>0</v>
      </c>
      <c r="BJ340" s="53" t="s">
        <v>90</v>
      </c>
      <c r="BK340" s="179">
        <f t="shared" si="94"/>
        <v>0</v>
      </c>
      <c r="BL340" s="53" t="s">
        <v>495</v>
      </c>
      <c r="BM340" s="271" t="s">
        <v>4436</v>
      </c>
    </row>
    <row r="341" spans="2:65" s="249" customFormat="1" ht="22.9" customHeight="1">
      <c r="B341" s="248"/>
      <c r="D341" s="250" t="s">
        <v>76</v>
      </c>
      <c r="E341" s="258" t="s">
        <v>8011</v>
      </c>
      <c r="F341" s="258" t="s">
        <v>8012</v>
      </c>
      <c r="J341" s="259">
        <f>BK341</f>
        <v>0</v>
      </c>
      <c r="L341" s="248"/>
      <c r="M341" s="253"/>
      <c r="P341" s="254">
        <f>SUM(P342:P343)</f>
        <v>0</v>
      </c>
      <c r="R341" s="254">
        <f>SUM(R342:R343)</f>
        <v>0</v>
      </c>
      <c r="T341" s="255">
        <f>SUM(T342:T343)</f>
        <v>0</v>
      </c>
      <c r="AR341" s="250" t="s">
        <v>90</v>
      </c>
      <c r="AT341" s="256" t="s">
        <v>76</v>
      </c>
      <c r="AU341" s="256" t="s">
        <v>84</v>
      </c>
      <c r="AY341" s="250" t="s">
        <v>366</v>
      </c>
      <c r="BK341" s="257">
        <f>SUM(BK342:BK343)</f>
        <v>0</v>
      </c>
    </row>
    <row r="342" spans="2:65" s="74" customFormat="1" ht="16.5" customHeight="1">
      <c r="B342" s="73"/>
      <c r="C342" s="260" t="s">
        <v>2709</v>
      </c>
      <c r="D342" s="260" t="s">
        <v>368</v>
      </c>
      <c r="E342" s="261" t="s">
        <v>8013</v>
      </c>
      <c r="F342" s="262" t="s">
        <v>8014</v>
      </c>
      <c r="G342" s="263" t="s">
        <v>630</v>
      </c>
      <c r="H342" s="264">
        <v>1</v>
      </c>
      <c r="I342" s="26"/>
      <c r="J342" s="266">
        <f>ROUND(I342*H342,2)</f>
        <v>0</v>
      </c>
      <c r="K342" s="267"/>
      <c r="L342" s="73"/>
      <c r="M342" s="27" t="s">
        <v>1</v>
      </c>
      <c r="N342" s="233" t="s">
        <v>43</v>
      </c>
      <c r="P342" s="269">
        <f>O342*H342</f>
        <v>0</v>
      </c>
      <c r="Q342" s="269">
        <v>0</v>
      </c>
      <c r="R342" s="269">
        <f>Q342*H342</f>
        <v>0</v>
      </c>
      <c r="S342" s="269">
        <v>0</v>
      </c>
      <c r="T342" s="270">
        <f>S342*H342</f>
        <v>0</v>
      </c>
      <c r="AR342" s="271" t="s">
        <v>495</v>
      </c>
      <c r="AT342" s="271" t="s">
        <v>368</v>
      </c>
      <c r="AU342" s="271" t="s">
        <v>90</v>
      </c>
      <c r="AY342" s="53" t="s">
        <v>366</v>
      </c>
      <c r="BE342" s="179">
        <f>IF(N342="základná",J342,0)</f>
        <v>0</v>
      </c>
      <c r="BF342" s="179">
        <f>IF(N342="znížená",J342,0)</f>
        <v>0</v>
      </c>
      <c r="BG342" s="179">
        <f>IF(N342="zákl. prenesená",J342,0)</f>
        <v>0</v>
      </c>
      <c r="BH342" s="179">
        <f>IF(N342="zníž. prenesená",J342,0)</f>
        <v>0</v>
      </c>
      <c r="BI342" s="179">
        <f>IF(N342="nulová",J342,0)</f>
        <v>0</v>
      </c>
      <c r="BJ342" s="53" t="s">
        <v>90</v>
      </c>
      <c r="BK342" s="179">
        <f>ROUND(I342*H342,2)</f>
        <v>0</v>
      </c>
      <c r="BL342" s="53" t="s">
        <v>495</v>
      </c>
      <c r="BM342" s="271" t="s">
        <v>4445</v>
      </c>
    </row>
    <row r="343" spans="2:65" s="74" customFormat="1" ht="16.5" customHeight="1">
      <c r="B343" s="73"/>
      <c r="C343" s="300" t="s">
        <v>2715</v>
      </c>
      <c r="D343" s="300" t="s">
        <v>621</v>
      </c>
      <c r="E343" s="301" t="s">
        <v>8015</v>
      </c>
      <c r="F343" s="302" t="s">
        <v>8016</v>
      </c>
      <c r="G343" s="303" t="s">
        <v>630</v>
      </c>
      <c r="H343" s="304">
        <v>1</v>
      </c>
      <c r="I343" s="28"/>
      <c r="J343" s="306">
        <f>ROUND(I343*H343,2)</f>
        <v>0</v>
      </c>
      <c r="K343" s="307"/>
      <c r="L343" s="308"/>
      <c r="M343" s="29" t="s">
        <v>1</v>
      </c>
      <c r="N343" s="310" t="s">
        <v>43</v>
      </c>
      <c r="P343" s="269">
        <f>O343*H343</f>
        <v>0</v>
      </c>
      <c r="Q343" s="269">
        <v>0</v>
      </c>
      <c r="R343" s="269">
        <f>Q343*H343</f>
        <v>0</v>
      </c>
      <c r="S343" s="269">
        <v>0</v>
      </c>
      <c r="T343" s="270">
        <f>S343*H343</f>
        <v>0</v>
      </c>
      <c r="AR343" s="271" t="s">
        <v>608</v>
      </c>
      <c r="AT343" s="271" t="s">
        <v>621</v>
      </c>
      <c r="AU343" s="271" t="s">
        <v>90</v>
      </c>
      <c r="AY343" s="53" t="s">
        <v>366</v>
      </c>
      <c r="BE343" s="179">
        <f>IF(N343="základná",J343,0)</f>
        <v>0</v>
      </c>
      <c r="BF343" s="179">
        <f>IF(N343="znížená",J343,0)</f>
        <v>0</v>
      </c>
      <c r="BG343" s="179">
        <f>IF(N343="zákl. prenesená",J343,0)</f>
        <v>0</v>
      </c>
      <c r="BH343" s="179">
        <f>IF(N343="zníž. prenesená",J343,0)</f>
        <v>0</v>
      </c>
      <c r="BI343" s="179">
        <f>IF(N343="nulová",J343,0)</f>
        <v>0</v>
      </c>
      <c r="BJ343" s="53" t="s">
        <v>90</v>
      </c>
      <c r="BK343" s="179">
        <f>ROUND(I343*H343,2)</f>
        <v>0</v>
      </c>
      <c r="BL343" s="53" t="s">
        <v>495</v>
      </c>
      <c r="BM343" s="271" t="s">
        <v>4456</v>
      </c>
    </row>
    <row r="344" spans="2:65" s="249" customFormat="1" ht="22.9" customHeight="1">
      <c r="B344" s="248"/>
      <c r="D344" s="250" t="s">
        <v>76</v>
      </c>
      <c r="E344" s="258" t="s">
        <v>4449</v>
      </c>
      <c r="F344" s="258" t="s">
        <v>8017</v>
      </c>
      <c r="J344" s="259">
        <f>BK344</f>
        <v>0</v>
      </c>
      <c r="L344" s="248"/>
      <c r="M344" s="253"/>
      <c r="P344" s="254">
        <f>SUM(P345:P409)</f>
        <v>0</v>
      </c>
      <c r="R344" s="254">
        <f>SUM(R345:R409)</f>
        <v>0</v>
      </c>
      <c r="T344" s="255">
        <f>SUM(T345:T409)</f>
        <v>0</v>
      </c>
      <c r="AR344" s="250" t="s">
        <v>90</v>
      </c>
      <c r="AT344" s="256" t="s">
        <v>76</v>
      </c>
      <c r="AU344" s="256" t="s">
        <v>84</v>
      </c>
      <c r="AY344" s="250" t="s">
        <v>366</v>
      </c>
      <c r="BK344" s="257">
        <f>SUM(BK345:BK409)</f>
        <v>0</v>
      </c>
    </row>
    <row r="345" spans="2:65" s="74" customFormat="1" ht="16.5" customHeight="1">
      <c r="B345" s="73"/>
      <c r="C345" s="260" t="s">
        <v>2719</v>
      </c>
      <c r="D345" s="260" t="s">
        <v>368</v>
      </c>
      <c r="E345" s="261" t="s">
        <v>8018</v>
      </c>
      <c r="F345" s="262" t="s">
        <v>8019</v>
      </c>
      <c r="G345" s="263" t="s">
        <v>630</v>
      </c>
      <c r="H345" s="264">
        <v>21</v>
      </c>
      <c r="I345" s="26"/>
      <c r="J345" s="266">
        <f t="shared" ref="J345:J376" si="95">ROUND(I345*H345,2)</f>
        <v>0</v>
      </c>
      <c r="K345" s="267"/>
      <c r="L345" s="73"/>
      <c r="M345" s="27" t="s">
        <v>1</v>
      </c>
      <c r="N345" s="233" t="s">
        <v>43</v>
      </c>
      <c r="P345" s="269">
        <f t="shared" ref="P345:P376" si="96">O345*H345</f>
        <v>0</v>
      </c>
      <c r="Q345" s="269">
        <v>0</v>
      </c>
      <c r="R345" s="269">
        <f t="shared" ref="R345:R376" si="97">Q345*H345</f>
        <v>0</v>
      </c>
      <c r="S345" s="269">
        <v>0</v>
      </c>
      <c r="T345" s="270">
        <f t="shared" ref="T345:T376" si="98">S345*H345</f>
        <v>0</v>
      </c>
      <c r="AR345" s="271" t="s">
        <v>495</v>
      </c>
      <c r="AT345" s="271" t="s">
        <v>368</v>
      </c>
      <c r="AU345" s="271" t="s">
        <v>90</v>
      </c>
      <c r="AY345" s="53" t="s">
        <v>366</v>
      </c>
      <c r="BE345" s="179">
        <f t="shared" ref="BE345:BE376" si="99">IF(N345="základná",J345,0)</f>
        <v>0</v>
      </c>
      <c r="BF345" s="179">
        <f t="shared" ref="BF345:BF376" si="100">IF(N345="znížená",J345,0)</f>
        <v>0</v>
      </c>
      <c r="BG345" s="179">
        <f t="shared" ref="BG345:BG376" si="101">IF(N345="zákl. prenesená",J345,0)</f>
        <v>0</v>
      </c>
      <c r="BH345" s="179">
        <f t="shared" ref="BH345:BH376" si="102">IF(N345="zníž. prenesená",J345,0)</f>
        <v>0</v>
      </c>
      <c r="BI345" s="179">
        <f t="shared" ref="BI345:BI376" si="103">IF(N345="nulová",J345,0)</f>
        <v>0</v>
      </c>
      <c r="BJ345" s="53" t="s">
        <v>90</v>
      </c>
      <c r="BK345" s="179">
        <f t="shared" ref="BK345:BK376" si="104">ROUND(I345*H345,2)</f>
        <v>0</v>
      </c>
      <c r="BL345" s="53" t="s">
        <v>495</v>
      </c>
      <c r="BM345" s="271" t="s">
        <v>4465</v>
      </c>
    </row>
    <row r="346" spans="2:65" s="74" customFormat="1" ht="37.9" customHeight="1">
      <c r="B346" s="73"/>
      <c r="C346" s="300" t="s">
        <v>2723</v>
      </c>
      <c r="D346" s="300" t="s">
        <v>621</v>
      </c>
      <c r="E346" s="301" t="s">
        <v>8020</v>
      </c>
      <c r="F346" s="302" t="s">
        <v>8021</v>
      </c>
      <c r="G346" s="303" t="s">
        <v>630</v>
      </c>
      <c r="H346" s="304">
        <v>21</v>
      </c>
      <c r="I346" s="28"/>
      <c r="J346" s="306">
        <f t="shared" si="95"/>
        <v>0</v>
      </c>
      <c r="K346" s="307"/>
      <c r="L346" s="308"/>
      <c r="M346" s="29" t="s">
        <v>1</v>
      </c>
      <c r="N346" s="310" t="s">
        <v>43</v>
      </c>
      <c r="P346" s="269">
        <f t="shared" si="96"/>
        <v>0</v>
      </c>
      <c r="Q346" s="269">
        <v>0</v>
      </c>
      <c r="R346" s="269">
        <f t="shared" si="97"/>
        <v>0</v>
      </c>
      <c r="S346" s="269">
        <v>0</v>
      </c>
      <c r="T346" s="270">
        <f t="shared" si="98"/>
        <v>0</v>
      </c>
      <c r="AR346" s="271" t="s">
        <v>608</v>
      </c>
      <c r="AT346" s="271" t="s">
        <v>621</v>
      </c>
      <c r="AU346" s="271" t="s">
        <v>90</v>
      </c>
      <c r="AY346" s="53" t="s">
        <v>366</v>
      </c>
      <c r="BE346" s="179">
        <f t="shared" si="99"/>
        <v>0</v>
      </c>
      <c r="BF346" s="179">
        <f t="shared" si="100"/>
        <v>0</v>
      </c>
      <c r="BG346" s="179">
        <f t="shared" si="101"/>
        <v>0</v>
      </c>
      <c r="BH346" s="179">
        <f t="shared" si="102"/>
        <v>0</v>
      </c>
      <c r="BI346" s="179">
        <f t="shared" si="103"/>
        <v>0</v>
      </c>
      <c r="BJ346" s="53" t="s">
        <v>90</v>
      </c>
      <c r="BK346" s="179">
        <f t="shared" si="104"/>
        <v>0</v>
      </c>
      <c r="BL346" s="53" t="s">
        <v>495</v>
      </c>
      <c r="BM346" s="271" t="s">
        <v>4475</v>
      </c>
    </row>
    <row r="347" spans="2:65" s="74" customFormat="1" ht="16.5" customHeight="1">
      <c r="B347" s="73"/>
      <c r="C347" s="260" t="s">
        <v>2729</v>
      </c>
      <c r="D347" s="260" t="s">
        <v>368</v>
      </c>
      <c r="E347" s="261" t="s">
        <v>8022</v>
      </c>
      <c r="F347" s="262" t="s">
        <v>8023</v>
      </c>
      <c r="G347" s="263" t="s">
        <v>630</v>
      </c>
      <c r="H347" s="264">
        <v>21</v>
      </c>
      <c r="I347" s="26"/>
      <c r="J347" s="266">
        <f t="shared" si="95"/>
        <v>0</v>
      </c>
      <c r="K347" s="267"/>
      <c r="L347" s="73"/>
      <c r="M347" s="27" t="s">
        <v>1</v>
      </c>
      <c r="N347" s="233" t="s">
        <v>43</v>
      </c>
      <c r="P347" s="269">
        <f t="shared" si="96"/>
        <v>0</v>
      </c>
      <c r="Q347" s="269">
        <v>0</v>
      </c>
      <c r="R347" s="269">
        <f t="shared" si="97"/>
        <v>0</v>
      </c>
      <c r="S347" s="269">
        <v>0</v>
      </c>
      <c r="T347" s="270">
        <f t="shared" si="98"/>
        <v>0</v>
      </c>
      <c r="AR347" s="271" t="s">
        <v>495</v>
      </c>
      <c r="AT347" s="271" t="s">
        <v>368</v>
      </c>
      <c r="AU347" s="271" t="s">
        <v>90</v>
      </c>
      <c r="AY347" s="53" t="s">
        <v>366</v>
      </c>
      <c r="BE347" s="179">
        <f t="shared" si="99"/>
        <v>0</v>
      </c>
      <c r="BF347" s="179">
        <f t="shared" si="100"/>
        <v>0</v>
      </c>
      <c r="BG347" s="179">
        <f t="shared" si="101"/>
        <v>0</v>
      </c>
      <c r="BH347" s="179">
        <f t="shared" si="102"/>
        <v>0</v>
      </c>
      <c r="BI347" s="179">
        <f t="shared" si="103"/>
        <v>0</v>
      </c>
      <c r="BJ347" s="53" t="s">
        <v>90</v>
      </c>
      <c r="BK347" s="179">
        <f t="shared" si="104"/>
        <v>0</v>
      </c>
      <c r="BL347" s="53" t="s">
        <v>495</v>
      </c>
      <c r="BM347" s="271" t="s">
        <v>4484</v>
      </c>
    </row>
    <row r="348" spans="2:65" s="74" customFormat="1" ht="24.2" customHeight="1">
      <c r="B348" s="73"/>
      <c r="C348" s="300" t="s">
        <v>1378</v>
      </c>
      <c r="D348" s="300" t="s">
        <v>621</v>
      </c>
      <c r="E348" s="301" t="s">
        <v>8024</v>
      </c>
      <c r="F348" s="302" t="s">
        <v>8025</v>
      </c>
      <c r="G348" s="303" t="s">
        <v>630</v>
      </c>
      <c r="H348" s="304">
        <v>16</v>
      </c>
      <c r="I348" s="28"/>
      <c r="J348" s="306">
        <f t="shared" si="95"/>
        <v>0</v>
      </c>
      <c r="K348" s="307"/>
      <c r="L348" s="308"/>
      <c r="M348" s="29" t="s">
        <v>1</v>
      </c>
      <c r="N348" s="310" t="s">
        <v>43</v>
      </c>
      <c r="P348" s="269">
        <f t="shared" si="96"/>
        <v>0</v>
      </c>
      <c r="Q348" s="269">
        <v>0</v>
      </c>
      <c r="R348" s="269">
        <f t="shared" si="97"/>
        <v>0</v>
      </c>
      <c r="S348" s="269">
        <v>0</v>
      </c>
      <c r="T348" s="270">
        <f t="shared" si="98"/>
        <v>0</v>
      </c>
      <c r="AR348" s="271" t="s">
        <v>608</v>
      </c>
      <c r="AT348" s="271" t="s">
        <v>621</v>
      </c>
      <c r="AU348" s="271" t="s">
        <v>90</v>
      </c>
      <c r="AY348" s="53" t="s">
        <v>366</v>
      </c>
      <c r="BE348" s="179">
        <f t="shared" si="99"/>
        <v>0</v>
      </c>
      <c r="BF348" s="179">
        <f t="shared" si="100"/>
        <v>0</v>
      </c>
      <c r="BG348" s="179">
        <f t="shared" si="101"/>
        <v>0</v>
      </c>
      <c r="BH348" s="179">
        <f t="shared" si="102"/>
        <v>0</v>
      </c>
      <c r="BI348" s="179">
        <f t="shared" si="103"/>
        <v>0</v>
      </c>
      <c r="BJ348" s="53" t="s">
        <v>90</v>
      </c>
      <c r="BK348" s="179">
        <f t="shared" si="104"/>
        <v>0</v>
      </c>
      <c r="BL348" s="53" t="s">
        <v>495</v>
      </c>
      <c r="BM348" s="271" t="s">
        <v>4493</v>
      </c>
    </row>
    <row r="349" spans="2:65" s="74" customFormat="1" ht="37.9" customHeight="1">
      <c r="B349" s="73"/>
      <c r="C349" s="300" t="s">
        <v>2749</v>
      </c>
      <c r="D349" s="300" t="s">
        <v>621</v>
      </c>
      <c r="E349" s="301" t="s">
        <v>8026</v>
      </c>
      <c r="F349" s="302" t="s">
        <v>8027</v>
      </c>
      <c r="G349" s="303" t="s">
        <v>630</v>
      </c>
      <c r="H349" s="304">
        <v>16</v>
      </c>
      <c r="I349" s="28"/>
      <c r="J349" s="306">
        <f t="shared" si="95"/>
        <v>0</v>
      </c>
      <c r="K349" s="307"/>
      <c r="L349" s="308"/>
      <c r="M349" s="29" t="s">
        <v>1</v>
      </c>
      <c r="N349" s="310" t="s">
        <v>43</v>
      </c>
      <c r="P349" s="269">
        <f t="shared" si="96"/>
        <v>0</v>
      </c>
      <c r="Q349" s="269">
        <v>0</v>
      </c>
      <c r="R349" s="269">
        <f t="shared" si="97"/>
        <v>0</v>
      </c>
      <c r="S349" s="269">
        <v>0</v>
      </c>
      <c r="T349" s="270">
        <f t="shared" si="98"/>
        <v>0</v>
      </c>
      <c r="AR349" s="271" t="s">
        <v>608</v>
      </c>
      <c r="AT349" s="271" t="s">
        <v>621</v>
      </c>
      <c r="AU349" s="271" t="s">
        <v>90</v>
      </c>
      <c r="AY349" s="53" t="s">
        <v>366</v>
      </c>
      <c r="BE349" s="179">
        <f t="shared" si="99"/>
        <v>0</v>
      </c>
      <c r="BF349" s="179">
        <f t="shared" si="100"/>
        <v>0</v>
      </c>
      <c r="BG349" s="179">
        <f t="shared" si="101"/>
        <v>0</v>
      </c>
      <c r="BH349" s="179">
        <f t="shared" si="102"/>
        <v>0</v>
      </c>
      <c r="BI349" s="179">
        <f t="shared" si="103"/>
        <v>0</v>
      </c>
      <c r="BJ349" s="53" t="s">
        <v>90</v>
      </c>
      <c r="BK349" s="179">
        <f t="shared" si="104"/>
        <v>0</v>
      </c>
      <c r="BL349" s="53" t="s">
        <v>495</v>
      </c>
      <c r="BM349" s="271" t="s">
        <v>4507</v>
      </c>
    </row>
    <row r="350" spans="2:65" s="74" customFormat="1" ht="24.2" customHeight="1">
      <c r="B350" s="73"/>
      <c r="C350" s="260" t="s">
        <v>2754</v>
      </c>
      <c r="D350" s="260" t="s">
        <v>368</v>
      </c>
      <c r="E350" s="261" t="s">
        <v>8028</v>
      </c>
      <c r="F350" s="262" t="s">
        <v>8029</v>
      </c>
      <c r="G350" s="263" t="s">
        <v>630</v>
      </c>
      <c r="H350" s="264">
        <v>21</v>
      </c>
      <c r="I350" s="26"/>
      <c r="J350" s="266">
        <f t="shared" si="95"/>
        <v>0</v>
      </c>
      <c r="K350" s="267"/>
      <c r="L350" s="73"/>
      <c r="M350" s="27" t="s">
        <v>1</v>
      </c>
      <c r="N350" s="233" t="s">
        <v>43</v>
      </c>
      <c r="P350" s="269">
        <f t="shared" si="96"/>
        <v>0</v>
      </c>
      <c r="Q350" s="269">
        <v>0</v>
      </c>
      <c r="R350" s="269">
        <f t="shared" si="97"/>
        <v>0</v>
      </c>
      <c r="S350" s="269">
        <v>0</v>
      </c>
      <c r="T350" s="270">
        <f t="shared" si="98"/>
        <v>0</v>
      </c>
      <c r="AR350" s="271" t="s">
        <v>495</v>
      </c>
      <c r="AT350" s="271" t="s">
        <v>368</v>
      </c>
      <c r="AU350" s="271" t="s">
        <v>90</v>
      </c>
      <c r="AY350" s="53" t="s">
        <v>366</v>
      </c>
      <c r="BE350" s="179">
        <f t="shared" si="99"/>
        <v>0</v>
      </c>
      <c r="BF350" s="179">
        <f t="shared" si="100"/>
        <v>0</v>
      </c>
      <c r="BG350" s="179">
        <f t="shared" si="101"/>
        <v>0</v>
      </c>
      <c r="BH350" s="179">
        <f t="shared" si="102"/>
        <v>0</v>
      </c>
      <c r="BI350" s="179">
        <f t="shared" si="103"/>
        <v>0</v>
      </c>
      <c r="BJ350" s="53" t="s">
        <v>90</v>
      </c>
      <c r="BK350" s="179">
        <f t="shared" si="104"/>
        <v>0</v>
      </c>
      <c r="BL350" s="53" t="s">
        <v>495</v>
      </c>
      <c r="BM350" s="271" t="s">
        <v>4519</v>
      </c>
    </row>
    <row r="351" spans="2:65" s="74" customFormat="1" ht="33" customHeight="1">
      <c r="B351" s="73"/>
      <c r="C351" s="300" t="s">
        <v>2765</v>
      </c>
      <c r="D351" s="300" t="s">
        <v>621</v>
      </c>
      <c r="E351" s="301" t="s">
        <v>8030</v>
      </c>
      <c r="F351" s="302" t="s">
        <v>8031</v>
      </c>
      <c r="G351" s="303" t="s">
        <v>630</v>
      </c>
      <c r="H351" s="304">
        <v>5</v>
      </c>
      <c r="I351" s="28"/>
      <c r="J351" s="306">
        <f t="shared" si="95"/>
        <v>0</v>
      </c>
      <c r="K351" s="307"/>
      <c r="L351" s="308"/>
      <c r="M351" s="29" t="s">
        <v>1</v>
      </c>
      <c r="N351" s="310" t="s">
        <v>43</v>
      </c>
      <c r="P351" s="269">
        <f t="shared" si="96"/>
        <v>0</v>
      </c>
      <c r="Q351" s="269">
        <v>0</v>
      </c>
      <c r="R351" s="269">
        <f t="shared" si="97"/>
        <v>0</v>
      </c>
      <c r="S351" s="269">
        <v>0</v>
      </c>
      <c r="T351" s="270">
        <f t="shared" si="98"/>
        <v>0</v>
      </c>
      <c r="AR351" s="271" t="s">
        <v>608</v>
      </c>
      <c r="AT351" s="271" t="s">
        <v>621</v>
      </c>
      <c r="AU351" s="271" t="s">
        <v>90</v>
      </c>
      <c r="AY351" s="53" t="s">
        <v>366</v>
      </c>
      <c r="BE351" s="179">
        <f t="shared" si="99"/>
        <v>0</v>
      </c>
      <c r="BF351" s="179">
        <f t="shared" si="100"/>
        <v>0</v>
      </c>
      <c r="BG351" s="179">
        <f t="shared" si="101"/>
        <v>0</v>
      </c>
      <c r="BH351" s="179">
        <f t="shared" si="102"/>
        <v>0</v>
      </c>
      <c r="BI351" s="179">
        <f t="shared" si="103"/>
        <v>0</v>
      </c>
      <c r="BJ351" s="53" t="s">
        <v>90</v>
      </c>
      <c r="BK351" s="179">
        <f t="shared" si="104"/>
        <v>0</v>
      </c>
      <c r="BL351" s="53" t="s">
        <v>495</v>
      </c>
      <c r="BM351" s="271" t="s">
        <v>4528</v>
      </c>
    </row>
    <row r="352" spans="2:65" s="74" customFormat="1" ht="44.25" customHeight="1">
      <c r="B352" s="73"/>
      <c r="C352" s="300" t="s">
        <v>2770</v>
      </c>
      <c r="D352" s="300" t="s">
        <v>621</v>
      </c>
      <c r="E352" s="301" t="s">
        <v>8032</v>
      </c>
      <c r="F352" s="302" t="s">
        <v>8033</v>
      </c>
      <c r="G352" s="303" t="s">
        <v>630</v>
      </c>
      <c r="H352" s="304">
        <v>5</v>
      </c>
      <c r="I352" s="28"/>
      <c r="J352" s="306">
        <f t="shared" si="95"/>
        <v>0</v>
      </c>
      <c r="K352" s="307"/>
      <c r="L352" s="308"/>
      <c r="M352" s="29" t="s">
        <v>1</v>
      </c>
      <c r="N352" s="310" t="s">
        <v>43</v>
      </c>
      <c r="P352" s="269">
        <f t="shared" si="96"/>
        <v>0</v>
      </c>
      <c r="Q352" s="269">
        <v>0</v>
      </c>
      <c r="R352" s="269">
        <f t="shared" si="97"/>
        <v>0</v>
      </c>
      <c r="S352" s="269">
        <v>0</v>
      </c>
      <c r="T352" s="270">
        <f t="shared" si="98"/>
        <v>0</v>
      </c>
      <c r="AR352" s="271" t="s">
        <v>608</v>
      </c>
      <c r="AT352" s="271" t="s">
        <v>621</v>
      </c>
      <c r="AU352" s="271" t="s">
        <v>90</v>
      </c>
      <c r="AY352" s="53" t="s">
        <v>366</v>
      </c>
      <c r="BE352" s="179">
        <f t="shared" si="99"/>
        <v>0</v>
      </c>
      <c r="BF352" s="179">
        <f t="shared" si="100"/>
        <v>0</v>
      </c>
      <c r="BG352" s="179">
        <f t="shared" si="101"/>
        <v>0</v>
      </c>
      <c r="BH352" s="179">
        <f t="shared" si="102"/>
        <v>0</v>
      </c>
      <c r="BI352" s="179">
        <f t="shared" si="103"/>
        <v>0</v>
      </c>
      <c r="BJ352" s="53" t="s">
        <v>90</v>
      </c>
      <c r="BK352" s="179">
        <f t="shared" si="104"/>
        <v>0</v>
      </c>
      <c r="BL352" s="53" t="s">
        <v>495</v>
      </c>
      <c r="BM352" s="271" t="s">
        <v>4537</v>
      </c>
    </row>
    <row r="353" spans="2:65" s="74" customFormat="1" ht="49.15" customHeight="1">
      <c r="B353" s="73"/>
      <c r="C353" s="300" t="s">
        <v>2777</v>
      </c>
      <c r="D353" s="300" t="s">
        <v>621</v>
      </c>
      <c r="E353" s="301" t="s">
        <v>8034</v>
      </c>
      <c r="F353" s="302" t="s">
        <v>8035</v>
      </c>
      <c r="G353" s="303" t="s">
        <v>630</v>
      </c>
      <c r="H353" s="304">
        <v>13</v>
      </c>
      <c r="I353" s="28"/>
      <c r="J353" s="306">
        <f t="shared" si="95"/>
        <v>0</v>
      </c>
      <c r="K353" s="307"/>
      <c r="L353" s="308"/>
      <c r="M353" s="29" t="s">
        <v>1</v>
      </c>
      <c r="N353" s="310" t="s">
        <v>43</v>
      </c>
      <c r="P353" s="269">
        <f t="shared" si="96"/>
        <v>0</v>
      </c>
      <c r="Q353" s="269">
        <v>0</v>
      </c>
      <c r="R353" s="269">
        <f t="shared" si="97"/>
        <v>0</v>
      </c>
      <c r="S353" s="269">
        <v>0</v>
      </c>
      <c r="T353" s="270">
        <f t="shared" si="98"/>
        <v>0</v>
      </c>
      <c r="AR353" s="271" t="s">
        <v>608</v>
      </c>
      <c r="AT353" s="271" t="s">
        <v>621</v>
      </c>
      <c r="AU353" s="271" t="s">
        <v>90</v>
      </c>
      <c r="AY353" s="53" t="s">
        <v>366</v>
      </c>
      <c r="BE353" s="179">
        <f t="shared" si="99"/>
        <v>0</v>
      </c>
      <c r="BF353" s="179">
        <f t="shared" si="100"/>
        <v>0</v>
      </c>
      <c r="BG353" s="179">
        <f t="shared" si="101"/>
        <v>0</v>
      </c>
      <c r="BH353" s="179">
        <f t="shared" si="102"/>
        <v>0</v>
      </c>
      <c r="BI353" s="179">
        <f t="shared" si="103"/>
        <v>0</v>
      </c>
      <c r="BJ353" s="53" t="s">
        <v>90</v>
      </c>
      <c r="BK353" s="179">
        <f t="shared" si="104"/>
        <v>0</v>
      </c>
      <c r="BL353" s="53" t="s">
        <v>495</v>
      </c>
      <c r="BM353" s="271" t="s">
        <v>4559</v>
      </c>
    </row>
    <row r="354" spans="2:65" s="74" customFormat="1" ht="37.9" customHeight="1">
      <c r="B354" s="73"/>
      <c r="C354" s="300" t="s">
        <v>2782</v>
      </c>
      <c r="D354" s="300" t="s">
        <v>621</v>
      </c>
      <c r="E354" s="301" t="s">
        <v>8036</v>
      </c>
      <c r="F354" s="302" t="s">
        <v>8037</v>
      </c>
      <c r="G354" s="303" t="s">
        <v>630</v>
      </c>
      <c r="H354" s="304">
        <v>4</v>
      </c>
      <c r="I354" s="28"/>
      <c r="J354" s="306">
        <f t="shared" si="95"/>
        <v>0</v>
      </c>
      <c r="K354" s="307"/>
      <c r="L354" s="308"/>
      <c r="M354" s="29" t="s">
        <v>1</v>
      </c>
      <c r="N354" s="310" t="s">
        <v>43</v>
      </c>
      <c r="P354" s="269">
        <f t="shared" si="96"/>
        <v>0</v>
      </c>
      <c r="Q354" s="269">
        <v>0</v>
      </c>
      <c r="R354" s="269">
        <f t="shared" si="97"/>
        <v>0</v>
      </c>
      <c r="S354" s="269">
        <v>0</v>
      </c>
      <c r="T354" s="270">
        <f t="shared" si="98"/>
        <v>0</v>
      </c>
      <c r="AR354" s="271" t="s">
        <v>608</v>
      </c>
      <c r="AT354" s="271" t="s">
        <v>621</v>
      </c>
      <c r="AU354" s="271" t="s">
        <v>90</v>
      </c>
      <c r="AY354" s="53" t="s">
        <v>366</v>
      </c>
      <c r="BE354" s="179">
        <f t="shared" si="99"/>
        <v>0</v>
      </c>
      <c r="BF354" s="179">
        <f t="shared" si="100"/>
        <v>0</v>
      </c>
      <c r="BG354" s="179">
        <f t="shared" si="101"/>
        <v>0</v>
      </c>
      <c r="BH354" s="179">
        <f t="shared" si="102"/>
        <v>0</v>
      </c>
      <c r="BI354" s="179">
        <f t="shared" si="103"/>
        <v>0</v>
      </c>
      <c r="BJ354" s="53" t="s">
        <v>90</v>
      </c>
      <c r="BK354" s="179">
        <f t="shared" si="104"/>
        <v>0</v>
      </c>
      <c r="BL354" s="53" t="s">
        <v>495</v>
      </c>
      <c r="BM354" s="271" t="s">
        <v>4606</v>
      </c>
    </row>
    <row r="355" spans="2:65" s="74" customFormat="1" ht="49.15" customHeight="1">
      <c r="B355" s="73"/>
      <c r="C355" s="300" t="s">
        <v>2789</v>
      </c>
      <c r="D355" s="300" t="s">
        <v>621</v>
      </c>
      <c r="E355" s="301" t="s">
        <v>8038</v>
      </c>
      <c r="F355" s="302" t="s">
        <v>8039</v>
      </c>
      <c r="G355" s="303" t="s">
        <v>630</v>
      </c>
      <c r="H355" s="304">
        <v>4</v>
      </c>
      <c r="I355" s="28"/>
      <c r="J355" s="306">
        <f t="shared" si="95"/>
        <v>0</v>
      </c>
      <c r="K355" s="307"/>
      <c r="L355" s="308"/>
      <c r="M355" s="29" t="s">
        <v>1</v>
      </c>
      <c r="N355" s="310" t="s">
        <v>43</v>
      </c>
      <c r="P355" s="269">
        <f t="shared" si="96"/>
        <v>0</v>
      </c>
      <c r="Q355" s="269">
        <v>0</v>
      </c>
      <c r="R355" s="269">
        <f t="shared" si="97"/>
        <v>0</v>
      </c>
      <c r="S355" s="269">
        <v>0</v>
      </c>
      <c r="T355" s="270">
        <f t="shared" si="98"/>
        <v>0</v>
      </c>
      <c r="AR355" s="271" t="s">
        <v>608</v>
      </c>
      <c r="AT355" s="271" t="s">
        <v>621</v>
      </c>
      <c r="AU355" s="271" t="s">
        <v>90</v>
      </c>
      <c r="AY355" s="53" t="s">
        <v>366</v>
      </c>
      <c r="BE355" s="179">
        <f t="shared" si="99"/>
        <v>0</v>
      </c>
      <c r="BF355" s="179">
        <f t="shared" si="100"/>
        <v>0</v>
      </c>
      <c r="BG355" s="179">
        <f t="shared" si="101"/>
        <v>0</v>
      </c>
      <c r="BH355" s="179">
        <f t="shared" si="102"/>
        <v>0</v>
      </c>
      <c r="BI355" s="179">
        <f t="shared" si="103"/>
        <v>0</v>
      </c>
      <c r="BJ355" s="53" t="s">
        <v>90</v>
      </c>
      <c r="BK355" s="179">
        <f t="shared" si="104"/>
        <v>0</v>
      </c>
      <c r="BL355" s="53" t="s">
        <v>495</v>
      </c>
      <c r="BM355" s="271" t="s">
        <v>4638</v>
      </c>
    </row>
    <row r="356" spans="2:65" s="74" customFormat="1" ht="16.5" customHeight="1">
      <c r="B356" s="73"/>
      <c r="C356" s="300" t="s">
        <v>2793</v>
      </c>
      <c r="D356" s="300" t="s">
        <v>621</v>
      </c>
      <c r="E356" s="301" t="s">
        <v>8040</v>
      </c>
      <c r="F356" s="302" t="s">
        <v>8041</v>
      </c>
      <c r="G356" s="303" t="s">
        <v>630</v>
      </c>
      <c r="H356" s="304">
        <v>5</v>
      </c>
      <c r="I356" s="28"/>
      <c r="J356" s="306">
        <f t="shared" si="95"/>
        <v>0</v>
      </c>
      <c r="K356" s="307"/>
      <c r="L356" s="308"/>
      <c r="M356" s="29" t="s">
        <v>1</v>
      </c>
      <c r="N356" s="310" t="s">
        <v>43</v>
      </c>
      <c r="P356" s="269">
        <f t="shared" si="96"/>
        <v>0</v>
      </c>
      <c r="Q356" s="269">
        <v>0</v>
      </c>
      <c r="R356" s="269">
        <f t="shared" si="97"/>
        <v>0</v>
      </c>
      <c r="S356" s="269">
        <v>0</v>
      </c>
      <c r="T356" s="270">
        <f t="shared" si="98"/>
        <v>0</v>
      </c>
      <c r="AR356" s="271" t="s">
        <v>608</v>
      </c>
      <c r="AT356" s="271" t="s">
        <v>621</v>
      </c>
      <c r="AU356" s="271" t="s">
        <v>90</v>
      </c>
      <c r="AY356" s="53" t="s">
        <v>366</v>
      </c>
      <c r="BE356" s="179">
        <f t="shared" si="99"/>
        <v>0</v>
      </c>
      <c r="BF356" s="179">
        <f t="shared" si="100"/>
        <v>0</v>
      </c>
      <c r="BG356" s="179">
        <f t="shared" si="101"/>
        <v>0</v>
      </c>
      <c r="BH356" s="179">
        <f t="shared" si="102"/>
        <v>0</v>
      </c>
      <c r="BI356" s="179">
        <f t="shared" si="103"/>
        <v>0</v>
      </c>
      <c r="BJ356" s="53" t="s">
        <v>90</v>
      </c>
      <c r="BK356" s="179">
        <f t="shared" si="104"/>
        <v>0</v>
      </c>
      <c r="BL356" s="53" t="s">
        <v>495</v>
      </c>
      <c r="BM356" s="271" t="s">
        <v>4665</v>
      </c>
    </row>
    <row r="357" spans="2:65" s="74" customFormat="1" ht="24.2" customHeight="1">
      <c r="B357" s="73"/>
      <c r="C357" s="260" t="s">
        <v>2799</v>
      </c>
      <c r="D357" s="260" t="s">
        <v>368</v>
      </c>
      <c r="E357" s="261" t="s">
        <v>8042</v>
      </c>
      <c r="F357" s="262" t="s">
        <v>8043</v>
      </c>
      <c r="G357" s="263" t="s">
        <v>630</v>
      </c>
      <c r="H357" s="264">
        <v>11</v>
      </c>
      <c r="I357" s="26"/>
      <c r="J357" s="266">
        <f t="shared" si="95"/>
        <v>0</v>
      </c>
      <c r="K357" s="267"/>
      <c r="L357" s="73"/>
      <c r="M357" s="27" t="s">
        <v>1</v>
      </c>
      <c r="N357" s="233" t="s">
        <v>43</v>
      </c>
      <c r="P357" s="269">
        <f t="shared" si="96"/>
        <v>0</v>
      </c>
      <c r="Q357" s="269">
        <v>0</v>
      </c>
      <c r="R357" s="269">
        <f t="shared" si="97"/>
        <v>0</v>
      </c>
      <c r="S357" s="269">
        <v>0</v>
      </c>
      <c r="T357" s="270">
        <f t="shared" si="98"/>
        <v>0</v>
      </c>
      <c r="AR357" s="271" t="s">
        <v>495</v>
      </c>
      <c r="AT357" s="271" t="s">
        <v>368</v>
      </c>
      <c r="AU357" s="271" t="s">
        <v>90</v>
      </c>
      <c r="AY357" s="53" t="s">
        <v>366</v>
      </c>
      <c r="BE357" s="179">
        <f t="shared" si="99"/>
        <v>0</v>
      </c>
      <c r="BF357" s="179">
        <f t="shared" si="100"/>
        <v>0</v>
      </c>
      <c r="BG357" s="179">
        <f t="shared" si="101"/>
        <v>0</v>
      </c>
      <c r="BH357" s="179">
        <f t="shared" si="102"/>
        <v>0</v>
      </c>
      <c r="BI357" s="179">
        <f t="shared" si="103"/>
        <v>0</v>
      </c>
      <c r="BJ357" s="53" t="s">
        <v>90</v>
      </c>
      <c r="BK357" s="179">
        <f t="shared" si="104"/>
        <v>0</v>
      </c>
      <c r="BL357" s="53" t="s">
        <v>495</v>
      </c>
      <c r="BM357" s="271" t="s">
        <v>4683</v>
      </c>
    </row>
    <row r="358" spans="2:65" s="74" customFormat="1" ht="37.9" customHeight="1">
      <c r="B358" s="73"/>
      <c r="C358" s="300" t="s">
        <v>2804</v>
      </c>
      <c r="D358" s="300" t="s">
        <v>621</v>
      </c>
      <c r="E358" s="301" t="s">
        <v>8044</v>
      </c>
      <c r="F358" s="302" t="s">
        <v>8045</v>
      </c>
      <c r="G358" s="303" t="s">
        <v>630</v>
      </c>
      <c r="H358" s="304">
        <v>9</v>
      </c>
      <c r="I358" s="28"/>
      <c r="J358" s="306">
        <f t="shared" si="95"/>
        <v>0</v>
      </c>
      <c r="K358" s="307"/>
      <c r="L358" s="308"/>
      <c r="M358" s="29" t="s">
        <v>1</v>
      </c>
      <c r="N358" s="310" t="s">
        <v>43</v>
      </c>
      <c r="P358" s="269">
        <f t="shared" si="96"/>
        <v>0</v>
      </c>
      <c r="Q358" s="269">
        <v>0</v>
      </c>
      <c r="R358" s="269">
        <f t="shared" si="97"/>
        <v>0</v>
      </c>
      <c r="S358" s="269">
        <v>0</v>
      </c>
      <c r="T358" s="270">
        <f t="shared" si="98"/>
        <v>0</v>
      </c>
      <c r="AR358" s="271" t="s">
        <v>608</v>
      </c>
      <c r="AT358" s="271" t="s">
        <v>621</v>
      </c>
      <c r="AU358" s="271" t="s">
        <v>90</v>
      </c>
      <c r="AY358" s="53" t="s">
        <v>366</v>
      </c>
      <c r="BE358" s="179">
        <f t="shared" si="99"/>
        <v>0</v>
      </c>
      <c r="BF358" s="179">
        <f t="shared" si="100"/>
        <v>0</v>
      </c>
      <c r="BG358" s="179">
        <f t="shared" si="101"/>
        <v>0</v>
      </c>
      <c r="BH358" s="179">
        <f t="shared" si="102"/>
        <v>0</v>
      </c>
      <c r="BI358" s="179">
        <f t="shared" si="103"/>
        <v>0</v>
      </c>
      <c r="BJ358" s="53" t="s">
        <v>90</v>
      </c>
      <c r="BK358" s="179">
        <f t="shared" si="104"/>
        <v>0</v>
      </c>
      <c r="BL358" s="53" t="s">
        <v>495</v>
      </c>
      <c r="BM358" s="271" t="s">
        <v>4706</v>
      </c>
    </row>
    <row r="359" spans="2:65" s="74" customFormat="1" ht="24.2" customHeight="1">
      <c r="B359" s="73"/>
      <c r="C359" s="300" t="s">
        <v>2809</v>
      </c>
      <c r="D359" s="300" t="s">
        <v>621</v>
      </c>
      <c r="E359" s="301" t="s">
        <v>8046</v>
      </c>
      <c r="F359" s="302" t="s">
        <v>8047</v>
      </c>
      <c r="G359" s="303" t="s">
        <v>630</v>
      </c>
      <c r="H359" s="304">
        <v>11</v>
      </c>
      <c r="I359" s="28"/>
      <c r="J359" s="306">
        <f t="shared" si="95"/>
        <v>0</v>
      </c>
      <c r="K359" s="307"/>
      <c r="L359" s="308"/>
      <c r="M359" s="29" t="s">
        <v>1</v>
      </c>
      <c r="N359" s="310" t="s">
        <v>43</v>
      </c>
      <c r="P359" s="269">
        <f t="shared" si="96"/>
        <v>0</v>
      </c>
      <c r="Q359" s="269">
        <v>0</v>
      </c>
      <c r="R359" s="269">
        <f t="shared" si="97"/>
        <v>0</v>
      </c>
      <c r="S359" s="269">
        <v>0</v>
      </c>
      <c r="T359" s="270">
        <f t="shared" si="98"/>
        <v>0</v>
      </c>
      <c r="AR359" s="271" t="s">
        <v>608</v>
      </c>
      <c r="AT359" s="271" t="s">
        <v>621</v>
      </c>
      <c r="AU359" s="271" t="s">
        <v>90</v>
      </c>
      <c r="AY359" s="53" t="s">
        <v>366</v>
      </c>
      <c r="BE359" s="179">
        <f t="shared" si="99"/>
        <v>0</v>
      </c>
      <c r="BF359" s="179">
        <f t="shared" si="100"/>
        <v>0</v>
      </c>
      <c r="BG359" s="179">
        <f t="shared" si="101"/>
        <v>0</v>
      </c>
      <c r="BH359" s="179">
        <f t="shared" si="102"/>
        <v>0</v>
      </c>
      <c r="BI359" s="179">
        <f t="shared" si="103"/>
        <v>0</v>
      </c>
      <c r="BJ359" s="53" t="s">
        <v>90</v>
      </c>
      <c r="BK359" s="179">
        <f t="shared" si="104"/>
        <v>0</v>
      </c>
      <c r="BL359" s="53" t="s">
        <v>495</v>
      </c>
      <c r="BM359" s="271" t="s">
        <v>4721</v>
      </c>
    </row>
    <row r="360" spans="2:65" s="74" customFormat="1" ht="16.5" customHeight="1">
      <c r="B360" s="73"/>
      <c r="C360" s="300" t="s">
        <v>2814</v>
      </c>
      <c r="D360" s="300" t="s">
        <v>621</v>
      </c>
      <c r="E360" s="301" t="s">
        <v>8048</v>
      </c>
      <c r="F360" s="302" t="s">
        <v>8049</v>
      </c>
      <c r="G360" s="303" t="s">
        <v>630</v>
      </c>
      <c r="H360" s="304">
        <v>6</v>
      </c>
      <c r="I360" s="28"/>
      <c r="J360" s="306">
        <f t="shared" si="95"/>
        <v>0</v>
      </c>
      <c r="K360" s="307"/>
      <c r="L360" s="308"/>
      <c r="M360" s="29" t="s">
        <v>1</v>
      </c>
      <c r="N360" s="310" t="s">
        <v>43</v>
      </c>
      <c r="P360" s="269">
        <f t="shared" si="96"/>
        <v>0</v>
      </c>
      <c r="Q360" s="269">
        <v>0</v>
      </c>
      <c r="R360" s="269">
        <f t="shared" si="97"/>
        <v>0</v>
      </c>
      <c r="S360" s="269">
        <v>0</v>
      </c>
      <c r="T360" s="270">
        <f t="shared" si="98"/>
        <v>0</v>
      </c>
      <c r="AR360" s="271" t="s">
        <v>608</v>
      </c>
      <c r="AT360" s="271" t="s">
        <v>621</v>
      </c>
      <c r="AU360" s="271" t="s">
        <v>90</v>
      </c>
      <c r="AY360" s="53" t="s">
        <v>366</v>
      </c>
      <c r="BE360" s="179">
        <f t="shared" si="99"/>
        <v>0</v>
      </c>
      <c r="BF360" s="179">
        <f t="shared" si="100"/>
        <v>0</v>
      </c>
      <c r="BG360" s="179">
        <f t="shared" si="101"/>
        <v>0</v>
      </c>
      <c r="BH360" s="179">
        <f t="shared" si="102"/>
        <v>0</v>
      </c>
      <c r="BI360" s="179">
        <f t="shared" si="103"/>
        <v>0</v>
      </c>
      <c r="BJ360" s="53" t="s">
        <v>90</v>
      </c>
      <c r="BK360" s="179">
        <f t="shared" si="104"/>
        <v>0</v>
      </c>
      <c r="BL360" s="53" t="s">
        <v>495</v>
      </c>
      <c r="BM360" s="271" t="s">
        <v>4739</v>
      </c>
    </row>
    <row r="361" spans="2:65" s="74" customFormat="1" ht="16.5" customHeight="1">
      <c r="B361" s="73"/>
      <c r="C361" s="260" t="s">
        <v>2819</v>
      </c>
      <c r="D361" s="260" t="s">
        <v>368</v>
      </c>
      <c r="E361" s="261" t="s">
        <v>8050</v>
      </c>
      <c r="F361" s="262" t="s">
        <v>8051</v>
      </c>
      <c r="G361" s="263" t="s">
        <v>630</v>
      </c>
      <c r="H361" s="264">
        <v>11</v>
      </c>
      <c r="I361" s="26"/>
      <c r="J361" s="266">
        <f t="shared" si="95"/>
        <v>0</v>
      </c>
      <c r="K361" s="267"/>
      <c r="L361" s="73"/>
      <c r="M361" s="27" t="s">
        <v>1</v>
      </c>
      <c r="N361" s="233" t="s">
        <v>43</v>
      </c>
      <c r="P361" s="269">
        <f t="shared" si="96"/>
        <v>0</v>
      </c>
      <c r="Q361" s="269">
        <v>0</v>
      </c>
      <c r="R361" s="269">
        <f t="shared" si="97"/>
        <v>0</v>
      </c>
      <c r="S361" s="269">
        <v>0</v>
      </c>
      <c r="T361" s="270">
        <f t="shared" si="98"/>
        <v>0</v>
      </c>
      <c r="AR361" s="271" t="s">
        <v>495</v>
      </c>
      <c r="AT361" s="271" t="s">
        <v>368</v>
      </c>
      <c r="AU361" s="271" t="s">
        <v>90</v>
      </c>
      <c r="AY361" s="53" t="s">
        <v>366</v>
      </c>
      <c r="BE361" s="179">
        <f t="shared" si="99"/>
        <v>0</v>
      </c>
      <c r="BF361" s="179">
        <f t="shared" si="100"/>
        <v>0</v>
      </c>
      <c r="BG361" s="179">
        <f t="shared" si="101"/>
        <v>0</v>
      </c>
      <c r="BH361" s="179">
        <f t="shared" si="102"/>
        <v>0</v>
      </c>
      <c r="BI361" s="179">
        <f t="shared" si="103"/>
        <v>0</v>
      </c>
      <c r="BJ361" s="53" t="s">
        <v>90</v>
      </c>
      <c r="BK361" s="179">
        <f t="shared" si="104"/>
        <v>0</v>
      </c>
      <c r="BL361" s="53" t="s">
        <v>495</v>
      </c>
      <c r="BM361" s="271" t="s">
        <v>4761</v>
      </c>
    </row>
    <row r="362" spans="2:65" s="74" customFormat="1" ht="24.2" customHeight="1">
      <c r="B362" s="73"/>
      <c r="C362" s="260" t="s">
        <v>2823</v>
      </c>
      <c r="D362" s="260" t="s">
        <v>368</v>
      </c>
      <c r="E362" s="261" t="s">
        <v>8052</v>
      </c>
      <c r="F362" s="262" t="s">
        <v>8053</v>
      </c>
      <c r="G362" s="263" t="s">
        <v>630</v>
      </c>
      <c r="H362" s="264">
        <v>12</v>
      </c>
      <c r="I362" s="26"/>
      <c r="J362" s="266">
        <f t="shared" si="95"/>
        <v>0</v>
      </c>
      <c r="K362" s="267"/>
      <c r="L362" s="73"/>
      <c r="M362" s="27" t="s">
        <v>1</v>
      </c>
      <c r="N362" s="233" t="s">
        <v>43</v>
      </c>
      <c r="P362" s="269">
        <f t="shared" si="96"/>
        <v>0</v>
      </c>
      <c r="Q362" s="269">
        <v>0</v>
      </c>
      <c r="R362" s="269">
        <f t="shared" si="97"/>
        <v>0</v>
      </c>
      <c r="S362" s="269">
        <v>0</v>
      </c>
      <c r="T362" s="270">
        <f t="shared" si="98"/>
        <v>0</v>
      </c>
      <c r="AR362" s="271" t="s">
        <v>495</v>
      </c>
      <c r="AT362" s="271" t="s">
        <v>368</v>
      </c>
      <c r="AU362" s="271" t="s">
        <v>90</v>
      </c>
      <c r="AY362" s="53" t="s">
        <v>366</v>
      </c>
      <c r="BE362" s="179">
        <f t="shared" si="99"/>
        <v>0</v>
      </c>
      <c r="BF362" s="179">
        <f t="shared" si="100"/>
        <v>0</v>
      </c>
      <c r="BG362" s="179">
        <f t="shared" si="101"/>
        <v>0</v>
      </c>
      <c r="BH362" s="179">
        <f t="shared" si="102"/>
        <v>0</v>
      </c>
      <c r="BI362" s="179">
        <f t="shared" si="103"/>
        <v>0</v>
      </c>
      <c r="BJ362" s="53" t="s">
        <v>90</v>
      </c>
      <c r="BK362" s="179">
        <f t="shared" si="104"/>
        <v>0</v>
      </c>
      <c r="BL362" s="53" t="s">
        <v>495</v>
      </c>
      <c r="BM362" s="271" t="s">
        <v>4774</v>
      </c>
    </row>
    <row r="363" spans="2:65" s="74" customFormat="1" ht="21.75" customHeight="1">
      <c r="B363" s="73"/>
      <c r="C363" s="300" t="s">
        <v>2827</v>
      </c>
      <c r="D363" s="300" t="s">
        <v>621</v>
      </c>
      <c r="E363" s="301" t="s">
        <v>8054</v>
      </c>
      <c r="F363" s="302" t="s">
        <v>8055</v>
      </c>
      <c r="G363" s="303" t="s">
        <v>630</v>
      </c>
      <c r="H363" s="304">
        <v>3</v>
      </c>
      <c r="I363" s="28"/>
      <c r="J363" s="306">
        <f t="shared" si="95"/>
        <v>0</v>
      </c>
      <c r="K363" s="307"/>
      <c r="L363" s="308"/>
      <c r="M363" s="29" t="s">
        <v>1</v>
      </c>
      <c r="N363" s="310" t="s">
        <v>43</v>
      </c>
      <c r="P363" s="269">
        <f t="shared" si="96"/>
        <v>0</v>
      </c>
      <c r="Q363" s="269">
        <v>0</v>
      </c>
      <c r="R363" s="269">
        <f t="shared" si="97"/>
        <v>0</v>
      </c>
      <c r="S363" s="269">
        <v>0</v>
      </c>
      <c r="T363" s="270">
        <f t="shared" si="98"/>
        <v>0</v>
      </c>
      <c r="AR363" s="271" t="s">
        <v>608</v>
      </c>
      <c r="AT363" s="271" t="s">
        <v>621</v>
      </c>
      <c r="AU363" s="271" t="s">
        <v>90</v>
      </c>
      <c r="AY363" s="53" t="s">
        <v>366</v>
      </c>
      <c r="BE363" s="179">
        <f t="shared" si="99"/>
        <v>0</v>
      </c>
      <c r="BF363" s="179">
        <f t="shared" si="100"/>
        <v>0</v>
      </c>
      <c r="BG363" s="179">
        <f t="shared" si="101"/>
        <v>0</v>
      </c>
      <c r="BH363" s="179">
        <f t="shared" si="102"/>
        <v>0</v>
      </c>
      <c r="BI363" s="179">
        <f t="shared" si="103"/>
        <v>0</v>
      </c>
      <c r="BJ363" s="53" t="s">
        <v>90</v>
      </c>
      <c r="BK363" s="179">
        <f t="shared" si="104"/>
        <v>0</v>
      </c>
      <c r="BL363" s="53" t="s">
        <v>495</v>
      </c>
      <c r="BM363" s="271" t="s">
        <v>4789</v>
      </c>
    </row>
    <row r="364" spans="2:65" s="74" customFormat="1" ht="37.9" customHeight="1">
      <c r="B364" s="73"/>
      <c r="C364" s="300" t="s">
        <v>2831</v>
      </c>
      <c r="D364" s="300" t="s">
        <v>621</v>
      </c>
      <c r="E364" s="301" t="s">
        <v>8056</v>
      </c>
      <c r="F364" s="302" t="s">
        <v>8057</v>
      </c>
      <c r="G364" s="303" t="s">
        <v>630</v>
      </c>
      <c r="H364" s="304">
        <v>12</v>
      </c>
      <c r="I364" s="28"/>
      <c r="J364" s="306">
        <f t="shared" si="95"/>
        <v>0</v>
      </c>
      <c r="K364" s="307"/>
      <c r="L364" s="308"/>
      <c r="M364" s="29" t="s">
        <v>1</v>
      </c>
      <c r="N364" s="310" t="s">
        <v>43</v>
      </c>
      <c r="P364" s="269">
        <f t="shared" si="96"/>
        <v>0</v>
      </c>
      <c r="Q364" s="269">
        <v>0</v>
      </c>
      <c r="R364" s="269">
        <f t="shared" si="97"/>
        <v>0</v>
      </c>
      <c r="S364" s="269">
        <v>0</v>
      </c>
      <c r="T364" s="270">
        <f t="shared" si="98"/>
        <v>0</v>
      </c>
      <c r="AR364" s="271" t="s">
        <v>608</v>
      </c>
      <c r="AT364" s="271" t="s">
        <v>621</v>
      </c>
      <c r="AU364" s="271" t="s">
        <v>90</v>
      </c>
      <c r="AY364" s="53" t="s">
        <v>366</v>
      </c>
      <c r="BE364" s="179">
        <f t="shared" si="99"/>
        <v>0</v>
      </c>
      <c r="BF364" s="179">
        <f t="shared" si="100"/>
        <v>0</v>
      </c>
      <c r="BG364" s="179">
        <f t="shared" si="101"/>
        <v>0</v>
      </c>
      <c r="BH364" s="179">
        <f t="shared" si="102"/>
        <v>0</v>
      </c>
      <c r="BI364" s="179">
        <f t="shared" si="103"/>
        <v>0</v>
      </c>
      <c r="BJ364" s="53" t="s">
        <v>90</v>
      </c>
      <c r="BK364" s="179">
        <f t="shared" si="104"/>
        <v>0</v>
      </c>
      <c r="BL364" s="53" t="s">
        <v>495</v>
      </c>
      <c r="BM364" s="271" t="s">
        <v>4797</v>
      </c>
    </row>
    <row r="365" spans="2:65" s="74" customFormat="1" ht="24.2" customHeight="1">
      <c r="B365" s="73"/>
      <c r="C365" s="300" t="s">
        <v>2835</v>
      </c>
      <c r="D365" s="300" t="s">
        <v>621</v>
      </c>
      <c r="E365" s="301" t="s">
        <v>8058</v>
      </c>
      <c r="F365" s="302" t="s">
        <v>8059</v>
      </c>
      <c r="G365" s="303" t="s">
        <v>630</v>
      </c>
      <c r="H365" s="304">
        <v>3</v>
      </c>
      <c r="I365" s="28"/>
      <c r="J365" s="306">
        <f t="shared" si="95"/>
        <v>0</v>
      </c>
      <c r="K365" s="307"/>
      <c r="L365" s="308"/>
      <c r="M365" s="29" t="s">
        <v>1</v>
      </c>
      <c r="N365" s="310" t="s">
        <v>43</v>
      </c>
      <c r="P365" s="269">
        <f t="shared" si="96"/>
        <v>0</v>
      </c>
      <c r="Q365" s="269">
        <v>0</v>
      </c>
      <c r="R365" s="269">
        <f t="shared" si="97"/>
        <v>0</v>
      </c>
      <c r="S365" s="269">
        <v>0</v>
      </c>
      <c r="T365" s="270">
        <f t="shared" si="98"/>
        <v>0</v>
      </c>
      <c r="AR365" s="271" t="s">
        <v>608</v>
      </c>
      <c r="AT365" s="271" t="s">
        <v>621</v>
      </c>
      <c r="AU365" s="271" t="s">
        <v>90</v>
      </c>
      <c r="AY365" s="53" t="s">
        <v>366</v>
      </c>
      <c r="BE365" s="179">
        <f t="shared" si="99"/>
        <v>0</v>
      </c>
      <c r="BF365" s="179">
        <f t="shared" si="100"/>
        <v>0</v>
      </c>
      <c r="BG365" s="179">
        <f t="shared" si="101"/>
        <v>0</v>
      </c>
      <c r="BH365" s="179">
        <f t="shared" si="102"/>
        <v>0</v>
      </c>
      <c r="BI365" s="179">
        <f t="shared" si="103"/>
        <v>0</v>
      </c>
      <c r="BJ365" s="53" t="s">
        <v>90</v>
      </c>
      <c r="BK365" s="179">
        <f t="shared" si="104"/>
        <v>0</v>
      </c>
      <c r="BL365" s="53" t="s">
        <v>495</v>
      </c>
      <c r="BM365" s="271" t="s">
        <v>4808</v>
      </c>
    </row>
    <row r="366" spans="2:65" s="74" customFormat="1" ht="24.2" customHeight="1">
      <c r="B366" s="73"/>
      <c r="C366" s="260" t="s">
        <v>2841</v>
      </c>
      <c r="D366" s="260" t="s">
        <v>368</v>
      </c>
      <c r="E366" s="261" t="s">
        <v>8060</v>
      </c>
      <c r="F366" s="262" t="s">
        <v>8061</v>
      </c>
      <c r="G366" s="263" t="s">
        <v>630</v>
      </c>
      <c r="H366" s="264">
        <v>1</v>
      </c>
      <c r="I366" s="26"/>
      <c r="J366" s="266">
        <f t="shared" si="95"/>
        <v>0</v>
      </c>
      <c r="K366" s="267"/>
      <c r="L366" s="73"/>
      <c r="M366" s="27" t="s">
        <v>1</v>
      </c>
      <c r="N366" s="233" t="s">
        <v>43</v>
      </c>
      <c r="P366" s="269">
        <f t="shared" si="96"/>
        <v>0</v>
      </c>
      <c r="Q366" s="269">
        <v>0</v>
      </c>
      <c r="R366" s="269">
        <f t="shared" si="97"/>
        <v>0</v>
      </c>
      <c r="S366" s="269">
        <v>0</v>
      </c>
      <c r="T366" s="270">
        <f t="shared" si="98"/>
        <v>0</v>
      </c>
      <c r="AR366" s="271" t="s">
        <v>495</v>
      </c>
      <c r="AT366" s="271" t="s">
        <v>368</v>
      </c>
      <c r="AU366" s="271" t="s">
        <v>90</v>
      </c>
      <c r="AY366" s="53" t="s">
        <v>366</v>
      </c>
      <c r="BE366" s="179">
        <f t="shared" si="99"/>
        <v>0</v>
      </c>
      <c r="BF366" s="179">
        <f t="shared" si="100"/>
        <v>0</v>
      </c>
      <c r="BG366" s="179">
        <f t="shared" si="101"/>
        <v>0</v>
      </c>
      <c r="BH366" s="179">
        <f t="shared" si="102"/>
        <v>0</v>
      </c>
      <c r="BI366" s="179">
        <f t="shared" si="103"/>
        <v>0</v>
      </c>
      <c r="BJ366" s="53" t="s">
        <v>90</v>
      </c>
      <c r="BK366" s="179">
        <f t="shared" si="104"/>
        <v>0</v>
      </c>
      <c r="BL366" s="53" t="s">
        <v>495</v>
      </c>
      <c r="BM366" s="271" t="s">
        <v>4817</v>
      </c>
    </row>
    <row r="367" spans="2:65" s="74" customFormat="1" ht="24.2" customHeight="1">
      <c r="B367" s="73"/>
      <c r="C367" s="260" t="s">
        <v>2846</v>
      </c>
      <c r="D367" s="260" t="s">
        <v>368</v>
      </c>
      <c r="E367" s="261" t="s">
        <v>8062</v>
      </c>
      <c r="F367" s="262" t="s">
        <v>8063</v>
      </c>
      <c r="G367" s="263" t="s">
        <v>630</v>
      </c>
      <c r="H367" s="264">
        <v>5</v>
      </c>
      <c r="I367" s="26"/>
      <c r="J367" s="266">
        <f t="shared" si="95"/>
        <v>0</v>
      </c>
      <c r="K367" s="267"/>
      <c r="L367" s="73"/>
      <c r="M367" s="27" t="s">
        <v>1</v>
      </c>
      <c r="N367" s="233" t="s">
        <v>43</v>
      </c>
      <c r="P367" s="269">
        <f t="shared" si="96"/>
        <v>0</v>
      </c>
      <c r="Q367" s="269">
        <v>0</v>
      </c>
      <c r="R367" s="269">
        <f t="shared" si="97"/>
        <v>0</v>
      </c>
      <c r="S367" s="269">
        <v>0</v>
      </c>
      <c r="T367" s="270">
        <f t="shared" si="98"/>
        <v>0</v>
      </c>
      <c r="AR367" s="271" t="s">
        <v>495</v>
      </c>
      <c r="AT367" s="271" t="s">
        <v>368</v>
      </c>
      <c r="AU367" s="271" t="s">
        <v>90</v>
      </c>
      <c r="AY367" s="53" t="s">
        <v>366</v>
      </c>
      <c r="BE367" s="179">
        <f t="shared" si="99"/>
        <v>0</v>
      </c>
      <c r="BF367" s="179">
        <f t="shared" si="100"/>
        <v>0</v>
      </c>
      <c r="BG367" s="179">
        <f t="shared" si="101"/>
        <v>0</v>
      </c>
      <c r="BH367" s="179">
        <f t="shared" si="102"/>
        <v>0</v>
      </c>
      <c r="BI367" s="179">
        <f t="shared" si="103"/>
        <v>0</v>
      </c>
      <c r="BJ367" s="53" t="s">
        <v>90</v>
      </c>
      <c r="BK367" s="179">
        <f t="shared" si="104"/>
        <v>0</v>
      </c>
      <c r="BL367" s="53" t="s">
        <v>495</v>
      </c>
      <c r="BM367" s="271" t="s">
        <v>4828</v>
      </c>
    </row>
    <row r="368" spans="2:65" s="74" customFormat="1" ht="37.9" customHeight="1">
      <c r="B368" s="73"/>
      <c r="C368" s="300" t="s">
        <v>2851</v>
      </c>
      <c r="D368" s="300" t="s">
        <v>621</v>
      </c>
      <c r="E368" s="301" t="s">
        <v>8064</v>
      </c>
      <c r="F368" s="302" t="s">
        <v>8065</v>
      </c>
      <c r="G368" s="303" t="s">
        <v>630</v>
      </c>
      <c r="H368" s="304">
        <v>1</v>
      </c>
      <c r="I368" s="28"/>
      <c r="J368" s="306">
        <f t="shared" si="95"/>
        <v>0</v>
      </c>
      <c r="K368" s="307"/>
      <c r="L368" s="308"/>
      <c r="M368" s="29" t="s">
        <v>1</v>
      </c>
      <c r="N368" s="310" t="s">
        <v>43</v>
      </c>
      <c r="P368" s="269">
        <f t="shared" si="96"/>
        <v>0</v>
      </c>
      <c r="Q368" s="269">
        <v>0</v>
      </c>
      <c r="R368" s="269">
        <f t="shared" si="97"/>
        <v>0</v>
      </c>
      <c r="S368" s="269">
        <v>0</v>
      </c>
      <c r="T368" s="270">
        <f t="shared" si="98"/>
        <v>0</v>
      </c>
      <c r="AR368" s="271" t="s">
        <v>608</v>
      </c>
      <c r="AT368" s="271" t="s">
        <v>621</v>
      </c>
      <c r="AU368" s="271" t="s">
        <v>90</v>
      </c>
      <c r="AY368" s="53" t="s">
        <v>366</v>
      </c>
      <c r="BE368" s="179">
        <f t="shared" si="99"/>
        <v>0</v>
      </c>
      <c r="BF368" s="179">
        <f t="shared" si="100"/>
        <v>0</v>
      </c>
      <c r="BG368" s="179">
        <f t="shared" si="101"/>
        <v>0</v>
      </c>
      <c r="BH368" s="179">
        <f t="shared" si="102"/>
        <v>0</v>
      </c>
      <c r="BI368" s="179">
        <f t="shared" si="103"/>
        <v>0</v>
      </c>
      <c r="BJ368" s="53" t="s">
        <v>90</v>
      </c>
      <c r="BK368" s="179">
        <f t="shared" si="104"/>
        <v>0</v>
      </c>
      <c r="BL368" s="53" t="s">
        <v>495</v>
      </c>
      <c r="BM368" s="271" t="s">
        <v>4003</v>
      </c>
    </row>
    <row r="369" spans="2:65" s="74" customFormat="1" ht="16.5" customHeight="1">
      <c r="B369" s="73"/>
      <c r="C369" s="300" t="s">
        <v>2866</v>
      </c>
      <c r="D369" s="300" t="s">
        <v>621</v>
      </c>
      <c r="E369" s="301" t="s">
        <v>8066</v>
      </c>
      <c r="F369" s="302" t="s">
        <v>8067</v>
      </c>
      <c r="G369" s="303" t="s">
        <v>630</v>
      </c>
      <c r="H369" s="304">
        <v>5</v>
      </c>
      <c r="I369" s="28"/>
      <c r="J369" s="306">
        <f t="shared" si="95"/>
        <v>0</v>
      </c>
      <c r="K369" s="307"/>
      <c r="L369" s="308"/>
      <c r="M369" s="29" t="s">
        <v>1</v>
      </c>
      <c r="N369" s="310" t="s">
        <v>43</v>
      </c>
      <c r="P369" s="269">
        <f t="shared" si="96"/>
        <v>0</v>
      </c>
      <c r="Q369" s="269">
        <v>0</v>
      </c>
      <c r="R369" s="269">
        <f t="shared" si="97"/>
        <v>0</v>
      </c>
      <c r="S369" s="269">
        <v>0</v>
      </c>
      <c r="T369" s="270">
        <f t="shared" si="98"/>
        <v>0</v>
      </c>
      <c r="AR369" s="271" t="s">
        <v>608</v>
      </c>
      <c r="AT369" s="271" t="s">
        <v>621</v>
      </c>
      <c r="AU369" s="271" t="s">
        <v>90</v>
      </c>
      <c r="AY369" s="53" t="s">
        <v>366</v>
      </c>
      <c r="BE369" s="179">
        <f t="shared" si="99"/>
        <v>0</v>
      </c>
      <c r="BF369" s="179">
        <f t="shared" si="100"/>
        <v>0</v>
      </c>
      <c r="BG369" s="179">
        <f t="shared" si="101"/>
        <v>0</v>
      </c>
      <c r="BH369" s="179">
        <f t="shared" si="102"/>
        <v>0</v>
      </c>
      <c r="BI369" s="179">
        <f t="shared" si="103"/>
        <v>0</v>
      </c>
      <c r="BJ369" s="53" t="s">
        <v>90</v>
      </c>
      <c r="BK369" s="179">
        <f t="shared" si="104"/>
        <v>0</v>
      </c>
      <c r="BL369" s="53" t="s">
        <v>495</v>
      </c>
      <c r="BM369" s="271" t="s">
        <v>4845</v>
      </c>
    </row>
    <row r="370" spans="2:65" s="74" customFormat="1" ht="24.2" customHeight="1">
      <c r="B370" s="73"/>
      <c r="C370" s="300" t="s">
        <v>2870</v>
      </c>
      <c r="D370" s="300" t="s">
        <v>621</v>
      </c>
      <c r="E370" s="301" t="s">
        <v>8068</v>
      </c>
      <c r="F370" s="302" t="s">
        <v>8069</v>
      </c>
      <c r="G370" s="303" t="s">
        <v>630</v>
      </c>
      <c r="H370" s="304">
        <v>5</v>
      </c>
      <c r="I370" s="28"/>
      <c r="J370" s="306">
        <f t="shared" si="95"/>
        <v>0</v>
      </c>
      <c r="K370" s="307"/>
      <c r="L370" s="308"/>
      <c r="M370" s="29" t="s">
        <v>1</v>
      </c>
      <c r="N370" s="310" t="s">
        <v>43</v>
      </c>
      <c r="P370" s="269">
        <f t="shared" si="96"/>
        <v>0</v>
      </c>
      <c r="Q370" s="269">
        <v>0</v>
      </c>
      <c r="R370" s="269">
        <f t="shared" si="97"/>
        <v>0</v>
      </c>
      <c r="S370" s="269">
        <v>0</v>
      </c>
      <c r="T370" s="270">
        <f t="shared" si="98"/>
        <v>0</v>
      </c>
      <c r="AR370" s="271" t="s">
        <v>608</v>
      </c>
      <c r="AT370" s="271" t="s">
        <v>621</v>
      </c>
      <c r="AU370" s="271" t="s">
        <v>90</v>
      </c>
      <c r="AY370" s="53" t="s">
        <v>366</v>
      </c>
      <c r="BE370" s="179">
        <f t="shared" si="99"/>
        <v>0</v>
      </c>
      <c r="BF370" s="179">
        <f t="shared" si="100"/>
        <v>0</v>
      </c>
      <c r="BG370" s="179">
        <f t="shared" si="101"/>
        <v>0</v>
      </c>
      <c r="BH370" s="179">
        <f t="shared" si="102"/>
        <v>0</v>
      </c>
      <c r="BI370" s="179">
        <f t="shared" si="103"/>
        <v>0</v>
      </c>
      <c r="BJ370" s="53" t="s">
        <v>90</v>
      </c>
      <c r="BK370" s="179">
        <f t="shared" si="104"/>
        <v>0</v>
      </c>
      <c r="BL370" s="53" t="s">
        <v>495</v>
      </c>
      <c r="BM370" s="271" t="s">
        <v>4871</v>
      </c>
    </row>
    <row r="371" spans="2:65" s="74" customFormat="1" ht="24.2" customHeight="1">
      <c r="B371" s="73"/>
      <c r="C371" s="260" t="s">
        <v>2874</v>
      </c>
      <c r="D371" s="260" t="s">
        <v>368</v>
      </c>
      <c r="E371" s="261" t="s">
        <v>8070</v>
      </c>
      <c r="F371" s="262" t="s">
        <v>8071</v>
      </c>
      <c r="G371" s="263" t="s">
        <v>630</v>
      </c>
      <c r="H371" s="264">
        <v>3</v>
      </c>
      <c r="I371" s="26"/>
      <c r="J371" s="266">
        <f t="shared" si="95"/>
        <v>0</v>
      </c>
      <c r="K371" s="267"/>
      <c r="L371" s="73"/>
      <c r="M371" s="27" t="s">
        <v>1</v>
      </c>
      <c r="N371" s="233" t="s">
        <v>43</v>
      </c>
      <c r="P371" s="269">
        <f t="shared" si="96"/>
        <v>0</v>
      </c>
      <c r="Q371" s="269">
        <v>0</v>
      </c>
      <c r="R371" s="269">
        <f t="shared" si="97"/>
        <v>0</v>
      </c>
      <c r="S371" s="269">
        <v>0</v>
      </c>
      <c r="T371" s="270">
        <f t="shared" si="98"/>
        <v>0</v>
      </c>
      <c r="AR371" s="271" t="s">
        <v>495</v>
      </c>
      <c r="AT371" s="271" t="s">
        <v>368</v>
      </c>
      <c r="AU371" s="271" t="s">
        <v>90</v>
      </c>
      <c r="AY371" s="53" t="s">
        <v>366</v>
      </c>
      <c r="BE371" s="179">
        <f t="shared" si="99"/>
        <v>0</v>
      </c>
      <c r="BF371" s="179">
        <f t="shared" si="100"/>
        <v>0</v>
      </c>
      <c r="BG371" s="179">
        <f t="shared" si="101"/>
        <v>0</v>
      </c>
      <c r="BH371" s="179">
        <f t="shared" si="102"/>
        <v>0</v>
      </c>
      <c r="BI371" s="179">
        <f t="shared" si="103"/>
        <v>0</v>
      </c>
      <c r="BJ371" s="53" t="s">
        <v>90</v>
      </c>
      <c r="BK371" s="179">
        <f t="shared" si="104"/>
        <v>0</v>
      </c>
      <c r="BL371" s="53" t="s">
        <v>495</v>
      </c>
      <c r="BM371" s="271" t="s">
        <v>4881</v>
      </c>
    </row>
    <row r="372" spans="2:65" s="74" customFormat="1" ht="24.2" customHeight="1">
      <c r="B372" s="73"/>
      <c r="C372" s="260" t="s">
        <v>2888</v>
      </c>
      <c r="D372" s="260" t="s">
        <v>368</v>
      </c>
      <c r="E372" s="261" t="s">
        <v>8072</v>
      </c>
      <c r="F372" s="262" t="s">
        <v>8073</v>
      </c>
      <c r="G372" s="263" t="s">
        <v>630</v>
      </c>
      <c r="H372" s="264">
        <v>24</v>
      </c>
      <c r="I372" s="26"/>
      <c r="J372" s="266">
        <f t="shared" si="95"/>
        <v>0</v>
      </c>
      <c r="K372" s="267"/>
      <c r="L372" s="73"/>
      <c r="M372" s="27" t="s">
        <v>1</v>
      </c>
      <c r="N372" s="233" t="s">
        <v>43</v>
      </c>
      <c r="P372" s="269">
        <f t="shared" si="96"/>
        <v>0</v>
      </c>
      <c r="Q372" s="269">
        <v>0</v>
      </c>
      <c r="R372" s="269">
        <f t="shared" si="97"/>
        <v>0</v>
      </c>
      <c r="S372" s="269">
        <v>0</v>
      </c>
      <c r="T372" s="270">
        <f t="shared" si="98"/>
        <v>0</v>
      </c>
      <c r="AR372" s="271" t="s">
        <v>495</v>
      </c>
      <c r="AT372" s="271" t="s">
        <v>368</v>
      </c>
      <c r="AU372" s="271" t="s">
        <v>90</v>
      </c>
      <c r="AY372" s="53" t="s">
        <v>366</v>
      </c>
      <c r="BE372" s="179">
        <f t="shared" si="99"/>
        <v>0</v>
      </c>
      <c r="BF372" s="179">
        <f t="shared" si="100"/>
        <v>0</v>
      </c>
      <c r="BG372" s="179">
        <f t="shared" si="101"/>
        <v>0</v>
      </c>
      <c r="BH372" s="179">
        <f t="shared" si="102"/>
        <v>0</v>
      </c>
      <c r="BI372" s="179">
        <f t="shared" si="103"/>
        <v>0</v>
      </c>
      <c r="BJ372" s="53" t="s">
        <v>90</v>
      </c>
      <c r="BK372" s="179">
        <f t="shared" si="104"/>
        <v>0</v>
      </c>
      <c r="BL372" s="53" t="s">
        <v>495</v>
      </c>
      <c r="BM372" s="271" t="s">
        <v>4890</v>
      </c>
    </row>
    <row r="373" spans="2:65" s="74" customFormat="1" ht="21.75" customHeight="1">
      <c r="B373" s="73"/>
      <c r="C373" s="300" t="s">
        <v>2894</v>
      </c>
      <c r="D373" s="300" t="s">
        <v>621</v>
      </c>
      <c r="E373" s="301" t="s">
        <v>8074</v>
      </c>
      <c r="F373" s="302" t="s">
        <v>8075</v>
      </c>
      <c r="G373" s="303" t="s">
        <v>630</v>
      </c>
      <c r="H373" s="304">
        <v>15</v>
      </c>
      <c r="I373" s="28"/>
      <c r="J373" s="306">
        <f t="shared" si="95"/>
        <v>0</v>
      </c>
      <c r="K373" s="307"/>
      <c r="L373" s="308"/>
      <c r="M373" s="29" t="s">
        <v>1</v>
      </c>
      <c r="N373" s="310" t="s">
        <v>43</v>
      </c>
      <c r="P373" s="269">
        <f t="shared" si="96"/>
        <v>0</v>
      </c>
      <c r="Q373" s="269">
        <v>0</v>
      </c>
      <c r="R373" s="269">
        <f t="shared" si="97"/>
        <v>0</v>
      </c>
      <c r="S373" s="269">
        <v>0</v>
      </c>
      <c r="T373" s="270">
        <f t="shared" si="98"/>
        <v>0</v>
      </c>
      <c r="AR373" s="271" t="s">
        <v>608</v>
      </c>
      <c r="AT373" s="271" t="s">
        <v>621</v>
      </c>
      <c r="AU373" s="271" t="s">
        <v>90</v>
      </c>
      <c r="AY373" s="53" t="s">
        <v>366</v>
      </c>
      <c r="BE373" s="179">
        <f t="shared" si="99"/>
        <v>0</v>
      </c>
      <c r="BF373" s="179">
        <f t="shared" si="100"/>
        <v>0</v>
      </c>
      <c r="BG373" s="179">
        <f t="shared" si="101"/>
        <v>0</v>
      </c>
      <c r="BH373" s="179">
        <f t="shared" si="102"/>
        <v>0</v>
      </c>
      <c r="BI373" s="179">
        <f t="shared" si="103"/>
        <v>0</v>
      </c>
      <c r="BJ373" s="53" t="s">
        <v>90</v>
      </c>
      <c r="BK373" s="179">
        <f t="shared" si="104"/>
        <v>0</v>
      </c>
      <c r="BL373" s="53" t="s">
        <v>495</v>
      </c>
      <c r="BM373" s="271" t="s">
        <v>4900</v>
      </c>
    </row>
    <row r="374" spans="2:65" s="74" customFormat="1" ht="37.9" customHeight="1">
      <c r="B374" s="73"/>
      <c r="C374" s="300" t="s">
        <v>2898</v>
      </c>
      <c r="D374" s="300" t="s">
        <v>621</v>
      </c>
      <c r="E374" s="301" t="s">
        <v>8076</v>
      </c>
      <c r="F374" s="302" t="s">
        <v>8077</v>
      </c>
      <c r="G374" s="303" t="s">
        <v>630</v>
      </c>
      <c r="H374" s="304">
        <v>12</v>
      </c>
      <c r="I374" s="28"/>
      <c r="J374" s="306">
        <f t="shared" si="95"/>
        <v>0</v>
      </c>
      <c r="K374" s="307"/>
      <c r="L374" s="308"/>
      <c r="M374" s="29" t="s">
        <v>1</v>
      </c>
      <c r="N374" s="310" t="s">
        <v>43</v>
      </c>
      <c r="P374" s="269">
        <f t="shared" si="96"/>
        <v>0</v>
      </c>
      <c r="Q374" s="269">
        <v>0</v>
      </c>
      <c r="R374" s="269">
        <f t="shared" si="97"/>
        <v>0</v>
      </c>
      <c r="S374" s="269">
        <v>0</v>
      </c>
      <c r="T374" s="270">
        <f t="shared" si="98"/>
        <v>0</v>
      </c>
      <c r="AR374" s="271" t="s">
        <v>608</v>
      </c>
      <c r="AT374" s="271" t="s">
        <v>621</v>
      </c>
      <c r="AU374" s="271" t="s">
        <v>90</v>
      </c>
      <c r="AY374" s="53" t="s">
        <v>366</v>
      </c>
      <c r="BE374" s="179">
        <f t="shared" si="99"/>
        <v>0</v>
      </c>
      <c r="BF374" s="179">
        <f t="shared" si="100"/>
        <v>0</v>
      </c>
      <c r="BG374" s="179">
        <f t="shared" si="101"/>
        <v>0</v>
      </c>
      <c r="BH374" s="179">
        <f t="shared" si="102"/>
        <v>0</v>
      </c>
      <c r="BI374" s="179">
        <f t="shared" si="103"/>
        <v>0</v>
      </c>
      <c r="BJ374" s="53" t="s">
        <v>90</v>
      </c>
      <c r="BK374" s="179">
        <f t="shared" si="104"/>
        <v>0</v>
      </c>
      <c r="BL374" s="53" t="s">
        <v>495</v>
      </c>
      <c r="BM374" s="271" t="s">
        <v>4909</v>
      </c>
    </row>
    <row r="375" spans="2:65" s="74" customFormat="1" ht="24.2" customHeight="1">
      <c r="B375" s="73"/>
      <c r="C375" s="300" t="s">
        <v>2903</v>
      </c>
      <c r="D375" s="300" t="s">
        <v>621</v>
      </c>
      <c r="E375" s="301" t="s">
        <v>8078</v>
      </c>
      <c r="F375" s="302" t="s">
        <v>8079</v>
      </c>
      <c r="G375" s="303" t="s">
        <v>630</v>
      </c>
      <c r="H375" s="304">
        <v>16</v>
      </c>
      <c r="I375" s="28"/>
      <c r="J375" s="306">
        <f t="shared" si="95"/>
        <v>0</v>
      </c>
      <c r="K375" s="307"/>
      <c r="L375" s="308"/>
      <c r="M375" s="29" t="s">
        <v>1</v>
      </c>
      <c r="N375" s="310" t="s">
        <v>43</v>
      </c>
      <c r="P375" s="269">
        <f t="shared" si="96"/>
        <v>0</v>
      </c>
      <c r="Q375" s="269">
        <v>0</v>
      </c>
      <c r="R375" s="269">
        <f t="shared" si="97"/>
        <v>0</v>
      </c>
      <c r="S375" s="269">
        <v>0</v>
      </c>
      <c r="T375" s="270">
        <f t="shared" si="98"/>
        <v>0</v>
      </c>
      <c r="AR375" s="271" t="s">
        <v>608</v>
      </c>
      <c r="AT375" s="271" t="s">
        <v>621</v>
      </c>
      <c r="AU375" s="271" t="s">
        <v>90</v>
      </c>
      <c r="AY375" s="53" t="s">
        <v>366</v>
      </c>
      <c r="BE375" s="179">
        <f t="shared" si="99"/>
        <v>0</v>
      </c>
      <c r="BF375" s="179">
        <f t="shared" si="100"/>
        <v>0</v>
      </c>
      <c r="BG375" s="179">
        <f t="shared" si="101"/>
        <v>0</v>
      </c>
      <c r="BH375" s="179">
        <f t="shared" si="102"/>
        <v>0</v>
      </c>
      <c r="BI375" s="179">
        <f t="shared" si="103"/>
        <v>0</v>
      </c>
      <c r="BJ375" s="53" t="s">
        <v>90</v>
      </c>
      <c r="BK375" s="179">
        <f t="shared" si="104"/>
        <v>0</v>
      </c>
      <c r="BL375" s="53" t="s">
        <v>495</v>
      </c>
      <c r="BM375" s="271" t="s">
        <v>4917</v>
      </c>
    </row>
    <row r="376" spans="2:65" s="74" customFormat="1" ht="37.9" customHeight="1">
      <c r="B376" s="73"/>
      <c r="C376" s="300" t="s">
        <v>2914</v>
      </c>
      <c r="D376" s="300" t="s">
        <v>621</v>
      </c>
      <c r="E376" s="301" t="s">
        <v>8080</v>
      </c>
      <c r="F376" s="302" t="s">
        <v>8081</v>
      </c>
      <c r="G376" s="303" t="s">
        <v>630</v>
      </c>
      <c r="H376" s="304">
        <v>3</v>
      </c>
      <c r="I376" s="28"/>
      <c r="J376" s="306">
        <f t="shared" si="95"/>
        <v>0</v>
      </c>
      <c r="K376" s="307"/>
      <c r="L376" s="308"/>
      <c r="M376" s="29" t="s">
        <v>1</v>
      </c>
      <c r="N376" s="310" t="s">
        <v>43</v>
      </c>
      <c r="P376" s="269">
        <f t="shared" si="96"/>
        <v>0</v>
      </c>
      <c r="Q376" s="269">
        <v>0</v>
      </c>
      <c r="R376" s="269">
        <f t="shared" si="97"/>
        <v>0</v>
      </c>
      <c r="S376" s="269">
        <v>0</v>
      </c>
      <c r="T376" s="270">
        <f t="shared" si="98"/>
        <v>0</v>
      </c>
      <c r="AR376" s="271" t="s">
        <v>608</v>
      </c>
      <c r="AT376" s="271" t="s">
        <v>621</v>
      </c>
      <c r="AU376" s="271" t="s">
        <v>90</v>
      </c>
      <c r="AY376" s="53" t="s">
        <v>366</v>
      </c>
      <c r="BE376" s="179">
        <f t="shared" si="99"/>
        <v>0</v>
      </c>
      <c r="BF376" s="179">
        <f t="shared" si="100"/>
        <v>0</v>
      </c>
      <c r="BG376" s="179">
        <f t="shared" si="101"/>
        <v>0</v>
      </c>
      <c r="BH376" s="179">
        <f t="shared" si="102"/>
        <v>0</v>
      </c>
      <c r="BI376" s="179">
        <f t="shared" si="103"/>
        <v>0</v>
      </c>
      <c r="BJ376" s="53" t="s">
        <v>90</v>
      </c>
      <c r="BK376" s="179">
        <f t="shared" si="104"/>
        <v>0</v>
      </c>
      <c r="BL376" s="53" t="s">
        <v>495</v>
      </c>
      <c r="BM376" s="271" t="s">
        <v>4925</v>
      </c>
    </row>
    <row r="377" spans="2:65" s="74" customFormat="1" ht="37.9" customHeight="1">
      <c r="B377" s="73"/>
      <c r="C377" s="300" t="s">
        <v>2920</v>
      </c>
      <c r="D377" s="300" t="s">
        <v>621</v>
      </c>
      <c r="E377" s="301" t="s">
        <v>8082</v>
      </c>
      <c r="F377" s="302" t="s">
        <v>8083</v>
      </c>
      <c r="G377" s="303" t="s">
        <v>630</v>
      </c>
      <c r="H377" s="304">
        <v>3</v>
      </c>
      <c r="I377" s="28"/>
      <c r="J377" s="306">
        <f t="shared" ref="J377:J408" si="105">ROUND(I377*H377,2)</f>
        <v>0</v>
      </c>
      <c r="K377" s="307"/>
      <c r="L377" s="308"/>
      <c r="M377" s="29" t="s">
        <v>1</v>
      </c>
      <c r="N377" s="310" t="s">
        <v>43</v>
      </c>
      <c r="P377" s="269">
        <f t="shared" ref="P377:P408" si="106">O377*H377</f>
        <v>0</v>
      </c>
      <c r="Q377" s="269">
        <v>0</v>
      </c>
      <c r="R377" s="269">
        <f t="shared" ref="R377:R408" si="107">Q377*H377</f>
        <v>0</v>
      </c>
      <c r="S377" s="269">
        <v>0</v>
      </c>
      <c r="T377" s="270">
        <f t="shared" ref="T377:T408" si="108">S377*H377</f>
        <v>0</v>
      </c>
      <c r="AR377" s="271" t="s">
        <v>608</v>
      </c>
      <c r="AT377" s="271" t="s">
        <v>621</v>
      </c>
      <c r="AU377" s="271" t="s">
        <v>90</v>
      </c>
      <c r="AY377" s="53" t="s">
        <v>366</v>
      </c>
      <c r="BE377" s="179">
        <f t="shared" ref="BE377:BE409" si="109">IF(N377="základná",J377,0)</f>
        <v>0</v>
      </c>
      <c r="BF377" s="179">
        <f t="shared" ref="BF377:BF409" si="110">IF(N377="znížená",J377,0)</f>
        <v>0</v>
      </c>
      <c r="BG377" s="179">
        <f t="shared" ref="BG377:BG409" si="111">IF(N377="zákl. prenesená",J377,0)</f>
        <v>0</v>
      </c>
      <c r="BH377" s="179">
        <f t="shared" ref="BH377:BH409" si="112">IF(N377="zníž. prenesená",J377,0)</f>
        <v>0</v>
      </c>
      <c r="BI377" s="179">
        <f t="shared" ref="BI377:BI409" si="113">IF(N377="nulová",J377,0)</f>
        <v>0</v>
      </c>
      <c r="BJ377" s="53" t="s">
        <v>90</v>
      </c>
      <c r="BK377" s="179">
        <f t="shared" ref="BK377:BK409" si="114">ROUND(I377*H377,2)</f>
        <v>0</v>
      </c>
      <c r="BL377" s="53" t="s">
        <v>495</v>
      </c>
      <c r="BM377" s="271" t="s">
        <v>4934</v>
      </c>
    </row>
    <row r="378" spans="2:65" s="74" customFormat="1" ht="24.2" customHeight="1">
      <c r="B378" s="73"/>
      <c r="C378" s="300" t="s">
        <v>2926</v>
      </c>
      <c r="D378" s="300" t="s">
        <v>621</v>
      </c>
      <c r="E378" s="301" t="s">
        <v>8084</v>
      </c>
      <c r="F378" s="302" t="s">
        <v>8085</v>
      </c>
      <c r="G378" s="303" t="s">
        <v>630</v>
      </c>
      <c r="H378" s="304">
        <v>4</v>
      </c>
      <c r="I378" s="28"/>
      <c r="J378" s="306">
        <f t="shared" si="105"/>
        <v>0</v>
      </c>
      <c r="K378" s="307"/>
      <c r="L378" s="308"/>
      <c r="M378" s="29" t="s">
        <v>1</v>
      </c>
      <c r="N378" s="310" t="s">
        <v>43</v>
      </c>
      <c r="P378" s="269">
        <f t="shared" si="106"/>
        <v>0</v>
      </c>
      <c r="Q378" s="269">
        <v>0</v>
      </c>
      <c r="R378" s="269">
        <f t="shared" si="107"/>
        <v>0</v>
      </c>
      <c r="S378" s="269">
        <v>0</v>
      </c>
      <c r="T378" s="270">
        <f t="shared" si="108"/>
        <v>0</v>
      </c>
      <c r="AR378" s="271" t="s">
        <v>608</v>
      </c>
      <c r="AT378" s="271" t="s">
        <v>621</v>
      </c>
      <c r="AU378" s="271" t="s">
        <v>90</v>
      </c>
      <c r="AY378" s="53" t="s">
        <v>366</v>
      </c>
      <c r="BE378" s="179">
        <f t="shared" si="109"/>
        <v>0</v>
      </c>
      <c r="BF378" s="179">
        <f t="shared" si="110"/>
        <v>0</v>
      </c>
      <c r="BG378" s="179">
        <f t="shared" si="111"/>
        <v>0</v>
      </c>
      <c r="BH378" s="179">
        <f t="shared" si="112"/>
        <v>0</v>
      </c>
      <c r="BI378" s="179">
        <f t="shared" si="113"/>
        <v>0</v>
      </c>
      <c r="BJ378" s="53" t="s">
        <v>90</v>
      </c>
      <c r="BK378" s="179">
        <f t="shared" si="114"/>
        <v>0</v>
      </c>
      <c r="BL378" s="53" t="s">
        <v>495</v>
      </c>
      <c r="BM378" s="271" t="s">
        <v>4942</v>
      </c>
    </row>
    <row r="379" spans="2:65" s="74" customFormat="1" ht="37.9" customHeight="1">
      <c r="B379" s="73"/>
      <c r="C379" s="300" t="s">
        <v>2934</v>
      </c>
      <c r="D379" s="300" t="s">
        <v>621</v>
      </c>
      <c r="E379" s="301" t="s">
        <v>8086</v>
      </c>
      <c r="F379" s="302" t="s">
        <v>8081</v>
      </c>
      <c r="G379" s="303" t="s">
        <v>630</v>
      </c>
      <c r="H379" s="304">
        <v>4</v>
      </c>
      <c r="I379" s="28"/>
      <c r="J379" s="306">
        <f t="shared" si="105"/>
        <v>0</v>
      </c>
      <c r="K379" s="307"/>
      <c r="L379" s="308"/>
      <c r="M379" s="29" t="s">
        <v>1</v>
      </c>
      <c r="N379" s="310" t="s">
        <v>43</v>
      </c>
      <c r="P379" s="269">
        <f t="shared" si="106"/>
        <v>0</v>
      </c>
      <c r="Q379" s="269">
        <v>0</v>
      </c>
      <c r="R379" s="269">
        <f t="shared" si="107"/>
        <v>0</v>
      </c>
      <c r="S379" s="269">
        <v>0</v>
      </c>
      <c r="T379" s="270">
        <f t="shared" si="108"/>
        <v>0</v>
      </c>
      <c r="AR379" s="271" t="s">
        <v>608</v>
      </c>
      <c r="AT379" s="271" t="s">
        <v>621</v>
      </c>
      <c r="AU379" s="271" t="s">
        <v>90</v>
      </c>
      <c r="AY379" s="53" t="s">
        <v>366</v>
      </c>
      <c r="BE379" s="179">
        <f t="shared" si="109"/>
        <v>0</v>
      </c>
      <c r="BF379" s="179">
        <f t="shared" si="110"/>
        <v>0</v>
      </c>
      <c r="BG379" s="179">
        <f t="shared" si="111"/>
        <v>0</v>
      </c>
      <c r="BH379" s="179">
        <f t="shared" si="112"/>
        <v>0</v>
      </c>
      <c r="BI379" s="179">
        <f t="shared" si="113"/>
        <v>0</v>
      </c>
      <c r="BJ379" s="53" t="s">
        <v>90</v>
      </c>
      <c r="BK379" s="179">
        <f t="shared" si="114"/>
        <v>0</v>
      </c>
      <c r="BL379" s="53" t="s">
        <v>495</v>
      </c>
      <c r="BM379" s="271" t="s">
        <v>4950</v>
      </c>
    </row>
    <row r="380" spans="2:65" s="74" customFormat="1" ht="44.25" customHeight="1">
      <c r="B380" s="73"/>
      <c r="C380" s="300" t="s">
        <v>2940</v>
      </c>
      <c r="D380" s="300" t="s">
        <v>621</v>
      </c>
      <c r="E380" s="301" t="s">
        <v>8087</v>
      </c>
      <c r="F380" s="302" t="s">
        <v>8088</v>
      </c>
      <c r="G380" s="303" t="s">
        <v>630</v>
      </c>
      <c r="H380" s="304">
        <v>4</v>
      </c>
      <c r="I380" s="28"/>
      <c r="J380" s="306">
        <f t="shared" si="105"/>
        <v>0</v>
      </c>
      <c r="K380" s="307"/>
      <c r="L380" s="308"/>
      <c r="M380" s="29" t="s">
        <v>1</v>
      </c>
      <c r="N380" s="310" t="s">
        <v>43</v>
      </c>
      <c r="P380" s="269">
        <f t="shared" si="106"/>
        <v>0</v>
      </c>
      <c r="Q380" s="269">
        <v>0</v>
      </c>
      <c r="R380" s="269">
        <f t="shared" si="107"/>
        <v>0</v>
      </c>
      <c r="S380" s="269">
        <v>0</v>
      </c>
      <c r="T380" s="270">
        <f t="shared" si="108"/>
        <v>0</v>
      </c>
      <c r="AR380" s="271" t="s">
        <v>608</v>
      </c>
      <c r="AT380" s="271" t="s">
        <v>621</v>
      </c>
      <c r="AU380" s="271" t="s">
        <v>90</v>
      </c>
      <c r="AY380" s="53" t="s">
        <v>366</v>
      </c>
      <c r="BE380" s="179">
        <f t="shared" si="109"/>
        <v>0</v>
      </c>
      <c r="BF380" s="179">
        <f t="shared" si="110"/>
        <v>0</v>
      </c>
      <c r="BG380" s="179">
        <f t="shared" si="111"/>
        <v>0</v>
      </c>
      <c r="BH380" s="179">
        <f t="shared" si="112"/>
        <v>0</v>
      </c>
      <c r="BI380" s="179">
        <f t="shared" si="113"/>
        <v>0</v>
      </c>
      <c r="BJ380" s="53" t="s">
        <v>90</v>
      </c>
      <c r="BK380" s="179">
        <f t="shared" si="114"/>
        <v>0</v>
      </c>
      <c r="BL380" s="53" t="s">
        <v>495</v>
      </c>
      <c r="BM380" s="271" t="s">
        <v>4958</v>
      </c>
    </row>
    <row r="381" spans="2:65" s="74" customFormat="1" ht="49.15" customHeight="1">
      <c r="B381" s="73"/>
      <c r="C381" s="300" t="s">
        <v>2944</v>
      </c>
      <c r="D381" s="300" t="s">
        <v>621</v>
      </c>
      <c r="E381" s="301" t="s">
        <v>8089</v>
      </c>
      <c r="F381" s="302" t="s">
        <v>8090</v>
      </c>
      <c r="G381" s="303" t="s">
        <v>630</v>
      </c>
      <c r="H381" s="304">
        <v>4</v>
      </c>
      <c r="I381" s="28"/>
      <c r="J381" s="306">
        <f t="shared" si="105"/>
        <v>0</v>
      </c>
      <c r="K381" s="307"/>
      <c r="L381" s="308"/>
      <c r="M381" s="29" t="s">
        <v>1</v>
      </c>
      <c r="N381" s="310" t="s">
        <v>43</v>
      </c>
      <c r="P381" s="269">
        <f t="shared" si="106"/>
        <v>0</v>
      </c>
      <c r="Q381" s="269">
        <v>0</v>
      </c>
      <c r="R381" s="269">
        <f t="shared" si="107"/>
        <v>0</v>
      </c>
      <c r="S381" s="269">
        <v>0</v>
      </c>
      <c r="T381" s="270">
        <f t="shared" si="108"/>
        <v>0</v>
      </c>
      <c r="AR381" s="271" t="s">
        <v>608</v>
      </c>
      <c r="AT381" s="271" t="s">
        <v>621</v>
      </c>
      <c r="AU381" s="271" t="s">
        <v>90</v>
      </c>
      <c r="AY381" s="53" t="s">
        <v>366</v>
      </c>
      <c r="BE381" s="179">
        <f t="shared" si="109"/>
        <v>0</v>
      </c>
      <c r="BF381" s="179">
        <f t="shared" si="110"/>
        <v>0</v>
      </c>
      <c r="BG381" s="179">
        <f t="shared" si="111"/>
        <v>0</v>
      </c>
      <c r="BH381" s="179">
        <f t="shared" si="112"/>
        <v>0</v>
      </c>
      <c r="BI381" s="179">
        <f t="shared" si="113"/>
        <v>0</v>
      </c>
      <c r="BJ381" s="53" t="s">
        <v>90</v>
      </c>
      <c r="BK381" s="179">
        <f t="shared" si="114"/>
        <v>0</v>
      </c>
      <c r="BL381" s="53" t="s">
        <v>495</v>
      </c>
      <c r="BM381" s="271" t="s">
        <v>4966</v>
      </c>
    </row>
    <row r="382" spans="2:65" s="74" customFormat="1" ht="21.75" customHeight="1">
      <c r="B382" s="73"/>
      <c r="C382" s="300" t="s">
        <v>2949</v>
      </c>
      <c r="D382" s="300" t="s">
        <v>621</v>
      </c>
      <c r="E382" s="301" t="s">
        <v>8091</v>
      </c>
      <c r="F382" s="302" t="s">
        <v>8075</v>
      </c>
      <c r="G382" s="303" t="s">
        <v>630</v>
      </c>
      <c r="H382" s="304">
        <v>1</v>
      </c>
      <c r="I382" s="28"/>
      <c r="J382" s="306">
        <f t="shared" si="105"/>
        <v>0</v>
      </c>
      <c r="K382" s="307"/>
      <c r="L382" s="308"/>
      <c r="M382" s="29" t="s">
        <v>1</v>
      </c>
      <c r="N382" s="310" t="s">
        <v>43</v>
      </c>
      <c r="P382" s="269">
        <f t="shared" si="106"/>
        <v>0</v>
      </c>
      <c r="Q382" s="269">
        <v>0</v>
      </c>
      <c r="R382" s="269">
        <f t="shared" si="107"/>
        <v>0</v>
      </c>
      <c r="S382" s="269">
        <v>0</v>
      </c>
      <c r="T382" s="270">
        <f t="shared" si="108"/>
        <v>0</v>
      </c>
      <c r="AR382" s="271" t="s">
        <v>608</v>
      </c>
      <c r="AT382" s="271" t="s">
        <v>621</v>
      </c>
      <c r="AU382" s="271" t="s">
        <v>90</v>
      </c>
      <c r="AY382" s="53" t="s">
        <v>366</v>
      </c>
      <c r="BE382" s="179">
        <f t="shared" si="109"/>
        <v>0</v>
      </c>
      <c r="BF382" s="179">
        <f t="shared" si="110"/>
        <v>0</v>
      </c>
      <c r="BG382" s="179">
        <f t="shared" si="111"/>
        <v>0</v>
      </c>
      <c r="BH382" s="179">
        <f t="shared" si="112"/>
        <v>0</v>
      </c>
      <c r="BI382" s="179">
        <f t="shared" si="113"/>
        <v>0</v>
      </c>
      <c r="BJ382" s="53" t="s">
        <v>90</v>
      </c>
      <c r="BK382" s="179">
        <f t="shared" si="114"/>
        <v>0</v>
      </c>
      <c r="BL382" s="53" t="s">
        <v>495</v>
      </c>
      <c r="BM382" s="271" t="s">
        <v>4974</v>
      </c>
    </row>
    <row r="383" spans="2:65" s="74" customFormat="1" ht="37.9" customHeight="1">
      <c r="B383" s="73"/>
      <c r="C383" s="326" t="s">
        <v>2953</v>
      </c>
      <c r="D383" s="326" t="s">
        <v>621</v>
      </c>
      <c r="E383" s="327" t="s">
        <v>8092</v>
      </c>
      <c r="F383" s="328" t="s">
        <v>8093</v>
      </c>
      <c r="G383" s="329" t="s">
        <v>630</v>
      </c>
      <c r="H383" s="330">
        <v>4</v>
      </c>
      <c r="I383" s="28"/>
      <c r="J383" s="306">
        <f t="shared" si="105"/>
        <v>0</v>
      </c>
      <c r="K383" s="307"/>
      <c r="L383" s="308"/>
      <c r="M383" s="29" t="s">
        <v>1</v>
      </c>
      <c r="N383" s="310" t="s">
        <v>43</v>
      </c>
      <c r="P383" s="269">
        <f t="shared" si="106"/>
        <v>0</v>
      </c>
      <c r="Q383" s="269">
        <v>0</v>
      </c>
      <c r="R383" s="269">
        <f t="shared" si="107"/>
        <v>0</v>
      </c>
      <c r="S383" s="269">
        <v>0</v>
      </c>
      <c r="T383" s="270">
        <f t="shared" si="108"/>
        <v>0</v>
      </c>
      <c r="AR383" s="271" t="s">
        <v>608</v>
      </c>
      <c r="AT383" s="271" t="s">
        <v>621</v>
      </c>
      <c r="AU383" s="271" t="s">
        <v>90</v>
      </c>
      <c r="AY383" s="53" t="s">
        <v>366</v>
      </c>
      <c r="BE383" s="179">
        <f t="shared" si="109"/>
        <v>0</v>
      </c>
      <c r="BF383" s="179">
        <f t="shared" si="110"/>
        <v>0</v>
      </c>
      <c r="BG383" s="179">
        <f t="shared" si="111"/>
        <v>0</v>
      </c>
      <c r="BH383" s="179">
        <f t="shared" si="112"/>
        <v>0</v>
      </c>
      <c r="BI383" s="179">
        <f t="shared" si="113"/>
        <v>0</v>
      </c>
      <c r="BJ383" s="53" t="s">
        <v>90</v>
      </c>
      <c r="BK383" s="179">
        <f t="shared" si="114"/>
        <v>0</v>
      </c>
      <c r="BL383" s="53" t="s">
        <v>495</v>
      </c>
      <c r="BM383" s="271" t="s">
        <v>4982</v>
      </c>
    </row>
    <row r="384" spans="2:65" s="74" customFormat="1" ht="37.9" customHeight="1">
      <c r="B384" s="73"/>
      <c r="C384" s="326" t="s">
        <v>2957</v>
      </c>
      <c r="D384" s="326" t="s">
        <v>621</v>
      </c>
      <c r="E384" s="327" t="s">
        <v>8094</v>
      </c>
      <c r="F384" s="328" t="s">
        <v>8095</v>
      </c>
      <c r="G384" s="329" t="s">
        <v>630</v>
      </c>
      <c r="H384" s="330">
        <v>4</v>
      </c>
      <c r="I384" s="28"/>
      <c r="J384" s="306">
        <f t="shared" si="105"/>
        <v>0</v>
      </c>
      <c r="K384" s="307"/>
      <c r="L384" s="308"/>
      <c r="M384" s="29" t="s">
        <v>1</v>
      </c>
      <c r="N384" s="310" t="s">
        <v>43</v>
      </c>
      <c r="P384" s="269">
        <f t="shared" si="106"/>
        <v>0</v>
      </c>
      <c r="Q384" s="269">
        <v>0</v>
      </c>
      <c r="R384" s="269">
        <f t="shared" si="107"/>
        <v>0</v>
      </c>
      <c r="S384" s="269">
        <v>0</v>
      </c>
      <c r="T384" s="270">
        <f t="shared" si="108"/>
        <v>0</v>
      </c>
      <c r="AR384" s="271" t="s">
        <v>608</v>
      </c>
      <c r="AT384" s="271" t="s">
        <v>621</v>
      </c>
      <c r="AU384" s="271" t="s">
        <v>90</v>
      </c>
      <c r="AY384" s="53" t="s">
        <v>366</v>
      </c>
      <c r="BE384" s="179">
        <f t="shared" si="109"/>
        <v>0</v>
      </c>
      <c r="BF384" s="179">
        <f t="shared" si="110"/>
        <v>0</v>
      </c>
      <c r="BG384" s="179">
        <f t="shared" si="111"/>
        <v>0</v>
      </c>
      <c r="BH384" s="179">
        <f t="shared" si="112"/>
        <v>0</v>
      </c>
      <c r="BI384" s="179">
        <f t="shared" si="113"/>
        <v>0</v>
      </c>
      <c r="BJ384" s="53" t="s">
        <v>90</v>
      </c>
      <c r="BK384" s="179">
        <f t="shared" si="114"/>
        <v>0</v>
      </c>
      <c r="BL384" s="53" t="s">
        <v>495</v>
      </c>
      <c r="BM384" s="271" t="s">
        <v>4990</v>
      </c>
    </row>
    <row r="385" spans="2:65" s="74" customFormat="1" ht="24.2" customHeight="1">
      <c r="B385" s="73"/>
      <c r="C385" s="300" t="s">
        <v>2961</v>
      </c>
      <c r="D385" s="300" t="s">
        <v>621</v>
      </c>
      <c r="E385" s="301" t="s">
        <v>8096</v>
      </c>
      <c r="F385" s="302" t="s">
        <v>8097</v>
      </c>
      <c r="G385" s="303" t="s">
        <v>630</v>
      </c>
      <c r="H385" s="304">
        <v>4</v>
      </c>
      <c r="I385" s="28"/>
      <c r="J385" s="306">
        <f t="shared" si="105"/>
        <v>0</v>
      </c>
      <c r="K385" s="307"/>
      <c r="L385" s="308"/>
      <c r="M385" s="29" t="s">
        <v>1</v>
      </c>
      <c r="N385" s="310" t="s">
        <v>43</v>
      </c>
      <c r="P385" s="269">
        <f t="shared" si="106"/>
        <v>0</v>
      </c>
      <c r="Q385" s="269">
        <v>0</v>
      </c>
      <c r="R385" s="269">
        <f t="shared" si="107"/>
        <v>0</v>
      </c>
      <c r="S385" s="269">
        <v>0</v>
      </c>
      <c r="T385" s="270">
        <f t="shared" si="108"/>
        <v>0</v>
      </c>
      <c r="AR385" s="271" t="s">
        <v>608</v>
      </c>
      <c r="AT385" s="271" t="s">
        <v>621</v>
      </c>
      <c r="AU385" s="271" t="s">
        <v>90</v>
      </c>
      <c r="AY385" s="53" t="s">
        <v>366</v>
      </c>
      <c r="BE385" s="179">
        <f t="shared" si="109"/>
        <v>0</v>
      </c>
      <c r="BF385" s="179">
        <f t="shared" si="110"/>
        <v>0</v>
      </c>
      <c r="BG385" s="179">
        <f t="shared" si="111"/>
        <v>0</v>
      </c>
      <c r="BH385" s="179">
        <f t="shared" si="112"/>
        <v>0</v>
      </c>
      <c r="BI385" s="179">
        <f t="shared" si="113"/>
        <v>0</v>
      </c>
      <c r="BJ385" s="53" t="s">
        <v>90</v>
      </c>
      <c r="BK385" s="179">
        <f t="shared" si="114"/>
        <v>0</v>
      </c>
      <c r="BL385" s="53" t="s">
        <v>495</v>
      </c>
      <c r="BM385" s="271" t="s">
        <v>4998</v>
      </c>
    </row>
    <row r="386" spans="2:65" s="74" customFormat="1" ht="24.2" customHeight="1">
      <c r="B386" s="73"/>
      <c r="C386" s="260" t="s">
        <v>2969</v>
      </c>
      <c r="D386" s="260" t="s">
        <v>368</v>
      </c>
      <c r="E386" s="261" t="s">
        <v>8098</v>
      </c>
      <c r="F386" s="262" t="s">
        <v>8099</v>
      </c>
      <c r="G386" s="263" t="s">
        <v>630</v>
      </c>
      <c r="H386" s="264">
        <v>5</v>
      </c>
      <c r="I386" s="26"/>
      <c r="J386" s="266">
        <f t="shared" si="105"/>
        <v>0</v>
      </c>
      <c r="K386" s="267"/>
      <c r="L386" s="73"/>
      <c r="M386" s="27" t="s">
        <v>1</v>
      </c>
      <c r="N386" s="233" t="s">
        <v>43</v>
      </c>
      <c r="P386" s="269">
        <f t="shared" si="106"/>
        <v>0</v>
      </c>
      <c r="Q386" s="269">
        <v>0</v>
      </c>
      <c r="R386" s="269">
        <f t="shared" si="107"/>
        <v>0</v>
      </c>
      <c r="S386" s="269">
        <v>0</v>
      </c>
      <c r="T386" s="270">
        <f t="shared" si="108"/>
        <v>0</v>
      </c>
      <c r="AR386" s="271" t="s">
        <v>495</v>
      </c>
      <c r="AT386" s="271" t="s">
        <v>368</v>
      </c>
      <c r="AU386" s="271" t="s">
        <v>90</v>
      </c>
      <c r="AY386" s="53" t="s">
        <v>366</v>
      </c>
      <c r="BE386" s="179">
        <f t="shared" si="109"/>
        <v>0</v>
      </c>
      <c r="BF386" s="179">
        <f t="shared" si="110"/>
        <v>0</v>
      </c>
      <c r="BG386" s="179">
        <f t="shared" si="111"/>
        <v>0</v>
      </c>
      <c r="BH386" s="179">
        <f t="shared" si="112"/>
        <v>0</v>
      </c>
      <c r="BI386" s="179">
        <f t="shared" si="113"/>
        <v>0</v>
      </c>
      <c r="BJ386" s="53" t="s">
        <v>90</v>
      </c>
      <c r="BK386" s="179">
        <f t="shared" si="114"/>
        <v>0</v>
      </c>
      <c r="BL386" s="53" t="s">
        <v>495</v>
      </c>
      <c r="BM386" s="271" t="s">
        <v>5006</v>
      </c>
    </row>
    <row r="387" spans="2:65" s="74" customFormat="1" ht="37.9" customHeight="1">
      <c r="B387" s="73"/>
      <c r="C387" s="300" t="s">
        <v>2974</v>
      </c>
      <c r="D387" s="300" t="s">
        <v>621</v>
      </c>
      <c r="E387" s="301" t="s">
        <v>8100</v>
      </c>
      <c r="F387" s="302" t="s">
        <v>8101</v>
      </c>
      <c r="G387" s="303" t="s">
        <v>630</v>
      </c>
      <c r="H387" s="304">
        <v>3</v>
      </c>
      <c r="I387" s="28"/>
      <c r="J387" s="306">
        <f t="shared" si="105"/>
        <v>0</v>
      </c>
      <c r="K387" s="307"/>
      <c r="L387" s="308"/>
      <c r="M387" s="29" t="s">
        <v>1</v>
      </c>
      <c r="N387" s="310" t="s">
        <v>43</v>
      </c>
      <c r="P387" s="269">
        <f t="shared" si="106"/>
        <v>0</v>
      </c>
      <c r="Q387" s="269">
        <v>0</v>
      </c>
      <c r="R387" s="269">
        <f t="shared" si="107"/>
        <v>0</v>
      </c>
      <c r="S387" s="269">
        <v>0</v>
      </c>
      <c r="T387" s="270">
        <f t="shared" si="108"/>
        <v>0</v>
      </c>
      <c r="AR387" s="271" t="s">
        <v>608</v>
      </c>
      <c r="AT387" s="271" t="s">
        <v>621</v>
      </c>
      <c r="AU387" s="271" t="s">
        <v>90</v>
      </c>
      <c r="AY387" s="53" t="s">
        <v>366</v>
      </c>
      <c r="BE387" s="179">
        <f t="shared" si="109"/>
        <v>0</v>
      </c>
      <c r="BF387" s="179">
        <f t="shared" si="110"/>
        <v>0</v>
      </c>
      <c r="BG387" s="179">
        <f t="shared" si="111"/>
        <v>0</v>
      </c>
      <c r="BH387" s="179">
        <f t="shared" si="112"/>
        <v>0</v>
      </c>
      <c r="BI387" s="179">
        <f t="shared" si="113"/>
        <v>0</v>
      </c>
      <c r="BJ387" s="53" t="s">
        <v>90</v>
      </c>
      <c r="BK387" s="179">
        <f t="shared" si="114"/>
        <v>0</v>
      </c>
      <c r="BL387" s="53" t="s">
        <v>495</v>
      </c>
      <c r="BM387" s="271" t="s">
        <v>5015</v>
      </c>
    </row>
    <row r="388" spans="2:65" s="74" customFormat="1" ht="49.15" customHeight="1">
      <c r="B388" s="73"/>
      <c r="C388" s="300" t="s">
        <v>2979</v>
      </c>
      <c r="D388" s="300" t="s">
        <v>621</v>
      </c>
      <c r="E388" s="301" t="s">
        <v>8102</v>
      </c>
      <c r="F388" s="302" t="s">
        <v>8103</v>
      </c>
      <c r="G388" s="303" t="s">
        <v>630</v>
      </c>
      <c r="H388" s="304">
        <v>3</v>
      </c>
      <c r="I388" s="28"/>
      <c r="J388" s="306">
        <f t="shared" si="105"/>
        <v>0</v>
      </c>
      <c r="K388" s="307"/>
      <c r="L388" s="308"/>
      <c r="M388" s="29" t="s">
        <v>1</v>
      </c>
      <c r="N388" s="310" t="s">
        <v>43</v>
      </c>
      <c r="P388" s="269">
        <f t="shared" si="106"/>
        <v>0</v>
      </c>
      <c r="Q388" s="269">
        <v>0</v>
      </c>
      <c r="R388" s="269">
        <f t="shared" si="107"/>
        <v>0</v>
      </c>
      <c r="S388" s="269">
        <v>0</v>
      </c>
      <c r="T388" s="270">
        <f t="shared" si="108"/>
        <v>0</v>
      </c>
      <c r="AR388" s="271" t="s">
        <v>608</v>
      </c>
      <c r="AT388" s="271" t="s">
        <v>621</v>
      </c>
      <c r="AU388" s="271" t="s">
        <v>90</v>
      </c>
      <c r="AY388" s="53" t="s">
        <v>366</v>
      </c>
      <c r="BE388" s="179">
        <f t="shared" si="109"/>
        <v>0</v>
      </c>
      <c r="BF388" s="179">
        <f t="shared" si="110"/>
        <v>0</v>
      </c>
      <c r="BG388" s="179">
        <f t="shared" si="111"/>
        <v>0</v>
      </c>
      <c r="BH388" s="179">
        <f t="shared" si="112"/>
        <v>0</v>
      </c>
      <c r="BI388" s="179">
        <f t="shared" si="113"/>
        <v>0</v>
      </c>
      <c r="BJ388" s="53" t="s">
        <v>90</v>
      </c>
      <c r="BK388" s="179">
        <f t="shared" si="114"/>
        <v>0</v>
      </c>
      <c r="BL388" s="53" t="s">
        <v>495</v>
      </c>
      <c r="BM388" s="271" t="s">
        <v>1391</v>
      </c>
    </row>
    <row r="389" spans="2:65" s="74" customFormat="1" ht="24.2" customHeight="1">
      <c r="B389" s="73"/>
      <c r="C389" s="300" t="s">
        <v>2994</v>
      </c>
      <c r="D389" s="300" t="s">
        <v>621</v>
      </c>
      <c r="E389" s="301" t="s">
        <v>8104</v>
      </c>
      <c r="F389" s="302" t="s">
        <v>8105</v>
      </c>
      <c r="G389" s="303" t="s">
        <v>630</v>
      </c>
      <c r="H389" s="304">
        <v>5</v>
      </c>
      <c r="I389" s="28"/>
      <c r="J389" s="306">
        <f t="shared" si="105"/>
        <v>0</v>
      </c>
      <c r="K389" s="307"/>
      <c r="L389" s="308"/>
      <c r="M389" s="29" t="s">
        <v>1</v>
      </c>
      <c r="N389" s="310" t="s">
        <v>43</v>
      </c>
      <c r="P389" s="269">
        <f t="shared" si="106"/>
        <v>0</v>
      </c>
      <c r="Q389" s="269">
        <v>0</v>
      </c>
      <c r="R389" s="269">
        <f t="shared" si="107"/>
        <v>0</v>
      </c>
      <c r="S389" s="269">
        <v>0</v>
      </c>
      <c r="T389" s="270">
        <f t="shared" si="108"/>
        <v>0</v>
      </c>
      <c r="AR389" s="271" t="s">
        <v>608</v>
      </c>
      <c r="AT389" s="271" t="s">
        <v>621</v>
      </c>
      <c r="AU389" s="271" t="s">
        <v>90</v>
      </c>
      <c r="AY389" s="53" t="s">
        <v>366</v>
      </c>
      <c r="BE389" s="179">
        <f t="shared" si="109"/>
        <v>0</v>
      </c>
      <c r="BF389" s="179">
        <f t="shared" si="110"/>
        <v>0</v>
      </c>
      <c r="BG389" s="179">
        <f t="shared" si="111"/>
        <v>0</v>
      </c>
      <c r="BH389" s="179">
        <f t="shared" si="112"/>
        <v>0</v>
      </c>
      <c r="BI389" s="179">
        <f t="shared" si="113"/>
        <v>0</v>
      </c>
      <c r="BJ389" s="53" t="s">
        <v>90</v>
      </c>
      <c r="BK389" s="179">
        <f t="shared" si="114"/>
        <v>0</v>
      </c>
      <c r="BL389" s="53" t="s">
        <v>495</v>
      </c>
      <c r="BM389" s="271" t="s">
        <v>5031</v>
      </c>
    </row>
    <row r="390" spans="2:65" s="74" customFormat="1" ht="33" customHeight="1">
      <c r="B390" s="73"/>
      <c r="C390" s="260" t="s">
        <v>3001</v>
      </c>
      <c r="D390" s="260" t="s">
        <v>368</v>
      </c>
      <c r="E390" s="261" t="s">
        <v>8106</v>
      </c>
      <c r="F390" s="262" t="s">
        <v>8107</v>
      </c>
      <c r="G390" s="263" t="s">
        <v>630</v>
      </c>
      <c r="H390" s="264">
        <v>24</v>
      </c>
      <c r="I390" s="26"/>
      <c r="J390" s="266">
        <f t="shared" si="105"/>
        <v>0</v>
      </c>
      <c r="K390" s="267"/>
      <c r="L390" s="73"/>
      <c r="M390" s="27" t="s">
        <v>1</v>
      </c>
      <c r="N390" s="233" t="s">
        <v>43</v>
      </c>
      <c r="P390" s="269">
        <f t="shared" si="106"/>
        <v>0</v>
      </c>
      <c r="Q390" s="269">
        <v>0</v>
      </c>
      <c r="R390" s="269">
        <f t="shared" si="107"/>
        <v>0</v>
      </c>
      <c r="S390" s="269">
        <v>0</v>
      </c>
      <c r="T390" s="270">
        <f t="shared" si="108"/>
        <v>0</v>
      </c>
      <c r="AR390" s="271" t="s">
        <v>495</v>
      </c>
      <c r="AT390" s="271" t="s">
        <v>368</v>
      </c>
      <c r="AU390" s="271" t="s">
        <v>90</v>
      </c>
      <c r="AY390" s="53" t="s">
        <v>366</v>
      </c>
      <c r="BE390" s="179">
        <f t="shared" si="109"/>
        <v>0</v>
      </c>
      <c r="BF390" s="179">
        <f t="shared" si="110"/>
        <v>0</v>
      </c>
      <c r="BG390" s="179">
        <f t="shared" si="111"/>
        <v>0</v>
      </c>
      <c r="BH390" s="179">
        <f t="shared" si="112"/>
        <v>0</v>
      </c>
      <c r="BI390" s="179">
        <f t="shared" si="113"/>
        <v>0</v>
      </c>
      <c r="BJ390" s="53" t="s">
        <v>90</v>
      </c>
      <c r="BK390" s="179">
        <f t="shared" si="114"/>
        <v>0</v>
      </c>
      <c r="BL390" s="53" t="s">
        <v>495</v>
      </c>
      <c r="BM390" s="271" t="s">
        <v>5043</v>
      </c>
    </row>
    <row r="391" spans="2:65" s="74" customFormat="1" ht="21.75" customHeight="1">
      <c r="B391" s="73"/>
      <c r="C391" s="260" t="s">
        <v>3006</v>
      </c>
      <c r="D391" s="260" t="s">
        <v>368</v>
      </c>
      <c r="E391" s="261" t="s">
        <v>8108</v>
      </c>
      <c r="F391" s="262" t="s">
        <v>8109</v>
      </c>
      <c r="G391" s="263" t="s">
        <v>630</v>
      </c>
      <c r="H391" s="264">
        <v>3</v>
      </c>
      <c r="I391" s="26"/>
      <c r="J391" s="266">
        <f t="shared" si="105"/>
        <v>0</v>
      </c>
      <c r="K391" s="267"/>
      <c r="L391" s="73"/>
      <c r="M391" s="27" t="s">
        <v>1</v>
      </c>
      <c r="N391" s="233" t="s">
        <v>43</v>
      </c>
      <c r="P391" s="269">
        <f t="shared" si="106"/>
        <v>0</v>
      </c>
      <c r="Q391" s="269">
        <v>0</v>
      </c>
      <c r="R391" s="269">
        <f t="shared" si="107"/>
        <v>0</v>
      </c>
      <c r="S391" s="269">
        <v>0</v>
      </c>
      <c r="T391" s="270">
        <f t="shared" si="108"/>
        <v>0</v>
      </c>
      <c r="AR391" s="271" t="s">
        <v>495</v>
      </c>
      <c r="AT391" s="271" t="s">
        <v>368</v>
      </c>
      <c r="AU391" s="271" t="s">
        <v>90</v>
      </c>
      <c r="AY391" s="53" t="s">
        <v>366</v>
      </c>
      <c r="BE391" s="179">
        <f t="shared" si="109"/>
        <v>0</v>
      </c>
      <c r="BF391" s="179">
        <f t="shared" si="110"/>
        <v>0</v>
      </c>
      <c r="BG391" s="179">
        <f t="shared" si="111"/>
        <v>0</v>
      </c>
      <c r="BH391" s="179">
        <f t="shared" si="112"/>
        <v>0</v>
      </c>
      <c r="BI391" s="179">
        <f t="shared" si="113"/>
        <v>0</v>
      </c>
      <c r="BJ391" s="53" t="s">
        <v>90</v>
      </c>
      <c r="BK391" s="179">
        <f t="shared" si="114"/>
        <v>0</v>
      </c>
      <c r="BL391" s="53" t="s">
        <v>495</v>
      </c>
      <c r="BM391" s="271" t="s">
        <v>5072</v>
      </c>
    </row>
    <row r="392" spans="2:65" s="74" customFormat="1" ht="16.5" customHeight="1">
      <c r="B392" s="73"/>
      <c r="C392" s="300" t="s">
        <v>3017</v>
      </c>
      <c r="D392" s="300" t="s">
        <v>621</v>
      </c>
      <c r="E392" s="301" t="s">
        <v>8110</v>
      </c>
      <c r="F392" s="302" t="s">
        <v>8111</v>
      </c>
      <c r="G392" s="303" t="s">
        <v>630</v>
      </c>
      <c r="H392" s="304">
        <v>3</v>
      </c>
      <c r="I392" s="28"/>
      <c r="J392" s="306">
        <f t="shared" si="105"/>
        <v>0</v>
      </c>
      <c r="K392" s="307"/>
      <c r="L392" s="308"/>
      <c r="M392" s="29" t="s">
        <v>1</v>
      </c>
      <c r="N392" s="310" t="s">
        <v>43</v>
      </c>
      <c r="P392" s="269">
        <f t="shared" si="106"/>
        <v>0</v>
      </c>
      <c r="Q392" s="269">
        <v>0</v>
      </c>
      <c r="R392" s="269">
        <f t="shared" si="107"/>
        <v>0</v>
      </c>
      <c r="S392" s="269">
        <v>0</v>
      </c>
      <c r="T392" s="270">
        <f t="shared" si="108"/>
        <v>0</v>
      </c>
      <c r="AR392" s="271" t="s">
        <v>608</v>
      </c>
      <c r="AT392" s="271" t="s">
        <v>621</v>
      </c>
      <c r="AU392" s="271" t="s">
        <v>90</v>
      </c>
      <c r="AY392" s="53" t="s">
        <v>366</v>
      </c>
      <c r="BE392" s="179">
        <f t="shared" si="109"/>
        <v>0</v>
      </c>
      <c r="BF392" s="179">
        <f t="shared" si="110"/>
        <v>0</v>
      </c>
      <c r="BG392" s="179">
        <f t="shared" si="111"/>
        <v>0</v>
      </c>
      <c r="BH392" s="179">
        <f t="shared" si="112"/>
        <v>0</v>
      </c>
      <c r="BI392" s="179">
        <f t="shared" si="113"/>
        <v>0</v>
      </c>
      <c r="BJ392" s="53" t="s">
        <v>90</v>
      </c>
      <c r="BK392" s="179">
        <f t="shared" si="114"/>
        <v>0</v>
      </c>
      <c r="BL392" s="53" t="s">
        <v>495</v>
      </c>
      <c r="BM392" s="271" t="s">
        <v>5082</v>
      </c>
    </row>
    <row r="393" spans="2:65" s="74" customFormat="1" ht="24.2" customHeight="1">
      <c r="B393" s="73"/>
      <c r="C393" s="300" t="s">
        <v>3051</v>
      </c>
      <c r="D393" s="300" t="s">
        <v>621</v>
      </c>
      <c r="E393" s="301" t="s">
        <v>8112</v>
      </c>
      <c r="F393" s="302" t="s">
        <v>8113</v>
      </c>
      <c r="G393" s="303" t="s">
        <v>630</v>
      </c>
      <c r="H393" s="304">
        <v>1</v>
      </c>
      <c r="I393" s="28"/>
      <c r="J393" s="306">
        <f t="shared" si="105"/>
        <v>0</v>
      </c>
      <c r="K393" s="307"/>
      <c r="L393" s="308"/>
      <c r="M393" s="29" t="s">
        <v>1</v>
      </c>
      <c r="N393" s="310" t="s">
        <v>43</v>
      </c>
      <c r="P393" s="269">
        <f t="shared" si="106"/>
        <v>0</v>
      </c>
      <c r="Q393" s="269">
        <v>0</v>
      </c>
      <c r="R393" s="269">
        <f t="shared" si="107"/>
        <v>0</v>
      </c>
      <c r="S393" s="269">
        <v>0</v>
      </c>
      <c r="T393" s="270">
        <f t="shared" si="108"/>
        <v>0</v>
      </c>
      <c r="AR393" s="271" t="s">
        <v>608</v>
      </c>
      <c r="AT393" s="271" t="s">
        <v>621</v>
      </c>
      <c r="AU393" s="271" t="s">
        <v>90</v>
      </c>
      <c r="AY393" s="53" t="s">
        <v>366</v>
      </c>
      <c r="BE393" s="179">
        <f t="shared" si="109"/>
        <v>0</v>
      </c>
      <c r="BF393" s="179">
        <f t="shared" si="110"/>
        <v>0</v>
      </c>
      <c r="BG393" s="179">
        <f t="shared" si="111"/>
        <v>0</v>
      </c>
      <c r="BH393" s="179">
        <f t="shared" si="112"/>
        <v>0</v>
      </c>
      <c r="BI393" s="179">
        <f t="shared" si="113"/>
        <v>0</v>
      </c>
      <c r="BJ393" s="53" t="s">
        <v>90</v>
      </c>
      <c r="BK393" s="179">
        <f t="shared" si="114"/>
        <v>0</v>
      </c>
      <c r="BL393" s="53" t="s">
        <v>495</v>
      </c>
      <c r="BM393" s="271" t="s">
        <v>5091</v>
      </c>
    </row>
    <row r="394" spans="2:65" s="74" customFormat="1" ht="24.2" customHeight="1">
      <c r="B394" s="73"/>
      <c r="C394" s="300" t="s">
        <v>3140</v>
      </c>
      <c r="D394" s="300" t="s">
        <v>621</v>
      </c>
      <c r="E394" s="301" t="s">
        <v>8114</v>
      </c>
      <c r="F394" s="302" t="s">
        <v>8115</v>
      </c>
      <c r="G394" s="303" t="s">
        <v>630</v>
      </c>
      <c r="H394" s="304">
        <v>3</v>
      </c>
      <c r="I394" s="28"/>
      <c r="J394" s="306">
        <f t="shared" si="105"/>
        <v>0</v>
      </c>
      <c r="K394" s="307"/>
      <c r="L394" s="308"/>
      <c r="M394" s="29" t="s">
        <v>1</v>
      </c>
      <c r="N394" s="310" t="s">
        <v>43</v>
      </c>
      <c r="P394" s="269">
        <f t="shared" si="106"/>
        <v>0</v>
      </c>
      <c r="Q394" s="269">
        <v>0</v>
      </c>
      <c r="R394" s="269">
        <f t="shared" si="107"/>
        <v>0</v>
      </c>
      <c r="S394" s="269">
        <v>0</v>
      </c>
      <c r="T394" s="270">
        <f t="shared" si="108"/>
        <v>0</v>
      </c>
      <c r="AR394" s="271" t="s">
        <v>608</v>
      </c>
      <c r="AT394" s="271" t="s">
        <v>621</v>
      </c>
      <c r="AU394" s="271" t="s">
        <v>90</v>
      </c>
      <c r="AY394" s="53" t="s">
        <v>366</v>
      </c>
      <c r="BE394" s="179">
        <f t="shared" si="109"/>
        <v>0</v>
      </c>
      <c r="BF394" s="179">
        <f t="shared" si="110"/>
        <v>0</v>
      </c>
      <c r="BG394" s="179">
        <f t="shared" si="111"/>
        <v>0</v>
      </c>
      <c r="BH394" s="179">
        <f t="shared" si="112"/>
        <v>0</v>
      </c>
      <c r="BI394" s="179">
        <f t="shared" si="113"/>
        <v>0</v>
      </c>
      <c r="BJ394" s="53" t="s">
        <v>90</v>
      </c>
      <c r="BK394" s="179">
        <f t="shared" si="114"/>
        <v>0</v>
      </c>
      <c r="BL394" s="53" t="s">
        <v>495</v>
      </c>
      <c r="BM394" s="271" t="s">
        <v>5101</v>
      </c>
    </row>
    <row r="395" spans="2:65" s="74" customFormat="1" ht="24.2" customHeight="1">
      <c r="B395" s="73"/>
      <c r="C395" s="260" t="s">
        <v>3151</v>
      </c>
      <c r="D395" s="260" t="s">
        <v>368</v>
      </c>
      <c r="E395" s="261" t="s">
        <v>8116</v>
      </c>
      <c r="F395" s="262" t="s">
        <v>8117</v>
      </c>
      <c r="G395" s="263" t="s">
        <v>630</v>
      </c>
      <c r="H395" s="264">
        <v>24</v>
      </c>
      <c r="I395" s="26"/>
      <c r="J395" s="266">
        <f t="shared" si="105"/>
        <v>0</v>
      </c>
      <c r="K395" s="267"/>
      <c r="L395" s="73"/>
      <c r="M395" s="27" t="s">
        <v>1</v>
      </c>
      <c r="N395" s="233" t="s">
        <v>43</v>
      </c>
      <c r="P395" s="269">
        <f t="shared" si="106"/>
        <v>0</v>
      </c>
      <c r="Q395" s="269">
        <v>0</v>
      </c>
      <c r="R395" s="269">
        <f t="shared" si="107"/>
        <v>0</v>
      </c>
      <c r="S395" s="269">
        <v>0</v>
      </c>
      <c r="T395" s="270">
        <f t="shared" si="108"/>
        <v>0</v>
      </c>
      <c r="AR395" s="271" t="s">
        <v>495</v>
      </c>
      <c r="AT395" s="271" t="s">
        <v>368</v>
      </c>
      <c r="AU395" s="271" t="s">
        <v>90</v>
      </c>
      <c r="AY395" s="53" t="s">
        <v>366</v>
      </c>
      <c r="BE395" s="179">
        <f t="shared" si="109"/>
        <v>0</v>
      </c>
      <c r="BF395" s="179">
        <f t="shared" si="110"/>
        <v>0</v>
      </c>
      <c r="BG395" s="179">
        <f t="shared" si="111"/>
        <v>0</v>
      </c>
      <c r="BH395" s="179">
        <f t="shared" si="112"/>
        <v>0</v>
      </c>
      <c r="BI395" s="179">
        <f t="shared" si="113"/>
        <v>0</v>
      </c>
      <c r="BJ395" s="53" t="s">
        <v>90</v>
      </c>
      <c r="BK395" s="179">
        <f t="shared" si="114"/>
        <v>0</v>
      </c>
      <c r="BL395" s="53" t="s">
        <v>495</v>
      </c>
      <c r="BM395" s="271" t="s">
        <v>5110</v>
      </c>
    </row>
    <row r="396" spans="2:65" s="74" customFormat="1" ht="24.2" customHeight="1">
      <c r="B396" s="73"/>
      <c r="C396" s="260" t="s">
        <v>3156</v>
      </c>
      <c r="D396" s="260" t="s">
        <v>368</v>
      </c>
      <c r="E396" s="261" t="s">
        <v>8118</v>
      </c>
      <c r="F396" s="262" t="s">
        <v>8119</v>
      </c>
      <c r="G396" s="263" t="s">
        <v>630</v>
      </c>
      <c r="H396" s="264">
        <v>5</v>
      </c>
      <c r="I396" s="26"/>
      <c r="J396" s="266">
        <f t="shared" si="105"/>
        <v>0</v>
      </c>
      <c r="K396" s="267"/>
      <c r="L396" s="73"/>
      <c r="M396" s="27" t="s">
        <v>1</v>
      </c>
      <c r="N396" s="233" t="s">
        <v>43</v>
      </c>
      <c r="P396" s="269">
        <f t="shared" si="106"/>
        <v>0</v>
      </c>
      <c r="Q396" s="269">
        <v>0</v>
      </c>
      <c r="R396" s="269">
        <f t="shared" si="107"/>
        <v>0</v>
      </c>
      <c r="S396" s="269">
        <v>0</v>
      </c>
      <c r="T396" s="270">
        <f t="shared" si="108"/>
        <v>0</v>
      </c>
      <c r="AR396" s="271" t="s">
        <v>495</v>
      </c>
      <c r="AT396" s="271" t="s">
        <v>368</v>
      </c>
      <c r="AU396" s="271" t="s">
        <v>90</v>
      </c>
      <c r="AY396" s="53" t="s">
        <v>366</v>
      </c>
      <c r="BE396" s="179">
        <f t="shared" si="109"/>
        <v>0</v>
      </c>
      <c r="BF396" s="179">
        <f t="shared" si="110"/>
        <v>0</v>
      </c>
      <c r="BG396" s="179">
        <f t="shared" si="111"/>
        <v>0</v>
      </c>
      <c r="BH396" s="179">
        <f t="shared" si="112"/>
        <v>0</v>
      </c>
      <c r="BI396" s="179">
        <f t="shared" si="113"/>
        <v>0</v>
      </c>
      <c r="BJ396" s="53" t="s">
        <v>90</v>
      </c>
      <c r="BK396" s="179">
        <f t="shared" si="114"/>
        <v>0</v>
      </c>
      <c r="BL396" s="53" t="s">
        <v>495</v>
      </c>
      <c r="BM396" s="271" t="s">
        <v>5119</v>
      </c>
    </row>
    <row r="397" spans="2:65" s="74" customFormat="1" ht="24.2" customHeight="1">
      <c r="B397" s="73"/>
      <c r="C397" s="300" t="s">
        <v>3162</v>
      </c>
      <c r="D397" s="300" t="s">
        <v>621</v>
      </c>
      <c r="E397" s="301" t="s">
        <v>8120</v>
      </c>
      <c r="F397" s="302" t="s">
        <v>8121</v>
      </c>
      <c r="G397" s="303" t="s">
        <v>630</v>
      </c>
      <c r="H397" s="304">
        <v>5</v>
      </c>
      <c r="I397" s="28"/>
      <c r="J397" s="306">
        <f t="shared" si="105"/>
        <v>0</v>
      </c>
      <c r="K397" s="307"/>
      <c r="L397" s="308"/>
      <c r="M397" s="29" t="s">
        <v>1</v>
      </c>
      <c r="N397" s="310" t="s">
        <v>43</v>
      </c>
      <c r="P397" s="269">
        <f t="shared" si="106"/>
        <v>0</v>
      </c>
      <c r="Q397" s="269">
        <v>0</v>
      </c>
      <c r="R397" s="269">
        <f t="shared" si="107"/>
        <v>0</v>
      </c>
      <c r="S397" s="269">
        <v>0</v>
      </c>
      <c r="T397" s="270">
        <f t="shared" si="108"/>
        <v>0</v>
      </c>
      <c r="AR397" s="271" t="s">
        <v>608</v>
      </c>
      <c r="AT397" s="271" t="s">
        <v>621</v>
      </c>
      <c r="AU397" s="271" t="s">
        <v>90</v>
      </c>
      <c r="AY397" s="53" t="s">
        <v>366</v>
      </c>
      <c r="BE397" s="179">
        <f t="shared" si="109"/>
        <v>0</v>
      </c>
      <c r="BF397" s="179">
        <f t="shared" si="110"/>
        <v>0</v>
      </c>
      <c r="BG397" s="179">
        <f t="shared" si="111"/>
        <v>0</v>
      </c>
      <c r="BH397" s="179">
        <f t="shared" si="112"/>
        <v>0</v>
      </c>
      <c r="BI397" s="179">
        <f t="shared" si="113"/>
        <v>0</v>
      </c>
      <c r="BJ397" s="53" t="s">
        <v>90</v>
      </c>
      <c r="BK397" s="179">
        <f t="shared" si="114"/>
        <v>0</v>
      </c>
      <c r="BL397" s="53" t="s">
        <v>495</v>
      </c>
      <c r="BM397" s="271" t="s">
        <v>5129</v>
      </c>
    </row>
    <row r="398" spans="2:65" s="74" customFormat="1" ht="24.2" customHeight="1">
      <c r="B398" s="73"/>
      <c r="C398" s="260" t="s">
        <v>3168</v>
      </c>
      <c r="D398" s="260" t="s">
        <v>368</v>
      </c>
      <c r="E398" s="261" t="s">
        <v>8122</v>
      </c>
      <c r="F398" s="262" t="s">
        <v>8123</v>
      </c>
      <c r="G398" s="263" t="s">
        <v>630</v>
      </c>
      <c r="H398" s="264">
        <v>1</v>
      </c>
      <c r="I398" s="26"/>
      <c r="J398" s="266">
        <f t="shared" si="105"/>
        <v>0</v>
      </c>
      <c r="K398" s="267"/>
      <c r="L398" s="73"/>
      <c r="M398" s="27" t="s">
        <v>1</v>
      </c>
      <c r="N398" s="233" t="s">
        <v>43</v>
      </c>
      <c r="P398" s="269">
        <f t="shared" si="106"/>
        <v>0</v>
      </c>
      <c r="Q398" s="269">
        <v>0</v>
      </c>
      <c r="R398" s="269">
        <f t="shared" si="107"/>
        <v>0</v>
      </c>
      <c r="S398" s="269">
        <v>0</v>
      </c>
      <c r="T398" s="270">
        <f t="shared" si="108"/>
        <v>0</v>
      </c>
      <c r="AR398" s="271" t="s">
        <v>495</v>
      </c>
      <c r="AT398" s="271" t="s">
        <v>368</v>
      </c>
      <c r="AU398" s="271" t="s">
        <v>90</v>
      </c>
      <c r="AY398" s="53" t="s">
        <v>366</v>
      </c>
      <c r="BE398" s="179">
        <f t="shared" si="109"/>
        <v>0</v>
      </c>
      <c r="BF398" s="179">
        <f t="shared" si="110"/>
        <v>0</v>
      </c>
      <c r="BG398" s="179">
        <f t="shared" si="111"/>
        <v>0</v>
      </c>
      <c r="BH398" s="179">
        <f t="shared" si="112"/>
        <v>0</v>
      </c>
      <c r="BI398" s="179">
        <f t="shared" si="113"/>
        <v>0</v>
      </c>
      <c r="BJ398" s="53" t="s">
        <v>90</v>
      </c>
      <c r="BK398" s="179">
        <f t="shared" si="114"/>
        <v>0</v>
      </c>
      <c r="BL398" s="53" t="s">
        <v>495</v>
      </c>
      <c r="BM398" s="271" t="s">
        <v>5139</v>
      </c>
    </row>
    <row r="399" spans="2:65" s="74" customFormat="1" ht="21.75" customHeight="1">
      <c r="B399" s="73"/>
      <c r="C399" s="300" t="s">
        <v>3177</v>
      </c>
      <c r="D399" s="300" t="s">
        <v>621</v>
      </c>
      <c r="E399" s="301" t="s">
        <v>8124</v>
      </c>
      <c r="F399" s="302" t="s">
        <v>8125</v>
      </c>
      <c r="G399" s="303" t="s">
        <v>630</v>
      </c>
      <c r="H399" s="304">
        <v>1</v>
      </c>
      <c r="I399" s="28"/>
      <c r="J399" s="306">
        <f t="shared" si="105"/>
        <v>0</v>
      </c>
      <c r="K399" s="307"/>
      <c r="L399" s="308"/>
      <c r="M399" s="29" t="s">
        <v>1</v>
      </c>
      <c r="N399" s="310" t="s">
        <v>43</v>
      </c>
      <c r="P399" s="269">
        <f t="shared" si="106"/>
        <v>0</v>
      </c>
      <c r="Q399" s="269">
        <v>0</v>
      </c>
      <c r="R399" s="269">
        <f t="shared" si="107"/>
        <v>0</v>
      </c>
      <c r="S399" s="269">
        <v>0</v>
      </c>
      <c r="T399" s="270">
        <f t="shared" si="108"/>
        <v>0</v>
      </c>
      <c r="AR399" s="271" t="s">
        <v>608</v>
      </c>
      <c r="AT399" s="271" t="s">
        <v>621</v>
      </c>
      <c r="AU399" s="271" t="s">
        <v>90</v>
      </c>
      <c r="AY399" s="53" t="s">
        <v>366</v>
      </c>
      <c r="BE399" s="179">
        <f t="shared" si="109"/>
        <v>0</v>
      </c>
      <c r="BF399" s="179">
        <f t="shared" si="110"/>
        <v>0</v>
      </c>
      <c r="BG399" s="179">
        <f t="shared" si="111"/>
        <v>0</v>
      </c>
      <c r="BH399" s="179">
        <f t="shared" si="112"/>
        <v>0</v>
      </c>
      <c r="BI399" s="179">
        <f t="shared" si="113"/>
        <v>0</v>
      </c>
      <c r="BJ399" s="53" t="s">
        <v>90</v>
      </c>
      <c r="BK399" s="179">
        <f t="shared" si="114"/>
        <v>0</v>
      </c>
      <c r="BL399" s="53" t="s">
        <v>495</v>
      </c>
      <c r="BM399" s="271" t="s">
        <v>5149</v>
      </c>
    </row>
    <row r="400" spans="2:65" s="74" customFormat="1" ht="24.2" customHeight="1">
      <c r="B400" s="73"/>
      <c r="C400" s="260" t="s">
        <v>3185</v>
      </c>
      <c r="D400" s="260" t="s">
        <v>368</v>
      </c>
      <c r="E400" s="261" t="s">
        <v>8122</v>
      </c>
      <c r="F400" s="262" t="s">
        <v>8123</v>
      </c>
      <c r="G400" s="263" t="s">
        <v>630</v>
      </c>
      <c r="H400" s="264">
        <v>2</v>
      </c>
      <c r="I400" s="26"/>
      <c r="J400" s="266">
        <f t="shared" si="105"/>
        <v>0</v>
      </c>
      <c r="K400" s="267"/>
      <c r="L400" s="73"/>
      <c r="M400" s="27" t="s">
        <v>1</v>
      </c>
      <c r="N400" s="233" t="s">
        <v>43</v>
      </c>
      <c r="P400" s="269">
        <f t="shared" si="106"/>
        <v>0</v>
      </c>
      <c r="Q400" s="269">
        <v>0</v>
      </c>
      <c r="R400" s="269">
        <f t="shared" si="107"/>
        <v>0</v>
      </c>
      <c r="S400" s="269">
        <v>0</v>
      </c>
      <c r="T400" s="270">
        <f t="shared" si="108"/>
        <v>0</v>
      </c>
      <c r="AR400" s="271" t="s">
        <v>495</v>
      </c>
      <c r="AT400" s="271" t="s">
        <v>368</v>
      </c>
      <c r="AU400" s="271" t="s">
        <v>90</v>
      </c>
      <c r="AY400" s="53" t="s">
        <v>366</v>
      </c>
      <c r="BE400" s="179">
        <f t="shared" si="109"/>
        <v>0</v>
      </c>
      <c r="BF400" s="179">
        <f t="shared" si="110"/>
        <v>0</v>
      </c>
      <c r="BG400" s="179">
        <f t="shared" si="111"/>
        <v>0</v>
      </c>
      <c r="BH400" s="179">
        <f t="shared" si="112"/>
        <v>0</v>
      </c>
      <c r="BI400" s="179">
        <f t="shared" si="113"/>
        <v>0</v>
      </c>
      <c r="BJ400" s="53" t="s">
        <v>90</v>
      </c>
      <c r="BK400" s="179">
        <f t="shared" si="114"/>
        <v>0</v>
      </c>
      <c r="BL400" s="53" t="s">
        <v>495</v>
      </c>
      <c r="BM400" s="271" t="s">
        <v>5159</v>
      </c>
    </row>
    <row r="401" spans="2:65" s="74" customFormat="1" ht="49.15" customHeight="1">
      <c r="B401" s="73"/>
      <c r="C401" s="300" t="s">
        <v>3194</v>
      </c>
      <c r="D401" s="300" t="s">
        <v>621</v>
      </c>
      <c r="E401" s="301" t="s">
        <v>8126</v>
      </c>
      <c r="F401" s="302" t="s">
        <v>8127</v>
      </c>
      <c r="G401" s="303" t="s">
        <v>630</v>
      </c>
      <c r="H401" s="304">
        <v>2</v>
      </c>
      <c r="I401" s="28"/>
      <c r="J401" s="306">
        <f t="shared" si="105"/>
        <v>0</v>
      </c>
      <c r="K401" s="307"/>
      <c r="L401" s="308"/>
      <c r="M401" s="29" t="s">
        <v>1</v>
      </c>
      <c r="N401" s="310" t="s">
        <v>43</v>
      </c>
      <c r="P401" s="269">
        <f t="shared" si="106"/>
        <v>0</v>
      </c>
      <c r="Q401" s="269">
        <v>0</v>
      </c>
      <c r="R401" s="269">
        <f t="shared" si="107"/>
        <v>0</v>
      </c>
      <c r="S401" s="269">
        <v>0</v>
      </c>
      <c r="T401" s="270">
        <f t="shared" si="108"/>
        <v>0</v>
      </c>
      <c r="AR401" s="271" t="s">
        <v>608</v>
      </c>
      <c r="AT401" s="271" t="s">
        <v>621</v>
      </c>
      <c r="AU401" s="271" t="s">
        <v>90</v>
      </c>
      <c r="AY401" s="53" t="s">
        <v>366</v>
      </c>
      <c r="BE401" s="179">
        <f t="shared" si="109"/>
        <v>0</v>
      </c>
      <c r="BF401" s="179">
        <f t="shared" si="110"/>
        <v>0</v>
      </c>
      <c r="BG401" s="179">
        <f t="shared" si="111"/>
        <v>0</v>
      </c>
      <c r="BH401" s="179">
        <f t="shared" si="112"/>
        <v>0</v>
      </c>
      <c r="BI401" s="179">
        <f t="shared" si="113"/>
        <v>0</v>
      </c>
      <c r="BJ401" s="53" t="s">
        <v>90</v>
      </c>
      <c r="BK401" s="179">
        <f t="shared" si="114"/>
        <v>0</v>
      </c>
      <c r="BL401" s="53" t="s">
        <v>495</v>
      </c>
      <c r="BM401" s="271" t="s">
        <v>5169</v>
      </c>
    </row>
    <row r="402" spans="2:65" s="74" customFormat="1" ht="24.2" customHeight="1">
      <c r="B402" s="73"/>
      <c r="C402" s="260" t="s">
        <v>3206</v>
      </c>
      <c r="D402" s="260" t="s">
        <v>368</v>
      </c>
      <c r="E402" s="261" t="s">
        <v>8128</v>
      </c>
      <c r="F402" s="262" t="s">
        <v>8129</v>
      </c>
      <c r="G402" s="263" t="s">
        <v>630</v>
      </c>
      <c r="H402" s="264">
        <v>3</v>
      </c>
      <c r="I402" s="26"/>
      <c r="J402" s="266">
        <f t="shared" si="105"/>
        <v>0</v>
      </c>
      <c r="K402" s="267"/>
      <c r="L402" s="73"/>
      <c r="M402" s="27" t="s">
        <v>1</v>
      </c>
      <c r="N402" s="233" t="s">
        <v>43</v>
      </c>
      <c r="P402" s="269">
        <f t="shared" si="106"/>
        <v>0</v>
      </c>
      <c r="Q402" s="269">
        <v>0</v>
      </c>
      <c r="R402" s="269">
        <f t="shared" si="107"/>
        <v>0</v>
      </c>
      <c r="S402" s="269">
        <v>0</v>
      </c>
      <c r="T402" s="270">
        <f t="shared" si="108"/>
        <v>0</v>
      </c>
      <c r="AR402" s="271" t="s">
        <v>495</v>
      </c>
      <c r="AT402" s="271" t="s">
        <v>368</v>
      </c>
      <c r="AU402" s="271" t="s">
        <v>90</v>
      </c>
      <c r="AY402" s="53" t="s">
        <v>366</v>
      </c>
      <c r="BE402" s="179">
        <f t="shared" si="109"/>
        <v>0</v>
      </c>
      <c r="BF402" s="179">
        <f t="shared" si="110"/>
        <v>0</v>
      </c>
      <c r="BG402" s="179">
        <f t="shared" si="111"/>
        <v>0</v>
      </c>
      <c r="BH402" s="179">
        <f t="shared" si="112"/>
        <v>0</v>
      </c>
      <c r="BI402" s="179">
        <f t="shared" si="113"/>
        <v>0</v>
      </c>
      <c r="BJ402" s="53" t="s">
        <v>90</v>
      </c>
      <c r="BK402" s="179">
        <f t="shared" si="114"/>
        <v>0</v>
      </c>
      <c r="BL402" s="53" t="s">
        <v>495</v>
      </c>
      <c r="BM402" s="271" t="s">
        <v>5179</v>
      </c>
    </row>
    <row r="403" spans="2:65" s="74" customFormat="1" ht="49.15" customHeight="1">
      <c r="B403" s="73"/>
      <c r="C403" s="300" t="s">
        <v>3211</v>
      </c>
      <c r="D403" s="300" t="s">
        <v>621</v>
      </c>
      <c r="E403" s="301" t="s">
        <v>8130</v>
      </c>
      <c r="F403" s="302" t="s">
        <v>8131</v>
      </c>
      <c r="G403" s="303" t="s">
        <v>630</v>
      </c>
      <c r="H403" s="304">
        <v>3</v>
      </c>
      <c r="I403" s="28"/>
      <c r="J403" s="306">
        <f t="shared" si="105"/>
        <v>0</v>
      </c>
      <c r="K403" s="307"/>
      <c r="L403" s="308"/>
      <c r="M403" s="29" t="s">
        <v>1</v>
      </c>
      <c r="N403" s="310" t="s">
        <v>43</v>
      </c>
      <c r="P403" s="269">
        <f t="shared" si="106"/>
        <v>0</v>
      </c>
      <c r="Q403" s="269">
        <v>0</v>
      </c>
      <c r="R403" s="269">
        <f t="shared" si="107"/>
        <v>0</v>
      </c>
      <c r="S403" s="269">
        <v>0</v>
      </c>
      <c r="T403" s="270">
        <f t="shared" si="108"/>
        <v>0</v>
      </c>
      <c r="AR403" s="271" t="s">
        <v>608</v>
      </c>
      <c r="AT403" s="271" t="s">
        <v>621</v>
      </c>
      <c r="AU403" s="271" t="s">
        <v>90</v>
      </c>
      <c r="AY403" s="53" t="s">
        <v>366</v>
      </c>
      <c r="BE403" s="179">
        <f t="shared" si="109"/>
        <v>0</v>
      </c>
      <c r="BF403" s="179">
        <f t="shared" si="110"/>
        <v>0</v>
      </c>
      <c r="BG403" s="179">
        <f t="shared" si="111"/>
        <v>0</v>
      </c>
      <c r="BH403" s="179">
        <f t="shared" si="112"/>
        <v>0</v>
      </c>
      <c r="BI403" s="179">
        <f t="shared" si="113"/>
        <v>0</v>
      </c>
      <c r="BJ403" s="53" t="s">
        <v>90</v>
      </c>
      <c r="BK403" s="179">
        <f t="shared" si="114"/>
        <v>0</v>
      </c>
      <c r="BL403" s="53" t="s">
        <v>495</v>
      </c>
      <c r="BM403" s="271" t="s">
        <v>5189</v>
      </c>
    </row>
    <row r="404" spans="2:65" s="74" customFormat="1" ht="24.2" customHeight="1">
      <c r="B404" s="73"/>
      <c r="C404" s="260" t="s">
        <v>3215</v>
      </c>
      <c r="D404" s="260" t="s">
        <v>368</v>
      </c>
      <c r="E404" s="261" t="s">
        <v>8132</v>
      </c>
      <c r="F404" s="262" t="s">
        <v>8133</v>
      </c>
      <c r="G404" s="263" t="s">
        <v>630</v>
      </c>
      <c r="H404" s="264">
        <v>2</v>
      </c>
      <c r="I404" s="26"/>
      <c r="J404" s="266">
        <f t="shared" si="105"/>
        <v>0</v>
      </c>
      <c r="K404" s="267"/>
      <c r="L404" s="73"/>
      <c r="M404" s="27" t="s">
        <v>1</v>
      </c>
      <c r="N404" s="233" t="s">
        <v>43</v>
      </c>
      <c r="P404" s="269">
        <f t="shared" si="106"/>
        <v>0</v>
      </c>
      <c r="Q404" s="269">
        <v>0</v>
      </c>
      <c r="R404" s="269">
        <f t="shared" si="107"/>
        <v>0</v>
      </c>
      <c r="S404" s="269">
        <v>0</v>
      </c>
      <c r="T404" s="270">
        <f t="shared" si="108"/>
        <v>0</v>
      </c>
      <c r="AR404" s="271" t="s">
        <v>495</v>
      </c>
      <c r="AT404" s="271" t="s">
        <v>368</v>
      </c>
      <c r="AU404" s="271" t="s">
        <v>90</v>
      </c>
      <c r="AY404" s="53" t="s">
        <v>366</v>
      </c>
      <c r="BE404" s="179">
        <f t="shared" si="109"/>
        <v>0</v>
      </c>
      <c r="BF404" s="179">
        <f t="shared" si="110"/>
        <v>0</v>
      </c>
      <c r="BG404" s="179">
        <f t="shared" si="111"/>
        <v>0</v>
      </c>
      <c r="BH404" s="179">
        <f t="shared" si="112"/>
        <v>0</v>
      </c>
      <c r="BI404" s="179">
        <f t="shared" si="113"/>
        <v>0</v>
      </c>
      <c r="BJ404" s="53" t="s">
        <v>90</v>
      </c>
      <c r="BK404" s="179">
        <f t="shared" si="114"/>
        <v>0</v>
      </c>
      <c r="BL404" s="53" t="s">
        <v>495</v>
      </c>
      <c r="BM404" s="271" t="s">
        <v>5199</v>
      </c>
    </row>
    <row r="405" spans="2:65" s="74" customFormat="1" ht="49.15" customHeight="1">
      <c r="B405" s="73"/>
      <c r="C405" s="300" t="s">
        <v>3230</v>
      </c>
      <c r="D405" s="300" t="s">
        <v>621</v>
      </c>
      <c r="E405" s="301" t="s">
        <v>8134</v>
      </c>
      <c r="F405" s="302" t="s">
        <v>8135</v>
      </c>
      <c r="G405" s="303" t="s">
        <v>630</v>
      </c>
      <c r="H405" s="304">
        <v>2</v>
      </c>
      <c r="I405" s="28"/>
      <c r="J405" s="306">
        <f t="shared" si="105"/>
        <v>0</v>
      </c>
      <c r="K405" s="307"/>
      <c r="L405" s="308"/>
      <c r="M405" s="29" t="s">
        <v>1</v>
      </c>
      <c r="N405" s="310" t="s">
        <v>43</v>
      </c>
      <c r="P405" s="269">
        <f t="shared" si="106"/>
        <v>0</v>
      </c>
      <c r="Q405" s="269">
        <v>0</v>
      </c>
      <c r="R405" s="269">
        <f t="shared" si="107"/>
        <v>0</v>
      </c>
      <c r="S405" s="269">
        <v>0</v>
      </c>
      <c r="T405" s="270">
        <f t="shared" si="108"/>
        <v>0</v>
      </c>
      <c r="AR405" s="271" t="s">
        <v>608</v>
      </c>
      <c r="AT405" s="271" t="s">
        <v>621</v>
      </c>
      <c r="AU405" s="271" t="s">
        <v>90</v>
      </c>
      <c r="AY405" s="53" t="s">
        <v>366</v>
      </c>
      <c r="BE405" s="179">
        <f t="shared" si="109"/>
        <v>0</v>
      </c>
      <c r="BF405" s="179">
        <f t="shared" si="110"/>
        <v>0</v>
      </c>
      <c r="BG405" s="179">
        <f t="shared" si="111"/>
        <v>0</v>
      </c>
      <c r="BH405" s="179">
        <f t="shared" si="112"/>
        <v>0</v>
      </c>
      <c r="BI405" s="179">
        <f t="shared" si="113"/>
        <v>0</v>
      </c>
      <c r="BJ405" s="53" t="s">
        <v>90</v>
      </c>
      <c r="BK405" s="179">
        <f t="shared" si="114"/>
        <v>0</v>
      </c>
      <c r="BL405" s="53" t="s">
        <v>495</v>
      </c>
      <c r="BM405" s="271" t="s">
        <v>5209</v>
      </c>
    </row>
    <row r="406" spans="2:65" s="74" customFormat="1" ht="24.2" customHeight="1">
      <c r="B406" s="73"/>
      <c r="C406" s="260" t="s">
        <v>3239</v>
      </c>
      <c r="D406" s="260" t="s">
        <v>368</v>
      </c>
      <c r="E406" s="261" t="s">
        <v>8136</v>
      </c>
      <c r="F406" s="262" t="s">
        <v>8133</v>
      </c>
      <c r="G406" s="263" t="s">
        <v>630</v>
      </c>
      <c r="H406" s="264">
        <v>8</v>
      </c>
      <c r="I406" s="26"/>
      <c r="J406" s="266">
        <f t="shared" si="105"/>
        <v>0</v>
      </c>
      <c r="K406" s="267"/>
      <c r="L406" s="73"/>
      <c r="M406" s="27" t="s">
        <v>1</v>
      </c>
      <c r="N406" s="233" t="s">
        <v>43</v>
      </c>
      <c r="P406" s="269">
        <f t="shared" si="106"/>
        <v>0</v>
      </c>
      <c r="Q406" s="269">
        <v>0</v>
      </c>
      <c r="R406" s="269">
        <f t="shared" si="107"/>
        <v>0</v>
      </c>
      <c r="S406" s="269">
        <v>0</v>
      </c>
      <c r="T406" s="270">
        <f t="shared" si="108"/>
        <v>0</v>
      </c>
      <c r="AR406" s="271" t="s">
        <v>495</v>
      </c>
      <c r="AT406" s="271" t="s">
        <v>368</v>
      </c>
      <c r="AU406" s="271" t="s">
        <v>90</v>
      </c>
      <c r="AY406" s="53" t="s">
        <v>366</v>
      </c>
      <c r="BE406" s="179">
        <f t="shared" si="109"/>
        <v>0</v>
      </c>
      <c r="BF406" s="179">
        <f t="shared" si="110"/>
        <v>0</v>
      </c>
      <c r="BG406" s="179">
        <f t="shared" si="111"/>
        <v>0</v>
      </c>
      <c r="BH406" s="179">
        <f t="shared" si="112"/>
        <v>0</v>
      </c>
      <c r="BI406" s="179">
        <f t="shared" si="113"/>
        <v>0</v>
      </c>
      <c r="BJ406" s="53" t="s">
        <v>90</v>
      </c>
      <c r="BK406" s="179">
        <f t="shared" si="114"/>
        <v>0</v>
      </c>
      <c r="BL406" s="53" t="s">
        <v>495</v>
      </c>
      <c r="BM406" s="271" t="s">
        <v>5218</v>
      </c>
    </row>
    <row r="407" spans="2:65" s="74" customFormat="1" ht="33" customHeight="1">
      <c r="B407" s="73"/>
      <c r="C407" s="300" t="s">
        <v>3323</v>
      </c>
      <c r="D407" s="300" t="s">
        <v>621</v>
      </c>
      <c r="E407" s="301" t="s">
        <v>8137</v>
      </c>
      <c r="F407" s="302" t="s">
        <v>8138</v>
      </c>
      <c r="G407" s="303" t="s">
        <v>630</v>
      </c>
      <c r="H407" s="304">
        <v>8</v>
      </c>
      <c r="I407" s="28"/>
      <c r="J407" s="306">
        <f t="shared" si="105"/>
        <v>0</v>
      </c>
      <c r="K407" s="307"/>
      <c r="L407" s="308"/>
      <c r="M407" s="29" t="s">
        <v>1</v>
      </c>
      <c r="N407" s="310" t="s">
        <v>43</v>
      </c>
      <c r="P407" s="269">
        <f t="shared" si="106"/>
        <v>0</v>
      </c>
      <c r="Q407" s="269">
        <v>0</v>
      </c>
      <c r="R407" s="269">
        <f t="shared" si="107"/>
        <v>0</v>
      </c>
      <c r="S407" s="269">
        <v>0</v>
      </c>
      <c r="T407" s="270">
        <f t="shared" si="108"/>
        <v>0</v>
      </c>
      <c r="AR407" s="271" t="s">
        <v>608</v>
      </c>
      <c r="AT407" s="271" t="s">
        <v>621</v>
      </c>
      <c r="AU407" s="271" t="s">
        <v>90</v>
      </c>
      <c r="AY407" s="53" t="s">
        <v>366</v>
      </c>
      <c r="BE407" s="179">
        <f t="shared" si="109"/>
        <v>0</v>
      </c>
      <c r="BF407" s="179">
        <f t="shared" si="110"/>
        <v>0</v>
      </c>
      <c r="BG407" s="179">
        <f t="shared" si="111"/>
        <v>0</v>
      </c>
      <c r="BH407" s="179">
        <f t="shared" si="112"/>
        <v>0</v>
      </c>
      <c r="BI407" s="179">
        <f t="shared" si="113"/>
        <v>0</v>
      </c>
      <c r="BJ407" s="53" t="s">
        <v>90</v>
      </c>
      <c r="BK407" s="179">
        <f t="shared" si="114"/>
        <v>0</v>
      </c>
      <c r="BL407" s="53" t="s">
        <v>495</v>
      </c>
      <c r="BM407" s="271" t="s">
        <v>5228</v>
      </c>
    </row>
    <row r="408" spans="2:65" s="74" customFormat="1" ht="24.2" customHeight="1">
      <c r="B408" s="73"/>
      <c r="C408" s="260" t="s">
        <v>3346</v>
      </c>
      <c r="D408" s="260" t="s">
        <v>368</v>
      </c>
      <c r="E408" s="261" t="s">
        <v>8139</v>
      </c>
      <c r="F408" s="262" t="s">
        <v>4495</v>
      </c>
      <c r="G408" s="263" t="s">
        <v>487</v>
      </c>
      <c r="H408" s="264">
        <v>3.0110000000000001</v>
      </c>
      <c r="I408" s="26"/>
      <c r="J408" s="266">
        <f t="shared" si="105"/>
        <v>0</v>
      </c>
      <c r="K408" s="267"/>
      <c r="L408" s="73"/>
      <c r="M408" s="27" t="s">
        <v>1</v>
      </c>
      <c r="N408" s="233" t="s">
        <v>43</v>
      </c>
      <c r="P408" s="269">
        <f t="shared" si="106"/>
        <v>0</v>
      </c>
      <c r="Q408" s="269">
        <v>0</v>
      </c>
      <c r="R408" s="269">
        <f t="shared" si="107"/>
        <v>0</v>
      </c>
      <c r="S408" s="269">
        <v>0</v>
      </c>
      <c r="T408" s="270">
        <f t="shared" si="108"/>
        <v>0</v>
      </c>
      <c r="AR408" s="271" t="s">
        <v>495</v>
      </c>
      <c r="AT408" s="271" t="s">
        <v>368</v>
      </c>
      <c r="AU408" s="271" t="s">
        <v>90</v>
      </c>
      <c r="AY408" s="53" t="s">
        <v>366</v>
      </c>
      <c r="BE408" s="179">
        <f t="shared" si="109"/>
        <v>0</v>
      </c>
      <c r="BF408" s="179">
        <f t="shared" si="110"/>
        <v>0</v>
      </c>
      <c r="BG408" s="179">
        <f t="shared" si="111"/>
        <v>0</v>
      </c>
      <c r="BH408" s="179">
        <f t="shared" si="112"/>
        <v>0</v>
      </c>
      <c r="BI408" s="179">
        <f t="shared" si="113"/>
        <v>0</v>
      </c>
      <c r="BJ408" s="53" t="s">
        <v>90</v>
      </c>
      <c r="BK408" s="179">
        <f t="shared" si="114"/>
        <v>0</v>
      </c>
      <c r="BL408" s="53" t="s">
        <v>495</v>
      </c>
      <c r="BM408" s="271" t="s">
        <v>5238</v>
      </c>
    </row>
    <row r="409" spans="2:65" s="74" customFormat="1" ht="55.5" customHeight="1">
      <c r="B409" s="73"/>
      <c r="C409" s="300" t="s">
        <v>3355</v>
      </c>
      <c r="D409" s="300" t="s">
        <v>621</v>
      </c>
      <c r="E409" s="301" t="s">
        <v>8140</v>
      </c>
      <c r="F409" s="302" t="s">
        <v>8141</v>
      </c>
      <c r="G409" s="303" t="s">
        <v>630</v>
      </c>
      <c r="H409" s="304">
        <v>4</v>
      </c>
      <c r="I409" s="28"/>
      <c r="J409" s="306">
        <f t="shared" ref="J409" si="115">ROUND(I409*H409,2)</f>
        <v>0</v>
      </c>
      <c r="K409" s="307"/>
      <c r="L409" s="308"/>
      <c r="M409" s="29" t="s">
        <v>1</v>
      </c>
      <c r="N409" s="310" t="s">
        <v>43</v>
      </c>
      <c r="P409" s="269">
        <f t="shared" ref="P409" si="116">O409*H409</f>
        <v>0</v>
      </c>
      <c r="Q409" s="269">
        <v>0</v>
      </c>
      <c r="R409" s="269">
        <f t="shared" ref="R409" si="117">Q409*H409</f>
        <v>0</v>
      </c>
      <c r="S409" s="269">
        <v>0</v>
      </c>
      <c r="T409" s="270">
        <f t="shared" ref="T409" si="118">S409*H409</f>
        <v>0</v>
      </c>
      <c r="AR409" s="271" t="s">
        <v>608</v>
      </c>
      <c r="AT409" s="271" t="s">
        <v>621</v>
      </c>
      <c r="AU409" s="271" t="s">
        <v>90</v>
      </c>
      <c r="AY409" s="53" t="s">
        <v>366</v>
      </c>
      <c r="BE409" s="179">
        <f t="shared" si="109"/>
        <v>0</v>
      </c>
      <c r="BF409" s="179">
        <f t="shared" si="110"/>
        <v>0</v>
      </c>
      <c r="BG409" s="179">
        <f t="shared" si="111"/>
        <v>0</v>
      </c>
      <c r="BH409" s="179">
        <f t="shared" si="112"/>
        <v>0</v>
      </c>
      <c r="BI409" s="179">
        <f t="shared" si="113"/>
        <v>0</v>
      </c>
      <c r="BJ409" s="53" t="s">
        <v>90</v>
      </c>
      <c r="BK409" s="179">
        <f t="shared" si="114"/>
        <v>0</v>
      </c>
      <c r="BL409" s="53" t="s">
        <v>495</v>
      </c>
      <c r="BM409" s="271" t="s">
        <v>5248</v>
      </c>
    </row>
    <row r="410" spans="2:65" s="249" customFormat="1" ht="22.9" customHeight="1">
      <c r="B410" s="248"/>
      <c r="D410" s="250" t="s">
        <v>76</v>
      </c>
      <c r="E410" s="258" t="s">
        <v>8142</v>
      </c>
      <c r="F410" s="258" t="s">
        <v>8143</v>
      </c>
      <c r="J410" s="259">
        <f>BK410</f>
        <v>0</v>
      </c>
      <c r="L410" s="248"/>
      <c r="M410" s="253"/>
      <c r="P410" s="254">
        <f>SUM(P411:P424)</f>
        <v>0</v>
      </c>
      <c r="R410" s="254">
        <f>SUM(R411:R424)</f>
        <v>0</v>
      </c>
      <c r="T410" s="255">
        <f>SUM(T411:T424)</f>
        <v>0</v>
      </c>
      <c r="AR410" s="250" t="s">
        <v>90</v>
      </c>
      <c r="AT410" s="256" t="s">
        <v>76</v>
      </c>
      <c r="AU410" s="256" t="s">
        <v>84</v>
      </c>
      <c r="AY410" s="250" t="s">
        <v>366</v>
      </c>
      <c r="BK410" s="257">
        <f>SUM(BK411:BK424)</f>
        <v>0</v>
      </c>
    </row>
    <row r="411" spans="2:65" s="74" customFormat="1" ht="24.2" customHeight="1">
      <c r="B411" s="73"/>
      <c r="C411" s="300" t="s">
        <v>3365</v>
      </c>
      <c r="D411" s="300" t="s">
        <v>621</v>
      </c>
      <c r="E411" s="301" t="s">
        <v>8144</v>
      </c>
      <c r="F411" s="302" t="s">
        <v>8145</v>
      </c>
      <c r="G411" s="303" t="s">
        <v>630</v>
      </c>
      <c r="H411" s="304">
        <v>1</v>
      </c>
      <c r="I411" s="28"/>
      <c r="J411" s="306">
        <f t="shared" ref="J411:J424" si="119">ROUND(I411*H411,2)</f>
        <v>0</v>
      </c>
      <c r="K411" s="307"/>
      <c r="L411" s="308"/>
      <c r="M411" s="29" t="s">
        <v>1</v>
      </c>
      <c r="N411" s="310" t="s">
        <v>43</v>
      </c>
      <c r="P411" s="269">
        <f t="shared" ref="P411:P424" si="120">O411*H411</f>
        <v>0</v>
      </c>
      <c r="Q411" s="269">
        <v>0</v>
      </c>
      <c r="R411" s="269">
        <f t="shared" ref="R411:R424" si="121">Q411*H411</f>
        <v>0</v>
      </c>
      <c r="S411" s="269">
        <v>0</v>
      </c>
      <c r="T411" s="270">
        <f t="shared" ref="T411:T424" si="122">S411*H411</f>
        <v>0</v>
      </c>
      <c r="AR411" s="271" t="s">
        <v>608</v>
      </c>
      <c r="AT411" s="271" t="s">
        <v>621</v>
      </c>
      <c r="AU411" s="271" t="s">
        <v>90</v>
      </c>
      <c r="AY411" s="53" t="s">
        <v>366</v>
      </c>
      <c r="BE411" s="179">
        <f t="shared" ref="BE411:BE424" si="123">IF(N411="základná",J411,0)</f>
        <v>0</v>
      </c>
      <c r="BF411" s="179">
        <f t="shared" ref="BF411:BF424" si="124">IF(N411="znížená",J411,0)</f>
        <v>0</v>
      </c>
      <c r="BG411" s="179">
        <f t="shared" ref="BG411:BG424" si="125">IF(N411="zákl. prenesená",J411,0)</f>
        <v>0</v>
      </c>
      <c r="BH411" s="179">
        <f t="shared" ref="BH411:BH424" si="126">IF(N411="zníž. prenesená",J411,0)</f>
        <v>0</v>
      </c>
      <c r="BI411" s="179">
        <f t="shared" ref="BI411:BI424" si="127">IF(N411="nulová",J411,0)</f>
        <v>0</v>
      </c>
      <c r="BJ411" s="53" t="s">
        <v>90</v>
      </c>
      <c r="BK411" s="179">
        <f t="shared" ref="BK411:BK424" si="128">ROUND(I411*H411,2)</f>
        <v>0</v>
      </c>
      <c r="BL411" s="53" t="s">
        <v>495</v>
      </c>
      <c r="BM411" s="271" t="s">
        <v>5258</v>
      </c>
    </row>
    <row r="412" spans="2:65" s="74" customFormat="1" ht="24.2" customHeight="1">
      <c r="B412" s="73"/>
      <c r="C412" s="300" t="s">
        <v>3372</v>
      </c>
      <c r="D412" s="300" t="s">
        <v>621</v>
      </c>
      <c r="E412" s="301" t="s">
        <v>8146</v>
      </c>
      <c r="F412" s="302" t="s">
        <v>8147</v>
      </c>
      <c r="G412" s="303" t="s">
        <v>630</v>
      </c>
      <c r="H412" s="304">
        <v>1</v>
      </c>
      <c r="I412" s="28"/>
      <c r="J412" s="306">
        <f t="shared" si="119"/>
        <v>0</v>
      </c>
      <c r="K412" s="307"/>
      <c r="L412" s="308"/>
      <c r="M412" s="29" t="s">
        <v>1</v>
      </c>
      <c r="N412" s="310" t="s">
        <v>43</v>
      </c>
      <c r="P412" s="269">
        <f t="shared" si="120"/>
        <v>0</v>
      </c>
      <c r="Q412" s="269">
        <v>0</v>
      </c>
      <c r="R412" s="269">
        <f t="shared" si="121"/>
        <v>0</v>
      </c>
      <c r="S412" s="269">
        <v>0</v>
      </c>
      <c r="T412" s="270">
        <f t="shared" si="122"/>
        <v>0</v>
      </c>
      <c r="AR412" s="271" t="s">
        <v>608</v>
      </c>
      <c r="AT412" s="271" t="s">
        <v>621</v>
      </c>
      <c r="AU412" s="271" t="s">
        <v>90</v>
      </c>
      <c r="AY412" s="53" t="s">
        <v>366</v>
      </c>
      <c r="BE412" s="179">
        <f t="shared" si="123"/>
        <v>0</v>
      </c>
      <c r="BF412" s="179">
        <f t="shared" si="124"/>
        <v>0</v>
      </c>
      <c r="BG412" s="179">
        <f t="shared" si="125"/>
        <v>0</v>
      </c>
      <c r="BH412" s="179">
        <f t="shared" si="126"/>
        <v>0</v>
      </c>
      <c r="BI412" s="179">
        <f t="shared" si="127"/>
        <v>0</v>
      </c>
      <c r="BJ412" s="53" t="s">
        <v>90</v>
      </c>
      <c r="BK412" s="179">
        <f t="shared" si="128"/>
        <v>0</v>
      </c>
      <c r="BL412" s="53" t="s">
        <v>495</v>
      </c>
      <c r="BM412" s="271" t="s">
        <v>5268</v>
      </c>
    </row>
    <row r="413" spans="2:65" s="74" customFormat="1" ht="24.2" customHeight="1">
      <c r="B413" s="73"/>
      <c r="C413" s="260" t="s">
        <v>3387</v>
      </c>
      <c r="D413" s="260" t="s">
        <v>368</v>
      </c>
      <c r="E413" s="261" t="s">
        <v>8148</v>
      </c>
      <c r="F413" s="262" t="s">
        <v>8149</v>
      </c>
      <c r="G413" s="263" t="s">
        <v>630</v>
      </c>
      <c r="H413" s="264">
        <v>1</v>
      </c>
      <c r="I413" s="26"/>
      <c r="J413" s="266">
        <f t="shared" si="119"/>
        <v>0</v>
      </c>
      <c r="K413" s="267"/>
      <c r="L413" s="73"/>
      <c r="M413" s="27" t="s">
        <v>1</v>
      </c>
      <c r="N413" s="233" t="s">
        <v>43</v>
      </c>
      <c r="P413" s="269">
        <f t="shared" si="120"/>
        <v>0</v>
      </c>
      <c r="Q413" s="269">
        <v>0</v>
      </c>
      <c r="R413" s="269">
        <f t="shared" si="121"/>
        <v>0</v>
      </c>
      <c r="S413" s="269">
        <v>0</v>
      </c>
      <c r="T413" s="270">
        <f t="shared" si="122"/>
        <v>0</v>
      </c>
      <c r="AR413" s="271" t="s">
        <v>495</v>
      </c>
      <c r="AT413" s="271" t="s">
        <v>368</v>
      </c>
      <c r="AU413" s="271" t="s">
        <v>90</v>
      </c>
      <c r="AY413" s="53" t="s">
        <v>366</v>
      </c>
      <c r="BE413" s="179">
        <f t="shared" si="123"/>
        <v>0</v>
      </c>
      <c r="BF413" s="179">
        <f t="shared" si="124"/>
        <v>0</v>
      </c>
      <c r="BG413" s="179">
        <f t="shared" si="125"/>
        <v>0</v>
      </c>
      <c r="BH413" s="179">
        <f t="shared" si="126"/>
        <v>0</v>
      </c>
      <c r="BI413" s="179">
        <f t="shared" si="127"/>
        <v>0</v>
      </c>
      <c r="BJ413" s="53" t="s">
        <v>90</v>
      </c>
      <c r="BK413" s="179">
        <f t="shared" si="128"/>
        <v>0</v>
      </c>
      <c r="BL413" s="53" t="s">
        <v>495</v>
      </c>
      <c r="BM413" s="271" t="s">
        <v>5278</v>
      </c>
    </row>
    <row r="414" spans="2:65" s="74" customFormat="1" ht="37.9" customHeight="1">
      <c r="B414" s="73"/>
      <c r="C414" s="300" t="s">
        <v>3392</v>
      </c>
      <c r="D414" s="300" t="s">
        <v>621</v>
      </c>
      <c r="E414" s="301" t="s">
        <v>8150</v>
      </c>
      <c r="F414" s="302" t="s">
        <v>8151</v>
      </c>
      <c r="G414" s="303" t="s">
        <v>630</v>
      </c>
      <c r="H414" s="304">
        <v>1</v>
      </c>
      <c r="I414" s="28"/>
      <c r="J414" s="306">
        <f t="shared" si="119"/>
        <v>0</v>
      </c>
      <c r="K414" s="307"/>
      <c r="L414" s="308"/>
      <c r="M414" s="29" t="s">
        <v>1</v>
      </c>
      <c r="N414" s="310" t="s">
        <v>43</v>
      </c>
      <c r="P414" s="269">
        <f t="shared" si="120"/>
        <v>0</v>
      </c>
      <c r="Q414" s="269">
        <v>0</v>
      </c>
      <c r="R414" s="269">
        <f t="shared" si="121"/>
        <v>0</v>
      </c>
      <c r="S414" s="269">
        <v>0</v>
      </c>
      <c r="T414" s="270">
        <f t="shared" si="122"/>
        <v>0</v>
      </c>
      <c r="AR414" s="271" t="s">
        <v>608</v>
      </c>
      <c r="AT414" s="271" t="s">
        <v>621</v>
      </c>
      <c r="AU414" s="271" t="s">
        <v>90</v>
      </c>
      <c r="AY414" s="53" t="s">
        <v>366</v>
      </c>
      <c r="BE414" s="179">
        <f t="shared" si="123"/>
        <v>0</v>
      </c>
      <c r="BF414" s="179">
        <f t="shared" si="124"/>
        <v>0</v>
      </c>
      <c r="BG414" s="179">
        <f t="shared" si="125"/>
        <v>0</v>
      </c>
      <c r="BH414" s="179">
        <f t="shared" si="126"/>
        <v>0</v>
      </c>
      <c r="BI414" s="179">
        <f t="shared" si="127"/>
        <v>0</v>
      </c>
      <c r="BJ414" s="53" t="s">
        <v>90</v>
      </c>
      <c r="BK414" s="179">
        <f t="shared" si="128"/>
        <v>0</v>
      </c>
      <c r="BL414" s="53" t="s">
        <v>495</v>
      </c>
      <c r="BM414" s="271" t="s">
        <v>5288</v>
      </c>
    </row>
    <row r="415" spans="2:65" s="74" customFormat="1" ht="24.2" customHeight="1">
      <c r="B415" s="73"/>
      <c r="C415" s="260" t="s">
        <v>3401</v>
      </c>
      <c r="D415" s="260" t="s">
        <v>368</v>
      </c>
      <c r="E415" s="261" t="s">
        <v>8152</v>
      </c>
      <c r="F415" s="262" t="s">
        <v>8153</v>
      </c>
      <c r="G415" s="263" t="s">
        <v>630</v>
      </c>
      <c r="H415" s="264">
        <v>1</v>
      </c>
      <c r="I415" s="26"/>
      <c r="J415" s="266">
        <f t="shared" si="119"/>
        <v>0</v>
      </c>
      <c r="K415" s="267"/>
      <c r="L415" s="73"/>
      <c r="M415" s="27" t="s">
        <v>1</v>
      </c>
      <c r="N415" s="233" t="s">
        <v>43</v>
      </c>
      <c r="P415" s="269">
        <f t="shared" si="120"/>
        <v>0</v>
      </c>
      <c r="Q415" s="269">
        <v>0</v>
      </c>
      <c r="R415" s="269">
        <f t="shared" si="121"/>
        <v>0</v>
      </c>
      <c r="S415" s="269">
        <v>0</v>
      </c>
      <c r="T415" s="270">
        <f t="shared" si="122"/>
        <v>0</v>
      </c>
      <c r="AR415" s="271" t="s">
        <v>495</v>
      </c>
      <c r="AT415" s="271" t="s">
        <v>368</v>
      </c>
      <c r="AU415" s="271" t="s">
        <v>90</v>
      </c>
      <c r="AY415" s="53" t="s">
        <v>366</v>
      </c>
      <c r="BE415" s="179">
        <f t="shared" si="123"/>
        <v>0</v>
      </c>
      <c r="BF415" s="179">
        <f t="shared" si="124"/>
        <v>0</v>
      </c>
      <c r="BG415" s="179">
        <f t="shared" si="125"/>
        <v>0</v>
      </c>
      <c r="BH415" s="179">
        <f t="shared" si="126"/>
        <v>0</v>
      </c>
      <c r="BI415" s="179">
        <f t="shared" si="127"/>
        <v>0</v>
      </c>
      <c r="BJ415" s="53" t="s">
        <v>90</v>
      </c>
      <c r="BK415" s="179">
        <f t="shared" si="128"/>
        <v>0</v>
      </c>
      <c r="BL415" s="53" t="s">
        <v>495</v>
      </c>
      <c r="BM415" s="271" t="s">
        <v>5298</v>
      </c>
    </row>
    <row r="416" spans="2:65" s="74" customFormat="1" ht="24.2" customHeight="1">
      <c r="B416" s="73"/>
      <c r="C416" s="300" t="s">
        <v>3409</v>
      </c>
      <c r="D416" s="300" t="s">
        <v>621</v>
      </c>
      <c r="E416" s="301" t="s">
        <v>8154</v>
      </c>
      <c r="F416" s="302" t="s">
        <v>8155</v>
      </c>
      <c r="G416" s="303" t="s">
        <v>630</v>
      </c>
      <c r="H416" s="304">
        <v>1</v>
      </c>
      <c r="I416" s="28"/>
      <c r="J416" s="306">
        <f t="shared" si="119"/>
        <v>0</v>
      </c>
      <c r="K416" s="307"/>
      <c r="L416" s="308"/>
      <c r="M416" s="29" t="s">
        <v>1</v>
      </c>
      <c r="N416" s="310" t="s">
        <v>43</v>
      </c>
      <c r="P416" s="269">
        <f t="shared" si="120"/>
        <v>0</v>
      </c>
      <c r="Q416" s="269">
        <v>0</v>
      </c>
      <c r="R416" s="269">
        <f t="shared" si="121"/>
        <v>0</v>
      </c>
      <c r="S416" s="269">
        <v>0</v>
      </c>
      <c r="T416" s="270">
        <f t="shared" si="122"/>
        <v>0</v>
      </c>
      <c r="AR416" s="271" t="s">
        <v>608</v>
      </c>
      <c r="AT416" s="271" t="s">
        <v>621</v>
      </c>
      <c r="AU416" s="271" t="s">
        <v>90</v>
      </c>
      <c r="AY416" s="53" t="s">
        <v>366</v>
      </c>
      <c r="BE416" s="179">
        <f t="shared" si="123"/>
        <v>0</v>
      </c>
      <c r="BF416" s="179">
        <f t="shared" si="124"/>
        <v>0</v>
      </c>
      <c r="BG416" s="179">
        <f t="shared" si="125"/>
        <v>0</v>
      </c>
      <c r="BH416" s="179">
        <f t="shared" si="126"/>
        <v>0</v>
      </c>
      <c r="BI416" s="179">
        <f t="shared" si="127"/>
        <v>0</v>
      </c>
      <c r="BJ416" s="53" t="s">
        <v>90</v>
      </c>
      <c r="BK416" s="179">
        <f t="shared" si="128"/>
        <v>0</v>
      </c>
      <c r="BL416" s="53" t="s">
        <v>495</v>
      </c>
      <c r="BM416" s="271" t="s">
        <v>5308</v>
      </c>
    </row>
    <row r="417" spans="2:65" s="74" customFormat="1" ht="24.2" customHeight="1">
      <c r="B417" s="73"/>
      <c r="C417" s="260" t="s">
        <v>3414</v>
      </c>
      <c r="D417" s="260" t="s">
        <v>368</v>
      </c>
      <c r="E417" s="261" t="s">
        <v>8156</v>
      </c>
      <c r="F417" s="262" t="s">
        <v>8157</v>
      </c>
      <c r="G417" s="263" t="s">
        <v>487</v>
      </c>
      <c r="H417" s="264">
        <v>8.0000000000000002E-3</v>
      </c>
      <c r="I417" s="26"/>
      <c r="J417" s="266">
        <f t="shared" si="119"/>
        <v>0</v>
      </c>
      <c r="K417" s="267"/>
      <c r="L417" s="73"/>
      <c r="M417" s="27" t="s">
        <v>1</v>
      </c>
      <c r="N417" s="233" t="s">
        <v>43</v>
      </c>
      <c r="P417" s="269">
        <f t="shared" si="120"/>
        <v>0</v>
      </c>
      <c r="Q417" s="269">
        <v>0</v>
      </c>
      <c r="R417" s="269">
        <f t="shared" si="121"/>
        <v>0</v>
      </c>
      <c r="S417" s="269">
        <v>0</v>
      </c>
      <c r="T417" s="270">
        <f t="shared" si="122"/>
        <v>0</v>
      </c>
      <c r="AR417" s="271" t="s">
        <v>495</v>
      </c>
      <c r="AT417" s="271" t="s">
        <v>368</v>
      </c>
      <c r="AU417" s="271" t="s">
        <v>90</v>
      </c>
      <c r="AY417" s="53" t="s">
        <v>366</v>
      </c>
      <c r="BE417" s="179">
        <f t="shared" si="123"/>
        <v>0</v>
      </c>
      <c r="BF417" s="179">
        <f t="shared" si="124"/>
        <v>0</v>
      </c>
      <c r="BG417" s="179">
        <f t="shared" si="125"/>
        <v>0</v>
      </c>
      <c r="BH417" s="179">
        <f t="shared" si="126"/>
        <v>0</v>
      </c>
      <c r="BI417" s="179">
        <f t="shared" si="127"/>
        <v>0</v>
      </c>
      <c r="BJ417" s="53" t="s">
        <v>90</v>
      </c>
      <c r="BK417" s="179">
        <f t="shared" si="128"/>
        <v>0</v>
      </c>
      <c r="BL417" s="53" t="s">
        <v>495</v>
      </c>
      <c r="BM417" s="271" t="s">
        <v>5318</v>
      </c>
    </row>
    <row r="418" spans="2:65" s="74" customFormat="1" ht="24.2" customHeight="1">
      <c r="B418" s="73"/>
      <c r="C418" s="260" t="s">
        <v>3438</v>
      </c>
      <c r="D418" s="260" t="s">
        <v>368</v>
      </c>
      <c r="E418" s="261" t="s">
        <v>8158</v>
      </c>
      <c r="F418" s="262" t="s">
        <v>8159</v>
      </c>
      <c r="G418" s="263" t="s">
        <v>630</v>
      </c>
      <c r="H418" s="264">
        <v>5</v>
      </c>
      <c r="I418" s="26"/>
      <c r="J418" s="266">
        <f t="shared" si="119"/>
        <v>0</v>
      </c>
      <c r="K418" s="267"/>
      <c r="L418" s="73"/>
      <c r="M418" s="27" t="s">
        <v>1</v>
      </c>
      <c r="N418" s="233" t="s">
        <v>43</v>
      </c>
      <c r="P418" s="269">
        <f t="shared" si="120"/>
        <v>0</v>
      </c>
      <c r="Q418" s="269">
        <v>0</v>
      </c>
      <c r="R418" s="269">
        <f t="shared" si="121"/>
        <v>0</v>
      </c>
      <c r="S418" s="269">
        <v>0</v>
      </c>
      <c r="T418" s="270">
        <f t="shared" si="122"/>
        <v>0</v>
      </c>
      <c r="AR418" s="271" t="s">
        <v>495</v>
      </c>
      <c r="AT418" s="271" t="s">
        <v>368</v>
      </c>
      <c r="AU418" s="271" t="s">
        <v>90</v>
      </c>
      <c r="AY418" s="53" t="s">
        <v>366</v>
      </c>
      <c r="BE418" s="179">
        <f t="shared" si="123"/>
        <v>0</v>
      </c>
      <c r="BF418" s="179">
        <f t="shared" si="124"/>
        <v>0</v>
      </c>
      <c r="BG418" s="179">
        <f t="shared" si="125"/>
        <v>0</v>
      </c>
      <c r="BH418" s="179">
        <f t="shared" si="126"/>
        <v>0</v>
      </c>
      <c r="BI418" s="179">
        <f t="shared" si="127"/>
        <v>0</v>
      </c>
      <c r="BJ418" s="53" t="s">
        <v>90</v>
      </c>
      <c r="BK418" s="179">
        <f t="shared" si="128"/>
        <v>0</v>
      </c>
      <c r="BL418" s="53" t="s">
        <v>495</v>
      </c>
      <c r="BM418" s="271" t="s">
        <v>5328</v>
      </c>
    </row>
    <row r="419" spans="2:65" s="74" customFormat="1" ht="24.2" customHeight="1">
      <c r="B419" s="73"/>
      <c r="C419" s="260" t="s">
        <v>3446</v>
      </c>
      <c r="D419" s="260" t="s">
        <v>368</v>
      </c>
      <c r="E419" s="261" t="s">
        <v>8160</v>
      </c>
      <c r="F419" s="262" t="s">
        <v>8161</v>
      </c>
      <c r="G419" s="263" t="s">
        <v>630</v>
      </c>
      <c r="H419" s="264">
        <v>1</v>
      </c>
      <c r="I419" s="26"/>
      <c r="J419" s="266">
        <f t="shared" si="119"/>
        <v>0</v>
      </c>
      <c r="K419" s="267"/>
      <c r="L419" s="73"/>
      <c r="M419" s="27" t="s">
        <v>1</v>
      </c>
      <c r="N419" s="233" t="s">
        <v>43</v>
      </c>
      <c r="P419" s="269">
        <f t="shared" si="120"/>
        <v>0</v>
      </c>
      <c r="Q419" s="269">
        <v>0</v>
      </c>
      <c r="R419" s="269">
        <f t="shared" si="121"/>
        <v>0</v>
      </c>
      <c r="S419" s="269">
        <v>0</v>
      </c>
      <c r="T419" s="270">
        <f t="shared" si="122"/>
        <v>0</v>
      </c>
      <c r="AR419" s="271" t="s">
        <v>495</v>
      </c>
      <c r="AT419" s="271" t="s">
        <v>368</v>
      </c>
      <c r="AU419" s="271" t="s">
        <v>90</v>
      </c>
      <c r="AY419" s="53" t="s">
        <v>366</v>
      </c>
      <c r="BE419" s="179">
        <f t="shared" si="123"/>
        <v>0</v>
      </c>
      <c r="BF419" s="179">
        <f t="shared" si="124"/>
        <v>0</v>
      </c>
      <c r="BG419" s="179">
        <f t="shared" si="125"/>
        <v>0</v>
      </c>
      <c r="BH419" s="179">
        <f t="shared" si="126"/>
        <v>0</v>
      </c>
      <c r="BI419" s="179">
        <f t="shared" si="127"/>
        <v>0</v>
      </c>
      <c r="BJ419" s="53" t="s">
        <v>90</v>
      </c>
      <c r="BK419" s="179">
        <f t="shared" si="128"/>
        <v>0</v>
      </c>
      <c r="BL419" s="53" t="s">
        <v>495</v>
      </c>
      <c r="BM419" s="271" t="s">
        <v>5338</v>
      </c>
    </row>
    <row r="420" spans="2:65" s="74" customFormat="1" ht="16.5" customHeight="1">
      <c r="B420" s="73"/>
      <c r="C420" s="300" t="s">
        <v>3452</v>
      </c>
      <c r="D420" s="300" t="s">
        <v>621</v>
      </c>
      <c r="E420" s="301" t="s">
        <v>8162</v>
      </c>
      <c r="F420" s="302" t="s">
        <v>8163</v>
      </c>
      <c r="G420" s="303" t="s">
        <v>630</v>
      </c>
      <c r="H420" s="304">
        <v>2</v>
      </c>
      <c r="I420" s="28"/>
      <c r="J420" s="306">
        <f t="shared" si="119"/>
        <v>0</v>
      </c>
      <c r="K420" s="307"/>
      <c r="L420" s="308"/>
      <c r="M420" s="29" t="s">
        <v>1</v>
      </c>
      <c r="N420" s="310" t="s">
        <v>43</v>
      </c>
      <c r="P420" s="269">
        <f t="shared" si="120"/>
        <v>0</v>
      </c>
      <c r="Q420" s="269">
        <v>0</v>
      </c>
      <c r="R420" s="269">
        <f t="shared" si="121"/>
        <v>0</v>
      </c>
      <c r="S420" s="269">
        <v>0</v>
      </c>
      <c r="T420" s="270">
        <f t="shared" si="122"/>
        <v>0</v>
      </c>
      <c r="AR420" s="271" t="s">
        <v>608</v>
      </c>
      <c r="AT420" s="271" t="s">
        <v>621</v>
      </c>
      <c r="AU420" s="271" t="s">
        <v>90</v>
      </c>
      <c r="AY420" s="53" t="s">
        <v>366</v>
      </c>
      <c r="BE420" s="179">
        <f t="shared" si="123"/>
        <v>0</v>
      </c>
      <c r="BF420" s="179">
        <f t="shared" si="124"/>
        <v>0</v>
      </c>
      <c r="BG420" s="179">
        <f t="shared" si="125"/>
        <v>0</v>
      </c>
      <c r="BH420" s="179">
        <f t="shared" si="126"/>
        <v>0</v>
      </c>
      <c r="BI420" s="179">
        <f t="shared" si="127"/>
        <v>0</v>
      </c>
      <c r="BJ420" s="53" t="s">
        <v>90</v>
      </c>
      <c r="BK420" s="179">
        <f t="shared" si="128"/>
        <v>0</v>
      </c>
      <c r="BL420" s="53" t="s">
        <v>495</v>
      </c>
      <c r="BM420" s="271" t="s">
        <v>5348</v>
      </c>
    </row>
    <row r="421" spans="2:65" s="74" customFormat="1" ht="16.5" customHeight="1">
      <c r="B421" s="73"/>
      <c r="C421" s="300" t="s">
        <v>3464</v>
      </c>
      <c r="D421" s="300" t="s">
        <v>621</v>
      </c>
      <c r="E421" s="301" t="s">
        <v>8164</v>
      </c>
      <c r="F421" s="302" t="s">
        <v>8165</v>
      </c>
      <c r="G421" s="303" t="s">
        <v>630</v>
      </c>
      <c r="H421" s="304">
        <v>1</v>
      </c>
      <c r="I421" s="28"/>
      <c r="J421" s="306">
        <f t="shared" si="119"/>
        <v>0</v>
      </c>
      <c r="K421" s="307"/>
      <c r="L421" s="308"/>
      <c r="M421" s="29" t="s">
        <v>1</v>
      </c>
      <c r="N421" s="310" t="s">
        <v>43</v>
      </c>
      <c r="P421" s="269">
        <f t="shared" si="120"/>
        <v>0</v>
      </c>
      <c r="Q421" s="269">
        <v>0</v>
      </c>
      <c r="R421" s="269">
        <f t="shared" si="121"/>
        <v>0</v>
      </c>
      <c r="S421" s="269">
        <v>0</v>
      </c>
      <c r="T421" s="270">
        <f t="shared" si="122"/>
        <v>0</v>
      </c>
      <c r="AR421" s="271" t="s">
        <v>608</v>
      </c>
      <c r="AT421" s="271" t="s">
        <v>621</v>
      </c>
      <c r="AU421" s="271" t="s">
        <v>90</v>
      </c>
      <c r="AY421" s="53" t="s">
        <v>366</v>
      </c>
      <c r="BE421" s="179">
        <f t="shared" si="123"/>
        <v>0</v>
      </c>
      <c r="BF421" s="179">
        <f t="shared" si="124"/>
        <v>0</v>
      </c>
      <c r="BG421" s="179">
        <f t="shared" si="125"/>
        <v>0</v>
      </c>
      <c r="BH421" s="179">
        <f t="shared" si="126"/>
        <v>0</v>
      </c>
      <c r="BI421" s="179">
        <f t="shared" si="127"/>
        <v>0</v>
      </c>
      <c r="BJ421" s="53" t="s">
        <v>90</v>
      </c>
      <c r="BK421" s="179">
        <f t="shared" si="128"/>
        <v>0</v>
      </c>
      <c r="BL421" s="53" t="s">
        <v>495</v>
      </c>
      <c r="BM421" s="271" t="s">
        <v>5358</v>
      </c>
    </row>
    <row r="422" spans="2:65" s="74" customFormat="1" ht="16.5" customHeight="1">
      <c r="B422" s="73"/>
      <c r="C422" s="300" t="s">
        <v>3469</v>
      </c>
      <c r="D422" s="300" t="s">
        <v>621</v>
      </c>
      <c r="E422" s="301" t="s">
        <v>8166</v>
      </c>
      <c r="F422" s="302" t="s">
        <v>8167</v>
      </c>
      <c r="G422" s="303" t="s">
        <v>630</v>
      </c>
      <c r="H422" s="304">
        <v>1</v>
      </c>
      <c r="I422" s="28"/>
      <c r="J422" s="306">
        <f t="shared" si="119"/>
        <v>0</v>
      </c>
      <c r="K422" s="307"/>
      <c r="L422" s="308"/>
      <c r="M422" s="29" t="s">
        <v>1</v>
      </c>
      <c r="N422" s="310" t="s">
        <v>43</v>
      </c>
      <c r="P422" s="269">
        <f t="shared" si="120"/>
        <v>0</v>
      </c>
      <c r="Q422" s="269">
        <v>0</v>
      </c>
      <c r="R422" s="269">
        <f t="shared" si="121"/>
        <v>0</v>
      </c>
      <c r="S422" s="269">
        <v>0</v>
      </c>
      <c r="T422" s="270">
        <f t="shared" si="122"/>
        <v>0</v>
      </c>
      <c r="AR422" s="271" t="s">
        <v>608</v>
      </c>
      <c r="AT422" s="271" t="s">
        <v>621</v>
      </c>
      <c r="AU422" s="271" t="s">
        <v>90</v>
      </c>
      <c r="AY422" s="53" t="s">
        <v>366</v>
      </c>
      <c r="BE422" s="179">
        <f t="shared" si="123"/>
        <v>0</v>
      </c>
      <c r="BF422" s="179">
        <f t="shared" si="124"/>
        <v>0</v>
      </c>
      <c r="BG422" s="179">
        <f t="shared" si="125"/>
        <v>0</v>
      </c>
      <c r="BH422" s="179">
        <f t="shared" si="126"/>
        <v>0</v>
      </c>
      <c r="BI422" s="179">
        <f t="shared" si="127"/>
        <v>0</v>
      </c>
      <c r="BJ422" s="53" t="s">
        <v>90</v>
      </c>
      <c r="BK422" s="179">
        <f t="shared" si="128"/>
        <v>0</v>
      </c>
      <c r="BL422" s="53" t="s">
        <v>495</v>
      </c>
      <c r="BM422" s="271" t="s">
        <v>5368</v>
      </c>
    </row>
    <row r="423" spans="2:65" s="74" customFormat="1" ht="16.5" customHeight="1">
      <c r="B423" s="73"/>
      <c r="C423" s="300" t="s">
        <v>1409</v>
      </c>
      <c r="D423" s="300" t="s">
        <v>621</v>
      </c>
      <c r="E423" s="301" t="s">
        <v>8168</v>
      </c>
      <c r="F423" s="302" t="s">
        <v>8169</v>
      </c>
      <c r="G423" s="303" t="s">
        <v>630</v>
      </c>
      <c r="H423" s="304">
        <v>1</v>
      </c>
      <c r="I423" s="28"/>
      <c r="J423" s="306">
        <f t="shared" si="119"/>
        <v>0</v>
      </c>
      <c r="K423" s="307"/>
      <c r="L423" s="308"/>
      <c r="M423" s="29" t="s">
        <v>1</v>
      </c>
      <c r="N423" s="310" t="s">
        <v>43</v>
      </c>
      <c r="P423" s="269">
        <f t="shared" si="120"/>
        <v>0</v>
      </c>
      <c r="Q423" s="269">
        <v>0</v>
      </c>
      <c r="R423" s="269">
        <f t="shared" si="121"/>
        <v>0</v>
      </c>
      <c r="S423" s="269">
        <v>0</v>
      </c>
      <c r="T423" s="270">
        <f t="shared" si="122"/>
        <v>0</v>
      </c>
      <c r="AR423" s="271" t="s">
        <v>608</v>
      </c>
      <c r="AT423" s="271" t="s">
        <v>621</v>
      </c>
      <c r="AU423" s="271" t="s">
        <v>90</v>
      </c>
      <c r="AY423" s="53" t="s">
        <v>366</v>
      </c>
      <c r="BE423" s="179">
        <f t="shared" si="123"/>
        <v>0</v>
      </c>
      <c r="BF423" s="179">
        <f t="shared" si="124"/>
        <v>0</v>
      </c>
      <c r="BG423" s="179">
        <f t="shared" si="125"/>
        <v>0</v>
      </c>
      <c r="BH423" s="179">
        <f t="shared" si="126"/>
        <v>0</v>
      </c>
      <c r="BI423" s="179">
        <f t="shared" si="127"/>
        <v>0</v>
      </c>
      <c r="BJ423" s="53" t="s">
        <v>90</v>
      </c>
      <c r="BK423" s="179">
        <f t="shared" si="128"/>
        <v>0</v>
      </c>
      <c r="BL423" s="53" t="s">
        <v>495</v>
      </c>
      <c r="BM423" s="271" t="s">
        <v>5378</v>
      </c>
    </row>
    <row r="424" spans="2:65" s="74" customFormat="1" ht="16.5" customHeight="1">
      <c r="B424" s="73"/>
      <c r="C424" s="300" t="s">
        <v>3479</v>
      </c>
      <c r="D424" s="300" t="s">
        <v>621</v>
      </c>
      <c r="E424" s="301" t="s">
        <v>8170</v>
      </c>
      <c r="F424" s="302" t="s">
        <v>8171</v>
      </c>
      <c r="G424" s="303" t="s">
        <v>630</v>
      </c>
      <c r="H424" s="304">
        <v>1</v>
      </c>
      <c r="I424" s="28"/>
      <c r="J424" s="306">
        <f t="shared" si="119"/>
        <v>0</v>
      </c>
      <c r="K424" s="307"/>
      <c r="L424" s="308"/>
      <c r="M424" s="29" t="s">
        <v>1</v>
      </c>
      <c r="N424" s="310" t="s">
        <v>43</v>
      </c>
      <c r="P424" s="269">
        <f t="shared" si="120"/>
        <v>0</v>
      </c>
      <c r="Q424" s="269">
        <v>0</v>
      </c>
      <c r="R424" s="269">
        <f t="shared" si="121"/>
        <v>0</v>
      </c>
      <c r="S424" s="269">
        <v>0</v>
      </c>
      <c r="T424" s="270">
        <f t="shared" si="122"/>
        <v>0</v>
      </c>
      <c r="AR424" s="271" t="s">
        <v>608</v>
      </c>
      <c r="AT424" s="271" t="s">
        <v>621</v>
      </c>
      <c r="AU424" s="271" t="s">
        <v>90</v>
      </c>
      <c r="AY424" s="53" t="s">
        <v>366</v>
      </c>
      <c r="BE424" s="179">
        <f t="shared" si="123"/>
        <v>0</v>
      </c>
      <c r="BF424" s="179">
        <f t="shared" si="124"/>
        <v>0</v>
      </c>
      <c r="BG424" s="179">
        <f t="shared" si="125"/>
        <v>0</v>
      </c>
      <c r="BH424" s="179">
        <f t="shared" si="126"/>
        <v>0</v>
      </c>
      <c r="BI424" s="179">
        <f t="shared" si="127"/>
        <v>0</v>
      </c>
      <c r="BJ424" s="53" t="s">
        <v>90</v>
      </c>
      <c r="BK424" s="179">
        <f t="shared" si="128"/>
        <v>0</v>
      </c>
      <c r="BL424" s="53" t="s">
        <v>495</v>
      </c>
      <c r="BM424" s="271" t="s">
        <v>5388</v>
      </c>
    </row>
    <row r="425" spans="2:65" s="249" customFormat="1" ht="22.9" customHeight="1">
      <c r="B425" s="248"/>
      <c r="D425" s="250" t="s">
        <v>76</v>
      </c>
      <c r="E425" s="258" t="s">
        <v>5638</v>
      </c>
      <c r="F425" s="258" t="s">
        <v>5639</v>
      </c>
      <c r="J425" s="259">
        <f>BK425</f>
        <v>0</v>
      </c>
      <c r="L425" s="248"/>
      <c r="M425" s="253"/>
      <c r="P425" s="254">
        <f>SUM(P426:P441)</f>
        <v>0</v>
      </c>
      <c r="R425" s="254">
        <f>SUM(R426:R441)</f>
        <v>0</v>
      </c>
      <c r="T425" s="255">
        <f>SUM(T426:T441)</f>
        <v>0</v>
      </c>
      <c r="AR425" s="250" t="s">
        <v>90</v>
      </c>
      <c r="AT425" s="256" t="s">
        <v>76</v>
      </c>
      <c r="AU425" s="256" t="s">
        <v>84</v>
      </c>
      <c r="AY425" s="250" t="s">
        <v>366</v>
      </c>
      <c r="BK425" s="257">
        <f>SUM(BK426:BK441)</f>
        <v>0</v>
      </c>
    </row>
    <row r="426" spans="2:65" s="74" customFormat="1" ht="21.75" customHeight="1">
      <c r="B426" s="73"/>
      <c r="C426" s="260" t="s">
        <v>3508</v>
      </c>
      <c r="D426" s="260" t="s">
        <v>368</v>
      </c>
      <c r="E426" s="261" t="s">
        <v>8172</v>
      </c>
      <c r="F426" s="262" t="s">
        <v>8173</v>
      </c>
      <c r="G426" s="263" t="s">
        <v>2780</v>
      </c>
      <c r="H426" s="264">
        <v>50</v>
      </c>
      <c r="I426" s="26"/>
      <c r="J426" s="266">
        <f t="shared" ref="J426:J441" si="129">ROUND(I426*H426,2)</f>
        <v>0</v>
      </c>
      <c r="K426" s="267"/>
      <c r="L426" s="73"/>
      <c r="M426" s="27" t="s">
        <v>1</v>
      </c>
      <c r="N426" s="233" t="s">
        <v>43</v>
      </c>
      <c r="P426" s="269">
        <f t="shared" ref="P426:P441" si="130">O426*H426</f>
        <v>0</v>
      </c>
      <c r="Q426" s="269">
        <v>0</v>
      </c>
      <c r="R426" s="269">
        <f t="shared" ref="R426:R441" si="131">Q426*H426</f>
        <v>0</v>
      </c>
      <c r="S426" s="269">
        <v>0</v>
      </c>
      <c r="T426" s="270">
        <f t="shared" ref="T426:T441" si="132">S426*H426</f>
        <v>0</v>
      </c>
      <c r="AR426" s="271" t="s">
        <v>495</v>
      </c>
      <c r="AT426" s="271" t="s">
        <v>368</v>
      </c>
      <c r="AU426" s="271" t="s">
        <v>90</v>
      </c>
      <c r="AY426" s="53" t="s">
        <v>366</v>
      </c>
      <c r="BE426" s="179">
        <f t="shared" ref="BE426:BE441" si="133">IF(N426="základná",J426,0)</f>
        <v>0</v>
      </c>
      <c r="BF426" s="179">
        <f t="shared" ref="BF426:BF441" si="134">IF(N426="znížená",J426,0)</f>
        <v>0</v>
      </c>
      <c r="BG426" s="179">
        <f t="shared" ref="BG426:BG441" si="135">IF(N426="zákl. prenesená",J426,0)</f>
        <v>0</v>
      </c>
      <c r="BH426" s="179">
        <f t="shared" ref="BH426:BH441" si="136">IF(N426="zníž. prenesená",J426,0)</f>
        <v>0</v>
      </c>
      <c r="BI426" s="179">
        <f t="shared" ref="BI426:BI441" si="137">IF(N426="nulová",J426,0)</f>
        <v>0</v>
      </c>
      <c r="BJ426" s="53" t="s">
        <v>90</v>
      </c>
      <c r="BK426" s="179">
        <f t="shared" ref="BK426:BK441" si="138">ROUND(I426*H426,2)</f>
        <v>0</v>
      </c>
      <c r="BL426" s="53" t="s">
        <v>495</v>
      </c>
      <c r="BM426" s="271" t="s">
        <v>5398</v>
      </c>
    </row>
    <row r="427" spans="2:65" s="74" customFormat="1" ht="21.75" customHeight="1">
      <c r="B427" s="73"/>
      <c r="C427" s="260" t="s">
        <v>3515</v>
      </c>
      <c r="D427" s="260" t="s">
        <v>368</v>
      </c>
      <c r="E427" s="261" t="s">
        <v>8174</v>
      </c>
      <c r="F427" s="262" t="s">
        <v>8175</v>
      </c>
      <c r="G427" s="263" t="s">
        <v>2780</v>
      </c>
      <c r="H427" s="264">
        <v>50</v>
      </c>
      <c r="I427" s="26"/>
      <c r="J427" s="266">
        <f t="shared" si="129"/>
        <v>0</v>
      </c>
      <c r="K427" s="267"/>
      <c r="L427" s="73"/>
      <c r="M427" s="27" t="s">
        <v>1</v>
      </c>
      <c r="N427" s="233" t="s">
        <v>43</v>
      </c>
      <c r="P427" s="269">
        <f t="shared" si="130"/>
        <v>0</v>
      </c>
      <c r="Q427" s="269">
        <v>0</v>
      </c>
      <c r="R427" s="269">
        <f t="shared" si="131"/>
        <v>0</v>
      </c>
      <c r="S427" s="269">
        <v>0</v>
      </c>
      <c r="T427" s="270">
        <f t="shared" si="132"/>
        <v>0</v>
      </c>
      <c r="AR427" s="271" t="s">
        <v>495</v>
      </c>
      <c r="AT427" s="271" t="s">
        <v>368</v>
      </c>
      <c r="AU427" s="271" t="s">
        <v>90</v>
      </c>
      <c r="AY427" s="53" t="s">
        <v>366</v>
      </c>
      <c r="BE427" s="179">
        <f t="shared" si="133"/>
        <v>0</v>
      </c>
      <c r="BF427" s="179">
        <f t="shared" si="134"/>
        <v>0</v>
      </c>
      <c r="BG427" s="179">
        <f t="shared" si="135"/>
        <v>0</v>
      </c>
      <c r="BH427" s="179">
        <f t="shared" si="136"/>
        <v>0</v>
      </c>
      <c r="BI427" s="179">
        <f t="shared" si="137"/>
        <v>0</v>
      </c>
      <c r="BJ427" s="53" t="s">
        <v>90</v>
      </c>
      <c r="BK427" s="179">
        <f t="shared" si="138"/>
        <v>0</v>
      </c>
      <c r="BL427" s="53" t="s">
        <v>495</v>
      </c>
      <c r="BM427" s="271" t="s">
        <v>5408</v>
      </c>
    </row>
    <row r="428" spans="2:65" s="74" customFormat="1" ht="33" customHeight="1">
      <c r="B428" s="73"/>
      <c r="C428" s="300" t="s">
        <v>3522</v>
      </c>
      <c r="D428" s="300" t="s">
        <v>621</v>
      </c>
      <c r="E428" s="301" t="s">
        <v>8176</v>
      </c>
      <c r="F428" s="302" t="s">
        <v>8177</v>
      </c>
      <c r="G428" s="303" t="s">
        <v>630</v>
      </c>
      <c r="H428" s="304">
        <v>128</v>
      </c>
      <c r="I428" s="28"/>
      <c r="J428" s="306">
        <f t="shared" si="129"/>
        <v>0</v>
      </c>
      <c r="K428" s="307"/>
      <c r="L428" s="308"/>
      <c r="M428" s="29" t="s">
        <v>1</v>
      </c>
      <c r="N428" s="310" t="s">
        <v>43</v>
      </c>
      <c r="P428" s="269">
        <f t="shared" si="130"/>
        <v>0</v>
      </c>
      <c r="Q428" s="269">
        <v>0</v>
      </c>
      <c r="R428" s="269">
        <f t="shared" si="131"/>
        <v>0</v>
      </c>
      <c r="S428" s="269">
        <v>0</v>
      </c>
      <c r="T428" s="270">
        <f t="shared" si="132"/>
        <v>0</v>
      </c>
      <c r="AR428" s="271" t="s">
        <v>608</v>
      </c>
      <c r="AT428" s="271" t="s">
        <v>621</v>
      </c>
      <c r="AU428" s="271" t="s">
        <v>90</v>
      </c>
      <c r="AY428" s="53" t="s">
        <v>366</v>
      </c>
      <c r="BE428" s="179">
        <f t="shared" si="133"/>
        <v>0</v>
      </c>
      <c r="BF428" s="179">
        <f t="shared" si="134"/>
        <v>0</v>
      </c>
      <c r="BG428" s="179">
        <f t="shared" si="135"/>
        <v>0</v>
      </c>
      <c r="BH428" s="179">
        <f t="shared" si="136"/>
        <v>0</v>
      </c>
      <c r="BI428" s="179">
        <f t="shared" si="137"/>
        <v>0</v>
      </c>
      <c r="BJ428" s="53" t="s">
        <v>90</v>
      </c>
      <c r="BK428" s="179">
        <f t="shared" si="138"/>
        <v>0</v>
      </c>
      <c r="BL428" s="53" t="s">
        <v>495</v>
      </c>
      <c r="BM428" s="271" t="s">
        <v>5418</v>
      </c>
    </row>
    <row r="429" spans="2:65" s="74" customFormat="1" ht="33" customHeight="1">
      <c r="B429" s="73"/>
      <c r="C429" s="300" t="s">
        <v>3528</v>
      </c>
      <c r="D429" s="300" t="s">
        <v>621</v>
      </c>
      <c r="E429" s="301" t="s">
        <v>8178</v>
      </c>
      <c r="F429" s="302" t="s">
        <v>8179</v>
      </c>
      <c r="G429" s="303" t="s">
        <v>630</v>
      </c>
      <c r="H429" s="304">
        <v>166</v>
      </c>
      <c r="I429" s="28"/>
      <c r="J429" s="306">
        <f t="shared" si="129"/>
        <v>0</v>
      </c>
      <c r="K429" s="307"/>
      <c r="L429" s="308"/>
      <c r="M429" s="29" t="s">
        <v>1</v>
      </c>
      <c r="N429" s="310" t="s">
        <v>43</v>
      </c>
      <c r="P429" s="269">
        <f t="shared" si="130"/>
        <v>0</v>
      </c>
      <c r="Q429" s="269">
        <v>0</v>
      </c>
      <c r="R429" s="269">
        <f t="shared" si="131"/>
        <v>0</v>
      </c>
      <c r="S429" s="269">
        <v>0</v>
      </c>
      <c r="T429" s="270">
        <f t="shared" si="132"/>
        <v>0</v>
      </c>
      <c r="AR429" s="271" t="s">
        <v>608</v>
      </c>
      <c r="AT429" s="271" t="s">
        <v>621</v>
      </c>
      <c r="AU429" s="271" t="s">
        <v>90</v>
      </c>
      <c r="AY429" s="53" t="s">
        <v>366</v>
      </c>
      <c r="BE429" s="179">
        <f t="shared" si="133"/>
        <v>0</v>
      </c>
      <c r="BF429" s="179">
        <f t="shared" si="134"/>
        <v>0</v>
      </c>
      <c r="BG429" s="179">
        <f t="shared" si="135"/>
        <v>0</v>
      </c>
      <c r="BH429" s="179">
        <f t="shared" si="136"/>
        <v>0</v>
      </c>
      <c r="BI429" s="179">
        <f t="shared" si="137"/>
        <v>0</v>
      </c>
      <c r="BJ429" s="53" t="s">
        <v>90</v>
      </c>
      <c r="BK429" s="179">
        <f t="shared" si="138"/>
        <v>0</v>
      </c>
      <c r="BL429" s="53" t="s">
        <v>495</v>
      </c>
      <c r="BM429" s="271" t="s">
        <v>5428</v>
      </c>
    </row>
    <row r="430" spans="2:65" s="74" customFormat="1" ht="33" customHeight="1">
      <c r="B430" s="73"/>
      <c r="C430" s="300" t="s">
        <v>3543</v>
      </c>
      <c r="D430" s="300" t="s">
        <v>621</v>
      </c>
      <c r="E430" s="301" t="s">
        <v>8180</v>
      </c>
      <c r="F430" s="302" t="s">
        <v>8181</v>
      </c>
      <c r="G430" s="303" t="s">
        <v>630</v>
      </c>
      <c r="H430" s="304">
        <v>190</v>
      </c>
      <c r="I430" s="28"/>
      <c r="J430" s="306">
        <f t="shared" si="129"/>
        <v>0</v>
      </c>
      <c r="K430" s="307"/>
      <c r="L430" s="308"/>
      <c r="M430" s="29" t="s">
        <v>1</v>
      </c>
      <c r="N430" s="310" t="s">
        <v>43</v>
      </c>
      <c r="P430" s="269">
        <f t="shared" si="130"/>
        <v>0</v>
      </c>
      <c r="Q430" s="269">
        <v>0</v>
      </c>
      <c r="R430" s="269">
        <f t="shared" si="131"/>
        <v>0</v>
      </c>
      <c r="S430" s="269">
        <v>0</v>
      </c>
      <c r="T430" s="270">
        <f t="shared" si="132"/>
        <v>0</v>
      </c>
      <c r="AR430" s="271" t="s">
        <v>608</v>
      </c>
      <c r="AT430" s="271" t="s">
        <v>621</v>
      </c>
      <c r="AU430" s="271" t="s">
        <v>90</v>
      </c>
      <c r="AY430" s="53" t="s">
        <v>366</v>
      </c>
      <c r="BE430" s="179">
        <f t="shared" si="133"/>
        <v>0</v>
      </c>
      <c r="BF430" s="179">
        <f t="shared" si="134"/>
        <v>0</v>
      </c>
      <c r="BG430" s="179">
        <f t="shared" si="135"/>
        <v>0</v>
      </c>
      <c r="BH430" s="179">
        <f t="shared" si="136"/>
        <v>0</v>
      </c>
      <c r="BI430" s="179">
        <f t="shared" si="137"/>
        <v>0</v>
      </c>
      <c r="BJ430" s="53" t="s">
        <v>90</v>
      </c>
      <c r="BK430" s="179">
        <f t="shared" si="138"/>
        <v>0</v>
      </c>
      <c r="BL430" s="53" t="s">
        <v>495</v>
      </c>
      <c r="BM430" s="271" t="s">
        <v>5438</v>
      </c>
    </row>
    <row r="431" spans="2:65" s="74" customFormat="1" ht="33" customHeight="1">
      <c r="B431" s="73"/>
      <c r="C431" s="300" t="s">
        <v>3550</v>
      </c>
      <c r="D431" s="300" t="s">
        <v>621</v>
      </c>
      <c r="E431" s="301" t="s">
        <v>8182</v>
      </c>
      <c r="F431" s="302" t="s">
        <v>8183</v>
      </c>
      <c r="G431" s="303" t="s">
        <v>630</v>
      </c>
      <c r="H431" s="304">
        <v>235</v>
      </c>
      <c r="I431" s="28"/>
      <c r="J431" s="306">
        <f t="shared" si="129"/>
        <v>0</v>
      </c>
      <c r="K431" s="307"/>
      <c r="L431" s="308"/>
      <c r="M431" s="29" t="s">
        <v>1</v>
      </c>
      <c r="N431" s="310" t="s">
        <v>43</v>
      </c>
      <c r="P431" s="269">
        <f t="shared" si="130"/>
        <v>0</v>
      </c>
      <c r="Q431" s="269">
        <v>0</v>
      </c>
      <c r="R431" s="269">
        <f t="shared" si="131"/>
        <v>0</v>
      </c>
      <c r="S431" s="269">
        <v>0</v>
      </c>
      <c r="T431" s="270">
        <f t="shared" si="132"/>
        <v>0</v>
      </c>
      <c r="AR431" s="271" t="s">
        <v>608</v>
      </c>
      <c r="AT431" s="271" t="s">
        <v>621</v>
      </c>
      <c r="AU431" s="271" t="s">
        <v>90</v>
      </c>
      <c r="AY431" s="53" t="s">
        <v>366</v>
      </c>
      <c r="BE431" s="179">
        <f t="shared" si="133"/>
        <v>0</v>
      </c>
      <c r="BF431" s="179">
        <f t="shared" si="134"/>
        <v>0</v>
      </c>
      <c r="BG431" s="179">
        <f t="shared" si="135"/>
        <v>0</v>
      </c>
      <c r="BH431" s="179">
        <f t="shared" si="136"/>
        <v>0</v>
      </c>
      <c r="BI431" s="179">
        <f t="shared" si="137"/>
        <v>0</v>
      </c>
      <c r="BJ431" s="53" t="s">
        <v>90</v>
      </c>
      <c r="BK431" s="179">
        <f t="shared" si="138"/>
        <v>0</v>
      </c>
      <c r="BL431" s="53" t="s">
        <v>495</v>
      </c>
      <c r="BM431" s="271" t="s">
        <v>5448</v>
      </c>
    </row>
    <row r="432" spans="2:65" s="74" customFormat="1" ht="33" customHeight="1">
      <c r="B432" s="73"/>
      <c r="C432" s="300" t="s">
        <v>3554</v>
      </c>
      <c r="D432" s="300" t="s">
        <v>621</v>
      </c>
      <c r="E432" s="301" t="s">
        <v>8184</v>
      </c>
      <c r="F432" s="302" t="s">
        <v>8185</v>
      </c>
      <c r="G432" s="303" t="s">
        <v>630</v>
      </c>
      <c r="H432" s="304">
        <v>32</v>
      </c>
      <c r="I432" s="28"/>
      <c r="J432" s="306">
        <f t="shared" si="129"/>
        <v>0</v>
      </c>
      <c r="K432" s="307"/>
      <c r="L432" s="308"/>
      <c r="M432" s="29" t="s">
        <v>1</v>
      </c>
      <c r="N432" s="310" t="s">
        <v>43</v>
      </c>
      <c r="P432" s="269">
        <f t="shared" si="130"/>
        <v>0</v>
      </c>
      <c r="Q432" s="269">
        <v>0</v>
      </c>
      <c r="R432" s="269">
        <f t="shared" si="131"/>
        <v>0</v>
      </c>
      <c r="S432" s="269">
        <v>0</v>
      </c>
      <c r="T432" s="270">
        <f t="shared" si="132"/>
        <v>0</v>
      </c>
      <c r="AR432" s="271" t="s">
        <v>608</v>
      </c>
      <c r="AT432" s="271" t="s">
        <v>621</v>
      </c>
      <c r="AU432" s="271" t="s">
        <v>90</v>
      </c>
      <c r="AY432" s="53" t="s">
        <v>366</v>
      </c>
      <c r="BE432" s="179">
        <f t="shared" si="133"/>
        <v>0</v>
      </c>
      <c r="BF432" s="179">
        <f t="shared" si="134"/>
        <v>0</v>
      </c>
      <c r="BG432" s="179">
        <f t="shared" si="135"/>
        <v>0</v>
      </c>
      <c r="BH432" s="179">
        <f t="shared" si="136"/>
        <v>0</v>
      </c>
      <c r="BI432" s="179">
        <f t="shared" si="137"/>
        <v>0</v>
      </c>
      <c r="BJ432" s="53" t="s">
        <v>90</v>
      </c>
      <c r="BK432" s="179">
        <f t="shared" si="138"/>
        <v>0</v>
      </c>
      <c r="BL432" s="53" t="s">
        <v>495</v>
      </c>
      <c r="BM432" s="271" t="s">
        <v>5458</v>
      </c>
    </row>
    <row r="433" spans="2:65" s="74" customFormat="1" ht="24.2" customHeight="1">
      <c r="B433" s="73"/>
      <c r="C433" s="300" t="s">
        <v>3559</v>
      </c>
      <c r="D433" s="300" t="s">
        <v>621</v>
      </c>
      <c r="E433" s="301" t="s">
        <v>8186</v>
      </c>
      <c r="F433" s="302" t="s">
        <v>8187</v>
      </c>
      <c r="G433" s="303" t="s">
        <v>630</v>
      </c>
      <c r="H433" s="304">
        <v>41</v>
      </c>
      <c r="I433" s="28"/>
      <c r="J433" s="306">
        <f t="shared" si="129"/>
        <v>0</v>
      </c>
      <c r="K433" s="307"/>
      <c r="L433" s="308"/>
      <c r="M433" s="29" t="s">
        <v>1</v>
      </c>
      <c r="N433" s="310" t="s">
        <v>43</v>
      </c>
      <c r="P433" s="269">
        <f t="shared" si="130"/>
        <v>0</v>
      </c>
      <c r="Q433" s="269">
        <v>0</v>
      </c>
      <c r="R433" s="269">
        <f t="shared" si="131"/>
        <v>0</v>
      </c>
      <c r="S433" s="269">
        <v>0</v>
      </c>
      <c r="T433" s="270">
        <f t="shared" si="132"/>
        <v>0</v>
      </c>
      <c r="AR433" s="271" t="s">
        <v>608</v>
      </c>
      <c r="AT433" s="271" t="s">
        <v>621</v>
      </c>
      <c r="AU433" s="271" t="s">
        <v>90</v>
      </c>
      <c r="AY433" s="53" t="s">
        <v>366</v>
      </c>
      <c r="BE433" s="179">
        <f t="shared" si="133"/>
        <v>0</v>
      </c>
      <c r="BF433" s="179">
        <f t="shared" si="134"/>
        <v>0</v>
      </c>
      <c r="BG433" s="179">
        <f t="shared" si="135"/>
        <v>0</v>
      </c>
      <c r="BH433" s="179">
        <f t="shared" si="136"/>
        <v>0</v>
      </c>
      <c r="BI433" s="179">
        <f t="shared" si="137"/>
        <v>0</v>
      </c>
      <c r="BJ433" s="53" t="s">
        <v>90</v>
      </c>
      <c r="BK433" s="179">
        <f t="shared" si="138"/>
        <v>0</v>
      </c>
      <c r="BL433" s="53" t="s">
        <v>495</v>
      </c>
      <c r="BM433" s="271" t="s">
        <v>5468</v>
      </c>
    </row>
    <row r="434" spans="2:65" s="74" customFormat="1" ht="33" customHeight="1">
      <c r="B434" s="73"/>
      <c r="C434" s="300" t="s">
        <v>3572</v>
      </c>
      <c r="D434" s="300" t="s">
        <v>621</v>
      </c>
      <c r="E434" s="301" t="s">
        <v>8188</v>
      </c>
      <c r="F434" s="302" t="s">
        <v>8189</v>
      </c>
      <c r="G434" s="303" t="s">
        <v>630</v>
      </c>
      <c r="H434" s="304">
        <v>213</v>
      </c>
      <c r="I434" s="28"/>
      <c r="J434" s="306">
        <f t="shared" si="129"/>
        <v>0</v>
      </c>
      <c r="K434" s="307"/>
      <c r="L434" s="308"/>
      <c r="M434" s="29" t="s">
        <v>1</v>
      </c>
      <c r="N434" s="310" t="s">
        <v>43</v>
      </c>
      <c r="P434" s="269">
        <f t="shared" si="130"/>
        <v>0</v>
      </c>
      <c r="Q434" s="269">
        <v>0</v>
      </c>
      <c r="R434" s="269">
        <f t="shared" si="131"/>
        <v>0</v>
      </c>
      <c r="S434" s="269">
        <v>0</v>
      </c>
      <c r="T434" s="270">
        <f t="shared" si="132"/>
        <v>0</v>
      </c>
      <c r="AR434" s="271" t="s">
        <v>608</v>
      </c>
      <c r="AT434" s="271" t="s">
        <v>621</v>
      </c>
      <c r="AU434" s="271" t="s">
        <v>90</v>
      </c>
      <c r="AY434" s="53" t="s">
        <v>366</v>
      </c>
      <c r="BE434" s="179">
        <f t="shared" si="133"/>
        <v>0</v>
      </c>
      <c r="BF434" s="179">
        <f t="shared" si="134"/>
        <v>0</v>
      </c>
      <c r="BG434" s="179">
        <f t="shared" si="135"/>
        <v>0</v>
      </c>
      <c r="BH434" s="179">
        <f t="shared" si="136"/>
        <v>0</v>
      </c>
      <c r="BI434" s="179">
        <f t="shared" si="137"/>
        <v>0</v>
      </c>
      <c r="BJ434" s="53" t="s">
        <v>90</v>
      </c>
      <c r="BK434" s="179">
        <f t="shared" si="138"/>
        <v>0</v>
      </c>
      <c r="BL434" s="53" t="s">
        <v>495</v>
      </c>
      <c r="BM434" s="271" t="s">
        <v>5478</v>
      </c>
    </row>
    <row r="435" spans="2:65" s="74" customFormat="1" ht="33" customHeight="1">
      <c r="B435" s="73"/>
      <c r="C435" s="300" t="s">
        <v>3577</v>
      </c>
      <c r="D435" s="300" t="s">
        <v>621</v>
      </c>
      <c r="E435" s="301" t="s">
        <v>8190</v>
      </c>
      <c r="F435" s="302" t="s">
        <v>8191</v>
      </c>
      <c r="G435" s="303" t="s">
        <v>630</v>
      </c>
      <c r="H435" s="304">
        <v>35</v>
      </c>
      <c r="I435" s="28"/>
      <c r="J435" s="306">
        <f t="shared" si="129"/>
        <v>0</v>
      </c>
      <c r="K435" s="307"/>
      <c r="L435" s="308"/>
      <c r="M435" s="29" t="s">
        <v>1</v>
      </c>
      <c r="N435" s="310" t="s">
        <v>43</v>
      </c>
      <c r="P435" s="269">
        <f t="shared" si="130"/>
        <v>0</v>
      </c>
      <c r="Q435" s="269">
        <v>0</v>
      </c>
      <c r="R435" s="269">
        <f t="shared" si="131"/>
        <v>0</v>
      </c>
      <c r="S435" s="269">
        <v>0</v>
      </c>
      <c r="T435" s="270">
        <f t="shared" si="132"/>
        <v>0</v>
      </c>
      <c r="AR435" s="271" t="s">
        <v>608</v>
      </c>
      <c r="AT435" s="271" t="s">
        <v>621</v>
      </c>
      <c r="AU435" s="271" t="s">
        <v>90</v>
      </c>
      <c r="AY435" s="53" t="s">
        <v>366</v>
      </c>
      <c r="BE435" s="179">
        <f t="shared" si="133"/>
        <v>0</v>
      </c>
      <c r="BF435" s="179">
        <f t="shared" si="134"/>
        <v>0</v>
      </c>
      <c r="BG435" s="179">
        <f t="shared" si="135"/>
        <v>0</v>
      </c>
      <c r="BH435" s="179">
        <f t="shared" si="136"/>
        <v>0</v>
      </c>
      <c r="BI435" s="179">
        <f t="shared" si="137"/>
        <v>0</v>
      </c>
      <c r="BJ435" s="53" t="s">
        <v>90</v>
      </c>
      <c r="BK435" s="179">
        <f t="shared" si="138"/>
        <v>0</v>
      </c>
      <c r="BL435" s="53" t="s">
        <v>495</v>
      </c>
      <c r="BM435" s="271" t="s">
        <v>5488</v>
      </c>
    </row>
    <row r="436" spans="2:65" s="74" customFormat="1" ht="37.9" customHeight="1">
      <c r="B436" s="73"/>
      <c r="C436" s="300" t="s">
        <v>3582</v>
      </c>
      <c r="D436" s="300" t="s">
        <v>621</v>
      </c>
      <c r="E436" s="301" t="s">
        <v>8192</v>
      </c>
      <c r="F436" s="302" t="s">
        <v>8193</v>
      </c>
      <c r="G436" s="303" t="s">
        <v>630</v>
      </c>
      <c r="H436" s="304">
        <v>50</v>
      </c>
      <c r="I436" s="28"/>
      <c r="J436" s="306">
        <f t="shared" si="129"/>
        <v>0</v>
      </c>
      <c r="K436" s="307"/>
      <c r="L436" s="308"/>
      <c r="M436" s="29" t="s">
        <v>1</v>
      </c>
      <c r="N436" s="310" t="s">
        <v>43</v>
      </c>
      <c r="P436" s="269">
        <f t="shared" si="130"/>
        <v>0</v>
      </c>
      <c r="Q436" s="269">
        <v>0</v>
      </c>
      <c r="R436" s="269">
        <f t="shared" si="131"/>
        <v>0</v>
      </c>
      <c r="S436" s="269">
        <v>0</v>
      </c>
      <c r="T436" s="270">
        <f t="shared" si="132"/>
        <v>0</v>
      </c>
      <c r="AR436" s="271" t="s">
        <v>608</v>
      </c>
      <c r="AT436" s="271" t="s">
        <v>621</v>
      </c>
      <c r="AU436" s="271" t="s">
        <v>90</v>
      </c>
      <c r="AY436" s="53" t="s">
        <v>366</v>
      </c>
      <c r="BE436" s="179">
        <f t="shared" si="133"/>
        <v>0</v>
      </c>
      <c r="BF436" s="179">
        <f t="shared" si="134"/>
        <v>0</v>
      </c>
      <c r="BG436" s="179">
        <f t="shared" si="135"/>
        <v>0</v>
      </c>
      <c r="BH436" s="179">
        <f t="shared" si="136"/>
        <v>0</v>
      </c>
      <c r="BI436" s="179">
        <f t="shared" si="137"/>
        <v>0</v>
      </c>
      <c r="BJ436" s="53" t="s">
        <v>90</v>
      </c>
      <c r="BK436" s="179">
        <f t="shared" si="138"/>
        <v>0</v>
      </c>
      <c r="BL436" s="53" t="s">
        <v>495</v>
      </c>
      <c r="BM436" s="271" t="s">
        <v>5498</v>
      </c>
    </row>
    <row r="437" spans="2:65" s="74" customFormat="1" ht="16.5" customHeight="1">
      <c r="B437" s="73"/>
      <c r="C437" s="260" t="s">
        <v>3586</v>
      </c>
      <c r="D437" s="260" t="s">
        <v>368</v>
      </c>
      <c r="E437" s="261" t="s">
        <v>8194</v>
      </c>
      <c r="F437" s="262" t="s">
        <v>8195</v>
      </c>
      <c r="G437" s="263" t="s">
        <v>630</v>
      </c>
      <c r="H437" s="264">
        <v>29</v>
      </c>
      <c r="I437" s="26"/>
      <c r="J437" s="266">
        <f t="shared" si="129"/>
        <v>0</v>
      </c>
      <c r="K437" s="267"/>
      <c r="L437" s="73"/>
      <c r="M437" s="27" t="s">
        <v>1</v>
      </c>
      <c r="N437" s="233" t="s">
        <v>43</v>
      </c>
      <c r="P437" s="269">
        <f t="shared" si="130"/>
        <v>0</v>
      </c>
      <c r="Q437" s="269">
        <v>0</v>
      </c>
      <c r="R437" s="269">
        <f t="shared" si="131"/>
        <v>0</v>
      </c>
      <c r="S437" s="269">
        <v>0</v>
      </c>
      <c r="T437" s="270">
        <f t="shared" si="132"/>
        <v>0</v>
      </c>
      <c r="AR437" s="271" t="s">
        <v>495</v>
      </c>
      <c r="AT437" s="271" t="s">
        <v>368</v>
      </c>
      <c r="AU437" s="271" t="s">
        <v>90</v>
      </c>
      <c r="AY437" s="53" t="s">
        <v>366</v>
      </c>
      <c r="BE437" s="179">
        <f t="shared" si="133"/>
        <v>0</v>
      </c>
      <c r="BF437" s="179">
        <f t="shared" si="134"/>
        <v>0</v>
      </c>
      <c r="BG437" s="179">
        <f t="shared" si="135"/>
        <v>0</v>
      </c>
      <c r="BH437" s="179">
        <f t="shared" si="136"/>
        <v>0</v>
      </c>
      <c r="BI437" s="179">
        <f t="shared" si="137"/>
        <v>0</v>
      </c>
      <c r="BJ437" s="53" t="s">
        <v>90</v>
      </c>
      <c r="BK437" s="179">
        <f t="shared" si="138"/>
        <v>0</v>
      </c>
      <c r="BL437" s="53" t="s">
        <v>495</v>
      </c>
      <c r="BM437" s="271" t="s">
        <v>5508</v>
      </c>
    </row>
    <row r="438" spans="2:65" s="74" customFormat="1" ht="24.2" customHeight="1">
      <c r="B438" s="73"/>
      <c r="C438" s="260" t="s">
        <v>3591</v>
      </c>
      <c r="D438" s="260" t="s">
        <v>368</v>
      </c>
      <c r="E438" s="261" t="s">
        <v>8196</v>
      </c>
      <c r="F438" s="262" t="s">
        <v>5955</v>
      </c>
      <c r="G438" s="263" t="s">
        <v>487</v>
      </c>
      <c r="H438" s="264">
        <v>1</v>
      </c>
      <c r="I438" s="26"/>
      <c r="J438" s="266">
        <f t="shared" si="129"/>
        <v>0</v>
      </c>
      <c r="K438" s="267"/>
      <c r="L438" s="73"/>
      <c r="M438" s="27" t="s">
        <v>1</v>
      </c>
      <c r="N438" s="233" t="s">
        <v>43</v>
      </c>
      <c r="P438" s="269">
        <f t="shared" si="130"/>
        <v>0</v>
      </c>
      <c r="Q438" s="269">
        <v>0</v>
      </c>
      <c r="R438" s="269">
        <f t="shared" si="131"/>
        <v>0</v>
      </c>
      <c r="S438" s="269">
        <v>0</v>
      </c>
      <c r="T438" s="270">
        <f t="shared" si="132"/>
        <v>0</v>
      </c>
      <c r="AR438" s="271" t="s">
        <v>495</v>
      </c>
      <c r="AT438" s="271" t="s">
        <v>368</v>
      </c>
      <c r="AU438" s="271" t="s">
        <v>90</v>
      </c>
      <c r="AY438" s="53" t="s">
        <v>366</v>
      </c>
      <c r="BE438" s="179">
        <f t="shared" si="133"/>
        <v>0</v>
      </c>
      <c r="BF438" s="179">
        <f t="shared" si="134"/>
        <v>0</v>
      </c>
      <c r="BG438" s="179">
        <f t="shared" si="135"/>
        <v>0</v>
      </c>
      <c r="BH438" s="179">
        <f t="shared" si="136"/>
        <v>0</v>
      </c>
      <c r="BI438" s="179">
        <f t="shared" si="137"/>
        <v>0</v>
      </c>
      <c r="BJ438" s="53" t="s">
        <v>90</v>
      </c>
      <c r="BK438" s="179">
        <f t="shared" si="138"/>
        <v>0</v>
      </c>
      <c r="BL438" s="53" t="s">
        <v>495</v>
      </c>
      <c r="BM438" s="271" t="s">
        <v>5518</v>
      </c>
    </row>
    <row r="439" spans="2:65" s="74" customFormat="1" ht="33" customHeight="1">
      <c r="B439" s="73"/>
      <c r="C439" s="300" t="s">
        <v>3596</v>
      </c>
      <c r="D439" s="300" t="s">
        <v>621</v>
      </c>
      <c r="E439" s="301" t="s">
        <v>8197</v>
      </c>
      <c r="F439" s="302" t="s">
        <v>8198</v>
      </c>
      <c r="G439" s="303" t="s">
        <v>630</v>
      </c>
      <c r="H439" s="304">
        <v>25</v>
      </c>
      <c r="I439" s="28"/>
      <c r="J439" s="306">
        <f t="shared" si="129"/>
        <v>0</v>
      </c>
      <c r="K439" s="307"/>
      <c r="L439" s="308"/>
      <c r="M439" s="29" t="s">
        <v>1</v>
      </c>
      <c r="N439" s="310" t="s">
        <v>43</v>
      </c>
      <c r="P439" s="269">
        <f t="shared" si="130"/>
        <v>0</v>
      </c>
      <c r="Q439" s="269">
        <v>0</v>
      </c>
      <c r="R439" s="269">
        <f t="shared" si="131"/>
        <v>0</v>
      </c>
      <c r="S439" s="269">
        <v>0</v>
      </c>
      <c r="T439" s="270">
        <f t="shared" si="132"/>
        <v>0</v>
      </c>
      <c r="AR439" s="271" t="s">
        <v>608</v>
      </c>
      <c r="AT439" s="271" t="s">
        <v>621</v>
      </c>
      <c r="AU439" s="271" t="s">
        <v>90</v>
      </c>
      <c r="AY439" s="53" t="s">
        <v>366</v>
      </c>
      <c r="BE439" s="179">
        <f t="shared" si="133"/>
        <v>0</v>
      </c>
      <c r="BF439" s="179">
        <f t="shared" si="134"/>
        <v>0</v>
      </c>
      <c r="BG439" s="179">
        <f t="shared" si="135"/>
        <v>0</v>
      </c>
      <c r="BH439" s="179">
        <f t="shared" si="136"/>
        <v>0</v>
      </c>
      <c r="BI439" s="179">
        <f t="shared" si="137"/>
        <v>0</v>
      </c>
      <c r="BJ439" s="53" t="s">
        <v>90</v>
      </c>
      <c r="BK439" s="179">
        <f t="shared" si="138"/>
        <v>0</v>
      </c>
      <c r="BL439" s="53" t="s">
        <v>495</v>
      </c>
      <c r="BM439" s="271" t="s">
        <v>5528</v>
      </c>
    </row>
    <row r="440" spans="2:65" s="74" customFormat="1" ht="33" customHeight="1">
      <c r="B440" s="73"/>
      <c r="C440" s="300" t="s">
        <v>3604</v>
      </c>
      <c r="D440" s="300" t="s">
        <v>621</v>
      </c>
      <c r="E440" s="301" t="s">
        <v>8199</v>
      </c>
      <c r="F440" s="302" t="s">
        <v>8200</v>
      </c>
      <c r="G440" s="303" t="s">
        <v>630</v>
      </c>
      <c r="H440" s="304">
        <v>3</v>
      </c>
      <c r="I440" s="28"/>
      <c r="J440" s="306">
        <f t="shared" si="129"/>
        <v>0</v>
      </c>
      <c r="K440" s="307"/>
      <c r="L440" s="308"/>
      <c r="M440" s="29" t="s">
        <v>1</v>
      </c>
      <c r="N440" s="310" t="s">
        <v>43</v>
      </c>
      <c r="P440" s="269">
        <f t="shared" si="130"/>
        <v>0</v>
      </c>
      <c r="Q440" s="269">
        <v>0</v>
      </c>
      <c r="R440" s="269">
        <f t="shared" si="131"/>
        <v>0</v>
      </c>
      <c r="S440" s="269">
        <v>0</v>
      </c>
      <c r="T440" s="270">
        <f t="shared" si="132"/>
        <v>0</v>
      </c>
      <c r="AR440" s="271" t="s">
        <v>608</v>
      </c>
      <c r="AT440" s="271" t="s">
        <v>621</v>
      </c>
      <c r="AU440" s="271" t="s">
        <v>90</v>
      </c>
      <c r="AY440" s="53" t="s">
        <v>366</v>
      </c>
      <c r="BE440" s="179">
        <f t="shared" si="133"/>
        <v>0</v>
      </c>
      <c r="BF440" s="179">
        <f t="shared" si="134"/>
        <v>0</v>
      </c>
      <c r="BG440" s="179">
        <f t="shared" si="135"/>
        <v>0</v>
      </c>
      <c r="BH440" s="179">
        <f t="shared" si="136"/>
        <v>0</v>
      </c>
      <c r="BI440" s="179">
        <f t="shared" si="137"/>
        <v>0</v>
      </c>
      <c r="BJ440" s="53" t="s">
        <v>90</v>
      </c>
      <c r="BK440" s="179">
        <f t="shared" si="138"/>
        <v>0</v>
      </c>
      <c r="BL440" s="53" t="s">
        <v>495</v>
      </c>
      <c r="BM440" s="271" t="s">
        <v>5538</v>
      </c>
    </row>
    <row r="441" spans="2:65" s="74" customFormat="1" ht="24.2" customHeight="1">
      <c r="B441" s="73"/>
      <c r="C441" s="300" t="s">
        <v>3611</v>
      </c>
      <c r="D441" s="300" t="s">
        <v>621</v>
      </c>
      <c r="E441" s="301" t="s">
        <v>8201</v>
      </c>
      <c r="F441" s="302" t="s">
        <v>8202</v>
      </c>
      <c r="G441" s="303" t="s">
        <v>630</v>
      </c>
      <c r="H441" s="304">
        <v>1</v>
      </c>
      <c r="I441" s="28"/>
      <c r="J441" s="306">
        <f t="shared" si="129"/>
        <v>0</v>
      </c>
      <c r="K441" s="307"/>
      <c r="L441" s="308"/>
      <c r="M441" s="29" t="s">
        <v>1</v>
      </c>
      <c r="N441" s="310" t="s">
        <v>43</v>
      </c>
      <c r="P441" s="269">
        <f t="shared" si="130"/>
        <v>0</v>
      </c>
      <c r="Q441" s="269">
        <v>0</v>
      </c>
      <c r="R441" s="269">
        <f t="shared" si="131"/>
        <v>0</v>
      </c>
      <c r="S441" s="269">
        <v>0</v>
      </c>
      <c r="T441" s="270">
        <f t="shared" si="132"/>
        <v>0</v>
      </c>
      <c r="AR441" s="271" t="s">
        <v>608</v>
      </c>
      <c r="AT441" s="271" t="s">
        <v>621</v>
      </c>
      <c r="AU441" s="271" t="s">
        <v>90</v>
      </c>
      <c r="AY441" s="53" t="s">
        <v>366</v>
      </c>
      <c r="BE441" s="179">
        <f t="shared" si="133"/>
        <v>0</v>
      </c>
      <c r="BF441" s="179">
        <f t="shared" si="134"/>
        <v>0</v>
      </c>
      <c r="BG441" s="179">
        <f t="shared" si="135"/>
        <v>0</v>
      </c>
      <c r="BH441" s="179">
        <f t="shared" si="136"/>
        <v>0</v>
      </c>
      <c r="BI441" s="179">
        <f t="shared" si="137"/>
        <v>0</v>
      </c>
      <c r="BJ441" s="53" t="s">
        <v>90</v>
      </c>
      <c r="BK441" s="179">
        <f t="shared" si="138"/>
        <v>0</v>
      </c>
      <c r="BL441" s="53" t="s">
        <v>495</v>
      </c>
      <c r="BM441" s="271" t="s">
        <v>5548</v>
      </c>
    </row>
    <row r="442" spans="2:65" s="249" customFormat="1" ht="25.9" customHeight="1">
      <c r="B442" s="248"/>
      <c r="D442" s="250" t="s">
        <v>76</v>
      </c>
      <c r="E442" s="251" t="s">
        <v>621</v>
      </c>
      <c r="F442" s="251" t="s">
        <v>6571</v>
      </c>
      <c r="J442" s="252">
        <f>BK442</f>
        <v>0</v>
      </c>
      <c r="L442" s="248"/>
      <c r="M442" s="253"/>
      <c r="P442" s="254">
        <f>P443</f>
        <v>0</v>
      </c>
      <c r="R442" s="254">
        <f>R443</f>
        <v>0</v>
      </c>
      <c r="T442" s="255">
        <f>T443</f>
        <v>0</v>
      </c>
      <c r="AR442" s="250" t="s">
        <v>149</v>
      </c>
      <c r="AT442" s="256" t="s">
        <v>76</v>
      </c>
      <c r="AU442" s="256" t="s">
        <v>77</v>
      </c>
      <c r="AY442" s="250" t="s">
        <v>366</v>
      </c>
      <c r="BK442" s="257">
        <f>BK443</f>
        <v>0</v>
      </c>
    </row>
    <row r="443" spans="2:65" s="249" customFormat="1" ht="22.9" customHeight="1">
      <c r="B443" s="248"/>
      <c r="D443" s="250" t="s">
        <v>76</v>
      </c>
      <c r="E443" s="258" t="s">
        <v>8203</v>
      </c>
      <c r="F443" s="258" t="s">
        <v>8204</v>
      </c>
      <c r="J443" s="259">
        <f>BK443</f>
        <v>0</v>
      </c>
      <c r="L443" s="248"/>
      <c r="M443" s="253"/>
      <c r="P443" s="254">
        <f>SUM(P444:P451)</f>
        <v>0</v>
      </c>
      <c r="R443" s="254">
        <f>SUM(R444:R451)</f>
        <v>0</v>
      </c>
      <c r="T443" s="255">
        <f>SUM(T444:T451)</f>
        <v>0</v>
      </c>
      <c r="AR443" s="250" t="s">
        <v>149</v>
      </c>
      <c r="AT443" s="256" t="s">
        <v>76</v>
      </c>
      <c r="AU443" s="256" t="s">
        <v>84</v>
      </c>
      <c r="AY443" s="250" t="s">
        <v>366</v>
      </c>
      <c r="BK443" s="257">
        <f>SUM(BK444:BK451)</f>
        <v>0</v>
      </c>
    </row>
    <row r="444" spans="2:65" s="74" customFormat="1" ht="16.5" customHeight="1">
      <c r="B444" s="73"/>
      <c r="C444" s="260" t="s">
        <v>3623</v>
      </c>
      <c r="D444" s="260" t="s">
        <v>368</v>
      </c>
      <c r="E444" s="261" t="s">
        <v>8205</v>
      </c>
      <c r="F444" s="262" t="s">
        <v>8206</v>
      </c>
      <c r="G444" s="263" t="s">
        <v>265</v>
      </c>
      <c r="H444" s="264">
        <v>12</v>
      </c>
      <c r="I444" s="26"/>
      <c r="J444" s="266">
        <f t="shared" ref="J444:J451" si="139">ROUND(I444*H444,2)</f>
        <v>0</v>
      </c>
      <c r="K444" s="267"/>
      <c r="L444" s="73"/>
      <c r="M444" s="27" t="s">
        <v>1</v>
      </c>
      <c r="N444" s="233" t="s">
        <v>43</v>
      </c>
      <c r="P444" s="269">
        <f t="shared" ref="P444:P451" si="140">O444*H444</f>
        <v>0</v>
      </c>
      <c r="Q444" s="269">
        <v>0</v>
      </c>
      <c r="R444" s="269">
        <f t="shared" ref="R444:R451" si="141">Q444*H444</f>
        <v>0</v>
      </c>
      <c r="S444" s="269">
        <v>0</v>
      </c>
      <c r="T444" s="270">
        <f t="shared" ref="T444:T451" si="142">S444*H444</f>
        <v>0</v>
      </c>
      <c r="AR444" s="271" t="s">
        <v>1003</v>
      </c>
      <c r="AT444" s="271" t="s">
        <v>368</v>
      </c>
      <c r="AU444" s="271" t="s">
        <v>90</v>
      </c>
      <c r="AY444" s="53" t="s">
        <v>366</v>
      </c>
      <c r="BE444" s="179">
        <f t="shared" ref="BE444:BE451" si="143">IF(N444="základná",J444,0)</f>
        <v>0</v>
      </c>
      <c r="BF444" s="179">
        <f t="shared" ref="BF444:BF451" si="144">IF(N444="znížená",J444,0)</f>
        <v>0</v>
      </c>
      <c r="BG444" s="179">
        <f t="shared" ref="BG444:BG451" si="145">IF(N444="zákl. prenesená",J444,0)</f>
        <v>0</v>
      </c>
      <c r="BH444" s="179">
        <f t="shared" ref="BH444:BH451" si="146">IF(N444="zníž. prenesená",J444,0)</f>
        <v>0</v>
      </c>
      <c r="BI444" s="179">
        <f t="shared" ref="BI444:BI451" si="147">IF(N444="nulová",J444,0)</f>
        <v>0</v>
      </c>
      <c r="BJ444" s="53" t="s">
        <v>90</v>
      </c>
      <c r="BK444" s="179">
        <f t="shared" ref="BK444:BK451" si="148">ROUND(I444*H444,2)</f>
        <v>0</v>
      </c>
      <c r="BL444" s="53" t="s">
        <v>1003</v>
      </c>
      <c r="BM444" s="271" t="s">
        <v>5558</v>
      </c>
    </row>
    <row r="445" spans="2:65" s="74" customFormat="1" ht="24.2" customHeight="1">
      <c r="B445" s="73"/>
      <c r="C445" s="300" t="s">
        <v>3632</v>
      </c>
      <c r="D445" s="300" t="s">
        <v>621</v>
      </c>
      <c r="E445" s="301" t="s">
        <v>8207</v>
      </c>
      <c r="F445" s="302" t="s">
        <v>8208</v>
      </c>
      <c r="G445" s="303" t="s">
        <v>265</v>
      </c>
      <c r="H445" s="304">
        <v>12</v>
      </c>
      <c r="I445" s="28"/>
      <c r="J445" s="306">
        <f t="shared" si="139"/>
        <v>0</v>
      </c>
      <c r="K445" s="307"/>
      <c r="L445" s="308"/>
      <c r="M445" s="29" t="s">
        <v>1</v>
      </c>
      <c r="N445" s="310" t="s">
        <v>43</v>
      </c>
      <c r="P445" s="269">
        <f t="shared" si="140"/>
        <v>0</v>
      </c>
      <c r="Q445" s="269">
        <v>0</v>
      </c>
      <c r="R445" s="269">
        <f t="shared" si="141"/>
        <v>0</v>
      </c>
      <c r="S445" s="269">
        <v>0</v>
      </c>
      <c r="T445" s="270">
        <f t="shared" si="142"/>
        <v>0</v>
      </c>
      <c r="AR445" s="271" t="s">
        <v>3401</v>
      </c>
      <c r="AT445" s="271" t="s">
        <v>621</v>
      </c>
      <c r="AU445" s="271" t="s">
        <v>90</v>
      </c>
      <c r="AY445" s="53" t="s">
        <v>366</v>
      </c>
      <c r="BE445" s="179">
        <f t="shared" si="143"/>
        <v>0</v>
      </c>
      <c r="BF445" s="179">
        <f t="shared" si="144"/>
        <v>0</v>
      </c>
      <c r="BG445" s="179">
        <f t="shared" si="145"/>
        <v>0</v>
      </c>
      <c r="BH445" s="179">
        <f t="shared" si="146"/>
        <v>0</v>
      </c>
      <c r="BI445" s="179">
        <f t="shared" si="147"/>
        <v>0</v>
      </c>
      <c r="BJ445" s="53" t="s">
        <v>90</v>
      </c>
      <c r="BK445" s="179">
        <f t="shared" si="148"/>
        <v>0</v>
      </c>
      <c r="BL445" s="53" t="s">
        <v>1003</v>
      </c>
      <c r="BM445" s="271" t="s">
        <v>5568</v>
      </c>
    </row>
    <row r="446" spans="2:65" s="74" customFormat="1" ht="24.2" customHeight="1">
      <c r="B446" s="73"/>
      <c r="C446" s="300" t="s">
        <v>3650</v>
      </c>
      <c r="D446" s="300" t="s">
        <v>621</v>
      </c>
      <c r="E446" s="301" t="s">
        <v>8209</v>
      </c>
      <c r="F446" s="302" t="s">
        <v>8210</v>
      </c>
      <c r="G446" s="303" t="s">
        <v>265</v>
      </c>
      <c r="H446" s="304">
        <v>43</v>
      </c>
      <c r="I446" s="28"/>
      <c r="J446" s="306">
        <f t="shared" si="139"/>
        <v>0</v>
      </c>
      <c r="K446" s="307"/>
      <c r="L446" s="308"/>
      <c r="M446" s="29" t="s">
        <v>1</v>
      </c>
      <c r="N446" s="310" t="s">
        <v>43</v>
      </c>
      <c r="P446" s="269">
        <f t="shared" si="140"/>
        <v>0</v>
      </c>
      <c r="Q446" s="269">
        <v>0</v>
      </c>
      <c r="R446" s="269">
        <f t="shared" si="141"/>
        <v>0</v>
      </c>
      <c r="S446" s="269">
        <v>0</v>
      </c>
      <c r="T446" s="270">
        <f t="shared" si="142"/>
        <v>0</v>
      </c>
      <c r="AR446" s="271" t="s">
        <v>3401</v>
      </c>
      <c r="AT446" s="271" t="s">
        <v>621</v>
      </c>
      <c r="AU446" s="271" t="s">
        <v>90</v>
      </c>
      <c r="AY446" s="53" t="s">
        <v>366</v>
      </c>
      <c r="BE446" s="179">
        <f t="shared" si="143"/>
        <v>0</v>
      </c>
      <c r="BF446" s="179">
        <f t="shared" si="144"/>
        <v>0</v>
      </c>
      <c r="BG446" s="179">
        <f t="shared" si="145"/>
        <v>0</v>
      </c>
      <c r="BH446" s="179">
        <f t="shared" si="146"/>
        <v>0</v>
      </c>
      <c r="BI446" s="179">
        <f t="shared" si="147"/>
        <v>0</v>
      </c>
      <c r="BJ446" s="53" t="s">
        <v>90</v>
      </c>
      <c r="BK446" s="179">
        <f t="shared" si="148"/>
        <v>0</v>
      </c>
      <c r="BL446" s="53" t="s">
        <v>1003</v>
      </c>
      <c r="BM446" s="271" t="s">
        <v>5593</v>
      </c>
    </row>
    <row r="447" spans="2:65" s="74" customFormat="1" ht="24.2" customHeight="1">
      <c r="B447" s="73"/>
      <c r="C447" s="300" t="s">
        <v>3657</v>
      </c>
      <c r="D447" s="300" t="s">
        <v>621</v>
      </c>
      <c r="E447" s="301" t="s">
        <v>8211</v>
      </c>
      <c r="F447" s="302" t="s">
        <v>8212</v>
      </c>
      <c r="G447" s="303" t="s">
        <v>265</v>
      </c>
      <c r="H447" s="304">
        <v>11</v>
      </c>
      <c r="I447" s="28"/>
      <c r="J447" s="306">
        <f t="shared" si="139"/>
        <v>0</v>
      </c>
      <c r="K447" s="307"/>
      <c r="L447" s="308"/>
      <c r="M447" s="29" t="s">
        <v>1</v>
      </c>
      <c r="N447" s="310" t="s">
        <v>43</v>
      </c>
      <c r="P447" s="269">
        <f t="shared" si="140"/>
        <v>0</v>
      </c>
      <c r="Q447" s="269">
        <v>0</v>
      </c>
      <c r="R447" s="269">
        <f t="shared" si="141"/>
        <v>0</v>
      </c>
      <c r="S447" s="269">
        <v>0</v>
      </c>
      <c r="T447" s="270">
        <f t="shared" si="142"/>
        <v>0</v>
      </c>
      <c r="AR447" s="271" t="s">
        <v>3401</v>
      </c>
      <c r="AT447" s="271" t="s">
        <v>621</v>
      </c>
      <c r="AU447" s="271" t="s">
        <v>90</v>
      </c>
      <c r="AY447" s="53" t="s">
        <v>366</v>
      </c>
      <c r="BE447" s="179">
        <f t="shared" si="143"/>
        <v>0</v>
      </c>
      <c r="BF447" s="179">
        <f t="shared" si="144"/>
        <v>0</v>
      </c>
      <c r="BG447" s="179">
        <f t="shared" si="145"/>
        <v>0</v>
      </c>
      <c r="BH447" s="179">
        <f t="shared" si="146"/>
        <v>0</v>
      </c>
      <c r="BI447" s="179">
        <f t="shared" si="147"/>
        <v>0</v>
      </c>
      <c r="BJ447" s="53" t="s">
        <v>90</v>
      </c>
      <c r="BK447" s="179">
        <f t="shared" si="148"/>
        <v>0</v>
      </c>
      <c r="BL447" s="53" t="s">
        <v>1003</v>
      </c>
      <c r="BM447" s="271" t="s">
        <v>5603</v>
      </c>
    </row>
    <row r="448" spans="2:65" s="74" customFormat="1" ht="24.2" customHeight="1">
      <c r="B448" s="73"/>
      <c r="C448" s="300" t="s">
        <v>3662</v>
      </c>
      <c r="D448" s="300" t="s">
        <v>621</v>
      </c>
      <c r="E448" s="301" t="s">
        <v>8213</v>
      </c>
      <c r="F448" s="302" t="s">
        <v>8214</v>
      </c>
      <c r="G448" s="303" t="s">
        <v>265</v>
      </c>
      <c r="H448" s="304">
        <v>32</v>
      </c>
      <c r="I448" s="28"/>
      <c r="J448" s="306">
        <f t="shared" si="139"/>
        <v>0</v>
      </c>
      <c r="K448" s="307"/>
      <c r="L448" s="308"/>
      <c r="M448" s="29" t="s">
        <v>1</v>
      </c>
      <c r="N448" s="310" t="s">
        <v>43</v>
      </c>
      <c r="P448" s="269">
        <f t="shared" si="140"/>
        <v>0</v>
      </c>
      <c r="Q448" s="269">
        <v>0</v>
      </c>
      <c r="R448" s="269">
        <f t="shared" si="141"/>
        <v>0</v>
      </c>
      <c r="S448" s="269">
        <v>0</v>
      </c>
      <c r="T448" s="270">
        <f t="shared" si="142"/>
        <v>0</v>
      </c>
      <c r="AR448" s="271" t="s">
        <v>3401</v>
      </c>
      <c r="AT448" s="271" t="s">
        <v>621</v>
      </c>
      <c r="AU448" s="271" t="s">
        <v>90</v>
      </c>
      <c r="AY448" s="53" t="s">
        <v>366</v>
      </c>
      <c r="BE448" s="179">
        <f t="shared" si="143"/>
        <v>0</v>
      </c>
      <c r="BF448" s="179">
        <f t="shared" si="144"/>
        <v>0</v>
      </c>
      <c r="BG448" s="179">
        <f t="shared" si="145"/>
        <v>0</v>
      </c>
      <c r="BH448" s="179">
        <f t="shared" si="146"/>
        <v>0</v>
      </c>
      <c r="BI448" s="179">
        <f t="shared" si="147"/>
        <v>0</v>
      </c>
      <c r="BJ448" s="53" t="s">
        <v>90</v>
      </c>
      <c r="BK448" s="179">
        <f t="shared" si="148"/>
        <v>0</v>
      </c>
      <c r="BL448" s="53" t="s">
        <v>1003</v>
      </c>
      <c r="BM448" s="271" t="s">
        <v>5613</v>
      </c>
    </row>
    <row r="449" spans="2:65" s="74" customFormat="1" ht="21.75" customHeight="1">
      <c r="B449" s="73"/>
      <c r="C449" s="260" t="s">
        <v>3667</v>
      </c>
      <c r="D449" s="260" t="s">
        <v>368</v>
      </c>
      <c r="E449" s="261" t="s">
        <v>8215</v>
      </c>
      <c r="F449" s="262" t="s">
        <v>8216</v>
      </c>
      <c r="G449" s="263" t="s">
        <v>265</v>
      </c>
      <c r="H449" s="264">
        <v>43</v>
      </c>
      <c r="I449" s="26"/>
      <c r="J449" s="266">
        <f t="shared" si="139"/>
        <v>0</v>
      </c>
      <c r="K449" s="267"/>
      <c r="L449" s="73"/>
      <c r="M449" s="27" t="s">
        <v>1</v>
      </c>
      <c r="N449" s="233" t="s">
        <v>43</v>
      </c>
      <c r="P449" s="269">
        <f t="shared" si="140"/>
        <v>0</v>
      </c>
      <c r="Q449" s="269">
        <v>0</v>
      </c>
      <c r="R449" s="269">
        <f t="shared" si="141"/>
        <v>0</v>
      </c>
      <c r="S449" s="269">
        <v>0</v>
      </c>
      <c r="T449" s="270">
        <f t="shared" si="142"/>
        <v>0</v>
      </c>
      <c r="AR449" s="271" t="s">
        <v>1003</v>
      </c>
      <c r="AT449" s="271" t="s">
        <v>368</v>
      </c>
      <c r="AU449" s="271" t="s">
        <v>90</v>
      </c>
      <c r="AY449" s="53" t="s">
        <v>366</v>
      </c>
      <c r="BE449" s="179">
        <f t="shared" si="143"/>
        <v>0</v>
      </c>
      <c r="BF449" s="179">
        <f t="shared" si="144"/>
        <v>0</v>
      </c>
      <c r="BG449" s="179">
        <f t="shared" si="145"/>
        <v>0</v>
      </c>
      <c r="BH449" s="179">
        <f t="shared" si="146"/>
        <v>0</v>
      </c>
      <c r="BI449" s="179">
        <f t="shared" si="147"/>
        <v>0</v>
      </c>
      <c r="BJ449" s="53" t="s">
        <v>90</v>
      </c>
      <c r="BK449" s="179">
        <f t="shared" si="148"/>
        <v>0</v>
      </c>
      <c r="BL449" s="53" t="s">
        <v>1003</v>
      </c>
      <c r="BM449" s="271" t="s">
        <v>5623</v>
      </c>
    </row>
    <row r="450" spans="2:65" s="74" customFormat="1" ht="21.75" customHeight="1">
      <c r="B450" s="73"/>
      <c r="C450" s="260" t="s">
        <v>3673</v>
      </c>
      <c r="D450" s="260" t="s">
        <v>368</v>
      </c>
      <c r="E450" s="261" t="s">
        <v>8217</v>
      </c>
      <c r="F450" s="262" t="s">
        <v>8218</v>
      </c>
      <c r="G450" s="263" t="s">
        <v>265</v>
      </c>
      <c r="H450" s="264">
        <v>11</v>
      </c>
      <c r="I450" s="26"/>
      <c r="J450" s="266">
        <f t="shared" si="139"/>
        <v>0</v>
      </c>
      <c r="K450" s="267"/>
      <c r="L450" s="73"/>
      <c r="M450" s="27" t="s">
        <v>1</v>
      </c>
      <c r="N450" s="233" t="s">
        <v>43</v>
      </c>
      <c r="P450" s="269">
        <f t="shared" si="140"/>
        <v>0</v>
      </c>
      <c r="Q450" s="269">
        <v>0</v>
      </c>
      <c r="R450" s="269">
        <f t="shared" si="141"/>
        <v>0</v>
      </c>
      <c r="S450" s="269">
        <v>0</v>
      </c>
      <c r="T450" s="270">
        <f t="shared" si="142"/>
        <v>0</v>
      </c>
      <c r="AR450" s="271" t="s">
        <v>1003</v>
      </c>
      <c r="AT450" s="271" t="s">
        <v>368</v>
      </c>
      <c r="AU450" s="271" t="s">
        <v>90</v>
      </c>
      <c r="AY450" s="53" t="s">
        <v>366</v>
      </c>
      <c r="BE450" s="179">
        <f t="shared" si="143"/>
        <v>0</v>
      </c>
      <c r="BF450" s="179">
        <f t="shared" si="144"/>
        <v>0</v>
      </c>
      <c r="BG450" s="179">
        <f t="shared" si="145"/>
        <v>0</v>
      </c>
      <c r="BH450" s="179">
        <f t="shared" si="146"/>
        <v>0</v>
      </c>
      <c r="BI450" s="179">
        <f t="shared" si="147"/>
        <v>0</v>
      </c>
      <c r="BJ450" s="53" t="s">
        <v>90</v>
      </c>
      <c r="BK450" s="179">
        <f t="shared" si="148"/>
        <v>0</v>
      </c>
      <c r="BL450" s="53" t="s">
        <v>1003</v>
      </c>
      <c r="BM450" s="271" t="s">
        <v>5634</v>
      </c>
    </row>
    <row r="451" spans="2:65" s="74" customFormat="1" ht="16.5" customHeight="1">
      <c r="B451" s="73"/>
      <c r="C451" s="260" t="s">
        <v>3680</v>
      </c>
      <c r="D451" s="260" t="s">
        <v>368</v>
      </c>
      <c r="E451" s="261" t="s">
        <v>8219</v>
      </c>
      <c r="F451" s="262" t="s">
        <v>8220</v>
      </c>
      <c r="G451" s="263" t="s">
        <v>265</v>
      </c>
      <c r="H451" s="264">
        <v>32</v>
      </c>
      <c r="I451" s="26"/>
      <c r="J451" s="266">
        <f t="shared" si="139"/>
        <v>0</v>
      </c>
      <c r="K451" s="267"/>
      <c r="L451" s="73"/>
      <c r="M451" s="27" t="s">
        <v>1</v>
      </c>
      <c r="N451" s="233" t="s">
        <v>43</v>
      </c>
      <c r="P451" s="269">
        <f t="shared" si="140"/>
        <v>0</v>
      </c>
      <c r="Q451" s="269">
        <v>0</v>
      </c>
      <c r="R451" s="269">
        <f t="shared" si="141"/>
        <v>0</v>
      </c>
      <c r="S451" s="269">
        <v>0</v>
      </c>
      <c r="T451" s="270">
        <f t="shared" si="142"/>
        <v>0</v>
      </c>
      <c r="AR451" s="271" t="s">
        <v>1003</v>
      </c>
      <c r="AT451" s="271" t="s">
        <v>368</v>
      </c>
      <c r="AU451" s="271" t="s">
        <v>90</v>
      </c>
      <c r="AY451" s="53" t="s">
        <v>366</v>
      </c>
      <c r="BE451" s="179">
        <f t="shared" si="143"/>
        <v>0</v>
      </c>
      <c r="BF451" s="179">
        <f t="shared" si="144"/>
        <v>0</v>
      </c>
      <c r="BG451" s="179">
        <f t="shared" si="145"/>
        <v>0</v>
      </c>
      <c r="BH451" s="179">
        <f t="shared" si="146"/>
        <v>0</v>
      </c>
      <c r="BI451" s="179">
        <f t="shared" si="147"/>
        <v>0</v>
      </c>
      <c r="BJ451" s="53" t="s">
        <v>90</v>
      </c>
      <c r="BK451" s="179">
        <f t="shared" si="148"/>
        <v>0</v>
      </c>
      <c r="BL451" s="53" t="s">
        <v>1003</v>
      </c>
      <c r="BM451" s="271" t="s">
        <v>5646</v>
      </c>
    </row>
    <row r="452" spans="2:65" s="249" customFormat="1" ht="25.9" customHeight="1">
      <c r="B452" s="248"/>
      <c r="D452" s="250" t="s">
        <v>76</v>
      </c>
      <c r="E452" s="251" t="s">
        <v>8221</v>
      </c>
      <c r="F452" s="251" t="s">
        <v>8222</v>
      </c>
      <c r="J452" s="252">
        <f>BK452</f>
        <v>0</v>
      </c>
      <c r="L452" s="248"/>
      <c r="M452" s="253"/>
      <c r="P452" s="254">
        <f>P453</f>
        <v>0</v>
      </c>
      <c r="R452" s="254">
        <f>R453</f>
        <v>0</v>
      </c>
      <c r="T452" s="255">
        <f>T453</f>
        <v>0</v>
      </c>
      <c r="AR452" s="250" t="s">
        <v>371</v>
      </c>
      <c r="AT452" s="256" t="s">
        <v>76</v>
      </c>
      <c r="AU452" s="256" t="s">
        <v>77</v>
      </c>
      <c r="AY452" s="250" t="s">
        <v>366</v>
      </c>
      <c r="BK452" s="257">
        <f>BK453</f>
        <v>0</v>
      </c>
    </row>
    <row r="453" spans="2:65" s="74" customFormat="1" ht="37.9" customHeight="1">
      <c r="B453" s="73"/>
      <c r="C453" s="260" t="s">
        <v>3687</v>
      </c>
      <c r="D453" s="260" t="s">
        <v>368</v>
      </c>
      <c r="E453" s="261" t="s">
        <v>8223</v>
      </c>
      <c r="F453" s="262" t="s">
        <v>8224</v>
      </c>
      <c r="G453" s="263" t="s">
        <v>4001</v>
      </c>
      <c r="H453" s="264">
        <v>8</v>
      </c>
      <c r="I453" s="26"/>
      <c r="J453" s="266">
        <f>ROUND(I453*H453,2)</f>
        <v>0</v>
      </c>
      <c r="K453" s="267"/>
      <c r="L453" s="73"/>
      <c r="M453" s="27" t="s">
        <v>1</v>
      </c>
      <c r="N453" s="233" t="s">
        <v>43</v>
      </c>
      <c r="P453" s="269">
        <f>O453*H453</f>
        <v>0</v>
      </c>
      <c r="Q453" s="269">
        <v>0</v>
      </c>
      <c r="R453" s="269">
        <f>Q453*H453</f>
        <v>0</v>
      </c>
      <c r="S453" s="269">
        <v>0</v>
      </c>
      <c r="T453" s="270">
        <f>S453*H453</f>
        <v>0</v>
      </c>
      <c r="AR453" s="271" t="s">
        <v>8225</v>
      </c>
      <c r="AT453" s="271" t="s">
        <v>368</v>
      </c>
      <c r="AU453" s="271" t="s">
        <v>84</v>
      </c>
      <c r="AY453" s="53" t="s">
        <v>366</v>
      </c>
      <c r="BE453" s="179">
        <f>IF(N453="základná",J453,0)</f>
        <v>0</v>
      </c>
      <c r="BF453" s="179">
        <f>IF(N453="znížená",J453,0)</f>
        <v>0</v>
      </c>
      <c r="BG453" s="179">
        <f>IF(N453="zákl. prenesená",J453,0)</f>
        <v>0</v>
      </c>
      <c r="BH453" s="179">
        <f>IF(N453="zníž. prenesená",J453,0)</f>
        <v>0</v>
      </c>
      <c r="BI453" s="179">
        <f>IF(N453="nulová",J453,0)</f>
        <v>0</v>
      </c>
      <c r="BJ453" s="53" t="s">
        <v>90</v>
      </c>
      <c r="BK453" s="179">
        <f>ROUND(I453*H453,2)</f>
        <v>0</v>
      </c>
      <c r="BL453" s="53" t="s">
        <v>8225</v>
      </c>
      <c r="BM453" s="271" t="s">
        <v>5658</v>
      </c>
    </row>
    <row r="454" spans="2:65" s="249" customFormat="1" ht="25.9" customHeight="1">
      <c r="B454" s="248"/>
      <c r="D454" s="250" t="s">
        <v>76</v>
      </c>
      <c r="E454" s="251" t="s">
        <v>345</v>
      </c>
      <c r="F454" s="251" t="s">
        <v>8226</v>
      </c>
      <c r="J454" s="252">
        <f>BK454</f>
        <v>0</v>
      </c>
      <c r="L454" s="248"/>
      <c r="M454" s="253"/>
      <c r="P454" s="254">
        <f>P455</f>
        <v>0</v>
      </c>
      <c r="R454" s="254">
        <f>R455</f>
        <v>0</v>
      </c>
      <c r="T454" s="255">
        <f>T455</f>
        <v>0</v>
      </c>
      <c r="AR454" s="250" t="s">
        <v>399</v>
      </c>
      <c r="AT454" s="256" t="s">
        <v>76</v>
      </c>
      <c r="AU454" s="256" t="s">
        <v>77</v>
      </c>
      <c r="AY454" s="250" t="s">
        <v>366</v>
      </c>
      <c r="BK454" s="257">
        <f>BK455</f>
        <v>0</v>
      </c>
    </row>
    <row r="455" spans="2:65" s="74" customFormat="1" ht="33" customHeight="1">
      <c r="B455" s="73"/>
      <c r="C455" s="260" t="s">
        <v>3693</v>
      </c>
      <c r="D455" s="260" t="s">
        <v>368</v>
      </c>
      <c r="E455" s="261" t="s">
        <v>8227</v>
      </c>
      <c r="F455" s="262" t="s">
        <v>8228</v>
      </c>
      <c r="G455" s="263" t="s">
        <v>630</v>
      </c>
      <c r="H455" s="264">
        <v>5</v>
      </c>
      <c r="I455" s="26"/>
      <c r="J455" s="266">
        <f>ROUND(I455*H455,2)</f>
        <v>0</v>
      </c>
      <c r="K455" s="267"/>
      <c r="L455" s="73"/>
      <c r="M455" s="31" t="s">
        <v>1</v>
      </c>
      <c r="N455" s="322" t="s">
        <v>43</v>
      </c>
      <c r="O455" s="323"/>
      <c r="P455" s="324">
        <f>O455*H455</f>
        <v>0</v>
      </c>
      <c r="Q455" s="324">
        <v>0</v>
      </c>
      <c r="R455" s="324">
        <f>Q455*H455</f>
        <v>0</v>
      </c>
      <c r="S455" s="324">
        <v>0</v>
      </c>
      <c r="T455" s="325">
        <f>S455*H455</f>
        <v>0</v>
      </c>
      <c r="AR455" s="271" t="s">
        <v>371</v>
      </c>
      <c r="AT455" s="271" t="s">
        <v>368</v>
      </c>
      <c r="AU455" s="271" t="s">
        <v>84</v>
      </c>
      <c r="AY455" s="53" t="s">
        <v>366</v>
      </c>
      <c r="BE455" s="179">
        <f>IF(N455="základná",J455,0)</f>
        <v>0</v>
      </c>
      <c r="BF455" s="179">
        <f>IF(N455="znížená",J455,0)</f>
        <v>0</v>
      </c>
      <c r="BG455" s="179">
        <f>IF(N455="zákl. prenesená",J455,0)</f>
        <v>0</v>
      </c>
      <c r="BH455" s="179">
        <f>IF(N455="zníž. prenesená",J455,0)</f>
        <v>0</v>
      </c>
      <c r="BI455" s="179">
        <f>IF(N455="nulová",J455,0)</f>
        <v>0</v>
      </c>
      <c r="BJ455" s="53" t="s">
        <v>90</v>
      </c>
      <c r="BK455" s="179">
        <f>ROUND(I455*H455,2)</f>
        <v>0</v>
      </c>
      <c r="BL455" s="53" t="s">
        <v>371</v>
      </c>
      <c r="BM455" s="271" t="s">
        <v>5669</v>
      </c>
    </row>
    <row r="456" spans="2:65" s="74" customFormat="1" ht="6.95" customHeight="1">
      <c r="B456" s="103"/>
      <c r="C456" s="104"/>
      <c r="D456" s="104"/>
      <c r="E456" s="104"/>
      <c r="F456" s="104"/>
      <c r="G456" s="104"/>
      <c r="H456" s="104"/>
      <c r="I456" s="104"/>
      <c r="J456" s="104"/>
      <c r="K456" s="104"/>
      <c r="L456" s="73"/>
    </row>
  </sheetData>
  <sheetProtection algorithmName="SHA-512" hashValue="O/ThwuT3yga8e9CQ9LpR/mtJdTkZZyZ9BZDWlb+t3I4uo/jy1aKZ6HO5c4Q/YFJfQ6MN1rKEPLfR4BDFIn29Ug==" saltValue="59zAMQG5/12P8DkBdh1Beg==" spinCount="100000" sheet="1" objects="1" scenarios="1" selectLockedCells="1"/>
  <autoFilter ref="C145:K455" xr:uid="{00000000-0009-0000-0000-000004000000}"/>
  <mergeCells count="17">
    <mergeCell ref="E9:H9"/>
    <mergeCell ref="E11:H11"/>
    <mergeCell ref="E20:H20"/>
    <mergeCell ref="E29:H29"/>
    <mergeCell ref="E138:H138"/>
    <mergeCell ref="L2:V2"/>
    <mergeCell ref="D120:F120"/>
    <mergeCell ref="D121:F121"/>
    <mergeCell ref="D122:F122"/>
    <mergeCell ref="E134:H134"/>
    <mergeCell ref="E136:H136"/>
    <mergeCell ref="E85:H85"/>
    <mergeCell ref="E87:H87"/>
    <mergeCell ref="E89:H89"/>
    <mergeCell ref="D118:F118"/>
    <mergeCell ref="D119:F119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B2:BM252"/>
  <sheetViews>
    <sheetView showGridLines="0" topLeftCell="A4" workbookViewId="0">
      <selection activeCell="J19" sqref="J19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103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164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8229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</row>
    <row r="20" spans="2:12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J113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ROUND((SUM(BE113:BE120) + SUM(BE142:BE251)),  2)</f>
        <v>0</v>
      </c>
      <c r="G37" s="209"/>
      <c r="H37" s="209"/>
      <c r="I37" s="210">
        <v>0.2</v>
      </c>
      <c r="J37" s="208">
        <f>ROUND(((SUM(BE113:BE120) + SUM(BE142:BE251))*I37),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ROUND((SUM(BF113:BF120) + SUM(BF142:BF251)),  2)</f>
        <v>0</v>
      </c>
      <c r="G38" s="209"/>
      <c r="H38" s="209"/>
      <c r="I38" s="210">
        <v>0.2</v>
      </c>
      <c r="J38" s="208">
        <f>ROUND(((SUM(BF113:BF120) + SUM(BF142:BF251))*I38),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ROUND((SUM(BG113:BG120) + SUM(BG142:BG251)),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ROUND((SUM(BH113:BH120) + SUM(BH142:BH251)),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ROUND((SUM(BI113:BI120) + SUM(BI142:BI251)),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164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E08 - Plynoinštalácia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47" s="74" customFormat="1" ht="10.35" customHeight="1">
      <c r="B97" s="73"/>
      <c r="L97" s="73"/>
    </row>
    <row r="98" spans="2:47" s="74" customFormat="1" ht="22.9" customHeight="1">
      <c r="B98" s="73"/>
      <c r="C98" s="222" t="s">
        <v>308</v>
      </c>
      <c r="J98" s="205">
        <f>J142</f>
        <v>0</v>
      </c>
      <c r="L98" s="73"/>
      <c r="AU98" s="53" t="s">
        <v>309</v>
      </c>
    </row>
    <row r="99" spans="2:47" s="224" customFormat="1" ht="24.95" customHeight="1">
      <c r="B99" s="223"/>
      <c r="D99" s="225" t="s">
        <v>310</v>
      </c>
      <c r="E99" s="226"/>
      <c r="F99" s="226"/>
      <c r="G99" s="226"/>
      <c r="H99" s="226"/>
      <c r="I99" s="226"/>
      <c r="J99" s="227">
        <f>J143</f>
        <v>0</v>
      </c>
      <c r="L99" s="223"/>
    </row>
    <row r="100" spans="2:47" s="164" customFormat="1" ht="19.899999999999999" customHeight="1">
      <c r="B100" s="228"/>
      <c r="D100" s="229" t="s">
        <v>317</v>
      </c>
      <c r="E100" s="230"/>
      <c r="F100" s="230"/>
      <c r="G100" s="230"/>
      <c r="H100" s="230"/>
      <c r="I100" s="230"/>
      <c r="J100" s="231">
        <f>J144</f>
        <v>0</v>
      </c>
      <c r="L100" s="228"/>
    </row>
    <row r="101" spans="2:47" s="164" customFormat="1" ht="19.899999999999999" customHeight="1">
      <c r="B101" s="228"/>
      <c r="D101" s="229" t="s">
        <v>318</v>
      </c>
      <c r="E101" s="230"/>
      <c r="F101" s="230"/>
      <c r="G101" s="230"/>
      <c r="H101" s="230"/>
      <c r="I101" s="230"/>
      <c r="J101" s="231">
        <f>J153</f>
        <v>0</v>
      </c>
      <c r="L101" s="228"/>
    </row>
    <row r="102" spans="2:47" s="224" customFormat="1" ht="24.95" customHeight="1">
      <c r="B102" s="223"/>
      <c r="D102" s="225" t="s">
        <v>319</v>
      </c>
      <c r="E102" s="226"/>
      <c r="F102" s="226"/>
      <c r="G102" s="226"/>
      <c r="H102" s="226"/>
      <c r="I102" s="226"/>
      <c r="J102" s="227">
        <f>J155</f>
        <v>0</v>
      </c>
      <c r="L102" s="223"/>
    </row>
    <row r="103" spans="2:47" s="164" customFormat="1" ht="19.899999999999999" customHeight="1">
      <c r="B103" s="228"/>
      <c r="D103" s="229" t="s">
        <v>8230</v>
      </c>
      <c r="E103" s="230"/>
      <c r="F103" s="230"/>
      <c r="G103" s="230"/>
      <c r="H103" s="230"/>
      <c r="I103" s="230"/>
      <c r="J103" s="231">
        <f>J156</f>
        <v>0</v>
      </c>
      <c r="L103" s="228"/>
    </row>
    <row r="104" spans="2:47" s="164" customFormat="1" ht="19.899999999999999" customHeight="1">
      <c r="B104" s="228"/>
      <c r="D104" s="229" t="s">
        <v>8231</v>
      </c>
      <c r="E104" s="230"/>
      <c r="F104" s="230"/>
      <c r="G104" s="230"/>
      <c r="H104" s="230"/>
      <c r="I104" s="230"/>
      <c r="J104" s="231">
        <f>J191</f>
        <v>0</v>
      </c>
      <c r="L104" s="228"/>
    </row>
    <row r="105" spans="2:47" s="164" customFormat="1" ht="19.899999999999999" customHeight="1">
      <c r="B105" s="228"/>
      <c r="D105" s="229" t="s">
        <v>330</v>
      </c>
      <c r="E105" s="230"/>
      <c r="F105" s="230"/>
      <c r="G105" s="230"/>
      <c r="H105" s="230"/>
      <c r="I105" s="230"/>
      <c r="J105" s="231">
        <f>J204</f>
        <v>0</v>
      </c>
      <c r="L105" s="228"/>
    </row>
    <row r="106" spans="2:47" s="164" customFormat="1" ht="19.899999999999999" customHeight="1">
      <c r="B106" s="228"/>
      <c r="D106" s="229" t="s">
        <v>8232</v>
      </c>
      <c r="E106" s="230"/>
      <c r="F106" s="230"/>
      <c r="G106" s="230"/>
      <c r="H106" s="230"/>
      <c r="I106" s="230"/>
      <c r="J106" s="231">
        <f>J215</f>
        <v>0</v>
      </c>
      <c r="L106" s="228"/>
    </row>
    <row r="107" spans="2:47" s="224" customFormat="1" ht="24.95" customHeight="1">
      <c r="B107" s="223"/>
      <c r="D107" s="225" t="s">
        <v>338</v>
      </c>
      <c r="E107" s="226"/>
      <c r="F107" s="226"/>
      <c r="G107" s="226"/>
      <c r="H107" s="226"/>
      <c r="I107" s="226"/>
      <c r="J107" s="227">
        <f>J217</f>
        <v>0</v>
      </c>
      <c r="L107" s="223"/>
    </row>
    <row r="108" spans="2:47" s="164" customFormat="1" ht="19.899999999999999" customHeight="1">
      <c r="B108" s="228"/>
      <c r="D108" s="229" t="s">
        <v>8233</v>
      </c>
      <c r="E108" s="230"/>
      <c r="F108" s="230"/>
      <c r="G108" s="230"/>
      <c r="H108" s="230"/>
      <c r="I108" s="230"/>
      <c r="J108" s="231">
        <f>J218</f>
        <v>0</v>
      </c>
      <c r="L108" s="228"/>
    </row>
    <row r="109" spans="2:47" s="164" customFormat="1" ht="19.899999999999999" customHeight="1">
      <c r="B109" s="228"/>
      <c r="D109" s="229" t="s">
        <v>7651</v>
      </c>
      <c r="E109" s="230"/>
      <c r="F109" s="230"/>
      <c r="G109" s="230"/>
      <c r="H109" s="230"/>
      <c r="I109" s="230"/>
      <c r="J109" s="231">
        <f>J223</f>
        <v>0</v>
      </c>
      <c r="L109" s="228"/>
    </row>
    <row r="110" spans="2:47" s="224" customFormat="1" ht="24.95" customHeight="1">
      <c r="B110" s="223"/>
      <c r="D110" s="225" t="s">
        <v>7652</v>
      </c>
      <c r="E110" s="226"/>
      <c r="F110" s="226"/>
      <c r="G110" s="226"/>
      <c r="H110" s="226"/>
      <c r="I110" s="226"/>
      <c r="J110" s="227">
        <f>J249</f>
        <v>0</v>
      </c>
      <c r="L110" s="223"/>
    </row>
    <row r="111" spans="2:47" s="74" customFormat="1" ht="21.75" customHeight="1">
      <c r="B111" s="73"/>
      <c r="L111" s="73"/>
    </row>
    <row r="112" spans="2:47" s="74" customFormat="1" ht="6.95" customHeight="1">
      <c r="B112" s="73"/>
      <c r="L112" s="73"/>
    </row>
    <row r="113" spans="2:62" s="74" customFormat="1" ht="29.25" customHeight="1">
      <c r="B113" s="73"/>
      <c r="C113" s="222" t="s">
        <v>343</v>
      </c>
      <c r="J113" s="232">
        <f>ROUND(J114 + J115 + J116 + J117 + J118 + J119,2)</f>
        <v>0</v>
      </c>
      <c r="L113" s="73"/>
      <c r="N113" s="233" t="s">
        <v>41</v>
      </c>
    </row>
    <row r="114" spans="2:62" s="74" customFormat="1" ht="18" customHeight="1">
      <c r="B114" s="73"/>
      <c r="D114" s="41" t="s">
        <v>344</v>
      </c>
      <c r="E114" s="48"/>
      <c r="F114" s="48"/>
      <c r="J114" s="17">
        <v>0</v>
      </c>
      <c r="L114" s="73"/>
      <c r="N114" s="235" t="s">
        <v>43</v>
      </c>
      <c r="AY114" s="53" t="s">
        <v>345</v>
      </c>
      <c r="BE114" s="179">
        <f t="shared" ref="BE114:BE119" si="0">IF(N114="základná",J114,0)</f>
        <v>0</v>
      </c>
      <c r="BF114" s="179">
        <f t="shared" ref="BF114:BF119" si="1">IF(N114="znížená",J114,0)</f>
        <v>0</v>
      </c>
      <c r="BG114" s="179">
        <f t="shared" ref="BG114:BG119" si="2">IF(N114="zákl. prenesená",J114,0)</f>
        <v>0</v>
      </c>
      <c r="BH114" s="179">
        <f t="shared" ref="BH114:BH119" si="3">IF(N114="zníž. prenesená",J114,0)</f>
        <v>0</v>
      </c>
      <c r="BI114" s="179">
        <f t="shared" ref="BI114:BI119" si="4">IF(N114="nulová",J114,0)</f>
        <v>0</v>
      </c>
      <c r="BJ114" s="53" t="s">
        <v>90</v>
      </c>
    </row>
    <row r="115" spans="2:62" s="74" customFormat="1" ht="18" customHeight="1">
      <c r="B115" s="73"/>
      <c r="D115" s="41" t="s">
        <v>346</v>
      </c>
      <c r="E115" s="48"/>
      <c r="F115" s="48"/>
      <c r="J115" s="17">
        <v>0</v>
      </c>
      <c r="L115" s="73"/>
      <c r="N115" s="235" t="s">
        <v>43</v>
      </c>
      <c r="AY115" s="53" t="s">
        <v>345</v>
      </c>
      <c r="BE115" s="179">
        <f t="shared" si="0"/>
        <v>0</v>
      </c>
      <c r="BF115" s="179">
        <f t="shared" si="1"/>
        <v>0</v>
      </c>
      <c r="BG115" s="179">
        <f t="shared" si="2"/>
        <v>0</v>
      </c>
      <c r="BH115" s="179">
        <f t="shared" si="3"/>
        <v>0</v>
      </c>
      <c r="BI115" s="179">
        <f t="shared" si="4"/>
        <v>0</v>
      </c>
      <c r="BJ115" s="53" t="s">
        <v>90</v>
      </c>
    </row>
    <row r="116" spans="2:62" s="74" customFormat="1" ht="18" customHeight="1">
      <c r="B116" s="73"/>
      <c r="D116" s="41" t="s">
        <v>347</v>
      </c>
      <c r="E116" s="48"/>
      <c r="F116" s="48"/>
      <c r="J116" s="17">
        <v>0</v>
      </c>
      <c r="L116" s="73"/>
      <c r="N116" s="235" t="s">
        <v>43</v>
      </c>
      <c r="AY116" s="53" t="s">
        <v>345</v>
      </c>
      <c r="BE116" s="179">
        <f t="shared" si="0"/>
        <v>0</v>
      </c>
      <c r="BF116" s="179">
        <f t="shared" si="1"/>
        <v>0</v>
      </c>
      <c r="BG116" s="179">
        <f t="shared" si="2"/>
        <v>0</v>
      </c>
      <c r="BH116" s="179">
        <f t="shared" si="3"/>
        <v>0</v>
      </c>
      <c r="BI116" s="179">
        <f t="shared" si="4"/>
        <v>0</v>
      </c>
      <c r="BJ116" s="53" t="s">
        <v>90</v>
      </c>
    </row>
    <row r="117" spans="2:62" s="74" customFormat="1" ht="18" customHeight="1">
      <c r="B117" s="73"/>
      <c r="D117" s="41" t="s">
        <v>348</v>
      </c>
      <c r="E117" s="48"/>
      <c r="F117" s="48"/>
      <c r="J117" s="17">
        <v>0</v>
      </c>
      <c r="L117" s="73"/>
      <c r="N117" s="235" t="s">
        <v>43</v>
      </c>
      <c r="AY117" s="53" t="s">
        <v>345</v>
      </c>
      <c r="BE117" s="179">
        <f t="shared" si="0"/>
        <v>0</v>
      </c>
      <c r="BF117" s="179">
        <f t="shared" si="1"/>
        <v>0</v>
      </c>
      <c r="BG117" s="179">
        <f t="shared" si="2"/>
        <v>0</v>
      </c>
      <c r="BH117" s="179">
        <f t="shared" si="3"/>
        <v>0</v>
      </c>
      <c r="BI117" s="179">
        <f t="shared" si="4"/>
        <v>0</v>
      </c>
      <c r="BJ117" s="53" t="s">
        <v>90</v>
      </c>
    </row>
    <row r="118" spans="2:62" s="74" customFormat="1" ht="18" customHeight="1">
      <c r="B118" s="73"/>
      <c r="D118" s="41" t="s">
        <v>349</v>
      </c>
      <c r="E118" s="48"/>
      <c r="F118" s="48"/>
      <c r="J118" s="17">
        <v>0</v>
      </c>
      <c r="L118" s="73"/>
      <c r="N118" s="235" t="s">
        <v>43</v>
      </c>
      <c r="AY118" s="53" t="s">
        <v>345</v>
      </c>
      <c r="BE118" s="179">
        <f t="shared" si="0"/>
        <v>0</v>
      </c>
      <c r="BF118" s="179">
        <f t="shared" si="1"/>
        <v>0</v>
      </c>
      <c r="BG118" s="179">
        <f t="shared" si="2"/>
        <v>0</v>
      </c>
      <c r="BH118" s="179">
        <f t="shared" si="3"/>
        <v>0</v>
      </c>
      <c r="BI118" s="179">
        <f t="shared" si="4"/>
        <v>0</v>
      </c>
      <c r="BJ118" s="53" t="s">
        <v>90</v>
      </c>
    </row>
    <row r="119" spans="2:62" s="74" customFormat="1" ht="18" customHeight="1">
      <c r="B119" s="73"/>
      <c r="D119" s="236" t="s">
        <v>350</v>
      </c>
      <c r="J119" s="17">
        <f>ROUND(J32*T119,2)</f>
        <v>0</v>
      </c>
      <c r="L119" s="73"/>
      <c r="N119" s="235" t="s">
        <v>43</v>
      </c>
      <c r="AY119" s="53" t="s">
        <v>351</v>
      </c>
      <c r="BE119" s="179">
        <f t="shared" si="0"/>
        <v>0</v>
      </c>
      <c r="BF119" s="179">
        <f t="shared" si="1"/>
        <v>0</v>
      </c>
      <c r="BG119" s="179">
        <f t="shared" si="2"/>
        <v>0</v>
      </c>
      <c r="BH119" s="179">
        <f t="shared" si="3"/>
        <v>0</v>
      </c>
      <c r="BI119" s="179">
        <f t="shared" si="4"/>
        <v>0</v>
      </c>
      <c r="BJ119" s="53" t="s">
        <v>90</v>
      </c>
    </row>
    <row r="120" spans="2:62" s="74" customFormat="1">
      <c r="B120" s="73"/>
      <c r="L120" s="73"/>
    </row>
    <row r="121" spans="2:62" s="74" customFormat="1" ht="29.25" customHeight="1">
      <c r="B121" s="73"/>
      <c r="C121" s="181" t="s">
        <v>146</v>
      </c>
      <c r="D121" s="182"/>
      <c r="E121" s="182"/>
      <c r="F121" s="182"/>
      <c r="G121" s="182"/>
      <c r="H121" s="182"/>
      <c r="I121" s="182"/>
      <c r="J121" s="237">
        <f>ROUND(J98+J113,2)</f>
        <v>0</v>
      </c>
      <c r="K121" s="182"/>
      <c r="L121" s="73"/>
    </row>
    <row r="122" spans="2:62" s="74" customFormat="1" ht="6.95" customHeight="1">
      <c r="B122" s="103"/>
      <c r="C122" s="104"/>
      <c r="D122" s="104"/>
      <c r="E122" s="104"/>
      <c r="F122" s="104"/>
      <c r="G122" s="104"/>
      <c r="H122" s="104"/>
      <c r="I122" s="104"/>
      <c r="J122" s="104"/>
      <c r="K122" s="104"/>
      <c r="L122" s="73"/>
    </row>
    <row r="126" spans="2:62" s="74" customFormat="1" ht="6.95" customHeight="1">
      <c r="B126" s="105"/>
      <c r="C126" s="106"/>
      <c r="D126" s="106"/>
      <c r="E126" s="106"/>
      <c r="F126" s="106"/>
      <c r="G126" s="106"/>
      <c r="H126" s="106"/>
      <c r="I126" s="106"/>
      <c r="J126" s="106"/>
      <c r="K126" s="106"/>
      <c r="L126" s="73"/>
    </row>
    <row r="127" spans="2:62" s="74" customFormat="1" ht="24.95" customHeight="1">
      <c r="B127" s="73"/>
      <c r="C127" s="57" t="s">
        <v>352</v>
      </c>
      <c r="L127" s="73"/>
    </row>
    <row r="128" spans="2:62" s="74" customFormat="1" ht="6.95" customHeight="1">
      <c r="B128" s="73"/>
      <c r="L128" s="73"/>
    </row>
    <row r="129" spans="2:63" s="74" customFormat="1" ht="12" customHeight="1">
      <c r="B129" s="73"/>
      <c r="C129" s="66" t="s">
        <v>15</v>
      </c>
      <c r="L129" s="73"/>
    </row>
    <row r="130" spans="2:63" s="74" customFormat="1" ht="39.75" customHeight="1">
      <c r="B130" s="73"/>
      <c r="E130" s="195" t="str">
        <f>E7</f>
        <v>REKONŠTRUKCIA OBJEKTU NA VAJANSKÉHO NÁBREŽÍ 10, BRATISLAVA, ADAPTÁCIA OBJEKTU PRE POTREBY VÝUČBY UK</v>
      </c>
      <c r="F130" s="196"/>
      <c r="G130" s="196"/>
      <c r="H130" s="196"/>
      <c r="L130" s="73"/>
    </row>
    <row r="131" spans="2:63" ht="12" customHeight="1">
      <c r="B131" s="56"/>
      <c r="C131" s="66" t="s">
        <v>161</v>
      </c>
      <c r="L131" s="56"/>
    </row>
    <row r="132" spans="2:63" s="74" customFormat="1" ht="16.5" customHeight="1">
      <c r="B132" s="73"/>
      <c r="E132" s="195" t="s">
        <v>164</v>
      </c>
      <c r="F132" s="197"/>
      <c r="G132" s="197"/>
      <c r="H132" s="197"/>
      <c r="L132" s="73"/>
    </row>
    <row r="133" spans="2:63" s="74" customFormat="1" ht="12" customHeight="1">
      <c r="B133" s="73"/>
      <c r="C133" s="66" t="s">
        <v>167</v>
      </c>
      <c r="L133" s="73"/>
    </row>
    <row r="134" spans="2:63" s="74" customFormat="1" ht="16.5" customHeight="1">
      <c r="B134" s="73"/>
      <c r="E134" s="112" t="str">
        <f>E11</f>
        <v>E08 - Plynoinštalácia</v>
      </c>
      <c r="F134" s="197"/>
      <c r="G134" s="197"/>
      <c r="H134" s="197"/>
      <c r="L134" s="73"/>
    </row>
    <row r="135" spans="2:63" s="74" customFormat="1" ht="6.95" customHeight="1">
      <c r="B135" s="73"/>
      <c r="L135" s="73"/>
    </row>
    <row r="136" spans="2:63" s="74" customFormat="1" ht="12" customHeight="1">
      <c r="B136" s="73"/>
      <c r="C136" s="66" t="s">
        <v>19</v>
      </c>
      <c r="F136" s="67" t="str">
        <f>F14</f>
        <v xml:space="preserve">Vajanského nábrežie 56/10 </v>
      </c>
      <c r="I136" s="66" t="s">
        <v>21</v>
      </c>
      <c r="J136" s="198" t="str">
        <f>IF(J14="","",J14)</f>
        <v>30. 5. 2024</v>
      </c>
      <c r="L136" s="73"/>
    </row>
    <row r="137" spans="2:63" s="74" customFormat="1" ht="6.95" customHeight="1">
      <c r="B137" s="73"/>
      <c r="L137" s="73"/>
    </row>
    <row r="138" spans="2:63" s="74" customFormat="1" ht="15.2" customHeight="1">
      <c r="B138" s="73"/>
      <c r="C138" s="66" t="s">
        <v>23</v>
      </c>
      <c r="F138" s="67" t="str">
        <f>E17</f>
        <v>Univerzita Komenského v Bratislave</v>
      </c>
      <c r="I138" s="66" t="s">
        <v>29</v>
      </c>
      <c r="J138" s="219" t="str">
        <f>E23</f>
        <v xml:space="preserve"> </v>
      </c>
      <c r="L138" s="73"/>
    </row>
    <row r="139" spans="2:63" s="74" customFormat="1" ht="15.2" customHeight="1">
      <c r="B139" s="73"/>
      <c r="C139" s="66" t="s">
        <v>27</v>
      </c>
      <c r="F139" s="67" t="str">
        <f>IF(E20="","",E20)</f>
        <v>Vyplň údaj</v>
      </c>
      <c r="I139" s="66" t="s">
        <v>32</v>
      </c>
      <c r="J139" s="219" t="str">
        <f>E26</f>
        <v>precenil Rosoft,s.r.o.</v>
      </c>
      <c r="L139" s="73"/>
    </row>
    <row r="140" spans="2:63" s="74" customFormat="1" ht="10.35" customHeight="1">
      <c r="B140" s="73"/>
      <c r="L140" s="73"/>
    </row>
    <row r="141" spans="2:63" s="243" customFormat="1" ht="29.25" customHeight="1">
      <c r="B141" s="238"/>
      <c r="C141" s="239" t="s">
        <v>353</v>
      </c>
      <c r="D141" s="240" t="s">
        <v>62</v>
      </c>
      <c r="E141" s="240" t="s">
        <v>58</v>
      </c>
      <c r="F141" s="240" t="s">
        <v>59</v>
      </c>
      <c r="G141" s="240" t="s">
        <v>354</v>
      </c>
      <c r="H141" s="240" t="s">
        <v>355</v>
      </c>
      <c r="I141" s="240" t="s">
        <v>356</v>
      </c>
      <c r="J141" s="241" t="s">
        <v>307</v>
      </c>
      <c r="K141" s="242" t="s">
        <v>357</v>
      </c>
      <c r="L141" s="238"/>
      <c r="M141" s="132" t="s">
        <v>1</v>
      </c>
      <c r="N141" s="133" t="s">
        <v>41</v>
      </c>
      <c r="O141" s="133" t="s">
        <v>358</v>
      </c>
      <c r="P141" s="133" t="s">
        <v>359</v>
      </c>
      <c r="Q141" s="133" t="s">
        <v>360</v>
      </c>
      <c r="R141" s="133" t="s">
        <v>361</v>
      </c>
      <c r="S141" s="133" t="s">
        <v>362</v>
      </c>
      <c r="T141" s="134" t="s">
        <v>363</v>
      </c>
    </row>
    <row r="142" spans="2:63" s="74" customFormat="1" ht="22.9" customHeight="1">
      <c r="B142" s="73"/>
      <c r="C142" s="138" t="s">
        <v>215</v>
      </c>
      <c r="J142" s="244">
        <f>BK142</f>
        <v>0</v>
      </c>
      <c r="L142" s="73"/>
      <c r="M142" s="135"/>
      <c r="N142" s="120"/>
      <c r="O142" s="120"/>
      <c r="P142" s="245">
        <f>P143+P155+P217+P249</f>
        <v>0</v>
      </c>
      <c r="Q142" s="120"/>
      <c r="R142" s="245">
        <f>R143+R155+R217+R249</f>
        <v>0.97911739999999992</v>
      </c>
      <c r="S142" s="120"/>
      <c r="T142" s="246">
        <f>T143+T155+T217+T249</f>
        <v>0.19400000000000001</v>
      </c>
      <c r="AT142" s="53" t="s">
        <v>76</v>
      </c>
      <c r="AU142" s="53" t="s">
        <v>309</v>
      </c>
      <c r="BK142" s="247">
        <f>BK143+BK155+BK217+BK249</f>
        <v>0</v>
      </c>
    </row>
    <row r="143" spans="2:63" s="249" customFormat="1" ht="25.9" customHeight="1">
      <c r="B143" s="248"/>
      <c r="D143" s="250" t="s">
        <v>76</v>
      </c>
      <c r="E143" s="251" t="s">
        <v>364</v>
      </c>
      <c r="F143" s="251" t="s">
        <v>365</v>
      </c>
      <c r="J143" s="252">
        <f>BK143</f>
        <v>0</v>
      </c>
      <c r="L143" s="248"/>
      <c r="M143" s="253"/>
      <c r="P143" s="254">
        <f>P144+P153</f>
        <v>0</v>
      </c>
      <c r="R143" s="254">
        <f>R144+R153</f>
        <v>2.1999999999999999E-2</v>
      </c>
      <c r="T143" s="255">
        <f>T144+T153</f>
        <v>0.19400000000000001</v>
      </c>
      <c r="AR143" s="250" t="s">
        <v>84</v>
      </c>
      <c r="AT143" s="256" t="s">
        <v>76</v>
      </c>
      <c r="AU143" s="256" t="s">
        <v>77</v>
      </c>
      <c r="AY143" s="250" t="s">
        <v>366</v>
      </c>
      <c r="BK143" s="257">
        <f>BK144+BK153</f>
        <v>0</v>
      </c>
    </row>
    <row r="144" spans="2:63" s="249" customFormat="1" ht="22.9" customHeight="1">
      <c r="B144" s="248"/>
      <c r="D144" s="250" t="s">
        <v>76</v>
      </c>
      <c r="E144" s="258" t="s">
        <v>462</v>
      </c>
      <c r="F144" s="258" t="s">
        <v>2840</v>
      </c>
      <c r="J144" s="259">
        <f>BK144</f>
        <v>0</v>
      </c>
      <c r="L144" s="248"/>
      <c r="M144" s="253"/>
      <c r="P144" s="254">
        <f>SUM(P145:P152)</f>
        <v>0</v>
      </c>
      <c r="R144" s="254">
        <f>SUM(R145:R152)</f>
        <v>2.1999999999999999E-2</v>
      </c>
      <c r="T144" s="255">
        <f>SUM(T145:T152)</f>
        <v>0.19400000000000001</v>
      </c>
      <c r="AR144" s="250" t="s">
        <v>84</v>
      </c>
      <c r="AT144" s="256" t="s">
        <v>76</v>
      </c>
      <c r="AU144" s="256" t="s">
        <v>84</v>
      </c>
      <c r="AY144" s="250" t="s">
        <v>366</v>
      </c>
      <c r="BK144" s="257">
        <f>SUM(BK145:BK152)</f>
        <v>0</v>
      </c>
    </row>
    <row r="145" spans="2:65" s="74" customFormat="1" ht="24.2" customHeight="1">
      <c r="B145" s="73"/>
      <c r="C145" s="260" t="s">
        <v>84</v>
      </c>
      <c r="D145" s="260" t="s">
        <v>368</v>
      </c>
      <c r="E145" s="261" t="s">
        <v>8234</v>
      </c>
      <c r="F145" s="262" t="s">
        <v>8235</v>
      </c>
      <c r="G145" s="263" t="s">
        <v>249</v>
      </c>
      <c r="H145" s="264">
        <v>1000</v>
      </c>
      <c r="I145" s="26"/>
      <c r="J145" s="266">
        <f t="shared" ref="J145:J152" si="5">ROUND(I145*H145,2)</f>
        <v>0</v>
      </c>
      <c r="K145" s="267"/>
      <c r="L145" s="73"/>
      <c r="M145" s="27" t="s">
        <v>1</v>
      </c>
      <c r="N145" s="233" t="s">
        <v>43</v>
      </c>
      <c r="P145" s="269">
        <f t="shared" ref="P145:P152" si="6">O145*H145</f>
        <v>0</v>
      </c>
      <c r="Q145" s="269">
        <v>0</v>
      </c>
      <c r="R145" s="269">
        <f t="shared" ref="R145:R152" si="7">Q145*H145</f>
        <v>0</v>
      </c>
      <c r="S145" s="269">
        <v>0</v>
      </c>
      <c r="T145" s="270">
        <f t="shared" ref="T145:T152" si="8">S145*H145</f>
        <v>0</v>
      </c>
      <c r="AR145" s="271" t="s">
        <v>371</v>
      </c>
      <c r="AT145" s="271" t="s">
        <v>368</v>
      </c>
      <c r="AU145" s="271" t="s">
        <v>90</v>
      </c>
      <c r="AY145" s="53" t="s">
        <v>366</v>
      </c>
      <c r="BE145" s="179">
        <f t="shared" ref="BE145:BE152" si="9">IF(N145="základná",J145,0)</f>
        <v>0</v>
      </c>
      <c r="BF145" s="179">
        <f t="shared" ref="BF145:BF152" si="10">IF(N145="znížená",J145,0)</f>
        <v>0</v>
      </c>
      <c r="BG145" s="179">
        <f t="shared" ref="BG145:BG152" si="11">IF(N145="zákl. prenesená",J145,0)</f>
        <v>0</v>
      </c>
      <c r="BH145" s="179">
        <f t="shared" ref="BH145:BH152" si="12">IF(N145="zníž. prenesená",J145,0)</f>
        <v>0</v>
      </c>
      <c r="BI145" s="179">
        <f t="shared" ref="BI145:BI152" si="13">IF(N145="nulová",J145,0)</f>
        <v>0</v>
      </c>
      <c r="BJ145" s="53" t="s">
        <v>90</v>
      </c>
      <c r="BK145" s="179">
        <f t="shared" ref="BK145:BK152" si="14">ROUND(I145*H145,2)</f>
        <v>0</v>
      </c>
      <c r="BL145" s="53" t="s">
        <v>371</v>
      </c>
      <c r="BM145" s="271" t="s">
        <v>8236</v>
      </c>
    </row>
    <row r="146" spans="2:65" s="74" customFormat="1" ht="24.2" customHeight="1">
      <c r="B146" s="73"/>
      <c r="C146" s="260" t="s">
        <v>90</v>
      </c>
      <c r="D146" s="260" t="s">
        <v>368</v>
      </c>
      <c r="E146" s="261" t="s">
        <v>8237</v>
      </c>
      <c r="F146" s="262" t="s">
        <v>8238</v>
      </c>
      <c r="G146" s="263" t="s">
        <v>3665</v>
      </c>
      <c r="H146" s="264">
        <v>1000</v>
      </c>
      <c r="I146" s="26"/>
      <c r="J146" s="266">
        <f t="shared" si="5"/>
        <v>0</v>
      </c>
      <c r="K146" s="267"/>
      <c r="L146" s="73"/>
      <c r="M146" s="27" t="s">
        <v>1</v>
      </c>
      <c r="N146" s="233" t="s">
        <v>43</v>
      </c>
      <c r="P146" s="269">
        <f t="shared" si="6"/>
        <v>0</v>
      </c>
      <c r="Q146" s="269">
        <v>1.0000000000000001E-5</v>
      </c>
      <c r="R146" s="269">
        <f t="shared" si="7"/>
        <v>0.01</v>
      </c>
      <c r="S146" s="269">
        <v>5.0000000000000002E-5</v>
      </c>
      <c r="T146" s="270">
        <f t="shared" si="8"/>
        <v>0.05</v>
      </c>
      <c r="AR146" s="271" t="s">
        <v>371</v>
      </c>
      <c r="AT146" s="271" t="s">
        <v>368</v>
      </c>
      <c r="AU146" s="271" t="s">
        <v>90</v>
      </c>
      <c r="AY146" s="53" t="s">
        <v>366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53" t="s">
        <v>90</v>
      </c>
      <c r="BK146" s="179">
        <f t="shared" si="14"/>
        <v>0</v>
      </c>
      <c r="BL146" s="53" t="s">
        <v>371</v>
      </c>
      <c r="BM146" s="271" t="s">
        <v>8239</v>
      </c>
    </row>
    <row r="147" spans="2:65" s="74" customFormat="1" ht="24.2" customHeight="1">
      <c r="B147" s="73"/>
      <c r="C147" s="260" t="s">
        <v>149</v>
      </c>
      <c r="D147" s="260" t="s">
        <v>368</v>
      </c>
      <c r="E147" s="261" t="s">
        <v>8240</v>
      </c>
      <c r="F147" s="262" t="s">
        <v>8241</v>
      </c>
      <c r="G147" s="263" t="s">
        <v>3665</v>
      </c>
      <c r="H147" s="264">
        <v>1200</v>
      </c>
      <c r="I147" s="26"/>
      <c r="J147" s="266">
        <f t="shared" si="5"/>
        <v>0</v>
      </c>
      <c r="K147" s="267"/>
      <c r="L147" s="73"/>
      <c r="M147" s="27" t="s">
        <v>1</v>
      </c>
      <c r="N147" s="233" t="s">
        <v>43</v>
      </c>
      <c r="P147" s="269">
        <f t="shared" si="6"/>
        <v>0</v>
      </c>
      <c r="Q147" s="269">
        <v>1.0000000000000001E-5</v>
      </c>
      <c r="R147" s="269">
        <f t="shared" si="7"/>
        <v>1.2E-2</v>
      </c>
      <c r="S147" s="269">
        <v>1.2E-4</v>
      </c>
      <c r="T147" s="270">
        <f t="shared" si="8"/>
        <v>0.14400000000000002</v>
      </c>
      <c r="AR147" s="271" t="s">
        <v>371</v>
      </c>
      <c r="AT147" s="271" t="s">
        <v>368</v>
      </c>
      <c r="AU147" s="271" t="s">
        <v>90</v>
      </c>
      <c r="AY147" s="53" t="s">
        <v>366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53" t="s">
        <v>90</v>
      </c>
      <c r="BK147" s="179">
        <f t="shared" si="14"/>
        <v>0</v>
      </c>
      <c r="BL147" s="53" t="s">
        <v>371</v>
      </c>
      <c r="BM147" s="271" t="s">
        <v>8242</v>
      </c>
    </row>
    <row r="148" spans="2:65" s="74" customFormat="1" ht="21.75" customHeight="1">
      <c r="B148" s="73"/>
      <c r="C148" s="260" t="s">
        <v>371</v>
      </c>
      <c r="D148" s="260" t="s">
        <v>368</v>
      </c>
      <c r="E148" s="261" t="s">
        <v>4140</v>
      </c>
      <c r="F148" s="262" t="s">
        <v>4141</v>
      </c>
      <c r="G148" s="263" t="s">
        <v>487</v>
      </c>
      <c r="H148" s="264">
        <v>2</v>
      </c>
      <c r="I148" s="26"/>
      <c r="J148" s="266">
        <f t="shared" si="5"/>
        <v>0</v>
      </c>
      <c r="K148" s="267"/>
      <c r="L148" s="73"/>
      <c r="M148" s="27" t="s">
        <v>1</v>
      </c>
      <c r="N148" s="233" t="s">
        <v>43</v>
      </c>
      <c r="P148" s="269">
        <f t="shared" si="6"/>
        <v>0</v>
      </c>
      <c r="Q148" s="269">
        <v>0</v>
      </c>
      <c r="R148" s="269">
        <f t="shared" si="7"/>
        <v>0</v>
      </c>
      <c r="S148" s="269">
        <v>0</v>
      </c>
      <c r="T148" s="270">
        <f t="shared" si="8"/>
        <v>0</v>
      </c>
      <c r="AR148" s="271" t="s">
        <v>371</v>
      </c>
      <c r="AT148" s="271" t="s">
        <v>368</v>
      </c>
      <c r="AU148" s="271" t="s">
        <v>90</v>
      </c>
      <c r="AY148" s="53" t="s">
        <v>366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53" t="s">
        <v>90</v>
      </c>
      <c r="BK148" s="179">
        <f t="shared" si="14"/>
        <v>0</v>
      </c>
      <c r="BL148" s="53" t="s">
        <v>371</v>
      </c>
      <c r="BM148" s="271" t="s">
        <v>8243</v>
      </c>
    </row>
    <row r="149" spans="2:65" s="74" customFormat="1" ht="24.2" customHeight="1">
      <c r="B149" s="73"/>
      <c r="C149" s="260" t="s">
        <v>399</v>
      </c>
      <c r="D149" s="260" t="s">
        <v>368</v>
      </c>
      <c r="E149" s="261" t="s">
        <v>4144</v>
      </c>
      <c r="F149" s="262" t="s">
        <v>4145</v>
      </c>
      <c r="G149" s="263" t="s">
        <v>487</v>
      </c>
      <c r="H149" s="264">
        <v>2</v>
      </c>
      <c r="I149" s="26"/>
      <c r="J149" s="266">
        <f t="shared" si="5"/>
        <v>0</v>
      </c>
      <c r="K149" s="267"/>
      <c r="L149" s="73"/>
      <c r="M149" s="27" t="s">
        <v>1</v>
      </c>
      <c r="N149" s="233" t="s">
        <v>43</v>
      </c>
      <c r="P149" s="269">
        <f t="shared" si="6"/>
        <v>0</v>
      </c>
      <c r="Q149" s="269">
        <v>0</v>
      </c>
      <c r="R149" s="269">
        <f t="shared" si="7"/>
        <v>0</v>
      </c>
      <c r="S149" s="269">
        <v>0</v>
      </c>
      <c r="T149" s="270">
        <f t="shared" si="8"/>
        <v>0</v>
      </c>
      <c r="AR149" s="271" t="s">
        <v>371</v>
      </c>
      <c r="AT149" s="271" t="s">
        <v>368</v>
      </c>
      <c r="AU149" s="271" t="s">
        <v>90</v>
      </c>
      <c r="AY149" s="53" t="s">
        <v>366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53" t="s">
        <v>90</v>
      </c>
      <c r="BK149" s="179">
        <f t="shared" si="14"/>
        <v>0</v>
      </c>
      <c r="BL149" s="53" t="s">
        <v>371</v>
      </c>
      <c r="BM149" s="271" t="s">
        <v>8244</v>
      </c>
    </row>
    <row r="150" spans="2:65" s="74" customFormat="1" ht="24.2" customHeight="1">
      <c r="B150" s="73"/>
      <c r="C150" s="260" t="s">
        <v>408</v>
      </c>
      <c r="D150" s="260" t="s">
        <v>368</v>
      </c>
      <c r="E150" s="261" t="s">
        <v>4151</v>
      </c>
      <c r="F150" s="262" t="s">
        <v>4152</v>
      </c>
      <c r="G150" s="263" t="s">
        <v>487</v>
      </c>
      <c r="H150" s="264">
        <v>2</v>
      </c>
      <c r="I150" s="26"/>
      <c r="J150" s="266">
        <f t="shared" si="5"/>
        <v>0</v>
      </c>
      <c r="K150" s="267"/>
      <c r="L150" s="73"/>
      <c r="M150" s="27" t="s">
        <v>1</v>
      </c>
      <c r="N150" s="233" t="s">
        <v>43</v>
      </c>
      <c r="P150" s="269">
        <f t="shared" si="6"/>
        <v>0</v>
      </c>
      <c r="Q150" s="269">
        <v>0</v>
      </c>
      <c r="R150" s="269">
        <f t="shared" si="7"/>
        <v>0</v>
      </c>
      <c r="S150" s="269">
        <v>0</v>
      </c>
      <c r="T150" s="270">
        <f t="shared" si="8"/>
        <v>0</v>
      </c>
      <c r="AR150" s="271" t="s">
        <v>371</v>
      </c>
      <c r="AT150" s="271" t="s">
        <v>368</v>
      </c>
      <c r="AU150" s="271" t="s">
        <v>90</v>
      </c>
      <c r="AY150" s="53" t="s">
        <v>366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53" t="s">
        <v>90</v>
      </c>
      <c r="BK150" s="179">
        <f t="shared" si="14"/>
        <v>0</v>
      </c>
      <c r="BL150" s="53" t="s">
        <v>371</v>
      </c>
      <c r="BM150" s="271" t="s">
        <v>8245</v>
      </c>
    </row>
    <row r="151" spans="2:65" s="74" customFormat="1" ht="24.2" customHeight="1">
      <c r="B151" s="73"/>
      <c r="C151" s="260" t="s">
        <v>449</v>
      </c>
      <c r="D151" s="260" t="s">
        <v>368</v>
      </c>
      <c r="E151" s="261" t="s">
        <v>7710</v>
      </c>
      <c r="F151" s="262" t="s">
        <v>7711</v>
      </c>
      <c r="G151" s="263" t="s">
        <v>487</v>
      </c>
      <c r="H151" s="264">
        <v>2</v>
      </c>
      <c r="I151" s="26"/>
      <c r="J151" s="266">
        <f t="shared" si="5"/>
        <v>0</v>
      </c>
      <c r="K151" s="267"/>
      <c r="L151" s="73"/>
      <c r="M151" s="27" t="s">
        <v>1</v>
      </c>
      <c r="N151" s="233" t="s">
        <v>43</v>
      </c>
      <c r="P151" s="269">
        <f t="shared" si="6"/>
        <v>0</v>
      </c>
      <c r="Q151" s="269">
        <v>0</v>
      </c>
      <c r="R151" s="269">
        <f t="shared" si="7"/>
        <v>0</v>
      </c>
      <c r="S151" s="269">
        <v>0</v>
      </c>
      <c r="T151" s="270">
        <f t="shared" si="8"/>
        <v>0</v>
      </c>
      <c r="AR151" s="271" t="s">
        <v>371</v>
      </c>
      <c r="AT151" s="271" t="s">
        <v>368</v>
      </c>
      <c r="AU151" s="271" t="s">
        <v>90</v>
      </c>
      <c r="AY151" s="53" t="s">
        <v>366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53" t="s">
        <v>90</v>
      </c>
      <c r="BK151" s="179">
        <f t="shared" si="14"/>
        <v>0</v>
      </c>
      <c r="BL151" s="53" t="s">
        <v>371</v>
      </c>
      <c r="BM151" s="271" t="s">
        <v>8246</v>
      </c>
    </row>
    <row r="152" spans="2:65" s="74" customFormat="1" ht="16.5" customHeight="1">
      <c r="B152" s="73"/>
      <c r="C152" s="260" t="s">
        <v>454</v>
      </c>
      <c r="D152" s="260" t="s">
        <v>368</v>
      </c>
      <c r="E152" s="261" t="s">
        <v>8247</v>
      </c>
      <c r="F152" s="262" t="s">
        <v>8248</v>
      </c>
      <c r="G152" s="263" t="s">
        <v>630</v>
      </c>
      <c r="H152" s="264">
        <v>1</v>
      </c>
      <c r="I152" s="26"/>
      <c r="J152" s="266">
        <f t="shared" si="5"/>
        <v>0</v>
      </c>
      <c r="K152" s="267"/>
      <c r="L152" s="73"/>
      <c r="M152" s="27" t="s">
        <v>1</v>
      </c>
      <c r="N152" s="233" t="s">
        <v>43</v>
      </c>
      <c r="P152" s="269">
        <f t="shared" si="6"/>
        <v>0</v>
      </c>
      <c r="Q152" s="269">
        <v>0</v>
      </c>
      <c r="R152" s="269">
        <f t="shared" si="7"/>
        <v>0</v>
      </c>
      <c r="S152" s="269">
        <v>0</v>
      </c>
      <c r="T152" s="270">
        <f t="shared" si="8"/>
        <v>0</v>
      </c>
      <c r="AR152" s="271" t="s">
        <v>371</v>
      </c>
      <c r="AT152" s="271" t="s">
        <v>368</v>
      </c>
      <c r="AU152" s="271" t="s">
        <v>90</v>
      </c>
      <c r="AY152" s="53" t="s">
        <v>366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53" t="s">
        <v>90</v>
      </c>
      <c r="BK152" s="179">
        <f t="shared" si="14"/>
        <v>0</v>
      </c>
      <c r="BL152" s="53" t="s">
        <v>371</v>
      </c>
      <c r="BM152" s="271" t="s">
        <v>8249</v>
      </c>
    </row>
    <row r="153" spans="2:65" s="249" customFormat="1" ht="22.9" customHeight="1">
      <c r="B153" s="248"/>
      <c r="D153" s="250" t="s">
        <v>76</v>
      </c>
      <c r="E153" s="258" t="s">
        <v>1462</v>
      </c>
      <c r="F153" s="258" t="s">
        <v>4176</v>
      </c>
      <c r="J153" s="259">
        <f>BK153</f>
        <v>0</v>
      </c>
      <c r="L153" s="248"/>
      <c r="M153" s="253"/>
      <c r="P153" s="254">
        <f>P154</f>
        <v>0</v>
      </c>
      <c r="R153" s="254">
        <f>R154</f>
        <v>0</v>
      </c>
      <c r="T153" s="255">
        <f>T154</f>
        <v>0</v>
      </c>
      <c r="AR153" s="250" t="s">
        <v>84</v>
      </c>
      <c r="AT153" s="256" t="s">
        <v>76</v>
      </c>
      <c r="AU153" s="256" t="s">
        <v>84</v>
      </c>
      <c r="AY153" s="250" t="s">
        <v>366</v>
      </c>
      <c r="BK153" s="257">
        <f>BK154</f>
        <v>0</v>
      </c>
    </row>
    <row r="154" spans="2:65" s="74" customFormat="1" ht="24.2" customHeight="1">
      <c r="B154" s="73"/>
      <c r="C154" s="260" t="s">
        <v>462</v>
      </c>
      <c r="D154" s="260" t="s">
        <v>368</v>
      </c>
      <c r="E154" s="261" t="s">
        <v>8250</v>
      </c>
      <c r="F154" s="262" t="s">
        <v>4179</v>
      </c>
      <c r="G154" s="263" t="s">
        <v>487</v>
      </c>
      <c r="H154" s="264">
        <v>10</v>
      </c>
      <c r="I154" s="26"/>
      <c r="J154" s="266">
        <f>ROUND(I154*H154,2)</f>
        <v>0</v>
      </c>
      <c r="K154" s="267"/>
      <c r="L154" s="73"/>
      <c r="M154" s="27" t="s">
        <v>1</v>
      </c>
      <c r="N154" s="233" t="s">
        <v>43</v>
      </c>
      <c r="P154" s="269">
        <f>O154*H154</f>
        <v>0</v>
      </c>
      <c r="Q154" s="269">
        <v>0</v>
      </c>
      <c r="R154" s="269">
        <f>Q154*H154</f>
        <v>0</v>
      </c>
      <c r="S154" s="269">
        <v>0</v>
      </c>
      <c r="T154" s="270">
        <f>S154*H154</f>
        <v>0</v>
      </c>
      <c r="AR154" s="271" t="s">
        <v>371</v>
      </c>
      <c r="AT154" s="271" t="s">
        <v>368</v>
      </c>
      <c r="AU154" s="271" t="s">
        <v>90</v>
      </c>
      <c r="AY154" s="53" t="s">
        <v>366</v>
      </c>
      <c r="BE154" s="179">
        <f>IF(N154="základná",J154,0)</f>
        <v>0</v>
      </c>
      <c r="BF154" s="179">
        <f>IF(N154="znížená",J154,0)</f>
        <v>0</v>
      </c>
      <c r="BG154" s="179">
        <f>IF(N154="zákl. prenesená",J154,0)</f>
        <v>0</v>
      </c>
      <c r="BH154" s="179">
        <f>IF(N154="zníž. prenesená",J154,0)</f>
        <v>0</v>
      </c>
      <c r="BI154" s="179">
        <f>IF(N154="nulová",J154,0)</f>
        <v>0</v>
      </c>
      <c r="BJ154" s="53" t="s">
        <v>90</v>
      </c>
      <c r="BK154" s="179">
        <f>ROUND(I154*H154,2)</f>
        <v>0</v>
      </c>
      <c r="BL154" s="53" t="s">
        <v>371</v>
      </c>
      <c r="BM154" s="271" t="s">
        <v>8251</v>
      </c>
    </row>
    <row r="155" spans="2:65" s="249" customFormat="1" ht="25.9" customHeight="1">
      <c r="B155" s="248"/>
      <c r="D155" s="250" t="s">
        <v>76</v>
      </c>
      <c r="E155" s="251" t="s">
        <v>4181</v>
      </c>
      <c r="F155" s="251" t="s">
        <v>4182</v>
      </c>
      <c r="J155" s="252">
        <f>BK155</f>
        <v>0</v>
      </c>
      <c r="L155" s="248"/>
      <c r="M155" s="253"/>
      <c r="P155" s="254">
        <f>P156+P191+P204+P215</f>
        <v>0</v>
      </c>
      <c r="R155" s="254">
        <f>R156+R191+R204+R215</f>
        <v>0.9237593999999999</v>
      </c>
      <c r="T155" s="255">
        <f>T156+T191+T204+T215</f>
        <v>0</v>
      </c>
      <c r="AR155" s="250" t="s">
        <v>77</v>
      </c>
      <c r="AT155" s="256" t="s">
        <v>76</v>
      </c>
      <c r="AU155" s="256" t="s">
        <v>77</v>
      </c>
      <c r="AY155" s="250" t="s">
        <v>366</v>
      </c>
      <c r="BK155" s="257">
        <f>BK156+BK191+BK204+BK215</f>
        <v>0</v>
      </c>
    </row>
    <row r="156" spans="2:65" s="249" customFormat="1" ht="22.9" customHeight="1">
      <c r="B156" s="248"/>
      <c r="D156" s="250" t="s">
        <v>76</v>
      </c>
      <c r="E156" s="258" t="s">
        <v>8252</v>
      </c>
      <c r="F156" s="258" t="s">
        <v>8253</v>
      </c>
      <c r="J156" s="259">
        <f>BK156</f>
        <v>0</v>
      </c>
      <c r="L156" s="248"/>
      <c r="M156" s="253"/>
      <c r="P156" s="254">
        <f>SUM(P157:P190)</f>
        <v>0</v>
      </c>
      <c r="R156" s="254">
        <f>SUM(R157:R190)</f>
        <v>0.76438939999999989</v>
      </c>
      <c r="T156" s="255">
        <f>SUM(T157:T190)</f>
        <v>0</v>
      </c>
      <c r="AR156" s="250" t="s">
        <v>77</v>
      </c>
      <c r="AT156" s="256" t="s">
        <v>76</v>
      </c>
      <c r="AU156" s="256" t="s">
        <v>84</v>
      </c>
      <c r="AY156" s="250" t="s">
        <v>366</v>
      </c>
      <c r="BK156" s="257">
        <f>SUM(BK157:BK190)</f>
        <v>0</v>
      </c>
    </row>
    <row r="157" spans="2:65" s="74" customFormat="1" ht="16.5" customHeight="1">
      <c r="B157" s="73"/>
      <c r="C157" s="260" t="s">
        <v>467</v>
      </c>
      <c r="D157" s="260" t="s">
        <v>368</v>
      </c>
      <c r="E157" s="261" t="s">
        <v>8254</v>
      </c>
      <c r="F157" s="262" t="s">
        <v>8255</v>
      </c>
      <c r="G157" s="263" t="s">
        <v>630</v>
      </c>
      <c r="H157" s="264">
        <v>4</v>
      </c>
      <c r="I157" s="26"/>
      <c r="J157" s="266">
        <f t="shared" ref="J157:J190" si="15">ROUND(I157*H157,2)</f>
        <v>0</v>
      </c>
      <c r="K157" s="267"/>
      <c r="L157" s="73"/>
      <c r="M157" s="27" t="s">
        <v>1</v>
      </c>
      <c r="N157" s="233" t="s">
        <v>43</v>
      </c>
      <c r="P157" s="269">
        <f t="shared" ref="P157:P190" si="16">O157*H157</f>
        <v>0</v>
      </c>
      <c r="Q157" s="269">
        <v>0</v>
      </c>
      <c r="R157" s="269">
        <f t="shared" ref="R157:R190" si="17">Q157*H157</f>
        <v>0</v>
      </c>
      <c r="S157" s="269">
        <v>0</v>
      </c>
      <c r="T157" s="270">
        <f t="shared" ref="T157:T190" si="18">S157*H157</f>
        <v>0</v>
      </c>
      <c r="AR157" s="271" t="s">
        <v>495</v>
      </c>
      <c r="AT157" s="271" t="s">
        <v>368</v>
      </c>
      <c r="AU157" s="271" t="s">
        <v>90</v>
      </c>
      <c r="AY157" s="53" t="s">
        <v>366</v>
      </c>
      <c r="BE157" s="179">
        <f t="shared" ref="BE157:BE190" si="19">IF(N157="základná",J157,0)</f>
        <v>0</v>
      </c>
      <c r="BF157" s="179">
        <f t="shared" ref="BF157:BF190" si="20">IF(N157="znížená",J157,0)</f>
        <v>0</v>
      </c>
      <c r="BG157" s="179">
        <f t="shared" ref="BG157:BG190" si="21">IF(N157="zákl. prenesená",J157,0)</f>
        <v>0</v>
      </c>
      <c r="BH157" s="179">
        <f t="shared" ref="BH157:BH190" si="22">IF(N157="zníž. prenesená",J157,0)</f>
        <v>0</v>
      </c>
      <c r="BI157" s="179">
        <f t="shared" ref="BI157:BI190" si="23">IF(N157="nulová",J157,0)</f>
        <v>0</v>
      </c>
      <c r="BJ157" s="53" t="s">
        <v>90</v>
      </c>
      <c r="BK157" s="179">
        <f t="shared" ref="BK157:BK190" si="24">ROUND(I157*H157,2)</f>
        <v>0</v>
      </c>
      <c r="BL157" s="53" t="s">
        <v>495</v>
      </c>
      <c r="BM157" s="271" t="s">
        <v>8256</v>
      </c>
    </row>
    <row r="158" spans="2:65" s="74" customFormat="1" ht="37.9" customHeight="1">
      <c r="B158" s="73"/>
      <c r="C158" s="300" t="s">
        <v>471</v>
      </c>
      <c r="D158" s="300" t="s">
        <v>621</v>
      </c>
      <c r="E158" s="301" t="s">
        <v>8257</v>
      </c>
      <c r="F158" s="302" t="s">
        <v>8258</v>
      </c>
      <c r="G158" s="303" t="s">
        <v>630</v>
      </c>
      <c r="H158" s="304">
        <v>4</v>
      </c>
      <c r="I158" s="28"/>
      <c r="J158" s="306">
        <f t="shared" si="15"/>
        <v>0</v>
      </c>
      <c r="K158" s="307"/>
      <c r="L158" s="308"/>
      <c r="M158" s="29" t="s">
        <v>1</v>
      </c>
      <c r="N158" s="310" t="s">
        <v>43</v>
      </c>
      <c r="P158" s="269">
        <f t="shared" si="16"/>
        <v>0</v>
      </c>
      <c r="Q158" s="269">
        <v>1.7000000000000001E-4</v>
      </c>
      <c r="R158" s="269">
        <f t="shared" si="17"/>
        <v>6.8000000000000005E-4</v>
      </c>
      <c r="S158" s="269">
        <v>0</v>
      </c>
      <c r="T158" s="270">
        <f t="shared" si="18"/>
        <v>0</v>
      </c>
      <c r="AR158" s="271" t="s">
        <v>608</v>
      </c>
      <c r="AT158" s="271" t="s">
        <v>621</v>
      </c>
      <c r="AU158" s="271" t="s">
        <v>90</v>
      </c>
      <c r="AY158" s="53" t="s">
        <v>366</v>
      </c>
      <c r="BE158" s="179">
        <f t="shared" si="19"/>
        <v>0</v>
      </c>
      <c r="BF158" s="179">
        <f t="shared" si="20"/>
        <v>0</v>
      </c>
      <c r="BG158" s="179">
        <f t="shared" si="21"/>
        <v>0</v>
      </c>
      <c r="BH158" s="179">
        <f t="shared" si="22"/>
        <v>0</v>
      </c>
      <c r="BI158" s="179">
        <f t="shared" si="23"/>
        <v>0</v>
      </c>
      <c r="BJ158" s="53" t="s">
        <v>90</v>
      </c>
      <c r="BK158" s="179">
        <f t="shared" si="24"/>
        <v>0</v>
      </c>
      <c r="BL158" s="53" t="s">
        <v>495</v>
      </c>
      <c r="BM158" s="271" t="s">
        <v>8259</v>
      </c>
    </row>
    <row r="159" spans="2:65" s="74" customFormat="1" ht="24.2" customHeight="1">
      <c r="B159" s="73"/>
      <c r="C159" s="260" t="s">
        <v>476</v>
      </c>
      <c r="D159" s="260" t="s">
        <v>368</v>
      </c>
      <c r="E159" s="261" t="s">
        <v>8260</v>
      </c>
      <c r="F159" s="262" t="s">
        <v>8261</v>
      </c>
      <c r="G159" s="263" t="s">
        <v>265</v>
      </c>
      <c r="H159" s="264">
        <v>1</v>
      </c>
      <c r="I159" s="26"/>
      <c r="J159" s="266">
        <f t="shared" si="15"/>
        <v>0</v>
      </c>
      <c r="K159" s="267"/>
      <c r="L159" s="73"/>
      <c r="M159" s="27" t="s">
        <v>1</v>
      </c>
      <c r="N159" s="233" t="s">
        <v>43</v>
      </c>
      <c r="P159" s="269">
        <f t="shared" si="16"/>
        <v>0</v>
      </c>
      <c r="Q159" s="269">
        <v>1.48E-3</v>
      </c>
      <c r="R159" s="269">
        <f t="shared" si="17"/>
        <v>1.48E-3</v>
      </c>
      <c r="S159" s="269">
        <v>0</v>
      </c>
      <c r="T159" s="270">
        <f t="shared" si="18"/>
        <v>0</v>
      </c>
      <c r="AR159" s="271" t="s">
        <v>495</v>
      </c>
      <c r="AT159" s="271" t="s">
        <v>368</v>
      </c>
      <c r="AU159" s="271" t="s">
        <v>90</v>
      </c>
      <c r="AY159" s="53" t="s">
        <v>366</v>
      </c>
      <c r="BE159" s="179">
        <f t="shared" si="19"/>
        <v>0</v>
      </c>
      <c r="BF159" s="179">
        <f t="shared" si="20"/>
        <v>0</v>
      </c>
      <c r="BG159" s="179">
        <f t="shared" si="21"/>
        <v>0</v>
      </c>
      <c r="BH159" s="179">
        <f t="shared" si="22"/>
        <v>0</v>
      </c>
      <c r="BI159" s="179">
        <f t="shared" si="23"/>
        <v>0</v>
      </c>
      <c r="BJ159" s="53" t="s">
        <v>90</v>
      </c>
      <c r="BK159" s="179">
        <f t="shared" si="24"/>
        <v>0</v>
      </c>
      <c r="BL159" s="53" t="s">
        <v>495</v>
      </c>
      <c r="BM159" s="271" t="s">
        <v>8262</v>
      </c>
    </row>
    <row r="160" spans="2:65" s="74" customFormat="1" ht="24.2" customHeight="1">
      <c r="B160" s="73"/>
      <c r="C160" s="260" t="s">
        <v>480</v>
      </c>
      <c r="D160" s="260" t="s">
        <v>368</v>
      </c>
      <c r="E160" s="261" t="s">
        <v>8263</v>
      </c>
      <c r="F160" s="262" t="s">
        <v>8264</v>
      </c>
      <c r="G160" s="263" t="s">
        <v>265</v>
      </c>
      <c r="H160" s="264">
        <v>25</v>
      </c>
      <c r="I160" s="26"/>
      <c r="J160" s="266">
        <f t="shared" si="15"/>
        <v>0</v>
      </c>
      <c r="K160" s="267"/>
      <c r="L160" s="73"/>
      <c r="M160" s="27" t="s">
        <v>1</v>
      </c>
      <c r="N160" s="233" t="s">
        <v>43</v>
      </c>
      <c r="P160" s="269">
        <f t="shared" si="16"/>
        <v>0</v>
      </c>
      <c r="Q160" s="269">
        <v>1.8500000000000001E-3</v>
      </c>
      <c r="R160" s="269">
        <f t="shared" si="17"/>
        <v>4.6249999999999999E-2</v>
      </c>
      <c r="S160" s="269">
        <v>0</v>
      </c>
      <c r="T160" s="270">
        <f t="shared" si="18"/>
        <v>0</v>
      </c>
      <c r="AR160" s="271" t="s">
        <v>495</v>
      </c>
      <c r="AT160" s="271" t="s">
        <v>368</v>
      </c>
      <c r="AU160" s="271" t="s">
        <v>90</v>
      </c>
      <c r="AY160" s="53" t="s">
        <v>366</v>
      </c>
      <c r="BE160" s="179">
        <f t="shared" si="19"/>
        <v>0</v>
      </c>
      <c r="BF160" s="179">
        <f t="shared" si="20"/>
        <v>0</v>
      </c>
      <c r="BG160" s="179">
        <f t="shared" si="21"/>
        <v>0</v>
      </c>
      <c r="BH160" s="179">
        <f t="shared" si="22"/>
        <v>0</v>
      </c>
      <c r="BI160" s="179">
        <f t="shared" si="23"/>
        <v>0</v>
      </c>
      <c r="BJ160" s="53" t="s">
        <v>90</v>
      </c>
      <c r="BK160" s="179">
        <f t="shared" si="24"/>
        <v>0</v>
      </c>
      <c r="BL160" s="53" t="s">
        <v>495</v>
      </c>
      <c r="BM160" s="271" t="s">
        <v>8265</v>
      </c>
    </row>
    <row r="161" spans="2:65" s="74" customFormat="1" ht="24.2" customHeight="1">
      <c r="B161" s="73"/>
      <c r="C161" s="260" t="s">
        <v>484</v>
      </c>
      <c r="D161" s="260" t="s">
        <v>368</v>
      </c>
      <c r="E161" s="261" t="s">
        <v>8266</v>
      </c>
      <c r="F161" s="262" t="s">
        <v>8267</v>
      </c>
      <c r="G161" s="263" t="s">
        <v>265</v>
      </c>
      <c r="H161" s="264">
        <v>4</v>
      </c>
      <c r="I161" s="26"/>
      <c r="J161" s="266">
        <f t="shared" si="15"/>
        <v>0</v>
      </c>
      <c r="K161" s="267"/>
      <c r="L161" s="73"/>
      <c r="M161" s="27" t="s">
        <v>1</v>
      </c>
      <c r="N161" s="233" t="s">
        <v>43</v>
      </c>
      <c r="P161" s="269">
        <f t="shared" si="16"/>
        <v>0</v>
      </c>
      <c r="Q161" s="269">
        <v>3.5300000000000002E-3</v>
      </c>
      <c r="R161" s="269">
        <f t="shared" si="17"/>
        <v>1.4120000000000001E-2</v>
      </c>
      <c r="S161" s="269">
        <v>0</v>
      </c>
      <c r="T161" s="270">
        <f t="shared" si="18"/>
        <v>0</v>
      </c>
      <c r="AR161" s="271" t="s">
        <v>495</v>
      </c>
      <c r="AT161" s="271" t="s">
        <v>368</v>
      </c>
      <c r="AU161" s="271" t="s">
        <v>90</v>
      </c>
      <c r="AY161" s="53" t="s">
        <v>366</v>
      </c>
      <c r="BE161" s="179">
        <f t="shared" si="19"/>
        <v>0</v>
      </c>
      <c r="BF161" s="179">
        <f t="shared" si="20"/>
        <v>0</v>
      </c>
      <c r="BG161" s="179">
        <f t="shared" si="21"/>
        <v>0</v>
      </c>
      <c r="BH161" s="179">
        <f t="shared" si="22"/>
        <v>0</v>
      </c>
      <c r="BI161" s="179">
        <f t="shared" si="23"/>
        <v>0</v>
      </c>
      <c r="BJ161" s="53" t="s">
        <v>90</v>
      </c>
      <c r="BK161" s="179">
        <f t="shared" si="24"/>
        <v>0</v>
      </c>
      <c r="BL161" s="53" t="s">
        <v>495</v>
      </c>
      <c r="BM161" s="271" t="s">
        <v>8268</v>
      </c>
    </row>
    <row r="162" spans="2:65" s="74" customFormat="1" ht="24.2" customHeight="1">
      <c r="B162" s="73"/>
      <c r="C162" s="260" t="s">
        <v>490</v>
      </c>
      <c r="D162" s="260" t="s">
        <v>368</v>
      </c>
      <c r="E162" s="261" t="s">
        <v>8269</v>
      </c>
      <c r="F162" s="262" t="s">
        <v>8270</v>
      </c>
      <c r="G162" s="263" t="s">
        <v>265</v>
      </c>
      <c r="H162" s="264">
        <v>3</v>
      </c>
      <c r="I162" s="26"/>
      <c r="J162" s="266">
        <f t="shared" si="15"/>
        <v>0</v>
      </c>
      <c r="K162" s="267"/>
      <c r="L162" s="73"/>
      <c r="M162" s="27" t="s">
        <v>1</v>
      </c>
      <c r="N162" s="233" t="s">
        <v>43</v>
      </c>
      <c r="P162" s="269">
        <f t="shared" si="16"/>
        <v>0</v>
      </c>
      <c r="Q162" s="269">
        <v>4.0699999999999998E-3</v>
      </c>
      <c r="R162" s="269">
        <f t="shared" si="17"/>
        <v>1.2209999999999999E-2</v>
      </c>
      <c r="S162" s="269">
        <v>0</v>
      </c>
      <c r="T162" s="270">
        <f t="shared" si="18"/>
        <v>0</v>
      </c>
      <c r="AR162" s="271" t="s">
        <v>495</v>
      </c>
      <c r="AT162" s="271" t="s">
        <v>368</v>
      </c>
      <c r="AU162" s="271" t="s">
        <v>90</v>
      </c>
      <c r="AY162" s="53" t="s">
        <v>366</v>
      </c>
      <c r="BE162" s="179">
        <f t="shared" si="19"/>
        <v>0</v>
      </c>
      <c r="BF162" s="179">
        <f t="shared" si="20"/>
        <v>0</v>
      </c>
      <c r="BG162" s="179">
        <f t="shared" si="21"/>
        <v>0</v>
      </c>
      <c r="BH162" s="179">
        <f t="shared" si="22"/>
        <v>0</v>
      </c>
      <c r="BI162" s="179">
        <f t="shared" si="23"/>
        <v>0</v>
      </c>
      <c r="BJ162" s="53" t="s">
        <v>90</v>
      </c>
      <c r="BK162" s="179">
        <f t="shared" si="24"/>
        <v>0</v>
      </c>
      <c r="BL162" s="53" t="s">
        <v>495</v>
      </c>
      <c r="BM162" s="271" t="s">
        <v>8271</v>
      </c>
    </row>
    <row r="163" spans="2:65" s="74" customFormat="1" ht="33" customHeight="1">
      <c r="B163" s="73"/>
      <c r="C163" s="260" t="s">
        <v>495</v>
      </c>
      <c r="D163" s="260" t="s">
        <v>368</v>
      </c>
      <c r="E163" s="261" t="s">
        <v>8272</v>
      </c>
      <c r="F163" s="262" t="s">
        <v>8273</v>
      </c>
      <c r="G163" s="263" t="s">
        <v>265</v>
      </c>
      <c r="H163" s="264">
        <v>93</v>
      </c>
      <c r="I163" s="26"/>
      <c r="J163" s="266">
        <f t="shared" si="15"/>
        <v>0</v>
      </c>
      <c r="K163" s="267"/>
      <c r="L163" s="73"/>
      <c r="M163" s="27" t="s">
        <v>1</v>
      </c>
      <c r="N163" s="233" t="s">
        <v>43</v>
      </c>
      <c r="P163" s="269">
        <f t="shared" si="16"/>
        <v>0</v>
      </c>
      <c r="Q163" s="269">
        <v>4.81E-3</v>
      </c>
      <c r="R163" s="269">
        <f t="shared" si="17"/>
        <v>0.44733000000000001</v>
      </c>
      <c r="S163" s="269">
        <v>0</v>
      </c>
      <c r="T163" s="270">
        <f t="shared" si="18"/>
        <v>0</v>
      </c>
      <c r="AR163" s="271" t="s">
        <v>495</v>
      </c>
      <c r="AT163" s="271" t="s">
        <v>368</v>
      </c>
      <c r="AU163" s="271" t="s">
        <v>90</v>
      </c>
      <c r="AY163" s="53" t="s">
        <v>366</v>
      </c>
      <c r="BE163" s="179">
        <f t="shared" si="19"/>
        <v>0</v>
      </c>
      <c r="BF163" s="179">
        <f t="shared" si="20"/>
        <v>0</v>
      </c>
      <c r="BG163" s="179">
        <f t="shared" si="21"/>
        <v>0</v>
      </c>
      <c r="BH163" s="179">
        <f t="shared" si="22"/>
        <v>0</v>
      </c>
      <c r="BI163" s="179">
        <f t="shared" si="23"/>
        <v>0</v>
      </c>
      <c r="BJ163" s="53" t="s">
        <v>90</v>
      </c>
      <c r="BK163" s="179">
        <f t="shared" si="24"/>
        <v>0</v>
      </c>
      <c r="BL163" s="53" t="s">
        <v>495</v>
      </c>
      <c r="BM163" s="271" t="s">
        <v>8274</v>
      </c>
    </row>
    <row r="164" spans="2:65" s="74" customFormat="1" ht="33" customHeight="1">
      <c r="B164" s="73"/>
      <c r="C164" s="260" t="s">
        <v>502</v>
      </c>
      <c r="D164" s="260" t="s">
        <v>368</v>
      </c>
      <c r="E164" s="261" t="s">
        <v>8275</v>
      </c>
      <c r="F164" s="262" t="s">
        <v>8276</v>
      </c>
      <c r="G164" s="263" t="s">
        <v>265</v>
      </c>
      <c r="H164" s="264">
        <v>2.6</v>
      </c>
      <c r="I164" s="26"/>
      <c r="J164" s="266">
        <f t="shared" si="15"/>
        <v>0</v>
      </c>
      <c r="K164" s="267"/>
      <c r="L164" s="73"/>
      <c r="M164" s="27" t="s">
        <v>1</v>
      </c>
      <c r="N164" s="233" t="s">
        <v>43</v>
      </c>
      <c r="P164" s="269">
        <f t="shared" si="16"/>
        <v>0</v>
      </c>
      <c r="Q164" s="269">
        <v>9.2499999999999995E-3</v>
      </c>
      <c r="R164" s="269">
        <f t="shared" si="17"/>
        <v>2.4049999999999998E-2</v>
      </c>
      <c r="S164" s="269">
        <v>0</v>
      </c>
      <c r="T164" s="270">
        <f t="shared" si="18"/>
        <v>0</v>
      </c>
      <c r="AR164" s="271" t="s">
        <v>495</v>
      </c>
      <c r="AT164" s="271" t="s">
        <v>368</v>
      </c>
      <c r="AU164" s="271" t="s">
        <v>90</v>
      </c>
      <c r="AY164" s="53" t="s">
        <v>366</v>
      </c>
      <c r="BE164" s="179">
        <f t="shared" si="19"/>
        <v>0</v>
      </c>
      <c r="BF164" s="179">
        <f t="shared" si="20"/>
        <v>0</v>
      </c>
      <c r="BG164" s="179">
        <f t="shared" si="21"/>
        <v>0</v>
      </c>
      <c r="BH164" s="179">
        <f t="shared" si="22"/>
        <v>0</v>
      </c>
      <c r="BI164" s="179">
        <f t="shared" si="23"/>
        <v>0</v>
      </c>
      <c r="BJ164" s="53" t="s">
        <v>90</v>
      </c>
      <c r="BK164" s="179">
        <f t="shared" si="24"/>
        <v>0</v>
      </c>
      <c r="BL164" s="53" t="s">
        <v>495</v>
      </c>
      <c r="BM164" s="271" t="s">
        <v>8277</v>
      </c>
    </row>
    <row r="165" spans="2:65" s="74" customFormat="1" ht="33" customHeight="1">
      <c r="B165" s="73"/>
      <c r="C165" s="260" t="s">
        <v>506</v>
      </c>
      <c r="D165" s="260" t="s">
        <v>368</v>
      </c>
      <c r="E165" s="261" t="s">
        <v>8278</v>
      </c>
      <c r="F165" s="262" t="s">
        <v>8279</v>
      </c>
      <c r="G165" s="263" t="s">
        <v>265</v>
      </c>
      <c r="H165" s="264">
        <v>3</v>
      </c>
      <c r="I165" s="26"/>
      <c r="J165" s="266">
        <f t="shared" si="15"/>
        <v>0</v>
      </c>
      <c r="K165" s="267"/>
      <c r="L165" s="73"/>
      <c r="M165" s="27" t="s">
        <v>1</v>
      </c>
      <c r="N165" s="233" t="s">
        <v>43</v>
      </c>
      <c r="P165" s="269">
        <f t="shared" si="16"/>
        <v>0</v>
      </c>
      <c r="Q165" s="269">
        <v>2.0039999999999999E-2</v>
      </c>
      <c r="R165" s="269">
        <f t="shared" si="17"/>
        <v>6.0119999999999993E-2</v>
      </c>
      <c r="S165" s="269">
        <v>0</v>
      </c>
      <c r="T165" s="270">
        <f t="shared" si="18"/>
        <v>0</v>
      </c>
      <c r="AR165" s="271" t="s">
        <v>495</v>
      </c>
      <c r="AT165" s="271" t="s">
        <v>368</v>
      </c>
      <c r="AU165" s="271" t="s">
        <v>90</v>
      </c>
      <c r="AY165" s="53" t="s">
        <v>366</v>
      </c>
      <c r="BE165" s="179">
        <f t="shared" si="19"/>
        <v>0</v>
      </c>
      <c r="BF165" s="179">
        <f t="shared" si="20"/>
        <v>0</v>
      </c>
      <c r="BG165" s="179">
        <f t="shared" si="21"/>
        <v>0</v>
      </c>
      <c r="BH165" s="179">
        <f t="shared" si="22"/>
        <v>0</v>
      </c>
      <c r="BI165" s="179">
        <f t="shared" si="23"/>
        <v>0</v>
      </c>
      <c r="BJ165" s="53" t="s">
        <v>90</v>
      </c>
      <c r="BK165" s="179">
        <f t="shared" si="24"/>
        <v>0</v>
      </c>
      <c r="BL165" s="53" t="s">
        <v>495</v>
      </c>
      <c r="BM165" s="271" t="s">
        <v>8280</v>
      </c>
    </row>
    <row r="166" spans="2:65" s="74" customFormat="1" ht="24.2" customHeight="1">
      <c r="B166" s="73"/>
      <c r="C166" s="260" t="s">
        <v>514</v>
      </c>
      <c r="D166" s="260" t="s">
        <v>368</v>
      </c>
      <c r="E166" s="261" t="s">
        <v>8281</v>
      </c>
      <c r="F166" s="262" t="s">
        <v>8282</v>
      </c>
      <c r="G166" s="263" t="s">
        <v>265</v>
      </c>
      <c r="H166" s="264">
        <v>15</v>
      </c>
      <c r="I166" s="26"/>
      <c r="J166" s="266">
        <f t="shared" si="15"/>
        <v>0</v>
      </c>
      <c r="K166" s="267"/>
      <c r="L166" s="73"/>
      <c r="M166" s="27" t="s">
        <v>1</v>
      </c>
      <c r="N166" s="233" t="s">
        <v>43</v>
      </c>
      <c r="P166" s="269">
        <f t="shared" si="16"/>
        <v>0</v>
      </c>
      <c r="Q166" s="269">
        <v>8.2699999999999996E-3</v>
      </c>
      <c r="R166" s="269">
        <f t="shared" si="17"/>
        <v>0.12404999999999999</v>
      </c>
      <c r="S166" s="269">
        <v>0</v>
      </c>
      <c r="T166" s="270">
        <f t="shared" si="18"/>
        <v>0</v>
      </c>
      <c r="AR166" s="271" t="s">
        <v>495</v>
      </c>
      <c r="AT166" s="271" t="s">
        <v>368</v>
      </c>
      <c r="AU166" s="271" t="s">
        <v>90</v>
      </c>
      <c r="AY166" s="53" t="s">
        <v>366</v>
      </c>
      <c r="BE166" s="179">
        <f t="shared" si="19"/>
        <v>0</v>
      </c>
      <c r="BF166" s="179">
        <f t="shared" si="20"/>
        <v>0</v>
      </c>
      <c r="BG166" s="179">
        <f t="shared" si="21"/>
        <v>0</v>
      </c>
      <c r="BH166" s="179">
        <f t="shared" si="22"/>
        <v>0</v>
      </c>
      <c r="BI166" s="179">
        <f t="shared" si="23"/>
        <v>0</v>
      </c>
      <c r="BJ166" s="53" t="s">
        <v>90</v>
      </c>
      <c r="BK166" s="179">
        <f t="shared" si="24"/>
        <v>0</v>
      </c>
      <c r="BL166" s="53" t="s">
        <v>495</v>
      </c>
      <c r="BM166" s="271" t="s">
        <v>8283</v>
      </c>
    </row>
    <row r="167" spans="2:65" s="74" customFormat="1" ht="24.2" customHeight="1">
      <c r="B167" s="73"/>
      <c r="C167" s="260" t="s">
        <v>7</v>
      </c>
      <c r="D167" s="260" t="s">
        <v>368</v>
      </c>
      <c r="E167" s="261" t="s">
        <v>8284</v>
      </c>
      <c r="F167" s="262" t="s">
        <v>8285</v>
      </c>
      <c r="G167" s="263" t="s">
        <v>7995</v>
      </c>
      <c r="H167" s="264">
        <v>2</v>
      </c>
      <c r="I167" s="26"/>
      <c r="J167" s="266">
        <f t="shared" si="15"/>
        <v>0</v>
      </c>
      <c r="K167" s="267"/>
      <c r="L167" s="73"/>
      <c r="M167" s="27" t="s">
        <v>1</v>
      </c>
      <c r="N167" s="233" t="s">
        <v>43</v>
      </c>
      <c r="P167" s="269">
        <f t="shared" si="16"/>
        <v>0</v>
      </c>
      <c r="Q167" s="269">
        <v>5.11E-3</v>
      </c>
      <c r="R167" s="269">
        <f t="shared" si="17"/>
        <v>1.022E-2</v>
      </c>
      <c r="S167" s="269">
        <v>0</v>
      </c>
      <c r="T167" s="270">
        <f t="shared" si="18"/>
        <v>0</v>
      </c>
      <c r="AR167" s="271" t="s">
        <v>495</v>
      </c>
      <c r="AT167" s="271" t="s">
        <v>368</v>
      </c>
      <c r="AU167" s="271" t="s">
        <v>90</v>
      </c>
      <c r="AY167" s="53" t="s">
        <v>366</v>
      </c>
      <c r="BE167" s="179">
        <f t="shared" si="19"/>
        <v>0</v>
      </c>
      <c r="BF167" s="179">
        <f t="shared" si="20"/>
        <v>0</v>
      </c>
      <c r="BG167" s="179">
        <f t="shared" si="21"/>
        <v>0</v>
      </c>
      <c r="BH167" s="179">
        <f t="shared" si="22"/>
        <v>0</v>
      </c>
      <c r="BI167" s="179">
        <f t="shared" si="23"/>
        <v>0</v>
      </c>
      <c r="BJ167" s="53" t="s">
        <v>90</v>
      </c>
      <c r="BK167" s="179">
        <f t="shared" si="24"/>
        <v>0</v>
      </c>
      <c r="BL167" s="53" t="s">
        <v>495</v>
      </c>
      <c r="BM167" s="271" t="s">
        <v>8286</v>
      </c>
    </row>
    <row r="168" spans="2:65" s="74" customFormat="1" ht="24.2" customHeight="1">
      <c r="B168" s="73"/>
      <c r="C168" s="260" t="s">
        <v>529</v>
      </c>
      <c r="D168" s="260" t="s">
        <v>368</v>
      </c>
      <c r="E168" s="261" t="s">
        <v>8287</v>
      </c>
      <c r="F168" s="262" t="s">
        <v>8288</v>
      </c>
      <c r="G168" s="263" t="s">
        <v>7995</v>
      </c>
      <c r="H168" s="264">
        <v>2</v>
      </c>
      <c r="I168" s="26"/>
      <c r="J168" s="266">
        <f t="shared" si="15"/>
        <v>0</v>
      </c>
      <c r="K168" s="267"/>
      <c r="L168" s="73"/>
      <c r="M168" s="27" t="s">
        <v>1</v>
      </c>
      <c r="N168" s="233" t="s">
        <v>43</v>
      </c>
      <c r="P168" s="269">
        <f t="shared" si="16"/>
        <v>0</v>
      </c>
      <c r="Q168" s="269">
        <v>6.28E-3</v>
      </c>
      <c r="R168" s="269">
        <f t="shared" si="17"/>
        <v>1.256E-2</v>
      </c>
      <c r="S168" s="269">
        <v>0</v>
      </c>
      <c r="T168" s="270">
        <f t="shared" si="18"/>
        <v>0</v>
      </c>
      <c r="AR168" s="271" t="s">
        <v>495</v>
      </c>
      <c r="AT168" s="271" t="s">
        <v>368</v>
      </c>
      <c r="AU168" s="271" t="s">
        <v>90</v>
      </c>
      <c r="AY168" s="53" t="s">
        <v>366</v>
      </c>
      <c r="BE168" s="179">
        <f t="shared" si="19"/>
        <v>0</v>
      </c>
      <c r="BF168" s="179">
        <f t="shared" si="20"/>
        <v>0</v>
      </c>
      <c r="BG168" s="179">
        <f t="shared" si="21"/>
        <v>0</v>
      </c>
      <c r="BH168" s="179">
        <f t="shared" si="22"/>
        <v>0</v>
      </c>
      <c r="BI168" s="179">
        <f t="shared" si="23"/>
        <v>0</v>
      </c>
      <c r="BJ168" s="53" t="s">
        <v>90</v>
      </c>
      <c r="BK168" s="179">
        <f t="shared" si="24"/>
        <v>0</v>
      </c>
      <c r="BL168" s="53" t="s">
        <v>495</v>
      </c>
      <c r="BM168" s="271" t="s">
        <v>8289</v>
      </c>
    </row>
    <row r="169" spans="2:65" s="74" customFormat="1" ht="24.2" customHeight="1">
      <c r="B169" s="73"/>
      <c r="C169" s="260" t="s">
        <v>537</v>
      </c>
      <c r="D169" s="260" t="s">
        <v>368</v>
      </c>
      <c r="E169" s="261" t="s">
        <v>8290</v>
      </c>
      <c r="F169" s="262" t="s">
        <v>8291</v>
      </c>
      <c r="G169" s="263" t="s">
        <v>630</v>
      </c>
      <c r="H169" s="264">
        <v>1</v>
      </c>
      <c r="I169" s="26"/>
      <c r="J169" s="266">
        <f t="shared" si="15"/>
        <v>0</v>
      </c>
      <c r="K169" s="267"/>
      <c r="L169" s="73"/>
      <c r="M169" s="27" t="s">
        <v>1</v>
      </c>
      <c r="N169" s="233" t="s">
        <v>43</v>
      </c>
      <c r="P169" s="269">
        <f t="shared" si="16"/>
        <v>0</v>
      </c>
      <c r="Q169" s="269">
        <v>0</v>
      </c>
      <c r="R169" s="269">
        <f t="shared" si="17"/>
        <v>0</v>
      </c>
      <c r="S169" s="269">
        <v>0</v>
      </c>
      <c r="T169" s="270">
        <f t="shared" si="18"/>
        <v>0</v>
      </c>
      <c r="AR169" s="271" t="s">
        <v>495</v>
      </c>
      <c r="AT169" s="271" t="s">
        <v>368</v>
      </c>
      <c r="AU169" s="271" t="s">
        <v>90</v>
      </c>
      <c r="AY169" s="53" t="s">
        <v>366</v>
      </c>
      <c r="BE169" s="179">
        <f t="shared" si="19"/>
        <v>0</v>
      </c>
      <c r="BF169" s="179">
        <f t="shared" si="20"/>
        <v>0</v>
      </c>
      <c r="BG169" s="179">
        <f t="shared" si="21"/>
        <v>0</v>
      </c>
      <c r="BH169" s="179">
        <f t="shared" si="22"/>
        <v>0</v>
      </c>
      <c r="BI169" s="179">
        <f t="shared" si="23"/>
        <v>0</v>
      </c>
      <c r="BJ169" s="53" t="s">
        <v>90</v>
      </c>
      <c r="BK169" s="179">
        <f t="shared" si="24"/>
        <v>0</v>
      </c>
      <c r="BL169" s="53" t="s">
        <v>495</v>
      </c>
      <c r="BM169" s="271" t="s">
        <v>8292</v>
      </c>
    </row>
    <row r="170" spans="2:65" s="74" customFormat="1" ht="24.2" customHeight="1">
      <c r="B170" s="73"/>
      <c r="C170" s="260" t="s">
        <v>541</v>
      </c>
      <c r="D170" s="260" t="s">
        <v>368</v>
      </c>
      <c r="E170" s="261" t="s">
        <v>8293</v>
      </c>
      <c r="F170" s="262" t="s">
        <v>8294</v>
      </c>
      <c r="G170" s="263" t="s">
        <v>7995</v>
      </c>
      <c r="H170" s="264">
        <v>1</v>
      </c>
      <c r="I170" s="26"/>
      <c r="J170" s="266">
        <f t="shared" si="15"/>
        <v>0</v>
      </c>
      <c r="K170" s="267"/>
      <c r="L170" s="73"/>
      <c r="M170" s="27" t="s">
        <v>1</v>
      </c>
      <c r="N170" s="233" t="s">
        <v>43</v>
      </c>
      <c r="P170" s="269">
        <f t="shared" si="16"/>
        <v>0</v>
      </c>
      <c r="Q170" s="269">
        <v>6.9999999999999994E-5</v>
      </c>
      <c r="R170" s="269">
        <f t="shared" si="17"/>
        <v>6.9999999999999994E-5</v>
      </c>
      <c r="S170" s="269">
        <v>0</v>
      </c>
      <c r="T170" s="270">
        <f t="shared" si="18"/>
        <v>0</v>
      </c>
      <c r="AR170" s="271" t="s">
        <v>495</v>
      </c>
      <c r="AT170" s="271" t="s">
        <v>368</v>
      </c>
      <c r="AU170" s="271" t="s">
        <v>90</v>
      </c>
      <c r="AY170" s="53" t="s">
        <v>366</v>
      </c>
      <c r="BE170" s="179">
        <f t="shared" si="19"/>
        <v>0</v>
      </c>
      <c r="BF170" s="179">
        <f t="shared" si="20"/>
        <v>0</v>
      </c>
      <c r="BG170" s="179">
        <f t="shared" si="21"/>
        <v>0</v>
      </c>
      <c r="BH170" s="179">
        <f t="shared" si="22"/>
        <v>0</v>
      </c>
      <c r="BI170" s="179">
        <f t="shared" si="23"/>
        <v>0</v>
      </c>
      <c r="BJ170" s="53" t="s">
        <v>90</v>
      </c>
      <c r="BK170" s="179">
        <f t="shared" si="24"/>
        <v>0</v>
      </c>
      <c r="BL170" s="53" t="s">
        <v>495</v>
      </c>
      <c r="BM170" s="271" t="s">
        <v>8295</v>
      </c>
    </row>
    <row r="171" spans="2:65" s="74" customFormat="1" ht="24.2" customHeight="1">
      <c r="B171" s="73"/>
      <c r="C171" s="300" t="s">
        <v>548</v>
      </c>
      <c r="D171" s="300" t="s">
        <v>621</v>
      </c>
      <c r="E171" s="301" t="s">
        <v>8296</v>
      </c>
      <c r="F171" s="302" t="s">
        <v>8297</v>
      </c>
      <c r="G171" s="303" t="s">
        <v>630</v>
      </c>
      <c r="H171" s="304">
        <v>1</v>
      </c>
      <c r="I171" s="28"/>
      <c r="J171" s="306">
        <f t="shared" si="15"/>
        <v>0</v>
      </c>
      <c r="K171" s="307"/>
      <c r="L171" s="308"/>
      <c r="M171" s="29" t="s">
        <v>1</v>
      </c>
      <c r="N171" s="310" t="s">
        <v>43</v>
      </c>
      <c r="P171" s="269">
        <f t="shared" si="16"/>
        <v>0</v>
      </c>
      <c r="Q171" s="269">
        <v>2.4000000000000001E-4</v>
      </c>
      <c r="R171" s="269">
        <f t="shared" si="17"/>
        <v>2.4000000000000001E-4</v>
      </c>
      <c r="S171" s="269">
        <v>0</v>
      </c>
      <c r="T171" s="270">
        <f t="shared" si="18"/>
        <v>0</v>
      </c>
      <c r="AR171" s="271" t="s">
        <v>608</v>
      </c>
      <c r="AT171" s="271" t="s">
        <v>621</v>
      </c>
      <c r="AU171" s="271" t="s">
        <v>90</v>
      </c>
      <c r="AY171" s="53" t="s">
        <v>366</v>
      </c>
      <c r="BE171" s="179">
        <f t="shared" si="19"/>
        <v>0</v>
      </c>
      <c r="BF171" s="179">
        <f t="shared" si="20"/>
        <v>0</v>
      </c>
      <c r="BG171" s="179">
        <f t="shared" si="21"/>
        <v>0</v>
      </c>
      <c r="BH171" s="179">
        <f t="shared" si="22"/>
        <v>0</v>
      </c>
      <c r="BI171" s="179">
        <f t="shared" si="23"/>
        <v>0</v>
      </c>
      <c r="BJ171" s="53" t="s">
        <v>90</v>
      </c>
      <c r="BK171" s="179">
        <f t="shared" si="24"/>
        <v>0</v>
      </c>
      <c r="BL171" s="53" t="s">
        <v>495</v>
      </c>
      <c r="BM171" s="271" t="s">
        <v>8298</v>
      </c>
    </row>
    <row r="172" spans="2:65" s="74" customFormat="1" ht="24.2" customHeight="1">
      <c r="B172" s="73"/>
      <c r="C172" s="300" t="s">
        <v>555</v>
      </c>
      <c r="D172" s="300" t="s">
        <v>621</v>
      </c>
      <c r="E172" s="301" t="s">
        <v>8299</v>
      </c>
      <c r="F172" s="302" t="s">
        <v>8300</v>
      </c>
      <c r="G172" s="303" t="s">
        <v>630</v>
      </c>
      <c r="H172" s="304">
        <v>1</v>
      </c>
      <c r="I172" s="28"/>
      <c r="J172" s="306">
        <f t="shared" si="15"/>
        <v>0</v>
      </c>
      <c r="K172" s="307"/>
      <c r="L172" s="308"/>
      <c r="M172" s="29" t="s">
        <v>1</v>
      </c>
      <c r="N172" s="310" t="s">
        <v>43</v>
      </c>
      <c r="P172" s="269">
        <f t="shared" si="16"/>
        <v>0</v>
      </c>
      <c r="Q172" s="269">
        <v>4.8000000000000001E-4</v>
      </c>
      <c r="R172" s="269">
        <f t="shared" si="17"/>
        <v>4.8000000000000001E-4</v>
      </c>
      <c r="S172" s="269">
        <v>0</v>
      </c>
      <c r="T172" s="270">
        <f t="shared" si="18"/>
        <v>0</v>
      </c>
      <c r="AR172" s="271" t="s">
        <v>608</v>
      </c>
      <c r="AT172" s="271" t="s">
        <v>621</v>
      </c>
      <c r="AU172" s="271" t="s">
        <v>90</v>
      </c>
      <c r="AY172" s="53" t="s">
        <v>366</v>
      </c>
      <c r="BE172" s="179">
        <f t="shared" si="19"/>
        <v>0</v>
      </c>
      <c r="BF172" s="179">
        <f t="shared" si="20"/>
        <v>0</v>
      </c>
      <c r="BG172" s="179">
        <f t="shared" si="21"/>
        <v>0</v>
      </c>
      <c r="BH172" s="179">
        <f t="shared" si="22"/>
        <v>0</v>
      </c>
      <c r="BI172" s="179">
        <f t="shared" si="23"/>
        <v>0</v>
      </c>
      <c r="BJ172" s="53" t="s">
        <v>90</v>
      </c>
      <c r="BK172" s="179">
        <f t="shared" si="24"/>
        <v>0</v>
      </c>
      <c r="BL172" s="53" t="s">
        <v>495</v>
      </c>
      <c r="BM172" s="271" t="s">
        <v>8301</v>
      </c>
    </row>
    <row r="173" spans="2:65" s="74" customFormat="1" ht="24.2" customHeight="1">
      <c r="B173" s="73"/>
      <c r="C173" s="300" t="s">
        <v>573</v>
      </c>
      <c r="D173" s="300" t="s">
        <v>621</v>
      </c>
      <c r="E173" s="301" t="s">
        <v>8302</v>
      </c>
      <c r="F173" s="302" t="s">
        <v>8303</v>
      </c>
      <c r="G173" s="303" t="s">
        <v>630</v>
      </c>
      <c r="H173" s="304">
        <v>1</v>
      </c>
      <c r="I173" s="28"/>
      <c r="J173" s="306">
        <f t="shared" si="15"/>
        <v>0</v>
      </c>
      <c r="K173" s="307"/>
      <c r="L173" s="308"/>
      <c r="M173" s="29" t="s">
        <v>1</v>
      </c>
      <c r="N173" s="310" t="s">
        <v>43</v>
      </c>
      <c r="P173" s="269">
        <f t="shared" si="16"/>
        <v>0</v>
      </c>
      <c r="Q173" s="269">
        <v>2.5000000000000001E-4</v>
      </c>
      <c r="R173" s="269">
        <f t="shared" si="17"/>
        <v>2.5000000000000001E-4</v>
      </c>
      <c r="S173" s="269">
        <v>0</v>
      </c>
      <c r="T173" s="270">
        <f t="shared" si="18"/>
        <v>0</v>
      </c>
      <c r="AR173" s="271" t="s">
        <v>608</v>
      </c>
      <c r="AT173" s="271" t="s">
        <v>621</v>
      </c>
      <c r="AU173" s="271" t="s">
        <v>90</v>
      </c>
      <c r="AY173" s="53" t="s">
        <v>366</v>
      </c>
      <c r="BE173" s="179">
        <f t="shared" si="19"/>
        <v>0</v>
      </c>
      <c r="BF173" s="179">
        <f t="shared" si="20"/>
        <v>0</v>
      </c>
      <c r="BG173" s="179">
        <f t="shared" si="21"/>
        <v>0</v>
      </c>
      <c r="BH173" s="179">
        <f t="shared" si="22"/>
        <v>0</v>
      </c>
      <c r="BI173" s="179">
        <f t="shared" si="23"/>
        <v>0</v>
      </c>
      <c r="BJ173" s="53" t="s">
        <v>90</v>
      </c>
      <c r="BK173" s="179">
        <f t="shared" si="24"/>
        <v>0</v>
      </c>
      <c r="BL173" s="53" t="s">
        <v>495</v>
      </c>
      <c r="BM173" s="271" t="s">
        <v>8304</v>
      </c>
    </row>
    <row r="174" spans="2:65" s="74" customFormat="1" ht="16.5" customHeight="1">
      <c r="B174" s="73"/>
      <c r="C174" s="260" t="s">
        <v>580</v>
      </c>
      <c r="D174" s="260" t="s">
        <v>368</v>
      </c>
      <c r="E174" s="261" t="s">
        <v>8305</v>
      </c>
      <c r="F174" s="262" t="s">
        <v>8306</v>
      </c>
      <c r="G174" s="263" t="s">
        <v>630</v>
      </c>
      <c r="H174" s="264">
        <v>3</v>
      </c>
      <c r="I174" s="26"/>
      <c r="J174" s="266">
        <f t="shared" si="15"/>
        <v>0</v>
      </c>
      <c r="K174" s="267"/>
      <c r="L174" s="73"/>
      <c r="M174" s="27" t="s">
        <v>1</v>
      </c>
      <c r="N174" s="233" t="s">
        <v>43</v>
      </c>
      <c r="P174" s="269">
        <f t="shared" si="16"/>
        <v>0</v>
      </c>
      <c r="Q174" s="269">
        <v>0</v>
      </c>
      <c r="R174" s="269">
        <f t="shared" si="17"/>
        <v>0</v>
      </c>
      <c r="S174" s="269">
        <v>0</v>
      </c>
      <c r="T174" s="270">
        <f t="shared" si="18"/>
        <v>0</v>
      </c>
      <c r="AR174" s="271" t="s">
        <v>495</v>
      </c>
      <c r="AT174" s="271" t="s">
        <v>368</v>
      </c>
      <c r="AU174" s="271" t="s">
        <v>90</v>
      </c>
      <c r="AY174" s="53" t="s">
        <v>366</v>
      </c>
      <c r="BE174" s="179">
        <f t="shared" si="19"/>
        <v>0</v>
      </c>
      <c r="BF174" s="179">
        <f t="shared" si="20"/>
        <v>0</v>
      </c>
      <c r="BG174" s="179">
        <f t="shared" si="21"/>
        <v>0</v>
      </c>
      <c r="BH174" s="179">
        <f t="shared" si="22"/>
        <v>0</v>
      </c>
      <c r="BI174" s="179">
        <f t="shared" si="23"/>
        <v>0</v>
      </c>
      <c r="BJ174" s="53" t="s">
        <v>90</v>
      </c>
      <c r="BK174" s="179">
        <f t="shared" si="24"/>
        <v>0</v>
      </c>
      <c r="BL174" s="53" t="s">
        <v>495</v>
      </c>
      <c r="BM174" s="271" t="s">
        <v>8307</v>
      </c>
    </row>
    <row r="175" spans="2:65" s="74" customFormat="1" ht="33" customHeight="1">
      <c r="B175" s="73"/>
      <c r="C175" s="300" t="s">
        <v>584</v>
      </c>
      <c r="D175" s="300" t="s">
        <v>621</v>
      </c>
      <c r="E175" s="301" t="s">
        <v>8308</v>
      </c>
      <c r="F175" s="302" t="s">
        <v>8309</v>
      </c>
      <c r="G175" s="303" t="s">
        <v>630</v>
      </c>
      <c r="H175" s="304">
        <v>3</v>
      </c>
      <c r="I175" s="28"/>
      <c r="J175" s="306">
        <f t="shared" si="15"/>
        <v>0</v>
      </c>
      <c r="K175" s="307"/>
      <c r="L175" s="308"/>
      <c r="M175" s="29" t="s">
        <v>1</v>
      </c>
      <c r="N175" s="310" t="s">
        <v>43</v>
      </c>
      <c r="P175" s="269">
        <f t="shared" si="16"/>
        <v>0</v>
      </c>
      <c r="Q175" s="269">
        <v>1.7000000000000001E-4</v>
      </c>
      <c r="R175" s="269">
        <f t="shared" si="17"/>
        <v>5.1000000000000004E-4</v>
      </c>
      <c r="S175" s="269">
        <v>0</v>
      </c>
      <c r="T175" s="270">
        <f t="shared" si="18"/>
        <v>0</v>
      </c>
      <c r="AR175" s="271" t="s">
        <v>608</v>
      </c>
      <c r="AT175" s="271" t="s">
        <v>621</v>
      </c>
      <c r="AU175" s="271" t="s">
        <v>90</v>
      </c>
      <c r="AY175" s="53" t="s">
        <v>366</v>
      </c>
      <c r="BE175" s="179">
        <f t="shared" si="19"/>
        <v>0</v>
      </c>
      <c r="BF175" s="179">
        <f t="shared" si="20"/>
        <v>0</v>
      </c>
      <c r="BG175" s="179">
        <f t="shared" si="21"/>
        <v>0</v>
      </c>
      <c r="BH175" s="179">
        <f t="shared" si="22"/>
        <v>0</v>
      </c>
      <c r="BI175" s="179">
        <f t="shared" si="23"/>
        <v>0</v>
      </c>
      <c r="BJ175" s="53" t="s">
        <v>90</v>
      </c>
      <c r="BK175" s="179">
        <f t="shared" si="24"/>
        <v>0</v>
      </c>
      <c r="BL175" s="53" t="s">
        <v>495</v>
      </c>
      <c r="BM175" s="271" t="s">
        <v>8310</v>
      </c>
    </row>
    <row r="176" spans="2:65" s="74" customFormat="1" ht="16.5" customHeight="1">
      <c r="B176" s="73"/>
      <c r="C176" s="260" t="s">
        <v>591</v>
      </c>
      <c r="D176" s="260" t="s">
        <v>368</v>
      </c>
      <c r="E176" s="261" t="s">
        <v>8311</v>
      </c>
      <c r="F176" s="262" t="s">
        <v>8312</v>
      </c>
      <c r="G176" s="263" t="s">
        <v>630</v>
      </c>
      <c r="H176" s="264">
        <v>1</v>
      </c>
      <c r="I176" s="26"/>
      <c r="J176" s="266">
        <f t="shared" si="15"/>
        <v>0</v>
      </c>
      <c r="K176" s="267"/>
      <c r="L176" s="73"/>
      <c r="M176" s="27" t="s">
        <v>1</v>
      </c>
      <c r="N176" s="233" t="s">
        <v>43</v>
      </c>
      <c r="P176" s="269">
        <f t="shared" si="16"/>
        <v>0</v>
      </c>
      <c r="Q176" s="269">
        <v>1.0000000000000001E-5</v>
      </c>
      <c r="R176" s="269">
        <f t="shared" si="17"/>
        <v>1.0000000000000001E-5</v>
      </c>
      <c r="S176" s="269">
        <v>0</v>
      </c>
      <c r="T176" s="270">
        <f t="shared" si="18"/>
        <v>0</v>
      </c>
      <c r="AR176" s="271" t="s">
        <v>495</v>
      </c>
      <c r="AT176" s="271" t="s">
        <v>368</v>
      </c>
      <c r="AU176" s="271" t="s">
        <v>90</v>
      </c>
      <c r="AY176" s="53" t="s">
        <v>366</v>
      </c>
      <c r="BE176" s="179">
        <f t="shared" si="19"/>
        <v>0</v>
      </c>
      <c r="BF176" s="179">
        <f t="shared" si="20"/>
        <v>0</v>
      </c>
      <c r="BG176" s="179">
        <f t="shared" si="21"/>
        <v>0</v>
      </c>
      <c r="BH176" s="179">
        <f t="shared" si="22"/>
        <v>0</v>
      </c>
      <c r="BI176" s="179">
        <f t="shared" si="23"/>
        <v>0</v>
      </c>
      <c r="BJ176" s="53" t="s">
        <v>90</v>
      </c>
      <c r="BK176" s="179">
        <f t="shared" si="24"/>
        <v>0</v>
      </c>
      <c r="BL176" s="53" t="s">
        <v>495</v>
      </c>
      <c r="BM176" s="271" t="s">
        <v>8313</v>
      </c>
    </row>
    <row r="177" spans="2:65" s="74" customFormat="1" ht="33" customHeight="1">
      <c r="B177" s="73"/>
      <c r="C177" s="300" t="s">
        <v>597</v>
      </c>
      <c r="D177" s="300" t="s">
        <v>621</v>
      </c>
      <c r="E177" s="301" t="s">
        <v>8314</v>
      </c>
      <c r="F177" s="302" t="s">
        <v>8315</v>
      </c>
      <c r="G177" s="303" t="s">
        <v>630</v>
      </c>
      <c r="H177" s="304">
        <v>1</v>
      </c>
      <c r="I177" s="28"/>
      <c r="J177" s="306">
        <f t="shared" si="15"/>
        <v>0</v>
      </c>
      <c r="K177" s="307"/>
      <c r="L177" s="308"/>
      <c r="M177" s="29" t="s">
        <v>1</v>
      </c>
      <c r="N177" s="310" t="s">
        <v>43</v>
      </c>
      <c r="P177" s="269">
        <f t="shared" si="16"/>
        <v>0</v>
      </c>
      <c r="Q177" s="269">
        <v>2.5999999999999998E-4</v>
      </c>
      <c r="R177" s="269">
        <f t="shared" si="17"/>
        <v>2.5999999999999998E-4</v>
      </c>
      <c r="S177" s="269">
        <v>0</v>
      </c>
      <c r="T177" s="270">
        <f t="shared" si="18"/>
        <v>0</v>
      </c>
      <c r="AR177" s="271" t="s">
        <v>608</v>
      </c>
      <c r="AT177" s="271" t="s">
        <v>621</v>
      </c>
      <c r="AU177" s="271" t="s">
        <v>90</v>
      </c>
      <c r="AY177" s="53" t="s">
        <v>366</v>
      </c>
      <c r="BE177" s="179">
        <f t="shared" si="19"/>
        <v>0</v>
      </c>
      <c r="BF177" s="179">
        <f t="shared" si="20"/>
        <v>0</v>
      </c>
      <c r="BG177" s="179">
        <f t="shared" si="21"/>
        <v>0</v>
      </c>
      <c r="BH177" s="179">
        <f t="shared" si="22"/>
        <v>0</v>
      </c>
      <c r="BI177" s="179">
        <f t="shared" si="23"/>
        <v>0</v>
      </c>
      <c r="BJ177" s="53" t="s">
        <v>90</v>
      </c>
      <c r="BK177" s="179">
        <f t="shared" si="24"/>
        <v>0</v>
      </c>
      <c r="BL177" s="53" t="s">
        <v>495</v>
      </c>
      <c r="BM177" s="271" t="s">
        <v>8316</v>
      </c>
    </row>
    <row r="178" spans="2:65" s="74" customFormat="1" ht="16.5" customHeight="1">
      <c r="B178" s="73"/>
      <c r="C178" s="260" t="s">
        <v>604</v>
      </c>
      <c r="D178" s="260" t="s">
        <v>368</v>
      </c>
      <c r="E178" s="261" t="s">
        <v>8317</v>
      </c>
      <c r="F178" s="262" t="s">
        <v>8318</v>
      </c>
      <c r="G178" s="263" t="s">
        <v>630</v>
      </c>
      <c r="H178" s="264">
        <v>3</v>
      </c>
      <c r="I178" s="26"/>
      <c r="J178" s="266">
        <f t="shared" si="15"/>
        <v>0</v>
      </c>
      <c r="K178" s="267"/>
      <c r="L178" s="73"/>
      <c r="M178" s="27" t="s">
        <v>1</v>
      </c>
      <c r="N178" s="233" t="s">
        <v>43</v>
      </c>
      <c r="P178" s="269">
        <f t="shared" si="16"/>
        <v>0</v>
      </c>
      <c r="Q178" s="269">
        <v>1.0000000000000001E-5</v>
      </c>
      <c r="R178" s="269">
        <f t="shared" si="17"/>
        <v>3.0000000000000004E-5</v>
      </c>
      <c r="S178" s="269">
        <v>0</v>
      </c>
      <c r="T178" s="270">
        <f t="shared" si="18"/>
        <v>0</v>
      </c>
      <c r="AR178" s="271" t="s">
        <v>495</v>
      </c>
      <c r="AT178" s="271" t="s">
        <v>368</v>
      </c>
      <c r="AU178" s="271" t="s">
        <v>90</v>
      </c>
      <c r="AY178" s="53" t="s">
        <v>366</v>
      </c>
      <c r="BE178" s="179">
        <f t="shared" si="19"/>
        <v>0</v>
      </c>
      <c r="BF178" s="179">
        <f t="shared" si="20"/>
        <v>0</v>
      </c>
      <c r="BG178" s="179">
        <f t="shared" si="21"/>
        <v>0</v>
      </c>
      <c r="BH178" s="179">
        <f t="shared" si="22"/>
        <v>0</v>
      </c>
      <c r="BI178" s="179">
        <f t="shared" si="23"/>
        <v>0</v>
      </c>
      <c r="BJ178" s="53" t="s">
        <v>90</v>
      </c>
      <c r="BK178" s="179">
        <f t="shared" si="24"/>
        <v>0</v>
      </c>
      <c r="BL178" s="53" t="s">
        <v>495</v>
      </c>
      <c r="BM178" s="271" t="s">
        <v>8319</v>
      </c>
    </row>
    <row r="179" spans="2:65" s="74" customFormat="1" ht="33" customHeight="1">
      <c r="B179" s="73"/>
      <c r="C179" s="300" t="s">
        <v>608</v>
      </c>
      <c r="D179" s="300" t="s">
        <v>621</v>
      </c>
      <c r="E179" s="301" t="s">
        <v>8320</v>
      </c>
      <c r="F179" s="302" t="s">
        <v>8321</v>
      </c>
      <c r="G179" s="303" t="s">
        <v>630</v>
      </c>
      <c r="H179" s="304">
        <v>3</v>
      </c>
      <c r="I179" s="28"/>
      <c r="J179" s="306">
        <f t="shared" si="15"/>
        <v>0</v>
      </c>
      <c r="K179" s="307"/>
      <c r="L179" s="308"/>
      <c r="M179" s="29" t="s">
        <v>1</v>
      </c>
      <c r="N179" s="310" t="s">
        <v>43</v>
      </c>
      <c r="P179" s="269">
        <f t="shared" si="16"/>
        <v>0</v>
      </c>
      <c r="Q179" s="269">
        <v>5.2999999999999998E-4</v>
      </c>
      <c r="R179" s="269">
        <f t="shared" si="17"/>
        <v>1.5899999999999998E-3</v>
      </c>
      <c r="S179" s="269">
        <v>0</v>
      </c>
      <c r="T179" s="270">
        <f t="shared" si="18"/>
        <v>0</v>
      </c>
      <c r="AR179" s="271" t="s">
        <v>608</v>
      </c>
      <c r="AT179" s="271" t="s">
        <v>621</v>
      </c>
      <c r="AU179" s="271" t="s">
        <v>90</v>
      </c>
      <c r="AY179" s="53" t="s">
        <v>366</v>
      </c>
      <c r="BE179" s="179">
        <f t="shared" si="19"/>
        <v>0</v>
      </c>
      <c r="BF179" s="179">
        <f t="shared" si="20"/>
        <v>0</v>
      </c>
      <c r="BG179" s="179">
        <f t="shared" si="21"/>
        <v>0</v>
      </c>
      <c r="BH179" s="179">
        <f t="shared" si="22"/>
        <v>0</v>
      </c>
      <c r="BI179" s="179">
        <f t="shared" si="23"/>
        <v>0</v>
      </c>
      <c r="BJ179" s="53" t="s">
        <v>90</v>
      </c>
      <c r="BK179" s="179">
        <f t="shared" si="24"/>
        <v>0</v>
      </c>
      <c r="BL179" s="53" t="s">
        <v>495</v>
      </c>
      <c r="BM179" s="271" t="s">
        <v>8322</v>
      </c>
    </row>
    <row r="180" spans="2:65" s="74" customFormat="1" ht="16.5" customHeight="1">
      <c r="B180" s="73"/>
      <c r="C180" s="260" t="s">
        <v>615</v>
      </c>
      <c r="D180" s="260" t="s">
        <v>368</v>
      </c>
      <c r="E180" s="261" t="s">
        <v>8323</v>
      </c>
      <c r="F180" s="262" t="s">
        <v>8324</v>
      </c>
      <c r="G180" s="263" t="s">
        <v>630</v>
      </c>
      <c r="H180" s="264">
        <v>3</v>
      </c>
      <c r="I180" s="26"/>
      <c r="J180" s="266">
        <f t="shared" si="15"/>
        <v>0</v>
      </c>
      <c r="K180" s="267"/>
      <c r="L180" s="73"/>
      <c r="M180" s="27" t="s">
        <v>1</v>
      </c>
      <c r="N180" s="233" t="s">
        <v>43</v>
      </c>
      <c r="P180" s="269">
        <f t="shared" si="16"/>
        <v>0</v>
      </c>
      <c r="Q180" s="269">
        <v>1.0000000000000001E-5</v>
      </c>
      <c r="R180" s="269">
        <f t="shared" si="17"/>
        <v>3.0000000000000004E-5</v>
      </c>
      <c r="S180" s="269">
        <v>0</v>
      </c>
      <c r="T180" s="270">
        <f t="shared" si="18"/>
        <v>0</v>
      </c>
      <c r="AR180" s="271" t="s">
        <v>495</v>
      </c>
      <c r="AT180" s="271" t="s">
        <v>368</v>
      </c>
      <c r="AU180" s="271" t="s">
        <v>90</v>
      </c>
      <c r="AY180" s="53" t="s">
        <v>366</v>
      </c>
      <c r="BE180" s="179">
        <f t="shared" si="19"/>
        <v>0</v>
      </c>
      <c r="BF180" s="179">
        <f t="shared" si="20"/>
        <v>0</v>
      </c>
      <c r="BG180" s="179">
        <f t="shared" si="21"/>
        <v>0</v>
      </c>
      <c r="BH180" s="179">
        <f t="shared" si="22"/>
        <v>0</v>
      </c>
      <c r="BI180" s="179">
        <f t="shared" si="23"/>
        <v>0</v>
      </c>
      <c r="BJ180" s="53" t="s">
        <v>90</v>
      </c>
      <c r="BK180" s="179">
        <f t="shared" si="24"/>
        <v>0</v>
      </c>
      <c r="BL180" s="53" t="s">
        <v>495</v>
      </c>
      <c r="BM180" s="271" t="s">
        <v>8325</v>
      </c>
    </row>
    <row r="181" spans="2:65" s="74" customFormat="1" ht="33" customHeight="1">
      <c r="B181" s="73"/>
      <c r="C181" s="300" t="s">
        <v>620</v>
      </c>
      <c r="D181" s="300" t="s">
        <v>621</v>
      </c>
      <c r="E181" s="301" t="s">
        <v>8326</v>
      </c>
      <c r="F181" s="302" t="s">
        <v>8327</v>
      </c>
      <c r="G181" s="303" t="s">
        <v>630</v>
      </c>
      <c r="H181" s="304">
        <v>3</v>
      </c>
      <c r="I181" s="28"/>
      <c r="J181" s="306">
        <f t="shared" si="15"/>
        <v>0</v>
      </c>
      <c r="K181" s="307"/>
      <c r="L181" s="308"/>
      <c r="M181" s="29" t="s">
        <v>1</v>
      </c>
      <c r="N181" s="310" t="s">
        <v>43</v>
      </c>
      <c r="P181" s="269">
        <f t="shared" si="16"/>
        <v>0</v>
      </c>
      <c r="Q181" s="269">
        <v>7.3999999999999999E-4</v>
      </c>
      <c r="R181" s="269">
        <f t="shared" si="17"/>
        <v>2.2199999999999998E-3</v>
      </c>
      <c r="S181" s="269">
        <v>0</v>
      </c>
      <c r="T181" s="270">
        <f t="shared" si="18"/>
        <v>0</v>
      </c>
      <c r="AR181" s="271" t="s">
        <v>608</v>
      </c>
      <c r="AT181" s="271" t="s">
        <v>621</v>
      </c>
      <c r="AU181" s="271" t="s">
        <v>90</v>
      </c>
      <c r="AY181" s="53" t="s">
        <v>366</v>
      </c>
      <c r="BE181" s="179">
        <f t="shared" si="19"/>
        <v>0</v>
      </c>
      <c r="BF181" s="179">
        <f t="shared" si="20"/>
        <v>0</v>
      </c>
      <c r="BG181" s="179">
        <f t="shared" si="21"/>
        <v>0</v>
      </c>
      <c r="BH181" s="179">
        <f t="shared" si="22"/>
        <v>0</v>
      </c>
      <c r="BI181" s="179">
        <f t="shared" si="23"/>
        <v>0</v>
      </c>
      <c r="BJ181" s="53" t="s">
        <v>90</v>
      </c>
      <c r="BK181" s="179">
        <f t="shared" si="24"/>
        <v>0</v>
      </c>
      <c r="BL181" s="53" t="s">
        <v>495</v>
      </c>
      <c r="BM181" s="271" t="s">
        <v>8328</v>
      </c>
    </row>
    <row r="182" spans="2:65" s="74" customFormat="1" ht="16.5" customHeight="1">
      <c r="B182" s="73"/>
      <c r="C182" s="260" t="s">
        <v>627</v>
      </c>
      <c r="D182" s="260" t="s">
        <v>368</v>
      </c>
      <c r="E182" s="261" t="s">
        <v>8329</v>
      </c>
      <c r="F182" s="262" t="s">
        <v>8330</v>
      </c>
      <c r="G182" s="263" t="s">
        <v>630</v>
      </c>
      <c r="H182" s="264">
        <v>4</v>
      </c>
      <c r="I182" s="26"/>
      <c r="J182" s="266">
        <f t="shared" si="15"/>
        <v>0</v>
      </c>
      <c r="K182" s="267"/>
      <c r="L182" s="73"/>
      <c r="M182" s="27" t="s">
        <v>1</v>
      </c>
      <c r="N182" s="233" t="s">
        <v>43</v>
      </c>
      <c r="P182" s="269">
        <f t="shared" si="16"/>
        <v>0</v>
      </c>
      <c r="Q182" s="269">
        <v>2.0000000000000002E-5</v>
      </c>
      <c r="R182" s="269">
        <f t="shared" si="17"/>
        <v>8.0000000000000007E-5</v>
      </c>
      <c r="S182" s="269">
        <v>0</v>
      </c>
      <c r="T182" s="270">
        <f t="shared" si="18"/>
        <v>0</v>
      </c>
      <c r="AR182" s="271" t="s">
        <v>495</v>
      </c>
      <c r="AT182" s="271" t="s">
        <v>368</v>
      </c>
      <c r="AU182" s="271" t="s">
        <v>90</v>
      </c>
      <c r="AY182" s="53" t="s">
        <v>366</v>
      </c>
      <c r="BE182" s="179">
        <f t="shared" si="19"/>
        <v>0</v>
      </c>
      <c r="BF182" s="179">
        <f t="shared" si="20"/>
        <v>0</v>
      </c>
      <c r="BG182" s="179">
        <f t="shared" si="21"/>
        <v>0</v>
      </c>
      <c r="BH182" s="179">
        <f t="shared" si="22"/>
        <v>0</v>
      </c>
      <c r="BI182" s="179">
        <f t="shared" si="23"/>
        <v>0</v>
      </c>
      <c r="BJ182" s="53" t="s">
        <v>90</v>
      </c>
      <c r="BK182" s="179">
        <f t="shared" si="24"/>
        <v>0</v>
      </c>
      <c r="BL182" s="53" t="s">
        <v>495</v>
      </c>
      <c r="BM182" s="271" t="s">
        <v>8331</v>
      </c>
    </row>
    <row r="183" spans="2:65" s="74" customFormat="1" ht="33" customHeight="1">
      <c r="B183" s="73"/>
      <c r="C183" s="300" t="s">
        <v>635</v>
      </c>
      <c r="D183" s="300" t="s">
        <v>621</v>
      </c>
      <c r="E183" s="301" t="s">
        <v>8332</v>
      </c>
      <c r="F183" s="302" t="s">
        <v>8333</v>
      </c>
      <c r="G183" s="303" t="s">
        <v>630</v>
      </c>
      <c r="H183" s="304">
        <v>4</v>
      </c>
      <c r="I183" s="28"/>
      <c r="J183" s="306">
        <f t="shared" si="15"/>
        <v>0</v>
      </c>
      <c r="K183" s="307"/>
      <c r="L183" s="308"/>
      <c r="M183" s="29" t="s">
        <v>1</v>
      </c>
      <c r="N183" s="310" t="s">
        <v>43</v>
      </c>
      <c r="P183" s="269">
        <f t="shared" si="16"/>
        <v>0</v>
      </c>
      <c r="Q183" s="269">
        <v>1E-3</v>
      </c>
      <c r="R183" s="269">
        <f t="shared" si="17"/>
        <v>4.0000000000000001E-3</v>
      </c>
      <c r="S183" s="269">
        <v>0</v>
      </c>
      <c r="T183" s="270">
        <f t="shared" si="18"/>
        <v>0</v>
      </c>
      <c r="AR183" s="271" t="s">
        <v>608</v>
      </c>
      <c r="AT183" s="271" t="s">
        <v>621</v>
      </c>
      <c r="AU183" s="271" t="s">
        <v>90</v>
      </c>
      <c r="AY183" s="53" t="s">
        <v>366</v>
      </c>
      <c r="BE183" s="179">
        <f t="shared" si="19"/>
        <v>0</v>
      </c>
      <c r="BF183" s="179">
        <f t="shared" si="20"/>
        <v>0</v>
      </c>
      <c r="BG183" s="179">
        <f t="shared" si="21"/>
        <v>0</v>
      </c>
      <c r="BH183" s="179">
        <f t="shared" si="22"/>
        <v>0</v>
      </c>
      <c r="BI183" s="179">
        <f t="shared" si="23"/>
        <v>0</v>
      </c>
      <c r="BJ183" s="53" t="s">
        <v>90</v>
      </c>
      <c r="BK183" s="179">
        <f t="shared" si="24"/>
        <v>0</v>
      </c>
      <c r="BL183" s="53" t="s">
        <v>495</v>
      </c>
      <c r="BM183" s="271" t="s">
        <v>8334</v>
      </c>
    </row>
    <row r="184" spans="2:65" s="74" customFormat="1" ht="24.2" customHeight="1">
      <c r="B184" s="73"/>
      <c r="C184" s="260" t="s">
        <v>666</v>
      </c>
      <c r="D184" s="260" t="s">
        <v>368</v>
      </c>
      <c r="E184" s="261" t="s">
        <v>8335</v>
      </c>
      <c r="F184" s="262" t="s">
        <v>8336</v>
      </c>
      <c r="G184" s="263" t="s">
        <v>7995</v>
      </c>
      <c r="H184" s="264">
        <v>1</v>
      </c>
      <c r="I184" s="26"/>
      <c r="J184" s="266">
        <f t="shared" si="15"/>
        <v>0</v>
      </c>
      <c r="K184" s="267"/>
      <c r="L184" s="73"/>
      <c r="M184" s="27" t="s">
        <v>1</v>
      </c>
      <c r="N184" s="233" t="s">
        <v>43</v>
      </c>
      <c r="P184" s="269">
        <f t="shared" si="16"/>
        <v>0</v>
      </c>
      <c r="Q184" s="269">
        <v>3.0000000000000001E-5</v>
      </c>
      <c r="R184" s="269">
        <f t="shared" si="17"/>
        <v>3.0000000000000001E-5</v>
      </c>
      <c r="S184" s="269">
        <v>0</v>
      </c>
      <c r="T184" s="270">
        <f t="shared" si="18"/>
        <v>0</v>
      </c>
      <c r="AR184" s="271" t="s">
        <v>495</v>
      </c>
      <c r="AT184" s="271" t="s">
        <v>368</v>
      </c>
      <c r="AU184" s="271" t="s">
        <v>90</v>
      </c>
      <c r="AY184" s="53" t="s">
        <v>366</v>
      </c>
      <c r="BE184" s="179">
        <f t="shared" si="19"/>
        <v>0</v>
      </c>
      <c r="BF184" s="179">
        <f t="shared" si="20"/>
        <v>0</v>
      </c>
      <c r="BG184" s="179">
        <f t="shared" si="21"/>
        <v>0</v>
      </c>
      <c r="BH184" s="179">
        <f t="shared" si="22"/>
        <v>0</v>
      </c>
      <c r="BI184" s="179">
        <f t="shared" si="23"/>
        <v>0</v>
      </c>
      <c r="BJ184" s="53" t="s">
        <v>90</v>
      </c>
      <c r="BK184" s="179">
        <f t="shared" si="24"/>
        <v>0</v>
      </c>
      <c r="BL184" s="53" t="s">
        <v>495</v>
      </c>
      <c r="BM184" s="271" t="s">
        <v>8337</v>
      </c>
    </row>
    <row r="185" spans="2:65" s="74" customFormat="1" ht="49.15" customHeight="1">
      <c r="B185" s="73"/>
      <c r="C185" s="300" t="s">
        <v>673</v>
      </c>
      <c r="D185" s="300" t="s">
        <v>621</v>
      </c>
      <c r="E185" s="301" t="s">
        <v>8338</v>
      </c>
      <c r="F185" s="302" t="s">
        <v>8339</v>
      </c>
      <c r="G185" s="303" t="s">
        <v>630</v>
      </c>
      <c r="H185" s="304">
        <v>1</v>
      </c>
      <c r="I185" s="28"/>
      <c r="J185" s="306">
        <f t="shared" si="15"/>
        <v>0</v>
      </c>
      <c r="K185" s="307"/>
      <c r="L185" s="308"/>
      <c r="M185" s="29" t="s">
        <v>1</v>
      </c>
      <c r="N185" s="310" t="s">
        <v>43</v>
      </c>
      <c r="P185" s="269">
        <f t="shared" si="16"/>
        <v>0</v>
      </c>
      <c r="Q185" s="269">
        <v>2.7E-4</v>
      </c>
      <c r="R185" s="269">
        <f t="shared" si="17"/>
        <v>2.7E-4</v>
      </c>
      <c r="S185" s="269">
        <v>0</v>
      </c>
      <c r="T185" s="270">
        <f t="shared" si="18"/>
        <v>0</v>
      </c>
      <c r="AR185" s="271" t="s">
        <v>608</v>
      </c>
      <c r="AT185" s="271" t="s">
        <v>621</v>
      </c>
      <c r="AU185" s="271" t="s">
        <v>90</v>
      </c>
      <c r="AY185" s="53" t="s">
        <v>366</v>
      </c>
      <c r="BE185" s="179">
        <f t="shared" si="19"/>
        <v>0</v>
      </c>
      <c r="BF185" s="179">
        <f t="shared" si="20"/>
        <v>0</v>
      </c>
      <c r="BG185" s="179">
        <f t="shared" si="21"/>
        <v>0</v>
      </c>
      <c r="BH185" s="179">
        <f t="shared" si="22"/>
        <v>0</v>
      </c>
      <c r="BI185" s="179">
        <f t="shared" si="23"/>
        <v>0</v>
      </c>
      <c r="BJ185" s="53" t="s">
        <v>90</v>
      </c>
      <c r="BK185" s="179">
        <f t="shared" si="24"/>
        <v>0</v>
      </c>
      <c r="BL185" s="53" t="s">
        <v>495</v>
      </c>
      <c r="BM185" s="271" t="s">
        <v>8340</v>
      </c>
    </row>
    <row r="186" spans="2:65" s="74" customFormat="1" ht="37.9" customHeight="1">
      <c r="B186" s="73"/>
      <c r="C186" s="300" t="s">
        <v>680</v>
      </c>
      <c r="D186" s="300" t="s">
        <v>621</v>
      </c>
      <c r="E186" s="301" t="s">
        <v>8341</v>
      </c>
      <c r="F186" s="302" t="s">
        <v>8342</v>
      </c>
      <c r="G186" s="303" t="s">
        <v>630</v>
      </c>
      <c r="H186" s="304">
        <v>1</v>
      </c>
      <c r="I186" s="28"/>
      <c r="J186" s="306">
        <f t="shared" si="15"/>
        <v>0</v>
      </c>
      <c r="K186" s="307"/>
      <c r="L186" s="308"/>
      <c r="M186" s="29" t="s">
        <v>1</v>
      </c>
      <c r="N186" s="310" t="s">
        <v>43</v>
      </c>
      <c r="P186" s="269">
        <f t="shared" si="16"/>
        <v>0</v>
      </c>
      <c r="Q186" s="269">
        <v>4.0000000000000002E-4</v>
      </c>
      <c r="R186" s="269">
        <f t="shared" si="17"/>
        <v>4.0000000000000002E-4</v>
      </c>
      <c r="S186" s="269">
        <v>0</v>
      </c>
      <c r="T186" s="270">
        <f t="shared" si="18"/>
        <v>0</v>
      </c>
      <c r="AR186" s="271" t="s">
        <v>608</v>
      </c>
      <c r="AT186" s="271" t="s">
        <v>621</v>
      </c>
      <c r="AU186" s="271" t="s">
        <v>90</v>
      </c>
      <c r="AY186" s="53" t="s">
        <v>366</v>
      </c>
      <c r="BE186" s="179">
        <f t="shared" si="19"/>
        <v>0</v>
      </c>
      <c r="BF186" s="179">
        <f t="shared" si="20"/>
        <v>0</v>
      </c>
      <c r="BG186" s="179">
        <f t="shared" si="21"/>
        <v>0</v>
      </c>
      <c r="BH186" s="179">
        <f t="shared" si="22"/>
        <v>0</v>
      </c>
      <c r="BI186" s="179">
        <f t="shared" si="23"/>
        <v>0</v>
      </c>
      <c r="BJ186" s="53" t="s">
        <v>90</v>
      </c>
      <c r="BK186" s="179">
        <f t="shared" si="24"/>
        <v>0</v>
      </c>
      <c r="BL186" s="53" t="s">
        <v>495</v>
      </c>
      <c r="BM186" s="271" t="s">
        <v>8343</v>
      </c>
    </row>
    <row r="187" spans="2:65" s="74" customFormat="1" ht="21.75" customHeight="1">
      <c r="B187" s="73"/>
      <c r="C187" s="260" t="s">
        <v>689</v>
      </c>
      <c r="D187" s="260" t="s">
        <v>368</v>
      </c>
      <c r="E187" s="261" t="s">
        <v>8344</v>
      </c>
      <c r="F187" s="262" t="s">
        <v>8345</v>
      </c>
      <c r="G187" s="263" t="s">
        <v>630</v>
      </c>
      <c r="H187" s="264">
        <v>1</v>
      </c>
      <c r="I187" s="26"/>
      <c r="J187" s="266">
        <f t="shared" si="15"/>
        <v>0</v>
      </c>
      <c r="K187" s="267"/>
      <c r="L187" s="73"/>
      <c r="M187" s="27" t="s">
        <v>1</v>
      </c>
      <c r="N187" s="233" t="s">
        <v>43</v>
      </c>
      <c r="P187" s="269">
        <f t="shared" si="16"/>
        <v>0</v>
      </c>
      <c r="Q187" s="269">
        <v>1.494E-4</v>
      </c>
      <c r="R187" s="269">
        <f t="shared" si="17"/>
        <v>1.494E-4</v>
      </c>
      <c r="S187" s="269">
        <v>0</v>
      </c>
      <c r="T187" s="270">
        <f t="shared" si="18"/>
        <v>0</v>
      </c>
      <c r="AR187" s="271" t="s">
        <v>495</v>
      </c>
      <c r="AT187" s="271" t="s">
        <v>368</v>
      </c>
      <c r="AU187" s="271" t="s">
        <v>90</v>
      </c>
      <c r="AY187" s="53" t="s">
        <v>366</v>
      </c>
      <c r="BE187" s="179">
        <f t="shared" si="19"/>
        <v>0</v>
      </c>
      <c r="BF187" s="179">
        <f t="shared" si="20"/>
        <v>0</v>
      </c>
      <c r="BG187" s="179">
        <f t="shared" si="21"/>
        <v>0</v>
      </c>
      <c r="BH187" s="179">
        <f t="shared" si="22"/>
        <v>0</v>
      </c>
      <c r="BI187" s="179">
        <f t="shared" si="23"/>
        <v>0</v>
      </c>
      <c r="BJ187" s="53" t="s">
        <v>90</v>
      </c>
      <c r="BK187" s="179">
        <f t="shared" si="24"/>
        <v>0</v>
      </c>
      <c r="BL187" s="53" t="s">
        <v>495</v>
      </c>
      <c r="BM187" s="271" t="s">
        <v>8346</v>
      </c>
    </row>
    <row r="188" spans="2:65" s="74" customFormat="1" ht="16.5" customHeight="1">
      <c r="B188" s="73"/>
      <c r="C188" s="300" t="s">
        <v>697</v>
      </c>
      <c r="D188" s="300" t="s">
        <v>621</v>
      </c>
      <c r="E188" s="301" t="s">
        <v>8347</v>
      </c>
      <c r="F188" s="302" t="s">
        <v>8348</v>
      </c>
      <c r="G188" s="303" t="s">
        <v>630</v>
      </c>
      <c r="H188" s="304">
        <v>1</v>
      </c>
      <c r="I188" s="28"/>
      <c r="J188" s="306">
        <f t="shared" si="15"/>
        <v>0</v>
      </c>
      <c r="K188" s="307"/>
      <c r="L188" s="308"/>
      <c r="M188" s="29" t="s">
        <v>1</v>
      </c>
      <c r="N188" s="310" t="s">
        <v>43</v>
      </c>
      <c r="P188" s="269">
        <f t="shared" si="16"/>
        <v>0</v>
      </c>
      <c r="Q188" s="269">
        <v>1E-4</v>
      </c>
      <c r="R188" s="269">
        <f t="shared" si="17"/>
        <v>1E-4</v>
      </c>
      <c r="S188" s="269">
        <v>0</v>
      </c>
      <c r="T188" s="270">
        <f t="shared" si="18"/>
        <v>0</v>
      </c>
      <c r="AR188" s="271" t="s">
        <v>608</v>
      </c>
      <c r="AT188" s="271" t="s">
        <v>621</v>
      </c>
      <c r="AU188" s="271" t="s">
        <v>90</v>
      </c>
      <c r="AY188" s="53" t="s">
        <v>366</v>
      </c>
      <c r="BE188" s="179">
        <f t="shared" si="19"/>
        <v>0</v>
      </c>
      <c r="BF188" s="179">
        <f t="shared" si="20"/>
        <v>0</v>
      </c>
      <c r="BG188" s="179">
        <f t="shared" si="21"/>
        <v>0</v>
      </c>
      <c r="BH188" s="179">
        <f t="shared" si="22"/>
        <v>0</v>
      </c>
      <c r="BI188" s="179">
        <f t="shared" si="23"/>
        <v>0</v>
      </c>
      <c r="BJ188" s="53" t="s">
        <v>90</v>
      </c>
      <c r="BK188" s="179">
        <f t="shared" si="24"/>
        <v>0</v>
      </c>
      <c r="BL188" s="53" t="s">
        <v>495</v>
      </c>
      <c r="BM188" s="271" t="s">
        <v>8349</v>
      </c>
    </row>
    <row r="189" spans="2:65" s="74" customFormat="1" ht="24.2" customHeight="1">
      <c r="B189" s="73"/>
      <c r="C189" s="300" t="s">
        <v>707</v>
      </c>
      <c r="D189" s="300" t="s">
        <v>621</v>
      </c>
      <c r="E189" s="301" t="s">
        <v>8350</v>
      </c>
      <c r="F189" s="302" t="s">
        <v>8351</v>
      </c>
      <c r="G189" s="303" t="s">
        <v>630</v>
      </c>
      <c r="H189" s="304">
        <v>1</v>
      </c>
      <c r="I189" s="28"/>
      <c r="J189" s="306">
        <f t="shared" si="15"/>
        <v>0</v>
      </c>
      <c r="K189" s="307"/>
      <c r="L189" s="308"/>
      <c r="M189" s="29" t="s">
        <v>1</v>
      </c>
      <c r="N189" s="310" t="s">
        <v>43</v>
      </c>
      <c r="P189" s="269">
        <f t="shared" si="16"/>
        <v>0</v>
      </c>
      <c r="Q189" s="269">
        <v>5.9999999999999995E-4</v>
      </c>
      <c r="R189" s="269">
        <f t="shared" si="17"/>
        <v>5.9999999999999995E-4</v>
      </c>
      <c r="S189" s="269">
        <v>0</v>
      </c>
      <c r="T189" s="270">
        <f t="shared" si="18"/>
        <v>0</v>
      </c>
      <c r="AR189" s="271" t="s">
        <v>608</v>
      </c>
      <c r="AT189" s="271" t="s">
        <v>621</v>
      </c>
      <c r="AU189" s="271" t="s">
        <v>90</v>
      </c>
      <c r="AY189" s="53" t="s">
        <v>366</v>
      </c>
      <c r="BE189" s="179">
        <f t="shared" si="19"/>
        <v>0</v>
      </c>
      <c r="BF189" s="179">
        <f t="shared" si="20"/>
        <v>0</v>
      </c>
      <c r="BG189" s="179">
        <f t="shared" si="21"/>
        <v>0</v>
      </c>
      <c r="BH189" s="179">
        <f t="shared" si="22"/>
        <v>0</v>
      </c>
      <c r="BI189" s="179">
        <f t="shared" si="23"/>
        <v>0</v>
      </c>
      <c r="BJ189" s="53" t="s">
        <v>90</v>
      </c>
      <c r="BK189" s="179">
        <f t="shared" si="24"/>
        <v>0</v>
      </c>
      <c r="BL189" s="53" t="s">
        <v>495</v>
      </c>
      <c r="BM189" s="271" t="s">
        <v>8352</v>
      </c>
    </row>
    <row r="190" spans="2:65" s="74" customFormat="1" ht="24.2" customHeight="1">
      <c r="B190" s="73"/>
      <c r="C190" s="260" t="s">
        <v>716</v>
      </c>
      <c r="D190" s="260" t="s">
        <v>368</v>
      </c>
      <c r="E190" s="261" t="s">
        <v>8353</v>
      </c>
      <c r="F190" s="262" t="s">
        <v>8354</v>
      </c>
      <c r="G190" s="263" t="s">
        <v>487</v>
      </c>
      <c r="H190" s="264">
        <v>0.11700000000000001</v>
      </c>
      <c r="I190" s="26"/>
      <c r="J190" s="266">
        <f t="shared" si="15"/>
        <v>0</v>
      </c>
      <c r="K190" s="267"/>
      <c r="L190" s="73"/>
      <c r="M190" s="27" t="s">
        <v>1</v>
      </c>
      <c r="N190" s="233" t="s">
        <v>43</v>
      </c>
      <c r="P190" s="269">
        <f t="shared" si="16"/>
        <v>0</v>
      </c>
      <c r="Q190" s="269">
        <v>0</v>
      </c>
      <c r="R190" s="269">
        <f t="shared" si="17"/>
        <v>0</v>
      </c>
      <c r="S190" s="269">
        <v>0</v>
      </c>
      <c r="T190" s="270">
        <f t="shared" si="18"/>
        <v>0</v>
      </c>
      <c r="AR190" s="271" t="s">
        <v>495</v>
      </c>
      <c r="AT190" s="271" t="s">
        <v>368</v>
      </c>
      <c r="AU190" s="271" t="s">
        <v>90</v>
      </c>
      <c r="AY190" s="53" t="s">
        <v>366</v>
      </c>
      <c r="BE190" s="179">
        <f t="shared" si="19"/>
        <v>0</v>
      </c>
      <c r="BF190" s="179">
        <f t="shared" si="20"/>
        <v>0</v>
      </c>
      <c r="BG190" s="179">
        <f t="shared" si="21"/>
        <v>0</v>
      </c>
      <c r="BH190" s="179">
        <f t="shared" si="22"/>
        <v>0</v>
      </c>
      <c r="BI190" s="179">
        <f t="shared" si="23"/>
        <v>0</v>
      </c>
      <c r="BJ190" s="53" t="s">
        <v>90</v>
      </c>
      <c r="BK190" s="179">
        <f t="shared" si="24"/>
        <v>0</v>
      </c>
      <c r="BL190" s="53" t="s">
        <v>495</v>
      </c>
      <c r="BM190" s="271" t="s">
        <v>8355</v>
      </c>
    </row>
    <row r="191" spans="2:65" s="249" customFormat="1" ht="22.9" customHeight="1">
      <c r="B191" s="248"/>
      <c r="D191" s="250" t="s">
        <v>76</v>
      </c>
      <c r="E191" s="258" t="s">
        <v>8356</v>
      </c>
      <c r="F191" s="258" t="s">
        <v>8357</v>
      </c>
      <c r="J191" s="259">
        <f>BK191</f>
        <v>0</v>
      </c>
      <c r="L191" s="248"/>
      <c r="M191" s="253"/>
      <c r="P191" s="254">
        <f>SUM(P192:P203)</f>
        <v>0</v>
      </c>
      <c r="R191" s="254">
        <f>SUM(R192:R203)</f>
        <v>4.6510000000000003E-2</v>
      </c>
      <c r="T191" s="255">
        <f>SUM(T192:T203)</f>
        <v>0</v>
      </c>
      <c r="AR191" s="250" t="s">
        <v>90</v>
      </c>
      <c r="AT191" s="256" t="s">
        <v>76</v>
      </c>
      <c r="AU191" s="256" t="s">
        <v>84</v>
      </c>
      <c r="AY191" s="250" t="s">
        <v>366</v>
      </c>
      <c r="BK191" s="257">
        <f>SUM(BK192:BK203)</f>
        <v>0</v>
      </c>
    </row>
    <row r="192" spans="2:65" s="74" customFormat="1" ht="16.5" customHeight="1">
      <c r="B192" s="73"/>
      <c r="C192" s="260" t="s">
        <v>735</v>
      </c>
      <c r="D192" s="260" t="s">
        <v>368</v>
      </c>
      <c r="E192" s="261" t="s">
        <v>8358</v>
      </c>
      <c r="F192" s="262" t="s">
        <v>8359</v>
      </c>
      <c r="G192" s="263" t="s">
        <v>630</v>
      </c>
      <c r="H192" s="264">
        <v>2</v>
      </c>
      <c r="I192" s="26"/>
      <c r="J192" s="266">
        <f t="shared" ref="J192:J203" si="25">ROUND(I192*H192,2)</f>
        <v>0</v>
      </c>
      <c r="K192" s="267"/>
      <c r="L192" s="73"/>
      <c r="M192" s="27" t="s">
        <v>1</v>
      </c>
      <c r="N192" s="233" t="s">
        <v>43</v>
      </c>
      <c r="P192" s="269">
        <f t="shared" ref="P192:P203" si="26">O192*H192</f>
        <v>0</v>
      </c>
      <c r="Q192" s="269">
        <v>6.0000000000000002E-5</v>
      </c>
      <c r="R192" s="269">
        <f t="shared" ref="R192:R203" si="27">Q192*H192</f>
        <v>1.2E-4</v>
      </c>
      <c r="S192" s="269">
        <v>0</v>
      </c>
      <c r="T192" s="270">
        <f t="shared" ref="T192:T203" si="28">S192*H192</f>
        <v>0</v>
      </c>
      <c r="AR192" s="271" t="s">
        <v>495</v>
      </c>
      <c r="AT192" s="271" t="s">
        <v>368</v>
      </c>
      <c r="AU192" s="271" t="s">
        <v>90</v>
      </c>
      <c r="AY192" s="53" t="s">
        <v>366</v>
      </c>
      <c r="BE192" s="179">
        <f t="shared" ref="BE192:BE203" si="29">IF(N192="základná",J192,0)</f>
        <v>0</v>
      </c>
      <c r="BF192" s="179">
        <f t="shared" ref="BF192:BF203" si="30">IF(N192="znížená",J192,0)</f>
        <v>0</v>
      </c>
      <c r="BG192" s="179">
        <f t="shared" ref="BG192:BG203" si="31">IF(N192="zákl. prenesená",J192,0)</f>
        <v>0</v>
      </c>
      <c r="BH192" s="179">
        <f t="shared" ref="BH192:BH203" si="32">IF(N192="zníž. prenesená",J192,0)</f>
        <v>0</v>
      </c>
      <c r="BI192" s="179">
        <f t="shared" ref="BI192:BI203" si="33">IF(N192="nulová",J192,0)</f>
        <v>0</v>
      </c>
      <c r="BJ192" s="53" t="s">
        <v>90</v>
      </c>
      <c r="BK192" s="179">
        <f t="shared" ref="BK192:BK203" si="34">ROUND(I192*H192,2)</f>
        <v>0</v>
      </c>
      <c r="BL192" s="53" t="s">
        <v>495</v>
      </c>
      <c r="BM192" s="271" t="s">
        <v>8360</v>
      </c>
    </row>
    <row r="193" spans="2:65" s="74" customFormat="1" ht="33" customHeight="1">
      <c r="B193" s="73"/>
      <c r="C193" s="300" t="s">
        <v>755</v>
      </c>
      <c r="D193" s="300" t="s">
        <v>621</v>
      </c>
      <c r="E193" s="301" t="s">
        <v>8361</v>
      </c>
      <c r="F193" s="302" t="s">
        <v>8362</v>
      </c>
      <c r="G193" s="303" t="s">
        <v>630</v>
      </c>
      <c r="H193" s="304">
        <v>2</v>
      </c>
      <c r="I193" s="28"/>
      <c r="J193" s="306">
        <f t="shared" si="25"/>
        <v>0</v>
      </c>
      <c r="K193" s="307"/>
      <c r="L193" s="308"/>
      <c r="M193" s="29" t="s">
        <v>1</v>
      </c>
      <c r="N193" s="310" t="s">
        <v>43</v>
      </c>
      <c r="P193" s="269">
        <f t="shared" si="26"/>
        <v>0</v>
      </c>
      <c r="Q193" s="269">
        <v>1.4030000000000001E-2</v>
      </c>
      <c r="R193" s="269">
        <f t="shared" si="27"/>
        <v>2.8060000000000002E-2</v>
      </c>
      <c r="S193" s="269">
        <v>0</v>
      </c>
      <c r="T193" s="270">
        <f t="shared" si="28"/>
        <v>0</v>
      </c>
      <c r="AR193" s="271" t="s">
        <v>608</v>
      </c>
      <c r="AT193" s="271" t="s">
        <v>621</v>
      </c>
      <c r="AU193" s="271" t="s">
        <v>90</v>
      </c>
      <c r="AY193" s="53" t="s">
        <v>366</v>
      </c>
      <c r="BE193" s="179">
        <f t="shared" si="29"/>
        <v>0</v>
      </c>
      <c r="BF193" s="179">
        <f t="shared" si="30"/>
        <v>0</v>
      </c>
      <c r="BG193" s="179">
        <f t="shared" si="31"/>
        <v>0</v>
      </c>
      <c r="BH193" s="179">
        <f t="shared" si="32"/>
        <v>0</v>
      </c>
      <c r="BI193" s="179">
        <f t="shared" si="33"/>
        <v>0</v>
      </c>
      <c r="BJ193" s="53" t="s">
        <v>90</v>
      </c>
      <c r="BK193" s="179">
        <f t="shared" si="34"/>
        <v>0</v>
      </c>
      <c r="BL193" s="53" t="s">
        <v>495</v>
      </c>
      <c r="BM193" s="271" t="s">
        <v>8363</v>
      </c>
    </row>
    <row r="194" spans="2:65" s="74" customFormat="1" ht="16.5" customHeight="1">
      <c r="B194" s="73"/>
      <c r="C194" s="260" t="s">
        <v>761</v>
      </c>
      <c r="D194" s="260" t="s">
        <v>368</v>
      </c>
      <c r="E194" s="261" t="s">
        <v>8364</v>
      </c>
      <c r="F194" s="262" t="s">
        <v>8365</v>
      </c>
      <c r="G194" s="263" t="s">
        <v>630</v>
      </c>
      <c r="H194" s="264">
        <v>1</v>
      </c>
      <c r="I194" s="26"/>
      <c r="J194" s="266">
        <f t="shared" si="25"/>
        <v>0</v>
      </c>
      <c r="K194" s="267"/>
      <c r="L194" s="73"/>
      <c r="M194" s="27" t="s">
        <v>1</v>
      </c>
      <c r="N194" s="233" t="s">
        <v>43</v>
      </c>
      <c r="P194" s="269">
        <f t="shared" si="26"/>
        <v>0</v>
      </c>
      <c r="Q194" s="269">
        <v>6.0000000000000002E-5</v>
      </c>
      <c r="R194" s="269">
        <f t="shared" si="27"/>
        <v>6.0000000000000002E-5</v>
      </c>
      <c r="S194" s="269">
        <v>0</v>
      </c>
      <c r="T194" s="270">
        <f t="shared" si="28"/>
        <v>0</v>
      </c>
      <c r="AR194" s="271" t="s">
        <v>495</v>
      </c>
      <c r="AT194" s="271" t="s">
        <v>368</v>
      </c>
      <c r="AU194" s="271" t="s">
        <v>90</v>
      </c>
      <c r="AY194" s="53" t="s">
        <v>366</v>
      </c>
      <c r="BE194" s="179">
        <f t="shared" si="29"/>
        <v>0</v>
      </c>
      <c r="BF194" s="179">
        <f t="shared" si="30"/>
        <v>0</v>
      </c>
      <c r="BG194" s="179">
        <f t="shared" si="31"/>
        <v>0</v>
      </c>
      <c r="BH194" s="179">
        <f t="shared" si="32"/>
        <v>0</v>
      </c>
      <c r="BI194" s="179">
        <f t="shared" si="33"/>
        <v>0</v>
      </c>
      <c r="BJ194" s="53" t="s">
        <v>90</v>
      </c>
      <c r="BK194" s="179">
        <f t="shared" si="34"/>
        <v>0</v>
      </c>
      <c r="BL194" s="53" t="s">
        <v>495</v>
      </c>
      <c r="BM194" s="271" t="s">
        <v>8366</v>
      </c>
    </row>
    <row r="195" spans="2:65" s="74" customFormat="1" ht="33" customHeight="1">
      <c r="B195" s="73"/>
      <c r="C195" s="300" t="s">
        <v>768</v>
      </c>
      <c r="D195" s="300" t="s">
        <v>621</v>
      </c>
      <c r="E195" s="301" t="s">
        <v>8367</v>
      </c>
      <c r="F195" s="302" t="s">
        <v>8368</v>
      </c>
      <c r="G195" s="303" t="s">
        <v>630</v>
      </c>
      <c r="H195" s="304">
        <v>1</v>
      </c>
      <c r="I195" s="28"/>
      <c r="J195" s="306">
        <f t="shared" si="25"/>
        <v>0</v>
      </c>
      <c r="K195" s="307"/>
      <c r="L195" s="308"/>
      <c r="M195" s="29" t="s">
        <v>1</v>
      </c>
      <c r="N195" s="310" t="s">
        <v>43</v>
      </c>
      <c r="P195" s="269">
        <f t="shared" si="26"/>
        <v>0</v>
      </c>
      <c r="Q195" s="269">
        <v>1.8270000000000002E-2</v>
      </c>
      <c r="R195" s="269">
        <f t="shared" si="27"/>
        <v>1.8270000000000002E-2</v>
      </c>
      <c r="S195" s="269">
        <v>0</v>
      </c>
      <c r="T195" s="270">
        <f t="shared" si="28"/>
        <v>0</v>
      </c>
      <c r="AR195" s="271" t="s">
        <v>608</v>
      </c>
      <c r="AT195" s="271" t="s">
        <v>621</v>
      </c>
      <c r="AU195" s="271" t="s">
        <v>90</v>
      </c>
      <c r="AY195" s="53" t="s">
        <v>366</v>
      </c>
      <c r="BE195" s="179">
        <f t="shared" si="29"/>
        <v>0</v>
      </c>
      <c r="BF195" s="179">
        <f t="shared" si="30"/>
        <v>0</v>
      </c>
      <c r="BG195" s="179">
        <f t="shared" si="31"/>
        <v>0</v>
      </c>
      <c r="BH195" s="179">
        <f t="shared" si="32"/>
        <v>0</v>
      </c>
      <c r="BI195" s="179">
        <f t="shared" si="33"/>
        <v>0</v>
      </c>
      <c r="BJ195" s="53" t="s">
        <v>90</v>
      </c>
      <c r="BK195" s="179">
        <f t="shared" si="34"/>
        <v>0</v>
      </c>
      <c r="BL195" s="53" t="s">
        <v>495</v>
      </c>
      <c r="BM195" s="271" t="s">
        <v>8369</v>
      </c>
    </row>
    <row r="196" spans="2:65" s="74" customFormat="1" ht="24.2" customHeight="1">
      <c r="B196" s="73"/>
      <c r="C196" s="300" t="s">
        <v>783</v>
      </c>
      <c r="D196" s="300" t="s">
        <v>621</v>
      </c>
      <c r="E196" s="301" t="s">
        <v>8370</v>
      </c>
      <c r="F196" s="302" t="s">
        <v>8371</v>
      </c>
      <c r="G196" s="303" t="s">
        <v>630</v>
      </c>
      <c r="H196" s="304">
        <v>1</v>
      </c>
      <c r="I196" s="28"/>
      <c r="J196" s="306">
        <f t="shared" si="25"/>
        <v>0</v>
      </c>
      <c r="K196" s="307"/>
      <c r="L196" s="308"/>
      <c r="M196" s="29" t="s">
        <v>1</v>
      </c>
      <c r="N196" s="310" t="s">
        <v>43</v>
      </c>
      <c r="P196" s="269">
        <f t="shared" si="26"/>
        <v>0</v>
      </c>
      <c r="Q196" s="269">
        <v>0</v>
      </c>
      <c r="R196" s="269">
        <f t="shared" si="27"/>
        <v>0</v>
      </c>
      <c r="S196" s="269">
        <v>0</v>
      </c>
      <c r="T196" s="270">
        <f t="shared" si="28"/>
        <v>0</v>
      </c>
      <c r="AR196" s="271" t="s">
        <v>608</v>
      </c>
      <c r="AT196" s="271" t="s">
        <v>621</v>
      </c>
      <c r="AU196" s="271" t="s">
        <v>90</v>
      </c>
      <c r="AY196" s="53" t="s">
        <v>366</v>
      </c>
      <c r="BE196" s="179">
        <f t="shared" si="29"/>
        <v>0</v>
      </c>
      <c r="BF196" s="179">
        <f t="shared" si="30"/>
        <v>0</v>
      </c>
      <c r="BG196" s="179">
        <f t="shared" si="31"/>
        <v>0</v>
      </c>
      <c r="BH196" s="179">
        <f t="shared" si="32"/>
        <v>0</v>
      </c>
      <c r="BI196" s="179">
        <f t="shared" si="33"/>
        <v>0</v>
      </c>
      <c r="BJ196" s="53" t="s">
        <v>90</v>
      </c>
      <c r="BK196" s="179">
        <f t="shared" si="34"/>
        <v>0</v>
      </c>
      <c r="BL196" s="53" t="s">
        <v>495</v>
      </c>
      <c r="BM196" s="271" t="s">
        <v>8372</v>
      </c>
    </row>
    <row r="197" spans="2:65" s="74" customFormat="1" ht="24.2" customHeight="1">
      <c r="B197" s="73"/>
      <c r="C197" s="300" t="s">
        <v>826</v>
      </c>
      <c r="D197" s="300" t="s">
        <v>621</v>
      </c>
      <c r="E197" s="301" t="s">
        <v>8373</v>
      </c>
      <c r="F197" s="302" t="s">
        <v>8374</v>
      </c>
      <c r="G197" s="303" t="s">
        <v>630</v>
      </c>
      <c r="H197" s="304">
        <v>1</v>
      </c>
      <c r="I197" s="28"/>
      <c r="J197" s="306">
        <f t="shared" si="25"/>
        <v>0</v>
      </c>
      <c r="K197" s="307"/>
      <c r="L197" s="308"/>
      <c r="M197" s="29" t="s">
        <v>1</v>
      </c>
      <c r="N197" s="310" t="s">
        <v>43</v>
      </c>
      <c r="P197" s="269">
        <f t="shared" si="26"/>
        <v>0</v>
      </c>
      <c r="Q197" s="269">
        <v>0</v>
      </c>
      <c r="R197" s="269">
        <f t="shared" si="27"/>
        <v>0</v>
      </c>
      <c r="S197" s="269">
        <v>0</v>
      </c>
      <c r="T197" s="270">
        <f t="shared" si="28"/>
        <v>0</v>
      </c>
      <c r="AR197" s="271" t="s">
        <v>608</v>
      </c>
      <c r="AT197" s="271" t="s">
        <v>621</v>
      </c>
      <c r="AU197" s="271" t="s">
        <v>90</v>
      </c>
      <c r="AY197" s="53" t="s">
        <v>366</v>
      </c>
      <c r="BE197" s="179">
        <f t="shared" si="29"/>
        <v>0</v>
      </c>
      <c r="BF197" s="179">
        <f t="shared" si="30"/>
        <v>0</v>
      </c>
      <c r="BG197" s="179">
        <f t="shared" si="31"/>
        <v>0</v>
      </c>
      <c r="BH197" s="179">
        <f t="shared" si="32"/>
        <v>0</v>
      </c>
      <c r="BI197" s="179">
        <f t="shared" si="33"/>
        <v>0</v>
      </c>
      <c r="BJ197" s="53" t="s">
        <v>90</v>
      </c>
      <c r="BK197" s="179">
        <f t="shared" si="34"/>
        <v>0</v>
      </c>
      <c r="BL197" s="53" t="s">
        <v>495</v>
      </c>
      <c r="BM197" s="271" t="s">
        <v>8375</v>
      </c>
    </row>
    <row r="198" spans="2:65" s="74" customFormat="1" ht="21.75" customHeight="1">
      <c r="B198" s="73"/>
      <c r="C198" s="300" t="s">
        <v>866</v>
      </c>
      <c r="D198" s="300" t="s">
        <v>621</v>
      </c>
      <c r="E198" s="301" t="s">
        <v>8376</v>
      </c>
      <c r="F198" s="302" t="s">
        <v>8377</v>
      </c>
      <c r="G198" s="303" t="s">
        <v>630</v>
      </c>
      <c r="H198" s="304">
        <v>1</v>
      </c>
      <c r="I198" s="28"/>
      <c r="J198" s="306">
        <f t="shared" si="25"/>
        <v>0</v>
      </c>
      <c r="K198" s="307"/>
      <c r="L198" s="308"/>
      <c r="M198" s="29" t="s">
        <v>1</v>
      </c>
      <c r="N198" s="310" t="s">
        <v>43</v>
      </c>
      <c r="P198" s="269">
        <f t="shared" si="26"/>
        <v>0</v>
      </c>
      <c r="Q198" s="269">
        <v>0</v>
      </c>
      <c r="R198" s="269">
        <f t="shared" si="27"/>
        <v>0</v>
      </c>
      <c r="S198" s="269">
        <v>0</v>
      </c>
      <c r="T198" s="270">
        <f t="shared" si="28"/>
        <v>0</v>
      </c>
      <c r="AR198" s="271" t="s">
        <v>608</v>
      </c>
      <c r="AT198" s="271" t="s">
        <v>621</v>
      </c>
      <c r="AU198" s="271" t="s">
        <v>90</v>
      </c>
      <c r="AY198" s="53" t="s">
        <v>366</v>
      </c>
      <c r="BE198" s="179">
        <f t="shared" si="29"/>
        <v>0</v>
      </c>
      <c r="BF198" s="179">
        <f t="shared" si="30"/>
        <v>0</v>
      </c>
      <c r="BG198" s="179">
        <f t="shared" si="31"/>
        <v>0</v>
      </c>
      <c r="BH198" s="179">
        <f t="shared" si="32"/>
        <v>0</v>
      </c>
      <c r="BI198" s="179">
        <f t="shared" si="33"/>
        <v>0</v>
      </c>
      <c r="BJ198" s="53" t="s">
        <v>90</v>
      </c>
      <c r="BK198" s="179">
        <f t="shared" si="34"/>
        <v>0</v>
      </c>
      <c r="BL198" s="53" t="s">
        <v>495</v>
      </c>
      <c r="BM198" s="271" t="s">
        <v>8378</v>
      </c>
    </row>
    <row r="199" spans="2:65" s="74" customFormat="1" ht="24.2" customHeight="1">
      <c r="B199" s="73"/>
      <c r="C199" s="300" t="s">
        <v>870</v>
      </c>
      <c r="D199" s="300" t="s">
        <v>621</v>
      </c>
      <c r="E199" s="301" t="s">
        <v>8379</v>
      </c>
      <c r="F199" s="302" t="s">
        <v>8380</v>
      </c>
      <c r="G199" s="303" t="s">
        <v>630</v>
      </c>
      <c r="H199" s="304">
        <v>1</v>
      </c>
      <c r="I199" s="28"/>
      <c r="J199" s="306">
        <f t="shared" si="25"/>
        <v>0</v>
      </c>
      <c r="K199" s="307"/>
      <c r="L199" s="308"/>
      <c r="M199" s="29" t="s">
        <v>1</v>
      </c>
      <c r="N199" s="310" t="s">
        <v>43</v>
      </c>
      <c r="P199" s="269">
        <f t="shared" si="26"/>
        <v>0</v>
      </c>
      <c r="Q199" s="269">
        <v>0</v>
      </c>
      <c r="R199" s="269">
        <f t="shared" si="27"/>
        <v>0</v>
      </c>
      <c r="S199" s="269">
        <v>0</v>
      </c>
      <c r="T199" s="270">
        <f t="shared" si="28"/>
        <v>0</v>
      </c>
      <c r="AR199" s="271" t="s">
        <v>608</v>
      </c>
      <c r="AT199" s="271" t="s">
        <v>621</v>
      </c>
      <c r="AU199" s="271" t="s">
        <v>90</v>
      </c>
      <c r="AY199" s="53" t="s">
        <v>366</v>
      </c>
      <c r="BE199" s="179">
        <f t="shared" si="29"/>
        <v>0</v>
      </c>
      <c r="BF199" s="179">
        <f t="shared" si="30"/>
        <v>0</v>
      </c>
      <c r="BG199" s="179">
        <f t="shared" si="31"/>
        <v>0</v>
      </c>
      <c r="BH199" s="179">
        <f t="shared" si="32"/>
        <v>0</v>
      </c>
      <c r="BI199" s="179">
        <f t="shared" si="33"/>
        <v>0</v>
      </c>
      <c r="BJ199" s="53" t="s">
        <v>90</v>
      </c>
      <c r="BK199" s="179">
        <f t="shared" si="34"/>
        <v>0</v>
      </c>
      <c r="BL199" s="53" t="s">
        <v>495</v>
      </c>
      <c r="BM199" s="271" t="s">
        <v>8381</v>
      </c>
    </row>
    <row r="200" spans="2:65" s="74" customFormat="1" ht="24.2" customHeight="1">
      <c r="B200" s="73"/>
      <c r="C200" s="300" t="s">
        <v>882</v>
      </c>
      <c r="D200" s="300" t="s">
        <v>621</v>
      </c>
      <c r="E200" s="301" t="s">
        <v>8382</v>
      </c>
      <c r="F200" s="302" t="s">
        <v>8374</v>
      </c>
      <c r="G200" s="303" t="s">
        <v>630</v>
      </c>
      <c r="H200" s="304">
        <v>1</v>
      </c>
      <c r="I200" s="28"/>
      <c r="J200" s="306">
        <f t="shared" si="25"/>
        <v>0</v>
      </c>
      <c r="K200" s="307"/>
      <c r="L200" s="308"/>
      <c r="M200" s="29" t="s">
        <v>1</v>
      </c>
      <c r="N200" s="310" t="s">
        <v>43</v>
      </c>
      <c r="P200" s="269">
        <f t="shared" si="26"/>
        <v>0</v>
      </c>
      <c r="Q200" s="269">
        <v>0</v>
      </c>
      <c r="R200" s="269">
        <f t="shared" si="27"/>
        <v>0</v>
      </c>
      <c r="S200" s="269">
        <v>0</v>
      </c>
      <c r="T200" s="270">
        <f t="shared" si="28"/>
        <v>0</v>
      </c>
      <c r="AR200" s="271" t="s">
        <v>608</v>
      </c>
      <c r="AT200" s="271" t="s">
        <v>621</v>
      </c>
      <c r="AU200" s="271" t="s">
        <v>90</v>
      </c>
      <c r="AY200" s="53" t="s">
        <v>366</v>
      </c>
      <c r="BE200" s="179">
        <f t="shared" si="29"/>
        <v>0</v>
      </c>
      <c r="BF200" s="179">
        <f t="shared" si="30"/>
        <v>0</v>
      </c>
      <c r="BG200" s="179">
        <f t="shared" si="31"/>
        <v>0</v>
      </c>
      <c r="BH200" s="179">
        <f t="shared" si="32"/>
        <v>0</v>
      </c>
      <c r="BI200" s="179">
        <f t="shared" si="33"/>
        <v>0</v>
      </c>
      <c r="BJ200" s="53" t="s">
        <v>90</v>
      </c>
      <c r="BK200" s="179">
        <f t="shared" si="34"/>
        <v>0</v>
      </c>
      <c r="BL200" s="53" t="s">
        <v>495</v>
      </c>
      <c r="BM200" s="271" t="s">
        <v>8383</v>
      </c>
    </row>
    <row r="201" spans="2:65" s="74" customFormat="1" ht="21.75" customHeight="1">
      <c r="B201" s="73"/>
      <c r="C201" s="300" t="s">
        <v>890</v>
      </c>
      <c r="D201" s="300" t="s">
        <v>621</v>
      </c>
      <c r="E201" s="301" t="s">
        <v>8384</v>
      </c>
      <c r="F201" s="302" t="s">
        <v>8385</v>
      </c>
      <c r="G201" s="303" t="s">
        <v>630</v>
      </c>
      <c r="H201" s="304">
        <v>1</v>
      </c>
      <c r="I201" s="28"/>
      <c r="J201" s="306">
        <f t="shared" si="25"/>
        <v>0</v>
      </c>
      <c r="K201" s="307"/>
      <c r="L201" s="308"/>
      <c r="M201" s="29" t="s">
        <v>1</v>
      </c>
      <c r="N201" s="310" t="s">
        <v>43</v>
      </c>
      <c r="P201" s="269">
        <f t="shared" si="26"/>
        <v>0</v>
      </c>
      <c r="Q201" s="269">
        <v>0</v>
      </c>
      <c r="R201" s="269">
        <f t="shared" si="27"/>
        <v>0</v>
      </c>
      <c r="S201" s="269">
        <v>0</v>
      </c>
      <c r="T201" s="270">
        <f t="shared" si="28"/>
        <v>0</v>
      </c>
      <c r="AR201" s="271" t="s">
        <v>608</v>
      </c>
      <c r="AT201" s="271" t="s">
        <v>621</v>
      </c>
      <c r="AU201" s="271" t="s">
        <v>90</v>
      </c>
      <c r="AY201" s="53" t="s">
        <v>366</v>
      </c>
      <c r="BE201" s="179">
        <f t="shared" si="29"/>
        <v>0</v>
      </c>
      <c r="BF201" s="179">
        <f t="shared" si="30"/>
        <v>0</v>
      </c>
      <c r="BG201" s="179">
        <f t="shared" si="31"/>
        <v>0</v>
      </c>
      <c r="BH201" s="179">
        <f t="shared" si="32"/>
        <v>0</v>
      </c>
      <c r="BI201" s="179">
        <f t="shared" si="33"/>
        <v>0</v>
      </c>
      <c r="BJ201" s="53" t="s">
        <v>90</v>
      </c>
      <c r="BK201" s="179">
        <f t="shared" si="34"/>
        <v>0</v>
      </c>
      <c r="BL201" s="53" t="s">
        <v>495</v>
      </c>
      <c r="BM201" s="271" t="s">
        <v>8386</v>
      </c>
    </row>
    <row r="202" spans="2:65" s="74" customFormat="1" ht="16.5" customHeight="1">
      <c r="B202" s="73"/>
      <c r="C202" s="300" t="s">
        <v>899</v>
      </c>
      <c r="D202" s="300" t="s">
        <v>621</v>
      </c>
      <c r="E202" s="301" t="s">
        <v>8387</v>
      </c>
      <c r="F202" s="302" t="s">
        <v>8388</v>
      </c>
      <c r="G202" s="303" t="s">
        <v>630</v>
      </c>
      <c r="H202" s="304">
        <v>2</v>
      </c>
      <c r="I202" s="28"/>
      <c r="J202" s="306">
        <f t="shared" si="25"/>
        <v>0</v>
      </c>
      <c r="K202" s="307"/>
      <c r="L202" s="308"/>
      <c r="M202" s="29" t="s">
        <v>1</v>
      </c>
      <c r="N202" s="310" t="s">
        <v>43</v>
      </c>
      <c r="P202" s="269">
        <f t="shared" si="26"/>
        <v>0</v>
      </c>
      <c r="Q202" s="269">
        <v>0</v>
      </c>
      <c r="R202" s="269">
        <f t="shared" si="27"/>
        <v>0</v>
      </c>
      <c r="S202" s="269">
        <v>0</v>
      </c>
      <c r="T202" s="270">
        <f t="shared" si="28"/>
        <v>0</v>
      </c>
      <c r="AR202" s="271" t="s">
        <v>608</v>
      </c>
      <c r="AT202" s="271" t="s">
        <v>621</v>
      </c>
      <c r="AU202" s="271" t="s">
        <v>90</v>
      </c>
      <c r="AY202" s="53" t="s">
        <v>366</v>
      </c>
      <c r="BE202" s="179">
        <f t="shared" si="29"/>
        <v>0</v>
      </c>
      <c r="BF202" s="179">
        <f t="shared" si="30"/>
        <v>0</v>
      </c>
      <c r="BG202" s="179">
        <f t="shared" si="31"/>
        <v>0</v>
      </c>
      <c r="BH202" s="179">
        <f t="shared" si="32"/>
        <v>0</v>
      </c>
      <c r="BI202" s="179">
        <f t="shared" si="33"/>
        <v>0</v>
      </c>
      <c r="BJ202" s="53" t="s">
        <v>90</v>
      </c>
      <c r="BK202" s="179">
        <f t="shared" si="34"/>
        <v>0</v>
      </c>
      <c r="BL202" s="53" t="s">
        <v>495</v>
      </c>
      <c r="BM202" s="271" t="s">
        <v>8389</v>
      </c>
    </row>
    <row r="203" spans="2:65" s="74" customFormat="1" ht="16.5" customHeight="1">
      <c r="B203" s="73"/>
      <c r="C203" s="300" t="s">
        <v>904</v>
      </c>
      <c r="D203" s="300" t="s">
        <v>621</v>
      </c>
      <c r="E203" s="301" t="s">
        <v>8390</v>
      </c>
      <c r="F203" s="302" t="s">
        <v>8391</v>
      </c>
      <c r="G203" s="303" t="s">
        <v>630</v>
      </c>
      <c r="H203" s="304">
        <v>1</v>
      </c>
      <c r="I203" s="28"/>
      <c r="J203" s="306">
        <f t="shared" si="25"/>
        <v>0</v>
      </c>
      <c r="K203" s="307"/>
      <c r="L203" s="308"/>
      <c r="M203" s="29" t="s">
        <v>1</v>
      </c>
      <c r="N203" s="310" t="s">
        <v>43</v>
      </c>
      <c r="P203" s="269">
        <f t="shared" si="26"/>
        <v>0</v>
      </c>
      <c r="Q203" s="269">
        <v>0</v>
      </c>
      <c r="R203" s="269">
        <f t="shared" si="27"/>
        <v>0</v>
      </c>
      <c r="S203" s="269">
        <v>0</v>
      </c>
      <c r="T203" s="270">
        <f t="shared" si="28"/>
        <v>0</v>
      </c>
      <c r="AR203" s="271" t="s">
        <v>608</v>
      </c>
      <c r="AT203" s="271" t="s">
        <v>621</v>
      </c>
      <c r="AU203" s="271" t="s">
        <v>90</v>
      </c>
      <c r="AY203" s="53" t="s">
        <v>366</v>
      </c>
      <c r="BE203" s="179">
        <f t="shared" si="29"/>
        <v>0</v>
      </c>
      <c r="BF203" s="179">
        <f t="shared" si="30"/>
        <v>0</v>
      </c>
      <c r="BG203" s="179">
        <f t="shared" si="31"/>
        <v>0</v>
      </c>
      <c r="BH203" s="179">
        <f t="shared" si="32"/>
        <v>0</v>
      </c>
      <c r="BI203" s="179">
        <f t="shared" si="33"/>
        <v>0</v>
      </c>
      <c r="BJ203" s="53" t="s">
        <v>90</v>
      </c>
      <c r="BK203" s="179">
        <f t="shared" si="34"/>
        <v>0</v>
      </c>
      <c r="BL203" s="53" t="s">
        <v>495</v>
      </c>
      <c r="BM203" s="271" t="s">
        <v>8392</v>
      </c>
    </row>
    <row r="204" spans="2:65" s="249" customFormat="1" ht="22.9" customHeight="1">
      <c r="B204" s="248"/>
      <c r="D204" s="250" t="s">
        <v>76</v>
      </c>
      <c r="E204" s="258" t="s">
        <v>5638</v>
      </c>
      <c r="F204" s="258" t="s">
        <v>5639</v>
      </c>
      <c r="J204" s="259">
        <f>BK204</f>
        <v>0</v>
      </c>
      <c r="L204" s="248"/>
      <c r="M204" s="253"/>
      <c r="P204" s="254">
        <f>SUM(P205:P214)</f>
        <v>0</v>
      </c>
      <c r="R204" s="254">
        <f>SUM(R205:R214)</f>
        <v>7.1260000000000004E-2</v>
      </c>
      <c r="T204" s="255">
        <f>SUM(T205:T214)</f>
        <v>0</v>
      </c>
      <c r="AR204" s="250" t="s">
        <v>90</v>
      </c>
      <c r="AT204" s="256" t="s">
        <v>76</v>
      </c>
      <c r="AU204" s="256" t="s">
        <v>84</v>
      </c>
      <c r="AY204" s="250" t="s">
        <v>366</v>
      </c>
      <c r="BK204" s="257">
        <f>SUM(BK205:BK214)</f>
        <v>0</v>
      </c>
    </row>
    <row r="205" spans="2:65" s="74" customFormat="1" ht="21.75" customHeight="1">
      <c r="B205" s="73"/>
      <c r="C205" s="260" t="s">
        <v>912</v>
      </c>
      <c r="D205" s="260" t="s">
        <v>368</v>
      </c>
      <c r="E205" s="261" t="s">
        <v>8172</v>
      </c>
      <c r="F205" s="262" t="s">
        <v>8173</v>
      </c>
      <c r="G205" s="263" t="s">
        <v>2780</v>
      </c>
      <c r="H205" s="264">
        <v>50</v>
      </c>
      <c r="I205" s="26"/>
      <c r="J205" s="266">
        <f t="shared" ref="J205:J214" si="35">ROUND(I205*H205,2)</f>
        <v>0</v>
      </c>
      <c r="K205" s="267"/>
      <c r="L205" s="73"/>
      <c r="M205" s="27" t="s">
        <v>1</v>
      </c>
      <c r="N205" s="233" t="s">
        <v>43</v>
      </c>
      <c r="P205" s="269">
        <f t="shared" ref="P205:P214" si="36">O205*H205</f>
        <v>0</v>
      </c>
      <c r="Q205" s="269">
        <v>2.9999999999999997E-4</v>
      </c>
      <c r="R205" s="269">
        <f t="shared" ref="R205:R214" si="37">Q205*H205</f>
        <v>1.4999999999999999E-2</v>
      </c>
      <c r="S205" s="269">
        <v>0</v>
      </c>
      <c r="T205" s="270">
        <f t="shared" ref="T205:T214" si="38">S205*H205</f>
        <v>0</v>
      </c>
      <c r="AR205" s="271" t="s">
        <v>495</v>
      </c>
      <c r="AT205" s="271" t="s">
        <v>368</v>
      </c>
      <c r="AU205" s="271" t="s">
        <v>90</v>
      </c>
      <c r="AY205" s="53" t="s">
        <v>366</v>
      </c>
      <c r="BE205" s="179">
        <f t="shared" ref="BE205:BE214" si="39">IF(N205="základná",J205,0)</f>
        <v>0</v>
      </c>
      <c r="BF205" s="179">
        <f t="shared" ref="BF205:BF214" si="40">IF(N205="znížená",J205,0)</f>
        <v>0</v>
      </c>
      <c r="BG205" s="179">
        <f t="shared" ref="BG205:BG214" si="41">IF(N205="zákl. prenesená",J205,0)</f>
        <v>0</v>
      </c>
      <c r="BH205" s="179">
        <f t="shared" ref="BH205:BH214" si="42">IF(N205="zníž. prenesená",J205,0)</f>
        <v>0</v>
      </c>
      <c r="BI205" s="179">
        <f t="shared" ref="BI205:BI214" si="43">IF(N205="nulová",J205,0)</f>
        <v>0</v>
      </c>
      <c r="BJ205" s="53" t="s">
        <v>90</v>
      </c>
      <c r="BK205" s="179">
        <f t="shared" ref="BK205:BK214" si="44">ROUND(I205*H205,2)</f>
        <v>0</v>
      </c>
      <c r="BL205" s="53" t="s">
        <v>495</v>
      </c>
      <c r="BM205" s="271" t="s">
        <v>8393</v>
      </c>
    </row>
    <row r="206" spans="2:65" s="74" customFormat="1" ht="24.2" customHeight="1">
      <c r="B206" s="73"/>
      <c r="C206" s="300" t="s">
        <v>919</v>
      </c>
      <c r="D206" s="300" t="s">
        <v>621</v>
      </c>
      <c r="E206" s="301" t="s">
        <v>8394</v>
      </c>
      <c r="F206" s="302" t="s">
        <v>8395</v>
      </c>
      <c r="G206" s="303" t="s">
        <v>630</v>
      </c>
      <c r="H206" s="304">
        <v>2</v>
      </c>
      <c r="I206" s="28"/>
      <c r="J206" s="306">
        <f t="shared" si="35"/>
        <v>0</v>
      </c>
      <c r="K206" s="307"/>
      <c r="L206" s="308"/>
      <c r="M206" s="29" t="s">
        <v>1</v>
      </c>
      <c r="N206" s="310" t="s">
        <v>43</v>
      </c>
      <c r="P206" s="269">
        <f t="shared" si="36"/>
        <v>0</v>
      </c>
      <c r="Q206" s="269">
        <v>2.0000000000000001E-4</v>
      </c>
      <c r="R206" s="269">
        <f t="shared" si="37"/>
        <v>4.0000000000000002E-4</v>
      </c>
      <c r="S206" s="269">
        <v>0</v>
      </c>
      <c r="T206" s="270">
        <f t="shared" si="38"/>
        <v>0</v>
      </c>
      <c r="AR206" s="271" t="s">
        <v>608</v>
      </c>
      <c r="AT206" s="271" t="s">
        <v>621</v>
      </c>
      <c r="AU206" s="271" t="s">
        <v>90</v>
      </c>
      <c r="AY206" s="53" t="s">
        <v>366</v>
      </c>
      <c r="BE206" s="179">
        <f t="shared" si="39"/>
        <v>0</v>
      </c>
      <c r="BF206" s="179">
        <f t="shared" si="40"/>
        <v>0</v>
      </c>
      <c r="BG206" s="179">
        <f t="shared" si="41"/>
        <v>0</v>
      </c>
      <c r="BH206" s="179">
        <f t="shared" si="42"/>
        <v>0</v>
      </c>
      <c r="BI206" s="179">
        <f t="shared" si="43"/>
        <v>0</v>
      </c>
      <c r="BJ206" s="53" t="s">
        <v>90</v>
      </c>
      <c r="BK206" s="179">
        <f t="shared" si="44"/>
        <v>0</v>
      </c>
      <c r="BL206" s="53" t="s">
        <v>495</v>
      </c>
      <c r="BM206" s="271" t="s">
        <v>8396</v>
      </c>
    </row>
    <row r="207" spans="2:65" s="74" customFormat="1" ht="21.75" customHeight="1">
      <c r="B207" s="73"/>
      <c r="C207" s="260" t="s">
        <v>925</v>
      </c>
      <c r="D207" s="260" t="s">
        <v>368</v>
      </c>
      <c r="E207" s="261" t="s">
        <v>8174</v>
      </c>
      <c r="F207" s="262" t="s">
        <v>8175</v>
      </c>
      <c r="G207" s="263" t="s">
        <v>2780</v>
      </c>
      <c r="H207" s="264">
        <v>100</v>
      </c>
      <c r="I207" s="26"/>
      <c r="J207" s="266">
        <f t="shared" si="35"/>
        <v>0</v>
      </c>
      <c r="K207" s="267"/>
      <c r="L207" s="73"/>
      <c r="M207" s="27" t="s">
        <v>1</v>
      </c>
      <c r="N207" s="233" t="s">
        <v>43</v>
      </c>
      <c r="P207" s="269">
        <f t="shared" si="36"/>
        <v>0</v>
      </c>
      <c r="Q207" s="269">
        <v>4.4000000000000002E-4</v>
      </c>
      <c r="R207" s="269">
        <f t="shared" si="37"/>
        <v>4.4000000000000004E-2</v>
      </c>
      <c r="S207" s="269">
        <v>0</v>
      </c>
      <c r="T207" s="270">
        <f t="shared" si="38"/>
        <v>0</v>
      </c>
      <c r="AR207" s="271" t="s">
        <v>495</v>
      </c>
      <c r="AT207" s="271" t="s">
        <v>368</v>
      </c>
      <c r="AU207" s="271" t="s">
        <v>90</v>
      </c>
      <c r="AY207" s="53" t="s">
        <v>366</v>
      </c>
      <c r="BE207" s="179">
        <f t="shared" si="39"/>
        <v>0</v>
      </c>
      <c r="BF207" s="179">
        <f t="shared" si="40"/>
        <v>0</v>
      </c>
      <c r="BG207" s="179">
        <f t="shared" si="41"/>
        <v>0</v>
      </c>
      <c r="BH207" s="179">
        <f t="shared" si="42"/>
        <v>0</v>
      </c>
      <c r="BI207" s="179">
        <f t="shared" si="43"/>
        <v>0</v>
      </c>
      <c r="BJ207" s="53" t="s">
        <v>90</v>
      </c>
      <c r="BK207" s="179">
        <f t="shared" si="44"/>
        <v>0</v>
      </c>
      <c r="BL207" s="53" t="s">
        <v>495</v>
      </c>
      <c r="BM207" s="271" t="s">
        <v>8397</v>
      </c>
    </row>
    <row r="208" spans="2:65" s="74" customFormat="1" ht="37.9" customHeight="1">
      <c r="B208" s="73"/>
      <c r="C208" s="300" t="s">
        <v>932</v>
      </c>
      <c r="D208" s="300" t="s">
        <v>621</v>
      </c>
      <c r="E208" s="301" t="s">
        <v>8184</v>
      </c>
      <c r="F208" s="302" t="s">
        <v>8398</v>
      </c>
      <c r="G208" s="303" t="s">
        <v>630</v>
      </c>
      <c r="H208" s="304">
        <v>90</v>
      </c>
      <c r="I208" s="28"/>
      <c r="J208" s="306">
        <f t="shared" si="35"/>
        <v>0</v>
      </c>
      <c r="K208" s="307"/>
      <c r="L208" s="308"/>
      <c r="M208" s="29" t="s">
        <v>1</v>
      </c>
      <c r="N208" s="310" t="s">
        <v>43</v>
      </c>
      <c r="P208" s="269">
        <f t="shared" si="36"/>
        <v>0</v>
      </c>
      <c r="Q208" s="269">
        <v>1E-4</v>
      </c>
      <c r="R208" s="269">
        <f t="shared" si="37"/>
        <v>9.0000000000000011E-3</v>
      </c>
      <c r="S208" s="269">
        <v>0</v>
      </c>
      <c r="T208" s="270">
        <f t="shared" si="38"/>
        <v>0</v>
      </c>
      <c r="AR208" s="271" t="s">
        <v>608</v>
      </c>
      <c r="AT208" s="271" t="s">
        <v>621</v>
      </c>
      <c r="AU208" s="271" t="s">
        <v>90</v>
      </c>
      <c r="AY208" s="53" t="s">
        <v>366</v>
      </c>
      <c r="BE208" s="179">
        <f t="shared" si="39"/>
        <v>0</v>
      </c>
      <c r="BF208" s="179">
        <f t="shared" si="40"/>
        <v>0</v>
      </c>
      <c r="BG208" s="179">
        <f t="shared" si="41"/>
        <v>0</v>
      </c>
      <c r="BH208" s="179">
        <f t="shared" si="42"/>
        <v>0</v>
      </c>
      <c r="BI208" s="179">
        <f t="shared" si="43"/>
        <v>0</v>
      </c>
      <c r="BJ208" s="53" t="s">
        <v>90</v>
      </c>
      <c r="BK208" s="179">
        <f t="shared" si="44"/>
        <v>0</v>
      </c>
      <c r="BL208" s="53" t="s">
        <v>495</v>
      </c>
      <c r="BM208" s="271" t="s">
        <v>8399</v>
      </c>
    </row>
    <row r="209" spans="2:65" s="74" customFormat="1" ht="37.9" customHeight="1">
      <c r="B209" s="73"/>
      <c r="C209" s="300" t="s">
        <v>937</v>
      </c>
      <c r="D209" s="300" t="s">
        <v>621</v>
      </c>
      <c r="E209" s="301" t="s">
        <v>8180</v>
      </c>
      <c r="F209" s="302" t="s">
        <v>8400</v>
      </c>
      <c r="G209" s="303" t="s">
        <v>630</v>
      </c>
      <c r="H209" s="304">
        <v>25</v>
      </c>
      <c r="I209" s="28"/>
      <c r="J209" s="306">
        <f t="shared" si="35"/>
        <v>0</v>
      </c>
      <c r="K209" s="307"/>
      <c r="L209" s="308"/>
      <c r="M209" s="29" t="s">
        <v>1</v>
      </c>
      <c r="N209" s="310" t="s">
        <v>43</v>
      </c>
      <c r="P209" s="269">
        <f t="shared" si="36"/>
        <v>0</v>
      </c>
      <c r="Q209" s="269">
        <v>5.0000000000000002E-5</v>
      </c>
      <c r="R209" s="269">
        <f t="shared" si="37"/>
        <v>1.25E-3</v>
      </c>
      <c r="S209" s="269">
        <v>0</v>
      </c>
      <c r="T209" s="270">
        <f t="shared" si="38"/>
        <v>0</v>
      </c>
      <c r="AR209" s="271" t="s">
        <v>608</v>
      </c>
      <c r="AT209" s="271" t="s">
        <v>621</v>
      </c>
      <c r="AU209" s="271" t="s">
        <v>90</v>
      </c>
      <c r="AY209" s="53" t="s">
        <v>366</v>
      </c>
      <c r="BE209" s="179">
        <f t="shared" si="39"/>
        <v>0</v>
      </c>
      <c r="BF209" s="179">
        <f t="shared" si="40"/>
        <v>0</v>
      </c>
      <c r="BG209" s="179">
        <f t="shared" si="41"/>
        <v>0</v>
      </c>
      <c r="BH209" s="179">
        <f t="shared" si="42"/>
        <v>0</v>
      </c>
      <c r="BI209" s="179">
        <f t="shared" si="43"/>
        <v>0</v>
      </c>
      <c r="BJ209" s="53" t="s">
        <v>90</v>
      </c>
      <c r="BK209" s="179">
        <f t="shared" si="44"/>
        <v>0</v>
      </c>
      <c r="BL209" s="53" t="s">
        <v>495</v>
      </c>
      <c r="BM209" s="271" t="s">
        <v>8401</v>
      </c>
    </row>
    <row r="210" spans="2:65" s="74" customFormat="1" ht="37.9" customHeight="1">
      <c r="B210" s="73"/>
      <c r="C210" s="300" t="s">
        <v>942</v>
      </c>
      <c r="D210" s="300" t="s">
        <v>621</v>
      </c>
      <c r="E210" s="301" t="s">
        <v>8402</v>
      </c>
      <c r="F210" s="302" t="s">
        <v>8403</v>
      </c>
      <c r="G210" s="303" t="s">
        <v>630</v>
      </c>
      <c r="H210" s="304">
        <v>2</v>
      </c>
      <c r="I210" s="28"/>
      <c r="J210" s="306">
        <f t="shared" si="35"/>
        <v>0</v>
      </c>
      <c r="K210" s="307"/>
      <c r="L210" s="308"/>
      <c r="M210" s="29" t="s">
        <v>1</v>
      </c>
      <c r="N210" s="310" t="s">
        <v>43</v>
      </c>
      <c r="P210" s="269">
        <f t="shared" si="36"/>
        <v>0</v>
      </c>
      <c r="Q210" s="269">
        <v>9.0000000000000006E-5</v>
      </c>
      <c r="R210" s="269">
        <f t="shared" si="37"/>
        <v>1.8000000000000001E-4</v>
      </c>
      <c r="S210" s="269">
        <v>0</v>
      </c>
      <c r="T210" s="270">
        <f t="shared" si="38"/>
        <v>0</v>
      </c>
      <c r="AR210" s="271" t="s">
        <v>608</v>
      </c>
      <c r="AT210" s="271" t="s">
        <v>621</v>
      </c>
      <c r="AU210" s="271" t="s">
        <v>90</v>
      </c>
      <c r="AY210" s="53" t="s">
        <v>366</v>
      </c>
      <c r="BE210" s="179">
        <f t="shared" si="39"/>
        <v>0</v>
      </c>
      <c r="BF210" s="179">
        <f t="shared" si="40"/>
        <v>0</v>
      </c>
      <c r="BG210" s="179">
        <f t="shared" si="41"/>
        <v>0</v>
      </c>
      <c r="BH210" s="179">
        <f t="shared" si="42"/>
        <v>0</v>
      </c>
      <c r="BI210" s="179">
        <f t="shared" si="43"/>
        <v>0</v>
      </c>
      <c r="BJ210" s="53" t="s">
        <v>90</v>
      </c>
      <c r="BK210" s="179">
        <f t="shared" si="44"/>
        <v>0</v>
      </c>
      <c r="BL210" s="53" t="s">
        <v>495</v>
      </c>
      <c r="BM210" s="271" t="s">
        <v>8404</v>
      </c>
    </row>
    <row r="211" spans="2:65" s="74" customFormat="1" ht="33" customHeight="1">
      <c r="B211" s="73"/>
      <c r="C211" s="300" t="s">
        <v>947</v>
      </c>
      <c r="D211" s="300" t="s">
        <v>621</v>
      </c>
      <c r="E211" s="301" t="s">
        <v>8186</v>
      </c>
      <c r="F211" s="302" t="s">
        <v>8405</v>
      </c>
      <c r="G211" s="303" t="s">
        <v>630</v>
      </c>
      <c r="H211" s="304">
        <v>2</v>
      </c>
      <c r="I211" s="28"/>
      <c r="J211" s="306">
        <f t="shared" si="35"/>
        <v>0</v>
      </c>
      <c r="K211" s="307"/>
      <c r="L211" s="308"/>
      <c r="M211" s="29" t="s">
        <v>1</v>
      </c>
      <c r="N211" s="310" t="s">
        <v>43</v>
      </c>
      <c r="P211" s="269">
        <f t="shared" si="36"/>
        <v>0</v>
      </c>
      <c r="Q211" s="269">
        <v>1E-4</v>
      </c>
      <c r="R211" s="269">
        <f t="shared" si="37"/>
        <v>2.0000000000000001E-4</v>
      </c>
      <c r="S211" s="269">
        <v>0</v>
      </c>
      <c r="T211" s="270">
        <f t="shared" si="38"/>
        <v>0</v>
      </c>
      <c r="AR211" s="271" t="s">
        <v>608</v>
      </c>
      <c r="AT211" s="271" t="s">
        <v>621</v>
      </c>
      <c r="AU211" s="271" t="s">
        <v>90</v>
      </c>
      <c r="AY211" s="53" t="s">
        <v>366</v>
      </c>
      <c r="BE211" s="179">
        <f t="shared" si="39"/>
        <v>0</v>
      </c>
      <c r="BF211" s="179">
        <f t="shared" si="40"/>
        <v>0</v>
      </c>
      <c r="BG211" s="179">
        <f t="shared" si="41"/>
        <v>0</v>
      </c>
      <c r="BH211" s="179">
        <f t="shared" si="42"/>
        <v>0</v>
      </c>
      <c r="BI211" s="179">
        <f t="shared" si="43"/>
        <v>0</v>
      </c>
      <c r="BJ211" s="53" t="s">
        <v>90</v>
      </c>
      <c r="BK211" s="179">
        <f t="shared" si="44"/>
        <v>0</v>
      </c>
      <c r="BL211" s="53" t="s">
        <v>495</v>
      </c>
      <c r="BM211" s="271" t="s">
        <v>8406</v>
      </c>
    </row>
    <row r="212" spans="2:65" s="74" customFormat="1" ht="37.9" customHeight="1">
      <c r="B212" s="73"/>
      <c r="C212" s="300" t="s">
        <v>953</v>
      </c>
      <c r="D212" s="300" t="s">
        <v>621</v>
      </c>
      <c r="E212" s="301" t="s">
        <v>8192</v>
      </c>
      <c r="F212" s="302" t="s">
        <v>8407</v>
      </c>
      <c r="G212" s="303" t="s">
        <v>630</v>
      </c>
      <c r="H212" s="304">
        <v>4</v>
      </c>
      <c r="I212" s="28"/>
      <c r="J212" s="306">
        <f t="shared" si="35"/>
        <v>0</v>
      </c>
      <c r="K212" s="307"/>
      <c r="L212" s="308"/>
      <c r="M212" s="29" t="s">
        <v>1</v>
      </c>
      <c r="N212" s="310" t="s">
        <v>43</v>
      </c>
      <c r="P212" s="269">
        <f t="shared" si="36"/>
        <v>0</v>
      </c>
      <c r="Q212" s="269">
        <v>1.2E-4</v>
      </c>
      <c r="R212" s="269">
        <f t="shared" si="37"/>
        <v>4.8000000000000001E-4</v>
      </c>
      <c r="S212" s="269">
        <v>0</v>
      </c>
      <c r="T212" s="270">
        <f t="shared" si="38"/>
        <v>0</v>
      </c>
      <c r="AR212" s="271" t="s">
        <v>608</v>
      </c>
      <c r="AT212" s="271" t="s">
        <v>621</v>
      </c>
      <c r="AU212" s="271" t="s">
        <v>90</v>
      </c>
      <c r="AY212" s="53" t="s">
        <v>366</v>
      </c>
      <c r="BE212" s="179">
        <f t="shared" si="39"/>
        <v>0</v>
      </c>
      <c r="BF212" s="179">
        <f t="shared" si="40"/>
        <v>0</v>
      </c>
      <c r="BG212" s="179">
        <f t="shared" si="41"/>
        <v>0</v>
      </c>
      <c r="BH212" s="179">
        <f t="shared" si="42"/>
        <v>0</v>
      </c>
      <c r="BI212" s="179">
        <f t="shared" si="43"/>
        <v>0</v>
      </c>
      <c r="BJ212" s="53" t="s">
        <v>90</v>
      </c>
      <c r="BK212" s="179">
        <f t="shared" si="44"/>
        <v>0</v>
      </c>
      <c r="BL212" s="53" t="s">
        <v>495</v>
      </c>
      <c r="BM212" s="271" t="s">
        <v>8408</v>
      </c>
    </row>
    <row r="213" spans="2:65" s="74" customFormat="1" ht="33" customHeight="1">
      <c r="B213" s="73"/>
      <c r="C213" s="300" t="s">
        <v>1003</v>
      </c>
      <c r="D213" s="300" t="s">
        <v>621</v>
      </c>
      <c r="E213" s="301" t="s">
        <v>8409</v>
      </c>
      <c r="F213" s="302" t="s">
        <v>8410</v>
      </c>
      <c r="G213" s="303" t="s">
        <v>630</v>
      </c>
      <c r="H213" s="304">
        <v>3</v>
      </c>
      <c r="I213" s="28"/>
      <c r="J213" s="306">
        <f t="shared" si="35"/>
        <v>0</v>
      </c>
      <c r="K213" s="307"/>
      <c r="L213" s="308"/>
      <c r="M213" s="29" t="s">
        <v>1</v>
      </c>
      <c r="N213" s="310" t="s">
        <v>43</v>
      </c>
      <c r="P213" s="269">
        <f t="shared" si="36"/>
        <v>0</v>
      </c>
      <c r="Q213" s="269">
        <v>2.5000000000000001E-4</v>
      </c>
      <c r="R213" s="269">
        <f t="shared" si="37"/>
        <v>7.5000000000000002E-4</v>
      </c>
      <c r="S213" s="269">
        <v>0</v>
      </c>
      <c r="T213" s="270">
        <f t="shared" si="38"/>
        <v>0</v>
      </c>
      <c r="AR213" s="271" t="s">
        <v>608</v>
      </c>
      <c r="AT213" s="271" t="s">
        <v>621</v>
      </c>
      <c r="AU213" s="271" t="s">
        <v>90</v>
      </c>
      <c r="AY213" s="53" t="s">
        <v>366</v>
      </c>
      <c r="BE213" s="179">
        <f t="shared" si="39"/>
        <v>0</v>
      </c>
      <c r="BF213" s="179">
        <f t="shared" si="40"/>
        <v>0</v>
      </c>
      <c r="BG213" s="179">
        <f t="shared" si="41"/>
        <v>0</v>
      </c>
      <c r="BH213" s="179">
        <f t="shared" si="42"/>
        <v>0</v>
      </c>
      <c r="BI213" s="179">
        <f t="shared" si="43"/>
        <v>0</v>
      </c>
      <c r="BJ213" s="53" t="s">
        <v>90</v>
      </c>
      <c r="BK213" s="179">
        <f t="shared" si="44"/>
        <v>0</v>
      </c>
      <c r="BL213" s="53" t="s">
        <v>495</v>
      </c>
      <c r="BM213" s="271" t="s">
        <v>8411</v>
      </c>
    </row>
    <row r="214" spans="2:65" s="74" customFormat="1" ht="24.2" customHeight="1">
      <c r="B214" s="73"/>
      <c r="C214" s="260" t="s">
        <v>1019</v>
      </c>
      <c r="D214" s="260" t="s">
        <v>368</v>
      </c>
      <c r="E214" s="261" t="s">
        <v>8412</v>
      </c>
      <c r="F214" s="262" t="s">
        <v>8413</v>
      </c>
      <c r="G214" s="263" t="s">
        <v>487</v>
      </c>
      <c r="H214" s="264">
        <v>7.0000000000000001E-3</v>
      </c>
      <c r="I214" s="26"/>
      <c r="J214" s="266">
        <f t="shared" si="35"/>
        <v>0</v>
      </c>
      <c r="K214" s="267"/>
      <c r="L214" s="73"/>
      <c r="M214" s="27" t="s">
        <v>1</v>
      </c>
      <c r="N214" s="233" t="s">
        <v>43</v>
      </c>
      <c r="P214" s="269">
        <f t="shared" si="36"/>
        <v>0</v>
      </c>
      <c r="Q214" s="269">
        <v>0</v>
      </c>
      <c r="R214" s="269">
        <f t="shared" si="37"/>
        <v>0</v>
      </c>
      <c r="S214" s="269">
        <v>0</v>
      </c>
      <c r="T214" s="270">
        <f t="shared" si="38"/>
        <v>0</v>
      </c>
      <c r="AR214" s="271" t="s">
        <v>495</v>
      </c>
      <c r="AT214" s="271" t="s">
        <v>368</v>
      </c>
      <c r="AU214" s="271" t="s">
        <v>90</v>
      </c>
      <c r="AY214" s="53" t="s">
        <v>366</v>
      </c>
      <c r="BE214" s="179">
        <f t="shared" si="39"/>
        <v>0</v>
      </c>
      <c r="BF214" s="179">
        <f t="shared" si="40"/>
        <v>0</v>
      </c>
      <c r="BG214" s="179">
        <f t="shared" si="41"/>
        <v>0</v>
      </c>
      <c r="BH214" s="179">
        <f t="shared" si="42"/>
        <v>0</v>
      </c>
      <c r="BI214" s="179">
        <f t="shared" si="43"/>
        <v>0</v>
      </c>
      <c r="BJ214" s="53" t="s">
        <v>90</v>
      </c>
      <c r="BK214" s="179">
        <f t="shared" si="44"/>
        <v>0</v>
      </c>
      <c r="BL214" s="53" t="s">
        <v>495</v>
      </c>
      <c r="BM214" s="271" t="s">
        <v>8414</v>
      </c>
    </row>
    <row r="215" spans="2:65" s="249" customFormat="1" ht="22.9" customHeight="1">
      <c r="B215" s="248"/>
      <c r="D215" s="250" t="s">
        <v>76</v>
      </c>
      <c r="E215" s="258" t="s">
        <v>6252</v>
      </c>
      <c r="F215" s="258" t="s">
        <v>8415</v>
      </c>
      <c r="J215" s="259">
        <f>BK215</f>
        <v>0</v>
      </c>
      <c r="L215" s="248"/>
      <c r="M215" s="253"/>
      <c r="P215" s="254">
        <f>P216</f>
        <v>0</v>
      </c>
      <c r="R215" s="254">
        <f>R216</f>
        <v>4.1600000000000005E-2</v>
      </c>
      <c r="T215" s="255">
        <f>T216</f>
        <v>0</v>
      </c>
      <c r="AR215" s="250" t="s">
        <v>90</v>
      </c>
      <c r="AT215" s="256" t="s">
        <v>76</v>
      </c>
      <c r="AU215" s="256" t="s">
        <v>84</v>
      </c>
      <c r="AY215" s="250" t="s">
        <v>366</v>
      </c>
      <c r="BK215" s="257">
        <f>BK216</f>
        <v>0</v>
      </c>
    </row>
    <row r="216" spans="2:65" s="74" customFormat="1" ht="33" customHeight="1">
      <c r="B216" s="73"/>
      <c r="C216" s="260" t="s">
        <v>1027</v>
      </c>
      <c r="D216" s="260" t="s">
        <v>368</v>
      </c>
      <c r="E216" s="261" t="s">
        <v>8416</v>
      </c>
      <c r="F216" s="262" t="s">
        <v>8417</v>
      </c>
      <c r="G216" s="263" t="s">
        <v>630</v>
      </c>
      <c r="H216" s="264">
        <v>130</v>
      </c>
      <c r="I216" s="26"/>
      <c r="J216" s="266">
        <f>ROUND(I216*H216,2)</f>
        <v>0</v>
      </c>
      <c r="K216" s="267"/>
      <c r="L216" s="73"/>
      <c r="M216" s="27" t="s">
        <v>1</v>
      </c>
      <c r="N216" s="233" t="s">
        <v>43</v>
      </c>
      <c r="P216" s="269">
        <f>O216*H216</f>
        <v>0</v>
      </c>
      <c r="Q216" s="269">
        <v>3.2000000000000003E-4</v>
      </c>
      <c r="R216" s="269">
        <f>Q216*H216</f>
        <v>4.1600000000000005E-2</v>
      </c>
      <c r="S216" s="269">
        <v>0</v>
      </c>
      <c r="T216" s="270">
        <f>S216*H216</f>
        <v>0</v>
      </c>
      <c r="AR216" s="271" t="s">
        <v>495</v>
      </c>
      <c r="AT216" s="271" t="s">
        <v>368</v>
      </c>
      <c r="AU216" s="271" t="s">
        <v>90</v>
      </c>
      <c r="AY216" s="53" t="s">
        <v>366</v>
      </c>
      <c r="BE216" s="179">
        <f>IF(N216="základná",J216,0)</f>
        <v>0</v>
      </c>
      <c r="BF216" s="179">
        <f>IF(N216="znížená",J216,0)</f>
        <v>0</v>
      </c>
      <c r="BG216" s="179">
        <f>IF(N216="zákl. prenesená",J216,0)</f>
        <v>0</v>
      </c>
      <c r="BH216" s="179">
        <f>IF(N216="zníž. prenesená",J216,0)</f>
        <v>0</v>
      </c>
      <c r="BI216" s="179">
        <f>IF(N216="nulová",J216,0)</f>
        <v>0</v>
      </c>
      <c r="BJ216" s="53" t="s">
        <v>90</v>
      </c>
      <c r="BK216" s="179">
        <f>ROUND(I216*H216,2)</f>
        <v>0</v>
      </c>
      <c r="BL216" s="53" t="s">
        <v>495</v>
      </c>
      <c r="BM216" s="271" t="s">
        <v>8418</v>
      </c>
    </row>
    <row r="217" spans="2:65" s="249" customFormat="1" ht="25.9" customHeight="1">
      <c r="B217" s="248"/>
      <c r="D217" s="250" t="s">
        <v>76</v>
      </c>
      <c r="E217" s="251" t="s">
        <v>621</v>
      </c>
      <c r="F217" s="251" t="s">
        <v>6571</v>
      </c>
      <c r="J217" s="252">
        <f>BK217</f>
        <v>0</v>
      </c>
      <c r="L217" s="248"/>
      <c r="M217" s="253"/>
      <c r="P217" s="254">
        <f>P218+P223</f>
        <v>0</v>
      </c>
      <c r="R217" s="254">
        <f>R218+R223</f>
        <v>3.3357999999999999E-2</v>
      </c>
      <c r="T217" s="255">
        <f>T218+T223</f>
        <v>0</v>
      </c>
      <c r="AR217" s="250" t="s">
        <v>149</v>
      </c>
      <c r="AT217" s="256" t="s">
        <v>76</v>
      </c>
      <c r="AU217" s="256" t="s">
        <v>77</v>
      </c>
      <c r="AY217" s="250" t="s">
        <v>366</v>
      </c>
      <c r="BK217" s="257">
        <f>BK218+BK223</f>
        <v>0</v>
      </c>
    </row>
    <row r="218" spans="2:65" s="249" customFormat="1" ht="22.9" customHeight="1">
      <c r="B218" s="248"/>
      <c r="D218" s="250" t="s">
        <v>76</v>
      </c>
      <c r="E218" s="258" t="s">
        <v>8419</v>
      </c>
      <c r="F218" s="258" t="s">
        <v>8420</v>
      </c>
      <c r="J218" s="259">
        <f>BK218</f>
        <v>0</v>
      </c>
      <c r="L218" s="248"/>
      <c r="M218" s="253"/>
      <c r="P218" s="254">
        <f>SUM(P219:P222)</f>
        <v>0</v>
      </c>
      <c r="R218" s="254">
        <f>SUM(R219:R222)</f>
        <v>0</v>
      </c>
      <c r="T218" s="255">
        <f>SUM(T219:T222)</f>
        <v>0</v>
      </c>
      <c r="AR218" s="250" t="s">
        <v>149</v>
      </c>
      <c r="AT218" s="256" t="s">
        <v>76</v>
      </c>
      <c r="AU218" s="256" t="s">
        <v>84</v>
      </c>
      <c r="AY218" s="250" t="s">
        <v>366</v>
      </c>
      <c r="BK218" s="257">
        <f>SUM(BK219:BK222)</f>
        <v>0</v>
      </c>
    </row>
    <row r="219" spans="2:65" s="74" customFormat="1" ht="24.2" customHeight="1">
      <c r="B219" s="73"/>
      <c r="C219" s="260" t="s">
        <v>1046</v>
      </c>
      <c r="D219" s="260" t="s">
        <v>368</v>
      </c>
      <c r="E219" s="261" t="s">
        <v>8421</v>
      </c>
      <c r="F219" s="262" t="s">
        <v>8422</v>
      </c>
      <c r="G219" s="263" t="s">
        <v>630</v>
      </c>
      <c r="H219" s="264">
        <v>1</v>
      </c>
      <c r="I219" s="26"/>
      <c r="J219" s="266">
        <f>ROUND(I219*H219,2)</f>
        <v>0</v>
      </c>
      <c r="K219" s="267"/>
      <c r="L219" s="73"/>
      <c r="M219" s="27" t="s">
        <v>1</v>
      </c>
      <c r="N219" s="233" t="s">
        <v>43</v>
      </c>
      <c r="P219" s="269">
        <f>O219*H219</f>
        <v>0</v>
      </c>
      <c r="Q219" s="269">
        <v>0</v>
      </c>
      <c r="R219" s="269">
        <f>Q219*H219</f>
        <v>0</v>
      </c>
      <c r="S219" s="269">
        <v>0</v>
      </c>
      <c r="T219" s="270">
        <f>S219*H219</f>
        <v>0</v>
      </c>
      <c r="AR219" s="271" t="s">
        <v>1003</v>
      </c>
      <c r="AT219" s="271" t="s">
        <v>368</v>
      </c>
      <c r="AU219" s="271" t="s">
        <v>90</v>
      </c>
      <c r="AY219" s="53" t="s">
        <v>366</v>
      </c>
      <c r="BE219" s="179">
        <f>IF(N219="základná",J219,0)</f>
        <v>0</v>
      </c>
      <c r="BF219" s="179">
        <f>IF(N219="znížená",J219,0)</f>
        <v>0</v>
      </c>
      <c r="BG219" s="179">
        <f>IF(N219="zákl. prenesená",J219,0)</f>
        <v>0</v>
      </c>
      <c r="BH219" s="179">
        <f>IF(N219="zníž. prenesená",J219,0)</f>
        <v>0</v>
      </c>
      <c r="BI219" s="179">
        <f>IF(N219="nulová",J219,0)</f>
        <v>0</v>
      </c>
      <c r="BJ219" s="53" t="s">
        <v>90</v>
      </c>
      <c r="BK219" s="179">
        <f>ROUND(I219*H219,2)</f>
        <v>0</v>
      </c>
      <c r="BL219" s="53" t="s">
        <v>1003</v>
      </c>
      <c r="BM219" s="271" t="s">
        <v>8423</v>
      </c>
    </row>
    <row r="220" spans="2:65" s="74" customFormat="1" ht="24.2" customHeight="1">
      <c r="B220" s="73"/>
      <c r="C220" s="260" t="s">
        <v>1060</v>
      </c>
      <c r="D220" s="260" t="s">
        <v>368</v>
      </c>
      <c r="E220" s="261" t="s">
        <v>8424</v>
      </c>
      <c r="F220" s="262" t="s">
        <v>8425</v>
      </c>
      <c r="G220" s="263" t="s">
        <v>630</v>
      </c>
      <c r="H220" s="264">
        <v>1</v>
      </c>
      <c r="I220" s="26"/>
      <c r="J220" s="266">
        <f>ROUND(I220*H220,2)</f>
        <v>0</v>
      </c>
      <c r="K220" s="267"/>
      <c r="L220" s="73"/>
      <c r="M220" s="27" t="s">
        <v>1</v>
      </c>
      <c r="N220" s="233" t="s">
        <v>43</v>
      </c>
      <c r="P220" s="269">
        <f>O220*H220</f>
        <v>0</v>
      </c>
      <c r="Q220" s="269">
        <v>0</v>
      </c>
      <c r="R220" s="269">
        <f>Q220*H220</f>
        <v>0</v>
      </c>
      <c r="S220" s="269">
        <v>0</v>
      </c>
      <c r="T220" s="270">
        <f>S220*H220</f>
        <v>0</v>
      </c>
      <c r="AR220" s="271" t="s">
        <v>1003</v>
      </c>
      <c r="AT220" s="271" t="s">
        <v>368</v>
      </c>
      <c r="AU220" s="271" t="s">
        <v>90</v>
      </c>
      <c r="AY220" s="53" t="s">
        <v>366</v>
      </c>
      <c r="BE220" s="179">
        <f>IF(N220="základná",J220,0)</f>
        <v>0</v>
      </c>
      <c r="BF220" s="179">
        <f>IF(N220="znížená",J220,0)</f>
        <v>0</v>
      </c>
      <c r="BG220" s="179">
        <f>IF(N220="zákl. prenesená",J220,0)</f>
        <v>0</v>
      </c>
      <c r="BH220" s="179">
        <f>IF(N220="zníž. prenesená",J220,0)</f>
        <v>0</v>
      </c>
      <c r="BI220" s="179">
        <f>IF(N220="nulová",J220,0)</f>
        <v>0</v>
      </c>
      <c r="BJ220" s="53" t="s">
        <v>90</v>
      </c>
      <c r="BK220" s="179">
        <f>ROUND(I220*H220,2)</f>
        <v>0</v>
      </c>
      <c r="BL220" s="53" t="s">
        <v>1003</v>
      </c>
      <c r="BM220" s="271" t="s">
        <v>8426</v>
      </c>
    </row>
    <row r="221" spans="2:65" s="74" customFormat="1" ht="16.5" customHeight="1">
      <c r="B221" s="73"/>
      <c r="C221" s="300" t="s">
        <v>1068</v>
      </c>
      <c r="D221" s="300" t="s">
        <v>621</v>
      </c>
      <c r="E221" s="301" t="s">
        <v>8427</v>
      </c>
      <c r="F221" s="302" t="s">
        <v>8428</v>
      </c>
      <c r="G221" s="303" t="s">
        <v>630</v>
      </c>
      <c r="H221" s="304">
        <v>1</v>
      </c>
      <c r="I221" s="28"/>
      <c r="J221" s="306">
        <f>ROUND(I221*H221,2)</f>
        <v>0</v>
      </c>
      <c r="K221" s="307"/>
      <c r="L221" s="308"/>
      <c r="M221" s="29" t="s">
        <v>1</v>
      </c>
      <c r="N221" s="310" t="s">
        <v>43</v>
      </c>
      <c r="P221" s="269">
        <f>O221*H221</f>
        <v>0</v>
      </c>
      <c r="Q221" s="269">
        <v>0</v>
      </c>
      <c r="R221" s="269">
        <f>Q221*H221</f>
        <v>0</v>
      </c>
      <c r="S221" s="269">
        <v>0</v>
      </c>
      <c r="T221" s="270">
        <f>S221*H221</f>
        <v>0</v>
      </c>
      <c r="AR221" s="271" t="s">
        <v>3401</v>
      </c>
      <c r="AT221" s="271" t="s">
        <v>621</v>
      </c>
      <c r="AU221" s="271" t="s">
        <v>90</v>
      </c>
      <c r="AY221" s="53" t="s">
        <v>366</v>
      </c>
      <c r="BE221" s="179">
        <f>IF(N221="základná",J221,0)</f>
        <v>0</v>
      </c>
      <c r="BF221" s="179">
        <f>IF(N221="znížená",J221,0)</f>
        <v>0</v>
      </c>
      <c r="BG221" s="179">
        <f>IF(N221="zákl. prenesená",J221,0)</f>
        <v>0</v>
      </c>
      <c r="BH221" s="179">
        <f>IF(N221="zníž. prenesená",J221,0)</f>
        <v>0</v>
      </c>
      <c r="BI221" s="179">
        <f>IF(N221="nulová",J221,0)</f>
        <v>0</v>
      </c>
      <c r="BJ221" s="53" t="s">
        <v>90</v>
      </c>
      <c r="BK221" s="179">
        <f>ROUND(I221*H221,2)</f>
        <v>0</v>
      </c>
      <c r="BL221" s="53" t="s">
        <v>1003</v>
      </c>
      <c r="BM221" s="271" t="s">
        <v>8429</v>
      </c>
    </row>
    <row r="222" spans="2:65" s="74" customFormat="1" ht="16.5" customHeight="1">
      <c r="B222" s="73"/>
      <c r="C222" s="300" t="s">
        <v>1080</v>
      </c>
      <c r="D222" s="300" t="s">
        <v>621</v>
      </c>
      <c r="E222" s="301" t="s">
        <v>8430</v>
      </c>
      <c r="F222" s="302" t="s">
        <v>8431</v>
      </c>
      <c r="G222" s="303" t="s">
        <v>630</v>
      </c>
      <c r="H222" s="304">
        <v>1</v>
      </c>
      <c r="I222" s="28"/>
      <c r="J222" s="306">
        <f>ROUND(I222*H222,2)</f>
        <v>0</v>
      </c>
      <c r="K222" s="307"/>
      <c r="L222" s="308"/>
      <c r="M222" s="29" t="s">
        <v>1</v>
      </c>
      <c r="N222" s="310" t="s">
        <v>43</v>
      </c>
      <c r="P222" s="269">
        <f>O222*H222</f>
        <v>0</v>
      </c>
      <c r="Q222" s="269">
        <v>0</v>
      </c>
      <c r="R222" s="269">
        <f>Q222*H222</f>
        <v>0</v>
      </c>
      <c r="S222" s="269">
        <v>0</v>
      </c>
      <c r="T222" s="270">
        <f>S222*H222</f>
        <v>0</v>
      </c>
      <c r="AR222" s="271" t="s">
        <v>3401</v>
      </c>
      <c r="AT222" s="271" t="s">
        <v>621</v>
      </c>
      <c r="AU222" s="271" t="s">
        <v>90</v>
      </c>
      <c r="AY222" s="53" t="s">
        <v>366</v>
      </c>
      <c r="BE222" s="179">
        <f>IF(N222="základná",J222,0)</f>
        <v>0</v>
      </c>
      <c r="BF222" s="179">
        <f>IF(N222="znížená",J222,0)</f>
        <v>0</v>
      </c>
      <c r="BG222" s="179">
        <f>IF(N222="zákl. prenesená",J222,0)</f>
        <v>0</v>
      </c>
      <c r="BH222" s="179">
        <f>IF(N222="zníž. prenesená",J222,0)</f>
        <v>0</v>
      </c>
      <c r="BI222" s="179">
        <f>IF(N222="nulová",J222,0)</f>
        <v>0</v>
      </c>
      <c r="BJ222" s="53" t="s">
        <v>90</v>
      </c>
      <c r="BK222" s="179">
        <f>ROUND(I222*H222,2)</f>
        <v>0</v>
      </c>
      <c r="BL222" s="53" t="s">
        <v>1003</v>
      </c>
      <c r="BM222" s="271" t="s">
        <v>8432</v>
      </c>
    </row>
    <row r="223" spans="2:65" s="249" customFormat="1" ht="22.9" customHeight="1">
      <c r="B223" s="248"/>
      <c r="D223" s="250" t="s">
        <v>76</v>
      </c>
      <c r="E223" s="258" t="s">
        <v>8203</v>
      </c>
      <c r="F223" s="258" t="s">
        <v>8204</v>
      </c>
      <c r="J223" s="259">
        <f>BK223</f>
        <v>0</v>
      </c>
      <c r="L223" s="248"/>
      <c r="M223" s="253"/>
      <c r="P223" s="254">
        <f>SUM(P224:P248)</f>
        <v>0</v>
      </c>
      <c r="R223" s="254">
        <f>SUM(R224:R248)</f>
        <v>3.3357999999999999E-2</v>
      </c>
      <c r="T223" s="255">
        <f>SUM(T224:T248)</f>
        <v>0</v>
      </c>
      <c r="AR223" s="250" t="s">
        <v>149</v>
      </c>
      <c r="AT223" s="256" t="s">
        <v>76</v>
      </c>
      <c r="AU223" s="256" t="s">
        <v>84</v>
      </c>
      <c r="AY223" s="250" t="s">
        <v>366</v>
      </c>
      <c r="BK223" s="257">
        <f>SUM(BK224:BK248)</f>
        <v>0</v>
      </c>
    </row>
    <row r="224" spans="2:65" s="74" customFormat="1" ht="24.2" customHeight="1">
      <c r="B224" s="73"/>
      <c r="C224" s="260" t="s">
        <v>1146</v>
      </c>
      <c r="D224" s="260" t="s">
        <v>368</v>
      </c>
      <c r="E224" s="261" t="s">
        <v>8433</v>
      </c>
      <c r="F224" s="262" t="s">
        <v>8434</v>
      </c>
      <c r="G224" s="263" t="s">
        <v>265</v>
      </c>
      <c r="H224" s="264">
        <v>1</v>
      </c>
      <c r="I224" s="26"/>
      <c r="J224" s="266">
        <f t="shared" ref="J224:J248" si="45">ROUND(I224*H224,2)</f>
        <v>0</v>
      </c>
      <c r="K224" s="267"/>
      <c r="L224" s="73"/>
      <c r="M224" s="27" t="s">
        <v>1</v>
      </c>
      <c r="N224" s="233" t="s">
        <v>43</v>
      </c>
      <c r="P224" s="269">
        <f t="shared" ref="P224:P248" si="46">O224*H224</f>
        <v>0</v>
      </c>
      <c r="Q224" s="269">
        <v>0</v>
      </c>
      <c r="R224" s="269">
        <f t="shared" ref="R224:R248" si="47">Q224*H224</f>
        <v>0</v>
      </c>
      <c r="S224" s="269">
        <v>0</v>
      </c>
      <c r="T224" s="270">
        <f t="shared" ref="T224:T248" si="48">S224*H224</f>
        <v>0</v>
      </c>
      <c r="AR224" s="271" t="s">
        <v>1003</v>
      </c>
      <c r="AT224" s="271" t="s">
        <v>368</v>
      </c>
      <c r="AU224" s="271" t="s">
        <v>90</v>
      </c>
      <c r="AY224" s="53" t="s">
        <v>366</v>
      </c>
      <c r="BE224" s="179">
        <f t="shared" ref="BE224:BE248" si="49">IF(N224="základná",J224,0)</f>
        <v>0</v>
      </c>
      <c r="BF224" s="179">
        <f t="shared" ref="BF224:BF248" si="50">IF(N224="znížená",J224,0)</f>
        <v>0</v>
      </c>
      <c r="BG224" s="179">
        <f t="shared" ref="BG224:BG248" si="51">IF(N224="zákl. prenesená",J224,0)</f>
        <v>0</v>
      </c>
      <c r="BH224" s="179">
        <f t="shared" ref="BH224:BH248" si="52">IF(N224="zníž. prenesená",J224,0)</f>
        <v>0</v>
      </c>
      <c r="BI224" s="179">
        <f t="shared" ref="BI224:BI248" si="53">IF(N224="nulová",J224,0)</f>
        <v>0</v>
      </c>
      <c r="BJ224" s="53" t="s">
        <v>90</v>
      </c>
      <c r="BK224" s="179">
        <f t="shared" ref="BK224:BK248" si="54">ROUND(I224*H224,2)</f>
        <v>0</v>
      </c>
      <c r="BL224" s="53" t="s">
        <v>1003</v>
      </c>
      <c r="BM224" s="271" t="s">
        <v>8435</v>
      </c>
    </row>
    <row r="225" spans="2:65" s="74" customFormat="1" ht="24.2" customHeight="1">
      <c r="B225" s="73"/>
      <c r="C225" s="260" t="s">
        <v>1161</v>
      </c>
      <c r="D225" s="260" t="s">
        <v>368</v>
      </c>
      <c r="E225" s="261" t="s">
        <v>8436</v>
      </c>
      <c r="F225" s="262" t="s">
        <v>8437</v>
      </c>
      <c r="G225" s="263" t="s">
        <v>265</v>
      </c>
      <c r="H225" s="264">
        <v>25</v>
      </c>
      <c r="I225" s="26"/>
      <c r="J225" s="266">
        <f t="shared" si="45"/>
        <v>0</v>
      </c>
      <c r="K225" s="267"/>
      <c r="L225" s="73"/>
      <c r="M225" s="27" t="s">
        <v>1</v>
      </c>
      <c r="N225" s="233" t="s">
        <v>43</v>
      </c>
      <c r="P225" s="269">
        <f t="shared" si="46"/>
        <v>0</v>
      </c>
      <c r="Q225" s="269">
        <v>0</v>
      </c>
      <c r="R225" s="269">
        <f t="shared" si="47"/>
        <v>0</v>
      </c>
      <c r="S225" s="269">
        <v>0</v>
      </c>
      <c r="T225" s="270">
        <f t="shared" si="48"/>
        <v>0</v>
      </c>
      <c r="AR225" s="271" t="s">
        <v>1003</v>
      </c>
      <c r="AT225" s="271" t="s">
        <v>368</v>
      </c>
      <c r="AU225" s="271" t="s">
        <v>90</v>
      </c>
      <c r="AY225" s="53" t="s">
        <v>366</v>
      </c>
      <c r="BE225" s="179">
        <f t="shared" si="49"/>
        <v>0</v>
      </c>
      <c r="BF225" s="179">
        <f t="shared" si="50"/>
        <v>0</v>
      </c>
      <c r="BG225" s="179">
        <f t="shared" si="51"/>
        <v>0</v>
      </c>
      <c r="BH225" s="179">
        <f t="shared" si="52"/>
        <v>0</v>
      </c>
      <c r="BI225" s="179">
        <f t="shared" si="53"/>
        <v>0</v>
      </c>
      <c r="BJ225" s="53" t="s">
        <v>90</v>
      </c>
      <c r="BK225" s="179">
        <f t="shared" si="54"/>
        <v>0</v>
      </c>
      <c r="BL225" s="53" t="s">
        <v>1003</v>
      </c>
      <c r="BM225" s="271" t="s">
        <v>8438</v>
      </c>
    </row>
    <row r="226" spans="2:65" s="74" customFormat="1" ht="24.2" customHeight="1">
      <c r="B226" s="73"/>
      <c r="C226" s="260" t="s">
        <v>1166</v>
      </c>
      <c r="D226" s="260" t="s">
        <v>368</v>
      </c>
      <c r="E226" s="261" t="s">
        <v>8439</v>
      </c>
      <c r="F226" s="262" t="s">
        <v>8440</v>
      </c>
      <c r="G226" s="263" t="s">
        <v>265</v>
      </c>
      <c r="H226" s="264">
        <v>4</v>
      </c>
      <c r="I226" s="26"/>
      <c r="J226" s="266">
        <f t="shared" si="45"/>
        <v>0</v>
      </c>
      <c r="K226" s="267"/>
      <c r="L226" s="73"/>
      <c r="M226" s="27" t="s">
        <v>1</v>
      </c>
      <c r="N226" s="233" t="s">
        <v>43</v>
      </c>
      <c r="P226" s="269">
        <f t="shared" si="46"/>
        <v>0</v>
      </c>
      <c r="Q226" s="269">
        <v>1.0000000000000001E-5</v>
      </c>
      <c r="R226" s="269">
        <f t="shared" si="47"/>
        <v>4.0000000000000003E-5</v>
      </c>
      <c r="S226" s="269">
        <v>0</v>
      </c>
      <c r="T226" s="270">
        <f t="shared" si="48"/>
        <v>0</v>
      </c>
      <c r="AR226" s="271" t="s">
        <v>1003</v>
      </c>
      <c r="AT226" s="271" t="s">
        <v>368</v>
      </c>
      <c r="AU226" s="271" t="s">
        <v>90</v>
      </c>
      <c r="AY226" s="53" t="s">
        <v>366</v>
      </c>
      <c r="BE226" s="179">
        <f t="shared" si="49"/>
        <v>0</v>
      </c>
      <c r="BF226" s="179">
        <f t="shared" si="50"/>
        <v>0</v>
      </c>
      <c r="BG226" s="179">
        <f t="shared" si="51"/>
        <v>0</v>
      </c>
      <c r="BH226" s="179">
        <f t="shared" si="52"/>
        <v>0</v>
      </c>
      <c r="BI226" s="179">
        <f t="shared" si="53"/>
        <v>0</v>
      </c>
      <c r="BJ226" s="53" t="s">
        <v>90</v>
      </c>
      <c r="BK226" s="179">
        <f t="shared" si="54"/>
        <v>0</v>
      </c>
      <c r="BL226" s="53" t="s">
        <v>1003</v>
      </c>
      <c r="BM226" s="271" t="s">
        <v>8441</v>
      </c>
    </row>
    <row r="227" spans="2:65" s="74" customFormat="1" ht="24.2" customHeight="1">
      <c r="B227" s="73"/>
      <c r="C227" s="260" t="s">
        <v>1264</v>
      </c>
      <c r="D227" s="260" t="s">
        <v>368</v>
      </c>
      <c r="E227" s="261" t="s">
        <v>8442</v>
      </c>
      <c r="F227" s="262" t="s">
        <v>8443</v>
      </c>
      <c r="G227" s="263" t="s">
        <v>265</v>
      </c>
      <c r="H227" s="264">
        <v>3</v>
      </c>
      <c r="I227" s="26"/>
      <c r="J227" s="266">
        <f t="shared" si="45"/>
        <v>0</v>
      </c>
      <c r="K227" s="267"/>
      <c r="L227" s="73"/>
      <c r="M227" s="27" t="s">
        <v>1</v>
      </c>
      <c r="N227" s="233" t="s">
        <v>43</v>
      </c>
      <c r="P227" s="269">
        <f t="shared" si="46"/>
        <v>0</v>
      </c>
      <c r="Q227" s="269">
        <v>1.0000000000000001E-5</v>
      </c>
      <c r="R227" s="269">
        <f t="shared" si="47"/>
        <v>3.0000000000000004E-5</v>
      </c>
      <c r="S227" s="269">
        <v>0</v>
      </c>
      <c r="T227" s="270">
        <f t="shared" si="48"/>
        <v>0</v>
      </c>
      <c r="AR227" s="271" t="s">
        <v>1003</v>
      </c>
      <c r="AT227" s="271" t="s">
        <v>368</v>
      </c>
      <c r="AU227" s="271" t="s">
        <v>90</v>
      </c>
      <c r="AY227" s="53" t="s">
        <v>366</v>
      </c>
      <c r="BE227" s="179">
        <f t="shared" si="49"/>
        <v>0</v>
      </c>
      <c r="BF227" s="179">
        <f t="shared" si="50"/>
        <v>0</v>
      </c>
      <c r="BG227" s="179">
        <f t="shared" si="51"/>
        <v>0</v>
      </c>
      <c r="BH227" s="179">
        <f t="shared" si="52"/>
        <v>0</v>
      </c>
      <c r="BI227" s="179">
        <f t="shared" si="53"/>
        <v>0</v>
      </c>
      <c r="BJ227" s="53" t="s">
        <v>90</v>
      </c>
      <c r="BK227" s="179">
        <f t="shared" si="54"/>
        <v>0</v>
      </c>
      <c r="BL227" s="53" t="s">
        <v>1003</v>
      </c>
      <c r="BM227" s="271" t="s">
        <v>8444</v>
      </c>
    </row>
    <row r="228" spans="2:65" s="74" customFormat="1" ht="24.2" customHeight="1">
      <c r="B228" s="73"/>
      <c r="C228" s="260" t="s">
        <v>1268</v>
      </c>
      <c r="D228" s="260" t="s">
        <v>368</v>
      </c>
      <c r="E228" s="261" t="s">
        <v>8445</v>
      </c>
      <c r="F228" s="262" t="s">
        <v>8446</v>
      </c>
      <c r="G228" s="263" t="s">
        <v>265</v>
      </c>
      <c r="H228" s="264">
        <v>93</v>
      </c>
      <c r="I228" s="26"/>
      <c r="J228" s="266">
        <f t="shared" si="45"/>
        <v>0</v>
      </c>
      <c r="K228" s="267"/>
      <c r="L228" s="73"/>
      <c r="M228" s="27" t="s">
        <v>1</v>
      </c>
      <c r="N228" s="233" t="s">
        <v>43</v>
      </c>
      <c r="P228" s="269">
        <f t="shared" si="46"/>
        <v>0</v>
      </c>
      <c r="Q228" s="269">
        <v>3.0000000000000001E-5</v>
      </c>
      <c r="R228" s="269">
        <f t="shared" si="47"/>
        <v>2.7899999999999999E-3</v>
      </c>
      <c r="S228" s="269">
        <v>0</v>
      </c>
      <c r="T228" s="270">
        <f t="shared" si="48"/>
        <v>0</v>
      </c>
      <c r="AR228" s="271" t="s">
        <v>1003</v>
      </c>
      <c r="AT228" s="271" t="s">
        <v>368</v>
      </c>
      <c r="AU228" s="271" t="s">
        <v>90</v>
      </c>
      <c r="AY228" s="53" t="s">
        <v>366</v>
      </c>
      <c r="BE228" s="179">
        <f t="shared" si="49"/>
        <v>0</v>
      </c>
      <c r="BF228" s="179">
        <f t="shared" si="50"/>
        <v>0</v>
      </c>
      <c r="BG228" s="179">
        <f t="shared" si="51"/>
        <v>0</v>
      </c>
      <c r="BH228" s="179">
        <f t="shared" si="52"/>
        <v>0</v>
      </c>
      <c r="BI228" s="179">
        <f t="shared" si="53"/>
        <v>0</v>
      </c>
      <c r="BJ228" s="53" t="s">
        <v>90</v>
      </c>
      <c r="BK228" s="179">
        <f t="shared" si="54"/>
        <v>0</v>
      </c>
      <c r="BL228" s="53" t="s">
        <v>1003</v>
      </c>
      <c r="BM228" s="271" t="s">
        <v>8447</v>
      </c>
    </row>
    <row r="229" spans="2:65" s="74" customFormat="1" ht="24.2" customHeight="1">
      <c r="B229" s="73"/>
      <c r="C229" s="300" t="s">
        <v>1273</v>
      </c>
      <c r="D229" s="300" t="s">
        <v>621</v>
      </c>
      <c r="E229" s="301" t="s">
        <v>8448</v>
      </c>
      <c r="F229" s="302" t="s">
        <v>8449</v>
      </c>
      <c r="G229" s="303" t="s">
        <v>630</v>
      </c>
      <c r="H229" s="304">
        <v>1</v>
      </c>
      <c r="I229" s="28"/>
      <c r="J229" s="306">
        <f t="shared" si="45"/>
        <v>0</v>
      </c>
      <c r="K229" s="307"/>
      <c r="L229" s="308"/>
      <c r="M229" s="29" t="s">
        <v>1</v>
      </c>
      <c r="N229" s="310" t="s">
        <v>43</v>
      </c>
      <c r="P229" s="269">
        <f t="shared" si="46"/>
        <v>0</v>
      </c>
      <c r="Q229" s="269">
        <v>0</v>
      </c>
      <c r="R229" s="269">
        <f t="shared" si="47"/>
        <v>0</v>
      </c>
      <c r="S229" s="269">
        <v>0</v>
      </c>
      <c r="T229" s="270">
        <f t="shared" si="48"/>
        <v>0</v>
      </c>
      <c r="AR229" s="271" t="s">
        <v>3401</v>
      </c>
      <c r="AT229" s="271" t="s">
        <v>621</v>
      </c>
      <c r="AU229" s="271" t="s">
        <v>90</v>
      </c>
      <c r="AY229" s="53" t="s">
        <v>366</v>
      </c>
      <c r="BE229" s="179">
        <f t="shared" si="49"/>
        <v>0</v>
      </c>
      <c r="BF229" s="179">
        <f t="shared" si="50"/>
        <v>0</v>
      </c>
      <c r="BG229" s="179">
        <f t="shared" si="51"/>
        <v>0</v>
      </c>
      <c r="BH229" s="179">
        <f t="shared" si="52"/>
        <v>0</v>
      </c>
      <c r="BI229" s="179">
        <f t="shared" si="53"/>
        <v>0</v>
      </c>
      <c r="BJ229" s="53" t="s">
        <v>90</v>
      </c>
      <c r="BK229" s="179">
        <f t="shared" si="54"/>
        <v>0</v>
      </c>
      <c r="BL229" s="53" t="s">
        <v>1003</v>
      </c>
      <c r="BM229" s="271" t="s">
        <v>8450</v>
      </c>
    </row>
    <row r="230" spans="2:65" s="74" customFormat="1" ht="24.2" customHeight="1">
      <c r="B230" s="73"/>
      <c r="C230" s="260" t="s">
        <v>1277</v>
      </c>
      <c r="D230" s="260" t="s">
        <v>368</v>
      </c>
      <c r="E230" s="261" t="s">
        <v>8451</v>
      </c>
      <c r="F230" s="262" t="s">
        <v>8452</v>
      </c>
      <c r="G230" s="263" t="s">
        <v>265</v>
      </c>
      <c r="H230" s="264">
        <v>2.6</v>
      </c>
      <c r="I230" s="26"/>
      <c r="J230" s="266">
        <f t="shared" si="45"/>
        <v>0</v>
      </c>
      <c r="K230" s="267"/>
      <c r="L230" s="73"/>
      <c r="M230" s="27" t="s">
        <v>1</v>
      </c>
      <c r="N230" s="233" t="s">
        <v>43</v>
      </c>
      <c r="P230" s="269">
        <f t="shared" si="46"/>
        <v>0</v>
      </c>
      <c r="Q230" s="269">
        <v>5.0000000000000002E-5</v>
      </c>
      <c r="R230" s="269">
        <f t="shared" si="47"/>
        <v>1.3000000000000002E-4</v>
      </c>
      <c r="S230" s="269">
        <v>0</v>
      </c>
      <c r="T230" s="270">
        <f t="shared" si="48"/>
        <v>0</v>
      </c>
      <c r="AR230" s="271" t="s">
        <v>1003</v>
      </c>
      <c r="AT230" s="271" t="s">
        <v>368</v>
      </c>
      <c r="AU230" s="271" t="s">
        <v>90</v>
      </c>
      <c r="AY230" s="53" t="s">
        <v>366</v>
      </c>
      <c r="BE230" s="179">
        <f t="shared" si="49"/>
        <v>0</v>
      </c>
      <c r="BF230" s="179">
        <f t="shared" si="50"/>
        <v>0</v>
      </c>
      <c r="BG230" s="179">
        <f t="shared" si="51"/>
        <v>0</v>
      </c>
      <c r="BH230" s="179">
        <f t="shared" si="52"/>
        <v>0</v>
      </c>
      <c r="BI230" s="179">
        <f t="shared" si="53"/>
        <v>0</v>
      </c>
      <c r="BJ230" s="53" t="s">
        <v>90</v>
      </c>
      <c r="BK230" s="179">
        <f t="shared" si="54"/>
        <v>0</v>
      </c>
      <c r="BL230" s="53" t="s">
        <v>1003</v>
      </c>
      <c r="BM230" s="271" t="s">
        <v>8453</v>
      </c>
    </row>
    <row r="231" spans="2:65" s="74" customFormat="1" ht="24.2" customHeight="1">
      <c r="B231" s="73"/>
      <c r="C231" s="260" t="s">
        <v>1282</v>
      </c>
      <c r="D231" s="260" t="s">
        <v>368</v>
      </c>
      <c r="E231" s="261" t="s">
        <v>8454</v>
      </c>
      <c r="F231" s="262" t="s">
        <v>8455</v>
      </c>
      <c r="G231" s="263" t="s">
        <v>265</v>
      </c>
      <c r="H231" s="264">
        <v>3</v>
      </c>
      <c r="I231" s="26"/>
      <c r="J231" s="266">
        <f t="shared" si="45"/>
        <v>0</v>
      </c>
      <c r="K231" s="267"/>
      <c r="L231" s="73"/>
      <c r="M231" s="27" t="s">
        <v>1</v>
      </c>
      <c r="N231" s="233" t="s">
        <v>43</v>
      </c>
      <c r="P231" s="269">
        <f t="shared" si="46"/>
        <v>0</v>
      </c>
      <c r="Q231" s="269">
        <v>8.0000000000000007E-5</v>
      </c>
      <c r="R231" s="269">
        <f t="shared" si="47"/>
        <v>2.4000000000000003E-4</v>
      </c>
      <c r="S231" s="269">
        <v>0</v>
      </c>
      <c r="T231" s="270">
        <f t="shared" si="48"/>
        <v>0</v>
      </c>
      <c r="AR231" s="271" t="s">
        <v>1003</v>
      </c>
      <c r="AT231" s="271" t="s">
        <v>368</v>
      </c>
      <c r="AU231" s="271" t="s">
        <v>90</v>
      </c>
      <c r="AY231" s="53" t="s">
        <v>366</v>
      </c>
      <c r="BE231" s="179">
        <f t="shared" si="49"/>
        <v>0</v>
      </c>
      <c r="BF231" s="179">
        <f t="shared" si="50"/>
        <v>0</v>
      </c>
      <c r="BG231" s="179">
        <f t="shared" si="51"/>
        <v>0</v>
      </c>
      <c r="BH231" s="179">
        <f t="shared" si="52"/>
        <v>0</v>
      </c>
      <c r="BI231" s="179">
        <f t="shared" si="53"/>
        <v>0</v>
      </c>
      <c r="BJ231" s="53" t="s">
        <v>90</v>
      </c>
      <c r="BK231" s="179">
        <f t="shared" si="54"/>
        <v>0</v>
      </c>
      <c r="BL231" s="53" t="s">
        <v>1003</v>
      </c>
      <c r="BM231" s="271" t="s">
        <v>8456</v>
      </c>
    </row>
    <row r="232" spans="2:65" s="74" customFormat="1" ht="16.5" customHeight="1">
      <c r="B232" s="73"/>
      <c r="C232" s="260" t="s">
        <v>1286</v>
      </c>
      <c r="D232" s="260" t="s">
        <v>368</v>
      </c>
      <c r="E232" s="261" t="s">
        <v>8457</v>
      </c>
      <c r="F232" s="262" t="s">
        <v>8458</v>
      </c>
      <c r="G232" s="263" t="s">
        <v>265</v>
      </c>
      <c r="H232" s="264">
        <v>126</v>
      </c>
      <c r="I232" s="26"/>
      <c r="J232" s="266">
        <f t="shared" si="45"/>
        <v>0</v>
      </c>
      <c r="K232" s="267"/>
      <c r="L232" s="73"/>
      <c r="M232" s="27" t="s">
        <v>1</v>
      </c>
      <c r="N232" s="233" t="s">
        <v>43</v>
      </c>
      <c r="P232" s="269">
        <f t="shared" si="46"/>
        <v>0</v>
      </c>
      <c r="Q232" s="269">
        <v>0</v>
      </c>
      <c r="R232" s="269">
        <f t="shared" si="47"/>
        <v>0</v>
      </c>
      <c r="S232" s="269">
        <v>0</v>
      </c>
      <c r="T232" s="270">
        <f t="shared" si="48"/>
        <v>0</v>
      </c>
      <c r="AR232" s="271" t="s">
        <v>1003</v>
      </c>
      <c r="AT232" s="271" t="s">
        <v>368</v>
      </c>
      <c r="AU232" s="271" t="s">
        <v>90</v>
      </c>
      <c r="AY232" s="53" t="s">
        <v>366</v>
      </c>
      <c r="BE232" s="179">
        <f t="shared" si="49"/>
        <v>0</v>
      </c>
      <c r="BF232" s="179">
        <f t="shared" si="50"/>
        <v>0</v>
      </c>
      <c r="BG232" s="179">
        <f t="shared" si="51"/>
        <v>0</v>
      </c>
      <c r="BH232" s="179">
        <f t="shared" si="52"/>
        <v>0</v>
      </c>
      <c r="BI232" s="179">
        <f t="shared" si="53"/>
        <v>0</v>
      </c>
      <c r="BJ232" s="53" t="s">
        <v>90</v>
      </c>
      <c r="BK232" s="179">
        <f t="shared" si="54"/>
        <v>0</v>
      </c>
      <c r="BL232" s="53" t="s">
        <v>1003</v>
      </c>
      <c r="BM232" s="271" t="s">
        <v>8459</v>
      </c>
    </row>
    <row r="233" spans="2:65" s="74" customFormat="1" ht="16.5" customHeight="1">
      <c r="B233" s="73"/>
      <c r="C233" s="260" t="s">
        <v>1303</v>
      </c>
      <c r="D233" s="260" t="s">
        <v>368</v>
      </c>
      <c r="E233" s="261" t="s">
        <v>8460</v>
      </c>
      <c r="F233" s="262" t="s">
        <v>8461</v>
      </c>
      <c r="G233" s="263" t="s">
        <v>265</v>
      </c>
      <c r="H233" s="264">
        <v>2.6</v>
      </c>
      <c r="I233" s="26"/>
      <c r="J233" s="266">
        <f t="shared" si="45"/>
        <v>0</v>
      </c>
      <c r="K233" s="267"/>
      <c r="L233" s="73"/>
      <c r="M233" s="27" t="s">
        <v>1</v>
      </c>
      <c r="N233" s="233" t="s">
        <v>43</v>
      </c>
      <c r="P233" s="269">
        <f t="shared" si="46"/>
        <v>0</v>
      </c>
      <c r="Q233" s="269">
        <v>0</v>
      </c>
      <c r="R233" s="269">
        <f t="shared" si="47"/>
        <v>0</v>
      </c>
      <c r="S233" s="269">
        <v>0</v>
      </c>
      <c r="T233" s="270">
        <f t="shared" si="48"/>
        <v>0</v>
      </c>
      <c r="AR233" s="271" t="s">
        <v>1003</v>
      </c>
      <c r="AT233" s="271" t="s">
        <v>368</v>
      </c>
      <c r="AU233" s="271" t="s">
        <v>90</v>
      </c>
      <c r="AY233" s="53" t="s">
        <v>366</v>
      </c>
      <c r="BE233" s="179">
        <f t="shared" si="49"/>
        <v>0</v>
      </c>
      <c r="BF233" s="179">
        <f t="shared" si="50"/>
        <v>0</v>
      </c>
      <c r="BG233" s="179">
        <f t="shared" si="51"/>
        <v>0</v>
      </c>
      <c r="BH233" s="179">
        <f t="shared" si="52"/>
        <v>0</v>
      </c>
      <c r="BI233" s="179">
        <f t="shared" si="53"/>
        <v>0</v>
      </c>
      <c r="BJ233" s="53" t="s">
        <v>90</v>
      </c>
      <c r="BK233" s="179">
        <f t="shared" si="54"/>
        <v>0</v>
      </c>
      <c r="BL233" s="53" t="s">
        <v>1003</v>
      </c>
      <c r="BM233" s="271" t="s">
        <v>8462</v>
      </c>
    </row>
    <row r="234" spans="2:65" s="74" customFormat="1" ht="16.5" customHeight="1">
      <c r="B234" s="73"/>
      <c r="C234" s="260" t="s">
        <v>1308</v>
      </c>
      <c r="D234" s="260" t="s">
        <v>368</v>
      </c>
      <c r="E234" s="261" t="s">
        <v>8463</v>
      </c>
      <c r="F234" s="262" t="s">
        <v>8464</v>
      </c>
      <c r="G234" s="263" t="s">
        <v>265</v>
      </c>
      <c r="H234" s="264">
        <v>3</v>
      </c>
      <c r="I234" s="26"/>
      <c r="J234" s="266">
        <f t="shared" si="45"/>
        <v>0</v>
      </c>
      <c r="K234" s="267"/>
      <c r="L234" s="73"/>
      <c r="M234" s="27" t="s">
        <v>1</v>
      </c>
      <c r="N234" s="233" t="s">
        <v>43</v>
      </c>
      <c r="P234" s="269">
        <f t="shared" si="46"/>
        <v>0</v>
      </c>
      <c r="Q234" s="269">
        <v>0</v>
      </c>
      <c r="R234" s="269">
        <f t="shared" si="47"/>
        <v>0</v>
      </c>
      <c r="S234" s="269">
        <v>0</v>
      </c>
      <c r="T234" s="270">
        <f t="shared" si="48"/>
        <v>0</v>
      </c>
      <c r="AR234" s="271" t="s">
        <v>1003</v>
      </c>
      <c r="AT234" s="271" t="s">
        <v>368</v>
      </c>
      <c r="AU234" s="271" t="s">
        <v>90</v>
      </c>
      <c r="AY234" s="53" t="s">
        <v>366</v>
      </c>
      <c r="BE234" s="179">
        <f t="shared" si="49"/>
        <v>0</v>
      </c>
      <c r="BF234" s="179">
        <f t="shared" si="50"/>
        <v>0</v>
      </c>
      <c r="BG234" s="179">
        <f t="shared" si="51"/>
        <v>0</v>
      </c>
      <c r="BH234" s="179">
        <f t="shared" si="52"/>
        <v>0</v>
      </c>
      <c r="BI234" s="179">
        <f t="shared" si="53"/>
        <v>0</v>
      </c>
      <c r="BJ234" s="53" t="s">
        <v>90</v>
      </c>
      <c r="BK234" s="179">
        <f t="shared" si="54"/>
        <v>0</v>
      </c>
      <c r="BL234" s="53" t="s">
        <v>1003</v>
      </c>
      <c r="BM234" s="271" t="s">
        <v>8465</v>
      </c>
    </row>
    <row r="235" spans="2:65" s="74" customFormat="1" ht="21.75" customHeight="1">
      <c r="B235" s="73"/>
      <c r="C235" s="260" t="s">
        <v>1313</v>
      </c>
      <c r="D235" s="260" t="s">
        <v>368</v>
      </c>
      <c r="E235" s="261" t="s">
        <v>8466</v>
      </c>
      <c r="F235" s="262" t="s">
        <v>8467</v>
      </c>
      <c r="G235" s="263" t="s">
        <v>265</v>
      </c>
      <c r="H235" s="264">
        <v>126</v>
      </c>
      <c r="I235" s="26"/>
      <c r="J235" s="266">
        <f t="shared" si="45"/>
        <v>0</v>
      </c>
      <c r="K235" s="267"/>
      <c r="L235" s="73"/>
      <c r="M235" s="27" t="s">
        <v>1</v>
      </c>
      <c r="N235" s="233" t="s">
        <v>43</v>
      </c>
      <c r="P235" s="269">
        <f t="shared" si="46"/>
        <v>0</v>
      </c>
      <c r="Q235" s="269">
        <v>0</v>
      </c>
      <c r="R235" s="269">
        <f t="shared" si="47"/>
        <v>0</v>
      </c>
      <c r="S235" s="269">
        <v>0</v>
      </c>
      <c r="T235" s="270">
        <f t="shared" si="48"/>
        <v>0</v>
      </c>
      <c r="AR235" s="271" t="s">
        <v>1003</v>
      </c>
      <c r="AT235" s="271" t="s">
        <v>368</v>
      </c>
      <c r="AU235" s="271" t="s">
        <v>90</v>
      </c>
      <c r="AY235" s="53" t="s">
        <v>366</v>
      </c>
      <c r="BE235" s="179">
        <f t="shared" si="49"/>
        <v>0</v>
      </c>
      <c r="BF235" s="179">
        <f t="shared" si="50"/>
        <v>0</v>
      </c>
      <c r="BG235" s="179">
        <f t="shared" si="51"/>
        <v>0</v>
      </c>
      <c r="BH235" s="179">
        <f t="shared" si="52"/>
        <v>0</v>
      </c>
      <c r="BI235" s="179">
        <f t="shared" si="53"/>
        <v>0</v>
      </c>
      <c r="BJ235" s="53" t="s">
        <v>90</v>
      </c>
      <c r="BK235" s="179">
        <f t="shared" si="54"/>
        <v>0</v>
      </c>
      <c r="BL235" s="53" t="s">
        <v>1003</v>
      </c>
      <c r="BM235" s="271" t="s">
        <v>8468</v>
      </c>
    </row>
    <row r="236" spans="2:65" s="74" customFormat="1" ht="21.75" customHeight="1">
      <c r="B236" s="73"/>
      <c r="C236" s="260" t="s">
        <v>1330</v>
      </c>
      <c r="D236" s="260" t="s">
        <v>368</v>
      </c>
      <c r="E236" s="261" t="s">
        <v>8469</v>
      </c>
      <c r="F236" s="262" t="s">
        <v>8470</v>
      </c>
      <c r="G236" s="263" t="s">
        <v>265</v>
      </c>
      <c r="H236" s="264">
        <v>2.6</v>
      </c>
      <c r="I236" s="26"/>
      <c r="J236" s="266">
        <f t="shared" si="45"/>
        <v>0</v>
      </c>
      <c r="K236" s="267"/>
      <c r="L236" s="73"/>
      <c r="M236" s="27" t="s">
        <v>1</v>
      </c>
      <c r="N236" s="233" t="s">
        <v>43</v>
      </c>
      <c r="P236" s="269">
        <f t="shared" si="46"/>
        <v>0</v>
      </c>
      <c r="Q236" s="269">
        <v>0</v>
      </c>
      <c r="R236" s="269">
        <f t="shared" si="47"/>
        <v>0</v>
      </c>
      <c r="S236" s="269">
        <v>0</v>
      </c>
      <c r="T236" s="270">
        <f t="shared" si="48"/>
        <v>0</v>
      </c>
      <c r="AR236" s="271" t="s">
        <v>1003</v>
      </c>
      <c r="AT236" s="271" t="s">
        <v>368</v>
      </c>
      <c r="AU236" s="271" t="s">
        <v>90</v>
      </c>
      <c r="AY236" s="53" t="s">
        <v>366</v>
      </c>
      <c r="BE236" s="179">
        <f t="shared" si="49"/>
        <v>0</v>
      </c>
      <c r="BF236" s="179">
        <f t="shared" si="50"/>
        <v>0</v>
      </c>
      <c r="BG236" s="179">
        <f t="shared" si="51"/>
        <v>0</v>
      </c>
      <c r="BH236" s="179">
        <f t="shared" si="52"/>
        <v>0</v>
      </c>
      <c r="BI236" s="179">
        <f t="shared" si="53"/>
        <v>0</v>
      </c>
      <c r="BJ236" s="53" t="s">
        <v>90</v>
      </c>
      <c r="BK236" s="179">
        <f t="shared" si="54"/>
        <v>0</v>
      </c>
      <c r="BL236" s="53" t="s">
        <v>1003</v>
      </c>
      <c r="BM236" s="271" t="s">
        <v>8471</v>
      </c>
    </row>
    <row r="237" spans="2:65" s="74" customFormat="1" ht="21.75" customHeight="1">
      <c r="B237" s="73"/>
      <c r="C237" s="260" t="s">
        <v>1369</v>
      </c>
      <c r="D237" s="260" t="s">
        <v>368</v>
      </c>
      <c r="E237" s="261" t="s">
        <v>8472</v>
      </c>
      <c r="F237" s="262" t="s">
        <v>8473</v>
      </c>
      <c r="G237" s="263" t="s">
        <v>265</v>
      </c>
      <c r="H237" s="264">
        <v>3</v>
      </c>
      <c r="I237" s="26"/>
      <c r="J237" s="266">
        <f t="shared" si="45"/>
        <v>0</v>
      </c>
      <c r="K237" s="267"/>
      <c r="L237" s="73"/>
      <c r="M237" s="27" t="s">
        <v>1</v>
      </c>
      <c r="N237" s="233" t="s">
        <v>43</v>
      </c>
      <c r="P237" s="269">
        <f t="shared" si="46"/>
        <v>0</v>
      </c>
      <c r="Q237" s="269">
        <v>0</v>
      </c>
      <c r="R237" s="269">
        <f t="shared" si="47"/>
        <v>0</v>
      </c>
      <c r="S237" s="269">
        <v>0</v>
      </c>
      <c r="T237" s="270">
        <f t="shared" si="48"/>
        <v>0</v>
      </c>
      <c r="AR237" s="271" t="s">
        <v>1003</v>
      </c>
      <c r="AT237" s="271" t="s">
        <v>368</v>
      </c>
      <c r="AU237" s="271" t="s">
        <v>90</v>
      </c>
      <c r="AY237" s="53" t="s">
        <v>366</v>
      </c>
      <c r="BE237" s="179">
        <f t="shared" si="49"/>
        <v>0</v>
      </c>
      <c r="BF237" s="179">
        <f t="shared" si="50"/>
        <v>0</v>
      </c>
      <c r="BG237" s="179">
        <f t="shared" si="51"/>
        <v>0</v>
      </c>
      <c r="BH237" s="179">
        <f t="shared" si="52"/>
        <v>0</v>
      </c>
      <c r="BI237" s="179">
        <f t="shared" si="53"/>
        <v>0</v>
      </c>
      <c r="BJ237" s="53" t="s">
        <v>90</v>
      </c>
      <c r="BK237" s="179">
        <f t="shared" si="54"/>
        <v>0</v>
      </c>
      <c r="BL237" s="53" t="s">
        <v>1003</v>
      </c>
      <c r="BM237" s="271" t="s">
        <v>8474</v>
      </c>
    </row>
    <row r="238" spans="2:65" s="74" customFormat="1" ht="24.2" customHeight="1">
      <c r="B238" s="73"/>
      <c r="C238" s="260" t="s">
        <v>1373</v>
      </c>
      <c r="D238" s="260" t="s">
        <v>368</v>
      </c>
      <c r="E238" s="261" t="s">
        <v>8475</v>
      </c>
      <c r="F238" s="262" t="s">
        <v>8476</v>
      </c>
      <c r="G238" s="263" t="s">
        <v>8477</v>
      </c>
      <c r="H238" s="264">
        <v>3</v>
      </c>
      <c r="I238" s="26"/>
      <c r="J238" s="266">
        <f t="shared" si="45"/>
        <v>0</v>
      </c>
      <c r="K238" s="267"/>
      <c r="L238" s="73"/>
      <c r="M238" s="27" t="s">
        <v>1</v>
      </c>
      <c r="N238" s="233" t="s">
        <v>43</v>
      </c>
      <c r="P238" s="269">
        <f t="shared" si="46"/>
        <v>0</v>
      </c>
      <c r="Q238" s="269">
        <v>0</v>
      </c>
      <c r="R238" s="269">
        <f t="shared" si="47"/>
        <v>0</v>
      </c>
      <c r="S238" s="269">
        <v>0</v>
      </c>
      <c r="T238" s="270">
        <f t="shared" si="48"/>
        <v>0</v>
      </c>
      <c r="AR238" s="271" t="s">
        <v>1003</v>
      </c>
      <c r="AT238" s="271" t="s">
        <v>368</v>
      </c>
      <c r="AU238" s="271" t="s">
        <v>90</v>
      </c>
      <c r="AY238" s="53" t="s">
        <v>366</v>
      </c>
      <c r="BE238" s="179">
        <f t="shared" si="49"/>
        <v>0</v>
      </c>
      <c r="BF238" s="179">
        <f t="shared" si="50"/>
        <v>0</v>
      </c>
      <c r="BG238" s="179">
        <f t="shared" si="51"/>
        <v>0</v>
      </c>
      <c r="BH238" s="179">
        <f t="shared" si="52"/>
        <v>0</v>
      </c>
      <c r="BI238" s="179">
        <f t="shared" si="53"/>
        <v>0</v>
      </c>
      <c r="BJ238" s="53" t="s">
        <v>90</v>
      </c>
      <c r="BK238" s="179">
        <f t="shared" si="54"/>
        <v>0</v>
      </c>
      <c r="BL238" s="53" t="s">
        <v>1003</v>
      </c>
      <c r="BM238" s="271" t="s">
        <v>8478</v>
      </c>
    </row>
    <row r="239" spans="2:65" s="74" customFormat="1" ht="21.75" customHeight="1">
      <c r="B239" s="73"/>
      <c r="C239" s="260" t="s">
        <v>1382</v>
      </c>
      <c r="D239" s="260" t="s">
        <v>368</v>
      </c>
      <c r="E239" s="261" t="s">
        <v>8479</v>
      </c>
      <c r="F239" s="262" t="s">
        <v>8480</v>
      </c>
      <c r="G239" s="263" t="s">
        <v>8477</v>
      </c>
      <c r="H239" s="264">
        <v>3</v>
      </c>
      <c r="I239" s="26"/>
      <c r="J239" s="266">
        <f t="shared" si="45"/>
        <v>0</v>
      </c>
      <c r="K239" s="267"/>
      <c r="L239" s="73"/>
      <c r="M239" s="27" t="s">
        <v>1</v>
      </c>
      <c r="N239" s="233" t="s">
        <v>43</v>
      </c>
      <c r="P239" s="269">
        <f t="shared" si="46"/>
        <v>0</v>
      </c>
      <c r="Q239" s="269">
        <v>4.0000000000000003E-5</v>
      </c>
      <c r="R239" s="269">
        <f t="shared" si="47"/>
        <v>1.2000000000000002E-4</v>
      </c>
      <c r="S239" s="269">
        <v>0</v>
      </c>
      <c r="T239" s="270">
        <f t="shared" si="48"/>
        <v>0</v>
      </c>
      <c r="AR239" s="271" t="s">
        <v>1003</v>
      </c>
      <c r="AT239" s="271" t="s">
        <v>368</v>
      </c>
      <c r="AU239" s="271" t="s">
        <v>90</v>
      </c>
      <c r="AY239" s="53" t="s">
        <v>366</v>
      </c>
      <c r="BE239" s="179">
        <f t="shared" si="49"/>
        <v>0</v>
      </c>
      <c r="BF239" s="179">
        <f t="shared" si="50"/>
        <v>0</v>
      </c>
      <c r="BG239" s="179">
        <f t="shared" si="51"/>
        <v>0</v>
      </c>
      <c r="BH239" s="179">
        <f t="shared" si="52"/>
        <v>0</v>
      </c>
      <c r="BI239" s="179">
        <f t="shared" si="53"/>
        <v>0</v>
      </c>
      <c r="BJ239" s="53" t="s">
        <v>90</v>
      </c>
      <c r="BK239" s="179">
        <f t="shared" si="54"/>
        <v>0</v>
      </c>
      <c r="BL239" s="53" t="s">
        <v>1003</v>
      </c>
      <c r="BM239" s="271" t="s">
        <v>8481</v>
      </c>
    </row>
    <row r="240" spans="2:65" s="74" customFormat="1" ht="21.75" customHeight="1">
      <c r="B240" s="73"/>
      <c r="C240" s="260" t="s">
        <v>1386</v>
      </c>
      <c r="D240" s="260" t="s">
        <v>368</v>
      </c>
      <c r="E240" s="261" t="s">
        <v>8482</v>
      </c>
      <c r="F240" s="262" t="s">
        <v>8483</v>
      </c>
      <c r="G240" s="263" t="s">
        <v>265</v>
      </c>
      <c r="H240" s="264">
        <v>131.6</v>
      </c>
      <c r="I240" s="26"/>
      <c r="J240" s="266">
        <f t="shared" si="45"/>
        <v>0</v>
      </c>
      <c r="K240" s="267"/>
      <c r="L240" s="73"/>
      <c r="M240" s="27" t="s">
        <v>1</v>
      </c>
      <c r="N240" s="233" t="s">
        <v>43</v>
      </c>
      <c r="P240" s="269">
        <f t="shared" si="46"/>
        <v>0</v>
      </c>
      <c r="Q240" s="269">
        <v>1.2999999999999999E-4</v>
      </c>
      <c r="R240" s="269">
        <f t="shared" si="47"/>
        <v>1.7107999999999998E-2</v>
      </c>
      <c r="S240" s="269">
        <v>0</v>
      </c>
      <c r="T240" s="270">
        <f t="shared" si="48"/>
        <v>0</v>
      </c>
      <c r="AR240" s="271" t="s">
        <v>1003</v>
      </c>
      <c r="AT240" s="271" t="s">
        <v>368</v>
      </c>
      <c r="AU240" s="271" t="s">
        <v>90</v>
      </c>
      <c r="AY240" s="53" t="s">
        <v>366</v>
      </c>
      <c r="BE240" s="179">
        <f t="shared" si="49"/>
        <v>0</v>
      </c>
      <c r="BF240" s="179">
        <f t="shared" si="50"/>
        <v>0</v>
      </c>
      <c r="BG240" s="179">
        <f t="shared" si="51"/>
        <v>0</v>
      </c>
      <c r="BH240" s="179">
        <f t="shared" si="52"/>
        <v>0</v>
      </c>
      <c r="BI240" s="179">
        <f t="shared" si="53"/>
        <v>0</v>
      </c>
      <c r="BJ240" s="53" t="s">
        <v>90</v>
      </c>
      <c r="BK240" s="179">
        <f t="shared" si="54"/>
        <v>0</v>
      </c>
      <c r="BL240" s="53" t="s">
        <v>1003</v>
      </c>
      <c r="BM240" s="271" t="s">
        <v>8484</v>
      </c>
    </row>
    <row r="241" spans="2:65" s="74" customFormat="1" ht="16.5" customHeight="1">
      <c r="B241" s="73"/>
      <c r="C241" s="260" t="s">
        <v>219</v>
      </c>
      <c r="D241" s="260" t="s">
        <v>368</v>
      </c>
      <c r="E241" s="261" t="s">
        <v>8485</v>
      </c>
      <c r="F241" s="262" t="s">
        <v>8486</v>
      </c>
      <c r="G241" s="263" t="s">
        <v>265</v>
      </c>
      <c r="H241" s="264">
        <v>131.6</v>
      </c>
      <c r="I241" s="26"/>
      <c r="J241" s="266">
        <f t="shared" si="45"/>
        <v>0</v>
      </c>
      <c r="K241" s="267"/>
      <c r="L241" s="73"/>
      <c r="M241" s="27" t="s">
        <v>1</v>
      </c>
      <c r="N241" s="233" t="s">
        <v>43</v>
      </c>
      <c r="P241" s="269">
        <f t="shared" si="46"/>
        <v>0</v>
      </c>
      <c r="Q241" s="269">
        <v>0</v>
      </c>
      <c r="R241" s="269">
        <f t="shared" si="47"/>
        <v>0</v>
      </c>
      <c r="S241" s="269">
        <v>0</v>
      </c>
      <c r="T241" s="270">
        <f t="shared" si="48"/>
        <v>0</v>
      </c>
      <c r="AR241" s="271" t="s">
        <v>1003</v>
      </c>
      <c r="AT241" s="271" t="s">
        <v>368</v>
      </c>
      <c r="AU241" s="271" t="s">
        <v>90</v>
      </c>
      <c r="AY241" s="53" t="s">
        <v>366</v>
      </c>
      <c r="BE241" s="179">
        <f t="shared" si="49"/>
        <v>0</v>
      </c>
      <c r="BF241" s="179">
        <f t="shared" si="50"/>
        <v>0</v>
      </c>
      <c r="BG241" s="179">
        <f t="shared" si="51"/>
        <v>0</v>
      </c>
      <c r="BH241" s="179">
        <f t="shared" si="52"/>
        <v>0</v>
      </c>
      <c r="BI241" s="179">
        <f t="shared" si="53"/>
        <v>0</v>
      </c>
      <c r="BJ241" s="53" t="s">
        <v>90</v>
      </c>
      <c r="BK241" s="179">
        <f t="shared" si="54"/>
        <v>0</v>
      </c>
      <c r="BL241" s="53" t="s">
        <v>1003</v>
      </c>
      <c r="BM241" s="271" t="s">
        <v>8487</v>
      </c>
    </row>
    <row r="242" spans="2:65" s="74" customFormat="1" ht="16.5" customHeight="1">
      <c r="B242" s="73"/>
      <c r="C242" s="260" t="s">
        <v>1396</v>
      </c>
      <c r="D242" s="260" t="s">
        <v>368</v>
      </c>
      <c r="E242" s="261" t="s">
        <v>8488</v>
      </c>
      <c r="F242" s="262" t="s">
        <v>8489</v>
      </c>
      <c r="G242" s="263" t="s">
        <v>7995</v>
      </c>
      <c r="H242" s="264">
        <v>10</v>
      </c>
      <c r="I242" s="26"/>
      <c r="J242" s="266">
        <f t="shared" si="45"/>
        <v>0</v>
      </c>
      <c r="K242" s="267"/>
      <c r="L242" s="73"/>
      <c r="M242" s="27" t="s">
        <v>1</v>
      </c>
      <c r="N242" s="233" t="s">
        <v>43</v>
      </c>
      <c r="P242" s="269">
        <f t="shared" si="46"/>
        <v>0</v>
      </c>
      <c r="Q242" s="269">
        <v>1.14E-3</v>
      </c>
      <c r="R242" s="269">
        <f t="shared" si="47"/>
        <v>1.14E-2</v>
      </c>
      <c r="S242" s="269">
        <v>0</v>
      </c>
      <c r="T242" s="270">
        <f t="shared" si="48"/>
        <v>0</v>
      </c>
      <c r="AR242" s="271" t="s">
        <v>1003</v>
      </c>
      <c r="AT242" s="271" t="s">
        <v>368</v>
      </c>
      <c r="AU242" s="271" t="s">
        <v>90</v>
      </c>
      <c r="AY242" s="53" t="s">
        <v>366</v>
      </c>
      <c r="BE242" s="179">
        <f t="shared" si="49"/>
        <v>0</v>
      </c>
      <c r="BF242" s="179">
        <f t="shared" si="50"/>
        <v>0</v>
      </c>
      <c r="BG242" s="179">
        <f t="shared" si="51"/>
        <v>0</v>
      </c>
      <c r="BH242" s="179">
        <f t="shared" si="52"/>
        <v>0</v>
      </c>
      <c r="BI242" s="179">
        <f t="shared" si="53"/>
        <v>0</v>
      </c>
      <c r="BJ242" s="53" t="s">
        <v>90</v>
      </c>
      <c r="BK242" s="179">
        <f t="shared" si="54"/>
        <v>0</v>
      </c>
      <c r="BL242" s="53" t="s">
        <v>1003</v>
      </c>
      <c r="BM242" s="271" t="s">
        <v>8490</v>
      </c>
    </row>
    <row r="243" spans="2:65" s="74" customFormat="1" ht="24.2" customHeight="1">
      <c r="B243" s="73"/>
      <c r="C243" s="300" t="s">
        <v>1401</v>
      </c>
      <c r="D243" s="300" t="s">
        <v>621</v>
      </c>
      <c r="E243" s="301" t="s">
        <v>8491</v>
      </c>
      <c r="F243" s="302" t="s">
        <v>8492</v>
      </c>
      <c r="G243" s="303" t="s">
        <v>630</v>
      </c>
      <c r="H243" s="304">
        <v>4</v>
      </c>
      <c r="I243" s="28"/>
      <c r="J243" s="306">
        <f t="shared" si="45"/>
        <v>0</v>
      </c>
      <c r="K243" s="307"/>
      <c r="L243" s="308"/>
      <c r="M243" s="29" t="s">
        <v>1</v>
      </c>
      <c r="N243" s="310" t="s">
        <v>43</v>
      </c>
      <c r="P243" s="269">
        <f t="shared" si="46"/>
        <v>0</v>
      </c>
      <c r="Q243" s="269">
        <v>0</v>
      </c>
      <c r="R243" s="269">
        <f t="shared" si="47"/>
        <v>0</v>
      </c>
      <c r="S243" s="269">
        <v>0</v>
      </c>
      <c r="T243" s="270">
        <f t="shared" si="48"/>
        <v>0</v>
      </c>
      <c r="AR243" s="271" t="s">
        <v>3401</v>
      </c>
      <c r="AT243" s="271" t="s">
        <v>621</v>
      </c>
      <c r="AU243" s="271" t="s">
        <v>90</v>
      </c>
      <c r="AY243" s="53" t="s">
        <v>366</v>
      </c>
      <c r="BE243" s="179">
        <f t="shared" si="49"/>
        <v>0</v>
      </c>
      <c r="BF243" s="179">
        <f t="shared" si="50"/>
        <v>0</v>
      </c>
      <c r="BG243" s="179">
        <f t="shared" si="51"/>
        <v>0</v>
      </c>
      <c r="BH243" s="179">
        <f t="shared" si="52"/>
        <v>0</v>
      </c>
      <c r="BI243" s="179">
        <f t="shared" si="53"/>
        <v>0</v>
      </c>
      <c r="BJ243" s="53" t="s">
        <v>90</v>
      </c>
      <c r="BK243" s="179">
        <f t="shared" si="54"/>
        <v>0</v>
      </c>
      <c r="BL243" s="53" t="s">
        <v>1003</v>
      </c>
      <c r="BM243" s="271" t="s">
        <v>8493</v>
      </c>
    </row>
    <row r="244" spans="2:65" s="74" customFormat="1" ht="24.2" customHeight="1">
      <c r="B244" s="73"/>
      <c r="C244" s="300" t="s">
        <v>1405</v>
      </c>
      <c r="D244" s="300" t="s">
        <v>621</v>
      </c>
      <c r="E244" s="301" t="s">
        <v>8494</v>
      </c>
      <c r="F244" s="302" t="s">
        <v>8495</v>
      </c>
      <c r="G244" s="303" t="s">
        <v>630</v>
      </c>
      <c r="H244" s="304">
        <v>2</v>
      </c>
      <c r="I244" s="28"/>
      <c r="J244" s="306">
        <f t="shared" si="45"/>
        <v>0</v>
      </c>
      <c r="K244" s="307"/>
      <c r="L244" s="308"/>
      <c r="M244" s="29" t="s">
        <v>1</v>
      </c>
      <c r="N244" s="310" t="s">
        <v>43</v>
      </c>
      <c r="P244" s="269">
        <f t="shared" si="46"/>
        <v>0</v>
      </c>
      <c r="Q244" s="269">
        <v>0</v>
      </c>
      <c r="R244" s="269">
        <f t="shared" si="47"/>
        <v>0</v>
      </c>
      <c r="S244" s="269">
        <v>0</v>
      </c>
      <c r="T244" s="270">
        <f t="shared" si="48"/>
        <v>0</v>
      </c>
      <c r="AR244" s="271" t="s">
        <v>3401</v>
      </c>
      <c r="AT244" s="271" t="s">
        <v>621</v>
      </c>
      <c r="AU244" s="271" t="s">
        <v>90</v>
      </c>
      <c r="AY244" s="53" t="s">
        <v>366</v>
      </c>
      <c r="BE244" s="179">
        <f t="shared" si="49"/>
        <v>0</v>
      </c>
      <c r="BF244" s="179">
        <f t="shared" si="50"/>
        <v>0</v>
      </c>
      <c r="BG244" s="179">
        <f t="shared" si="51"/>
        <v>0</v>
      </c>
      <c r="BH244" s="179">
        <f t="shared" si="52"/>
        <v>0</v>
      </c>
      <c r="BI244" s="179">
        <f t="shared" si="53"/>
        <v>0</v>
      </c>
      <c r="BJ244" s="53" t="s">
        <v>90</v>
      </c>
      <c r="BK244" s="179">
        <f t="shared" si="54"/>
        <v>0</v>
      </c>
      <c r="BL244" s="53" t="s">
        <v>1003</v>
      </c>
      <c r="BM244" s="271" t="s">
        <v>8496</v>
      </c>
    </row>
    <row r="245" spans="2:65" s="74" customFormat="1" ht="24.2" customHeight="1">
      <c r="B245" s="73"/>
      <c r="C245" s="300" t="s">
        <v>1410</v>
      </c>
      <c r="D245" s="300" t="s">
        <v>621</v>
      </c>
      <c r="E245" s="301" t="s">
        <v>8497</v>
      </c>
      <c r="F245" s="302" t="s">
        <v>8498</v>
      </c>
      <c r="G245" s="303" t="s">
        <v>630</v>
      </c>
      <c r="H245" s="304">
        <v>2</v>
      </c>
      <c r="I245" s="28"/>
      <c r="J245" s="306">
        <f t="shared" si="45"/>
        <v>0</v>
      </c>
      <c r="K245" s="307"/>
      <c r="L245" s="308"/>
      <c r="M245" s="29" t="s">
        <v>1</v>
      </c>
      <c r="N245" s="310" t="s">
        <v>43</v>
      </c>
      <c r="P245" s="269">
        <f t="shared" si="46"/>
        <v>0</v>
      </c>
      <c r="Q245" s="269">
        <v>0</v>
      </c>
      <c r="R245" s="269">
        <f t="shared" si="47"/>
        <v>0</v>
      </c>
      <c r="S245" s="269">
        <v>0</v>
      </c>
      <c r="T245" s="270">
        <f t="shared" si="48"/>
        <v>0</v>
      </c>
      <c r="AR245" s="271" t="s">
        <v>3401</v>
      </c>
      <c r="AT245" s="271" t="s">
        <v>621</v>
      </c>
      <c r="AU245" s="271" t="s">
        <v>90</v>
      </c>
      <c r="AY245" s="53" t="s">
        <v>366</v>
      </c>
      <c r="BE245" s="179">
        <f t="shared" si="49"/>
        <v>0</v>
      </c>
      <c r="BF245" s="179">
        <f t="shared" si="50"/>
        <v>0</v>
      </c>
      <c r="BG245" s="179">
        <f t="shared" si="51"/>
        <v>0</v>
      </c>
      <c r="BH245" s="179">
        <f t="shared" si="52"/>
        <v>0</v>
      </c>
      <c r="BI245" s="179">
        <f t="shared" si="53"/>
        <v>0</v>
      </c>
      <c r="BJ245" s="53" t="s">
        <v>90</v>
      </c>
      <c r="BK245" s="179">
        <f t="shared" si="54"/>
        <v>0</v>
      </c>
      <c r="BL245" s="53" t="s">
        <v>1003</v>
      </c>
      <c r="BM245" s="271" t="s">
        <v>8499</v>
      </c>
    </row>
    <row r="246" spans="2:65" s="74" customFormat="1" ht="24.2" customHeight="1">
      <c r="B246" s="73"/>
      <c r="C246" s="300" t="s">
        <v>1418</v>
      </c>
      <c r="D246" s="300" t="s">
        <v>621</v>
      </c>
      <c r="E246" s="301" t="s">
        <v>8500</v>
      </c>
      <c r="F246" s="302" t="s">
        <v>8501</v>
      </c>
      <c r="G246" s="303" t="s">
        <v>630</v>
      </c>
      <c r="H246" s="304">
        <v>2</v>
      </c>
      <c r="I246" s="28"/>
      <c r="J246" s="306">
        <f t="shared" si="45"/>
        <v>0</v>
      </c>
      <c r="K246" s="307"/>
      <c r="L246" s="308"/>
      <c r="M246" s="29" t="s">
        <v>1</v>
      </c>
      <c r="N246" s="310" t="s">
        <v>43</v>
      </c>
      <c r="P246" s="269">
        <f t="shared" si="46"/>
        <v>0</v>
      </c>
      <c r="Q246" s="269">
        <v>0</v>
      </c>
      <c r="R246" s="269">
        <f t="shared" si="47"/>
        <v>0</v>
      </c>
      <c r="S246" s="269">
        <v>0</v>
      </c>
      <c r="T246" s="270">
        <f t="shared" si="48"/>
        <v>0</v>
      </c>
      <c r="AR246" s="271" t="s">
        <v>3401</v>
      </c>
      <c r="AT246" s="271" t="s">
        <v>621</v>
      </c>
      <c r="AU246" s="271" t="s">
        <v>90</v>
      </c>
      <c r="AY246" s="53" t="s">
        <v>366</v>
      </c>
      <c r="BE246" s="179">
        <f t="shared" si="49"/>
        <v>0</v>
      </c>
      <c r="BF246" s="179">
        <f t="shared" si="50"/>
        <v>0</v>
      </c>
      <c r="BG246" s="179">
        <f t="shared" si="51"/>
        <v>0</v>
      </c>
      <c r="BH246" s="179">
        <f t="shared" si="52"/>
        <v>0</v>
      </c>
      <c r="BI246" s="179">
        <f t="shared" si="53"/>
        <v>0</v>
      </c>
      <c r="BJ246" s="53" t="s">
        <v>90</v>
      </c>
      <c r="BK246" s="179">
        <f t="shared" si="54"/>
        <v>0</v>
      </c>
      <c r="BL246" s="53" t="s">
        <v>1003</v>
      </c>
      <c r="BM246" s="271" t="s">
        <v>8502</v>
      </c>
    </row>
    <row r="247" spans="2:65" s="74" customFormat="1" ht="24.2" customHeight="1">
      <c r="B247" s="73"/>
      <c r="C247" s="260" t="s">
        <v>1425</v>
      </c>
      <c r="D247" s="260" t="s">
        <v>368</v>
      </c>
      <c r="E247" s="261" t="s">
        <v>8503</v>
      </c>
      <c r="F247" s="262" t="s">
        <v>8504</v>
      </c>
      <c r="G247" s="263" t="s">
        <v>630</v>
      </c>
      <c r="H247" s="264">
        <v>2</v>
      </c>
      <c r="I247" s="26"/>
      <c r="J247" s="266">
        <f t="shared" si="45"/>
        <v>0</v>
      </c>
      <c r="K247" s="267"/>
      <c r="L247" s="73"/>
      <c r="M247" s="27" t="s">
        <v>1</v>
      </c>
      <c r="N247" s="233" t="s">
        <v>43</v>
      </c>
      <c r="P247" s="269">
        <f t="shared" si="46"/>
        <v>0</v>
      </c>
      <c r="Q247" s="269">
        <v>0</v>
      </c>
      <c r="R247" s="269">
        <f t="shared" si="47"/>
        <v>0</v>
      </c>
      <c r="S247" s="269">
        <v>0</v>
      </c>
      <c r="T247" s="270">
        <f t="shared" si="48"/>
        <v>0</v>
      </c>
      <c r="AR247" s="271" t="s">
        <v>1003</v>
      </c>
      <c r="AT247" s="271" t="s">
        <v>368</v>
      </c>
      <c r="AU247" s="271" t="s">
        <v>90</v>
      </c>
      <c r="AY247" s="53" t="s">
        <v>366</v>
      </c>
      <c r="BE247" s="179">
        <f t="shared" si="49"/>
        <v>0</v>
      </c>
      <c r="BF247" s="179">
        <f t="shared" si="50"/>
        <v>0</v>
      </c>
      <c r="BG247" s="179">
        <f t="shared" si="51"/>
        <v>0</v>
      </c>
      <c r="BH247" s="179">
        <f t="shared" si="52"/>
        <v>0</v>
      </c>
      <c r="BI247" s="179">
        <f t="shared" si="53"/>
        <v>0</v>
      </c>
      <c r="BJ247" s="53" t="s">
        <v>90</v>
      </c>
      <c r="BK247" s="179">
        <f t="shared" si="54"/>
        <v>0</v>
      </c>
      <c r="BL247" s="53" t="s">
        <v>1003</v>
      </c>
      <c r="BM247" s="271" t="s">
        <v>8505</v>
      </c>
    </row>
    <row r="248" spans="2:65" s="74" customFormat="1" ht="21.75" customHeight="1">
      <c r="B248" s="73"/>
      <c r="C248" s="300" t="s">
        <v>1430</v>
      </c>
      <c r="D248" s="300" t="s">
        <v>621</v>
      </c>
      <c r="E248" s="301" t="s">
        <v>8506</v>
      </c>
      <c r="F248" s="302" t="s">
        <v>8507</v>
      </c>
      <c r="G248" s="303" t="s">
        <v>630</v>
      </c>
      <c r="H248" s="304">
        <v>2</v>
      </c>
      <c r="I248" s="28"/>
      <c r="J248" s="306">
        <f t="shared" si="45"/>
        <v>0</v>
      </c>
      <c r="K248" s="307"/>
      <c r="L248" s="308"/>
      <c r="M248" s="29" t="s">
        <v>1</v>
      </c>
      <c r="N248" s="310" t="s">
        <v>43</v>
      </c>
      <c r="P248" s="269">
        <f t="shared" si="46"/>
        <v>0</v>
      </c>
      <c r="Q248" s="269">
        <v>7.5000000000000002E-4</v>
      </c>
      <c r="R248" s="269">
        <f t="shared" si="47"/>
        <v>1.5E-3</v>
      </c>
      <c r="S248" s="269">
        <v>0</v>
      </c>
      <c r="T248" s="270">
        <f t="shared" si="48"/>
        <v>0</v>
      </c>
      <c r="AR248" s="271" t="s">
        <v>3401</v>
      </c>
      <c r="AT248" s="271" t="s">
        <v>621</v>
      </c>
      <c r="AU248" s="271" t="s">
        <v>90</v>
      </c>
      <c r="AY248" s="53" t="s">
        <v>366</v>
      </c>
      <c r="BE248" s="179">
        <f t="shared" si="49"/>
        <v>0</v>
      </c>
      <c r="BF248" s="179">
        <f t="shared" si="50"/>
        <v>0</v>
      </c>
      <c r="BG248" s="179">
        <f t="shared" si="51"/>
        <v>0</v>
      </c>
      <c r="BH248" s="179">
        <f t="shared" si="52"/>
        <v>0</v>
      </c>
      <c r="BI248" s="179">
        <f t="shared" si="53"/>
        <v>0</v>
      </c>
      <c r="BJ248" s="53" t="s">
        <v>90</v>
      </c>
      <c r="BK248" s="179">
        <f t="shared" si="54"/>
        <v>0</v>
      </c>
      <c r="BL248" s="53" t="s">
        <v>1003</v>
      </c>
      <c r="BM248" s="271" t="s">
        <v>8508</v>
      </c>
    </row>
    <row r="249" spans="2:65" s="249" customFormat="1" ht="25.9" customHeight="1">
      <c r="B249" s="248"/>
      <c r="D249" s="250" t="s">
        <v>76</v>
      </c>
      <c r="E249" s="251" t="s">
        <v>8221</v>
      </c>
      <c r="F249" s="251" t="s">
        <v>8222</v>
      </c>
      <c r="J249" s="252">
        <f>BK249</f>
        <v>0</v>
      </c>
      <c r="L249" s="248"/>
      <c r="M249" s="253"/>
      <c r="P249" s="254">
        <f>SUM(P250:P251)</f>
        <v>0</v>
      </c>
      <c r="R249" s="254">
        <f>SUM(R250:R251)</f>
        <v>0</v>
      </c>
      <c r="T249" s="255">
        <f>SUM(T250:T251)</f>
        <v>0</v>
      </c>
      <c r="AR249" s="250" t="s">
        <v>371</v>
      </c>
      <c r="AT249" s="256" t="s">
        <v>76</v>
      </c>
      <c r="AU249" s="256" t="s">
        <v>77</v>
      </c>
      <c r="AY249" s="250" t="s">
        <v>366</v>
      </c>
      <c r="BK249" s="257">
        <f>SUM(BK250:BK251)</f>
        <v>0</v>
      </c>
    </row>
    <row r="250" spans="2:65" s="74" customFormat="1" ht="37.9" customHeight="1">
      <c r="B250" s="73"/>
      <c r="C250" s="260" t="s">
        <v>1437</v>
      </c>
      <c r="D250" s="260" t="s">
        <v>368</v>
      </c>
      <c r="E250" s="261" t="s">
        <v>8509</v>
      </c>
      <c r="F250" s="262" t="s">
        <v>8510</v>
      </c>
      <c r="G250" s="263" t="s">
        <v>4001</v>
      </c>
      <c r="H250" s="264">
        <v>18</v>
      </c>
      <c r="I250" s="26"/>
      <c r="J250" s="266">
        <f>ROUND(I250*H250,2)</f>
        <v>0</v>
      </c>
      <c r="K250" s="267"/>
      <c r="L250" s="73"/>
      <c r="M250" s="27" t="s">
        <v>1</v>
      </c>
      <c r="N250" s="233" t="s">
        <v>43</v>
      </c>
      <c r="P250" s="269">
        <f>O250*H250</f>
        <v>0</v>
      </c>
      <c r="Q250" s="269">
        <v>0</v>
      </c>
      <c r="R250" s="269">
        <f>Q250*H250</f>
        <v>0</v>
      </c>
      <c r="S250" s="269">
        <v>0</v>
      </c>
      <c r="T250" s="270">
        <f>S250*H250</f>
        <v>0</v>
      </c>
      <c r="AR250" s="271" t="s">
        <v>5298</v>
      </c>
      <c r="AT250" s="271" t="s">
        <v>368</v>
      </c>
      <c r="AU250" s="271" t="s">
        <v>84</v>
      </c>
      <c r="AY250" s="53" t="s">
        <v>366</v>
      </c>
      <c r="BE250" s="179">
        <f>IF(N250="základná",J250,0)</f>
        <v>0</v>
      </c>
      <c r="BF250" s="179">
        <f>IF(N250="znížená",J250,0)</f>
        <v>0</v>
      </c>
      <c r="BG250" s="179">
        <f>IF(N250="zákl. prenesená",J250,0)</f>
        <v>0</v>
      </c>
      <c r="BH250" s="179">
        <f>IF(N250="zníž. prenesená",J250,0)</f>
        <v>0</v>
      </c>
      <c r="BI250" s="179">
        <f>IF(N250="nulová",J250,0)</f>
        <v>0</v>
      </c>
      <c r="BJ250" s="53" t="s">
        <v>90</v>
      </c>
      <c r="BK250" s="179">
        <f>ROUND(I250*H250,2)</f>
        <v>0</v>
      </c>
      <c r="BL250" s="53" t="s">
        <v>5298</v>
      </c>
      <c r="BM250" s="271" t="s">
        <v>8511</v>
      </c>
    </row>
    <row r="251" spans="2:65" s="74" customFormat="1" ht="16.5" customHeight="1">
      <c r="B251" s="73"/>
      <c r="C251" s="260" t="s">
        <v>1442</v>
      </c>
      <c r="D251" s="260" t="s">
        <v>368</v>
      </c>
      <c r="E251" s="261" t="s">
        <v>8512</v>
      </c>
      <c r="F251" s="262" t="s">
        <v>8513</v>
      </c>
      <c r="G251" s="263" t="s">
        <v>630</v>
      </c>
      <c r="H251" s="264">
        <v>1</v>
      </c>
      <c r="I251" s="26"/>
      <c r="J251" s="266">
        <f>ROUND(I251*H251,2)</f>
        <v>0</v>
      </c>
      <c r="K251" s="267"/>
      <c r="L251" s="73"/>
      <c r="M251" s="31" t="s">
        <v>1</v>
      </c>
      <c r="N251" s="322" t="s">
        <v>43</v>
      </c>
      <c r="O251" s="323"/>
      <c r="P251" s="324">
        <f>O251*H251</f>
        <v>0</v>
      </c>
      <c r="Q251" s="324">
        <v>0</v>
      </c>
      <c r="R251" s="324">
        <f>Q251*H251</f>
        <v>0</v>
      </c>
      <c r="S251" s="324">
        <v>0</v>
      </c>
      <c r="T251" s="325">
        <f>S251*H251</f>
        <v>0</v>
      </c>
      <c r="AR251" s="271" t="s">
        <v>5298</v>
      </c>
      <c r="AT251" s="271" t="s">
        <v>368</v>
      </c>
      <c r="AU251" s="271" t="s">
        <v>84</v>
      </c>
      <c r="AY251" s="53" t="s">
        <v>366</v>
      </c>
      <c r="BE251" s="179">
        <f>IF(N251="základná",J251,0)</f>
        <v>0</v>
      </c>
      <c r="BF251" s="179">
        <f>IF(N251="znížená",J251,0)</f>
        <v>0</v>
      </c>
      <c r="BG251" s="179">
        <f>IF(N251="zákl. prenesená",J251,0)</f>
        <v>0</v>
      </c>
      <c r="BH251" s="179">
        <f>IF(N251="zníž. prenesená",J251,0)</f>
        <v>0</v>
      </c>
      <c r="BI251" s="179">
        <f>IF(N251="nulová",J251,0)</f>
        <v>0</v>
      </c>
      <c r="BJ251" s="53" t="s">
        <v>90</v>
      </c>
      <c r="BK251" s="179">
        <f>ROUND(I251*H251,2)</f>
        <v>0</v>
      </c>
      <c r="BL251" s="53" t="s">
        <v>5298</v>
      </c>
      <c r="BM251" s="271" t="s">
        <v>8514</v>
      </c>
    </row>
    <row r="252" spans="2:65" s="74" customFormat="1" ht="6.95" customHeight="1">
      <c r="B252" s="103"/>
      <c r="C252" s="104"/>
      <c r="D252" s="104"/>
      <c r="E252" s="104"/>
      <c r="F252" s="104"/>
      <c r="G252" s="104"/>
      <c r="H252" s="104"/>
      <c r="I252" s="104"/>
      <c r="J252" s="104"/>
      <c r="K252" s="104"/>
      <c r="L252" s="73"/>
    </row>
  </sheetData>
  <sheetProtection algorithmName="SHA-512" hashValue="qmrvyx+jdatIpvVr0Z9rXUC3cKYUYwnZf+ikF0SU57ZRO/DuvDcDDaIiWklj7r/4zAdEA2r7yVVaun7k/ujnwg==" saltValue="laOsgiisK2Qp2SsrV1RmTA==" spinCount="100000" sheet="1" objects="1" scenarios="1" selectLockedCells="1"/>
  <autoFilter ref="C141:K251" xr:uid="{00000000-0009-0000-0000-000005000000}"/>
  <mergeCells count="17">
    <mergeCell ref="E9:H9"/>
    <mergeCell ref="E11:H11"/>
    <mergeCell ref="E20:H20"/>
    <mergeCell ref="E29:H29"/>
    <mergeCell ref="E134:H134"/>
    <mergeCell ref="L2:V2"/>
    <mergeCell ref="D116:F116"/>
    <mergeCell ref="D117:F117"/>
    <mergeCell ref="D118:F118"/>
    <mergeCell ref="E130:H130"/>
    <mergeCell ref="E132:H132"/>
    <mergeCell ref="E85:H85"/>
    <mergeCell ref="E87:H87"/>
    <mergeCell ref="E89:H89"/>
    <mergeCell ref="D114:F114"/>
    <mergeCell ref="D115:F11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B2:BM478"/>
  <sheetViews>
    <sheetView showGridLines="0" topLeftCell="A8" workbookViewId="0">
      <selection activeCell="J19" sqref="J19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106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164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8515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68" t="str">
        <f>'Rekapitulácia stavby'!AN13</f>
        <v>Vyplň údaj</v>
      </c>
      <c r="L19" s="73"/>
    </row>
    <row r="20" spans="2:12" s="74" customFormat="1" ht="18" customHeight="1">
      <c r="B20" s="73"/>
      <c r="E20" s="199" t="str">
        <f>'Rekapitulácia stavby'!E14</f>
        <v>Vyplň údaj</v>
      </c>
      <c r="F20" s="61"/>
      <c r="G20" s="61"/>
      <c r="H20" s="61"/>
      <c r="I20" s="66" t="s">
        <v>26</v>
      </c>
      <c r="J20" s="68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J107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ROUND((SUM(BE107:BE114) + SUM(BE136:BE477)),  2)</f>
        <v>0</v>
      </c>
      <c r="G37" s="209"/>
      <c r="H37" s="209"/>
      <c r="I37" s="210">
        <v>0.2</v>
      </c>
      <c r="J37" s="208">
        <f>ROUND(((SUM(BE107:BE114) + SUM(BE136:BE477))*I37),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ROUND((SUM(BF107:BF114) + SUM(BF136:BF477)),  2)</f>
        <v>0</v>
      </c>
      <c r="G38" s="209"/>
      <c r="H38" s="209"/>
      <c r="I38" s="210">
        <v>0.2</v>
      </c>
      <c r="J38" s="208">
        <f>ROUND(((SUM(BF107:BF114) + SUM(BF136:BF477))*I38),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ROUND((SUM(BG107:BG114) + SUM(BG136:BG477)),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ROUND((SUM(BH107:BH114) + SUM(BH136:BH477)),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ROUND((SUM(BI107:BI114) + SUM(BI136:BI477)),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164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E09.1 - Elektroinštalácie NN / E10.1 Elektroinštalácie SLP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62" s="74" customFormat="1" ht="10.35" customHeight="1">
      <c r="B97" s="73"/>
      <c r="L97" s="73"/>
    </row>
    <row r="98" spans="2:62" s="74" customFormat="1" ht="22.9" customHeight="1">
      <c r="B98" s="73"/>
      <c r="C98" s="222" t="s">
        <v>308</v>
      </c>
      <c r="J98" s="205">
        <f>J136</f>
        <v>0</v>
      </c>
      <c r="L98" s="73"/>
      <c r="AU98" s="53" t="s">
        <v>309</v>
      </c>
    </row>
    <row r="99" spans="2:62" s="224" customFormat="1" ht="24.95" customHeight="1">
      <c r="B99" s="223"/>
      <c r="D99" s="225" t="s">
        <v>8516</v>
      </c>
      <c r="E99" s="226"/>
      <c r="F99" s="226"/>
      <c r="G99" s="226"/>
      <c r="H99" s="226"/>
      <c r="I99" s="226"/>
      <c r="J99" s="227">
        <f>J137</f>
        <v>0</v>
      </c>
      <c r="L99" s="223"/>
    </row>
    <row r="100" spans="2:62" s="224" customFormat="1" ht="24.95" customHeight="1">
      <c r="B100" s="223"/>
      <c r="D100" s="225" t="s">
        <v>8517</v>
      </c>
      <c r="E100" s="226"/>
      <c r="F100" s="226"/>
      <c r="G100" s="226"/>
      <c r="H100" s="226"/>
      <c r="I100" s="226"/>
      <c r="J100" s="227">
        <f>J253</f>
        <v>0</v>
      </c>
      <c r="L100" s="223"/>
    </row>
    <row r="101" spans="2:62" s="224" customFormat="1" ht="24.95" customHeight="1">
      <c r="B101" s="223"/>
      <c r="D101" s="225" t="s">
        <v>8518</v>
      </c>
      <c r="E101" s="226"/>
      <c r="F101" s="226"/>
      <c r="G101" s="226"/>
      <c r="H101" s="226"/>
      <c r="I101" s="226"/>
      <c r="J101" s="227">
        <f>J272</f>
        <v>0</v>
      </c>
      <c r="L101" s="223"/>
    </row>
    <row r="102" spans="2:62" s="224" customFormat="1" ht="24.95" customHeight="1">
      <c r="B102" s="223"/>
      <c r="D102" s="225" t="s">
        <v>8519</v>
      </c>
      <c r="E102" s="226"/>
      <c r="F102" s="226"/>
      <c r="G102" s="226"/>
      <c r="H102" s="226"/>
      <c r="I102" s="226"/>
      <c r="J102" s="227">
        <f>J362</f>
        <v>0</v>
      </c>
      <c r="L102" s="223"/>
    </row>
    <row r="103" spans="2:62" s="224" customFormat="1" ht="24.95" customHeight="1">
      <c r="B103" s="223"/>
      <c r="D103" s="225" t="s">
        <v>8520</v>
      </c>
      <c r="E103" s="226"/>
      <c r="F103" s="226"/>
      <c r="G103" s="226"/>
      <c r="H103" s="226"/>
      <c r="I103" s="226"/>
      <c r="J103" s="227">
        <f>J394</f>
        <v>0</v>
      </c>
      <c r="L103" s="223"/>
    </row>
    <row r="104" spans="2:62" s="224" customFormat="1" ht="24.95" customHeight="1">
      <c r="B104" s="223"/>
      <c r="D104" s="225" t="s">
        <v>8521</v>
      </c>
      <c r="E104" s="226"/>
      <c r="F104" s="226"/>
      <c r="G104" s="226"/>
      <c r="H104" s="226"/>
      <c r="I104" s="226"/>
      <c r="J104" s="227">
        <f>J451</f>
        <v>0</v>
      </c>
      <c r="L104" s="223"/>
    </row>
    <row r="105" spans="2:62" s="74" customFormat="1" ht="21.75" customHeight="1">
      <c r="B105" s="73"/>
      <c r="L105" s="73"/>
    </row>
    <row r="106" spans="2:62" s="74" customFormat="1" ht="6.95" customHeight="1">
      <c r="B106" s="73"/>
      <c r="L106" s="73"/>
    </row>
    <row r="107" spans="2:62" s="74" customFormat="1" ht="29.25" customHeight="1">
      <c r="B107" s="73"/>
      <c r="C107" s="222" t="s">
        <v>343</v>
      </c>
      <c r="J107" s="232">
        <f>ROUND(J108 + J109 + J110 + J111 + J112 + J113,2)</f>
        <v>0</v>
      </c>
      <c r="L107" s="73"/>
      <c r="N107" s="233" t="s">
        <v>41</v>
      </c>
    </row>
    <row r="108" spans="2:62" s="74" customFormat="1" ht="18" customHeight="1">
      <c r="B108" s="73"/>
      <c r="D108" s="180" t="s">
        <v>344</v>
      </c>
      <c r="E108" s="178"/>
      <c r="F108" s="178"/>
      <c r="J108" s="234">
        <v>0</v>
      </c>
      <c r="L108" s="73"/>
      <c r="N108" s="235" t="s">
        <v>43</v>
      </c>
      <c r="AY108" s="53" t="s">
        <v>345</v>
      </c>
      <c r="BE108" s="179">
        <f t="shared" ref="BE108:BE113" si="0">IF(N108="základná",J108,0)</f>
        <v>0</v>
      </c>
      <c r="BF108" s="179">
        <f t="shared" ref="BF108:BF113" si="1">IF(N108="znížená",J108,0)</f>
        <v>0</v>
      </c>
      <c r="BG108" s="179">
        <f t="shared" ref="BG108:BG113" si="2">IF(N108="zákl. prenesená",J108,0)</f>
        <v>0</v>
      </c>
      <c r="BH108" s="179">
        <f t="shared" ref="BH108:BH113" si="3">IF(N108="zníž. prenesená",J108,0)</f>
        <v>0</v>
      </c>
      <c r="BI108" s="179">
        <f t="shared" ref="BI108:BI113" si="4">IF(N108="nulová",J108,0)</f>
        <v>0</v>
      </c>
      <c r="BJ108" s="53" t="s">
        <v>90</v>
      </c>
    </row>
    <row r="109" spans="2:62" s="74" customFormat="1" ht="18" customHeight="1">
      <c r="B109" s="73"/>
      <c r="D109" s="180" t="s">
        <v>346</v>
      </c>
      <c r="E109" s="178"/>
      <c r="F109" s="178"/>
      <c r="J109" s="234">
        <v>0</v>
      </c>
      <c r="L109" s="73"/>
      <c r="N109" s="235" t="s">
        <v>43</v>
      </c>
      <c r="AY109" s="53" t="s">
        <v>345</v>
      </c>
      <c r="BE109" s="179">
        <f t="shared" si="0"/>
        <v>0</v>
      </c>
      <c r="BF109" s="179">
        <f t="shared" si="1"/>
        <v>0</v>
      </c>
      <c r="BG109" s="179">
        <f t="shared" si="2"/>
        <v>0</v>
      </c>
      <c r="BH109" s="179">
        <f t="shared" si="3"/>
        <v>0</v>
      </c>
      <c r="BI109" s="179">
        <f t="shared" si="4"/>
        <v>0</v>
      </c>
      <c r="BJ109" s="53" t="s">
        <v>90</v>
      </c>
    </row>
    <row r="110" spans="2:62" s="74" customFormat="1" ht="18" customHeight="1">
      <c r="B110" s="73"/>
      <c r="D110" s="180" t="s">
        <v>347</v>
      </c>
      <c r="E110" s="178"/>
      <c r="F110" s="178"/>
      <c r="J110" s="234">
        <v>0</v>
      </c>
      <c r="L110" s="73"/>
      <c r="N110" s="235" t="s">
        <v>43</v>
      </c>
      <c r="AY110" s="53" t="s">
        <v>345</v>
      </c>
      <c r="BE110" s="179">
        <f t="shared" si="0"/>
        <v>0</v>
      </c>
      <c r="BF110" s="179">
        <f t="shared" si="1"/>
        <v>0</v>
      </c>
      <c r="BG110" s="179">
        <f t="shared" si="2"/>
        <v>0</v>
      </c>
      <c r="BH110" s="179">
        <f t="shared" si="3"/>
        <v>0</v>
      </c>
      <c r="BI110" s="179">
        <f t="shared" si="4"/>
        <v>0</v>
      </c>
      <c r="BJ110" s="53" t="s">
        <v>90</v>
      </c>
    </row>
    <row r="111" spans="2:62" s="74" customFormat="1" ht="18" customHeight="1">
      <c r="B111" s="73"/>
      <c r="D111" s="180" t="s">
        <v>348</v>
      </c>
      <c r="E111" s="178"/>
      <c r="F111" s="178"/>
      <c r="J111" s="234">
        <v>0</v>
      </c>
      <c r="L111" s="73"/>
      <c r="N111" s="235" t="s">
        <v>43</v>
      </c>
      <c r="AY111" s="53" t="s">
        <v>345</v>
      </c>
      <c r="BE111" s="179">
        <f t="shared" si="0"/>
        <v>0</v>
      </c>
      <c r="BF111" s="179">
        <f t="shared" si="1"/>
        <v>0</v>
      </c>
      <c r="BG111" s="179">
        <f t="shared" si="2"/>
        <v>0</v>
      </c>
      <c r="BH111" s="179">
        <f t="shared" si="3"/>
        <v>0</v>
      </c>
      <c r="BI111" s="179">
        <f t="shared" si="4"/>
        <v>0</v>
      </c>
      <c r="BJ111" s="53" t="s">
        <v>90</v>
      </c>
    </row>
    <row r="112" spans="2:62" s="74" customFormat="1" ht="18" customHeight="1">
      <c r="B112" s="73"/>
      <c r="D112" s="180" t="s">
        <v>349</v>
      </c>
      <c r="E112" s="178"/>
      <c r="F112" s="178"/>
      <c r="J112" s="234">
        <v>0</v>
      </c>
      <c r="L112" s="73"/>
      <c r="N112" s="235" t="s">
        <v>43</v>
      </c>
      <c r="AY112" s="53" t="s">
        <v>345</v>
      </c>
      <c r="BE112" s="179">
        <f t="shared" si="0"/>
        <v>0</v>
      </c>
      <c r="BF112" s="179">
        <f t="shared" si="1"/>
        <v>0</v>
      </c>
      <c r="BG112" s="179">
        <f t="shared" si="2"/>
        <v>0</v>
      </c>
      <c r="BH112" s="179">
        <f t="shared" si="3"/>
        <v>0</v>
      </c>
      <c r="BI112" s="179">
        <f t="shared" si="4"/>
        <v>0</v>
      </c>
      <c r="BJ112" s="53" t="s">
        <v>90</v>
      </c>
    </row>
    <row r="113" spans="2:62" s="74" customFormat="1" ht="18" customHeight="1">
      <c r="B113" s="73"/>
      <c r="D113" s="236" t="s">
        <v>350</v>
      </c>
      <c r="J113" s="234">
        <f>ROUND(J32*T113,2)</f>
        <v>0</v>
      </c>
      <c r="L113" s="73"/>
      <c r="N113" s="235" t="s">
        <v>43</v>
      </c>
      <c r="AY113" s="53" t="s">
        <v>351</v>
      </c>
      <c r="BE113" s="179">
        <f t="shared" si="0"/>
        <v>0</v>
      </c>
      <c r="BF113" s="179">
        <f t="shared" si="1"/>
        <v>0</v>
      </c>
      <c r="BG113" s="179">
        <f t="shared" si="2"/>
        <v>0</v>
      </c>
      <c r="BH113" s="179">
        <f t="shared" si="3"/>
        <v>0</v>
      </c>
      <c r="BI113" s="179">
        <f t="shared" si="4"/>
        <v>0</v>
      </c>
      <c r="BJ113" s="53" t="s">
        <v>90</v>
      </c>
    </row>
    <row r="114" spans="2:62" s="74" customFormat="1">
      <c r="B114" s="73"/>
      <c r="L114" s="73"/>
    </row>
    <row r="115" spans="2:62" s="74" customFormat="1" ht="29.25" customHeight="1">
      <c r="B115" s="73"/>
      <c r="C115" s="181" t="s">
        <v>146</v>
      </c>
      <c r="D115" s="182"/>
      <c r="E115" s="182"/>
      <c r="F115" s="182"/>
      <c r="G115" s="182"/>
      <c r="H115" s="182"/>
      <c r="I115" s="182"/>
      <c r="J115" s="237">
        <f>ROUND(J98+J107,2)</f>
        <v>0</v>
      </c>
      <c r="K115" s="182"/>
      <c r="L115" s="73"/>
    </row>
    <row r="116" spans="2:62" s="74" customFormat="1" ht="6.95" customHeight="1">
      <c r="B116" s="103"/>
      <c r="C116" s="104"/>
      <c r="D116" s="104"/>
      <c r="E116" s="104"/>
      <c r="F116" s="104"/>
      <c r="G116" s="104"/>
      <c r="H116" s="104"/>
      <c r="I116" s="104"/>
      <c r="J116" s="104"/>
      <c r="K116" s="104"/>
      <c r="L116" s="73"/>
    </row>
    <row r="120" spans="2:62" s="74" customFormat="1" ht="6.95" customHeight="1">
      <c r="B120" s="105"/>
      <c r="C120" s="106"/>
      <c r="D120" s="106"/>
      <c r="E120" s="106"/>
      <c r="F120" s="106"/>
      <c r="G120" s="106"/>
      <c r="H120" s="106"/>
      <c r="I120" s="106"/>
      <c r="J120" s="106"/>
      <c r="K120" s="106"/>
      <c r="L120" s="73"/>
    </row>
    <row r="121" spans="2:62" s="74" customFormat="1" ht="24.95" customHeight="1">
      <c r="B121" s="73"/>
      <c r="C121" s="57" t="s">
        <v>352</v>
      </c>
      <c r="L121" s="73"/>
    </row>
    <row r="122" spans="2:62" s="74" customFormat="1" ht="6.95" customHeight="1">
      <c r="B122" s="73"/>
      <c r="L122" s="73"/>
    </row>
    <row r="123" spans="2:62" s="74" customFormat="1" ht="12" customHeight="1">
      <c r="B123" s="73"/>
      <c r="C123" s="66" t="s">
        <v>15</v>
      </c>
      <c r="L123" s="73"/>
    </row>
    <row r="124" spans="2:62" s="74" customFormat="1" ht="39.75" customHeight="1">
      <c r="B124" s="73"/>
      <c r="E124" s="195" t="str">
        <f>E7</f>
        <v>REKONŠTRUKCIA OBJEKTU NA VAJANSKÉHO NÁBREŽÍ 10, BRATISLAVA, ADAPTÁCIA OBJEKTU PRE POTREBY VÝUČBY UK</v>
      </c>
      <c r="F124" s="196"/>
      <c r="G124" s="196"/>
      <c r="H124" s="196"/>
      <c r="L124" s="73"/>
    </row>
    <row r="125" spans="2:62" ht="12" customHeight="1">
      <c r="B125" s="56"/>
      <c r="C125" s="66" t="s">
        <v>161</v>
      </c>
      <c r="L125" s="56"/>
    </row>
    <row r="126" spans="2:62" s="74" customFormat="1" ht="16.5" customHeight="1">
      <c r="B126" s="73"/>
      <c r="E126" s="195" t="s">
        <v>164</v>
      </c>
      <c r="F126" s="197"/>
      <c r="G126" s="197"/>
      <c r="H126" s="197"/>
      <c r="L126" s="73"/>
    </row>
    <row r="127" spans="2:62" s="74" customFormat="1" ht="12" customHeight="1">
      <c r="B127" s="73"/>
      <c r="C127" s="66" t="s">
        <v>167</v>
      </c>
      <c r="L127" s="73"/>
    </row>
    <row r="128" spans="2:62" s="74" customFormat="1" ht="16.5" customHeight="1">
      <c r="B128" s="73"/>
      <c r="E128" s="112" t="str">
        <f>E11</f>
        <v>E09.1 - Elektroinštalácie NN / E10.1 Elektroinštalácie SLP</v>
      </c>
      <c r="F128" s="197"/>
      <c r="G128" s="197"/>
      <c r="H128" s="197"/>
      <c r="L128" s="73"/>
    </row>
    <row r="129" spans="2:65" s="74" customFormat="1" ht="6.95" customHeight="1">
      <c r="B129" s="73"/>
      <c r="L129" s="73"/>
    </row>
    <row r="130" spans="2:65" s="74" customFormat="1" ht="12" customHeight="1">
      <c r="B130" s="73"/>
      <c r="C130" s="66" t="s">
        <v>19</v>
      </c>
      <c r="F130" s="67" t="str">
        <f>F14</f>
        <v xml:space="preserve">Vajanského nábrežie 56/10 </v>
      </c>
      <c r="I130" s="66" t="s">
        <v>21</v>
      </c>
      <c r="J130" s="198" t="str">
        <f>IF(J14="","",J14)</f>
        <v>30. 5. 2024</v>
      </c>
      <c r="L130" s="73"/>
    </row>
    <row r="131" spans="2:65" s="74" customFormat="1" ht="6.95" customHeight="1">
      <c r="B131" s="73"/>
      <c r="L131" s="73"/>
    </row>
    <row r="132" spans="2:65" s="74" customFormat="1" ht="15.2" customHeight="1">
      <c r="B132" s="73"/>
      <c r="C132" s="66" t="s">
        <v>23</v>
      </c>
      <c r="F132" s="67" t="str">
        <f>E17</f>
        <v>Univerzita Komenského v Bratislave</v>
      </c>
      <c r="I132" s="66" t="s">
        <v>29</v>
      </c>
      <c r="J132" s="219" t="str">
        <f>E23</f>
        <v xml:space="preserve"> </v>
      </c>
      <c r="L132" s="73"/>
    </row>
    <row r="133" spans="2:65" s="74" customFormat="1" ht="15.2" customHeight="1">
      <c r="B133" s="73"/>
      <c r="C133" s="66" t="s">
        <v>27</v>
      </c>
      <c r="F133" s="67" t="str">
        <f>IF(E20="","",E20)</f>
        <v>Vyplň údaj</v>
      </c>
      <c r="I133" s="66" t="s">
        <v>32</v>
      </c>
      <c r="J133" s="219" t="str">
        <f>E26</f>
        <v>precenil Rosoft,s.r.o.</v>
      </c>
      <c r="L133" s="73"/>
    </row>
    <row r="134" spans="2:65" s="74" customFormat="1" ht="10.35" customHeight="1">
      <c r="B134" s="73"/>
      <c r="L134" s="73"/>
    </row>
    <row r="135" spans="2:65" s="243" customFormat="1" ht="29.25" customHeight="1">
      <c r="B135" s="238"/>
      <c r="C135" s="239" t="s">
        <v>353</v>
      </c>
      <c r="D135" s="240" t="s">
        <v>62</v>
      </c>
      <c r="E135" s="240" t="s">
        <v>58</v>
      </c>
      <c r="F135" s="240" t="s">
        <v>59</v>
      </c>
      <c r="G135" s="240" t="s">
        <v>354</v>
      </c>
      <c r="H135" s="240" t="s">
        <v>355</v>
      </c>
      <c r="I135" s="240" t="s">
        <v>356</v>
      </c>
      <c r="J135" s="241" t="s">
        <v>307</v>
      </c>
      <c r="K135" s="242" t="s">
        <v>357</v>
      </c>
      <c r="L135" s="238"/>
      <c r="M135" s="132" t="s">
        <v>1</v>
      </c>
      <c r="N135" s="133" t="s">
        <v>41</v>
      </c>
      <c r="O135" s="133" t="s">
        <v>358</v>
      </c>
      <c r="P135" s="133" t="s">
        <v>359</v>
      </c>
      <c r="Q135" s="133" t="s">
        <v>360</v>
      </c>
      <c r="R135" s="133" t="s">
        <v>361</v>
      </c>
      <c r="S135" s="133" t="s">
        <v>362</v>
      </c>
      <c r="T135" s="134" t="s">
        <v>363</v>
      </c>
    </row>
    <row r="136" spans="2:65" s="74" customFormat="1" ht="22.9" customHeight="1">
      <c r="B136" s="73"/>
      <c r="C136" s="138" t="s">
        <v>215</v>
      </c>
      <c r="J136" s="244">
        <f>BK136</f>
        <v>0</v>
      </c>
      <c r="L136" s="73"/>
      <c r="M136" s="135"/>
      <c r="N136" s="120"/>
      <c r="O136" s="120"/>
      <c r="P136" s="245">
        <f>P137+P253+P272+P362+P394+P451</f>
        <v>0</v>
      </c>
      <c r="Q136" s="120"/>
      <c r="R136" s="245">
        <f>R137+R253+R272+R362+R394+R451</f>
        <v>0</v>
      </c>
      <c r="S136" s="120"/>
      <c r="T136" s="246">
        <f>T137+T253+T272+T362+T394+T451</f>
        <v>0</v>
      </c>
      <c r="AT136" s="53" t="s">
        <v>76</v>
      </c>
      <c r="AU136" s="53" t="s">
        <v>309</v>
      </c>
      <c r="BK136" s="247">
        <f>BK137+BK253+BK272+BK362+BK394+BK451</f>
        <v>0</v>
      </c>
    </row>
    <row r="137" spans="2:65" s="249" customFormat="1" ht="25.9" customHeight="1">
      <c r="B137" s="248"/>
      <c r="D137" s="250" t="s">
        <v>76</v>
      </c>
      <c r="E137" s="251" t="s">
        <v>6680</v>
      </c>
      <c r="F137" s="251" t="s">
        <v>8522</v>
      </c>
      <c r="J137" s="252">
        <f>BK137</f>
        <v>0</v>
      </c>
      <c r="L137" s="248"/>
      <c r="M137" s="253"/>
      <c r="P137" s="254">
        <f>SUM(P138:P252)</f>
        <v>0</v>
      </c>
      <c r="R137" s="254">
        <f>SUM(R138:R252)</f>
        <v>0</v>
      </c>
      <c r="T137" s="255">
        <f>SUM(T138:T252)</f>
        <v>0</v>
      </c>
      <c r="AR137" s="250" t="s">
        <v>84</v>
      </c>
      <c r="AT137" s="256" t="s">
        <v>76</v>
      </c>
      <c r="AU137" s="256" t="s">
        <v>77</v>
      </c>
      <c r="AY137" s="250" t="s">
        <v>366</v>
      </c>
      <c r="BK137" s="257">
        <f>SUM(BK138:BK252)</f>
        <v>0</v>
      </c>
    </row>
    <row r="138" spans="2:65" s="74" customFormat="1" ht="24.2" customHeight="1">
      <c r="B138" s="73"/>
      <c r="C138" s="260" t="s">
        <v>84</v>
      </c>
      <c r="D138" s="260" t="s">
        <v>368</v>
      </c>
      <c r="E138" s="261" t="s">
        <v>6758</v>
      </c>
      <c r="F138" s="262" t="s">
        <v>8523</v>
      </c>
      <c r="G138" s="263" t="s">
        <v>630</v>
      </c>
      <c r="H138" s="264">
        <v>42</v>
      </c>
      <c r="I138" s="265"/>
      <c r="J138" s="266">
        <f t="shared" ref="J138:J169" si="5">ROUND(I138*H138,2)</f>
        <v>0</v>
      </c>
      <c r="K138" s="267"/>
      <c r="L138" s="73"/>
      <c r="M138" s="268" t="s">
        <v>1</v>
      </c>
      <c r="N138" s="233" t="s">
        <v>43</v>
      </c>
      <c r="P138" s="269">
        <f t="shared" ref="P138:P169" si="6">O138*H138</f>
        <v>0</v>
      </c>
      <c r="Q138" s="269">
        <v>0</v>
      </c>
      <c r="R138" s="269">
        <f t="shared" ref="R138:R169" si="7">Q138*H138</f>
        <v>0</v>
      </c>
      <c r="S138" s="269">
        <v>0</v>
      </c>
      <c r="T138" s="270">
        <f t="shared" ref="T138:T169" si="8">S138*H138</f>
        <v>0</v>
      </c>
      <c r="AR138" s="271" t="s">
        <v>1003</v>
      </c>
      <c r="AT138" s="271" t="s">
        <v>368</v>
      </c>
      <c r="AU138" s="271" t="s">
        <v>84</v>
      </c>
      <c r="AY138" s="53" t="s">
        <v>366</v>
      </c>
      <c r="BE138" s="179">
        <f t="shared" ref="BE138:BE169" si="9">IF(N138="základná",J138,0)</f>
        <v>0</v>
      </c>
      <c r="BF138" s="179">
        <f t="shared" ref="BF138:BF169" si="10">IF(N138="znížená",J138,0)</f>
        <v>0</v>
      </c>
      <c r="BG138" s="179">
        <f t="shared" ref="BG138:BG169" si="11">IF(N138="zákl. prenesená",J138,0)</f>
        <v>0</v>
      </c>
      <c r="BH138" s="179">
        <f t="shared" ref="BH138:BH169" si="12">IF(N138="zníž. prenesená",J138,0)</f>
        <v>0</v>
      </c>
      <c r="BI138" s="179">
        <f t="shared" ref="BI138:BI169" si="13">IF(N138="nulová",J138,0)</f>
        <v>0</v>
      </c>
      <c r="BJ138" s="53" t="s">
        <v>90</v>
      </c>
      <c r="BK138" s="179">
        <f t="shared" ref="BK138:BK169" si="14">ROUND(I138*H138,2)</f>
        <v>0</v>
      </c>
      <c r="BL138" s="53" t="s">
        <v>1003</v>
      </c>
      <c r="BM138" s="271" t="s">
        <v>90</v>
      </c>
    </row>
    <row r="139" spans="2:65" s="74" customFormat="1" ht="33" customHeight="1">
      <c r="B139" s="73"/>
      <c r="C139" s="300" t="s">
        <v>90</v>
      </c>
      <c r="D139" s="300" t="s">
        <v>621</v>
      </c>
      <c r="E139" s="301" t="s">
        <v>8524</v>
      </c>
      <c r="F139" s="302" t="s">
        <v>8525</v>
      </c>
      <c r="G139" s="303" t="s">
        <v>630</v>
      </c>
      <c r="H139" s="304">
        <v>42</v>
      </c>
      <c r="I139" s="305"/>
      <c r="J139" s="306">
        <f t="shared" si="5"/>
        <v>0</v>
      </c>
      <c r="K139" s="307"/>
      <c r="L139" s="308"/>
      <c r="M139" s="309" t="s">
        <v>1</v>
      </c>
      <c r="N139" s="310" t="s">
        <v>43</v>
      </c>
      <c r="P139" s="269">
        <f t="shared" si="6"/>
        <v>0</v>
      </c>
      <c r="Q139" s="269">
        <v>0</v>
      </c>
      <c r="R139" s="269">
        <f t="shared" si="7"/>
        <v>0</v>
      </c>
      <c r="S139" s="269">
        <v>0</v>
      </c>
      <c r="T139" s="270">
        <f t="shared" si="8"/>
        <v>0</v>
      </c>
      <c r="AR139" s="271" t="s">
        <v>3401</v>
      </c>
      <c r="AT139" s="271" t="s">
        <v>621</v>
      </c>
      <c r="AU139" s="271" t="s">
        <v>84</v>
      </c>
      <c r="AY139" s="53" t="s">
        <v>366</v>
      </c>
      <c r="BE139" s="179">
        <f t="shared" si="9"/>
        <v>0</v>
      </c>
      <c r="BF139" s="179">
        <f t="shared" si="10"/>
        <v>0</v>
      </c>
      <c r="BG139" s="179">
        <f t="shared" si="11"/>
        <v>0</v>
      </c>
      <c r="BH139" s="179">
        <f t="shared" si="12"/>
        <v>0</v>
      </c>
      <c r="BI139" s="179">
        <f t="shared" si="13"/>
        <v>0</v>
      </c>
      <c r="BJ139" s="53" t="s">
        <v>90</v>
      </c>
      <c r="BK139" s="179">
        <f t="shared" si="14"/>
        <v>0</v>
      </c>
      <c r="BL139" s="53" t="s">
        <v>1003</v>
      </c>
      <c r="BM139" s="271" t="s">
        <v>371</v>
      </c>
    </row>
    <row r="140" spans="2:65" s="74" customFormat="1" ht="21.75" customHeight="1">
      <c r="B140" s="73"/>
      <c r="C140" s="260" t="s">
        <v>149</v>
      </c>
      <c r="D140" s="260" t="s">
        <v>368</v>
      </c>
      <c r="E140" s="261" t="s">
        <v>6787</v>
      </c>
      <c r="F140" s="262" t="s">
        <v>8526</v>
      </c>
      <c r="G140" s="263" t="s">
        <v>630</v>
      </c>
      <c r="H140" s="264">
        <v>1</v>
      </c>
      <c r="I140" s="265"/>
      <c r="J140" s="266">
        <f t="shared" si="5"/>
        <v>0</v>
      </c>
      <c r="K140" s="267"/>
      <c r="L140" s="73"/>
      <c r="M140" s="268" t="s">
        <v>1</v>
      </c>
      <c r="N140" s="233" t="s">
        <v>43</v>
      </c>
      <c r="P140" s="269">
        <f t="shared" si="6"/>
        <v>0</v>
      </c>
      <c r="Q140" s="269">
        <v>0</v>
      </c>
      <c r="R140" s="269">
        <f t="shared" si="7"/>
        <v>0</v>
      </c>
      <c r="S140" s="269">
        <v>0</v>
      </c>
      <c r="T140" s="270">
        <f t="shared" si="8"/>
        <v>0</v>
      </c>
      <c r="AR140" s="271" t="s">
        <v>1003</v>
      </c>
      <c r="AT140" s="271" t="s">
        <v>368</v>
      </c>
      <c r="AU140" s="271" t="s">
        <v>84</v>
      </c>
      <c r="AY140" s="53" t="s">
        <v>366</v>
      </c>
      <c r="BE140" s="179">
        <f t="shared" si="9"/>
        <v>0</v>
      </c>
      <c r="BF140" s="179">
        <f t="shared" si="10"/>
        <v>0</v>
      </c>
      <c r="BG140" s="179">
        <f t="shared" si="11"/>
        <v>0</v>
      </c>
      <c r="BH140" s="179">
        <f t="shared" si="12"/>
        <v>0</v>
      </c>
      <c r="BI140" s="179">
        <f t="shared" si="13"/>
        <v>0</v>
      </c>
      <c r="BJ140" s="53" t="s">
        <v>90</v>
      </c>
      <c r="BK140" s="179">
        <f t="shared" si="14"/>
        <v>0</v>
      </c>
      <c r="BL140" s="53" t="s">
        <v>1003</v>
      </c>
      <c r="BM140" s="271" t="s">
        <v>408</v>
      </c>
    </row>
    <row r="141" spans="2:65" s="74" customFormat="1" ht="24.2" customHeight="1">
      <c r="B141" s="73"/>
      <c r="C141" s="300" t="s">
        <v>371</v>
      </c>
      <c r="D141" s="300" t="s">
        <v>621</v>
      </c>
      <c r="E141" s="301" t="s">
        <v>8527</v>
      </c>
      <c r="F141" s="302" t="s">
        <v>8528</v>
      </c>
      <c r="G141" s="303" t="s">
        <v>630</v>
      </c>
      <c r="H141" s="304">
        <v>1</v>
      </c>
      <c r="I141" s="305"/>
      <c r="J141" s="306">
        <f t="shared" si="5"/>
        <v>0</v>
      </c>
      <c r="K141" s="307"/>
      <c r="L141" s="308"/>
      <c r="M141" s="309" t="s">
        <v>1</v>
      </c>
      <c r="N141" s="310" t="s">
        <v>43</v>
      </c>
      <c r="P141" s="269">
        <f t="shared" si="6"/>
        <v>0</v>
      </c>
      <c r="Q141" s="269">
        <v>0</v>
      </c>
      <c r="R141" s="269">
        <f t="shared" si="7"/>
        <v>0</v>
      </c>
      <c r="S141" s="269">
        <v>0</v>
      </c>
      <c r="T141" s="270">
        <f t="shared" si="8"/>
        <v>0</v>
      </c>
      <c r="AR141" s="271" t="s">
        <v>3401</v>
      </c>
      <c r="AT141" s="271" t="s">
        <v>621</v>
      </c>
      <c r="AU141" s="271" t="s">
        <v>84</v>
      </c>
      <c r="AY141" s="53" t="s">
        <v>366</v>
      </c>
      <c r="BE141" s="179">
        <f t="shared" si="9"/>
        <v>0</v>
      </c>
      <c r="BF141" s="179">
        <f t="shared" si="10"/>
        <v>0</v>
      </c>
      <c r="BG141" s="179">
        <f t="shared" si="11"/>
        <v>0</v>
      </c>
      <c r="BH141" s="179">
        <f t="shared" si="12"/>
        <v>0</v>
      </c>
      <c r="BI141" s="179">
        <f t="shared" si="13"/>
        <v>0</v>
      </c>
      <c r="BJ141" s="53" t="s">
        <v>90</v>
      </c>
      <c r="BK141" s="179">
        <f t="shared" si="14"/>
        <v>0</v>
      </c>
      <c r="BL141" s="53" t="s">
        <v>1003</v>
      </c>
      <c r="BM141" s="271" t="s">
        <v>454</v>
      </c>
    </row>
    <row r="142" spans="2:65" s="74" customFormat="1" ht="24.2" customHeight="1">
      <c r="B142" s="73"/>
      <c r="C142" s="260" t="s">
        <v>399</v>
      </c>
      <c r="D142" s="260" t="s">
        <v>368</v>
      </c>
      <c r="E142" s="261" t="s">
        <v>6796</v>
      </c>
      <c r="F142" s="262" t="s">
        <v>8529</v>
      </c>
      <c r="G142" s="263" t="s">
        <v>630</v>
      </c>
      <c r="H142" s="264">
        <v>2</v>
      </c>
      <c r="I142" s="265"/>
      <c r="J142" s="266">
        <f t="shared" si="5"/>
        <v>0</v>
      </c>
      <c r="K142" s="267"/>
      <c r="L142" s="73"/>
      <c r="M142" s="268" t="s">
        <v>1</v>
      </c>
      <c r="N142" s="233" t="s">
        <v>43</v>
      </c>
      <c r="P142" s="269">
        <f t="shared" si="6"/>
        <v>0</v>
      </c>
      <c r="Q142" s="269">
        <v>0</v>
      </c>
      <c r="R142" s="269">
        <f t="shared" si="7"/>
        <v>0</v>
      </c>
      <c r="S142" s="269">
        <v>0</v>
      </c>
      <c r="T142" s="270">
        <f t="shared" si="8"/>
        <v>0</v>
      </c>
      <c r="AR142" s="271" t="s">
        <v>1003</v>
      </c>
      <c r="AT142" s="271" t="s">
        <v>368</v>
      </c>
      <c r="AU142" s="271" t="s">
        <v>84</v>
      </c>
      <c r="AY142" s="53" t="s">
        <v>366</v>
      </c>
      <c r="BE142" s="179">
        <f t="shared" si="9"/>
        <v>0</v>
      </c>
      <c r="BF142" s="179">
        <f t="shared" si="10"/>
        <v>0</v>
      </c>
      <c r="BG142" s="179">
        <f t="shared" si="11"/>
        <v>0</v>
      </c>
      <c r="BH142" s="179">
        <f t="shared" si="12"/>
        <v>0</v>
      </c>
      <c r="BI142" s="179">
        <f t="shared" si="13"/>
        <v>0</v>
      </c>
      <c r="BJ142" s="53" t="s">
        <v>90</v>
      </c>
      <c r="BK142" s="179">
        <f t="shared" si="14"/>
        <v>0</v>
      </c>
      <c r="BL142" s="53" t="s">
        <v>1003</v>
      </c>
      <c r="BM142" s="271" t="s">
        <v>467</v>
      </c>
    </row>
    <row r="143" spans="2:65" s="74" customFormat="1" ht="33" customHeight="1">
      <c r="B143" s="73"/>
      <c r="C143" s="300" t="s">
        <v>408</v>
      </c>
      <c r="D143" s="300" t="s">
        <v>621</v>
      </c>
      <c r="E143" s="301" t="s">
        <v>8530</v>
      </c>
      <c r="F143" s="302" t="s">
        <v>8531</v>
      </c>
      <c r="G143" s="303" t="s">
        <v>630</v>
      </c>
      <c r="H143" s="304">
        <v>2</v>
      </c>
      <c r="I143" s="305"/>
      <c r="J143" s="306">
        <f t="shared" si="5"/>
        <v>0</v>
      </c>
      <c r="K143" s="307"/>
      <c r="L143" s="308"/>
      <c r="M143" s="309" t="s">
        <v>1</v>
      </c>
      <c r="N143" s="310" t="s">
        <v>43</v>
      </c>
      <c r="P143" s="269">
        <f t="shared" si="6"/>
        <v>0</v>
      </c>
      <c r="Q143" s="269">
        <v>0</v>
      </c>
      <c r="R143" s="269">
        <f t="shared" si="7"/>
        <v>0</v>
      </c>
      <c r="S143" s="269">
        <v>0</v>
      </c>
      <c r="T143" s="270">
        <f t="shared" si="8"/>
        <v>0</v>
      </c>
      <c r="AR143" s="271" t="s">
        <v>3401</v>
      </c>
      <c r="AT143" s="271" t="s">
        <v>621</v>
      </c>
      <c r="AU143" s="271" t="s">
        <v>84</v>
      </c>
      <c r="AY143" s="53" t="s">
        <v>366</v>
      </c>
      <c r="BE143" s="179">
        <f t="shared" si="9"/>
        <v>0</v>
      </c>
      <c r="BF143" s="179">
        <f t="shared" si="10"/>
        <v>0</v>
      </c>
      <c r="BG143" s="179">
        <f t="shared" si="11"/>
        <v>0</v>
      </c>
      <c r="BH143" s="179">
        <f t="shared" si="12"/>
        <v>0</v>
      </c>
      <c r="BI143" s="179">
        <f t="shared" si="13"/>
        <v>0</v>
      </c>
      <c r="BJ143" s="53" t="s">
        <v>90</v>
      </c>
      <c r="BK143" s="179">
        <f t="shared" si="14"/>
        <v>0</v>
      </c>
      <c r="BL143" s="53" t="s">
        <v>1003</v>
      </c>
      <c r="BM143" s="271" t="s">
        <v>476</v>
      </c>
    </row>
    <row r="144" spans="2:65" s="74" customFormat="1" ht="24.2" customHeight="1">
      <c r="B144" s="73"/>
      <c r="C144" s="260" t="s">
        <v>449</v>
      </c>
      <c r="D144" s="260" t="s">
        <v>368</v>
      </c>
      <c r="E144" s="261" t="s">
        <v>6802</v>
      </c>
      <c r="F144" s="262" t="s">
        <v>8532</v>
      </c>
      <c r="G144" s="263" t="s">
        <v>630</v>
      </c>
      <c r="H144" s="264">
        <v>22</v>
      </c>
      <c r="I144" s="265"/>
      <c r="J144" s="266">
        <f t="shared" si="5"/>
        <v>0</v>
      </c>
      <c r="K144" s="267"/>
      <c r="L144" s="73"/>
      <c r="M144" s="268" t="s">
        <v>1</v>
      </c>
      <c r="N144" s="233" t="s">
        <v>43</v>
      </c>
      <c r="P144" s="269">
        <f t="shared" si="6"/>
        <v>0</v>
      </c>
      <c r="Q144" s="269">
        <v>0</v>
      </c>
      <c r="R144" s="269">
        <f t="shared" si="7"/>
        <v>0</v>
      </c>
      <c r="S144" s="269">
        <v>0</v>
      </c>
      <c r="T144" s="270">
        <f t="shared" si="8"/>
        <v>0</v>
      </c>
      <c r="AR144" s="271" t="s">
        <v>1003</v>
      </c>
      <c r="AT144" s="271" t="s">
        <v>368</v>
      </c>
      <c r="AU144" s="271" t="s">
        <v>84</v>
      </c>
      <c r="AY144" s="53" t="s">
        <v>366</v>
      </c>
      <c r="BE144" s="179">
        <f t="shared" si="9"/>
        <v>0</v>
      </c>
      <c r="BF144" s="179">
        <f t="shared" si="10"/>
        <v>0</v>
      </c>
      <c r="BG144" s="179">
        <f t="shared" si="11"/>
        <v>0</v>
      </c>
      <c r="BH144" s="179">
        <f t="shared" si="12"/>
        <v>0</v>
      </c>
      <c r="BI144" s="179">
        <f t="shared" si="13"/>
        <v>0</v>
      </c>
      <c r="BJ144" s="53" t="s">
        <v>90</v>
      </c>
      <c r="BK144" s="179">
        <f t="shared" si="14"/>
        <v>0</v>
      </c>
      <c r="BL144" s="53" t="s">
        <v>1003</v>
      </c>
      <c r="BM144" s="271" t="s">
        <v>484</v>
      </c>
    </row>
    <row r="145" spans="2:65" s="74" customFormat="1" ht="33" customHeight="1">
      <c r="B145" s="73"/>
      <c r="C145" s="300" t="s">
        <v>454</v>
      </c>
      <c r="D145" s="300" t="s">
        <v>621</v>
      </c>
      <c r="E145" s="301" t="s">
        <v>8533</v>
      </c>
      <c r="F145" s="302" t="s">
        <v>8534</v>
      </c>
      <c r="G145" s="303" t="s">
        <v>630</v>
      </c>
      <c r="H145" s="304">
        <v>22</v>
      </c>
      <c r="I145" s="305"/>
      <c r="J145" s="306">
        <f t="shared" si="5"/>
        <v>0</v>
      </c>
      <c r="K145" s="307"/>
      <c r="L145" s="308"/>
      <c r="M145" s="309" t="s">
        <v>1</v>
      </c>
      <c r="N145" s="310" t="s">
        <v>43</v>
      </c>
      <c r="P145" s="269">
        <f t="shared" si="6"/>
        <v>0</v>
      </c>
      <c r="Q145" s="269">
        <v>0</v>
      </c>
      <c r="R145" s="269">
        <f t="shared" si="7"/>
        <v>0</v>
      </c>
      <c r="S145" s="269">
        <v>0</v>
      </c>
      <c r="T145" s="270">
        <f t="shared" si="8"/>
        <v>0</v>
      </c>
      <c r="AR145" s="271" t="s">
        <v>3401</v>
      </c>
      <c r="AT145" s="271" t="s">
        <v>621</v>
      </c>
      <c r="AU145" s="271" t="s">
        <v>84</v>
      </c>
      <c r="AY145" s="53" t="s">
        <v>366</v>
      </c>
      <c r="BE145" s="179">
        <f t="shared" si="9"/>
        <v>0</v>
      </c>
      <c r="BF145" s="179">
        <f t="shared" si="10"/>
        <v>0</v>
      </c>
      <c r="BG145" s="179">
        <f t="shared" si="11"/>
        <v>0</v>
      </c>
      <c r="BH145" s="179">
        <f t="shared" si="12"/>
        <v>0</v>
      </c>
      <c r="BI145" s="179">
        <f t="shared" si="13"/>
        <v>0</v>
      </c>
      <c r="BJ145" s="53" t="s">
        <v>90</v>
      </c>
      <c r="BK145" s="179">
        <f t="shared" si="14"/>
        <v>0</v>
      </c>
      <c r="BL145" s="53" t="s">
        <v>1003</v>
      </c>
      <c r="BM145" s="271" t="s">
        <v>495</v>
      </c>
    </row>
    <row r="146" spans="2:65" s="74" customFormat="1" ht="21.75" customHeight="1">
      <c r="B146" s="73"/>
      <c r="C146" s="260" t="s">
        <v>462</v>
      </c>
      <c r="D146" s="260" t="s">
        <v>368</v>
      </c>
      <c r="E146" s="261" t="s">
        <v>6804</v>
      </c>
      <c r="F146" s="262" t="s">
        <v>8535</v>
      </c>
      <c r="G146" s="263" t="s">
        <v>630</v>
      </c>
      <c r="H146" s="264">
        <v>7</v>
      </c>
      <c r="I146" s="265"/>
      <c r="J146" s="266">
        <f t="shared" si="5"/>
        <v>0</v>
      </c>
      <c r="K146" s="267"/>
      <c r="L146" s="73"/>
      <c r="M146" s="268" t="s">
        <v>1</v>
      </c>
      <c r="N146" s="233" t="s">
        <v>43</v>
      </c>
      <c r="P146" s="269">
        <f t="shared" si="6"/>
        <v>0</v>
      </c>
      <c r="Q146" s="269">
        <v>0</v>
      </c>
      <c r="R146" s="269">
        <f t="shared" si="7"/>
        <v>0</v>
      </c>
      <c r="S146" s="269">
        <v>0</v>
      </c>
      <c r="T146" s="270">
        <f t="shared" si="8"/>
        <v>0</v>
      </c>
      <c r="AR146" s="271" t="s">
        <v>1003</v>
      </c>
      <c r="AT146" s="271" t="s">
        <v>368</v>
      </c>
      <c r="AU146" s="271" t="s">
        <v>84</v>
      </c>
      <c r="AY146" s="53" t="s">
        <v>366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53" t="s">
        <v>90</v>
      </c>
      <c r="BK146" s="179">
        <f t="shared" si="14"/>
        <v>0</v>
      </c>
      <c r="BL146" s="53" t="s">
        <v>1003</v>
      </c>
      <c r="BM146" s="271" t="s">
        <v>506</v>
      </c>
    </row>
    <row r="147" spans="2:65" s="74" customFormat="1" ht="24.2" customHeight="1">
      <c r="B147" s="73"/>
      <c r="C147" s="300" t="s">
        <v>467</v>
      </c>
      <c r="D147" s="300" t="s">
        <v>621</v>
      </c>
      <c r="E147" s="301" t="s">
        <v>8536</v>
      </c>
      <c r="F147" s="302" t="s">
        <v>8537</v>
      </c>
      <c r="G147" s="303" t="s">
        <v>630</v>
      </c>
      <c r="H147" s="304">
        <v>7</v>
      </c>
      <c r="I147" s="305"/>
      <c r="J147" s="306">
        <f t="shared" si="5"/>
        <v>0</v>
      </c>
      <c r="K147" s="307"/>
      <c r="L147" s="308"/>
      <c r="M147" s="309" t="s">
        <v>1</v>
      </c>
      <c r="N147" s="310" t="s">
        <v>43</v>
      </c>
      <c r="P147" s="269">
        <f t="shared" si="6"/>
        <v>0</v>
      </c>
      <c r="Q147" s="269">
        <v>0</v>
      </c>
      <c r="R147" s="269">
        <f t="shared" si="7"/>
        <v>0</v>
      </c>
      <c r="S147" s="269">
        <v>0</v>
      </c>
      <c r="T147" s="270">
        <f t="shared" si="8"/>
        <v>0</v>
      </c>
      <c r="AR147" s="271" t="s">
        <v>3401</v>
      </c>
      <c r="AT147" s="271" t="s">
        <v>621</v>
      </c>
      <c r="AU147" s="271" t="s">
        <v>84</v>
      </c>
      <c r="AY147" s="53" t="s">
        <v>366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53" t="s">
        <v>90</v>
      </c>
      <c r="BK147" s="179">
        <f t="shared" si="14"/>
        <v>0</v>
      </c>
      <c r="BL147" s="53" t="s">
        <v>1003</v>
      </c>
      <c r="BM147" s="271" t="s">
        <v>7</v>
      </c>
    </row>
    <row r="148" spans="2:65" s="74" customFormat="1" ht="21.75" customHeight="1">
      <c r="B148" s="73"/>
      <c r="C148" s="260" t="s">
        <v>471</v>
      </c>
      <c r="D148" s="260" t="s">
        <v>368</v>
      </c>
      <c r="E148" s="261" t="s">
        <v>6806</v>
      </c>
      <c r="F148" s="262" t="s">
        <v>8538</v>
      </c>
      <c r="G148" s="263" t="s">
        <v>630</v>
      </c>
      <c r="H148" s="264">
        <v>2</v>
      </c>
      <c r="I148" s="265"/>
      <c r="J148" s="266">
        <f t="shared" si="5"/>
        <v>0</v>
      </c>
      <c r="K148" s="267"/>
      <c r="L148" s="73"/>
      <c r="M148" s="268" t="s">
        <v>1</v>
      </c>
      <c r="N148" s="233" t="s">
        <v>43</v>
      </c>
      <c r="P148" s="269">
        <f t="shared" si="6"/>
        <v>0</v>
      </c>
      <c r="Q148" s="269">
        <v>0</v>
      </c>
      <c r="R148" s="269">
        <f t="shared" si="7"/>
        <v>0</v>
      </c>
      <c r="S148" s="269">
        <v>0</v>
      </c>
      <c r="T148" s="270">
        <f t="shared" si="8"/>
        <v>0</v>
      </c>
      <c r="AR148" s="271" t="s">
        <v>1003</v>
      </c>
      <c r="AT148" s="271" t="s">
        <v>368</v>
      </c>
      <c r="AU148" s="271" t="s">
        <v>84</v>
      </c>
      <c r="AY148" s="53" t="s">
        <v>366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53" t="s">
        <v>90</v>
      </c>
      <c r="BK148" s="179">
        <f t="shared" si="14"/>
        <v>0</v>
      </c>
      <c r="BL148" s="53" t="s">
        <v>1003</v>
      </c>
      <c r="BM148" s="271" t="s">
        <v>537</v>
      </c>
    </row>
    <row r="149" spans="2:65" s="74" customFormat="1" ht="24.2" customHeight="1">
      <c r="B149" s="73"/>
      <c r="C149" s="300" t="s">
        <v>476</v>
      </c>
      <c r="D149" s="300" t="s">
        <v>621</v>
      </c>
      <c r="E149" s="301" t="s">
        <v>8539</v>
      </c>
      <c r="F149" s="302" t="s">
        <v>8540</v>
      </c>
      <c r="G149" s="303" t="s">
        <v>630</v>
      </c>
      <c r="H149" s="304">
        <v>2</v>
      </c>
      <c r="I149" s="305"/>
      <c r="J149" s="306">
        <f t="shared" si="5"/>
        <v>0</v>
      </c>
      <c r="K149" s="307"/>
      <c r="L149" s="308"/>
      <c r="M149" s="309" t="s">
        <v>1</v>
      </c>
      <c r="N149" s="310" t="s">
        <v>43</v>
      </c>
      <c r="P149" s="269">
        <f t="shared" si="6"/>
        <v>0</v>
      </c>
      <c r="Q149" s="269">
        <v>0</v>
      </c>
      <c r="R149" s="269">
        <f t="shared" si="7"/>
        <v>0</v>
      </c>
      <c r="S149" s="269">
        <v>0</v>
      </c>
      <c r="T149" s="270">
        <f t="shared" si="8"/>
        <v>0</v>
      </c>
      <c r="AR149" s="271" t="s">
        <v>3401</v>
      </c>
      <c r="AT149" s="271" t="s">
        <v>621</v>
      </c>
      <c r="AU149" s="271" t="s">
        <v>84</v>
      </c>
      <c r="AY149" s="53" t="s">
        <v>366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53" t="s">
        <v>90</v>
      </c>
      <c r="BK149" s="179">
        <f t="shared" si="14"/>
        <v>0</v>
      </c>
      <c r="BL149" s="53" t="s">
        <v>1003</v>
      </c>
      <c r="BM149" s="271" t="s">
        <v>548</v>
      </c>
    </row>
    <row r="150" spans="2:65" s="74" customFormat="1" ht="21.75" customHeight="1">
      <c r="B150" s="73"/>
      <c r="C150" s="260" t="s">
        <v>480</v>
      </c>
      <c r="D150" s="260" t="s">
        <v>368</v>
      </c>
      <c r="E150" s="261" t="s">
        <v>6808</v>
      </c>
      <c r="F150" s="262" t="s">
        <v>8541</v>
      </c>
      <c r="G150" s="263" t="s">
        <v>630</v>
      </c>
      <c r="H150" s="264">
        <v>4</v>
      </c>
      <c r="I150" s="265"/>
      <c r="J150" s="266">
        <f t="shared" si="5"/>
        <v>0</v>
      </c>
      <c r="K150" s="267"/>
      <c r="L150" s="73"/>
      <c r="M150" s="268" t="s">
        <v>1</v>
      </c>
      <c r="N150" s="233" t="s">
        <v>43</v>
      </c>
      <c r="P150" s="269">
        <f t="shared" si="6"/>
        <v>0</v>
      </c>
      <c r="Q150" s="269">
        <v>0</v>
      </c>
      <c r="R150" s="269">
        <f t="shared" si="7"/>
        <v>0</v>
      </c>
      <c r="S150" s="269">
        <v>0</v>
      </c>
      <c r="T150" s="270">
        <f t="shared" si="8"/>
        <v>0</v>
      </c>
      <c r="AR150" s="271" t="s">
        <v>1003</v>
      </c>
      <c r="AT150" s="271" t="s">
        <v>368</v>
      </c>
      <c r="AU150" s="271" t="s">
        <v>84</v>
      </c>
      <c r="AY150" s="53" t="s">
        <v>366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53" t="s">
        <v>90</v>
      </c>
      <c r="BK150" s="179">
        <f t="shared" si="14"/>
        <v>0</v>
      </c>
      <c r="BL150" s="53" t="s">
        <v>1003</v>
      </c>
      <c r="BM150" s="271" t="s">
        <v>573</v>
      </c>
    </row>
    <row r="151" spans="2:65" s="74" customFormat="1" ht="24.2" customHeight="1">
      <c r="B151" s="73"/>
      <c r="C151" s="300" t="s">
        <v>484</v>
      </c>
      <c r="D151" s="300" t="s">
        <v>621</v>
      </c>
      <c r="E151" s="301" t="s">
        <v>8542</v>
      </c>
      <c r="F151" s="302" t="s">
        <v>8543</v>
      </c>
      <c r="G151" s="303" t="s">
        <v>630</v>
      </c>
      <c r="H151" s="304">
        <v>4</v>
      </c>
      <c r="I151" s="305"/>
      <c r="J151" s="306">
        <f t="shared" si="5"/>
        <v>0</v>
      </c>
      <c r="K151" s="307"/>
      <c r="L151" s="308"/>
      <c r="M151" s="309" t="s">
        <v>1</v>
      </c>
      <c r="N151" s="310" t="s">
        <v>43</v>
      </c>
      <c r="P151" s="269">
        <f t="shared" si="6"/>
        <v>0</v>
      </c>
      <c r="Q151" s="269">
        <v>0</v>
      </c>
      <c r="R151" s="269">
        <f t="shared" si="7"/>
        <v>0</v>
      </c>
      <c r="S151" s="269">
        <v>0</v>
      </c>
      <c r="T151" s="270">
        <f t="shared" si="8"/>
        <v>0</v>
      </c>
      <c r="AR151" s="271" t="s">
        <v>3401</v>
      </c>
      <c r="AT151" s="271" t="s">
        <v>621</v>
      </c>
      <c r="AU151" s="271" t="s">
        <v>84</v>
      </c>
      <c r="AY151" s="53" t="s">
        <v>366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53" t="s">
        <v>90</v>
      </c>
      <c r="BK151" s="179">
        <f t="shared" si="14"/>
        <v>0</v>
      </c>
      <c r="BL151" s="53" t="s">
        <v>1003</v>
      </c>
      <c r="BM151" s="271" t="s">
        <v>584</v>
      </c>
    </row>
    <row r="152" spans="2:65" s="74" customFormat="1" ht="37.9" customHeight="1">
      <c r="B152" s="73"/>
      <c r="C152" s="260" t="s">
        <v>490</v>
      </c>
      <c r="D152" s="260" t="s">
        <v>368</v>
      </c>
      <c r="E152" s="261" t="s">
        <v>6810</v>
      </c>
      <c r="F152" s="262" t="s">
        <v>8544</v>
      </c>
      <c r="G152" s="263" t="s">
        <v>630</v>
      </c>
      <c r="H152" s="264">
        <v>1</v>
      </c>
      <c r="I152" s="265"/>
      <c r="J152" s="266">
        <f t="shared" si="5"/>
        <v>0</v>
      </c>
      <c r="K152" s="267"/>
      <c r="L152" s="73"/>
      <c r="M152" s="268" t="s">
        <v>1</v>
      </c>
      <c r="N152" s="233" t="s">
        <v>43</v>
      </c>
      <c r="P152" s="269">
        <f t="shared" si="6"/>
        <v>0</v>
      </c>
      <c r="Q152" s="269">
        <v>0</v>
      </c>
      <c r="R152" s="269">
        <f t="shared" si="7"/>
        <v>0</v>
      </c>
      <c r="S152" s="269">
        <v>0</v>
      </c>
      <c r="T152" s="270">
        <f t="shared" si="8"/>
        <v>0</v>
      </c>
      <c r="AR152" s="271" t="s">
        <v>1003</v>
      </c>
      <c r="AT152" s="271" t="s">
        <v>368</v>
      </c>
      <c r="AU152" s="271" t="s">
        <v>84</v>
      </c>
      <c r="AY152" s="53" t="s">
        <v>366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53" t="s">
        <v>90</v>
      </c>
      <c r="BK152" s="179">
        <f t="shared" si="14"/>
        <v>0</v>
      </c>
      <c r="BL152" s="53" t="s">
        <v>1003</v>
      </c>
      <c r="BM152" s="271" t="s">
        <v>597</v>
      </c>
    </row>
    <row r="153" spans="2:65" s="74" customFormat="1" ht="44.25" customHeight="1">
      <c r="B153" s="73"/>
      <c r="C153" s="300" t="s">
        <v>495</v>
      </c>
      <c r="D153" s="300" t="s">
        <v>621</v>
      </c>
      <c r="E153" s="301" t="s">
        <v>8545</v>
      </c>
      <c r="F153" s="302" t="s">
        <v>8546</v>
      </c>
      <c r="G153" s="303" t="s">
        <v>630</v>
      </c>
      <c r="H153" s="304">
        <v>1</v>
      </c>
      <c r="I153" s="305"/>
      <c r="J153" s="306">
        <f t="shared" si="5"/>
        <v>0</v>
      </c>
      <c r="K153" s="307"/>
      <c r="L153" s="308"/>
      <c r="M153" s="309" t="s">
        <v>1</v>
      </c>
      <c r="N153" s="310" t="s">
        <v>43</v>
      </c>
      <c r="P153" s="269">
        <f t="shared" si="6"/>
        <v>0</v>
      </c>
      <c r="Q153" s="269">
        <v>0</v>
      </c>
      <c r="R153" s="269">
        <f t="shared" si="7"/>
        <v>0</v>
      </c>
      <c r="S153" s="269">
        <v>0</v>
      </c>
      <c r="T153" s="270">
        <f t="shared" si="8"/>
        <v>0</v>
      </c>
      <c r="AR153" s="271" t="s">
        <v>3401</v>
      </c>
      <c r="AT153" s="271" t="s">
        <v>621</v>
      </c>
      <c r="AU153" s="271" t="s">
        <v>84</v>
      </c>
      <c r="AY153" s="53" t="s">
        <v>366</v>
      </c>
      <c r="BE153" s="179">
        <f t="shared" si="9"/>
        <v>0</v>
      </c>
      <c r="BF153" s="179">
        <f t="shared" si="10"/>
        <v>0</v>
      </c>
      <c r="BG153" s="179">
        <f t="shared" si="11"/>
        <v>0</v>
      </c>
      <c r="BH153" s="179">
        <f t="shared" si="12"/>
        <v>0</v>
      </c>
      <c r="BI153" s="179">
        <f t="shared" si="13"/>
        <v>0</v>
      </c>
      <c r="BJ153" s="53" t="s">
        <v>90</v>
      </c>
      <c r="BK153" s="179">
        <f t="shared" si="14"/>
        <v>0</v>
      </c>
      <c r="BL153" s="53" t="s">
        <v>1003</v>
      </c>
      <c r="BM153" s="271" t="s">
        <v>608</v>
      </c>
    </row>
    <row r="154" spans="2:65" s="74" customFormat="1" ht="24.2" customHeight="1">
      <c r="B154" s="73"/>
      <c r="C154" s="260" t="s">
        <v>502</v>
      </c>
      <c r="D154" s="260" t="s">
        <v>368</v>
      </c>
      <c r="E154" s="261" t="s">
        <v>6812</v>
      </c>
      <c r="F154" s="262" t="s">
        <v>8547</v>
      </c>
      <c r="G154" s="263" t="s">
        <v>630</v>
      </c>
      <c r="H154" s="264">
        <v>8</v>
      </c>
      <c r="I154" s="265"/>
      <c r="J154" s="266">
        <f t="shared" si="5"/>
        <v>0</v>
      </c>
      <c r="K154" s="267"/>
      <c r="L154" s="73"/>
      <c r="M154" s="268" t="s">
        <v>1</v>
      </c>
      <c r="N154" s="233" t="s">
        <v>43</v>
      </c>
      <c r="P154" s="269">
        <f t="shared" si="6"/>
        <v>0</v>
      </c>
      <c r="Q154" s="269">
        <v>0</v>
      </c>
      <c r="R154" s="269">
        <f t="shared" si="7"/>
        <v>0</v>
      </c>
      <c r="S154" s="269">
        <v>0</v>
      </c>
      <c r="T154" s="270">
        <f t="shared" si="8"/>
        <v>0</v>
      </c>
      <c r="AR154" s="271" t="s">
        <v>1003</v>
      </c>
      <c r="AT154" s="271" t="s">
        <v>368</v>
      </c>
      <c r="AU154" s="271" t="s">
        <v>84</v>
      </c>
      <c r="AY154" s="53" t="s">
        <v>366</v>
      </c>
      <c r="BE154" s="179">
        <f t="shared" si="9"/>
        <v>0</v>
      </c>
      <c r="BF154" s="179">
        <f t="shared" si="10"/>
        <v>0</v>
      </c>
      <c r="BG154" s="179">
        <f t="shared" si="11"/>
        <v>0</v>
      </c>
      <c r="BH154" s="179">
        <f t="shared" si="12"/>
        <v>0</v>
      </c>
      <c r="BI154" s="179">
        <f t="shared" si="13"/>
        <v>0</v>
      </c>
      <c r="BJ154" s="53" t="s">
        <v>90</v>
      </c>
      <c r="BK154" s="179">
        <f t="shared" si="14"/>
        <v>0</v>
      </c>
      <c r="BL154" s="53" t="s">
        <v>1003</v>
      </c>
      <c r="BM154" s="271" t="s">
        <v>620</v>
      </c>
    </row>
    <row r="155" spans="2:65" s="74" customFormat="1" ht="24.2" customHeight="1">
      <c r="B155" s="73"/>
      <c r="C155" s="300" t="s">
        <v>506</v>
      </c>
      <c r="D155" s="300" t="s">
        <v>621</v>
      </c>
      <c r="E155" s="301" t="s">
        <v>8548</v>
      </c>
      <c r="F155" s="302" t="s">
        <v>8549</v>
      </c>
      <c r="G155" s="303" t="s">
        <v>630</v>
      </c>
      <c r="H155" s="304">
        <v>8</v>
      </c>
      <c r="I155" s="305"/>
      <c r="J155" s="306">
        <f t="shared" si="5"/>
        <v>0</v>
      </c>
      <c r="K155" s="307"/>
      <c r="L155" s="308"/>
      <c r="M155" s="309" t="s">
        <v>1</v>
      </c>
      <c r="N155" s="310" t="s">
        <v>43</v>
      </c>
      <c r="P155" s="269">
        <f t="shared" si="6"/>
        <v>0</v>
      </c>
      <c r="Q155" s="269">
        <v>0</v>
      </c>
      <c r="R155" s="269">
        <f t="shared" si="7"/>
        <v>0</v>
      </c>
      <c r="S155" s="269">
        <v>0</v>
      </c>
      <c r="T155" s="270">
        <f t="shared" si="8"/>
        <v>0</v>
      </c>
      <c r="AR155" s="271" t="s">
        <v>3401</v>
      </c>
      <c r="AT155" s="271" t="s">
        <v>621</v>
      </c>
      <c r="AU155" s="271" t="s">
        <v>84</v>
      </c>
      <c r="AY155" s="53" t="s">
        <v>366</v>
      </c>
      <c r="BE155" s="179">
        <f t="shared" si="9"/>
        <v>0</v>
      </c>
      <c r="BF155" s="179">
        <f t="shared" si="10"/>
        <v>0</v>
      </c>
      <c r="BG155" s="179">
        <f t="shared" si="11"/>
        <v>0</v>
      </c>
      <c r="BH155" s="179">
        <f t="shared" si="12"/>
        <v>0</v>
      </c>
      <c r="BI155" s="179">
        <f t="shared" si="13"/>
        <v>0</v>
      </c>
      <c r="BJ155" s="53" t="s">
        <v>90</v>
      </c>
      <c r="BK155" s="179">
        <f t="shared" si="14"/>
        <v>0</v>
      </c>
      <c r="BL155" s="53" t="s">
        <v>1003</v>
      </c>
      <c r="BM155" s="271" t="s">
        <v>635</v>
      </c>
    </row>
    <row r="156" spans="2:65" s="74" customFormat="1" ht="24.2" customHeight="1">
      <c r="B156" s="73"/>
      <c r="C156" s="260" t="s">
        <v>514</v>
      </c>
      <c r="D156" s="260" t="s">
        <v>368</v>
      </c>
      <c r="E156" s="261" t="s">
        <v>6814</v>
      </c>
      <c r="F156" s="262" t="s">
        <v>8550</v>
      </c>
      <c r="G156" s="263" t="s">
        <v>630</v>
      </c>
      <c r="H156" s="264">
        <v>476</v>
      </c>
      <c r="I156" s="265"/>
      <c r="J156" s="266">
        <f t="shared" si="5"/>
        <v>0</v>
      </c>
      <c r="K156" s="267"/>
      <c r="L156" s="73"/>
      <c r="M156" s="268" t="s">
        <v>1</v>
      </c>
      <c r="N156" s="233" t="s">
        <v>43</v>
      </c>
      <c r="P156" s="269">
        <f t="shared" si="6"/>
        <v>0</v>
      </c>
      <c r="Q156" s="269">
        <v>0</v>
      </c>
      <c r="R156" s="269">
        <f t="shared" si="7"/>
        <v>0</v>
      </c>
      <c r="S156" s="269">
        <v>0</v>
      </c>
      <c r="T156" s="270">
        <f t="shared" si="8"/>
        <v>0</v>
      </c>
      <c r="AR156" s="271" t="s">
        <v>1003</v>
      </c>
      <c r="AT156" s="271" t="s">
        <v>368</v>
      </c>
      <c r="AU156" s="271" t="s">
        <v>84</v>
      </c>
      <c r="AY156" s="53" t="s">
        <v>366</v>
      </c>
      <c r="BE156" s="179">
        <f t="shared" si="9"/>
        <v>0</v>
      </c>
      <c r="BF156" s="179">
        <f t="shared" si="10"/>
        <v>0</v>
      </c>
      <c r="BG156" s="179">
        <f t="shared" si="11"/>
        <v>0</v>
      </c>
      <c r="BH156" s="179">
        <f t="shared" si="12"/>
        <v>0</v>
      </c>
      <c r="BI156" s="179">
        <f t="shared" si="13"/>
        <v>0</v>
      </c>
      <c r="BJ156" s="53" t="s">
        <v>90</v>
      </c>
      <c r="BK156" s="179">
        <f t="shared" si="14"/>
        <v>0</v>
      </c>
      <c r="BL156" s="53" t="s">
        <v>1003</v>
      </c>
      <c r="BM156" s="271" t="s">
        <v>673</v>
      </c>
    </row>
    <row r="157" spans="2:65" s="74" customFormat="1" ht="24.2" customHeight="1">
      <c r="B157" s="73"/>
      <c r="C157" s="300" t="s">
        <v>7</v>
      </c>
      <c r="D157" s="300" t="s">
        <v>621</v>
      </c>
      <c r="E157" s="301" t="s">
        <v>8551</v>
      </c>
      <c r="F157" s="302" t="s">
        <v>8552</v>
      </c>
      <c r="G157" s="303" t="s">
        <v>630</v>
      </c>
      <c r="H157" s="304">
        <v>476</v>
      </c>
      <c r="I157" s="305"/>
      <c r="J157" s="306">
        <f t="shared" si="5"/>
        <v>0</v>
      </c>
      <c r="K157" s="307"/>
      <c r="L157" s="308"/>
      <c r="M157" s="309" t="s">
        <v>1</v>
      </c>
      <c r="N157" s="310" t="s">
        <v>43</v>
      </c>
      <c r="P157" s="269">
        <f t="shared" si="6"/>
        <v>0</v>
      </c>
      <c r="Q157" s="269">
        <v>0</v>
      </c>
      <c r="R157" s="269">
        <f t="shared" si="7"/>
        <v>0</v>
      </c>
      <c r="S157" s="269">
        <v>0</v>
      </c>
      <c r="T157" s="270">
        <f t="shared" si="8"/>
        <v>0</v>
      </c>
      <c r="AR157" s="271" t="s">
        <v>3401</v>
      </c>
      <c r="AT157" s="271" t="s">
        <v>621</v>
      </c>
      <c r="AU157" s="271" t="s">
        <v>84</v>
      </c>
      <c r="AY157" s="53" t="s">
        <v>366</v>
      </c>
      <c r="BE157" s="179">
        <f t="shared" si="9"/>
        <v>0</v>
      </c>
      <c r="BF157" s="179">
        <f t="shared" si="10"/>
        <v>0</v>
      </c>
      <c r="BG157" s="179">
        <f t="shared" si="11"/>
        <v>0</v>
      </c>
      <c r="BH157" s="179">
        <f t="shared" si="12"/>
        <v>0</v>
      </c>
      <c r="BI157" s="179">
        <f t="shared" si="13"/>
        <v>0</v>
      </c>
      <c r="BJ157" s="53" t="s">
        <v>90</v>
      </c>
      <c r="BK157" s="179">
        <f t="shared" si="14"/>
        <v>0</v>
      </c>
      <c r="BL157" s="53" t="s">
        <v>1003</v>
      </c>
      <c r="BM157" s="271" t="s">
        <v>689</v>
      </c>
    </row>
    <row r="158" spans="2:65" s="74" customFormat="1" ht="16.5" customHeight="1">
      <c r="B158" s="73"/>
      <c r="C158" s="260" t="s">
        <v>529</v>
      </c>
      <c r="D158" s="260" t="s">
        <v>368</v>
      </c>
      <c r="E158" s="261" t="s">
        <v>6816</v>
      </c>
      <c r="F158" s="262" t="s">
        <v>8553</v>
      </c>
      <c r="G158" s="263" t="s">
        <v>630</v>
      </c>
      <c r="H158" s="264">
        <v>24</v>
      </c>
      <c r="I158" s="265"/>
      <c r="J158" s="266">
        <f t="shared" si="5"/>
        <v>0</v>
      </c>
      <c r="K158" s="267"/>
      <c r="L158" s="73"/>
      <c r="M158" s="268" t="s">
        <v>1</v>
      </c>
      <c r="N158" s="233" t="s">
        <v>43</v>
      </c>
      <c r="P158" s="269">
        <f t="shared" si="6"/>
        <v>0</v>
      </c>
      <c r="Q158" s="269">
        <v>0</v>
      </c>
      <c r="R158" s="269">
        <f t="shared" si="7"/>
        <v>0</v>
      </c>
      <c r="S158" s="269">
        <v>0</v>
      </c>
      <c r="T158" s="270">
        <f t="shared" si="8"/>
        <v>0</v>
      </c>
      <c r="AR158" s="271" t="s">
        <v>1003</v>
      </c>
      <c r="AT158" s="271" t="s">
        <v>368</v>
      </c>
      <c r="AU158" s="271" t="s">
        <v>84</v>
      </c>
      <c r="AY158" s="53" t="s">
        <v>366</v>
      </c>
      <c r="BE158" s="179">
        <f t="shared" si="9"/>
        <v>0</v>
      </c>
      <c r="BF158" s="179">
        <f t="shared" si="10"/>
        <v>0</v>
      </c>
      <c r="BG158" s="179">
        <f t="shared" si="11"/>
        <v>0</v>
      </c>
      <c r="BH158" s="179">
        <f t="shared" si="12"/>
        <v>0</v>
      </c>
      <c r="BI158" s="179">
        <f t="shared" si="13"/>
        <v>0</v>
      </c>
      <c r="BJ158" s="53" t="s">
        <v>90</v>
      </c>
      <c r="BK158" s="179">
        <f t="shared" si="14"/>
        <v>0</v>
      </c>
      <c r="BL158" s="53" t="s">
        <v>1003</v>
      </c>
      <c r="BM158" s="271" t="s">
        <v>707</v>
      </c>
    </row>
    <row r="159" spans="2:65" s="74" customFormat="1" ht="24.2" customHeight="1">
      <c r="B159" s="73"/>
      <c r="C159" s="300" t="s">
        <v>537</v>
      </c>
      <c r="D159" s="300" t="s">
        <v>621</v>
      </c>
      <c r="E159" s="301" t="s">
        <v>8554</v>
      </c>
      <c r="F159" s="302" t="s">
        <v>8555</v>
      </c>
      <c r="G159" s="303" t="s">
        <v>630</v>
      </c>
      <c r="H159" s="304">
        <v>24</v>
      </c>
      <c r="I159" s="305"/>
      <c r="J159" s="306">
        <f t="shared" si="5"/>
        <v>0</v>
      </c>
      <c r="K159" s="307"/>
      <c r="L159" s="308"/>
      <c r="M159" s="309" t="s">
        <v>1</v>
      </c>
      <c r="N159" s="310" t="s">
        <v>43</v>
      </c>
      <c r="P159" s="269">
        <f t="shared" si="6"/>
        <v>0</v>
      </c>
      <c r="Q159" s="269">
        <v>0</v>
      </c>
      <c r="R159" s="269">
        <f t="shared" si="7"/>
        <v>0</v>
      </c>
      <c r="S159" s="269">
        <v>0</v>
      </c>
      <c r="T159" s="270">
        <f t="shared" si="8"/>
        <v>0</v>
      </c>
      <c r="AR159" s="271" t="s">
        <v>3401</v>
      </c>
      <c r="AT159" s="271" t="s">
        <v>621</v>
      </c>
      <c r="AU159" s="271" t="s">
        <v>84</v>
      </c>
      <c r="AY159" s="53" t="s">
        <v>366</v>
      </c>
      <c r="BE159" s="179">
        <f t="shared" si="9"/>
        <v>0</v>
      </c>
      <c r="BF159" s="179">
        <f t="shared" si="10"/>
        <v>0</v>
      </c>
      <c r="BG159" s="179">
        <f t="shared" si="11"/>
        <v>0</v>
      </c>
      <c r="BH159" s="179">
        <f t="shared" si="12"/>
        <v>0</v>
      </c>
      <c r="BI159" s="179">
        <f t="shared" si="13"/>
        <v>0</v>
      </c>
      <c r="BJ159" s="53" t="s">
        <v>90</v>
      </c>
      <c r="BK159" s="179">
        <f t="shared" si="14"/>
        <v>0</v>
      </c>
      <c r="BL159" s="53" t="s">
        <v>1003</v>
      </c>
      <c r="BM159" s="271" t="s">
        <v>735</v>
      </c>
    </row>
    <row r="160" spans="2:65" s="74" customFormat="1" ht="16.5" customHeight="1">
      <c r="B160" s="73"/>
      <c r="C160" s="260" t="s">
        <v>541</v>
      </c>
      <c r="D160" s="260" t="s">
        <v>368</v>
      </c>
      <c r="E160" s="261" t="s">
        <v>6818</v>
      </c>
      <c r="F160" s="262" t="s">
        <v>8556</v>
      </c>
      <c r="G160" s="263" t="s">
        <v>630</v>
      </c>
      <c r="H160" s="264">
        <v>26</v>
      </c>
      <c r="I160" s="265"/>
      <c r="J160" s="266">
        <f t="shared" si="5"/>
        <v>0</v>
      </c>
      <c r="K160" s="267"/>
      <c r="L160" s="73"/>
      <c r="M160" s="268" t="s">
        <v>1</v>
      </c>
      <c r="N160" s="233" t="s">
        <v>43</v>
      </c>
      <c r="P160" s="269">
        <f t="shared" si="6"/>
        <v>0</v>
      </c>
      <c r="Q160" s="269">
        <v>0</v>
      </c>
      <c r="R160" s="269">
        <f t="shared" si="7"/>
        <v>0</v>
      </c>
      <c r="S160" s="269">
        <v>0</v>
      </c>
      <c r="T160" s="270">
        <f t="shared" si="8"/>
        <v>0</v>
      </c>
      <c r="AR160" s="271" t="s">
        <v>1003</v>
      </c>
      <c r="AT160" s="271" t="s">
        <v>368</v>
      </c>
      <c r="AU160" s="271" t="s">
        <v>84</v>
      </c>
      <c r="AY160" s="53" t="s">
        <v>366</v>
      </c>
      <c r="BE160" s="179">
        <f t="shared" si="9"/>
        <v>0</v>
      </c>
      <c r="BF160" s="179">
        <f t="shared" si="10"/>
        <v>0</v>
      </c>
      <c r="BG160" s="179">
        <f t="shared" si="11"/>
        <v>0</v>
      </c>
      <c r="BH160" s="179">
        <f t="shared" si="12"/>
        <v>0</v>
      </c>
      <c r="BI160" s="179">
        <f t="shared" si="13"/>
        <v>0</v>
      </c>
      <c r="BJ160" s="53" t="s">
        <v>90</v>
      </c>
      <c r="BK160" s="179">
        <f t="shared" si="14"/>
        <v>0</v>
      </c>
      <c r="BL160" s="53" t="s">
        <v>1003</v>
      </c>
      <c r="BM160" s="271" t="s">
        <v>761</v>
      </c>
    </row>
    <row r="161" spans="2:65" s="74" customFormat="1" ht="16.5" customHeight="1">
      <c r="B161" s="73"/>
      <c r="C161" s="300" t="s">
        <v>548</v>
      </c>
      <c r="D161" s="300" t="s">
        <v>621</v>
      </c>
      <c r="E161" s="301" t="s">
        <v>8557</v>
      </c>
      <c r="F161" s="302" t="s">
        <v>8558</v>
      </c>
      <c r="G161" s="303" t="s">
        <v>630</v>
      </c>
      <c r="H161" s="304">
        <v>26</v>
      </c>
      <c r="I161" s="305"/>
      <c r="J161" s="306">
        <f t="shared" si="5"/>
        <v>0</v>
      </c>
      <c r="K161" s="307"/>
      <c r="L161" s="308"/>
      <c r="M161" s="309" t="s">
        <v>1</v>
      </c>
      <c r="N161" s="310" t="s">
        <v>43</v>
      </c>
      <c r="P161" s="269">
        <f t="shared" si="6"/>
        <v>0</v>
      </c>
      <c r="Q161" s="269">
        <v>0</v>
      </c>
      <c r="R161" s="269">
        <f t="shared" si="7"/>
        <v>0</v>
      </c>
      <c r="S161" s="269">
        <v>0</v>
      </c>
      <c r="T161" s="270">
        <f t="shared" si="8"/>
        <v>0</v>
      </c>
      <c r="AR161" s="271" t="s">
        <v>3401</v>
      </c>
      <c r="AT161" s="271" t="s">
        <v>621</v>
      </c>
      <c r="AU161" s="271" t="s">
        <v>84</v>
      </c>
      <c r="AY161" s="53" t="s">
        <v>366</v>
      </c>
      <c r="BE161" s="179">
        <f t="shared" si="9"/>
        <v>0</v>
      </c>
      <c r="BF161" s="179">
        <f t="shared" si="10"/>
        <v>0</v>
      </c>
      <c r="BG161" s="179">
        <f t="shared" si="11"/>
        <v>0</v>
      </c>
      <c r="BH161" s="179">
        <f t="shared" si="12"/>
        <v>0</v>
      </c>
      <c r="BI161" s="179">
        <f t="shared" si="13"/>
        <v>0</v>
      </c>
      <c r="BJ161" s="53" t="s">
        <v>90</v>
      </c>
      <c r="BK161" s="179">
        <f t="shared" si="14"/>
        <v>0</v>
      </c>
      <c r="BL161" s="53" t="s">
        <v>1003</v>
      </c>
      <c r="BM161" s="271" t="s">
        <v>783</v>
      </c>
    </row>
    <row r="162" spans="2:65" s="74" customFormat="1" ht="37.9" customHeight="1">
      <c r="B162" s="73"/>
      <c r="C162" s="260" t="s">
        <v>555</v>
      </c>
      <c r="D162" s="260" t="s">
        <v>368</v>
      </c>
      <c r="E162" s="261" t="s">
        <v>8559</v>
      </c>
      <c r="F162" s="262" t="s">
        <v>8560</v>
      </c>
      <c r="G162" s="263" t="s">
        <v>630</v>
      </c>
      <c r="H162" s="264">
        <v>2</v>
      </c>
      <c r="I162" s="265"/>
      <c r="J162" s="266">
        <f t="shared" si="5"/>
        <v>0</v>
      </c>
      <c r="K162" s="267"/>
      <c r="L162" s="73"/>
      <c r="M162" s="268" t="s">
        <v>1</v>
      </c>
      <c r="N162" s="233" t="s">
        <v>43</v>
      </c>
      <c r="P162" s="269">
        <f t="shared" si="6"/>
        <v>0</v>
      </c>
      <c r="Q162" s="269">
        <v>0</v>
      </c>
      <c r="R162" s="269">
        <f t="shared" si="7"/>
        <v>0</v>
      </c>
      <c r="S162" s="269">
        <v>0</v>
      </c>
      <c r="T162" s="270">
        <f t="shared" si="8"/>
        <v>0</v>
      </c>
      <c r="AR162" s="271" t="s">
        <v>1003</v>
      </c>
      <c r="AT162" s="271" t="s">
        <v>368</v>
      </c>
      <c r="AU162" s="271" t="s">
        <v>84</v>
      </c>
      <c r="AY162" s="53" t="s">
        <v>366</v>
      </c>
      <c r="BE162" s="179">
        <f t="shared" si="9"/>
        <v>0</v>
      </c>
      <c r="BF162" s="179">
        <f t="shared" si="10"/>
        <v>0</v>
      </c>
      <c r="BG162" s="179">
        <f t="shared" si="11"/>
        <v>0</v>
      </c>
      <c r="BH162" s="179">
        <f t="shared" si="12"/>
        <v>0</v>
      </c>
      <c r="BI162" s="179">
        <f t="shared" si="13"/>
        <v>0</v>
      </c>
      <c r="BJ162" s="53" t="s">
        <v>90</v>
      </c>
      <c r="BK162" s="179">
        <f t="shared" si="14"/>
        <v>0</v>
      </c>
      <c r="BL162" s="53" t="s">
        <v>1003</v>
      </c>
      <c r="BM162" s="271" t="s">
        <v>866</v>
      </c>
    </row>
    <row r="163" spans="2:65" s="74" customFormat="1" ht="44.25" customHeight="1">
      <c r="B163" s="73"/>
      <c r="C163" s="300" t="s">
        <v>573</v>
      </c>
      <c r="D163" s="300" t="s">
        <v>621</v>
      </c>
      <c r="E163" s="301" t="s">
        <v>8561</v>
      </c>
      <c r="F163" s="302" t="s">
        <v>8562</v>
      </c>
      <c r="G163" s="303" t="s">
        <v>630</v>
      </c>
      <c r="H163" s="304">
        <v>2</v>
      </c>
      <c r="I163" s="305"/>
      <c r="J163" s="306">
        <f t="shared" si="5"/>
        <v>0</v>
      </c>
      <c r="K163" s="307"/>
      <c r="L163" s="308"/>
      <c r="M163" s="309" t="s">
        <v>1</v>
      </c>
      <c r="N163" s="310" t="s">
        <v>43</v>
      </c>
      <c r="P163" s="269">
        <f t="shared" si="6"/>
        <v>0</v>
      </c>
      <c r="Q163" s="269">
        <v>0</v>
      </c>
      <c r="R163" s="269">
        <f t="shared" si="7"/>
        <v>0</v>
      </c>
      <c r="S163" s="269">
        <v>0</v>
      </c>
      <c r="T163" s="270">
        <f t="shared" si="8"/>
        <v>0</v>
      </c>
      <c r="AR163" s="271" t="s">
        <v>3401</v>
      </c>
      <c r="AT163" s="271" t="s">
        <v>621</v>
      </c>
      <c r="AU163" s="271" t="s">
        <v>84</v>
      </c>
      <c r="AY163" s="53" t="s">
        <v>366</v>
      </c>
      <c r="BE163" s="179">
        <f t="shared" si="9"/>
        <v>0</v>
      </c>
      <c r="BF163" s="179">
        <f t="shared" si="10"/>
        <v>0</v>
      </c>
      <c r="BG163" s="179">
        <f t="shared" si="11"/>
        <v>0</v>
      </c>
      <c r="BH163" s="179">
        <f t="shared" si="12"/>
        <v>0</v>
      </c>
      <c r="BI163" s="179">
        <f t="shared" si="13"/>
        <v>0</v>
      </c>
      <c r="BJ163" s="53" t="s">
        <v>90</v>
      </c>
      <c r="BK163" s="179">
        <f t="shared" si="14"/>
        <v>0</v>
      </c>
      <c r="BL163" s="53" t="s">
        <v>1003</v>
      </c>
      <c r="BM163" s="271" t="s">
        <v>882</v>
      </c>
    </row>
    <row r="164" spans="2:65" s="74" customFormat="1" ht="44.25" customHeight="1">
      <c r="B164" s="73"/>
      <c r="C164" s="260" t="s">
        <v>580</v>
      </c>
      <c r="D164" s="260" t="s">
        <v>368</v>
      </c>
      <c r="E164" s="261" t="s">
        <v>6820</v>
      </c>
      <c r="F164" s="262" t="s">
        <v>8563</v>
      </c>
      <c r="G164" s="263" t="s">
        <v>630</v>
      </c>
      <c r="H164" s="264">
        <v>6</v>
      </c>
      <c r="I164" s="265"/>
      <c r="J164" s="266">
        <f t="shared" si="5"/>
        <v>0</v>
      </c>
      <c r="K164" s="267"/>
      <c r="L164" s="73"/>
      <c r="M164" s="268" t="s">
        <v>1</v>
      </c>
      <c r="N164" s="233" t="s">
        <v>43</v>
      </c>
      <c r="P164" s="269">
        <f t="shared" si="6"/>
        <v>0</v>
      </c>
      <c r="Q164" s="269">
        <v>0</v>
      </c>
      <c r="R164" s="269">
        <f t="shared" si="7"/>
        <v>0</v>
      </c>
      <c r="S164" s="269">
        <v>0</v>
      </c>
      <c r="T164" s="270">
        <f t="shared" si="8"/>
        <v>0</v>
      </c>
      <c r="AR164" s="271" t="s">
        <v>1003</v>
      </c>
      <c r="AT164" s="271" t="s">
        <v>368</v>
      </c>
      <c r="AU164" s="271" t="s">
        <v>84</v>
      </c>
      <c r="AY164" s="53" t="s">
        <v>366</v>
      </c>
      <c r="BE164" s="179">
        <f t="shared" si="9"/>
        <v>0</v>
      </c>
      <c r="BF164" s="179">
        <f t="shared" si="10"/>
        <v>0</v>
      </c>
      <c r="BG164" s="179">
        <f t="shared" si="11"/>
        <v>0</v>
      </c>
      <c r="BH164" s="179">
        <f t="shared" si="12"/>
        <v>0</v>
      </c>
      <c r="BI164" s="179">
        <f t="shared" si="13"/>
        <v>0</v>
      </c>
      <c r="BJ164" s="53" t="s">
        <v>90</v>
      </c>
      <c r="BK164" s="179">
        <f t="shared" si="14"/>
        <v>0</v>
      </c>
      <c r="BL164" s="53" t="s">
        <v>1003</v>
      </c>
      <c r="BM164" s="271" t="s">
        <v>899</v>
      </c>
    </row>
    <row r="165" spans="2:65" s="74" customFormat="1" ht="49.15" customHeight="1">
      <c r="B165" s="73"/>
      <c r="C165" s="300" t="s">
        <v>584</v>
      </c>
      <c r="D165" s="300" t="s">
        <v>621</v>
      </c>
      <c r="E165" s="301" t="s">
        <v>8564</v>
      </c>
      <c r="F165" s="302" t="s">
        <v>8565</v>
      </c>
      <c r="G165" s="303" t="s">
        <v>630</v>
      </c>
      <c r="H165" s="304">
        <v>6</v>
      </c>
      <c r="I165" s="305"/>
      <c r="J165" s="306">
        <f t="shared" si="5"/>
        <v>0</v>
      </c>
      <c r="K165" s="307"/>
      <c r="L165" s="308"/>
      <c r="M165" s="309" t="s">
        <v>1</v>
      </c>
      <c r="N165" s="310" t="s">
        <v>43</v>
      </c>
      <c r="P165" s="269">
        <f t="shared" si="6"/>
        <v>0</v>
      </c>
      <c r="Q165" s="269">
        <v>0</v>
      </c>
      <c r="R165" s="269">
        <f t="shared" si="7"/>
        <v>0</v>
      </c>
      <c r="S165" s="269">
        <v>0</v>
      </c>
      <c r="T165" s="270">
        <f t="shared" si="8"/>
        <v>0</v>
      </c>
      <c r="AR165" s="271" t="s">
        <v>3401</v>
      </c>
      <c r="AT165" s="271" t="s">
        <v>621</v>
      </c>
      <c r="AU165" s="271" t="s">
        <v>84</v>
      </c>
      <c r="AY165" s="53" t="s">
        <v>366</v>
      </c>
      <c r="BE165" s="179">
        <f t="shared" si="9"/>
        <v>0</v>
      </c>
      <c r="BF165" s="179">
        <f t="shared" si="10"/>
        <v>0</v>
      </c>
      <c r="BG165" s="179">
        <f t="shared" si="11"/>
        <v>0</v>
      </c>
      <c r="BH165" s="179">
        <f t="shared" si="12"/>
        <v>0</v>
      </c>
      <c r="BI165" s="179">
        <f t="shared" si="13"/>
        <v>0</v>
      </c>
      <c r="BJ165" s="53" t="s">
        <v>90</v>
      </c>
      <c r="BK165" s="179">
        <f t="shared" si="14"/>
        <v>0</v>
      </c>
      <c r="BL165" s="53" t="s">
        <v>1003</v>
      </c>
      <c r="BM165" s="271" t="s">
        <v>912</v>
      </c>
    </row>
    <row r="166" spans="2:65" s="74" customFormat="1" ht="24.2" customHeight="1">
      <c r="B166" s="73"/>
      <c r="C166" s="260" t="s">
        <v>591</v>
      </c>
      <c r="D166" s="260" t="s">
        <v>368</v>
      </c>
      <c r="E166" s="261" t="s">
        <v>6822</v>
      </c>
      <c r="F166" s="262" t="s">
        <v>8566</v>
      </c>
      <c r="G166" s="263" t="s">
        <v>630</v>
      </c>
      <c r="H166" s="264">
        <v>90</v>
      </c>
      <c r="I166" s="265"/>
      <c r="J166" s="266">
        <f t="shared" si="5"/>
        <v>0</v>
      </c>
      <c r="K166" s="267"/>
      <c r="L166" s="73"/>
      <c r="M166" s="268" t="s">
        <v>1</v>
      </c>
      <c r="N166" s="233" t="s">
        <v>43</v>
      </c>
      <c r="P166" s="269">
        <f t="shared" si="6"/>
        <v>0</v>
      </c>
      <c r="Q166" s="269">
        <v>0</v>
      </c>
      <c r="R166" s="269">
        <f t="shared" si="7"/>
        <v>0</v>
      </c>
      <c r="S166" s="269">
        <v>0</v>
      </c>
      <c r="T166" s="270">
        <f t="shared" si="8"/>
        <v>0</v>
      </c>
      <c r="AR166" s="271" t="s">
        <v>1003</v>
      </c>
      <c r="AT166" s="271" t="s">
        <v>368</v>
      </c>
      <c r="AU166" s="271" t="s">
        <v>84</v>
      </c>
      <c r="AY166" s="53" t="s">
        <v>366</v>
      </c>
      <c r="BE166" s="179">
        <f t="shared" si="9"/>
        <v>0</v>
      </c>
      <c r="BF166" s="179">
        <f t="shared" si="10"/>
        <v>0</v>
      </c>
      <c r="BG166" s="179">
        <f t="shared" si="11"/>
        <v>0</v>
      </c>
      <c r="BH166" s="179">
        <f t="shared" si="12"/>
        <v>0</v>
      </c>
      <c r="BI166" s="179">
        <f t="shared" si="13"/>
        <v>0</v>
      </c>
      <c r="BJ166" s="53" t="s">
        <v>90</v>
      </c>
      <c r="BK166" s="179">
        <f t="shared" si="14"/>
        <v>0</v>
      </c>
      <c r="BL166" s="53" t="s">
        <v>1003</v>
      </c>
      <c r="BM166" s="271" t="s">
        <v>925</v>
      </c>
    </row>
    <row r="167" spans="2:65" s="74" customFormat="1" ht="33" customHeight="1">
      <c r="B167" s="73"/>
      <c r="C167" s="300" t="s">
        <v>597</v>
      </c>
      <c r="D167" s="300" t="s">
        <v>621</v>
      </c>
      <c r="E167" s="301" t="s">
        <v>8567</v>
      </c>
      <c r="F167" s="302" t="s">
        <v>8568</v>
      </c>
      <c r="G167" s="303" t="s">
        <v>630</v>
      </c>
      <c r="H167" s="304">
        <v>90</v>
      </c>
      <c r="I167" s="305"/>
      <c r="J167" s="306">
        <f t="shared" si="5"/>
        <v>0</v>
      </c>
      <c r="K167" s="307"/>
      <c r="L167" s="308"/>
      <c r="M167" s="309" t="s">
        <v>1</v>
      </c>
      <c r="N167" s="310" t="s">
        <v>43</v>
      </c>
      <c r="P167" s="269">
        <f t="shared" si="6"/>
        <v>0</v>
      </c>
      <c r="Q167" s="269">
        <v>0</v>
      </c>
      <c r="R167" s="269">
        <f t="shared" si="7"/>
        <v>0</v>
      </c>
      <c r="S167" s="269">
        <v>0</v>
      </c>
      <c r="T167" s="270">
        <f t="shared" si="8"/>
        <v>0</v>
      </c>
      <c r="AR167" s="271" t="s">
        <v>3401</v>
      </c>
      <c r="AT167" s="271" t="s">
        <v>621</v>
      </c>
      <c r="AU167" s="271" t="s">
        <v>84</v>
      </c>
      <c r="AY167" s="53" t="s">
        <v>366</v>
      </c>
      <c r="BE167" s="179">
        <f t="shared" si="9"/>
        <v>0</v>
      </c>
      <c r="BF167" s="179">
        <f t="shared" si="10"/>
        <v>0</v>
      </c>
      <c r="BG167" s="179">
        <f t="shared" si="11"/>
        <v>0</v>
      </c>
      <c r="BH167" s="179">
        <f t="shared" si="12"/>
        <v>0</v>
      </c>
      <c r="BI167" s="179">
        <f t="shared" si="13"/>
        <v>0</v>
      </c>
      <c r="BJ167" s="53" t="s">
        <v>90</v>
      </c>
      <c r="BK167" s="179">
        <f t="shared" si="14"/>
        <v>0</v>
      </c>
      <c r="BL167" s="53" t="s">
        <v>1003</v>
      </c>
      <c r="BM167" s="271" t="s">
        <v>937</v>
      </c>
    </row>
    <row r="168" spans="2:65" s="74" customFormat="1" ht="37.9" customHeight="1">
      <c r="B168" s="73"/>
      <c r="C168" s="260" t="s">
        <v>604</v>
      </c>
      <c r="D168" s="260" t="s">
        <v>368</v>
      </c>
      <c r="E168" s="261" t="s">
        <v>6824</v>
      </c>
      <c r="F168" s="262" t="s">
        <v>8569</v>
      </c>
      <c r="G168" s="263" t="s">
        <v>630</v>
      </c>
      <c r="H168" s="264">
        <v>1</v>
      </c>
      <c r="I168" s="265"/>
      <c r="J168" s="266">
        <f t="shared" si="5"/>
        <v>0</v>
      </c>
      <c r="K168" s="267"/>
      <c r="L168" s="73"/>
      <c r="M168" s="268" t="s">
        <v>1</v>
      </c>
      <c r="N168" s="233" t="s">
        <v>43</v>
      </c>
      <c r="P168" s="269">
        <f t="shared" si="6"/>
        <v>0</v>
      </c>
      <c r="Q168" s="269">
        <v>0</v>
      </c>
      <c r="R168" s="269">
        <f t="shared" si="7"/>
        <v>0</v>
      </c>
      <c r="S168" s="269">
        <v>0</v>
      </c>
      <c r="T168" s="270">
        <f t="shared" si="8"/>
        <v>0</v>
      </c>
      <c r="AR168" s="271" t="s">
        <v>1003</v>
      </c>
      <c r="AT168" s="271" t="s">
        <v>368</v>
      </c>
      <c r="AU168" s="271" t="s">
        <v>84</v>
      </c>
      <c r="AY168" s="53" t="s">
        <v>366</v>
      </c>
      <c r="BE168" s="179">
        <f t="shared" si="9"/>
        <v>0</v>
      </c>
      <c r="BF168" s="179">
        <f t="shared" si="10"/>
        <v>0</v>
      </c>
      <c r="BG168" s="179">
        <f t="shared" si="11"/>
        <v>0</v>
      </c>
      <c r="BH168" s="179">
        <f t="shared" si="12"/>
        <v>0</v>
      </c>
      <c r="BI168" s="179">
        <f t="shared" si="13"/>
        <v>0</v>
      </c>
      <c r="BJ168" s="53" t="s">
        <v>90</v>
      </c>
      <c r="BK168" s="179">
        <f t="shared" si="14"/>
        <v>0</v>
      </c>
      <c r="BL168" s="53" t="s">
        <v>1003</v>
      </c>
      <c r="BM168" s="271" t="s">
        <v>947</v>
      </c>
    </row>
    <row r="169" spans="2:65" s="74" customFormat="1" ht="37.9" customHeight="1">
      <c r="B169" s="73"/>
      <c r="C169" s="300" t="s">
        <v>608</v>
      </c>
      <c r="D169" s="300" t="s">
        <v>621</v>
      </c>
      <c r="E169" s="301" t="s">
        <v>8570</v>
      </c>
      <c r="F169" s="302" t="s">
        <v>8571</v>
      </c>
      <c r="G169" s="303" t="s">
        <v>630</v>
      </c>
      <c r="H169" s="304">
        <v>1</v>
      </c>
      <c r="I169" s="305"/>
      <c r="J169" s="306">
        <f t="shared" si="5"/>
        <v>0</v>
      </c>
      <c r="K169" s="307"/>
      <c r="L169" s="308"/>
      <c r="M169" s="309" t="s">
        <v>1</v>
      </c>
      <c r="N169" s="310" t="s">
        <v>43</v>
      </c>
      <c r="P169" s="269">
        <f t="shared" si="6"/>
        <v>0</v>
      </c>
      <c r="Q169" s="269">
        <v>0</v>
      </c>
      <c r="R169" s="269">
        <f t="shared" si="7"/>
        <v>0</v>
      </c>
      <c r="S169" s="269">
        <v>0</v>
      </c>
      <c r="T169" s="270">
        <f t="shared" si="8"/>
        <v>0</v>
      </c>
      <c r="AR169" s="271" t="s">
        <v>3401</v>
      </c>
      <c r="AT169" s="271" t="s">
        <v>621</v>
      </c>
      <c r="AU169" s="271" t="s">
        <v>84</v>
      </c>
      <c r="AY169" s="53" t="s">
        <v>366</v>
      </c>
      <c r="BE169" s="179">
        <f t="shared" si="9"/>
        <v>0</v>
      </c>
      <c r="BF169" s="179">
        <f t="shared" si="10"/>
        <v>0</v>
      </c>
      <c r="BG169" s="179">
        <f t="shared" si="11"/>
        <v>0</v>
      </c>
      <c r="BH169" s="179">
        <f t="shared" si="12"/>
        <v>0</v>
      </c>
      <c r="BI169" s="179">
        <f t="shared" si="13"/>
        <v>0</v>
      </c>
      <c r="BJ169" s="53" t="s">
        <v>90</v>
      </c>
      <c r="BK169" s="179">
        <f t="shared" si="14"/>
        <v>0</v>
      </c>
      <c r="BL169" s="53" t="s">
        <v>1003</v>
      </c>
      <c r="BM169" s="271" t="s">
        <v>1003</v>
      </c>
    </row>
    <row r="170" spans="2:65" s="74" customFormat="1" ht="24.2" customHeight="1">
      <c r="B170" s="73"/>
      <c r="C170" s="260" t="s">
        <v>615</v>
      </c>
      <c r="D170" s="260" t="s">
        <v>368</v>
      </c>
      <c r="E170" s="261" t="s">
        <v>8572</v>
      </c>
      <c r="F170" s="262" t="s">
        <v>8573</v>
      </c>
      <c r="G170" s="263" t="s">
        <v>630</v>
      </c>
      <c r="H170" s="264">
        <v>1</v>
      </c>
      <c r="I170" s="265"/>
      <c r="J170" s="266">
        <f t="shared" ref="J170:J201" si="15">ROUND(I170*H170,2)</f>
        <v>0</v>
      </c>
      <c r="K170" s="267"/>
      <c r="L170" s="73"/>
      <c r="M170" s="268" t="s">
        <v>1</v>
      </c>
      <c r="N170" s="233" t="s">
        <v>43</v>
      </c>
      <c r="P170" s="269">
        <f t="shared" ref="P170:P201" si="16">O170*H170</f>
        <v>0</v>
      </c>
      <c r="Q170" s="269">
        <v>0</v>
      </c>
      <c r="R170" s="269">
        <f t="shared" ref="R170:R201" si="17">Q170*H170</f>
        <v>0</v>
      </c>
      <c r="S170" s="269">
        <v>0</v>
      </c>
      <c r="T170" s="270">
        <f t="shared" ref="T170:T201" si="18">S170*H170</f>
        <v>0</v>
      </c>
      <c r="AR170" s="271" t="s">
        <v>1003</v>
      </c>
      <c r="AT170" s="271" t="s">
        <v>368</v>
      </c>
      <c r="AU170" s="271" t="s">
        <v>84</v>
      </c>
      <c r="AY170" s="53" t="s">
        <v>366</v>
      </c>
      <c r="BE170" s="179">
        <f t="shared" ref="BE170:BE201" si="19">IF(N170="základná",J170,0)</f>
        <v>0</v>
      </c>
      <c r="BF170" s="179">
        <f t="shared" ref="BF170:BF201" si="20">IF(N170="znížená",J170,0)</f>
        <v>0</v>
      </c>
      <c r="BG170" s="179">
        <f t="shared" ref="BG170:BG201" si="21">IF(N170="zákl. prenesená",J170,0)</f>
        <v>0</v>
      </c>
      <c r="BH170" s="179">
        <f t="shared" ref="BH170:BH201" si="22">IF(N170="zníž. prenesená",J170,0)</f>
        <v>0</v>
      </c>
      <c r="BI170" s="179">
        <f t="shared" ref="BI170:BI201" si="23">IF(N170="nulová",J170,0)</f>
        <v>0</v>
      </c>
      <c r="BJ170" s="53" t="s">
        <v>90</v>
      </c>
      <c r="BK170" s="179">
        <f t="shared" ref="BK170:BK201" si="24">ROUND(I170*H170,2)</f>
        <v>0</v>
      </c>
      <c r="BL170" s="53" t="s">
        <v>1003</v>
      </c>
      <c r="BM170" s="271" t="s">
        <v>1027</v>
      </c>
    </row>
    <row r="171" spans="2:65" s="74" customFormat="1" ht="33" customHeight="1">
      <c r="B171" s="73"/>
      <c r="C171" s="300" t="s">
        <v>620</v>
      </c>
      <c r="D171" s="300" t="s">
        <v>621</v>
      </c>
      <c r="E171" s="301" t="s">
        <v>8574</v>
      </c>
      <c r="F171" s="302" t="s">
        <v>8575</v>
      </c>
      <c r="G171" s="303" t="s">
        <v>630</v>
      </c>
      <c r="H171" s="304">
        <v>1</v>
      </c>
      <c r="I171" s="305"/>
      <c r="J171" s="306">
        <f t="shared" si="15"/>
        <v>0</v>
      </c>
      <c r="K171" s="307"/>
      <c r="L171" s="308"/>
      <c r="M171" s="309" t="s">
        <v>1</v>
      </c>
      <c r="N171" s="310" t="s">
        <v>43</v>
      </c>
      <c r="P171" s="269">
        <f t="shared" si="16"/>
        <v>0</v>
      </c>
      <c r="Q171" s="269">
        <v>0</v>
      </c>
      <c r="R171" s="269">
        <f t="shared" si="17"/>
        <v>0</v>
      </c>
      <c r="S171" s="269">
        <v>0</v>
      </c>
      <c r="T171" s="270">
        <f t="shared" si="18"/>
        <v>0</v>
      </c>
      <c r="AR171" s="271" t="s">
        <v>3401</v>
      </c>
      <c r="AT171" s="271" t="s">
        <v>621</v>
      </c>
      <c r="AU171" s="271" t="s">
        <v>84</v>
      </c>
      <c r="AY171" s="53" t="s">
        <v>366</v>
      </c>
      <c r="BE171" s="179">
        <f t="shared" si="19"/>
        <v>0</v>
      </c>
      <c r="BF171" s="179">
        <f t="shared" si="20"/>
        <v>0</v>
      </c>
      <c r="BG171" s="179">
        <f t="shared" si="21"/>
        <v>0</v>
      </c>
      <c r="BH171" s="179">
        <f t="shared" si="22"/>
        <v>0</v>
      </c>
      <c r="BI171" s="179">
        <f t="shared" si="23"/>
        <v>0</v>
      </c>
      <c r="BJ171" s="53" t="s">
        <v>90</v>
      </c>
      <c r="BK171" s="179">
        <f t="shared" si="24"/>
        <v>0</v>
      </c>
      <c r="BL171" s="53" t="s">
        <v>1003</v>
      </c>
      <c r="BM171" s="271" t="s">
        <v>1060</v>
      </c>
    </row>
    <row r="172" spans="2:65" s="74" customFormat="1" ht="33" customHeight="1">
      <c r="B172" s="73"/>
      <c r="C172" s="260" t="s">
        <v>627</v>
      </c>
      <c r="D172" s="260" t="s">
        <v>368</v>
      </c>
      <c r="E172" s="261" t="s">
        <v>6826</v>
      </c>
      <c r="F172" s="262" t="s">
        <v>8576</v>
      </c>
      <c r="G172" s="263" t="s">
        <v>630</v>
      </c>
      <c r="H172" s="264">
        <v>1</v>
      </c>
      <c r="I172" s="265"/>
      <c r="J172" s="266">
        <f t="shared" si="15"/>
        <v>0</v>
      </c>
      <c r="K172" s="267"/>
      <c r="L172" s="73"/>
      <c r="M172" s="268" t="s">
        <v>1</v>
      </c>
      <c r="N172" s="233" t="s">
        <v>43</v>
      </c>
      <c r="P172" s="269">
        <f t="shared" si="16"/>
        <v>0</v>
      </c>
      <c r="Q172" s="269">
        <v>0</v>
      </c>
      <c r="R172" s="269">
        <f t="shared" si="17"/>
        <v>0</v>
      </c>
      <c r="S172" s="269">
        <v>0</v>
      </c>
      <c r="T172" s="270">
        <f t="shared" si="18"/>
        <v>0</v>
      </c>
      <c r="AR172" s="271" t="s">
        <v>1003</v>
      </c>
      <c r="AT172" s="271" t="s">
        <v>368</v>
      </c>
      <c r="AU172" s="271" t="s">
        <v>84</v>
      </c>
      <c r="AY172" s="53" t="s">
        <v>366</v>
      </c>
      <c r="BE172" s="179">
        <f t="shared" si="19"/>
        <v>0</v>
      </c>
      <c r="BF172" s="179">
        <f t="shared" si="20"/>
        <v>0</v>
      </c>
      <c r="BG172" s="179">
        <f t="shared" si="21"/>
        <v>0</v>
      </c>
      <c r="BH172" s="179">
        <f t="shared" si="22"/>
        <v>0</v>
      </c>
      <c r="BI172" s="179">
        <f t="shared" si="23"/>
        <v>0</v>
      </c>
      <c r="BJ172" s="53" t="s">
        <v>90</v>
      </c>
      <c r="BK172" s="179">
        <f t="shared" si="24"/>
        <v>0</v>
      </c>
      <c r="BL172" s="53" t="s">
        <v>1003</v>
      </c>
      <c r="BM172" s="271" t="s">
        <v>1080</v>
      </c>
    </row>
    <row r="173" spans="2:65" s="74" customFormat="1" ht="33" customHeight="1">
      <c r="B173" s="73"/>
      <c r="C173" s="300" t="s">
        <v>635</v>
      </c>
      <c r="D173" s="300" t="s">
        <v>621</v>
      </c>
      <c r="E173" s="301" t="s">
        <v>8577</v>
      </c>
      <c r="F173" s="302" t="s">
        <v>8578</v>
      </c>
      <c r="G173" s="303" t="s">
        <v>630</v>
      </c>
      <c r="H173" s="304">
        <v>1</v>
      </c>
      <c r="I173" s="305"/>
      <c r="J173" s="306">
        <f t="shared" si="15"/>
        <v>0</v>
      </c>
      <c r="K173" s="307"/>
      <c r="L173" s="308"/>
      <c r="M173" s="309" t="s">
        <v>1</v>
      </c>
      <c r="N173" s="310" t="s">
        <v>43</v>
      </c>
      <c r="P173" s="269">
        <f t="shared" si="16"/>
        <v>0</v>
      </c>
      <c r="Q173" s="269">
        <v>0</v>
      </c>
      <c r="R173" s="269">
        <f t="shared" si="17"/>
        <v>0</v>
      </c>
      <c r="S173" s="269">
        <v>0</v>
      </c>
      <c r="T173" s="270">
        <f t="shared" si="18"/>
        <v>0</v>
      </c>
      <c r="AR173" s="271" t="s">
        <v>3401</v>
      </c>
      <c r="AT173" s="271" t="s">
        <v>621</v>
      </c>
      <c r="AU173" s="271" t="s">
        <v>84</v>
      </c>
      <c r="AY173" s="53" t="s">
        <v>366</v>
      </c>
      <c r="BE173" s="179">
        <f t="shared" si="19"/>
        <v>0</v>
      </c>
      <c r="BF173" s="179">
        <f t="shared" si="20"/>
        <v>0</v>
      </c>
      <c r="BG173" s="179">
        <f t="shared" si="21"/>
        <v>0</v>
      </c>
      <c r="BH173" s="179">
        <f t="shared" si="22"/>
        <v>0</v>
      </c>
      <c r="BI173" s="179">
        <f t="shared" si="23"/>
        <v>0</v>
      </c>
      <c r="BJ173" s="53" t="s">
        <v>90</v>
      </c>
      <c r="BK173" s="179">
        <f t="shared" si="24"/>
        <v>0</v>
      </c>
      <c r="BL173" s="53" t="s">
        <v>1003</v>
      </c>
      <c r="BM173" s="271" t="s">
        <v>1161</v>
      </c>
    </row>
    <row r="174" spans="2:65" s="74" customFormat="1" ht="24.2" customHeight="1">
      <c r="B174" s="73"/>
      <c r="C174" s="260" t="s">
        <v>666</v>
      </c>
      <c r="D174" s="260" t="s">
        <v>368</v>
      </c>
      <c r="E174" s="261" t="s">
        <v>6828</v>
      </c>
      <c r="F174" s="262" t="s">
        <v>8579</v>
      </c>
      <c r="G174" s="263" t="s">
        <v>630</v>
      </c>
      <c r="H174" s="264">
        <v>1</v>
      </c>
      <c r="I174" s="265"/>
      <c r="J174" s="266">
        <f t="shared" si="15"/>
        <v>0</v>
      </c>
      <c r="K174" s="267"/>
      <c r="L174" s="73"/>
      <c r="M174" s="268" t="s">
        <v>1</v>
      </c>
      <c r="N174" s="233" t="s">
        <v>43</v>
      </c>
      <c r="P174" s="269">
        <f t="shared" si="16"/>
        <v>0</v>
      </c>
      <c r="Q174" s="269">
        <v>0</v>
      </c>
      <c r="R174" s="269">
        <f t="shared" si="17"/>
        <v>0</v>
      </c>
      <c r="S174" s="269">
        <v>0</v>
      </c>
      <c r="T174" s="270">
        <f t="shared" si="18"/>
        <v>0</v>
      </c>
      <c r="AR174" s="271" t="s">
        <v>1003</v>
      </c>
      <c r="AT174" s="271" t="s">
        <v>368</v>
      </c>
      <c r="AU174" s="271" t="s">
        <v>84</v>
      </c>
      <c r="AY174" s="53" t="s">
        <v>366</v>
      </c>
      <c r="BE174" s="179">
        <f t="shared" si="19"/>
        <v>0</v>
      </c>
      <c r="BF174" s="179">
        <f t="shared" si="20"/>
        <v>0</v>
      </c>
      <c r="BG174" s="179">
        <f t="shared" si="21"/>
        <v>0</v>
      </c>
      <c r="BH174" s="179">
        <f t="shared" si="22"/>
        <v>0</v>
      </c>
      <c r="BI174" s="179">
        <f t="shared" si="23"/>
        <v>0</v>
      </c>
      <c r="BJ174" s="53" t="s">
        <v>90</v>
      </c>
      <c r="BK174" s="179">
        <f t="shared" si="24"/>
        <v>0</v>
      </c>
      <c r="BL174" s="53" t="s">
        <v>1003</v>
      </c>
      <c r="BM174" s="271" t="s">
        <v>1264</v>
      </c>
    </row>
    <row r="175" spans="2:65" s="74" customFormat="1" ht="24.2" customHeight="1">
      <c r="B175" s="73"/>
      <c r="C175" s="300" t="s">
        <v>673</v>
      </c>
      <c r="D175" s="300" t="s">
        <v>621</v>
      </c>
      <c r="E175" s="301" t="s">
        <v>8580</v>
      </c>
      <c r="F175" s="302" t="s">
        <v>8581</v>
      </c>
      <c r="G175" s="303" t="s">
        <v>630</v>
      </c>
      <c r="H175" s="304">
        <v>1</v>
      </c>
      <c r="I175" s="305"/>
      <c r="J175" s="306">
        <f t="shared" si="15"/>
        <v>0</v>
      </c>
      <c r="K175" s="307"/>
      <c r="L175" s="308"/>
      <c r="M175" s="309" t="s">
        <v>1</v>
      </c>
      <c r="N175" s="310" t="s">
        <v>43</v>
      </c>
      <c r="P175" s="269">
        <f t="shared" si="16"/>
        <v>0</v>
      </c>
      <c r="Q175" s="269">
        <v>0</v>
      </c>
      <c r="R175" s="269">
        <f t="shared" si="17"/>
        <v>0</v>
      </c>
      <c r="S175" s="269">
        <v>0</v>
      </c>
      <c r="T175" s="270">
        <f t="shared" si="18"/>
        <v>0</v>
      </c>
      <c r="AR175" s="271" t="s">
        <v>3401</v>
      </c>
      <c r="AT175" s="271" t="s">
        <v>621</v>
      </c>
      <c r="AU175" s="271" t="s">
        <v>84</v>
      </c>
      <c r="AY175" s="53" t="s">
        <v>366</v>
      </c>
      <c r="BE175" s="179">
        <f t="shared" si="19"/>
        <v>0</v>
      </c>
      <c r="BF175" s="179">
        <f t="shared" si="20"/>
        <v>0</v>
      </c>
      <c r="BG175" s="179">
        <f t="shared" si="21"/>
        <v>0</v>
      </c>
      <c r="BH175" s="179">
        <f t="shared" si="22"/>
        <v>0</v>
      </c>
      <c r="BI175" s="179">
        <f t="shared" si="23"/>
        <v>0</v>
      </c>
      <c r="BJ175" s="53" t="s">
        <v>90</v>
      </c>
      <c r="BK175" s="179">
        <f t="shared" si="24"/>
        <v>0</v>
      </c>
      <c r="BL175" s="53" t="s">
        <v>1003</v>
      </c>
      <c r="BM175" s="271" t="s">
        <v>1273</v>
      </c>
    </row>
    <row r="176" spans="2:65" s="74" customFormat="1" ht="16.5" customHeight="1">
      <c r="B176" s="73"/>
      <c r="C176" s="260" t="s">
        <v>680</v>
      </c>
      <c r="D176" s="260" t="s">
        <v>368</v>
      </c>
      <c r="E176" s="261" t="s">
        <v>6829</v>
      </c>
      <c r="F176" s="262" t="s">
        <v>8582</v>
      </c>
      <c r="G176" s="263" t="s">
        <v>630</v>
      </c>
      <c r="H176" s="264">
        <v>23</v>
      </c>
      <c r="I176" s="265"/>
      <c r="J176" s="266">
        <f t="shared" si="15"/>
        <v>0</v>
      </c>
      <c r="K176" s="267"/>
      <c r="L176" s="73"/>
      <c r="M176" s="268" t="s">
        <v>1</v>
      </c>
      <c r="N176" s="233" t="s">
        <v>43</v>
      </c>
      <c r="P176" s="269">
        <f t="shared" si="16"/>
        <v>0</v>
      </c>
      <c r="Q176" s="269">
        <v>0</v>
      </c>
      <c r="R176" s="269">
        <f t="shared" si="17"/>
        <v>0</v>
      </c>
      <c r="S176" s="269">
        <v>0</v>
      </c>
      <c r="T176" s="270">
        <f t="shared" si="18"/>
        <v>0</v>
      </c>
      <c r="AR176" s="271" t="s">
        <v>1003</v>
      </c>
      <c r="AT176" s="271" t="s">
        <v>368</v>
      </c>
      <c r="AU176" s="271" t="s">
        <v>84</v>
      </c>
      <c r="AY176" s="53" t="s">
        <v>366</v>
      </c>
      <c r="BE176" s="179">
        <f t="shared" si="19"/>
        <v>0</v>
      </c>
      <c r="BF176" s="179">
        <f t="shared" si="20"/>
        <v>0</v>
      </c>
      <c r="BG176" s="179">
        <f t="shared" si="21"/>
        <v>0</v>
      </c>
      <c r="BH176" s="179">
        <f t="shared" si="22"/>
        <v>0</v>
      </c>
      <c r="BI176" s="179">
        <f t="shared" si="23"/>
        <v>0</v>
      </c>
      <c r="BJ176" s="53" t="s">
        <v>90</v>
      </c>
      <c r="BK176" s="179">
        <f t="shared" si="24"/>
        <v>0</v>
      </c>
      <c r="BL176" s="53" t="s">
        <v>1003</v>
      </c>
      <c r="BM176" s="271" t="s">
        <v>1282</v>
      </c>
    </row>
    <row r="177" spans="2:65" s="74" customFormat="1" ht="16.5" customHeight="1">
      <c r="B177" s="73"/>
      <c r="C177" s="300" t="s">
        <v>689</v>
      </c>
      <c r="D177" s="300" t="s">
        <v>621</v>
      </c>
      <c r="E177" s="301" t="s">
        <v>8583</v>
      </c>
      <c r="F177" s="302" t="s">
        <v>8584</v>
      </c>
      <c r="G177" s="303" t="s">
        <v>630</v>
      </c>
      <c r="H177" s="304">
        <v>23</v>
      </c>
      <c r="I177" s="305"/>
      <c r="J177" s="306">
        <f t="shared" si="15"/>
        <v>0</v>
      </c>
      <c r="K177" s="307"/>
      <c r="L177" s="308"/>
      <c r="M177" s="309" t="s">
        <v>1</v>
      </c>
      <c r="N177" s="310" t="s">
        <v>43</v>
      </c>
      <c r="P177" s="269">
        <f t="shared" si="16"/>
        <v>0</v>
      </c>
      <c r="Q177" s="269">
        <v>0</v>
      </c>
      <c r="R177" s="269">
        <f t="shared" si="17"/>
        <v>0</v>
      </c>
      <c r="S177" s="269">
        <v>0</v>
      </c>
      <c r="T177" s="270">
        <f t="shared" si="18"/>
        <v>0</v>
      </c>
      <c r="AR177" s="271" t="s">
        <v>3401</v>
      </c>
      <c r="AT177" s="271" t="s">
        <v>621</v>
      </c>
      <c r="AU177" s="271" t="s">
        <v>84</v>
      </c>
      <c r="AY177" s="53" t="s">
        <v>366</v>
      </c>
      <c r="BE177" s="179">
        <f t="shared" si="19"/>
        <v>0</v>
      </c>
      <c r="BF177" s="179">
        <f t="shared" si="20"/>
        <v>0</v>
      </c>
      <c r="BG177" s="179">
        <f t="shared" si="21"/>
        <v>0</v>
      </c>
      <c r="BH177" s="179">
        <f t="shared" si="22"/>
        <v>0</v>
      </c>
      <c r="BI177" s="179">
        <f t="shared" si="23"/>
        <v>0</v>
      </c>
      <c r="BJ177" s="53" t="s">
        <v>90</v>
      </c>
      <c r="BK177" s="179">
        <f t="shared" si="24"/>
        <v>0</v>
      </c>
      <c r="BL177" s="53" t="s">
        <v>1003</v>
      </c>
      <c r="BM177" s="271" t="s">
        <v>1303</v>
      </c>
    </row>
    <row r="178" spans="2:65" s="74" customFormat="1" ht="16.5" customHeight="1">
      <c r="B178" s="73"/>
      <c r="C178" s="260" t="s">
        <v>697</v>
      </c>
      <c r="D178" s="260" t="s">
        <v>368</v>
      </c>
      <c r="E178" s="261" t="s">
        <v>6830</v>
      </c>
      <c r="F178" s="262" t="s">
        <v>8585</v>
      </c>
      <c r="G178" s="263" t="s">
        <v>630</v>
      </c>
      <c r="H178" s="264">
        <v>38</v>
      </c>
      <c r="I178" s="265"/>
      <c r="J178" s="266">
        <f t="shared" si="15"/>
        <v>0</v>
      </c>
      <c r="K178" s="267"/>
      <c r="L178" s="73"/>
      <c r="M178" s="268" t="s">
        <v>1</v>
      </c>
      <c r="N178" s="233" t="s">
        <v>43</v>
      </c>
      <c r="P178" s="269">
        <f t="shared" si="16"/>
        <v>0</v>
      </c>
      <c r="Q178" s="269">
        <v>0</v>
      </c>
      <c r="R178" s="269">
        <f t="shared" si="17"/>
        <v>0</v>
      </c>
      <c r="S178" s="269">
        <v>0</v>
      </c>
      <c r="T178" s="270">
        <f t="shared" si="18"/>
        <v>0</v>
      </c>
      <c r="AR178" s="271" t="s">
        <v>1003</v>
      </c>
      <c r="AT178" s="271" t="s">
        <v>368</v>
      </c>
      <c r="AU178" s="271" t="s">
        <v>84</v>
      </c>
      <c r="AY178" s="53" t="s">
        <v>366</v>
      </c>
      <c r="BE178" s="179">
        <f t="shared" si="19"/>
        <v>0</v>
      </c>
      <c r="BF178" s="179">
        <f t="shared" si="20"/>
        <v>0</v>
      </c>
      <c r="BG178" s="179">
        <f t="shared" si="21"/>
        <v>0</v>
      </c>
      <c r="BH178" s="179">
        <f t="shared" si="22"/>
        <v>0</v>
      </c>
      <c r="BI178" s="179">
        <f t="shared" si="23"/>
        <v>0</v>
      </c>
      <c r="BJ178" s="53" t="s">
        <v>90</v>
      </c>
      <c r="BK178" s="179">
        <f t="shared" si="24"/>
        <v>0</v>
      </c>
      <c r="BL178" s="53" t="s">
        <v>1003</v>
      </c>
      <c r="BM178" s="271" t="s">
        <v>1313</v>
      </c>
    </row>
    <row r="179" spans="2:65" s="74" customFormat="1" ht="21.75" customHeight="1">
      <c r="B179" s="73"/>
      <c r="C179" s="300" t="s">
        <v>707</v>
      </c>
      <c r="D179" s="300" t="s">
        <v>621</v>
      </c>
      <c r="E179" s="301" t="s">
        <v>8586</v>
      </c>
      <c r="F179" s="302" t="s">
        <v>8587</v>
      </c>
      <c r="G179" s="303" t="s">
        <v>630</v>
      </c>
      <c r="H179" s="304">
        <v>38</v>
      </c>
      <c r="I179" s="305"/>
      <c r="J179" s="306">
        <f t="shared" si="15"/>
        <v>0</v>
      </c>
      <c r="K179" s="307"/>
      <c r="L179" s="308"/>
      <c r="M179" s="309" t="s">
        <v>1</v>
      </c>
      <c r="N179" s="310" t="s">
        <v>43</v>
      </c>
      <c r="P179" s="269">
        <f t="shared" si="16"/>
        <v>0</v>
      </c>
      <c r="Q179" s="269">
        <v>0</v>
      </c>
      <c r="R179" s="269">
        <f t="shared" si="17"/>
        <v>0</v>
      </c>
      <c r="S179" s="269">
        <v>0</v>
      </c>
      <c r="T179" s="270">
        <f t="shared" si="18"/>
        <v>0</v>
      </c>
      <c r="AR179" s="271" t="s">
        <v>3401</v>
      </c>
      <c r="AT179" s="271" t="s">
        <v>621</v>
      </c>
      <c r="AU179" s="271" t="s">
        <v>84</v>
      </c>
      <c r="AY179" s="53" t="s">
        <v>366</v>
      </c>
      <c r="BE179" s="179">
        <f t="shared" si="19"/>
        <v>0</v>
      </c>
      <c r="BF179" s="179">
        <f t="shared" si="20"/>
        <v>0</v>
      </c>
      <c r="BG179" s="179">
        <f t="shared" si="21"/>
        <v>0</v>
      </c>
      <c r="BH179" s="179">
        <f t="shared" si="22"/>
        <v>0</v>
      </c>
      <c r="BI179" s="179">
        <f t="shared" si="23"/>
        <v>0</v>
      </c>
      <c r="BJ179" s="53" t="s">
        <v>90</v>
      </c>
      <c r="BK179" s="179">
        <f t="shared" si="24"/>
        <v>0</v>
      </c>
      <c r="BL179" s="53" t="s">
        <v>1003</v>
      </c>
      <c r="BM179" s="271" t="s">
        <v>1369</v>
      </c>
    </row>
    <row r="180" spans="2:65" s="74" customFormat="1" ht="16.5" customHeight="1">
      <c r="B180" s="73"/>
      <c r="C180" s="260" t="s">
        <v>716</v>
      </c>
      <c r="D180" s="260" t="s">
        <v>368</v>
      </c>
      <c r="E180" s="261" t="s">
        <v>6831</v>
      </c>
      <c r="F180" s="262" t="s">
        <v>8588</v>
      </c>
      <c r="G180" s="263" t="s">
        <v>630</v>
      </c>
      <c r="H180" s="264">
        <v>232</v>
      </c>
      <c r="I180" s="265"/>
      <c r="J180" s="266">
        <f t="shared" si="15"/>
        <v>0</v>
      </c>
      <c r="K180" s="267"/>
      <c r="L180" s="73"/>
      <c r="M180" s="268" t="s">
        <v>1</v>
      </c>
      <c r="N180" s="233" t="s">
        <v>43</v>
      </c>
      <c r="P180" s="269">
        <f t="shared" si="16"/>
        <v>0</v>
      </c>
      <c r="Q180" s="269">
        <v>0</v>
      </c>
      <c r="R180" s="269">
        <f t="shared" si="17"/>
        <v>0</v>
      </c>
      <c r="S180" s="269">
        <v>0</v>
      </c>
      <c r="T180" s="270">
        <f t="shared" si="18"/>
        <v>0</v>
      </c>
      <c r="AR180" s="271" t="s">
        <v>1003</v>
      </c>
      <c r="AT180" s="271" t="s">
        <v>368</v>
      </c>
      <c r="AU180" s="271" t="s">
        <v>84</v>
      </c>
      <c r="AY180" s="53" t="s">
        <v>366</v>
      </c>
      <c r="BE180" s="179">
        <f t="shared" si="19"/>
        <v>0</v>
      </c>
      <c r="BF180" s="179">
        <f t="shared" si="20"/>
        <v>0</v>
      </c>
      <c r="BG180" s="179">
        <f t="shared" si="21"/>
        <v>0</v>
      </c>
      <c r="BH180" s="179">
        <f t="shared" si="22"/>
        <v>0</v>
      </c>
      <c r="BI180" s="179">
        <f t="shared" si="23"/>
        <v>0</v>
      </c>
      <c r="BJ180" s="53" t="s">
        <v>90</v>
      </c>
      <c r="BK180" s="179">
        <f t="shared" si="24"/>
        <v>0</v>
      </c>
      <c r="BL180" s="53" t="s">
        <v>1003</v>
      </c>
      <c r="BM180" s="271" t="s">
        <v>1382</v>
      </c>
    </row>
    <row r="181" spans="2:65" s="74" customFormat="1" ht="16.5" customHeight="1">
      <c r="B181" s="73"/>
      <c r="C181" s="300" t="s">
        <v>735</v>
      </c>
      <c r="D181" s="300" t="s">
        <v>621</v>
      </c>
      <c r="E181" s="301" t="s">
        <v>8589</v>
      </c>
      <c r="F181" s="302" t="s">
        <v>8590</v>
      </c>
      <c r="G181" s="303" t="s">
        <v>630</v>
      </c>
      <c r="H181" s="304">
        <v>232</v>
      </c>
      <c r="I181" s="305"/>
      <c r="J181" s="306">
        <f t="shared" si="15"/>
        <v>0</v>
      </c>
      <c r="K181" s="307"/>
      <c r="L181" s="308"/>
      <c r="M181" s="309" t="s">
        <v>1</v>
      </c>
      <c r="N181" s="310" t="s">
        <v>43</v>
      </c>
      <c r="P181" s="269">
        <f t="shared" si="16"/>
        <v>0</v>
      </c>
      <c r="Q181" s="269">
        <v>0</v>
      </c>
      <c r="R181" s="269">
        <f t="shared" si="17"/>
        <v>0</v>
      </c>
      <c r="S181" s="269">
        <v>0</v>
      </c>
      <c r="T181" s="270">
        <f t="shared" si="18"/>
        <v>0</v>
      </c>
      <c r="AR181" s="271" t="s">
        <v>3401</v>
      </c>
      <c r="AT181" s="271" t="s">
        <v>621</v>
      </c>
      <c r="AU181" s="271" t="s">
        <v>84</v>
      </c>
      <c r="AY181" s="53" t="s">
        <v>366</v>
      </c>
      <c r="BE181" s="179">
        <f t="shared" si="19"/>
        <v>0</v>
      </c>
      <c r="BF181" s="179">
        <f t="shared" si="20"/>
        <v>0</v>
      </c>
      <c r="BG181" s="179">
        <f t="shared" si="21"/>
        <v>0</v>
      </c>
      <c r="BH181" s="179">
        <f t="shared" si="22"/>
        <v>0</v>
      </c>
      <c r="BI181" s="179">
        <f t="shared" si="23"/>
        <v>0</v>
      </c>
      <c r="BJ181" s="53" t="s">
        <v>90</v>
      </c>
      <c r="BK181" s="179">
        <f t="shared" si="24"/>
        <v>0</v>
      </c>
      <c r="BL181" s="53" t="s">
        <v>1003</v>
      </c>
      <c r="BM181" s="271" t="s">
        <v>219</v>
      </c>
    </row>
    <row r="182" spans="2:65" s="74" customFormat="1" ht="16.5" customHeight="1">
      <c r="B182" s="73"/>
      <c r="C182" s="260" t="s">
        <v>755</v>
      </c>
      <c r="D182" s="260" t="s">
        <v>368</v>
      </c>
      <c r="E182" s="261" t="s">
        <v>8591</v>
      </c>
      <c r="F182" s="262" t="s">
        <v>8592</v>
      </c>
      <c r="G182" s="263" t="s">
        <v>630</v>
      </c>
      <c r="H182" s="264">
        <v>16</v>
      </c>
      <c r="I182" s="265"/>
      <c r="J182" s="266">
        <f t="shared" si="15"/>
        <v>0</v>
      </c>
      <c r="K182" s="267"/>
      <c r="L182" s="73"/>
      <c r="M182" s="268" t="s">
        <v>1</v>
      </c>
      <c r="N182" s="233" t="s">
        <v>43</v>
      </c>
      <c r="P182" s="269">
        <f t="shared" si="16"/>
        <v>0</v>
      </c>
      <c r="Q182" s="269">
        <v>0</v>
      </c>
      <c r="R182" s="269">
        <f t="shared" si="17"/>
        <v>0</v>
      </c>
      <c r="S182" s="269">
        <v>0</v>
      </c>
      <c r="T182" s="270">
        <f t="shared" si="18"/>
        <v>0</v>
      </c>
      <c r="AR182" s="271" t="s">
        <v>1003</v>
      </c>
      <c r="AT182" s="271" t="s">
        <v>368</v>
      </c>
      <c r="AU182" s="271" t="s">
        <v>84</v>
      </c>
      <c r="AY182" s="53" t="s">
        <v>366</v>
      </c>
      <c r="BE182" s="179">
        <f t="shared" si="19"/>
        <v>0</v>
      </c>
      <c r="BF182" s="179">
        <f t="shared" si="20"/>
        <v>0</v>
      </c>
      <c r="BG182" s="179">
        <f t="shared" si="21"/>
        <v>0</v>
      </c>
      <c r="BH182" s="179">
        <f t="shared" si="22"/>
        <v>0</v>
      </c>
      <c r="BI182" s="179">
        <f t="shared" si="23"/>
        <v>0</v>
      </c>
      <c r="BJ182" s="53" t="s">
        <v>90</v>
      </c>
      <c r="BK182" s="179">
        <f t="shared" si="24"/>
        <v>0</v>
      </c>
      <c r="BL182" s="53" t="s">
        <v>1003</v>
      </c>
      <c r="BM182" s="271" t="s">
        <v>1401</v>
      </c>
    </row>
    <row r="183" spans="2:65" s="74" customFormat="1" ht="16.5" customHeight="1">
      <c r="B183" s="73"/>
      <c r="C183" s="300" t="s">
        <v>761</v>
      </c>
      <c r="D183" s="300" t="s">
        <v>621</v>
      </c>
      <c r="E183" s="301" t="s">
        <v>8593</v>
      </c>
      <c r="F183" s="302" t="s">
        <v>8594</v>
      </c>
      <c r="G183" s="303" t="s">
        <v>630</v>
      </c>
      <c r="H183" s="304">
        <v>16</v>
      </c>
      <c r="I183" s="305"/>
      <c r="J183" s="306">
        <f t="shared" si="15"/>
        <v>0</v>
      </c>
      <c r="K183" s="307"/>
      <c r="L183" s="308"/>
      <c r="M183" s="309" t="s">
        <v>1</v>
      </c>
      <c r="N183" s="310" t="s">
        <v>43</v>
      </c>
      <c r="P183" s="269">
        <f t="shared" si="16"/>
        <v>0</v>
      </c>
      <c r="Q183" s="269">
        <v>0</v>
      </c>
      <c r="R183" s="269">
        <f t="shared" si="17"/>
        <v>0</v>
      </c>
      <c r="S183" s="269">
        <v>0</v>
      </c>
      <c r="T183" s="270">
        <f t="shared" si="18"/>
        <v>0</v>
      </c>
      <c r="AR183" s="271" t="s">
        <v>3401</v>
      </c>
      <c r="AT183" s="271" t="s">
        <v>621</v>
      </c>
      <c r="AU183" s="271" t="s">
        <v>84</v>
      </c>
      <c r="AY183" s="53" t="s">
        <v>366</v>
      </c>
      <c r="BE183" s="179">
        <f t="shared" si="19"/>
        <v>0</v>
      </c>
      <c r="BF183" s="179">
        <f t="shared" si="20"/>
        <v>0</v>
      </c>
      <c r="BG183" s="179">
        <f t="shared" si="21"/>
        <v>0</v>
      </c>
      <c r="BH183" s="179">
        <f t="shared" si="22"/>
        <v>0</v>
      </c>
      <c r="BI183" s="179">
        <f t="shared" si="23"/>
        <v>0</v>
      </c>
      <c r="BJ183" s="53" t="s">
        <v>90</v>
      </c>
      <c r="BK183" s="179">
        <f t="shared" si="24"/>
        <v>0</v>
      </c>
      <c r="BL183" s="53" t="s">
        <v>1003</v>
      </c>
      <c r="BM183" s="271" t="s">
        <v>1410</v>
      </c>
    </row>
    <row r="184" spans="2:65" s="74" customFormat="1" ht="37.9" customHeight="1">
      <c r="B184" s="73"/>
      <c r="C184" s="260" t="s">
        <v>768</v>
      </c>
      <c r="D184" s="260" t="s">
        <v>368</v>
      </c>
      <c r="E184" s="261" t="s">
        <v>8595</v>
      </c>
      <c r="F184" s="262" t="s">
        <v>8596</v>
      </c>
      <c r="G184" s="263" t="s">
        <v>630</v>
      </c>
      <c r="H184" s="264">
        <v>2</v>
      </c>
      <c r="I184" s="265"/>
      <c r="J184" s="266">
        <f t="shared" si="15"/>
        <v>0</v>
      </c>
      <c r="K184" s="267"/>
      <c r="L184" s="73"/>
      <c r="M184" s="268" t="s">
        <v>1</v>
      </c>
      <c r="N184" s="233" t="s">
        <v>43</v>
      </c>
      <c r="P184" s="269">
        <f t="shared" si="16"/>
        <v>0</v>
      </c>
      <c r="Q184" s="269">
        <v>0</v>
      </c>
      <c r="R184" s="269">
        <f t="shared" si="17"/>
        <v>0</v>
      </c>
      <c r="S184" s="269">
        <v>0</v>
      </c>
      <c r="T184" s="270">
        <f t="shared" si="18"/>
        <v>0</v>
      </c>
      <c r="AR184" s="271" t="s">
        <v>1003</v>
      </c>
      <c r="AT184" s="271" t="s">
        <v>368</v>
      </c>
      <c r="AU184" s="271" t="s">
        <v>84</v>
      </c>
      <c r="AY184" s="53" t="s">
        <v>366</v>
      </c>
      <c r="BE184" s="179">
        <f t="shared" si="19"/>
        <v>0</v>
      </c>
      <c r="BF184" s="179">
        <f t="shared" si="20"/>
        <v>0</v>
      </c>
      <c r="BG184" s="179">
        <f t="shared" si="21"/>
        <v>0</v>
      </c>
      <c r="BH184" s="179">
        <f t="shared" si="22"/>
        <v>0</v>
      </c>
      <c r="BI184" s="179">
        <f t="shared" si="23"/>
        <v>0</v>
      </c>
      <c r="BJ184" s="53" t="s">
        <v>90</v>
      </c>
      <c r="BK184" s="179">
        <f t="shared" si="24"/>
        <v>0</v>
      </c>
      <c r="BL184" s="53" t="s">
        <v>1003</v>
      </c>
      <c r="BM184" s="271" t="s">
        <v>1425</v>
      </c>
    </row>
    <row r="185" spans="2:65" s="74" customFormat="1" ht="37.9" customHeight="1">
      <c r="B185" s="73"/>
      <c r="C185" s="300" t="s">
        <v>783</v>
      </c>
      <c r="D185" s="300" t="s">
        <v>621</v>
      </c>
      <c r="E185" s="301" t="s">
        <v>8597</v>
      </c>
      <c r="F185" s="302" t="s">
        <v>8598</v>
      </c>
      <c r="G185" s="303" t="s">
        <v>630</v>
      </c>
      <c r="H185" s="304">
        <v>2</v>
      </c>
      <c r="I185" s="305"/>
      <c r="J185" s="306">
        <f t="shared" si="15"/>
        <v>0</v>
      </c>
      <c r="K185" s="307"/>
      <c r="L185" s="308"/>
      <c r="M185" s="309" t="s">
        <v>1</v>
      </c>
      <c r="N185" s="310" t="s">
        <v>43</v>
      </c>
      <c r="P185" s="269">
        <f t="shared" si="16"/>
        <v>0</v>
      </c>
      <c r="Q185" s="269">
        <v>0</v>
      </c>
      <c r="R185" s="269">
        <f t="shared" si="17"/>
        <v>0</v>
      </c>
      <c r="S185" s="269">
        <v>0</v>
      </c>
      <c r="T185" s="270">
        <f t="shared" si="18"/>
        <v>0</v>
      </c>
      <c r="AR185" s="271" t="s">
        <v>3401</v>
      </c>
      <c r="AT185" s="271" t="s">
        <v>621</v>
      </c>
      <c r="AU185" s="271" t="s">
        <v>84</v>
      </c>
      <c r="AY185" s="53" t="s">
        <v>366</v>
      </c>
      <c r="BE185" s="179">
        <f t="shared" si="19"/>
        <v>0</v>
      </c>
      <c r="BF185" s="179">
        <f t="shared" si="20"/>
        <v>0</v>
      </c>
      <c r="BG185" s="179">
        <f t="shared" si="21"/>
        <v>0</v>
      </c>
      <c r="BH185" s="179">
        <f t="shared" si="22"/>
        <v>0</v>
      </c>
      <c r="BI185" s="179">
        <f t="shared" si="23"/>
        <v>0</v>
      </c>
      <c r="BJ185" s="53" t="s">
        <v>90</v>
      </c>
      <c r="BK185" s="179">
        <f t="shared" si="24"/>
        <v>0</v>
      </c>
      <c r="BL185" s="53" t="s">
        <v>1003</v>
      </c>
      <c r="BM185" s="271" t="s">
        <v>1437</v>
      </c>
    </row>
    <row r="186" spans="2:65" s="74" customFormat="1" ht="16.5" customHeight="1">
      <c r="B186" s="73"/>
      <c r="C186" s="260" t="s">
        <v>826</v>
      </c>
      <c r="D186" s="260" t="s">
        <v>368</v>
      </c>
      <c r="E186" s="261" t="s">
        <v>8599</v>
      </c>
      <c r="F186" s="262" t="s">
        <v>8600</v>
      </c>
      <c r="G186" s="263" t="s">
        <v>630</v>
      </c>
      <c r="H186" s="264">
        <v>680</v>
      </c>
      <c r="I186" s="265"/>
      <c r="J186" s="266">
        <f t="shared" si="15"/>
        <v>0</v>
      </c>
      <c r="K186" s="267"/>
      <c r="L186" s="73"/>
      <c r="M186" s="268" t="s">
        <v>1</v>
      </c>
      <c r="N186" s="233" t="s">
        <v>43</v>
      </c>
      <c r="P186" s="269">
        <f t="shared" si="16"/>
        <v>0</v>
      </c>
      <c r="Q186" s="269">
        <v>0</v>
      </c>
      <c r="R186" s="269">
        <f t="shared" si="17"/>
        <v>0</v>
      </c>
      <c r="S186" s="269">
        <v>0</v>
      </c>
      <c r="T186" s="270">
        <f t="shared" si="18"/>
        <v>0</v>
      </c>
      <c r="AR186" s="271" t="s">
        <v>1003</v>
      </c>
      <c r="AT186" s="271" t="s">
        <v>368</v>
      </c>
      <c r="AU186" s="271" t="s">
        <v>84</v>
      </c>
      <c r="AY186" s="53" t="s">
        <v>366</v>
      </c>
      <c r="BE186" s="179">
        <f t="shared" si="19"/>
        <v>0</v>
      </c>
      <c r="BF186" s="179">
        <f t="shared" si="20"/>
        <v>0</v>
      </c>
      <c r="BG186" s="179">
        <f t="shared" si="21"/>
        <v>0</v>
      </c>
      <c r="BH186" s="179">
        <f t="shared" si="22"/>
        <v>0</v>
      </c>
      <c r="BI186" s="179">
        <f t="shared" si="23"/>
        <v>0</v>
      </c>
      <c r="BJ186" s="53" t="s">
        <v>90</v>
      </c>
      <c r="BK186" s="179">
        <f t="shared" si="24"/>
        <v>0</v>
      </c>
      <c r="BL186" s="53" t="s">
        <v>1003</v>
      </c>
      <c r="BM186" s="271" t="s">
        <v>1457</v>
      </c>
    </row>
    <row r="187" spans="2:65" s="74" customFormat="1" ht="16.5" customHeight="1">
      <c r="B187" s="73"/>
      <c r="C187" s="300" t="s">
        <v>866</v>
      </c>
      <c r="D187" s="300" t="s">
        <v>621</v>
      </c>
      <c r="E187" s="301" t="s">
        <v>8601</v>
      </c>
      <c r="F187" s="302" t="s">
        <v>8602</v>
      </c>
      <c r="G187" s="303" t="s">
        <v>630</v>
      </c>
      <c r="H187" s="304">
        <v>680</v>
      </c>
      <c r="I187" s="305"/>
      <c r="J187" s="306">
        <f t="shared" si="15"/>
        <v>0</v>
      </c>
      <c r="K187" s="307"/>
      <c r="L187" s="308"/>
      <c r="M187" s="309" t="s">
        <v>1</v>
      </c>
      <c r="N187" s="310" t="s">
        <v>43</v>
      </c>
      <c r="P187" s="269">
        <f t="shared" si="16"/>
        <v>0</v>
      </c>
      <c r="Q187" s="269">
        <v>0</v>
      </c>
      <c r="R187" s="269">
        <f t="shared" si="17"/>
        <v>0</v>
      </c>
      <c r="S187" s="269">
        <v>0</v>
      </c>
      <c r="T187" s="270">
        <f t="shared" si="18"/>
        <v>0</v>
      </c>
      <c r="AR187" s="271" t="s">
        <v>3401</v>
      </c>
      <c r="AT187" s="271" t="s">
        <v>621</v>
      </c>
      <c r="AU187" s="271" t="s">
        <v>84</v>
      </c>
      <c r="AY187" s="53" t="s">
        <v>366</v>
      </c>
      <c r="BE187" s="179">
        <f t="shared" si="19"/>
        <v>0</v>
      </c>
      <c r="BF187" s="179">
        <f t="shared" si="20"/>
        <v>0</v>
      </c>
      <c r="BG187" s="179">
        <f t="shared" si="21"/>
        <v>0</v>
      </c>
      <c r="BH187" s="179">
        <f t="shared" si="22"/>
        <v>0</v>
      </c>
      <c r="BI187" s="179">
        <f t="shared" si="23"/>
        <v>0</v>
      </c>
      <c r="BJ187" s="53" t="s">
        <v>90</v>
      </c>
      <c r="BK187" s="179">
        <f t="shared" si="24"/>
        <v>0</v>
      </c>
      <c r="BL187" s="53" t="s">
        <v>1003</v>
      </c>
      <c r="BM187" s="271" t="s">
        <v>1467</v>
      </c>
    </row>
    <row r="188" spans="2:65" s="74" customFormat="1" ht="24.2" customHeight="1">
      <c r="B188" s="73"/>
      <c r="C188" s="260" t="s">
        <v>870</v>
      </c>
      <c r="D188" s="260" t="s">
        <v>368</v>
      </c>
      <c r="E188" s="261" t="s">
        <v>8603</v>
      </c>
      <c r="F188" s="262" t="s">
        <v>8604</v>
      </c>
      <c r="G188" s="263" t="s">
        <v>630</v>
      </c>
      <c r="H188" s="264">
        <v>11</v>
      </c>
      <c r="I188" s="265"/>
      <c r="J188" s="266">
        <f t="shared" si="15"/>
        <v>0</v>
      </c>
      <c r="K188" s="267"/>
      <c r="L188" s="73"/>
      <c r="M188" s="268" t="s">
        <v>1</v>
      </c>
      <c r="N188" s="233" t="s">
        <v>43</v>
      </c>
      <c r="P188" s="269">
        <f t="shared" si="16"/>
        <v>0</v>
      </c>
      <c r="Q188" s="269">
        <v>0</v>
      </c>
      <c r="R188" s="269">
        <f t="shared" si="17"/>
        <v>0</v>
      </c>
      <c r="S188" s="269">
        <v>0</v>
      </c>
      <c r="T188" s="270">
        <f t="shared" si="18"/>
        <v>0</v>
      </c>
      <c r="AR188" s="271" t="s">
        <v>1003</v>
      </c>
      <c r="AT188" s="271" t="s">
        <v>368</v>
      </c>
      <c r="AU188" s="271" t="s">
        <v>84</v>
      </c>
      <c r="AY188" s="53" t="s">
        <v>366</v>
      </c>
      <c r="BE188" s="179">
        <f t="shared" si="19"/>
        <v>0</v>
      </c>
      <c r="BF188" s="179">
        <f t="shared" si="20"/>
        <v>0</v>
      </c>
      <c r="BG188" s="179">
        <f t="shared" si="21"/>
        <v>0</v>
      </c>
      <c r="BH188" s="179">
        <f t="shared" si="22"/>
        <v>0</v>
      </c>
      <c r="BI188" s="179">
        <f t="shared" si="23"/>
        <v>0</v>
      </c>
      <c r="BJ188" s="53" t="s">
        <v>90</v>
      </c>
      <c r="BK188" s="179">
        <f t="shared" si="24"/>
        <v>0</v>
      </c>
      <c r="BL188" s="53" t="s">
        <v>1003</v>
      </c>
      <c r="BM188" s="271" t="s">
        <v>1481</v>
      </c>
    </row>
    <row r="189" spans="2:65" s="74" customFormat="1" ht="16.5" customHeight="1">
      <c r="B189" s="73"/>
      <c r="C189" s="260" t="s">
        <v>882</v>
      </c>
      <c r="D189" s="260" t="s">
        <v>368</v>
      </c>
      <c r="E189" s="261" t="s">
        <v>8605</v>
      </c>
      <c r="F189" s="262" t="s">
        <v>8606</v>
      </c>
      <c r="G189" s="263" t="s">
        <v>265</v>
      </c>
      <c r="H189" s="264">
        <v>900</v>
      </c>
      <c r="I189" s="265"/>
      <c r="J189" s="266">
        <f t="shared" si="15"/>
        <v>0</v>
      </c>
      <c r="K189" s="267"/>
      <c r="L189" s="73"/>
      <c r="M189" s="268" t="s">
        <v>1</v>
      </c>
      <c r="N189" s="233" t="s">
        <v>43</v>
      </c>
      <c r="P189" s="269">
        <f t="shared" si="16"/>
        <v>0</v>
      </c>
      <c r="Q189" s="269">
        <v>0</v>
      </c>
      <c r="R189" s="269">
        <f t="shared" si="17"/>
        <v>0</v>
      </c>
      <c r="S189" s="269">
        <v>0</v>
      </c>
      <c r="T189" s="270">
        <f t="shared" si="18"/>
        <v>0</v>
      </c>
      <c r="AR189" s="271" t="s">
        <v>1003</v>
      </c>
      <c r="AT189" s="271" t="s">
        <v>368</v>
      </c>
      <c r="AU189" s="271" t="s">
        <v>84</v>
      </c>
      <c r="AY189" s="53" t="s">
        <v>366</v>
      </c>
      <c r="BE189" s="179">
        <f t="shared" si="19"/>
        <v>0</v>
      </c>
      <c r="BF189" s="179">
        <f t="shared" si="20"/>
        <v>0</v>
      </c>
      <c r="BG189" s="179">
        <f t="shared" si="21"/>
        <v>0</v>
      </c>
      <c r="BH189" s="179">
        <f t="shared" si="22"/>
        <v>0</v>
      </c>
      <c r="BI189" s="179">
        <f t="shared" si="23"/>
        <v>0</v>
      </c>
      <c r="BJ189" s="53" t="s">
        <v>90</v>
      </c>
      <c r="BK189" s="179">
        <f t="shared" si="24"/>
        <v>0</v>
      </c>
      <c r="BL189" s="53" t="s">
        <v>1003</v>
      </c>
      <c r="BM189" s="271" t="s">
        <v>1500</v>
      </c>
    </row>
    <row r="190" spans="2:65" s="74" customFormat="1" ht="21.75" customHeight="1">
      <c r="B190" s="73"/>
      <c r="C190" s="300" t="s">
        <v>890</v>
      </c>
      <c r="D190" s="300" t="s">
        <v>621</v>
      </c>
      <c r="E190" s="301" t="s">
        <v>8607</v>
      </c>
      <c r="F190" s="302" t="s">
        <v>8608</v>
      </c>
      <c r="G190" s="303" t="s">
        <v>265</v>
      </c>
      <c r="H190" s="304">
        <v>900</v>
      </c>
      <c r="I190" s="305"/>
      <c r="J190" s="306">
        <f t="shared" si="15"/>
        <v>0</v>
      </c>
      <c r="K190" s="307"/>
      <c r="L190" s="308"/>
      <c r="M190" s="309" t="s">
        <v>1</v>
      </c>
      <c r="N190" s="310" t="s">
        <v>43</v>
      </c>
      <c r="P190" s="269">
        <f t="shared" si="16"/>
        <v>0</v>
      </c>
      <c r="Q190" s="269">
        <v>0</v>
      </c>
      <c r="R190" s="269">
        <f t="shared" si="17"/>
        <v>0</v>
      </c>
      <c r="S190" s="269">
        <v>0</v>
      </c>
      <c r="T190" s="270">
        <f t="shared" si="18"/>
        <v>0</v>
      </c>
      <c r="AR190" s="271" t="s">
        <v>3401</v>
      </c>
      <c r="AT190" s="271" t="s">
        <v>621</v>
      </c>
      <c r="AU190" s="271" t="s">
        <v>84</v>
      </c>
      <c r="AY190" s="53" t="s">
        <v>366</v>
      </c>
      <c r="BE190" s="179">
        <f t="shared" si="19"/>
        <v>0</v>
      </c>
      <c r="BF190" s="179">
        <f t="shared" si="20"/>
        <v>0</v>
      </c>
      <c r="BG190" s="179">
        <f t="shared" si="21"/>
        <v>0</v>
      </c>
      <c r="BH190" s="179">
        <f t="shared" si="22"/>
        <v>0</v>
      </c>
      <c r="BI190" s="179">
        <f t="shared" si="23"/>
        <v>0</v>
      </c>
      <c r="BJ190" s="53" t="s">
        <v>90</v>
      </c>
      <c r="BK190" s="179">
        <f t="shared" si="24"/>
        <v>0</v>
      </c>
      <c r="BL190" s="53" t="s">
        <v>1003</v>
      </c>
      <c r="BM190" s="271" t="s">
        <v>1508</v>
      </c>
    </row>
    <row r="191" spans="2:65" s="74" customFormat="1" ht="16.5" customHeight="1">
      <c r="B191" s="73"/>
      <c r="C191" s="260" t="s">
        <v>899</v>
      </c>
      <c r="D191" s="260" t="s">
        <v>368</v>
      </c>
      <c r="E191" s="261" t="s">
        <v>8609</v>
      </c>
      <c r="F191" s="262" t="s">
        <v>8610</v>
      </c>
      <c r="G191" s="263" t="s">
        <v>265</v>
      </c>
      <c r="H191" s="264">
        <v>2400</v>
      </c>
      <c r="I191" s="265"/>
      <c r="J191" s="266">
        <f t="shared" si="15"/>
        <v>0</v>
      </c>
      <c r="K191" s="267"/>
      <c r="L191" s="73"/>
      <c r="M191" s="268" t="s">
        <v>1</v>
      </c>
      <c r="N191" s="233" t="s">
        <v>43</v>
      </c>
      <c r="P191" s="269">
        <f t="shared" si="16"/>
        <v>0</v>
      </c>
      <c r="Q191" s="269">
        <v>0</v>
      </c>
      <c r="R191" s="269">
        <f t="shared" si="17"/>
        <v>0</v>
      </c>
      <c r="S191" s="269">
        <v>0</v>
      </c>
      <c r="T191" s="270">
        <f t="shared" si="18"/>
        <v>0</v>
      </c>
      <c r="AR191" s="271" t="s">
        <v>1003</v>
      </c>
      <c r="AT191" s="271" t="s">
        <v>368</v>
      </c>
      <c r="AU191" s="271" t="s">
        <v>84</v>
      </c>
      <c r="AY191" s="53" t="s">
        <v>366</v>
      </c>
      <c r="BE191" s="179">
        <f t="shared" si="19"/>
        <v>0</v>
      </c>
      <c r="BF191" s="179">
        <f t="shared" si="20"/>
        <v>0</v>
      </c>
      <c r="BG191" s="179">
        <f t="shared" si="21"/>
        <v>0</v>
      </c>
      <c r="BH191" s="179">
        <f t="shared" si="22"/>
        <v>0</v>
      </c>
      <c r="BI191" s="179">
        <f t="shared" si="23"/>
        <v>0</v>
      </c>
      <c r="BJ191" s="53" t="s">
        <v>90</v>
      </c>
      <c r="BK191" s="179">
        <f t="shared" si="24"/>
        <v>0</v>
      </c>
      <c r="BL191" s="53" t="s">
        <v>1003</v>
      </c>
      <c r="BM191" s="271" t="s">
        <v>1516</v>
      </c>
    </row>
    <row r="192" spans="2:65" s="74" customFormat="1" ht="21.75" customHeight="1">
      <c r="B192" s="73"/>
      <c r="C192" s="300" t="s">
        <v>904</v>
      </c>
      <c r="D192" s="300" t="s">
        <v>621</v>
      </c>
      <c r="E192" s="301" t="s">
        <v>8611</v>
      </c>
      <c r="F192" s="302" t="s">
        <v>8612</v>
      </c>
      <c r="G192" s="303" t="s">
        <v>265</v>
      </c>
      <c r="H192" s="304">
        <v>2400</v>
      </c>
      <c r="I192" s="305"/>
      <c r="J192" s="306">
        <f t="shared" si="15"/>
        <v>0</v>
      </c>
      <c r="K192" s="307"/>
      <c r="L192" s="308"/>
      <c r="M192" s="309" t="s">
        <v>1</v>
      </c>
      <c r="N192" s="310" t="s">
        <v>43</v>
      </c>
      <c r="P192" s="269">
        <f t="shared" si="16"/>
        <v>0</v>
      </c>
      <c r="Q192" s="269">
        <v>0</v>
      </c>
      <c r="R192" s="269">
        <f t="shared" si="17"/>
        <v>0</v>
      </c>
      <c r="S192" s="269">
        <v>0</v>
      </c>
      <c r="T192" s="270">
        <f t="shared" si="18"/>
        <v>0</v>
      </c>
      <c r="AR192" s="271" t="s">
        <v>3401</v>
      </c>
      <c r="AT192" s="271" t="s">
        <v>621</v>
      </c>
      <c r="AU192" s="271" t="s">
        <v>84</v>
      </c>
      <c r="AY192" s="53" t="s">
        <v>366</v>
      </c>
      <c r="BE192" s="179">
        <f t="shared" si="19"/>
        <v>0</v>
      </c>
      <c r="BF192" s="179">
        <f t="shared" si="20"/>
        <v>0</v>
      </c>
      <c r="BG192" s="179">
        <f t="shared" si="21"/>
        <v>0</v>
      </c>
      <c r="BH192" s="179">
        <f t="shared" si="22"/>
        <v>0</v>
      </c>
      <c r="BI192" s="179">
        <f t="shared" si="23"/>
        <v>0</v>
      </c>
      <c r="BJ192" s="53" t="s">
        <v>90</v>
      </c>
      <c r="BK192" s="179">
        <f t="shared" si="24"/>
        <v>0</v>
      </c>
      <c r="BL192" s="53" t="s">
        <v>1003</v>
      </c>
      <c r="BM192" s="271" t="s">
        <v>1525</v>
      </c>
    </row>
    <row r="193" spans="2:65" s="74" customFormat="1" ht="16.5" customHeight="1">
      <c r="B193" s="73"/>
      <c r="C193" s="260" t="s">
        <v>912</v>
      </c>
      <c r="D193" s="260" t="s">
        <v>368</v>
      </c>
      <c r="E193" s="261" t="s">
        <v>8613</v>
      </c>
      <c r="F193" s="262" t="s">
        <v>8614</v>
      </c>
      <c r="G193" s="263" t="s">
        <v>265</v>
      </c>
      <c r="H193" s="264">
        <v>5800</v>
      </c>
      <c r="I193" s="265"/>
      <c r="J193" s="266">
        <f t="shared" si="15"/>
        <v>0</v>
      </c>
      <c r="K193" s="267"/>
      <c r="L193" s="73"/>
      <c r="M193" s="268" t="s">
        <v>1</v>
      </c>
      <c r="N193" s="233" t="s">
        <v>43</v>
      </c>
      <c r="P193" s="269">
        <f t="shared" si="16"/>
        <v>0</v>
      </c>
      <c r="Q193" s="269">
        <v>0</v>
      </c>
      <c r="R193" s="269">
        <f t="shared" si="17"/>
        <v>0</v>
      </c>
      <c r="S193" s="269">
        <v>0</v>
      </c>
      <c r="T193" s="270">
        <f t="shared" si="18"/>
        <v>0</v>
      </c>
      <c r="AR193" s="271" t="s">
        <v>1003</v>
      </c>
      <c r="AT193" s="271" t="s">
        <v>368</v>
      </c>
      <c r="AU193" s="271" t="s">
        <v>84</v>
      </c>
      <c r="AY193" s="53" t="s">
        <v>366</v>
      </c>
      <c r="BE193" s="179">
        <f t="shared" si="19"/>
        <v>0</v>
      </c>
      <c r="BF193" s="179">
        <f t="shared" si="20"/>
        <v>0</v>
      </c>
      <c r="BG193" s="179">
        <f t="shared" si="21"/>
        <v>0</v>
      </c>
      <c r="BH193" s="179">
        <f t="shared" si="22"/>
        <v>0</v>
      </c>
      <c r="BI193" s="179">
        <f t="shared" si="23"/>
        <v>0</v>
      </c>
      <c r="BJ193" s="53" t="s">
        <v>90</v>
      </c>
      <c r="BK193" s="179">
        <f t="shared" si="24"/>
        <v>0</v>
      </c>
      <c r="BL193" s="53" t="s">
        <v>1003</v>
      </c>
      <c r="BM193" s="271" t="s">
        <v>1534</v>
      </c>
    </row>
    <row r="194" spans="2:65" s="74" customFormat="1" ht="21.75" customHeight="1">
      <c r="B194" s="73"/>
      <c r="C194" s="300" t="s">
        <v>919</v>
      </c>
      <c r="D194" s="300" t="s">
        <v>621</v>
      </c>
      <c r="E194" s="301" t="s">
        <v>8615</v>
      </c>
      <c r="F194" s="302" t="s">
        <v>8616</v>
      </c>
      <c r="G194" s="303" t="s">
        <v>265</v>
      </c>
      <c r="H194" s="304">
        <v>5800</v>
      </c>
      <c r="I194" s="305"/>
      <c r="J194" s="306">
        <f t="shared" si="15"/>
        <v>0</v>
      </c>
      <c r="K194" s="307"/>
      <c r="L194" s="308"/>
      <c r="M194" s="309" t="s">
        <v>1</v>
      </c>
      <c r="N194" s="310" t="s">
        <v>43</v>
      </c>
      <c r="P194" s="269">
        <f t="shared" si="16"/>
        <v>0</v>
      </c>
      <c r="Q194" s="269">
        <v>0</v>
      </c>
      <c r="R194" s="269">
        <f t="shared" si="17"/>
        <v>0</v>
      </c>
      <c r="S194" s="269">
        <v>0</v>
      </c>
      <c r="T194" s="270">
        <f t="shared" si="18"/>
        <v>0</v>
      </c>
      <c r="AR194" s="271" t="s">
        <v>3401</v>
      </c>
      <c r="AT194" s="271" t="s">
        <v>621</v>
      </c>
      <c r="AU194" s="271" t="s">
        <v>84</v>
      </c>
      <c r="AY194" s="53" t="s">
        <v>366</v>
      </c>
      <c r="BE194" s="179">
        <f t="shared" si="19"/>
        <v>0</v>
      </c>
      <c r="BF194" s="179">
        <f t="shared" si="20"/>
        <v>0</v>
      </c>
      <c r="BG194" s="179">
        <f t="shared" si="21"/>
        <v>0</v>
      </c>
      <c r="BH194" s="179">
        <f t="shared" si="22"/>
        <v>0</v>
      </c>
      <c r="BI194" s="179">
        <f t="shared" si="23"/>
        <v>0</v>
      </c>
      <c r="BJ194" s="53" t="s">
        <v>90</v>
      </c>
      <c r="BK194" s="179">
        <f t="shared" si="24"/>
        <v>0</v>
      </c>
      <c r="BL194" s="53" t="s">
        <v>1003</v>
      </c>
      <c r="BM194" s="271" t="s">
        <v>1543</v>
      </c>
    </row>
    <row r="195" spans="2:65" s="74" customFormat="1" ht="16.5" customHeight="1">
      <c r="B195" s="73"/>
      <c r="C195" s="260" t="s">
        <v>925</v>
      </c>
      <c r="D195" s="260" t="s">
        <v>368</v>
      </c>
      <c r="E195" s="261" t="s">
        <v>8617</v>
      </c>
      <c r="F195" s="262" t="s">
        <v>8618</v>
      </c>
      <c r="G195" s="263" t="s">
        <v>265</v>
      </c>
      <c r="H195" s="264">
        <v>400</v>
      </c>
      <c r="I195" s="265"/>
      <c r="J195" s="266">
        <f t="shared" si="15"/>
        <v>0</v>
      </c>
      <c r="K195" s="267"/>
      <c r="L195" s="73"/>
      <c r="M195" s="268" t="s">
        <v>1</v>
      </c>
      <c r="N195" s="233" t="s">
        <v>43</v>
      </c>
      <c r="P195" s="269">
        <f t="shared" si="16"/>
        <v>0</v>
      </c>
      <c r="Q195" s="269">
        <v>0</v>
      </c>
      <c r="R195" s="269">
        <f t="shared" si="17"/>
        <v>0</v>
      </c>
      <c r="S195" s="269">
        <v>0</v>
      </c>
      <c r="T195" s="270">
        <f t="shared" si="18"/>
        <v>0</v>
      </c>
      <c r="AR195" s="271" t="s">
        <v>1003</v>
      </c>
      <c r="AT195" s="271" t="s">
        <v>368</v>
      </c>
      <c r="AU195" s="271" t="s">
        <v>84</v>
      </c>
      <c r="AY195" s="53" t="s">
        <v>366</v>
      </c>
      <c r="BE195" s="179">
        <f t="shared" si="19"/>
        <v>0</v>
      </c>
      <c r="BF195" s="179">
        <f t="shared" si="20"/>
        <v>0</v>
      </c>
      <c r="BG195" s="179">
        <f t="shared" si="21"/>
        <v>0</v>
      </c>
      <c r="BH195" s="179">
        <f t="shared" si="22"/>
        <v>0</v>
      </c>
      <c r="BI195" s="179">
        <f t="shared" si="23"/>
        <v>0</v>
      </c>
      <c r="BJ195" s="53" t="s">
        <v>90</v>
      </c>
      <c r="BK195" s="179">
        <f t="shared" si="24"/>
        <v>0</v>
      </c>
      <c r="BL195" s="53" t="s">
        <v>1003</v>
      </c>
      <c r="BM195" s="271" t="s">
        <v>1553</v>
      </c>
    </row>
    <row r="196" spans="2:65" s="74" customFormat="1" ht="16.5" customHeight="1">
      <c r="B196" s="73"/>
      <c r="C196" s="300" t="s">
        <v>932</v>
      </c>
      <c r="D196" s="300" t="s">
        <v>621</v>
      </c>
      <c r="E196" s="301" t="s">
        <v>8619</v>
      </c>
      <c r="F196" s="302" t="s">
        <v>8620</v>
      </c>
      <c r="G196" s="303" t="s">
        <v>265</v>
      </c>
      <c r="H196" s="304">
        <v>400</v>
      </c>
      <c r="I196" s="305"/>
      <c r="J196" s="306">
        <f t="shared" si="15"/>
        <v>0</v>
      </c>
      <c r="K196" s="307"/>
      <c r="L196" s="308"/>
      <c r="M196" s="309" t="s">
        <v>1</v>
      </c>
      <c r="N196" s="310" t="s">
        <v>43</v>
      </c>
      <c r="P196" s="269">
        <f t="shared" si="16"/>
        <v>0</v>
      </c>
      <c r="Q196" s="269">
        <v>0</v>
      </c>
      <c r="R196" s="269">
        <f t="shared" si="17"/>
        <v>0</v>
      </c>
      <c r="S196" s="269">
        <v>0</v>
      </c>
      <c r="T196" s="270">
        <f t="shared" si="18"/>
        <v>0</v>
      </c>
      <c r="AR196" s="271" t="s">
        <v>3401</v>
      </c>
      <c r="AT196" s="271" t="s">
        <v>621</v>
      </c>
      <c r="AU196" s="271" t="s">
        <v>84</v>
      </c>
      <c r="AY196" s="53" t="s">
        <v>366</v>
      </c>
      <c r="BE196" s="179">
        <f t="shared" si="19"/>
        <v>0</v>
      </c>
      <c r="BF196" s="179">
        <f t="shared" si="20"/>
        <v>0</v>
      </c>
      <c r="BG196" s="179">
        <f t="shared" si="21"/>
        <v>0</v>
      </c>
      <c r="BH196" s="179">
        <f t="shared" si="22"/>
        <v>0</v>
      </c>
      <c r="BI196" s="179">
        <f t="shared" si="23"/>
        <v>0</v>
      </c>
      <c r="BJ196" s="53" t="s">
        <v>90</v>
      </c>
      <c r="BK196" s="179">
        <f t="shared" si="24"/>
        <v>0</v>
      </c>
      <c r="BL196" s="53" t="s">
        <v>1003</v>
      </c>
      <c r="BM196" s="271" t="s">
        <v>1561</v>
      </c>
    </row>
    <row r="197" spans="2:65" s="74" customFormat="1" ht="16.5" customHeight="1">
      <c r="B197" s="73"/>
      <c r="C197" s="260" t="s">
        <v>937</v>
      </c>
      <c r="D197" s="260" t="s">
        <v>368</v>
      </c>
      <c r="E197" s="261" t="s">
        <v>8621</v>
      </c>
      <c r="F197" s="262" t="s">
        <v>8622</v>
      </c>
      <c r="G197" s="263" t="s">
        <v>265</v>
      </c>
      <c r="H197" s="264">
        <v>900</v>
      </c>
      <c r="I197" s="265"/>
      <c r="J197" s="266">
        <f t="shared" si="15"/>
        <v>0</v>
      </c>
      <c r="K197" s="267"/>
      <c r="L197" s="73"/>
      <c r="M197" s="268" t="s">
        <v>1</v>
      </c>
      <c r="N197" s="233" t="s">
        <v>43</v>
      </c>
      <c r="P197" s="269">
        <f t="shared" si="16"/>
        <v>0</v>
      </c>
      <c r="Q197" s="269">
        <v>0</v>
      </c>
      <c r="R197" s="269">
        <f t="shared" si="17"/>
        <v>0</v>
      </c>
      <c r="S197" s="269">
        <v>0</v>
      </c>
      <c r="T197" s="270">
        <f t="shared" si="18"/>
        <v>0</v>
      </c>
      <c r="AR197" s="271" t="s">
        <v>1003</v>
      </c>
      <c r="AT197" s="271" t="s">
        <v>368</v>
      </c>
      <c r="AU197" s="271" t="s">
        <v>84</v>
      </c>
      <c r="AY197" s="53" t="s">
        <v>366</v>
      </c>
      <c r="BE197" s="179">
        <f t="shared" si="19"/>
        <v>0</v>
      </c>
      <c r="BF197" s="179">
        <f t="shared" si="20"/>
        <v>0</v>
      </c>
      <c r="BG197" s="179">
        <f t="shared" si="21"/>
        <v>0</v>
      </c>
      <c r="BH197" s="179">
        <f t="shared" si="22"/>
        <v>0</v>
      </c>
      <c r="BI197" s="179">
        <f t="shared" si="23"/>
        <v>0</v>
      </c>
      <c r="BJ197" s="53" t="s">
        <v>90</v>
      </c>
      <c r="BK197" s="179">
        <f t="shared" si="24"/>
        <v>0</v>
      </c>
      <c r="BL197" s="53" t="s">
        <v>1003</v>
      </c>
      <c r="BM197" s="271" t="s">
        <v>1570</v>
      </c>
    </row>
    <row r="198" spans="2:65" s="74" customFormat="1" ht="21.75" customHeight="1">
      <c r="B198" s="73"/>
      <c r="C198" s="300" t="s">
        <v>942</v>
      </c>
      <c r="D198" s="300" t="s">
        <v>621</v>
      </c>
      <c r="E198" s="301" t="s">
        <v>8623</v>
      </c>
      <c r="F198" s="302" t="s">
        <v>8624</v>
      </c>
      <c r="G198" s="303" t="s">
        <v>265</v>
      </c>
      <c r="H198" s="304">
        <v>900</v>
      </c>
      <c r="I198" s="305"/>
      <c r="J198" s="306">
        <f t="shared" si="15"/>
        <v>0</v>
      </c>
      <c r="K198" s="307"/>
      <c r="L198" s="308"/>
      <c r="M198" s="309" t="s">
        <v>1</v>
      </c>
      <c r="N198" s="310" t="s">
        <v>43</v>
      </c>
      <c r="P198" s="269">
        <f t="shared" si="16"/>
        <v>0</v>
      </c>
      <c r="Q198" s="269">
        <v>0</v>
      </c>
      <c r="R198" s="269">
        <f t="shared" si="17"/>
        <v>0</v>
      </c>
      <c r="S198" s="269">
        <v>0</v>
      </c>
      <c r="T198" s="270">
        <f t="shared" si="18"/>
        <v>0</v>
      </c>
      <c r="AR198" s="271" t="s">
        <v>3401</v>
      </c>
      <c r="AT198" s="271" t="s">
        <v>621</v>
      </c>
      <c r="AU198" s="271" t="s">
        <v>84</v>
      </c>
      <c r="AY198" s="53" t="s">
        <v>366</v>
      </c>
      <c r="BE198" s="179">
        <f t="shared" si="19"/>
        <v>0</v>
      </c>
      <c r="BF198" s="179">
        <f t="shared" si="20"/>
        <v>0</v>
      </c>
      <c r="BG198" s="179">
        <f t="shared" si="21"/>
        <v>0</v>
      </c>
      <c r="BH198" s="179">
        <f t="shared" si="22"/>
        <v>0</v>
      </c>
      <c r="BI198" s="179">
        <f t="shared" si="23"/>
        <v>0</v>
      </c>
      <c r="BJ198" s="53" t="s">
        <v>90</v>
      </c>
      <c r="BK198" s="179">
        <f t="shared" si="24"/>
        <v>0</v>
      </c>
      <c r="BL198" s="53" t="s">
        <v>1003</v>
      </c>
      <c r="BM198" s="271" t="s">
        <v>1578</v>
      </c>
    </row>
    <row r="199" spans="2:65" s="74" customFormat="1" ht="16.5" customHeight="1">
      <c r="B199" s="73"/>
      <c r="C199" s="260" t="s">
        <v>947</v>
      </c>
      <c r="D199" s="260" t="s">
        <v>368</v>
      </c>
      <c r="E199" s="261" t="s">
        <v>8625</v>
      </c>
      <c r="F199" s="262" t="s">
        <v>8626</v>
      </c>
      <c r="G199" s="263" t="s">
        <v>265</v>
      </c>
      <c r="H199" s="264">
        <v>450</v>
      </c>
      <c r="I199" s="265"/>
      <c r="J199" s="266">
        <f t="shared" si="15"/>
        <v>0</v>
      </c>
      <c r="K199" s="267"/>
      <c r="L199" s="73"/>
      <c r="M199" s="268" t="s">
        <v>1</v>
      </c>
      <c r="N199" s="233" t="s">
        <v>43</v>
      </c>
      <c r="P199" s="269">
        <f t="shared" si="16"/>
        <v>0</v>
      </c>
      <c r="Q199" s="269">
        <v>0</v>
      </c>
      <c r="R199" s="269">
        <f t="shared" si="17"/>
        <v>0</v>
      </c>
      <c r="S199" s="269">
        <v>0</v>
      </c>
      <c r="T199" s="270">
        <f t="shared" si="18"/>
        <v>0</v>
      </c>
      <c r="AR199" s="271" t="s">
        <v>1003</v>
      </c>
      <c r="AT199" s="271" t="s">
        <v>368</v>
      </c>
      <c r="AU199" s="271" t="s">
        <v>84</v>
      </c>
      <c r="AY199" s="53" t="s">
        <v>366</v>
      </c>
      <c r="BE199" s="179">
        <f t="shared" si="19"/>
        <v>0</v>
      </c>
      <c r="BF199" s="179">
        <f t="shared" si="20"/>
        <v>0</v>
      </c>
      <c r="BG199" s="179">
        <f t="shared" si="21"/>
        <v>0</v>
      </c>
      <c r="BH199" s="179">
        <f t="shared" si="22"/>
        <v>0</v>
      </c>
      <c r="BI199" s="179">
        <f t="shared" si="23"/>
        <v>0</v>
      </c>
      <c r="BJ199" s="53" t="s">
        <v>90</v>
      </c>
      <c r="BK199" s="179">
        <f t="shared" si="24"/>
        <v>0</v>
      </c>
      <c r="BL199" s="53" t="s">
        <v>1003</v>
      </c>
      <c r="BM199" s="271" t="s">
        <v>1588</v>
      </c>
    </row>
    <row r="200" spans="2:65" s="74" customFormat="1" ht="21.75" customHeight="1">
      <c r="B200" s="73"/>
      <c r="C200" s="300" t="s">
        <v>953</v>
      </c>
      <c r="D200" s="300" t="s">
        <v>621</v>
      </c>
      <c r="E200" s="301" t="s">
        <v>8627</v>
      </c>
      <c r="F200" s="302" t="s">
        <v>8628</v>
      </c>
      <c r="G200" s="303" t="s">
        <v>265</v>
      </c>
      <c r="H200" s="304">
        <v>450</v>
      </c>
      <c r="I200" s="305"/>
      <c r="J200" s="306">
        <f t="shared" si="15"/>
        <v>0</v>
      </c>
      <c r="K200" s="307"/>
      <c r="L200" s="308"/>
      <c r="M200" s="309" t="s">
        <v>1</v>
      </c>
      <c r="N200" s="310" t="s">
        <v>43</v>
      </c>
      <c r="P200" s="269">
        <f t="shared" si="16"/>
        <v>0</v>
      </c>
      <c r="Q200" s="269">
        <v>0</v>
      </c>
      <c r="R200" s="269">
        <f t="shared" si="17"/>
        <v>0</v>
      </c>
      <c r="S200" s="269">
        <v>0</v>
      </c>
      <c r="T200" s="270">
        <f t="shared" si="18"/>
        <v>0</v>
      </c>
      <c r="AR200" s="271" t="s">
        <v>3401</v>
      </c>
      <c r="AT200" s="271" t="s">
        <v>621</v>
      </c>
      <c r="AU200" s="271" t="s">
        <v>84</v>
      </c>
      <c r="AY200" s="53" t="s">
        <v>366</v>
      </c>
      <c r="BE200" s="179">
        <f t="shared" si="19"/>
        <v>0</v>
      </c>
      <c r="BF200" s="179">
        <f t="shared" si="20"/>
        <v>0</v>
      </c>
      <c r="BG200" s="179">
        <f t="shared" si="21"/>
        <v>0</v>
      </c>
      <c r="BH200" s="179">
        <f t="shared" si="22"/>
        <v>0</v>
      </c>
      <c r="BI200" s="179">
        <f t="shared" si="23"/>
        <v>0</v>
      </c>
      <c r="BJ200" s="53" t="s">
        <v>90</v>
      </c>
      <c r="BK200" s="179">
        <f t="shared" si="24"/>
        <v>0</v>
      </c>
      <c r="BL200" s="53" t="s">
        <v>1003</v>
      </c>
      <c r="BM200" s="271" t="s">
        <v>1620</v>
      </c>
    </row>
    <row r="201" spans="2:65" s="74" customFormat="1" ht="16.5" customHeight="1">
      <c r="B201" s="73"/>
      <c r="C201" s="260" t="s">
        <v>1003</v>
      </c>
      <c r="D201" s="260" t="s">
        <v>368</v>
      </c>
      <c r="E201" s="261" t="s">
        <v>8629</v>
      </c>
      <c r="F201" s="262" t="s">
        <v>8630</v>
      </c>
      <c r="G201" s="263" t="s">
        <v>265</v>
      </c>
      <c r="H201" s="264">
        <v>260</v>
      </c>
      <c r="I201" s="265"/>
      <c r="J201" s="266">
        <f t="shared" si="15"/>
        <v>0</v>
      </c>
      <c r="K201" s="267"/>
      <c r="L201" s="73"/>
      <c r="M201" s="268" t="s">
        <v>1</v>
      </c>
      <c r="N201" s="233" t="s">
        <v>43</v>
      </c>
      <c r="P201" s="269">
        <f t="shared" si="16"/>
        <v>0</v>
      </c>
      <c r="Q201" s="269">
        <v>0</v>
      </c>
      <c r="R201" s="269">
        <f t="shared" si="17"/>
        <v>0</v>
      </c>
      <c r="S201" s="269">
        <v>0</v>
      </c>
      <c r="T201" s="270">
        <f t="shared" si="18"/>
        <v>0</v>
      </c>
      <c r="AR201" s="271" t="s">
        <v>1003</v>
      </c>
      <c r="AT201" s="271" t="s">
        <v>368</v>
      </c>
      <c r="AU201" s="271" t="s">
        <v>84</v>
      </c>
      <c r="AY201" s="53" t="s">
        <v>366</v>
      </c>
      <c r="BE201" s="179">
        <f t="shared" si="19"/>
        <v>0</v>
      </c>
      <c r="BF201" s="179">
        <f t="shared" si="20"/>
        <v>0</v>
      </c>
      <c r="BG201" s="179">
        <f t="shared" si="21"/>
        <v>0</v>
      </c>
      <c r="BH201" s="179">
        <f t="shared" si="22"/>
        <v>0</v>
      </c>
      <c r="BI201" s="179">
        <f t="shared" si="23"/>
        <v>0</v>
      </c>
      <c r="BJ201" s="53" t="s">
        <v>90</v>
      </c>
      <c r="BK201" s="179">
        <f t="shared" si="24"/>
        <v>0</v>
      </c>
      <c r="BL201" s="53" t="s">
        <v>1003</v>
      </c>
      <c r="BM201" s="271" t="s">
        <v>1887</v>
      </c>
    </row>
    <row r="202" spans="2:65" s="74" customFormat="1" ht="16.5" customHeight="1">
      <c r="B202" s="73"/>
      <c r="C202" s="300" t="s">
        <v>1019</v>
      </c>
      <c r="D202" s="300" t="s">
        <v>621</v>
      </c>
      <c r="E202" s="301" t="s">
        <v>8631</v>
      </c>
      <c r="F202" s="302" t="s">
        <v>8632</v>
      </c>
      <c r="G202" s="303" t="s">
        <v>265</v>
      </c>
      <c r="H202" s="304">
        <v>260</v>
      </c>
      <c r="I202" s="305"/>
      <c r="J202" s="306">
        <f t="shared" ref="J202:J233" si="25">ROUND(I202*H202,2)</f>
        <v>0</v>
      </c>
      <c r="K202" s="307"/>
      <c r="L202" s="308"/>
      <c r="M202" s="309" t="s">
        <v>1</v>
      </c>
      <c r="N202" s="310" t="s">
        <v>43</v>
      </c>
      <c r="P202" s="269">
        <f t="shared" ref="P202:P233" si="26">O202*H202</f>
        <v>0</v>
      </c>
      <c r="Q202" s="269">
        <v>0</v>
      </c>
      <c r="R202" s="269">
        <f t="shared" ref="R202:R233" si="27">Q202*H202</f>
        <v>0</v>
      </c>
      <c r="S202" s="269">
        <v>0</v>
      </c>
      <c r="T202" s="270">
        <f t="shared" ref="T202:T233" si="28">S202*H202</f>
        <v>0</v>
      </c>
      <c r="AR202" s="271" t="s">
        <v>3401</v>
      </c>
      <c r="AT202" s="271" t="s">
        <v>621</v>
      </c>
      <c r="AU202" s="271" t="s">
        <v>84</v>
      </c>
      <c r="AY202" s="53" t="s">
        <v>366</v>
      </c>
      <c r="BE202" s="179">
        <f t="shared" ref="BE202:BE233" si="29">IF(N202="základná",J202,0)</f>
        <v>0</v>
      </c>
      <c r="BF202" s="179">
        <f t="shared" ref="BF202:BF233" si="30">IF(N202="znížená",J202,0)</f>
        <v>0</v>
      </c>
      <c r="BG202" s="179">
        <f t="shared" ref="BG202:BG233" si="31">IF(N202="zákl. prenesená",J202,0)</f>
        <v>0</v>
      </c>
      <c r="BH202" s="179">
        <f t="shared" ref="BH202:BH233" si="32">IF(N202="zníž. prenesená",J202,0)</f>
        <v>0</v>
      </c>
      <c r="BI202" s="179">
        <f t="shared" ref="BI202:BI233" si="33">IF(N202="nulová",J202,0)</f>
        <v>0</v>
      </c>
      <c r="BJ202" s="53" t="s">
        <v>90</v>
      </c>
      <c r="BK202" s="179">
        <f t="shared" ref="BK202:BK233" si="34">ROUND(I202*H202,2)</f>
        <v>0</v>
      </c>
      <c r="BL202" s="53" t="s">
        <v>1003</v>
      </c>
      <c r="BM202" s="271" t="s">
        <v>2024</v>
      </c>
    </row>
    <row r="203" spans="2:65" s="74" customFormat="1" ht="16.5" customHeight="1">
      <c r="B203" s="73"/>
      <c r="C203" s="260" t="s">
        <v>1027</v>
      </c>
      <c r="D203" s="260" t="s">
        <v>368</v>
      </c>
      <c r="E203" s="261" t="s">
        <v>8633</v>
      </c>
      <c r="F203" s="262" t="s">
        <v>8634</v>
      </c>
      <c r="G203" s="263" t="s">
        <v>265</v>
      </c>
      <c r="H203" s="264">
        <v>120</v>
      </c>
      <c r="I203" s="265"/>
      <c r="J203" s="266">
        <f t="shared" si="25"/>
        <v>0</v>
      </c>
      <c r="K203" s="267"/>
      <c r="L203" s="73"/>
      <c r="M203" s="268" t="s">
        <v>1</v>
      </c>
      <c r="N203" s="233" t="s">
        <v>43</v>
      </c>
      <c r="P203" s="269">
        <f t="shared" si="26"/>
        <v>0</v>
      </c>
      <c r="Q203" s="269">
        <v>0</v>
      </c>
      <c r="R203" s="269">
        <f t="shared" si="27"/>
        <v>0</v>
      </c>
      <c r="S203" s="269">
        <v>0</v>
      </c>
      <c r="T203" s="270">
        <f t="shared" si="28"/>
        <v>0</v>
      </c>
      <c r="AR203" s="271" t="s">
        <v>1003</v>
      </c>
      <c r="AT203" s="271" t="s">
        <v>368</v>
      </c>
      <c r="AU203" s="271" t="s">
        <v>84</v>
      </c>
      <c r="AY203" s="53" t="s">
        <v>366</v>
      </c>
      <c r="BE203" s="179">
        <f t="shared" si="29"/>
        <v>0</v>
      </c>
      <c r="BF203" s="179">
        <f t="shared" si="30"/>
        <v>0</v>
      </c>
      <c r="BG203" s="179">
        <f t="shared" si="31"/>
        <v>0</v>
      </c>
      <c r="BH203" s="179">
        <f t="shared" si="32"/>
        <v>0</v>
      </c>
      <c r="BI203" s="179">
        <f t="shared" si="33"/>
        <v>0</v>
      </c>
      <c r="BJ203" s="53" t="s">
        <v>90</v>
      </c>
      <c r="BK203" s="179">
        <f t="shared" si="34"/>
        <v>0</v>
      </c>
      <c r="BL203" s="53" t="s">
        <v>1003</v>
      </c>
      <c r="BM203" s="271" t="s">
        <v>2123</v>
      </c>
    </row>
    <row r="204" spans="2:65" s="74" customFormat="1" ht="21.75" customHeight="1">
      <c r="B204" s="73"/>
      <c r="C204" s="300" t="s">
        <v>1046</v>
      </c>
      <c r="D204" s="300" t="s">
        <v>621</v>
      </c>
      <c r="E204" s="301" t="s">
        <v>8635</v>
      </c>
      <c r="F204" s="302" t="s">
        <v>8636</v>
      </c>
      <c r="G204" s="303" t="s">
        <v>265</v>
      </c>
      <c r="H204" s="304">
        <v>120</v>
      </c>
      <c r="I204" s="305"/>
      <c r="J204" s="306">
        <f t="shared" si="25"/>
        <v>0</v>
      </c>
      <c r="K204" s="307"/>
      <c r="L204" s="308"/>
      <c r="M204" s="309" t="s">
        <v>1</v>
      </c>
      <c r="N204" s="310" t="s">
        <v>43</v>
      </c>
      <c r="P204" s="269">
        <f t="shared" si="26"/>
        <v>0</v>
      </c>
      <c r="Q204" s="269">
        <v>0</v>
      </c>
      <c r="R204" s="269">
        <f t="shared" si="27"/>
        <v>0</v>
      </c>
      <c r="S204" s="269">
        <v>0</v>
      </c>
      <c r="T204" s="270">
        <f t="shared" si="28"/>
        <v>0</v>
      </c>
      <c r="AR204" s="271" t="s">
        <v>3401</v>
      </c>
      <c r="AT204" s="271" t="s">
        <v>621</v>
      </c>
      <c r="AU204" s="271" t="s">
        <v>84</v>
      </c>
      <c r="AY204" s="53" t="s">
        <v>366</v>
      </c>
      <c r="BE204" s="179">
        <f t="shared" si="29"/>
        <v>0</v>
      </c>
      <c r="BF204" s="179">
        <f t="shared" si="30"/>
        <v>0</v>
      </c>
      <c r="BG204" s="179">
        <f t="shared" si="31"/>
        <v>0</v>
      </c>
      <c r="BH204" s="179">
        <f t="shared" si="32"/>
        <v>0</v>
      </c>
      <c r="BI204" s="179">
        <f t="shared" si="33"/>
        <v>0</v>
      </c>
      <c r="BJ204" s="53" t="s">
        <v>90</v>
      </c>
      <c r="BK204" s="179">
        <f t="shared" si="34"/>
        <v>0</v>
      </c>
      <c r="BL204" s="53" t="s">
        <v>1003</v>
      </c>
      <c r="BM204" s="271" t="s">
        <v>2336</v>
      </c>
    </row>
    <row r="205" spans="2:65" s="74" customFormat="1" ht="16.5" customHeight="1">
      <c r="B205" s="73"/>
      <c r="C205" s="260" t="s">
        <v>1060</v>
      </c>
      <c r="D205" s="260" t="s">
        <v>368</v>
      </c>
      <c r="E205" s="261" t="s">
        <v>8637</v>
      </c>
      <c r="F205" s="262" t="s">
        <v>8638</v>
      </c>
      <c r="G205" s="263" t="s">
        <v>265</v>
      </c>
      <c r="H205" s="264">
        <v>110</v>
      </c>
      <c r="I205" s="265"/>
      <c r="J205" s="266">
        <f t="shared" si="25"/>
        <v>0</v>
      </c>
      <c r="K205" s="267"/>
      <c r="L205" s="73"/>
      <c r="M205" s="268" t="s">
        <v>1</v>
      </c>
      <c r="N205" s="233" t="s">
        <v>43</v>
      </c>
      <c r="P205" s="269">
        <f t="shared" si="26"/>
        <v>0</v>
      </c>
      <c r="Q205" s="269">
        <v>0</v>
      </c>
      <c r="R205" s="269">
        <f t="shared" si="27"/>
        <v>0</v>
      </c>
      <c r="S205" s="269">
        <v>0</v>
      </c>
      <c r="T205" s="270">
        <f t="shared" si="28"/>
        <v>0</v>
      </c>
      <c r="AR205" s="271" t="s">
        <v>1003</v>
      </c>
      <c r="AT205" s="271" t="s">
        <v>368</v>
      </c>
      <c r="AU205" s="271" t="s">
        <v>84</v>
      </c>
      <c r="AY205" s="53" t="s">
        <v>366</v>
      </c>
      <c r="BE205" s="179">
        <f t="shared" si="29"/>
        <v>0</v>
      </c>
      <c r="BF205" s="179">
        <f t="shared" si="30"/>
        <v>0</v>
      </c>
      <c r="BG205" s="179">
        <f t="shared" si="31"/>
        <v>0</v>
      </c>
      <c r="BH205" s="179">
        <f t="shared" si="32"/>
        <v>0</v>
      </c>
      <c r="BI205" s="179">
        <f t="shared" si="33"/>
        <v>0</v>
      </c>
      <c r="BJ205" s="53" t="s">
        <v>90</v>
      </c>
      <c r="BK205" s="179">
        <f t="shared" si="34"/>
        <v>0</v>
      </c>
      <c r="BL205" s="53" t="s">
        <v>1003</v>
      </c>
      <c r="BM205" s="271" t="s">
        <v>1380</v>
      </c>
    </row>
    <row r="206" spans="2:65" s="74" customFormat="1" ht="16.5" customHeight="1">
      <c r="B206" s="73"/>
      <c r="C206" s="300" t="s">
        <v>1068</v>
      </c>
      <c r="D206" s="300" t="s">
        <v>621</v>
      </c>
      <c r="E206" s="301" t="s">
        <v>8639</v>
      </c>
      <c r="F206" s="302" t="s">
        <v>8640</v>
      </c>
      <c r="G206" s="303" t="s">
        <v>265</v>
      </c>
      <c r="H206" s="304">
        <v>110</v>
      </c>
      <c r="I206" s="305"/>
      <c r="J206" s="306">
        <f t="shared" si="25"/>
        <v>0</v>
      </c>
      <c r="K206" s="307"/>
      <c r="L206" s="308"/>
      <c r="M206" s="309" t="s">
        <v>1</v>
      </c>
      <c r="N206" s="310" t="s">
        <v>43</v>
      </c>
      <c r="P206" s="269">
        <f t="shared" si="26"/>
        <v>0</v>
      </c>
      <c r="Q206" s="269">
        <v>0</v>
      </c>
      <c r="R206" s="269">
        <f t="shared" si="27"/>
        <v>0</v>
      </c>
      <c r="S206" s="269">
        <v>0</v>
      </c>
      <c r="T206" s="270">
        <f t="shared" si="28"/>
        <v>0</v>
      </c>
      <c r="AR206" s="271" t="s">
        <v>3401</v>
      </c>
      <c r="AT206" s="271" t="s">
        <v>621</v>
      </c>
      <c r="AU206" s="271" t="s">
        <v>84</v>
      </c>
      <c r="AY206" s="53" t="s">
        <v>366</v>
      </c>
      <c r="BE206" s="179">
        <f t="shared" si="29"/>
        <v>0</v>
      </c>
      <c r="BF206" s="179">
        <f t="shared" si="30"/>
        <v>0</v>
      </c>
      <c r="BG206" s="179">
        <f t="shared" si="31"/>
        <v>0</v>
      </c>
      <c r="BH206" s="179">
        <f t="shared" si="32"/>
        <v>0</v>
      </c>
      <c r="BI206" s="179">
        <f t="shared" si="33"/>
        <v>0</v>
      </c>
      <c r="BJ206" s="53" t="s">
        <v>90</v>
      </c>
      <c r="BK206" s="179">
        <f t="shared" si="34"/>
        <v>0</v>
      </c>
      <c r="BL206" s="53" t="s">
        <v>1003</v>
      </c>
      <c r="BM206" s="271" t="s">
        <v>2358</v>
      </c>
    </row>
    <row r="207" spans="2:65" s="74" customFormat="1" ht="16.5" customHeight="1">
      <c r="B207" s="73"/>
      <c r="C207" s="260" t="s">
        <v>1080</v>
      </c>
      <c r="D207" s="260" t="s">
        <v>368</v>
      </c>
      <c r="E207" s="261" t="s">
        <v>8641</v>
      </c>
      <c r="F207" s="262" t="s">
        <v>8642</v>
      </c>
      <c r="G207" s="263" t="s">
        <v>265</v>
      </c>
      <c r="H207" s="264">
        <v>1800</v>
      </c>
      <c r="I207" s="265"/>
      <c r="J207" s="266">
        <f t="shared" si="25"/>
        <v>0</v>
      </c>
      <c r="K207" s="267"/>
      <c r="L207" s="73"/>
      <c r="M207" s="268" t="s">
        <v>1</v>
      </c>
      <c r="N207" s="233" t="s">
        <v>43</v>
      </c>
      <c r="P207" s="269">
        <f t="shared" si="26"/>
        <v>0</v>
      </c>
      <c r="Q207" s="269">
        <v>0</v>
      </c>
      <c r="R207" s="269">
        <f t="shared" si="27"/>
        <v>0</v>
      </c>
      <c r="S207" s="269">
        <v>0</v>
      </c>
      <c r="T207" s="270">
        <f t="shared" si="28"/>
        <v>0</v>
      </c>
      <c r="AR207" s="271" t="s">
        <v>1003</v>
      </c>
      <c r="AT207" s="271" t="s">
        <v>368</v>
      </c>
      <c r="AU207" s="271" t="s">
        <v>84</v>
      </c>
      <c r="AY207" s="53" t="s">
        <v>366</v>
      </c>
      <c r="BE207" s="179">
        <f t="shared" si="29"/>
        <v>0</v>
      </c>
      <c r="BF207" s="179">
        <f t="shared" si="30"/>
        <v>0</v>
      </c>
      <c r="BG207" s="179">
        <f t="shared" si="31"/>
        <v>0</v>
      </c>
      <c r="BH207" s="179">
        <f t="shared" si="32"/>
        <v>0</v>
      </c>
      <c r="BI207" s="179">
        <f t="shared" si="33"/>
        <v>0</v>
      </c>
      <c r="BJ207" s="53" t="s">
        <v>90</v>
      </c>
      <c r="BK207" s="179">
        <f t="shared" si="34"/>
        <v>0</v>
      </c>
      <c r="BL207" s="53" t="s">
        <v>1003</v>
      </c>
      <c r="BM207" s="271" t="s">
        <v>2431</v>
      </c>
    </row>
    <row r="208" spans="2:65" s="74" customFormat="1" ht="21.75" customHeight="1">
      <c r="B208" s="73"/>
      <c r="C208" s="300" t="s">
        <v>1146</v>
      </c>
      <c r="D208" s="300" t="s">
        <v>621</v>
      </c>
      <c r="E208" s="301" t="s">
        <v>8643</v>
      </c>
      <c r="F208" s="302" t="s">
        <v>8644</v>
      </c>
      <c r="G208" s="303" t="s">
        <v>265</v>
      </c>
      <c r="H208" s="304">
        <v>1800</v>
      </c>
      <c r="I208" s="305"/>
      <c r="J208" s="306">
        <f t="shared" si="25"/>
        <v>0</v>
      </c>
      <c r="K208" s="307"/>
      <c r="L208" s="308"/>
      <c r="M208" s="309" t="s">
        <v>1</v>
      </c>
      <c r="N208" s="310" t="s">
        <v>43</v>
      </c>
      <c r="P208" s="269">
        <f t="shared" si="26"/>
        <v>0</v>
      </c>
      <c r="Q208" s="269">
        <v>0</v>
      </c>
      <c r="R208" s="269">
        <f t="shared" si="27"/>
        <v>0</v>
      </c>
      <c r="S208" s="269">
        <v>0</v>
      </c>
      <c r="T208" s="270">
        <f t="shared" si="28"/>
        <v>0</v>
      </c>
      <c r="AR208" s="271" t="s">
        <v>3401</v>
      </c>
      <c r="AT208" s="271" t="s">
        <v>621</v>
      </c>
      <c r="AU208" s="271" t="s">
        <v>84</v>
      </c>
      <c r="AY208" s="53" t="s">
        <v>366</v>
      </c>
      <c r="BE208" s="179">
        <f t="shared" si="29"/>
        <v>0</v>
      </c>
      <c r="BF208" s="179">
        <f t="shared" si="30"/>
        <v>0</v>
      </c>
      <c r="BG208" s="179">
        <f t="shared" si="31"/>
        <v>0</v>
      </c>
      <c r="BH208" s="179">
        <f t="shared" si="32"/>
        <v>0</v>
      </c>
      <c r="BI208" s="179">
        <f t="shared" si="33"/>
        <v>0</v>
      </c>
      <c r="BJ208" s="53" t="s">
        <v>90</v>
      </c>
      <c r="BK208" s="179">
        <f t="shared" si="34"/>
        <v>0</v>
      </c>
      <c r="BL208" s="53" t="s">
        <v>1003</v>
      </c>
      <c r="BM208" s="271" t="s">
        <v>2451</v>
      </c>
    </row>
    <row r="209" spans="2:65" s="74" customFormat="1" ht="16.5" customHeight="1">
      <c r="B209" s="73"/>
      <c r="C209" s="260" t="s">
        <v>1161</v>
      </c>
      <c r="D209" s="260" t="s">
        <v>368</v>
      </c>
      <c r="E209" s="261" t="s">
        <v>8645</v>
      </c>
      <c r="F209" s="262" t="s">
        <v>8646</v>
      </c>
      <c r="G209" s="263" t="s">
        <v>265</v>
      </c>
      <c r="H209" s="264">
        <v>620</v>
      </c>
      <c r="I209" s="265"/>
      <c r="J209" s="266">
        <f t="shared" si="25"/>
        <v>0</v>
      </c>
      <c r="K209" s="267"/>
      <c r="L209" s="73"/>
      <c r="M209" s="268" t="s">
        <v>1</v>
      </c>
      <c r="N209" s="233" t="s">
        <v>43</v>
      </c>
      <c r="P209" s="269">
        <f t="shared" si="26"/>
        <v>0</v>
      </c>
      <c r="Q209" s="269">
        <v>0</v>
      </c>
      <c r="R209" s="269">
        <f t="shared" si="27"/>
        <v>0</v>
      </c>
      <c r="S209" s="269">
        <v>0</v>
      </c>
      <c r="T209" s="270">
        <f t="shared" si="28"/>
        <v>0</v>
      </c>
      <c r="AR209" s="271" t="s">
        <v>1003</v>
      </c>
      <c r="AT209" s="271" t="s">
        <v>368</v>
      </c>
      <c r="AU209" s="271" t="s">
        <v>84</v>
      </c>
      <c r="AY209" s="53" t="s">
        <v>366</v>
      </c>
      <c r="BE209" s="179">
        <f t="shared" si="29"/>
        <v>0</v>
      </c>
      <c r="BF209" s="179">
        <f t="shared" si="30"/>
        <v>0</v>
      </c>
      <c r="BG209" s="179">
        <f t="shared" si="31"/>
        <v>0</v>
      </c>
      <c r="BH209" s="179">
        <f t="shared" si="32"/>
        <v>0</v>
      </c>
      <c r="BI209" s="179">
        <f t="shared" si="33"/>
        <v>0</v>
      </c>
      <c r="BJ209" s="53" t="s">
        <v>90</v>
      </c>
      <c r="BK209" s="179">
        <f t="shared" si="34"/>
        <v>0</v>
      </c>
      <c r="BL209" s="53" t="s">
        <v>1003</v>
      </c>
      <c r="BM209" s="271" t="s">
        <v>2459</v>
      </c>
    </row>
    <row r="210" spans="2:65" s="74" customFormat="1" ht="21.75" customHeight="1">
      <c r="B210" s="73"/>
      <c r="C210" s="300" t="s">
        <v>1166</v>
      </c>
      <c r="D210" s="300" t="s">
        <v>621</v>
      </c>
      <c r="E210" s="301" t="s">
        <v>8647</v>
      </c>
      <c r="F210" s="302" t="s">
        <v>8648</v>
      </c>
      <c r="G210" s="303" t="s">
        <v>265</v>
      </c>
      <c r="H210" s="304">
        <v>620</v>
      </c>
      <c r="I210" s="305"/>
      <c r="J210" s="306">
        <f t="shared" si="25"/>
        <v>0</v>
      </c>
      <c r="K210" s="307"/>
      <c r="L210" s="308"/>
      <c r="M210" s="309" t="s">
        <v>1</v>
      </c>
      <c r="N210" s="310" t="s">
        <v>43</v>
      </c>
      <c r="P210" s="269">
        <f t="shared" si="26"/>
        <v>0</v>
      </c>
      <c r="Q210" s="269">
        <v>0</v>
      </c>
      <c r="R210" s="269">
        <f t="shared" si="27"/>
        <v>0</v>
      </c>
      <c r="S210" s="269">
        <v>0</v>
      </c>
      <c r="T210" s="270">
        <f t="shared" si="28"/>
        <v>0</v>
      </c>
      <c r="AR210" s="271" t="s">
        <v>3401</v>
      </c>
      <c r="AT210" s="271" t="s">
        <v>621</v>
      </c>
      <c r="AU210" s="271" t="s">
        <v>84</v>
      </c>
      <c r="AY210" s="53" t="s">
        <v>366</v>
      </c>
      <c r="BE210" s="179">
        <f t="shared" si="29"/>
        <v>0</v>
      </c>
      <c r="BF210" s="179">
        <f t="shared" si="30"/>
        <v>0</v>
      </c>
      <c r="BG210" s="179">
        <f t="shared" si="31"/>
        <v>0</v>
      </c>
      <c r="BH210" s="179">
        <f t="shared" si="32"/>
        <v>0</v>
      </c>
      <c r="BI210" s="179">
        <f t="shared" si="33"/>
        <v>0</v>
      </c>
      <c r="BJ210" s="53" t="s">
        <v>90</v>
      </c>
      <c r="BK210" s="179">
        <f t="shared" si="34"/>
        <v>0</v>
      </c>
      <c r="BL210" s="53" t="s">
        <v>1003</v>
      </c>
      <c r="BM210" s="271" t="s">
        <v>2469</v>
      </c>
    </row>
    <row r="211" spans="2:65" s="74" customFormat="1" ht="16.5" customHeight="1">
      <c r="B211" s="73"/>
      <c r="C211" s="260" t="s">
        <v>1264</v>
      </c>
      <c r="D211" s="260" t="s">
        <v>368</v>
      </c>
      <c r="E211" s="261" t="s">
        <v>8649</v>
      </c>
      <c r="F211" s="262" t="s">
        <v>8650</v>
      </c>
      <c r="G211" s="263" t="s">
        <v>265</v>
      </c>
      <c r="H211" s="264">
        <v>350</v>
      </c>
      <c r="I211" s="265"/>
      <c r="J211" s="266">
        <f t="shared" si="25"/>
        <v>0</v>
      </c>
      <c r="K211" s="267"/>
      <c r="L211" s="73"/>
      <c r="M211" s="268" t="s">
        <v>1</v>
      </c>
      <c r="N211" s="233" t="s">
        <v>43</v>
      </c>
      <c r="P211" s="269">
        <f t="shared" si="26"/>
        <v>0</v>
      </c>
      <c r="Q211" s="269">
        <v>0</v>
      </c>
      <c r="R211" s="269">
        <f t="shared" si="27"/>
        <v>0</v>
      </c>
      <c r="S211" s="269">
        <v>0</v>
      </c>
      <c r="T211" s="270">
        <f t="shared" si="28"/>
        <v>0</v>
      </c>
      <c r="AR211" s="271" t="s">
        <v>1003</v>
      </c>
      <c r="AT211" s="271" t="s">
        <v>368</v>
      </c>
      <c r="AU211" s="271" t="s">
        <v>84</v>
      </c>
      <c r="AY211" s="53" t="s">
        <v>366</v>
      </c>
      <c r="BE211" s="179">
        <f t="shared" si="29"/>
        <v>0</v>
      </c>
      <c r="BF211" s="179">
        <f t="shared" si="30"/>
        <v>0</v>
      </c>
      <c r="BG211" s="179">
        <f t="shared" si="31"/>
        <v>0</v>
      </c>
      <c r="BH211" s="179">
        <f t="shared" si="32"/>
        <v>0</v>
      </c>
      <c r="BI211" s="179">
        <f t="shared" si="33"/>
        <v>0</v>
      </c>
      <c r="BJ211" s="53" t="s">
        <v>90</v>
      </c>
      <c r="BK211" s="179">
        <f t="shared" si="34"/>
        <v>0</v>
      </c>
      <c r="BL211" s="53" t="s">
        <v>1003</v>
      </c>
      <c r="BM211" s="271" t="s">
        <v>2479</v>
      </c>
    </row>
    <row r="212" spans="2:65" s="74" customFormat="1" ht="21.75" customHeight="1">
      <c r="B212" s="73"/>
      <c r="C212" s="300" t="s">
        <v>1268</v>
      </c>
      <c r="D212" s="300" t="s">
        <v>621</v>
      </c>
      <c r="E212" s="301" t="s">
        <v>8651</v>
      </c>
      <c r="F212" s="302" t="s">
        <v>8652</v>
      </c>
      <c r="G212" s="303" t="s">
        <v>265</v>
      </c>
      <c r="H212" s="304">
        <v>350</v>
      </c>
      <c r="I212" s="305"/>
      <c r="J212" s="306">
        <f t="shared" si="25"/>
        <v>0</v>
      </c>
      <c r="K212" s="307"/>
      <c r="L212" s="308"/>
      <c r="M212" s="309" t="s">
        <v>1</v>
      </c>
      <c r="N212" s="310" t="s">
        <v>43</v>
      </c>
      <c r="P212" s="269">
        <f t="shared" si="26"/>
        <v>0</v>
      </c>
      <c r="Q212" s="269">
        <v>0</v>
      </c>
      <c r="R212" s="269">
        <f t="shared" si="27"/>
        <v>0</v>
      </c>
      <c r="S212" s="269">
        <v>0</v>
      </c>
      <c r="T212" s="270">
        <f t="shared" si="28"/>
        <v>0</v>
      </c>
      <c r="AR212" s="271" t="s">
        <v>3401</v>
      </c>
      <c r="AT212" s="271" t="s">
        <v>621</v>
      </c>
      <c r="AU212" s="271" t="s">
        <v>84</v>
      </c>
      <c r="AY212" s="53" t="s">
        <v>366</v>
      </c>
      <c r="BE212" s="179">
        <f t="shared" si="29"/>
        <v>0</v>
      </c>
      <c r="BF212" s="179">
        <f t="shared" si="30"/>
        <v>0</v>
      </c>
      <c r="BG212" s="179">
        <f t="shared" si="31"/>
        <v>0</v>
      </c>
      <c r="BH212" s="179">
        <f t="shared" si="32"/>
        <v>0</v>
      </c>
      <c r="BI212" s="179">
        <f t="shared" si="33"/>
        <v>0</v>
      </c>
      <c r="BJ212" s="53" t="s">
        <v>90</v>
      </c>
      <c r="BK212" s="179">
        <f t="shared" si="34"/>
        <v>0</v>
      </c>
      <c r="BL212" s="53" t="s">
        <v>1003</v>
      </c>
      <c r="BM212" s="271" t="s">
        <v>2489</v>
      </c>
    </row>
    <row r="213" spans="2:65" s="74" customFormat="1" ht="16.5" customHeight="1">
      <c r="B213" s="73"/>
      <c r="C213" s="260" t="s">
        <v>1273</v>
      </c>
      <c r="D213" s="260" t="s">
        <v>368</v>
      </c>
      <c r="E213" s="261" t="s">
        <v>8653</v>
      </c>
      <c r="F213" s="262" t="s">
        <v>8654</v>
      </c>
      <c r="G213" s="263" t="s">
        <v>265</v>
      </c>
      <c r="H213" s="264">
        <v>300</v>
      </c>
      <c r="I213" s="265"/>
      <c r="J213" s="266">
        <f t="shared" si="25"/>
        <v>0</v>
      </c>
      <c r="K213" s="267"/>
      <c r="L213" s="73"/>
      <c r="M213" s="268" t="s">
        <v>1</v>
      </c>
      <c r="N213" s="233" t="s">
        <v>43</v>
      </c>
      <c r="P213" s="269">
        <f t="shared" si="26"/>
        <v>0</v>
      </c>
      <c r="Q213" s="269">
        <v>0</v>
      </c>
      <c r="R213" s="269">
        <f t="shared" si="27"/>
        <v>0</v>
      </c>
      <c r="S213" s="269">
        <v>0</v>
      </c>
      <c r="T213" s="270">
        <f t="shared" si="28"/>
        <v>0</v>
      </c>
      <c r="AR213" s="271" t="s">
        <v>1003</v>
      </c>
      <c r="AT213" s="271" t="s">
        <v>368</v>
      </c>
      <c r="AU213" s="271" t="s">
        <v>84</v>
      </c>
      <c r="AY213" s="53" t="s">
        <v>366</v>
      </c>
      <c r="BE213" s="179">
        <f t="shared" si="29"/>
        <v>0</v>
      </c>
      <c r="BF213" s="179">
        <f t="shared" si="30"/>
        <v>0</v>
      </c>
      <c r="BG213" s="179">
        <f t="shared" si="31"/>
        <v>0</v>
      </c>
      <c r="BH213" s="179">
        <f t="shared" si="32"/>
        <v>0</v>
      </c>
      <c r="BI213" s="179">
        <f t="shared" si="33"/>
        <v>0</v>
      </c>
      <c r="BJ213" s="53" t="s">
        <v>90</v>
      </c>
      <c r="BK213" s="179">
        <f t="shared" si="34"/>
        <v>0</v>
      </c>
      <c r="BL213" s="53" t="s">
        <v>1003</v>
      </c>
      <c r="BM213" s="271" t="s">
        <v>2498</v>
      </c>
    </row>
    <row r="214" spans="2:65" s="74" customFormat="1" ht="21.75" customHeight="1">
      <c r="B214" s="73"/>
      <c r="C214" s="300" t="s">
        <v>1277</v>
      </c>
      <c r="D214" s="300" t="s">
        <v>621</v>
      </c>
      <c r="E214" s="301" t="s">
        <v>8655</v>
      </c>
      <c r="F214" s="302" t="s">
        <v>8656</v>
      </c>
      <c r="G214" s="303" t="s">
        <v>265</v>
      </c>
      <c r="H214" s="304">
        <v>300</v>
      </c>
      <c r="I214" s="305"/>
      <c r="J214" s="306">
        <f t="shared" si="25"/>
        <v>0</v>
      </c>
      <c r="K214" s="307"/>
      <c r="L214" s="308"/>
      <c r="M214" s="309" t="s">
        <v>1</v>
      </c>
      <c r="N214" s="310" t="s">
        <v>43</v>
      </c>
      <c r="P214" s="269">
        <f t="shared" si="26"/>
        <v>0</v>
      </c>
      <c r="Q214" s="269">
        <v>0</v>
      </c>
      <c r="R214" s="269">
        <f t="shared" si="27"/>
        <v>0</v>
      </c>
      <c r="S214" s="269">
        <v>0</v>
      </c>
      <c r="T214" s="270">
        <f t="shared" si="28"/>
        <v>0</v>
      </c>
      <c r="AR214" s="271" t="s">
        <v>3401</v>
      </c>
      <c r="AT214" s="271" t="s">
        <v>621</v>
      </c>
      <c r="AU214" s="271" t="s">
        <v>84</v>
      </c>
      <c r="AY214" s="53" t="s">
        <v>366</v>
      </c>
      <c r="BE214" s="179">
        <f t="shared" si="29"/>
        <v>0</v>
      </c>
      <c r="BF214" s="179">
        <f t="shared" si="30"/>
        <v>0</v>
      </c>
      <c r="BG214" s="179">
        <f t="shared" si="31"/>
        <v>0</v>
      </c>
      <c r="BH214" s="179">
        <f t="shared" si="32"/>
        <v>0</v>
      </c>
      <c r="BI214" s="179">
        <f t="shared" si="33"/>
        <v>0</v>
      </c>
      <c r="BJ214" s="53" t="s">
        <v>90</v>
      </c>
      <c r="BK214" s="179">
        <f t="shared" si="34"/>
        <v>0</v>
      </c>
      <c r="BL214" s="53" t="s">
        <v>1003</v>
      </c>
      <c r="BM214" s="271" t="s">
        <v>2533</v>
      </c>
    </row>
    <row r="215" spans="2:65" s="74" customFormat="1" ht="16.5" customHeight="1">
      <c r="B215" s="73"/>
      <c r="C215" s="260" t="s">
        <v>1282</v>
      </c>
      <c r="D215" s="260" t="s">
        <v>368</v>
      </c>
      <c r="E215" s="261" t="s">
        <v>8657</v>
      </c>
      <c r="F215" s="262" t="s">
        <v>8658</v>
      </c>
      <c r="G215" s="263" t="s">
        <v>265</v>
      </c>
      <c r="H215" s="264">
        <v>320</v>
      </c>
      <c r="I215" s="265"/>
      <c r="J215" s="266">
        <f t="shared" si="25"/>
        <v>0</v>
      </c>
      <c r="K215" s="267"/>
      <c r="L215" s="73"/>
      <c r="M215" s="268" t="s">
        <v>1</v>
      </c>
      <c r="N215" s="233" t="s">
        <v>43</v>
      </c>
      <c r="P215" s="269">
        <f t="shared" si="26"/>
        <v>0</v>
      </c>
      <c r="Q215" s="269">
        <v>0</v>
      </c>
      <c r="R215" s="269">
        <f t="shared" si="27"/>
        <v>0</v>
      </c>
      <c r="S215" s="269">
        <v>0</v>
      </c>
      <c r="T215" s="270">
        <f t="shared" si="28"/>
        <v>0</v>
      </c>
      <c r="AR215" s="271" t="s">
        <v>1003</v>
      </c>
      <c r="AT215" s="271" t="s">
        <v>368</v>
      </c>
      <c r="AU215" s="271" t="s">
        <v>84</v>
      </c>
      <c r="AY215" s="53" t="s">
        <v>366</v>
      </c>
      <c r="BE215" s="179">
        <f t="shared" si="29"/>
        <v>0</v>
      </c>
      <c r="BF215" s="179">
        <f t="shared" si="30"/>
        <v>0</v>
      </c>
      <c r="BG215" s="179">
        <f t="shared" si="31"/>
        <v>0</v>
      </c>
      <c r="BH215" s="179">
        <f t="shared" si="32"/>
        <v>0</v>
      </c>
      <c r="BI215" s="179">
        <f t="shared" si="33"/>
        <v>0</v>
      </c>
      <c r="BJ215" s="53" t="s">
        <v>90</v>
      </c>
      <c r="BK215" s="179">
        <f t="shared" si="34"/>
        <v>0</v>
      </c>
      <c r="BL215" s="53" t="s">
        <v>1003</v>
      </c>
      <c r="BM215" s="271" t="s">
        <v>2561</v>
      </c>
    </row>
    <row r="216" spans="2:65" s="74" customFormat="1" ht="21.75" customHeight="1">
      <c r="B216" s="73"/>
      <c r="C216" s="300" t="s">
        <v>1286</v>
      </c>
      <c r="D216" s="300" t="s">
        <v>621</v>
      </c>
      <c r="E216" s="301" t="s">
        <v>8659</v>
      </c>
      <c r="F216" s="302" t="s">
        <v>8660</v>
      </c>
      <c r="G216" s="303" t="s">
        <v>265</v>
      </c>
      <c r="H216" s="304">
        <v>320</v>
      </c>
      <c r="I216" s="305"/>
      <c r="J216" s="306">
        <f t="shared" si="25"/>
        <v>0</v>
      </c>
      <c r="K216" s="307"/>
      <c r="L216" s="308"/>
      <c r="M216" s="309" t="s">
        <v>1</v>
      </c>
      <c r="N216" s="310" t="s">
        <v>43</v>
      </c>
      <c r="P216" s="269">
        <f t="shared" si="26"/>
        <v>0</v>
      </c>
      <c r="Q216" s="269">
        <v>0</v>
      </c>
      <c r="R216" s="269">
        <f t="shared" si="27"/>
        <v>0</v>
      </c>
      <c r="S216" s="269">
        <v>0</v>
      </c>
      <c r="T216" s="270">
        <f t="shared" si="28"/>
        <v>0</v>
      </c>
      <c r="AR216" s="271" t="s">
        <v>3401</v>
      </c>
      <c r="AT216" s="271" t="s">
        <v>621</v>
      </c>
      <c r="AU216" s="271" t="s">
        <v>84</v>
      </c>
      <c r="AY216" s="53" t="s">
        <v>366</v>
      </c>
      <c r="BE216" s="179">
        <f t="shared" si="29"/>
        <v>0</v>
      </c>
      <c r="BF216" s="179">
        <f t="shared" si="30"/>
        <v>0</v>
      </c>
      <c r="BG216" s="179">
        <f t="shared" si="31"/>
        <v>0</v>
      </c>
      <c r="BH216" s="179">
        <f t="shared" si="32"/>
        <v>0</v>
      </c>
      <c r="BI216" s="179">
        <f t="shared" si="33"/>
        <v>0</v>
      </c>
      <c r="BJ216" s="53" t="s">
        <v>90</v>
      </c>
      <c r="BK216" s="179">
        <f t="shared" si="34"/>
        <v>0</v>
      </c>
      <c r="BL216" s="53" t="s">
        <v>1003</v>
      </c>
      <c r="BM216" s="271" t="s">
        <v>2570</v>
      </c>
    </row>
    <row r="217" spans="2:65" s="74" customFormat="1" ht="16.5" customHeight="1">
      <c r="B217" s="73"/>
      <c r="C217" s="260" t="s">
        <v>1303</v>
      </c>
      <c r="D217" s="260" t="s">
        <v>368</v>
      </c>
      <c r="E217" s="261" t="s">
        <v>8661</v>
      </c>
      <c r="F217" s="262" t="s">
        <v>8662</v>
      </c>
      <c r="G217" s="263" t="s">
        <v>265</v>
      </c>
      <c r="H217" s="264">
        <v>220</v>
      </c>
      <c r="I217" s="265"/>
      <c r="J217" s="266">
        <f t="shared" si="25"/>
        <v>0</v>
      </c>
      <c r="K217" s="267"/>
      <c r="L217" s="73"/>
      <c r="M217" s="268" t="s">
        <v>1</v>
      </c>
      <c r="N217" s="233" t="s">
        <v>43</v>
      </c>
      <c r="P217" s="269">
        <f t="shared" si="26"/>
        <v>0</v>
      </c>
      <c r="Q217" s="269">
        <v>0</v>
      </c>
      <c r="R217" s="269">
        <f t="shared" si="27"/>
        <v>0</v>
      </c>
      <c r="S217" s="269">
        <v>0</v>
      </c>
      <c r="T217" s="270">
        <f t="shared" si="28"/>
        <v>0</v>
      </c>
      <c r="AR217" s="271" t="s">
        <v>1003</v>
      </c>
      <c r="AT217" s="271" t="s">
        <v>368</v>
      </c>
      <c r="AU217" s="271" t="s">
        <v>84</v>
      </c>
      <c r="AY217" s="53" t="s">
        <v>366</v>
      </c>
      <c r="BE217" s="179">
        <f t="shared" si="29"/>
        <v>0</v>
      </c>
      <c r="BF217" s="179">
        <f t="shared" si="30"/>
        <v>0</v>
      </c>
      <c r="BG217" s="179">
        <f t="shared" si="31"/>
        <v>0</v>
      </c>
      <c r="BH217" s="179">
        <f t="shared" si="32"/>
        <v>0</v>
      </c>
      <c r="BI217" s="179">
        <f t="shared" si="33"/>
        <v>0</v>
      </c>
      <c r="BJ217" s="53" t="s">
        <v>90</v>
      </c>
      <c r="BK217" s="179">
        <f t="shared" si="34"/>
        <v>0</v>
      </c>
      <c r="BL217" s="53" t="s">
        <v>1003</v>
      </c>
      <c r="BM217" s="271" t="s">
        <v>2578</v>
      </c>
    </row>
    <row r="218" spans="2:65" s="74" customFormat="1" ht="21.75" customHeight="1">
      <c r="B218" s="73"/>
      <c r="C218" s="300" t="s">
        <v>1308</v>
      </c>
      <c r="D218" s="300" t="s">
        <v>621</v>
      </c>
      <c r="E218" s="301" t="s">
        <v>8663</v>
      </c>
      <c r="F218" s="302" t="s">
        <v>8664</v>
      </c>
      <c r="G218" s="303" t="s">
        <v>265</v>
      </c>
      <c r="H218" s="304">
        <v>220</v>
      </c>
      <c r="I218" s="305"/>
      <c r="J218" s="306">
        <f t="shared" si="25"/>
        <v>0</v>
      </c>
      <c r="K218" s="307"/>
      <c r="L218" s="308"/>
      <c r="M218" s="309" t="s">
        <v>1</v>
      </c>
      <c r="N218" s="310" t="s">
        <v>43</v>
      </c>
      <c r="P218" s="269">
        <f t="shared" si="26"/>
        <v>0</v>
      </c>
      <c r="Q218" s="269">
        <v>0</v>
      </c>
      <c r="R218" s="269">
        <f t="shared" si="27"/>
        <v>0</v>
      </c>
      <c r="S218" s="269">
        <v>0</v>
      </c>
      <c r="T218" s="270">
        <f t="shared" si="28"/>
        <v>0</v>
      </c>
      <c r="AR218" s="271" t="s">
        <v>3401</v>
      </c>
      <c r="AT218" s="271" t="s">
        <v>621</v>
      </c>
      <c r="AU218" s="271" t="s">
        <v>84</v>
      </c>
      <c r="AY218" s="53" t="s">
        <v>366</v>
      </c>
      <c r="BE218" s="179">
        <f t="shared" si="29"/>
        <v>0</v>
      </c>
      <c r="BF218" s="179">
        <f t="shared" si="30"/>
        <v>0</v>
      </c>
      <c r="BG218" s="179">
        <f t="shared" si="31"/>
        <v>0</v>
      </c>
      <c r="BH218" s="179">
        <f t="shared" si="32"/>
        <v>0</v>
      </c>
      <c r="BI218" s="179">
        <f t="shared" si="33"/>
        <v>0</v>
      </c>
      <c r="BJ218" s="53" t="s">
        <v>90</v>
      </c>
      <c r="BK218" s="179">
        <f t="shared" si="34"/>
        <v>0</v>
      </c>
      <c r="BL218" s="53" t="s">
        <v>1003</v>
      </c>
      <c r="BM218" s="271" t="s">
        <v>2586</v>
      </c>
    </row>
    <row r="219" spans="2:65" s="74" customFormat="1" ht="24.2" customHeight="1">
      <c r="B219" s="73"/>
      <c r="C219" s="260" t="s">
        <v>1313</v>
      </c>
      <c r="D219" s="260" t="s">
        <v>368</v>
      </c>
      <c r="E219" s="261" t="s">
        <v>8665</v>
      </c>
      <c r="F219" s="262" t="s">
        <v>8666</v>
      </c>
      <c r="G219" s="263" t="s">
        <v>265</v>
      </c>
      <c r="H219" s="264">
        <v>65</v>
      </c>
      <c r="I219" s="265"/>
      <c r="J219" s="266">
        <f t="shared" si="25"/>
        <v>0</v>
      </c>
      <c r="K219" s="267"/>
      <c r="L219" s="73"/>
      <c r="M219" s="268" t="s">
        <v>1</v>
      </c>
      <c r="N219" s="233" t="s">
        <v>43</v>
      </c>
      <c r="P219" s="269">
        <f t="shared" si="26"/>
        <v>0</v>
      </c>
      <c r="Q219" s="269">
        <v>0</v>
      </c>
      <c r="R219" s="269">
        <f t="shared" si="27"/>
        <v>0</v>
      </c>
      <c r="S219" s="269">
        <v>0</v>
      </c>
      <c r="T219" s="270">
        <f t="shared" si="28"/>
        <v>0</v>
      </c>
      <c r="AR219" s="271" t="s">
        <v>1003</v>
      </c>
      <c r="AT219" s="271" t="s">
        <v>368</v>
      </c>
      <c r="AU219" s="271" t="s">
        <v>84</v>
      </c>
      <c r="AY219" s="53" t="s">
        <v>366</v>
      </c>
      <c r="BE219" s="179">
        <f t="shared" si="29"/>
        <v>0</v>
      </c>
      <c r="BF219" s="179">
        <f t="shared" si="30"/>
        <v>0</v>
      </c>
      <c r="BG219" s="179">
        <f t="shared" si="31"/>
        <v>0</v>
      </c>
      <c r="BH219" s="179">
        <f t="shared" si="32"/>
        <v>0</v>
      </c>
      <c r="BI219" s="179">
        <f t="shared" si="33"/>
        <v>0</v>
      </c>
      <c r="BJ219" s="53" t="s">
        <v>90</v>
      </c>
      <c r="BK219" s="179">
        <f t="shared" si="34"/>
        <v>0</v>
      </c>
      <c r="BL219" s="53" t="s">
        <v>1003</v>
      </c>
      <c r="BM219" s="271" t="s">
        <v>2594</v>
      </c>
    </row>
    <row r="220" spans="2:65" s="74" customFormat="1" ht="33" customHeight="1">
      <c r="B220" s="73"/>
      <c r="C220" s="300" t="s">
        <v>1330</v>
      </c>
      <c r="D220" s="300" t="s">
        <v>621</v>
      </c>
      <c r="E220" s="301" t="s">
        <v>8667</v>
      </c>
      <c r="F220" s="302" t="s">
        <v>8668</v>
      </c>
      <c r="G220" s="303" t="s">
        <v>265</v>
      </c>
      <c r="H220" s="304">
        <v>65</v>
      </c>
      <c r="I220" s="305"/>
      <c r="J220" s="306">
        <f t="shared" si="25"/>
        <v>0</v>
      </c>
      <c r="K220" s="307"/>
      <c r="L220" s="308"/>
      <c r="M220" s="309" t="s">
        <v>1</v>
      </c>
      <c r="N220" s="310" t="s">
        <v>43</v>
      </c>
      <c r="P220" s="269">
        <f t="shared" si="26"/>
        <v>0</v>
      </c>
      <c r="Q220" s="269">
        <v>0</v>
      </c>
      <c r="R220" s="269">
        <f t="shared" si="27"/>
        <v>0</v>
      </c>
      <c r="S220" s="269">
        <v>0</v>
      </c>
      <c r="T220" s="270">
        <f t="shared" si="28"/>
        <v>0</v>
      </c>
      <c r="AR220" s="271" t="s">
        <v>3401</v>
      </c>
      <c r="AT220" s="271" t="s">
        <v>621</v>
      </c>
      <c r="AU220" s="271" t="s">
        <v>84</v>
      </c>
      <c r="AY220" s="53" t="s">
        <v>366</v>
      </c>
      <c r="BE220" s="179">
        <f t="shared" si="29"/>
        <v>0</v>
      </c>
      <c r="BF220" s="179">
        <f t="shared" si="30"/>
        <v>0</v>
      </c>
      <c r="BG220" s="179">
        <f t="shared" si="31"/>
        <v>0</v>
      </c>
      <c r="BH220" s="179">
        <f t="shared" si="32"/>
        <v>0</v>
      </c>
      <c r="BI220" s="179">
        <f t="shared" si="33"/>
        <v>0</v>
      </c>
      <c r="BJ220" s="53" t="s">
        <v>90</v>
      </c>
      <c r="BK220" s="179">
        <f t="shared" si="34"/>
        <v>0</v>
      </c>
      <c r="BL220" s="53" t="s">
        <v>1003</v>
      </c>
      <c r="BM220" s="271" t="s">
        <v>2602</v>
      </c>
    </row>
    <row r="221" spans="2:65" s="74" customFormat="1" ht="24.2" customHeight="1">
      <c r="B221" s="73"/>
      <c r="C221" s="260" t="s">
        <v>1369</v>
      </c>
      <c r="D221" s="260" t="s">
        <v>368</v>
      </c>
      <c r="E221" s="261" t="s">
        <v>8669</v>
      </c>
      <c r="F221" s="262" t="s">
        <v>8670</v>
      </c>
      <c r="G221" s="263" t="s">
        <v>265</v>
      </c>
      <c r="H221" s="264">
        <v>190</v>
      </c>
      <c r="I221" s="265"/>
      <c r="J221" s="266">
        <f t="shared" si="25"/>
        <v>0</v>
      </c>
      <c r="K221" s="267"/>
      <c r="L221" s="73"/>
      <c r="M221" s="268" t="s">
        <v>1</v>
      </c>
      <c r="N221" s="233" t="s">
        <v>43</v>
      </c>
      <c r="P221" s="269">
        <f t="shared" si="26"/>
        <v>0</v>
      </c>
      <c r="Q221" s="269">
        <v>0</v>
      </c>
      <c r="R221" s="269">
        <f t="shared" si="27"/>
        <v>0</v>
      </c>
      <c r="S221" s="269">
        <v>0</v>
      </c>
      <c r="T221" s="270">
        <f t="shared" si="28"/>
        <v>0</v>
      </c>
      <c r="AR221" s="271" t="s">
        <v>1003</v>
      </c>
      <c r="AT221" s="271" t="s">
        <v>368</v>
      </c>
      <c r="AU221" s="271" t="s">
        <v>84</v>
      </c>
      <c r="AY221" s="53" t="s">
        <v>366</v>
      </c>
      <c r="BE221" s="179">
        <f t="shared" si="29"/>
        <v>0</v>
      </c>
      <c r="BF221" s="179">
        <f t="shared" si="30"/>
        <v>0</v>
      </c>
      <c r="BG221" s="179">
        <f t="shared" si="31"/>
        <v>0</v>
      </c>
      <c r="BH221" s="179">
        <f t="shared" si="32"/>
        <v>0</v>
      </c>
      <c r="BI221" s="179">
        <f t="shared" si="33"/>
        <v>0</v>
      </c>
      <c r="BJ221" s="53" t="s">
        <v>90</v>
      </c>
      <c r="BK221" s="179">
        <f t="shared" si="34"/>
        <v>0</v>
      </c>
      <c r="BL221" s="53" t="s">
        <v>1003</v>
      </c>
      <c r="BM221" s="271" t="s">
        <v>2611</v>
      </c>
    </row>
    <row r="222" spans="2:65" s="74" customFormat="1" ht="33" customHeight="1">
      <c r="B222" s="73"/>
      <c r="C222" s="300" t="s">
        <v>1373</v>
      </c>
      <c r="D222" s="300" t="s">
        <v>621</v>
      </c>
      <c r="E222" s="301" t="s">
        <v>8671</v>
      </c>
      <c r="F222" s="302" t="s">
        <v>8672</v>
      </c>
      <c r="G222" s="303" t="s">
        <v>265</v>
      </c>
      <c r="H222" s="304">
        <v>190</v>
      </c>
      <c r="I222" s="305"/>
      <c r="J222" s="306">
        <f t="shared" si="25"/>
        <v>0</v>
      </c>
      <c r="K222" s="307"/>
      <c r="L222" s="308"/>
      <c r="M222" s="309" t="s">
        <v>1</v>
      </c>
      <c r="N222" s="310" t="s">
        <v>43</v>
      </c>
      <c r="P222" s="269">
        <f t="shared" si="26"/>
        <v>0</v>
      </c>
      <c r="Q222" s="269">
        <v>0</v>
      </c>
      <c r="R222" s="269">
        <f t="shared" si="27"/>
        <v>0</v>
      </c>
      <c r="S222" s="269">
        <v>0</v>
      </c>
      <c r="T222" s="270">
        <f t="shared" si="28"/>
        <v>0</v>
      </c>
      <c r="AR222" s="271" t="s">
        <v>3401</v>
      </c>
      <c r="AT222" s="271" t="s">
        <v>621</v>
      </c>
      <c r="AU222" s="271" t="s">
        <v>84</v>
      </c>
      <c r="AY222" s="53" t="s">
        <v>366</v>
      </c>
      <c r="BE222" s="179">
        <f t="shared" si="29"/>
        <v>0</v>
      </c>
      <c r="BF222" s="179">
        <f t="shared" si="30"/>
        <v>0</v>
      </c>
      <c r="BG222" s="179">
        <f t="shared" si="31"/>
        <v>0</v>
      </c>
      <c r="BH222" s="179">
        <f t="shared" si="32"/>
        <v>0</v>
      </c>
      <c r="BI222" s="179">
        <f t="shared" si="33"/>
        <v>0</v>
      </c>
      <c r="BJ222" s="53" t="s">
        <v>90</v>
      </c>
      <c r="BK222" s="179">
        <f t="shared" si="34"/>
        <v>0</v>
      </c>
      <c r="BL222" s="53" t="s">
        <v>1003</v>
      </c>
      <c r="BM222" s="271" t="s">
        <v>2619</v>
      </c>
    </row>
    <row r="223" spans="2:65" s="74" customFormat="1" ht="33" customHeight="1">
      <c r="B223" s="73"/>
      <c r="C223" s="260" t="s">
        <v>1382</v>
      </c>
      <c r="D223" s="260" t="s">
        <v>368</v>
      </c>
      <c r="E223" s="261" t="s">
        <v>8673</v>
      </c>
      <c r="F223" s="262" t="s">
        <v>8674</v>
      </c>
      <c r="G223" s="263" t="s">
        <v>630</v>
      </c>
      <c r="H223" s="264">
        <v>220</v>
      </c>
      <c r="I223" s="265"/>
      <c r="J223" s="266">
        <f t="shared" si="25"/>
        <v>0</v>
      </c>
      <c r="K223" s="267"/>
      <c r="L223" s="73"/>
      <c r="M223" s="268" t="s">
        <v>1</v>
      </c>
      <c r="N223" s="233" t="s">
        <v>43</v>
      </c>
      <c r="P223" s="269">
        <f t="shared" si="26"/>
        <v>0</v>
      </c>
      <c r="Q223" s="269">
        <v>0</v>
      </c>
      <c r="R223" s="269">
        <f t="shared" si="27"/>
        <v>0</v>
      </c>
      <c r="S223" s="269">
        <v>0</v>
      </c>
      <c r="T223" s="270">
        <f t="shared" si="28"/>
        <v>0</v>
      </c>
      <c r="AR223" s="271" t="s">
        <v>1003</v>
      </c>
      <c r="AT223" s="271" t="s">
        <v>368</v>
      </c>
      <c r="AU223" s="271" t="s">
        <v>84</v>
      </c>
      <c r="AY223" s="53" t="s">
        <v>366</v>
      </c>
      <c r="BE223" s="179">
        <f t="shared" si="29"/>
        <v>0</v>
      </c>
      <c r="BF223" s="179">
        <f t="shared" si="30"/>
        <v>0</v>
      </c>
      <c r="BG223" s="179">
        <f t="shared" si="31"/>
        <v>0</v>
      </c>
      <c r="BH223" s="179">
        <f t="shared" si="32"/>
        <v>0</v>
      </c>
      <c r="BI223" s="179">
        <f t="shared" si="33"/>
        <v>0</v>
      </c>
      <c r="BJ223" s="53" t="s">
        <v>90</v>
      </c>
      <c r="BK223" s="179">
        <f t="shared" si="34"/>
        <v>0</v>
      </c>
      <c r="BL223" s="53" t="s">
        <v>1003</v>
      </c>
      <c r="BM223" s="271" t="s">
        <v>2627</v>
      </c>
    </row>
    <row r="224" spans="2:65" s="74" customFormat="1" ht="33" customHeight="1">
      <c r="B224" s="73"/>
      <c r="C224" s="300" t="s">
        <v>1386</v>
      </c>
      <c r="D224" s="300" t="s">
        <v>621</v>
      </c>
      <c r="E224" s="301" t="s">
        <v>8675</v>
      </c>
      <c r="F224" s="302" t="s">
        <v>8676</v>
      </c>
      <c r="G224" s="303" t="s">
        <v>630</v>
      </c>
      <c r="H224" s="304">
        <v>220</v>
      </c>
      <c r="I224" s="305"/>
      <c r="J224" s="306">
        <f t="shared" si="25"/>
        <v>0</v>
      </c>
      <c r="K224" s="307"/>
      <c r="L224" s="308"/>
      <c r="M224" s="309" t="s">
        <v>1</v>
      </c>
      <c r="N224" s="310" t="s">
        <v>43</v>
      </c>
      <c r="P224" s="269">
        <f t="shared" si="26"/>
        <v>0</v>
      </c>
      <c r="Q224" s="269">
        <v>0</v>
      </c>
      <c r="R224" s="269">
        <f t="shared" si="27"/>
        <v>0</v>
      </c>
      <c r="S224" s="269">
        <v>0</v>
      </c>
      <c r="T224" s="270">
        <f t="shared" si="28"/>
        <v>0</v>
      </c>
      <c r="AR224" s="271" t="s">
        <v>3401</v>
      </c>
      <c r="AT224" s="271" t="s">
        <v>621</v>
      </c>
      <c r="AU224" s="271" t="s">
        <v>84</v>
      </c>
      <c r="AY224" s="53" t="s">
        <v>366</v>
      </c>
      <c r="BE224" s="179">
        <f t="shared" si="29"/>
        <v>0</v>
      </c>
      <c r="BF224" s="179">
        <f t="shared" si="30"/>
        <v>0</v>
      </c>
      <c r="BG224" s="179">
        <f t="shared" si="31"/>
        <v>0</v>
      </c>
      <c r="BH224" s="179">
        <f t="shared" si="32"/>
        <v>0</v>
      </c>
      <c r="BI224" s="179">
        <f t="shared" si="33"/>
        <v>0</v>
      </c>
      <c r="BJ224" s="53" t="s">
        <v>90</v>
      </c>
      <c r="BK224" s="179">
        <f t="shared" si="34"/>
        <v>0</v>
      </c>
      <c r="BL224" s="53" t="s">
        <v>1003</v>
      </c>
      <c r="BM224" s="271" t="s">
        <v>2635</v>
      </c>
    </row>
    <row r="225" spans="2:65" s="74" customFormat="1" ht="33" customHeight="1">
      <c r="B225" s="73"/>
      <c r="C225" s="260" t="s">
        <v>219</v>
      </c>
      <c r="D225" s="260" t="s">
        <v>368</v>
      </c>
      <c r="E225" s="261" t="s">
        <v>8677</v>
      </c>
      <c r="F225" s="262" t="s">
        <v>8678</v>
      </c>
      <c r="G225" s="263" t="s">
        <v>630</v>
      </c>
      <c r="H225" s="264">
        <v>15</v>
      </c>
      <c r="I225" s="265"/>
      <c r="J225" s="266">
        <f t="shared" si="25"/>
        <v>0</v>
      </c>
      <c r="K225" s="267"/>
      <c r="L225" s="73"/>
      <c r="M225" s="268" t="s">
        <v>1</v>
      </c>
      <c r="N225" s="233" t="s">
        <v>43</v>
      </c>
      <c r="P225" s="269">
        <f t="shared" si="26"/>
        <v>0</v>
      </c>
      <c r="Q225" s="269">
        <v>0</v>
      </c>
      <c r="R225" s="269">
        <f t="shared" si="27"/>
        <v>0</v>
      </c>
      <c r="S225" s="269">
        <v>0</v>
      </c>
      <c r="T225" s="270">
        <f t="shared" si="28"/>
        <v>0</v>
      </c>
      <c r="AR225" s="271" t="s">
        <v>1003</v>
      </c>
      <c r="AT225" s="271" t="s">
        <v>368</v>
      </c>
      <c r="AU225" s="271" t="s">
        <v>84</v>
      </c>
      <c r="AY225" s="53" t="s">
        <v>366</v>
      </c>
      <c r="BE225" s="179">
        <f t="shared" si="29"/>
        <v>0</v>
      </c>
      <c r="BF225" s="179">
        <f t="shared" si="30"/>
        <v>0</v>
      </c>
      <c r="BG225" s="179">
        <f t="shared" si="31"/>
        <v>0</v>
      </c>
      <c r="BH225" s="179">
        <f t="shared" si="32"/>
        <v>0</v>
      </c>
      <c r="BI225" s="179">
        <f t="shared" si="33"/>
        <v>0</v>
      </c>
      <c r="BJ225" s="53" t="s">
        <v>90</v>
      </c>
      <c r="BK225" s="179">
        <f t="shared" si="34"/>
        <v>0</v>
      </c>
      <c r="BL225" s="53" t="s">
        <v>1003</v>
      </c>
      <c r="BM225" s="271" t="s">
        <v>2644</v>
      </c>
    </row>
    <row r="226" spans="2:65" s="74" customFormat="1" ht="33" customHeight="1">
      <c r="B226" s="73"/>
      <c r="C226" s="300" t="s">
        <v>1396</v>
      </c>
      <c r="D226" s="300" t="s">
        <v>621</v>
      </c>
      <c r="E226" s="301" t="s">
        <v>8679</v>
      </c>
      <c r="F226" s="302" t="s">
        <v>8680</v>
      </c>
      <c r="G226" s="303" t="s">
        <v>630</v>
      </c>
      <c r="H226" s="304">
        <v>15</v>
      </c>
      <c r="I226" s="305"/>
      <c r="J226" s="306">
        <f t="shared" si="25"/>
        <v>0</v>
      </c>
      <c r="K226" s="307"/>
      <c r="L226" s="308"/>
      <c r="M226" s="309" t="s">
        <v>1</v>
      </c>
      <c r="N226" s="310" t="s">
        <v>43</v>
      </c>
      <c r="P226" s="269">
        <f t="shared" si="26"/>
        <v>0</v>
      </c>
      <c r="Q226" s="269">
        <v>0</v>
      </c>
      <c r="R226" s="269">
        <f t="shared" si="27"/>
        <v>0</v>
      </c>
      <c r="S226" s="269">
        <v>0</v>
      </c>
      <c r="T226" s="270">
        <f t="shared" si="28"/>
        <v>0</v>
      </c>
      <c r="AR226" s="271" t="s">
        <v>3401</v>
      </c>
      <c r="AT226" s="271" t="s">
        <v>621</v>
      </c>
      <c r="AU226" s="271" t="s">
        <v>84</v>
      </c>
      <c r="AY226" s="53" t="s">
        <v>366</v>
      </c>
      <c r="BE226" s="179">
        <f t="shared" si="29"/>
        <v>0</v>
      </c>
      <c r="BF226" s="179">
        <f t="shared" si="30"/>
        <v>0</v>
      </c>
      <c r="BG226" s="179">
        <f t="shared" si="31"/>
        <v>0</v>
      </c>
      <c r="BH226" s="179">
        <f t="shared" si="32"/>
        <v>0</v>
      </c>
      <c r="BI226" s="179">
        <f t="shared" si="33"/>
        <v>0</v>
      </c>
      <c r="BJ226" s="53" t="s">
        <v>90</v>
      </c>
      <c r="BK226" s="179">
        <f t="shared" si="34"/>
        <v>0</v>
      </c>
      <c r="BL226" s="53" t="s">
        <v>1003</v>
      </c>
      <c r="BM226" s="271" t="s">
        <v>2660</v>
      </c>
    </row>
    <row r="227" spans="2:65" s="74" customFormat="1" ht="16.5" customHeight="1">
      <c r="B227" s="73"/>
      <c r="C227" s="260" t="s">
        <v>1401</v>
      </c>
      <c r="D227" s="260" t="s">
        <v>368</v>
      </c>
      <c r="E227" s="261" t="s">
        <v>8681</v>
      </c>
      <c r="F227" s="262" t="s">
        <v>8682</v>
      </c>
      <c r="G227" s="263" t="s">
        <v>249</v>
      </c>
      <c r="H227" s="264">
        <v>2.5</v>
      </c>
      <c r="I227" s="265"/>
      <c r="J227" s="266">
        <f t="shared" si="25"/>
        <v>0</v>
      </c>
      <c r="K227" s="267"/>
      <c r="L227" s="73"/>
      <c r="M227" s="268" t="s">
        <v>1</v>
      </c>
      <c r="N227" s="233" t="s">
        <v>43</v>
      </c>
      <c r="P227" s="269">
        <f t="shared" si="26"/>
        <v>0</v>
      </c>
      <c r="Q227" s="269">
        <v>0</v>
      </c>
      <c r="R227" s="269">
        <f t="shared" si="27"/>
        <v>0</v>
      </c>
      <c r="S227" s="269">
        <v>0</v>
      </c>
      <c r="T227" s="270">
        <f t="shared" si="28"/>
        <v>0</v>
      </c>
      <c r="AR227" s="271" t="s">
        <v>1003</v>
      </c>
      <c r="AT227" s="271" t="s">
        <v>368</v>
      </c>
      <c r="AU227" s="271" t="s">
        <v>84</v>
      </c>
      <c r="AY227" s="53" t="s">
        <v>366</v>
      </c>
      <c r="BE227" s="179">
        <f t="shared" si="29"/>
        <v>0</v>
      </c>
      <c r="BF227" s="179">
        <f t="shared" si="30"/>
        <v>0</v>
      </c>
      <c r="BG227" s="179">
        <f t="shared" si="31"/>
        <v>0</v>
      </c>
      <c r="BH227" s="179">
        <f t="shared" si="32"/>
        <v>0</v>
      </c>
      <c r="BI227" s="179">
        <f t="shared" si="33"/>
        <v>0</v>
      </c>
      <c r="BJ227" s="53" t="s">
        <v>90</v>
      </c>
      <c r="BK227" s="179">
        <f t="shared" si="34"/>
        <v>0</v>
      </c>
      <c r="BL227" s="53" t="s">
        <v>1003</v>
      </c>
      <c r="BM227" s="271" t="s">
        <v>2688</v>
      </c>
    </row>
    <row r="228" spans="2:65" s="74" customFormat="1" ht="16.5" customHeight="1">
      <c r="B228" s="73"/>
      <c r="C228" s="300" t="s">
        <v>1405</v>
      </c>
      <c r="D228" s="300" t="s">
        <v>621</v>
      </c>
      <c r="E228" s="301" t="s">
        <v>8683</v>
      </c>
      <c r="F228" s="302" t="s">
        <v>8684</v>
      </c>
      <c r="G228" s="303" t="s">
        <v>249</v>
      </c>
      <c r="H228" s="304">
        <v>2.5</v>
      </c>
      <c r="I228" s="305"/>
      <c r="J228" s="306">
        <f t="shared" si="25"/>
        <v>0</v>
      </c>
      <c r="K228" s="307"/>
      <c r="L228" s="308"/>
      <c r="M228" s="309" t="s">
        <v>1</v>
      </c>
      <c r="N228" s="310" t="s">
        <v>43</v>
      </c>
      <c r="P228" s="269">
        <f t="shared" si="26"/>
        <v>0</v>
      </c>
      <c r="Q228" s="269">
        <v>0</v>
      </c>
      <c r="R228" s="269">
        <f t="shared" si="27"/>
        <v>0</v>
      </c>
      <c r="S228" s="269">
        <v>0</v>
      </c>
      <c r="T228" s="270">
        <f t="shared" si="28"/>
        <v>0</v>
      </c>
      <c r="AR228" s="271" t="s">
        <v>3401</v>
      </c>
      <c r="AT228" s="271" t="s">
        <v>621</v>
      </c>
      <c r="AU228" s="271" t="s">
        <v>84</v>
      </c>
      <c r="AY228" s="53" t="s">
        <v>366</v>
      </c>
      <c r="BE228" s="179">
        <f t="shared" si="29"/>
        <v>0</v>
      </c>
      <c r="BF228" s="179">
        <f t="shared" si="30"/>
        <v>0</v>
      </c>
      <c r="BG228" s="179">
        <f t="shared" si="31"/>
        <v>0</v>
      </c>
      <c r="BH228" s="179">
        <f t="shared" si="32"/>
        <v>0</v>
      </c>
      <c r="BI228" s="179">
        <f t="shared" si="33"/>
        <v>0</v>
      </c>
      <c r="BJ228" s="53" t="s">
        <v>90</v>
      </c>
      <c r="BK228" s="179">
        <f t="shared" si="34"/>
        <v>0</v>
      </c>
      <c r="BL228" s="53" t="s">
        <v>1003</v>
      </c>
      <c r="BM228" s="271" t="s">
        <v>2698</v>
      </c>
    </row>
    <row r="229" spans="2:65" s="74" customFormat="1" ht="16.5" customHeight="1">
      <c r="B229" s="73"/>
      <c r="C229" s="260" t="s">
        <v>1410</v>
      </c>
      <c r="D229" s="260" t="s">
        <v>368</v>
      </c>
      <c r="E229" s="261" t="s">
        <v>8685</v>
      </c>
      <c r="F229" s="262" t="s">
        <v>8686</v>
      </c>
      <c r="G229" s="263" t="s">
        <v>265</v>
      </c>
      <c r="H229" s="264">
        <v>800</v>
      </c>
      <c r="I229" s="265"/>
      <c r="J229" s="266">
        <f t="shared" si="25"/>
        <v>0</v>
      </c>
      <c r="K229" s="267"/>
      <c r="L229" s="73"/>
      <c r="M229" s="268" t="s">
        <v>1</v>
      </c>
      <c r="N229" s="233" t="s">
        <v>43</v>
      </c>
      <c r="P229" s="269">
        <f t="shared" si="26"/>
        <v>0</v>
      </c>
      <c r="Q229" s="269">
        <v>0</v>
      </c>
      <c r="R229" s="269">
        <f t="shared" si="27"/>
        <v>0</v>
      </c>
      <c r="S229" s="269">
        <v>0</v>
      </c>
      <c r="T229" s="270">
        <f t="shared" si="28"/>
        <v>0</v>
      </c>
      <c r="AR229" s="271" t="s">
        <v>1003</v>
      </c>
      <c r="AT229" s="271" t="s">
        <v>368</v>
      </c>
      <c r="AU229" s="271" t="s">
        <v>84</v>
      </c>
      <c r="AY229" s="53" t="s">
        <v>366</v>
      </c>
      <c r="BE229" s="179">
        <f t="shared" si="29"/>
        <v>0</v>
      </c>
      <c r="BF229" s="179">
        <f t="shared" si="30"/>
        <v>0</v>
      </c>
      <c r="BG229" s="179">
        <f t="shared" si="31"/>
        <v>0</v>
      </c>
      <c r="BH229" s="179">
        <f t="shared" si="32"/>
        <v>0</v>
      </c>
      <c r="BI229" s="179">
        <f t="shared" si="33"/>
        <v>0</v>
      </c>
      <c r="BJ229" s="53" t="s">
        <v>90</v>
      </c>
      <c r="BK229" s="179">
        <f t="shared" si="34"/>
        <v>0</v>
      </c>
      <c r="BL229" s="53" t="s">
        <v>1003</v>
      </c>
      <c r="BM229" s="271" t="s">
        <v>2715</v>
      </c>
    </row>
    <row r="230" spans="2:65" s="74" customFormat="1" ht="16.5" customHeight="1">
      <c r="B230" s="73"/>
      <c r="C230" s="300" t="s">
        <v>1418</v>
      </c>
      <c r="D230" s="300" t="s">
        <v>621</v>
      </c>
      <c r="E230" s="301" t="s">
        <v>8687</v>
      </c>
      <c r="F230" s="302" t="s">
        <v>8688</v>
      </c>
      <c r="G230" s="303" t="s">
        <v>265</v>
      </c>
      <c r="H230" s="304">
        <v>800</v>
      </c>
      <c r="I230" s="305"/>
      <c r="J230" s="306">
        <f t="shared" si="25"/>
        <v>0</v>
      </c>
      <c r="K230" s="307"/>
      <c r="L230" s="308"/>
      <c r="M230" s="309" t="s">
        <v>1</v>
      </c>
      <c r="N230" s="310" t="s">
        <v>43</v>
      </c>
      <c r="P230" s="269">
        <f t="shared" si="26"/>
        <v>0</v>
      </c>
      <c r="Q230" s="269">
        <v>0</v>
      </c>
      <c r="R230" s="269">
        <f t="shared" si="27"/>
        <v>0</v>
      </c>
      <c r="S230" s="269">
        <v>0</v>
      </c>
      <c r="T230" s="270">
        <f t="shared" si="28"/>
        <v>0</v>
      </c>
      <c r="AR230" s="271" t="s">
        <v>3401</v>
      </c>
      <c r="AT230" s="271" t="s">
        <v>621</v>
      </c>
      <c r="AU230" s="271" t="s">
        <v>84</v>
      </c>
      <c r="AY230" s="53" t="s">
        <v>366</v>
      </c>
      <c r="BE230" s="179">
        <f t="shared" si="29"/>
        <v>0</v>
      </c>
      <c r="BF230" s="179">
        <f t="shared" si="30"/>
        <v>0</v>
      </c>
      <c r="BG230" s="179">
        <f t="shared" si="31"/>
        <v>0</v>
      </c>
      <c r="BH230" s="179">
        <f t="shared" si="32"/>
        <v>0</v>
      </c>
      <c r="BI230" s="179">
        <f t="shared" si="33"/>
        <v>0</v>
      </c>
      <c r="BJ230" s="53" t="s">
        <v>90</v>
      </c>
      <c r="BK230" s="179">
        <f t="shared" si="34"/>
        <v>0</v>
      </c>
      <c r="BL230" s="53" t="s">
        <v>1003</v>
      </c>
      <c r="BM230" s="271" t="s">
        <v>2723</v>
      </c>
    </row>
    <row r="231" spans="2:65" s="74" customFormat="1" ht="16.5" customHeight="1">
      <c r="B231" s="73"/>
      <c r="C231" s="260" t="s">
        <v>1425</v>
      </c>
      <c r="D231" s="260" t="s">
        <v>368</v>
      </c>
      <c r="E231" s="261" t="s">
        <v>8689</v>
      </c>
      <c r="F231" s="262" t="s">
        <v>8690</v>
      </c>
      <c r="G231" s="263" t="s">
        <v>265</v>
      </c>
      <c r="H231" s="264">
        <v>1600</v>
      </c>
      <c r="I231" s="265"/>
      <c r="J231" s="266">
        <f t="shared" si="25"/>
        <v>0</v>
      </c>
      <c r="K231" s="267"/>
      <c r="L231" s="73"/>
      <c r="M231" s="268" t="s">
        <v>1</v>
      </c>
      <c r="N231" s="233" t="s">
        <v>43</v>
      </c>
      <c r="P231" s="269">
        <f t="shared" si="26"/>
        <v>0</v>
      </c>
      <c r="Q231" s="269">
        <v>0</v>
      </c>
      <c r="R231" s="269">
        <f t="shared" si="27"/>
        <v>0</v>
      </c>
      <c r="S231" s="269">
        <v>0</v>
      </c>
      <c r="T231" s="270">
        <f t="shared" si="28"/>
        <v>0</v>
      </c>
      <c r="AR231" s="271" t="s">
        <v>1003</v>
      </c>
      <c r="AT231" s="271" t="s">
        <v>368</v>
      </c>
      <c r="AU231" s="271" t="s">
        <v>84</v>
      </c>
      <c r="AY231" s="53" t="s">
        <v>366</v>
      </c>
      <c r="BE231" s="179">
        <f t="shared" si="29"/>
        <v>0</v>
      </c>
      <c r="BF231" s="179">
        <f t="shared" si="30"/>
        <v>0</v>
      </c>
      <c r="BG231" s="179">
        <f t="shared" si="31"/>
        <v>0</v>
      </c>
      <c r="BH231" s="179">
        <f t="shared" si="32"/>
        <v>0</v>
      </c>
      <c r="BI231" s="179">
        <f t="shared" si="33"/>
        <v>0</v>
      </c>
      <c r="BJ231" s="53" t="s">
        <v>90</v>
      </c>
      <c r="BK231" s="179">
        <f t="shared" si="34"/>
        <v>0</v>
      </c>
      <c r="BL231" s="53" t="s">
        <v>1003</v>
      </c>
      <c r="BM231" s="271" t="s">
        <v>1378</v>
      </c>
    </row>
    <row r="232" spans="2:65" s="74" customFormat="1" ht="16.5" customHeight="1">
      <c r="B232" s="73"/>
      <c r="C232" s="300" t="s">
        <v>1430</v>
      </c>
      <c r="D232" s="300" t="s">
        <v>621</v>
      </c>
      <c r="E232" s="301" t="s">
        <v>8691</v>
      </c>
      <c r="F232" s="302" t="s">
        <v>8692</v>
      </c>
      <c r="G232" s="303" t="s">
        <v>265</v>
      </c>
      <c r="H232" s="304">
        <v>1600</v>
      </c>
      <c r="I232" s="305"/>
      <c r="J232" s="306">
        <f t="shared" si="25"/>
        <v>0</v>
      </c>
      <c r="K232" s="307"/>
      <c r="L232" s="308"/>
      <c r="M232" s="309" t="s">
        <v>1</v>
      </c>
      <c r="N232" s="310" t="s">
        <v>43</v>
      </c>
      <c r="P232" s="269">
        <f t="shared" si="26"/>
        <v>0</v>
      </c>
      <c r="Q232" s="269">
        <v>0</v>
      </c>
      <c r="R232" s="269">
        <f t="shared" si="27"/>
        <v>0</v>
      </c>
      <c r="S232" s="269">
        <v>0</v>
      </c>
      <c r="T232" s="270">
        <f t="shared" si="28"/>
        <v>0</v>
      </c>
      <c r="AR232" s="271" t="s">
        <v>3401</v>
      </c>
      <c r="AT232" s="271" t="s">
        <v>621</v>
      </c>
      <c r="AU232" s="271" t="s">
        <v>84</v>
      </c>
      <c r="AY232" s="53" t="s">
        <v>366</v>
      </c>
      <c r="BE232" s="179">
        <f t="shared" si="29"/>
        <v>0</v>
      </c>
      <c r="BF232" s="179">
        <f t="shared" si="30"/>
        <v>0</v>
      </c>
      <c r="BG232" s="179">
        <f t="shared" si="31"/>
        <v>0</v>
      </c>
      <c r="BH232" s="179">
        <f t="shared" si="32"/>
        <v>0</v>
      </c>
      <c r="BI232" s="179">
        <f t="shared" si="33"/>
        <v>0</v>
      </c>
      <c r="BJ232" s="53" t="s">
        <v>90</v>
      </c>
      <c r="BK232" s="179">
        <f t="shared" si="34"/>
        <v>0</v>
      </c>
      <c r="BL232" s="53" t="s">
        <v>1003</v>
      </c>
      <c r="BM232" s="271" t="s">
        <v>2754</v>
      </c>
    </row>
    <row r="233" spans="2:65" s="74" customFormat="1" ht="16.5" customHeight="1">
      <c r="B233" s="73"/>
      <c r="C233" s="260" t="s">
        <v>1437</v>
      </c>
      <c r="D233" s="260" t="s">
        <v>368</v>
      </c>
      <c r="E233" s="261" t="s">
        <v>8693</v>
      </c>
      <c r="F233" s="262" t="s">
        <v>8694</v>
      </c>
      <c r="G233" s="263" t="s">
        <v>265</v>
      </c>
      <c r="H233" s="264">
        <v>850</v>
      </c>
      <c r="I233" s="265"/>
      <c r="J233" s="266">
        <f t="shared" si="25"/>
        <v>0</v>
      </c>
      <c r="K233" s="267"/>
      <c r="L233" s="73"/>
      <c r="M233" s="268" t="s">
        <v>1</v>
      </c>
      <c r="N233" s="233" t="s">
        <v>43</v>
      </c>
      <c r="P233" s="269">
        <f t="shared" si="26"/>
        <v>0</v>
      </c>
      <c r="Q233" s="269">
        <v>0</v>
      </c>
      <c r="R233" s="269">
        <f t="shared" si="27"/>
        <v>0</v>
      </c>
      <c r="S233" s="269">
        <v>0</v>
      </c>
      <c r="T233" s="270">
        <f t="shared" si="28"/>
        <v>0</v>
      </c>
      <c r="AR233" s="271" t="s">
        <v>1003</v>
      </c>
      <c r="AT233" s="271" t="s">
        <v>368</v>
      </c>
      <c r="AU233" s="271" t="s">
        <v>84</v>
      </c>
      <c r="AY233" s="53" t="s">
        <v>366</v>
      </c>
      <c r="BE233" s="179">
        <f t="shared" si="29"/>
        <v>0</v>
      </c>
      <c r="BF233" s="179">
        <f t="shared" si="30"/>
        <v>0</v>
      </c>
      <c r="BG233" s="179">
        <f t="shared" si="31"/>
        <v>0</v>
      </c>
      <c r="BH233" s="179">
        <f t="shared" si="32"/>
        <v>0</v>
      </c>
      <c r="BI233" s="179">
        <f t="shared" si="33"/>
        <v>0</v>
      </c>
      <c r="BJ233" s="53" t="s">
        <v>90</v>
      </c>
      <c r="BK233" s="179">
        <f t="shared" si="34"/>
        <v>0</v>
      </c>
      <c r="BL233" s="53" t="s">
        <v>1003</v>
      </c>
      <c r="BM233" s="271" t="s">
        <v>2770</v>
      </c>
    </row>
    <row r="234" spans="2:65" s="74" customFormat="1" ht="16.5" customHeight="1">
      <c r="B234" s="73"/>
      <c r="C234" s="300" t="s">
        <v>1442</v>
      </c>
      <c r="D234" s="300" t="s">
        <v>621</v>
      </c>
      <c r="E234" s="301" t="s">
        <v>8695</v>
      </c>
      <c r="F234" s="302" t="s">
        <v>8696</v>
      </c>
      <c r="G234" s="303" t="s">
        <v>265</v>
      </c>
      <c r="H234" s="304">
        <v>850</v>
      </c>
      <c r="I234" s="305"/>
      <c r="J234" s="306">
        <f t="shared" ref="J234:J252" si="35">ROUND(I234*H234,2)</f>
        <v>0</v>
      </c>
      <c r="K234" s="307"/>
      <c r="L234" s="308"/>
      <c r="M234" s="309" t="s">
        <v>1</v>
      </c>
      <c r="N234" s="310" t="s">
        <v>43</v>
      </c>
      <c r="P234" s="269">
        <f t="shared" ref="P234:P252" si="36">O234*H234</f>
        <v>0</v>
      </c>
      <c r="Q234" s="269">
        <v>0</v>
      </c>
      <c r="R234" s="269">
        <f t="shared" ref="R234:R252" si="37">Q234*H234</f>
        <v>0</v>
      </c>
      <c r="S234" s="269">
        <v>0</v>
      </c>
      <c r="T234" s="270">
        <f t="shared" ref="T234:T252" si="38">S234*H234</f>
        <v>0</v>
      </c>
      <c r="AR234" s="271" t="s">
        <v>3401</v>
      </c>
      <c r="AT234" s="271" t="s">
        <v>621</v>
      </c>
      <c r="AU234" s="271" t="s">
        <v>84</v>
      </c>
      <c r="AY234" s="53" t="s">
        <v>366</v>
      </c>
      <c r="BE234" s="179">
        <f t="shared" ref="BE234:BE252" si="39">IF(N234="základná",J234,0)</f>
        <v>0</v>
      </c>
      <c r="BF234" s="179">
        <f t="shared" ref="BF234:BF252" si="40">IF(N234="znížená",J234,0)</f>
        <v>0</v>
      </c>
      <c r="BG234" s="179">
        <f t="shared" ref="BG234:BG252" si="41">IF(N234="zákl. prenesená",J234,0)</f>
        <v>0</v>
      </c>
      <c r="BH234" s="179">
        <f t="shared" ref="BH234:BH252" si="42">IF(N234="zníž. prenesená",J234,0)</f>
        <v>0</v>
      </c>
      <c r="BI234" s="179">
        <f t="shared" ref="BI234:BI252" si="43">IF(N234="nulová",J234,0)</f>
        <v>0</v>
      </c>
      <c r="BJ234" s="53" t="s">
        <v>90</v>
      </c>
      <c r="BK234" s="179">
        <f t="shared" ref="BK234:BK252" si="44">ROUND(I234*H234,2)</f>
        <v>0</v>
      </c>
      <c r="BL234" s="53" t="s">
        <v>1003</v>
      </c>
      <c r="BM234" s="271" t="s">
        <v>2782</v>
      </c>
    </row>
    <row r="235" spans="2:65" s="74" customFormat="1" ht="24.2" customHeight="1">
      <c r="B235" s="73"/>
      <c r="C235" s="260" t="s">
        <v>1457</v>
      </c>
      <c r="D235" s="260" t="s">
        <v>368</v>
      </c>
      <c r="E235" s="261" t="s">
        <v>8697</v>
      </c>
      <c r="F235" s="262" t="s">
        <v>8698</v>
      </c>
      <c r="G235" s="263" t="s">
        <v>265</v>
      </c>
      <c r="H235" s="264">
        <v>350</v>
      </c>
      <c r="I235" s="265"/>
      <c r="J235" s="266">
        <f t="shared" si="35"/>
        <v>0</v>
      </c>
      <c r="K235" s="267"/>
      <c r="L235" s="73"/>
      <c r="M235" s="268" t="s">
        <v>1</v>
      </c>
      <c r="N235" s="233" t="s">
        <v>43</v>
      </c>
      <c r="P235" s="269">
        <f t="shared" si="36"/>
        <v>0</v>
      </c>
      <c r="Q235" s="269">
        <v>0</v>
      </c>
      <c r="R235" s="269">
        <f t="shared" si="37"/>
        <v>0</v>
      </c>
      <c r="S235" s="269">
        <v>0</v>
      </c>
      <c r="T235" s="270">
        <f t="shared" si="38"/>
        <v>0</v>
      </c>
      <c r="AR235" s="271" t="s">
        <v>1003</v>
      </c>
      <c r="AT235" s="271" t="s">
        <v>368</v>
      </c>
      <c r="AU235" s="271" t="s">
        <v>84</v>
      </c>
      <c r="AY235" s="53" t="s">
        <v>366</v>
      </c>
      <c r="BE235" s="179">
        <f t="shared" si="39"/>
        <v>0</v>
      </c>
      <c r="BF235" s="179">
        <f t="shared" si="40"/>
        <v>0</v>
      </c>
      <c r="BG235" s="179">
        <f t="shared" si="41"/>
        <v>0</v>
      </c>
      <c r="BH235" s="179">
        <f t="shared" si="42"/>
        <v>0</v>
      </c>
      <c r="BI235" s="179">
        <f t="shared" si="43"/>
        <v>0</v>
      </c>
      <c r="BJ235" s="53" t="s">
        <v>90</v>
      </c>
      <c r="BK235" s="179">
        <f t="shared" si="44"/>
        <v>0</v>
      </c>
      <c r="BL235" s="53" t="s">
        <v>1003</v>
      </c>
      <c r="BM235" s="271" t="s">
        <v>2793</v>
      </c>
    </row>
    <row r="236" spans="2:65" s="74" customFormat="1" ht="24.2" customHeight="1">
      <c r="B236" s="73"/>
      <c r="C236" s="300" t="s">
        <v>1462</v>
      </c>
      <c r="D236" s="300" t="s">
        <v>621</v>
      </c>
      <c r="E236" s="301" t="s">
        <v>8699</v>
      </c>
      <c r="F236" s="302" t="s">
        <v>8700</v>
      </c>
      <c r="G236" s="303" t="s">
        <v>265</v>
      </c>
      <c r="H236" s="304">
        <v>350</v>
      </c>
      <c r="I236" s="305"/>
      <c r="J236" s="306">
        <f t="shared" si="35"/>
        <v>0</v>
      </c>
      <c r="K236" s="307"/>
      <c r="L236" s="308"/>
      <c r="M236" s="309" t="s">
        <v>1</v>
      </c>
      <c r="N236" s="310" t="s">
        <v>43</v>
      </c>
      <c r="P236" s="269">
        <f t="shared" si="36"/>
        <v>0</v>
      </c>
      <c r="Q236" s="269">
        <v>0</v>
      </c>
      <c r="R236" s="269">
        <f t="shared" si="37"/>
        <v>0</v>
      </c>
      <c r="S236" s="269">
        <v>0</v>
      </c>
      <c r="T236" s="270">
        <f t="shared" si="38"/>
        <v>0</v>
      </c>
      <c r="AR236" s="271" t="s">
        <v>3401</v>
      </c>
      <c r="AT236" s="271" t="s">
        <v>621</v>
      </c>
      <c r="AU236" s="271" t="s">
        <v>84</v>
      </c>
      <c r="AY236" s="53" t="s">
        <v>366</v>
      </c>
      <c r="BE236" s="179">
        <f t="shared" si="39"/>
        <v>0</v>
      </c>
      <c r="BF236" s="179">
        <f t="shared" si="40"/>
        <v>0</v>
      </c>
      <c r="BG236" s="179">
        <f t="shared" si="41"/>
        <v>0</v>
      </c>
      <c r="BH236" s="179">
        <f t="shared" si="42"/>
        <v>0</v>
      </c>
      <c r="BI236" s="179">
        <f t="shared" si="43"/>
        <v>0</v>
      </c>
      <c r="BJ236" s="53" t="s">
        <v>90</v>
      </c>
      <c r="BK236" s="179">
        <f t="shared" si="44"/>
        <v>0</v>
      </c>
      <c r="BL236" s="53" t="s">
        <v>1003</v>
      </c>
      <c r="BM236" s="271" t="s">
        <v>2804</v>
      </c>
    </row>
    <row r="237" spans="2:65" s="74" customFormat="1" ht="24.2" customHeight="1">
      <c r="B237" s="73"/>
      <c r="C237" s="260" t="s">
        <v>1467</v>
      </c>
      <c r="D237" s="260" t="s">
        <v>368</v>
      </c>
      <c r="E237" s="261" t="s">
        <v>8701</v>
      </c>
      <c r="F237" s="262" t="s">
        <v>8702</v>
      </c>
      <c r="G237" s="263" t="s">
        <v>265</v>
      </c>
      <c r="H237" s="264">
        <v>200</v>
      </c>
      <c r="I237" s="265"/>
      <c r="J237" s="266">
        <f t="shared" si="35"/>
        <v>0</v>
      </c>
      <c r="K237" s="267"/>
      <c r="L237" s="73"/>
      <c r="M237" s="268" t="s">
        <v>1</v>
      </c>
      <c r="N237" s="233" t="s">
        <v>43</v>
      </c>
      <c r="P237" s="269">
        <f t="shared" si="36"/>
        <v>0</v>
      </c>
      <c r="Q237" s="269">
        <v>0</v>
      </c>
      <c r="R237" s="269">
        <f t="shared" si="37"/>
        <v>0</v>
      </c>
      <c r="S237" s="269">
        <v>0</v>
      </c>
      <c r="T237" s="270">
        <f t="shared" si="38"/>
        <v>0</v>
      </c>
      <c r="AR237" s="271" t="s">
        <v>1003</v>
      </c>
      <c r="AT237" s="271" t="s">
        <v>368</v>
      </c>
      <c r="AU237" s="271" t="s">
        <v>84</v>
      </c>
      <c r="AY237" s="53" t="s">
        <v>366</v>
      </c>
      <c r="BE237" s="179">
        <f t="shared" si="39"/>
        <v>0</v>
      </c>
      <c r="BF237" s="179">
        <f t="shared" si="40"/>
        <v>0</v>
      </c>
      <c r="BG237" s="179">
        <f t="shared" si="41"/>
        <v>0</v>
      </c>
      <c r="BH237" s="179">
        <f t="shared" si="42"/>
        <v>0</v>
      </c>
      <c r="BI237" s="179">
        <f t="shared" si="43"/>
        <v>0</v>
      </c>
      <c r="BJ237" s="53" t="s">
        <v>90</v>
      </c>
      <c r="BK237" s="179">
        <f t="shared" si="44"/>
        <v>0</v>
      </c>
      <c r="BL237" s="53" t="s">
        <v>1003</v>
      </c>
      <c r="BM237" s="271" t="s">
        <v>2814</v>
      </c>
    </row>
    <row r="238" spans="2:65" s="74" customFormat="1" ht="24.2" customHeight="1">
      <c r="B238" s="73"/>
      <c r="C238" s="300" t="s">
        <v>1471</v>
      </c>
      <c r="D238" s="300" t="s">
        <v>621</v>
      </c>
      <c r="E238" s="301" t="s">
        <v>8703</v>
      </c>
      <c r="F238" s="302" t="s">
        <v>8704</v>
      </c>
      <c r="G238" s="303" t="s">
        <v>265</v>
      </c>
      <c r="H238" s="304">
        <v>200</v>
      </c>
      <c r="I238" s="305"/>
      <c r="J238" s="306">
        <f t="shared" si="35"/>
        <v>0</v>
      </c>
      <c r="K238" s="307"/>
      <c r="L238" s="308"/>
      <c r="M238" s="309" t="s">
        <v>1</v>
      </c>
      <c r="N238" s="310" t="s">
        <v>43</v>
      </c>
      <c r="P238" s="269">
        <f t="shared" si="36"/>
        <v>0</v>
      </c>
      <c r="Q238" s="269">
        <v>0</v>
      </c>
      <c r="R238" s="269">
        <f t="shared" si="37"/>
        <v>0</v>
      </c>
      <c r="S238" s="269">
        <v>0</v>
      </c>
      <c r="T238" s="270">
        <f t="shared" si="38"/>
        <v>0</v>
      </c>
      <c r="AR238" s="271" t="s">
        <v>3401</v>
      </c>
      <c r="AT238" s="271" t="s">
        <v>621</v>
      </c>
      <c r="AU238" s="271" t="s">
        <v>84</v>
      </c>
      <c r="AY238" s="53" t="s">
        <v>366</v>
      </c>
      <c r="BE238" s="179">
        <f t="shared" si="39"/>
        <v>0</v>
      </c>
      <c r="BF238" s="179">
        <f t="shared" si="40"/>
        <v>0</v>
      </c>
      <c r="BG238" s="179">
        <f t="shared" si="41"/>
        <v>0</v>
      </c>
      <c r="BH238" s="179">
        <f t="shared" si="42"/>
        <v>0</v>
      </c>
      <c r="BI238" s="179">
        <f t="shared" si="43"/>
        <v>0</v>
      </c>
      <c r="BJ238" s="53" t="s">
        <v>90</v>
      </c>
      <c r="BK238" s="179">
        <f t="shared" si="44"/>
        <v>0</v>
      </c>
      <c r="BL238" s="53" t="s">
        <v>1003</v>
      </c>
      <c r="BM238" s="271" t="s">
        <v>2823</v>
      </c>
    </row>
    <row r="239" spans="2:65" s="74" customFormat="1" ht="24.2" customHeight="1">
      <c r="B239" s="73"/>
      <c r="C239" s="260" t="s">
        <v>1481</v>
      </c>
      <c r="D239" s="260" t="s">
        <v>368</v>
      </c>
      <c r="E239" s="261" t="s">
        <v>8705</v>
      </c>
      <c r="F239" s="262" t="s">
        <v>8706</v>
      </c>
      <c r="G239" s="263" t="s">
        <v>265</v>
      </c>
      <c r="H239" s="264">
        <v>200</v>
      </c>
      <c r="I239" s="265"/>
      <c r="J239" s="266">
        <f t="shared" si="35"/>
        <v>0</v>
      </c>
      <c r="K239" s="267"/>
      <c r="L239" s="73"/>
      <c r="M239" s="268" t="s">
        <v>1</v>
      </c>
      <c r="N239" s="233" t="s">
        <v>43</v>
      </c>
      <c r="P239" s="269">
        <f t="shared" si="36"/>
        <v>0</v>
      </c>
      <c r="Q239" s="269">
        <v>0</v>
      </c>
      <c r="R239" s="269">
        <f t="shared" si="37"/>
        <v>0</v>
      </c>
      <c r="S239" s="269">
        <v>0</v>
      </c>
      <c r="T239" s="270">
        <f t="shared" si="38"/>
        <v>0</v>
      </c>
      <c r="AR239" s="271" t="s">
        <v>1003</v>
      </c>
      <c r="AT239" s="271" t="s">
        <v>368</v>
      </c>
      <c r="AU239" s="271" t="s">
        <v>84</v>
      </c>
      <c r="AY239" s="53" t="s">
        <v>366</v>
      </c>
      <c r="BE239" s="179">
        <f t="shared" si="39"/>
        <v>0</v>
      </c>
      <c r="BF239" s="179">
        <f t="shared" si="40"/>
        <v>0</v>
      </c>
      <c r="BG239" s="179">
        <f t="shared" si="41"/>
        <v>0</v>
      </c>
      <c r="BH239" s="179">
        <f t="shared" si="42"/>
        <v>0</v>
      </c>
      <c r="BI239" s="179">
        <f t="shared" si="43"/>
        <v>0</v>
      </c>
      <c r="BJ239" s="53" t="s">
        <v>90</v>
      </c>
      <c r="BK239" s="179">
        <f t="shared" si="44"/>
        <v>0</v>
      </c>
      <c r="BL239" s="53" t="s">
        <v>1003</v>
      </c>
      <c r="BM239" s="271" t="s">
        <v>2831</v>
      </c>
    </row>
    <row r="240" spans="2:65" s="74" customFormat="1" ht="24.2" customHeight="1">
      <c r="B240" s="73"/>
      <c r="C240" s="300" t="s">
        <v>1485</v>
      </c>
      <c r="D240" s="300" t="s">
        <v>621</v>
      </c>
      <c r="E240" s="301" t="s">
        <v>8707</v>
      </c>
      <c r="F240" s="302" t="s">
        <v>8708</v>
      </c>
      <c r="G240" s="303" t="s">
        <v>265</v>
      </c>
      <c r="H240" s="304">
        <v>200</v>
      </c>
      <c r="I240" s="305"/>
      <c r="J240" s="306">
        <f t="shared" si="35"/>
        <v>0</v>
      </c>
      <c r="K240" s="307"/>
      <c r="L240" s="308"/>
      <c r="M240" s="309" t="s">
        <v>1</v>
      </c>
      <c r="N240" s="310" t="s">
        <v>43</v>
      </c>
      <c r="P240" s="269">
        <f t="shared" si="36"/>
        <v>0</v>
      </c>
      <c r="Q240" s="269">
        <v>0</v>
      </c>
      <c r="R240" s="269">
        <f t="shared" si="37"/>
        <v>0</v>
      </c>
      <c r="S240" s="269">
        <v>0</v>
      </c>
      <c r="T240" s="270">
        <f t="shared" si="38"/>
        <v>0</v>
      </c>
      <c r="AR240" s="271" t="s">
        <v>3401</v>
      </c>
      <c r="AT240" s="271" t="s">
        <v>621</v>
      </c>
      <c r="AU240" s="271" t="s">
        <v>84</v>
      </c>
      <c r="AY240" s="53" t="s">
        <v>366</v>
      </c>
      <c r="BE240" s="179">
        <f t="shared" si="39"/>
        <v>0</v>
      </c>
      <c r="BF240" s="179">
        <f t="shared" si="40"/>
        <v>0</v>
      </c>
      <c r="BG240" s="179">
        <f t="shared" si="41"/>
        <v>0</v>
      </c>
      <c r="BH240" s="179">
        <f t="shared" si="42"/>
        <v>0</v>
      </c>
      <c r="BI240" s="179">
        <f t="shared" si="43"/>
        <v>0</v>
      </c>
      <c r="BJ240" s="53" t="s">
        <v>90</v>
      </c>
      <c r="BK240" s="179">
        <f t="shared" si="44"/>
        <v>0</v>
      </c>
      <c r="BL240" s="53" t="s">
        <v>1003</v>
      </c>
      <c r="BM240" s="271" t="s">
        <v>2841</v>
      </c>
    </row>
    <row r="241" spans="2:65" s="74" customFormat="1" ht="24.2" customHeight="1">
      <c r="B241" s="73"/>
      <c r="C241" s="260" t="s">
        <v>1491</v>
      </c>
      <c r="D241" s="260" t="s">
        <v>368</v>
      </c>
      <c r="E241" s="261" t="s">
        <v>8709</v>
      </c>
      <c r="F241" s="262" t="s">
        <v>8710</v>
      </c>
      <c r="G241" s="263" t="s">
        <v>630</v>
      </c>
      <c r="H241" s="264">
        <v>40</v>
      </c>
      <c r="I241" s="265"/>
      <c r="J241" s="266">
        <f t="shared" si="35"/>
        <v>0</v>
      </c>
      <c r="K241" s="267"/>
      <c r="L241" s="73"/>
      <c r="M241" s="268" t="s">
        <v>1</v>
      </c>
      <c r="N241" s="233" t="s">
        <v>43</v>
      </c>
      <c r="P241" s="269">
        <f t="shared" si="36"/>
        <v>0</v>
      </c>
      <c r="Q241" s="269">
        <v>0</v>
      </c>
      <c r="R241" s="269">
        <f t="shared" si="37"/>
        <v>0</v>
      </c>
      <c r="S241" s="269">
        <v>0</v>
      </c>
      <c r="T241" s="270">
        <f t="shared" si="38"/>
        <v>0</v>
      </c>
      <c r="AR241" s="271" t="s">
        <v>1003</v>
      </c>
      <c r="AT241" s="271" t="s">
        <v>368</v>
      </c>
      <c r="AU241" s="271" t="s">
        <v>84</v>
      </c>
      <c r="AY241" s="53" t="s">
        <v>366</v>
      </c>
      <c r="BE241" s="179">
        <f t="shared" si="39"/>
        <v>0</v>
      </c>
      <c r="BF241" s="179">
        <f t="shared" si="40"/>
        <v>0</v>
      </c>
      <c r="BG241" s="179">
        <f t="shared" si="41"/>
        <v>0</v>
      </c>
      <c r="BH241" s="179">
        <f t="shared" si="42"/>
        <v>0</v>
      </c>
      <c r="BI241" s="179">
        <f t="shared" si="43"/>
        <v>0</v>
      </c>
      <c r="BJ241" s="53" t="s">
        <v>90</v>
      </c>
      <c r="BK241" s="179">
        <f t="shared" si="44"/>
        <v>0</v>
      </c>
      <c r="BL241" s="53" t="s">
        <v>1003</v>
      </c>
      <c r="BM241" s="271" t="s">
        <v>2851</v>
      </c>
    </row>
    <row r="242" spans="2:65" s="74" customFormat="1" ht="24.2" customHeight="1">
      <c r="B242" s="73"/>
      <c r="C242" s="300" t="s">
        <v>1495</v>
      </c>
      <c r="D242" s="300" t="s">
        <v>621</v>
      </c>
      <c r="E242" s="301" t="s">
        <v>8711</v>
      </c>
      <c r="F242" s="302" t="s">
        <v>8712</v>
      </c>
      <c r="G242" s="303" t="s">
        <v>630</v>
      </c>
      <c r="H242" s="304">
        <v>40</v>
      </c>
      <c r="I242" s="305"/>
      <c r="J242" s="306">
        <f t="shared" si="35"/>
        <v>0</v>
      </c>
      <c r="K242" s="307"/>
      <c r="L242" s="308"/>
      <c r="M242" s="309" t="s">
        <v>1</v>
      </c>
      <c r="N242" s="310" t="s">
        <v>43</v>
      </c>
      <c r="P242" s="269">
        <f t="shared" si="36"/>
        <v>0</v>
      </c>
      <c r="Q242" s="269">
        <v>0</v>
      </c>
      <c r="R242" s="269">
        <f t="shared" si="37"/>
        <v>0</v>
      </c>
      <c r="S242" s="269">
        <v>0</v>
      </c>
      <c r="T242" s="270">
        <f t="shared" si="38"/>
        <v>0</v>
      </c>
      <c r="AR242" s="271" t="s">
        <v>3401</v>
      </c>
      <c r="AT242" s="271" t="s">
        <v>621</v>
      </c>
      <c r="AU242" s="271" t="s">
        <v>84</v>
      </c>
      <c r="AY242" s="53" t="s">
        <v>366</v>
      </c>
      <c r="BE242" s="179">
        <f t="shared" si="39"/>
        <v>0</v>
      </c>
      <c r="BF242" s="179">
        <f t="shared" si="40"/>
        <v>0</v>
      </c>
      <c r="BG242" s="179">
        <f t="shared" si="41"/>
        <v>0</v>
      </c>
      <c r="BH242" s="179">
        <f t="shared" si="42"/>
        <v>0</v>
      </c>
      <c r="BI242" s="179">
        <f t="shared" si="43"/>
        <v>0</v>
      </c>
      <c r="BJ242" s="53" t="s">
        <v>90</v>
      </c>
      <c r="BK242" s="179">
        <f t="shared" si="44"/>
        <v>0</v>
      </c>
      <c r="BL242" s="53" t="s">
        <v>1003</v>
      </c>
      <c r="BM242" s="271" t="s">
        <v>2870</v>
      </c>
    </row>
    <row r="243" spans="2:65" s="74" customFormat="1" ht="16.5" customHeight="1">
      <c r="B243" s="73"/>
      <c r="C243" s="260" t="s">
        <v>1500</v>
      </c>
      <c r="D243" s="260" t="s">
        <v>368</v>
      </c>
      <c r="E243" s="261" t="s">
        <v>8713</v>
      </c>
      <c r="F243" s="262" t="s">
        <v>8714</v>
      </c>
      <c r="G243" s="263" t="s">
        <v>630</v>
      </c>
      <c r="H243" s="264">
        <v>30</v>
      </c>
      <c r="I243" s="265"/>
      <c r="J243" s="266">
        <f t="shared" si="35"/>
        <v>0</v>
      </c>
      <c r="K243" s="267"/>
      <c r="L243" s="73"/>
      <c r="M243" s="268" t="s">
        <v>1</v>
      </c>
      <c r="N243" s="233" t="s">
        <v>43</v>
      </c>
      <c r="P243" s="269">
        <f t="shared" si="36"/>
        <v>0</v>
      </c>
      <c r="Q243" s="269">
        <v>0</v>
      </c>
      <c r="R243" s="269">
        <f t="shared" si="37"/>
        <v>0</v>
      </c>
      <c r="S243" s="269">
        <v>0</v>
      </c>
      <c r="T243" s="270">
        <f t="shared" si="38"/>
        <v>0</v>
      </c>
      <c r="AR243" s="271" t="s">
        <v>1003</v>
      </c>
      <c r="AT243" s="271" t="s">
        <v>368</v>
      </c>
      <c r="AU243" s="271" t="s">
        <v>84</v>
      </c>
      <c r="AY243" s="53" t="s">
        <v>366</v>
      </c>
      <c r="BE243" s="179">
        <f t="shared" si="39"/>
        <v>0</v>
      </c>
      <c r="BF243" s="179">
        <f t="shared" si="40"/>
        <v>0</v>
      </c>
      <c r="BG243" s="179">
        <f t="shared" si="41"/>
        <v>0</v>
      </c>
      <c r="BH243" s="179">
        <f t="shared" si="42"/>
        <v>0</v>
      </c>
      <c r="BI243" s="179">
        <f t="shared" si="43"/>
        <v>0</v>
      </c>
      <c r="BJ243" s="53" t="s">
        <v>90</v>
      </c>
      <c r="BK243" s="179">
        <f t="shared" si="44"/>
        <v>0</v>
      </c>
      <c r="BL243" s="53" t="s">
        <v>1003</v>
      </c>
      <c r="BM243" s="271" t="s">
        <v>2888</v>
      </c>
    </row>
    <row r="244" spans="2:65" s="74" customFormat="1" ht="21.75" customHeight="1">
      <c r="B244" s="73"/>
      <c r="C244" s="300" t="s">
        <v>1504</v>
      </c>
      <c r="D244" s="300" t="s">
        <v>621</v>
      </c>
      <c r="E244" s="301" t="s">
        <v>8715</v>
      </c>
      <c r="F244" s="302" t="s">
        <v>8716</v>
      </c>
      <c r="G244" s="303" t="s">
        <v>630</v>
      </c>
      <c r="H244" s="304">
        <v>30</v>
      </c>
      <c r="I244" s="305"/>
      <c r="J244" s="306">
        <f t="shared" si="35"/>
        <v>0</v>
      </c>
      <c r="K244" s="307"/>
      <c r="L244" s="308"/>
      <c r="M244" s="309" t="s">
        <v>1</v>
      </c>
      <c r="N244" s="310" t="s">
        <v>43</v>
      </c>
      <c r="P244" s="269">
        <f t="shared" si="36"/>
        <v>0</v>
      </c>
      <c r="Q244" s="269">
        <v>0</v>
      </c>
      <c r="R244" s="269">
        <f t="shared" si="37"/>
        <v>0</v>
      </c>
      <c r="S244" s="269">
        <v>0</v>
      </c>
      <c r="T244" s="270">
        <f t="shared" si="38"/>
        <v>0</v>
      </c>
      <c r="AR244" s="271" t="s">
        <v>3401</v>
      </c>
      <c r="AT244" s="271" t="s">
        <v>621</v>
      </c>
      <c r="AU244" s="271" t="s">
        <v>84</v>
      </c>
      <c r="AY244" s="53" t="s">
        <v>366</v>
      </c>
      <c r="BE244" s="179">
        <f t="shared" si="39"/>
        <v>0</v>
      </c>
      <c r="BF244" s="179">
        <f t="shared" si="40"/>
        <v>0</v>
      </c>
      <c r="BG244" s="179">
        <f t="shared" si="41"/>
        <v>0</v>
      </c>
      <c r="BH244" s="179">
        <f t="shared" si="42"/>
        <v>0</v>
      </c>
      <c r="BI244" s="179">
        <f t="shared" si="43"/>
        <v>0</v>
      </c>
      <c r="BJ244" s="53" t="s">
        <v>90</v>
      </c>
      <c r="BK244" s="179">
        <f t="shared" si="44"/>
        <v>0</v>
      </c>
      <c r="BL244" s="53" t="s">
        <v>1003</v>
      </c>
      <c r="BM244" s="271" t="s">
        <v>2898</v>
      </c>
    </row>
    <row r="245" spans="2:65" s="74" customFormat="1" ht="16.5" customHeight="1">
      <c r="B245" s="73"/>
      <c r="C245" s="260" t="s">
        <v>1508</v>
      </c>
      <c r="D245" s="260" t="s">
        <v>368</v>
      </c>
      <c r="E245" s="261" t="s">
        <v>8717</v>
      </c>
      <c r="F245" s="262" t="s">
        <v>8718</v>
      </c>
      <c r="G245" s="263" t="s">
        <v>630</v>
      </c>
      <c r="H245" s="264">
        <v>30</v>
      </c>
      <c r="I245" s="265"/>
      <c r="J245" s="266">
        <f t="shared" si="35"/>
        <v>0</v>
      </c>
      <c r="K245" s="267"/>
      <c r="L245" s="73"/>
      <c r="M245" s="268" t="s">
        <v>1</v>
      </c>
      <c r="N245" s="233" t="s">
        <v>43</v>
      </c>
      <c r="P245" s="269">
        <f t="shared" si="36"/>
        <v>0</v>
      </c>
      <c r="Q245" s="269">
        <v>0</v>
      </c>
      <c r="R245" s="269">
        <f t="shared" si="37"/>
        <v>0</v>
      </c>
      <c r="S245" s="269">
        <v>0</v>
      </c>
      <c r="T245" s="270">
        <f t="shared" si="38"/>
        <v>0</v>
      </c>
      <c r="AR245" s="271" t="s">
        <v>1003</v>
      </c>
      <c r="AT245" s="271" t="s">
        <v>368</v>
      </c>
      <c r="AU245" s="271" t="s">
        <v>84</v>
      </c>
      <c r="AY245" s="53" t="s">
        <v>366</v>
      </c>
      <c r="BE245" s="179">
        <f t="shared" si="39"/>
        <v>0</v>
      </c>
      <c r="BF245" s="179">
        <f t="shared" si="40"/>
        <v>0</v>
      </c>
      <c r="BG245" s="179">
        <f t="shared" si="41"/>
        <v>0</v>
      </c>
      <c r="BH245" s="179">
        <f t="shared" si="42"/>
        <v>0</v>
      </c>
      <c r="BI245" s="179">
        <f t="shared" si="43"/>
        <v>0</v>
      </c>
      <c r="BJ245" s="53" t="s">
        <v>90</v>
      </c>
      <c r="BK245" s="179">
        <f t="shared" si="44"/>
        <v>0</v>
      </c>
      <c r="BL245" s="53" t="s">
        <v>1003</v>
      </c>
      <c r="BM245" s="271" t="s">
        <v>2914</v>
      </c>
    </row>
    <row r="246" spans="2:65" s="74" customFormat="1" ht="21.75" customHeight="1">
      <c r="B246" s="73"/>
      <c r="C246" s="300" t="s">
        <v>1512</v>
      </c>
      <c r="D246" s="300" t="s">
        <v>621</v>
      </c>
      <c r="E246" s="301" t="s">
        <v>8719</v>
      </c>
      <c r="F246" s="302" t="s">
        <v>8720</v>
      </c>
      <c r="G246" s="303" t="s">
        <v>630</v>
      </c>
      <c r="H246" s="304">
        <v>30</v>
      </c>
      <c r="I246" s="305"/>
      <c r="J246" s="306">
        <f t="shared" si="35"/>
        <v>0</v>
      </c>
      <c r="K246" s="307"/>
      <c r="L246" s="308"/>
      <c r="M246" s="309" t="s">
        <v>1</v>
      </c>
      <c r="N246" s="310" t="s">
        <v>43</v>
      </c>
      <c r="P246" s="269">
        <f t="shared" si="36"/>
        <v>0</v>
      </c>
      <c r="Q246" s="269">
        <v>0</v>
      </c>
      <c r="R246" s="269">
        <f t="shared" si="37"/>
        <v>0</v>
      </c>
      <c r="S246" s="269">
        <v>0</v>
      </c>
      <c r="T246" s="270">
        <f t="shared" si="38"/>
        <v>0</v>
      </c>
      <c r="AR246" s="271" t="s">
        <v>3401</v>
      </c>
      <c r="AT246" s="271" t="s">
        <v>621</v>
      </c>
      <c r="AU246" s="271" t="s">
        <v>84</v>
      </c>
      <c r="AY246" s="53" t="s">
        <v>366</v>
      </c>
      <c r="BE246" s="179">
        <f t="shared" si="39"/>
        <v>0</v>
      </c>
      <c r="BF246" s="179">
        <f t="shared" si="40"/>
        <v>0</v>
      </c>
      <c r="BG246" s="179">
        <f t="shared" si="41"/>
        <v>0</v>
      </c>
      <c r="BH246" s="179">
        <f t="shared" si="42"/>
        <v>0</v>
      </c>
      <c r="BI246" s="179">
        <f t="shared" si="43"/>
        <v>0</v>
      </c>
      <c r="BJ246" s="53" t="s">
        <v>90</v>
      </c>
      <c r="BK246" s="179">
        <f t="shared" si="44"/>
        <v>0</v>
      </c>
      <c r="BL246" s="53" t="s">
        <v>1003</v>
      </c>
      <c r="BM246" s="271" t="s">
        <v>2926</v>
      </c>
    </row>
    <row r="247" spans="2:65" s="74" customFormat="1" ht="24.2" customHeight="1">
      <c r="B247" s="73"/>
      <c r="C247" s="260" t="s">
        <v>1516</v>
      </c>
      <c r="D247" s="260" t="s">
        <v>368</v>
      </c>
      <c r="E247" s="261" t="s">
        <v>8721</v>
      </c>
      <c r="F247" s="262" t="s">
        <v>8722</v>
      </c>
      <c r="G247" s="263" t="s">
        <v>8723</v>
      </c>
      <c r="H247" s="264">
        <v>3</v>
      </c>
      <c r="I247" s="265"/>
      <c r="J247" s="266">
        <f t="shared" si="35"/>
        <v>0</v>
      </c>
      <c r="K247" s="267"/>
      <c r="L247" s="73"/>
      <c r="M247" s="268" t="s">
        <v>1</v>
      </c>
      <c r="N247" s="233" t="s">
        <v>43</v>
      </c>
      <c r="P247" s="269">
        <f t="shared" si="36"/>
        <v>0</v>
      </c>
      <c r="Q247" s="269">
        <v>0</v>
      </c>
      <c r="R247" s="269">
        <f t="shared" si="37"/>
        <v>0</v>
      </c>
      <c r="S247" s="269">
        <v>0</v>
      </c>
      <c r="T247" s="270">
        <f t="shared" si="38"/>
        <v>0</v>
      </c>
      <c r="AR247" s="271" t="s">
        <v>1003</v>
      </c>
      <c r="AT247" s="271" t="s">
        <v>368</v>
      </c>
      <c r="AU247" s="271" t="s">
        <v>84</v>
      </c>
      <c r="AY247" s="53" t="s">
        <v>366</v>
      </c>
      <c r="BE247" s="179">
        <f t="shared" si="39"/>
        <v>0</v>
      </c>
      <c r="BF247" s="179">
        <f t="shared" si="40"/>
        <v>0</v>
      </c>
      <c r="BG247" s="179">
        <f t="shared" si="41"/>
        <v>0</v>
      </c>
      <c r="BH247" s="179">
        <f t="shared" si="42"/>
        <v>0</v>
      </c>
      <c r="BI247" s="179">
        <f t="shared" si="43"/>
        <v>0</v>
      </c>
      <c r="BJ247" s="53" t="s">
        <v>90</v>
      </c>
      <c r="BK247" s="179">
        <f t="shared" si="44"/>
        <v>0</v>
      </c>
      <c r="BL247" s="53" t="s">
        <v>1003</v>
      </c>
      <c r="BM247" s="271" t="s">
        <v>2940</v>
      </c>
    </row>
    <row r="248" spans="2:65" s="74" customFormat="1" ht="24.2" customHeight="1">
      <c r="B248" s="73"/>
      <c r="C248" s="300" t="s">
        <v>1520</v>
      </c>
      <c r="D248" s="300" t="s">
        <v>621</v>
      </c>
      <c r="E248" s="301" t="s">
        <v>8724</v>
      </c>
      <c r="F248" s="302" t="s">
        <v>8725</v>
      </c>
      <c r="G248" s="303" t="s">
        <v>8723</v>
      </c>
      <c r="H248" s="304">
        <v>3</v>
      </c>
      <c r="I248" s="305"/>
      <c r="J248" s="306">
        <f t="shared" si="35"/>
        <v>0</v>
      </c>
      <c r="K248" s="307"/>
      <c r="L248" s="308"/>
      <c r="M248" s="309" t="s">
        <v>1</v>
      </c>
      <c r="N248" s="310" t="s">
        <v>43</v>
      </c>
      <c r="P248" s="269">
        <f t="shared" si="36"/>
        <v>0</v>
      </c>
      <c r="Q248" s="269">
        <v>0</v>
      </c>
      <c r="R248" s="269">
        <f t="shared" si="37"/>
        <v>0</v>
      </c>
      <c r="S248" s="269">
        <v>0</v>
      </c>
      <c r="T248" s="270">
        <f t="shared" si="38"/>
        <v>0</v>
      </c>
      <c r="AR248" s="271" t="s">
        <v>3401</v>
      </c>
      <c r="AT248" s="271" t="s">
        <v>621</v>
      </c>
      <c r="AU248" s="271" t="s">
        <v>84</v>
      </c>
      <c r="AY248" s="53" t="s">
        <v>366</v>
      </c>
      <c r="BE248" s="179">
        <f t="shared" si="39"/>
        <v>0</v>
      </c>
      <c r="BF248" s="179">
        <f t="shared" si="40"/>
        <v>0</v>
      </c>
      <c r="BG248" s="179">
        <f t="shared" si="41"/>
        <v>0</v>
      </c>
      <c r="BH248" s="179">
        <f t="shared" si="42"/>
        <v>0</v>
      </c>
      <c r="BI248" s="179">
        <f t="shared" si="43"/>
        <v>0</v>
      </c>
      <c r="BJ248" s="53" t="s">
        <v>90</v>
      </c>
      <c r="BK248" s="179">
        <f t="shared" si="44"/>
        <v>0</v>
      </c>
      <c r="BL248" s="53" t="s">
        <v>1003</v>
      </c>
      <c r="BM248" s="271" t="s">
        <v>2949</v>
      </c>
    </row>
    <row r="249" spans="2:65" s="74" customFormat="1" ht="24.2" customHeight="1">
      <c r="B249" s="73"/>
      <c r="C249" s="260" t="s">
        <v>1525</v>
      </c>
      <c r="D249" s="260" t="s">
        <v>368</v>
      </c>
      <c r="E249" s="261" t="s">
        <v>8726</v>
      </c>
      <c r="F249" s="262" t="s">
        <v>8727</v>
      </c>
      <c r="G249" s="263" t="s">
        <v>630</v>
      </c>
      <c r="H249" s="264">
        <v>12</v>
      </c>
      <c r="I249" s="265"/>
      <c r="J249" s="266">
        <f t="shared" si="35"/>
        <v>0</v>
      </c>
      <c r="K249" s="267"/>
      <c r="L249" s="73"/>
      <c r="M249" s="268" t="s">
        <v>1</v>
      </c>
      <c r="N249" s="233" t="s">
        <v>43</v>
      </c>
      <c r="P249" s="269">
        <f t="shared" si="36"/>
        <v>0</v>
      </c>
      <c r="Q249" s="269">
        <v>0</v>
      </c>
      <c r="R249" s="269">
        <f t="shared" si="37"/>
        <v>0</v>
      </c>
      <c r="S249" s="269">
        <v>0</v>
      </c>
      <c r="T249" s="270">
        <f t="shared" si="38"/>
        <v>0</v>
      </c>
      <c r="AR249" s="271" t="s">
        <v>1003</v>
      </c>
      <c r="AT249" s="271" t="s">
        <v>368</v>
      </c>
      <c r="AU249" s="271" t="s">
        <v>84</v>
      </c>
      <c r="AY249" s="53" t="s">
        <v>366</v>
      </c>
      <c r="BE249" s="179">
        <f t="shared" si="39"/>
        <v>0</v>
      </c>
      <c r="BF249" s="179">
        <f t="shared" si="40"/>
        <v>0</v>
      </c>
      <c r="BG249" s="179">
        <f t="shared" si="41"/>
        <v>0</v>
      </c>
      <c r="BH249" s="179">
        <f t="shared" si="42"/>
        <v>0</v>
      </c>
      <c r="BI249" s="179">
        <f t="shared" si="43"/>
        <v>0</v>
      </c>
      <c r="BJ249" s="53" t="s">
        <v>90</v>
      </c>
      <c r="BK249" s="179">
        <f t="shared" si="44"/>
        <v>0</v>
      </c>
      <c r="BL249" s="53" t="s">
        <v>1003</v>
      </c>
      <c r="BM249" s="271" t="s">
        <v>2957</v>
      </c>
    </row>
    <row r="250" spans="2:65" s="74" customFormat="1" ht="24.2" customHeight="1">
      <c r="B250" s="73"/>
      <c r="C250" s="300" t="s">
        <v>1529</v>
      </c>
      <c r="D250" s="300" t="s">
        <v>621</v>
      </c>
      <c r="E250" s="301" t="s">
        <v>8728</v>
      </c>
      <c r="F250" s="302" t="s">
        <v>8729</v>
      </c>
      <c r="G250" s="303" t="s">
        <v>630</v>
      </c>
      <c r="H250" s="304">
        <v>12</v>
      </c>
      <c r="I250" s="305"/>
      <c r="J250" s="306">
        <f t="shared" si="35"/>
        <v>0</v>
      </c>
      <c r="K250" s="307"/>
      <c r="L250" s="308"/>
      <c r="M250" s="309" t="s">
        <v>1</v>
      </c>
      <c r="N250" s="310" t="s">
        <v>43</v>
      </c>
      <c r="P250" s="269">
        <f t="shared" si="36"/>
        <v>0</v>
      </c>
      <c r="Q250" s="269">
        <v>0</v>
      </c>
      <c r="R250" s="269">
        <f t="shared" si="37"/>
        <v>0</v>
      </c>
      <c r="S250" s="269">
        <v>0</v>
      </c>
      <c r="T250" s="270">
        <f t="shared" si="38"/>
        <v>0</v>
      </c>
      <c r="AR250" s="271" t="s">
        <v>3401</v>
      </c>
      <c r="AT250" s="271" t="s">
        <v>621</v>
      </c>
      <c r="AU250" s="271" t="s">
        <v>84</v>
      </c>
      <c r="AY250" s="53" t="s">
        <v>366</v>
      </c>
      <c r="BE250" s="179">
        <f t="shared" si="39"/>
        <v>0</v>
      </c>
      <c r="BF250" s="179">
        <f t="shared" si="40"/>
        <v>0</v>
      </c>
      <c r="BG250" s="179">
        <f t="shared" si="41"/>
        <v>0</v>
      </c>
      <c r="BH250" s="179">
        <f t="shared" si="42"/>
        <v>0</v>
      </c>
      <c r="BI250" s="179">
        <f t="shared" si="43"/>
        <v>0</v>
      </c>
      <c r="BJ250" s="53" t="s">
        <v>90</v>
      </c>
      <c r="BK250" s="179">
        <f t="shared" si="44"/>
        <v>0</v>
      </c>
      <c r="BL250" s="53" t="s">
        <v>1003</v>
      </c>
      <c r="BM250" s="271" t="s">
        <v>2969</v>
      </c>
    </row>
    <row r="251" spans="2:65" s="74" customFormat="1" ht="24.2" customHeight="1">
      <c r="B251" s="73"/>
      <c r="C251" s="260" t="s">
        <v>1534</v>
      </c>
      <c r="D251" s="260" t="s">
        <v>368</v>
      </c>
      <c r="E251" s="261" t="s">
        <v>8730</v>
      </c>
      <c r="F251" s="262" t="s">
        <v>8731</v>
      </c>
      <c r="G251" s="263" t="s">
        <v>630</v>
      </c>
      <c r="H251" s="264">
        <v>2</v>
      </c>
      <c r="I251" s="265"/>
      <c r="J251" s="266">
        <f t="shared" si="35"/>
        <v>0</v>
      </c>
      <c r="K251" s="267"/>
      <c r="L251" s="73"/>
      <c r="M251" s="268" t="s">
        <v>1</v>
      </c>
      <c r="N251" s="233" t="s">
        <v>43</v>
      </c>
      <c r="P251" s="269">
        <f t="shared" si="36"/>
        <v>0</v>
      </c>
      <c r="Q251" s="269">
        <v>0</v>
      </c>
      <c r="R251" s="269">
        <f t="shared" si="37"/>
        <v>0</v>
      </c>
      <c r="S251" s="269">
        <v>0</v>
      </c>
      <c r="T251" s="270">
        <f t="shared" si="38"/>
        <v>0</v>
      </c>
      <c r="AR251" s="271" t="s">
        <v>1003</v>
      </c>
      <c r="AT251" s="271" t="s">
        <v>368</v>
      </c>
      <c r="AU251" s="271" t="s">
        <v>84</v>
      </c>
      <c r="AY251" s="53" t="s">
        <v>366</v>
      </c>
      <c r="BE251" s="179">
        <f t="shared" si="39"/>
        <v>0</v>
      </c>
      <c r="BF251" s="179">
        <f t="shared" si="40"/>
        <v>0</v>
      </c>
      <c r="BG251" s="179">
        <f t="shared" si="41"/>
        <v>0</v>
      </c>
      <c r="BH251" s="179">
        <f t="shared" si="42"/>
        <v>0</v>
      </c>
      <c r="BI251" s="179">
        <f t="shared" si="43"/>
        <v>0</v>
      </c>
      <c r="BJ251" s="53" t="s">
        <v>90</v>
      </c>
      <c r="BK251" s="179">
        <f t="shared" si="44"/>
        <v>0</v>
      </c>
      <c r="BL251" s="53" t="s">
        <v>1003</v>
      </c>
      <c r="BM251" s="271" t="s">
        <v>2979</v>
      </c>
    </row>
    <row r="252" spans="2:65" s="74" customFormat="1" ht="24.2" customHeight="1">
      <c r="B252" s="73"/>
      <c r="C252" s="300" t="s">
        <v>1538</v>
      </c>
      <c r="D252" s="300" t="s">
        <v>621</v>
      </c>
      <c r="E252" s="301" t="s">
        <v>8732</v>
      </c>
      <c r="F252" s="302" t="s">
        <v>8733</v>
      </c>
      <c r="G252" s="303" t="s">
        <v>630</v>
      </c>
      <c r="H252" s="304">
        <v>2</v>
      </c>
      <c r="I252" s="305"/>
      <c r="J252" s="306">
        <f t="shared" si="35"/>
        <v>0</v>
      </c>
      <c r="K252" s="307"/>
      <c r="L252" s="308"/>
      <c r="M252" s="309" t="s">
        <v>1</v>
      </c>
      <c r="N252" s="310" t="s">
        <v>43</v>
      </c>
      <c r="P252" s="269">
        <f t="shared" si="36"/>
        <v>0</v>
      </c>
      <c r="Q252" s="269">
        <v>0</v>
      </c>
      <c r="R252" s="269">
        <f t="shared" si="37"/>
        <v>0</v>
      </c>
      <c r="S252" s="269">
        <v>0</v>
      </c>
      <c r="T252" s="270">
        <f t="shared" si="38"/>
        <v>0</v>
      </c>
      <c r="AR252" s="271" t="s">
        <v>3401</v>
      </c>
      <c r="AT252" s="271" t="s">
        <v>621</v>
      </c>
      <c r="AU252" s="271" t="s">
        <v>84</v>
      </c>
      <c r="AY252" s="53" t="s">
        <v>366</v>
      </c>
      <c r="BE252" s="179">
        <f t="shared" si="39"/>
        <v>0</v>
      </c>
      <c r="BF252" s="179">
        <f t="shared" si="40"/>
        <v>0</v>
      </c>
      <c r="BG252" s="179">
        <f t="shared" si="41"/>
        <v>0</v>
      </c>
      <c r="BH252" s="179">
        <f t="shared" si="42"/>
        <v>0</v>
      </c>
      <c r="BI252" s="179">
        <f t="shared" si="43"/>
        <v>0</v>
      </c>
      <c r="BJ252" s="53" t="s">
        <v>90</v>
      </c>
      <c r="BK252" s="179">
        <f t="shared" si="44"/>
        <v>0</v>
      </c>
      <c r="BL252" s="53" t="s">
        <v>1003</v>
      </c>
      <c r="BM252" s="271" t="s">
        <v>3001</v>
      </c>
    </row>
    <row r="253" spans="2:65" s="249" customFormat="1" ht="25.9" customHeight="1">
      <c r="B253" s="248"/>
      <c r="D253" s="250" t="s">
        <v>76</v>
      </c>
      <c r="E253" s="251" t="s">
        <v>6756</v>
      </c>
      <c r="F253" s="251" t="s">
        <v>8734</v>
      </c>
      <c r="J253" s="252">
        <f>BK253</f>
        <v>0</v>
      </c>
      <c r="L253" s="248"/>
      <c r="M253" s="253"/>
      <c r="P253" s="254">
        <f>SUM(P254:P271)</f>
        <v>0</v>
      </c>
      <c r="R253" s="254">
        <f>SUM(R254:R271)</f>
        <v>0</v>
      </c>
      <c r="T253" s="255">
        <f>SUM(T254:T271)</f>
        <v>0</v>
      </c>
      <c r="AR253" s="250" t="s">
        <v>84</v>
      </c>
      <c r="AT253" s="256" t="s">
        <v>76</v>
      </c>
      <c r="AU253" s="256" t="s">
        <v>77</v>
      </c>
      <c r="AY253" s="250" t="s">
        <v>366</v>
      </c>
      <c r="BK253" s="257">
        <f>SUM(BK254:BK271)</f>
        <v>0</v>
      </c>
    </row>
    <row r="254" spans="2:65" s="74" customFormat="1" ht="66.75" customHeight="1">
      <c r="B254" s="73"/>
      <c r="C254" s="260" t="s">
        <v>1543</v>
      </c>
      <c r="D254" s="260" t="s">
        <v>368</v>
      </c>
      <c r="E254" s="261" t="s">
        <v>8735</v>
      </c>
      <c r="F254" s="262" t="s">
        <v>8736</v>
      </c>
      <c r="G254" s="263" t="s">
        <v>630</v>
      </c>
      <c r="H254" s="264">
        <v>1</v>
      </c>
      <c r="I254" s="265"/>
      <c r="J254" s="266">
        <f t="shared" ref="J254:J271" si="45">ROUND(I254*H254,2)</f>
        <v>0</v>
      </c>
      <c r="K254" s="267"/>
      <c r="L254" s="73"/>
      <c r="M254" s="268" t="s">
        <v>1</v>
      </c>
      <c r="N254" s="233" t="s">
        <v>43</v>
      </c>
      <c r="P254" s="269">
        <f t="shared" ref="P254:P271" si="46">O254*H254</f>
        <v>0</v>
      </c>
      <c r="Q254" s="269">
        <v>0</v>
      </c>
      <c r="R254" s="269">
        <f t="shared" ref="R254:R271" si="47">Q254*H254</f>
        <v>0</v>
      </c>
      <c r="S254" s="269">
        <v>0</v>
      </c>
      <c r="T254" s="270">
        <f t="shared" ref="T254:T271" si="48">S254*H254</f>
        <v>0</v>
      </c>
      <c r="AR254" s="271" t="s">
        <v>1003</v>
      </c>
      <c r="AT254" s="271" t="s">
        <v>368</v>
      </c>
      <c r="AU254" s="271" t="s">
        <v>84</v>
      </c>
      <c r="AY254" s="53" t="s">
        <v>366</v>
      </c>
      <c r="BE254" s="179">
        <f t="shared" ref="BE254:BE271" si="49">IF(N254="základná",J254,0)</f>
        <v>0</v>
      </c>
      <c r="BF254" s="179">
        <f t="shared" ref="BF254:BF271" si="50">IF(N254="znížená",J254,0)</f>
        <v>0</v>
      </c>
      <c r="BG254" s="179">
        <f t="shared" ref="BG254:BG271" si="51">IF(N254="zákl. prenesená",J254,0)</f>
        <v>0</v>
      </c>
      <c r="BH254" s="179">
        <f t="shared" ref="BH254:BH271" si="52">IF(N254="zníž. prenesená",J254,0)</f>
        <v>0</v>
      </c>
      <c r="BI254" s="179">
        <f t="shared" ref="BI254:BI271" si="53">IF(N254="nulová",J254,0)</f>
        <v>0</v>
      </c>
      <c r="BJ254" s="53" t="s">
        <v>90</v>
      </c>
      <c r="BK254" s="179">
        <f t="shared" ref="BK254:BK271" si="54">ROUND(I254*H254,2)</f>
        <v>0</v>
      </c>
      <c r="BL254" s="53" t="s">
        <v>1003</v>
      </c>
      <c r="BM254" s="271" t="s">
        <v>3017</v>
      </c>
    </row>
    <row r="255" spans="2:65" s="74" customFormat="1" ht="16.5" customHeight="1">
      <c r="B255" s="73"/>
      <c r="C255" s="300" t="s">
        <v>1549</v>
      </c>
      <c r="D255" s="300" t="s">
        <v>621</v>
      </c>
      <c r="E255" s="301" t="s">
        <v>8737</v>
      </c>
      <c r="F255" s="302" t="s">
        <v>8738</v>
      </c>
      <c r="G255" s="303" t="s">
        <v>630</v>
      </c>
      <c r="H255" s="304">
        <v>1</v>
      </c>
      <c r="I255" s="305"/>
      <c r="J255" s="306">
        <f t="shared" si="45"/>
        <v>0</v>
      </c>
      <c r="K255" s="307"/>
      <c r="L255" s="308"/>
      <c r="M255" s="309" t="s">
        <v>1</v>
      </c>
      <c r="N255" s="310" t="s">
        <v>43</v>
      </c>
      <c r="P255" s="269">
        <f t="shared" si="46"/>
        <v>0</v>
      </c>
      <c r="Q255" s="269">
        <v>0</v>
      </c>
      <c r="R255" s="269">
        <f t="shared" si="47"/>
        <v>0</v>
      </c>
      <c r="S255" s="269">
        <v>0</v>
      </c>
      <c r="T255" s="270">
        <f t="shared" si="48"/>
        <v>0</v>
      </c>
      <c r="AR255" s="271" t="s">
        <v>3401</v>
      </c>
      <c r="AT255" s="271" t="s">
        <v>621</v>
      </c>
      <c r="AU255" s="271" t="s">
        <v>84</v>
      </c>
      <c r="AY255" s="53" t="s">
        <v>366</v>
      </c>
      <c r="BE255" s="179">
        <f t="shared" si="49"/>
        <v>0</v>
      </c>
      <c r="BF255" s="179">
        <f t="shared" si="50"/>
        <v>0</v>
      </c>
      <c r="BG255" s="179">
        <f t="shared" si="51"/>
        <v>0</v>
      </c>
      <c r="BH255" s="179">
        <f t="shared" si="52"/>
        <v>0</v>
      </c>
      <c r="BI255" s="179">
        <f t="shared" si="53"/>
        <v>0</v>
      </c>
      <c r="BJ255" s="53" t="s">
        <v>90</v>
      </c>
      <c r="BK255" s="179">
        <f t="shared" si="54"/>
        <v>0</v>
      </c>
      <c r="BL255" s="53" t="s">
        <v>1003</v>
      </c>
      <c r="BM255" s="271" t="s">
        <v>3140</v>
      </c>
    </row>
    <row r="256" spans="2:65" s="74" customFormat="1" ht="66.75" customHeight="1">
      <c r="B256" s="73"/>
      <c r="C256" s="260" t="s">
        <v>1553</v>
      </c>
      <c r="D256" s="260" t="s">
        <v>368</v>
      </c>
      <c r="E256" s="261" t="s">
        <v>8739</v>
      </c>
      <c r="F256" s="262" t="s">
        <v>8740</v>
      </c>
      <c r="G256" s="263" t="s">
        <v>630</v>
      </c>
      <c r="H256" s="264">
        <v>1</v>
      </c>
      <c r="I256" s="265"/>
      <c r="J256" s="266">
        <f t="shared" si="45"/>
        <v>0</v>
      </c>
      <c r="K256" s="267"/>
      <c r="L256" s="73"/>
      <c r="M256" s="268" t="s">
        <v>1</v>
      </c>
      <c r="N256" s="233" t="s">
        <v>43</v>
      </c>
      <c r="P256" s="269">
        <f t="shared" si="46"/>
        <v>0</v>
      </c>
      <c r="Q256" s="269">
        <v>0</v>
      </c>
      <c r="R256" s="269">
        <f t="shared" si="47"/>
        <v>0</v>
      </c>
      <c r="S256" s="269">
        <v>0</v>
      </c>
      <c r="T256" s="270">
        <f t="shared" si="48"/>
        <v>0</v>
      </c>
      <c r="AR256" s="271" t="s">
        <v>1003</v>
      </c>
      <c r="AT256" s="271" t="s">
        <v>368</v>
      </c>
      <c r="AU256" s="271" t="s">
        <v>84</v>
      </c>
      <c r="AY256" s="53" t="s">
        <v>366</v>
      </c>
      <c r="BE256" s="179">
        <f t="shared" si="49"/>
        <v>0</v>
      </c>
      <c r="BF256" s="179">
        <f t="shared" si="50"/>
        <v>0</v>
      </c>
      <c r="BG256" s="179">
        <f t="shared" si="51"/>
        <v>0</v>
      </c>
      <c r="BH256" s="179">
        <f t="shared" si="52"/>
        <v>0</v>
      </c>
      <c r="BI256" s="179">
        <f t="shared" si="53"/>
        <v>0</v>
      </c>
      <c r="BJ256" s="53" t="s">
        <v>90</v>
      </c>
      <c r="BK256" s="179">
        <f t="shared" si="54"/>
        <v>0</v>
      </c>
      <c r="BL256" s="53" t="s">
        <v>1003</v>
      </c>
      <c r="BM256" s="271" t="s">
        <v>3156</v>
      </c>
    </row>
    <row r="257" spans="2:65" s="74" customFormat="1" ht="16.5" customHeight="1">
      <c r="B257" s="73"/>
      <c r="C257" s="300" t="s">
        <v>1557</v>
      </c>
      <c r="D257" s="300" t="s">
        <v>621</v>
      </c>
      <c r="E257" s="301" t="s">
        <v>8741</v>
      </c>
      <c r="F257" s="302" t="s">
        <v>8742</v>
      </c>
      <c r="G257" s="303" t="s">
        <v>630</v>
      </c>
      <c r="H257" s="304">
        <v>1</v>
      </c>
      <c r="I257" s="305"/>
      <c r="J257" s="306">
        <f t="shared" si="45"/>
        <v>0</v>
      </c>
      <c r="K257" s="307"/>
      <c r="L257" s="308"/>
      <c r="M257" s="309" t="s">
        <v>1</v>
      </c>
      <c r="N257" s="310" t="s">
        <v>43</v>
      </c>
      <c r="P257" s="269">
        <f t="shared" si="46"/>
        <v>0</v>
      </c>
      <c r="Q257" s="269">
        <v>0</v>
      </c>
      <c r="R257" s="269">
        <f t="shared" si="47"/>
        <v>0</v>
      </c>
      <c r="S257" s="269">
        <v>0</v>
      </c>
      <c r="T257" s="270">
        <f t="shared" si="48"/>
        <v>0</v>
      </c>
      <c r="AR257" s="271" t="s">
        <v>3401</v>
      </c>
      <c r="AT257" s="271" t="s">
        <v>621</v>
      </c>
      <c r="AU257" s="271" t="s">
        <v>84</v>
      </c>
      <c r="AY257" s="53" t="s">
        <v>366</v>
      </c>
      <c r="BE257" s="179">
        <f t="shared" si="49"/>
        <v>0</v>
      </c>
      <c r="BF257" s="179">
        <f t="shared" si="50"/>
        <v>0</v>
      </c>
      <c r="BG257" s="179">
        <f t="shared" si="51"/>
        <v>0</v>
      </c>
      <c r="BH257" s="179">
        <f t="shared" si="52"/>
        <v>0</v>
      </c>
      <c r="BI257" s="179">
        <f t="shared" si="53"/>
        <v>0</v>
      </c>
      <c r="BJ257" s="53" t="s">
        <v>90</v>
      </c>
      <c r="BK257" s="179">
        <f t="shared" si="54"/>
        <v>0</v>
      </c>
      <c r="BL257" s="53" t="s">
        <v>1003</v>
      </c>
      <c r="BM257" s="271" t="s">
        <v>3168</v>
      </c>
    </row>
    <row r="258" spans="2:65" s="74" customFormat="1" ht="66.75" customHeight="1">
      <c r="B258" s="73"/>
      <c r="C258" s="260" t="s">
        <v>1561</v>
      </c>
      <c r="D258" s="260" t="s">
        <v>368</v>
      </c>
      <c r="E258" s="261" t="s">
        <v>8743</v>
      </c>
      <c r="F258" s="262" t="s">
        <v>8744</v>
      </c>
      <c r="G258" s="263" t="s">
        <v>630</v>
      </c>
      <c r="H258" s="264">
        <v>1</v>
      </c>
      <c r="I258" s="265"/>
      <c r="J258" s="266">
        <f t="shared" si="45"/>
        <v>0</v>
      </c>
      <c r="K258" s="267"/>
      <c r="L258" s="73"/>
      <c r="M258" s="268" t="s">
        <v>1</v>
      </c>
      <c r="N258" s="233" t="s">
        <v>43</v>
      </c>
      <c r="P258" s="269">
        <f t="shared" si="46"/>
        <v>0</v>
      </c>
      <c r="Q258" s="269">
        <v>0</v>
      </c>
      <c r="R258" s="269">
        <f t="shared" si="47"/>
        <v>0</v>
      </c>
      <c r="S258" s="269">
        <v>0</v>
      </c>
      <c r="T258" s="270">
        <f t="shared" si="48"/>
        <v>0</v>
      </c>
      <c r="AR258" s="271" t="s">
        <v>1003</v>
      </c>
      <c r="AT258" s="271" t="s">
        <v>368</v>
      </c>
      <c r="AU258" s="271" t="s">
        <v>84</v>
      </c>
      <c r="AY258" s="53" t="s">
        <v>366</v>
      </c>
      <c r="BE258" s="179">
        <f t="shared" si="49"/>
        <v>0</v>
      </c>
      <c r="BF258" s="179">
        <f t="shared" si="50"/>
        <v>0</v>
      </c>
      <c r="BG258" s="179">
        <f t="shared" si="51"/>
        <v>0</v>
      </c>
      <c r="BH258" s="179">
        <f t="shared" si="52"/>
        <v>0</v>
      </c>
      <c r="BI258" s="179">
        <f t="shared" si="53"/>
        <v>0</v>
      </c>
      <c r="BJ258" s="53" t="s">
        <v>90</v>
      </c>
      <c r="BK258" s="179">
        <f t="shared" si="54"/>
        <v>0</v>
      </c>
      <c r="BL258" s="53" t="s">
        <v>1003</v>
      </c>
      <c r="BM258" s="271" t="s">
        <v>3185</v>
      </c>
    </row>
    <row r="259" spans="2:65" s="74" customFormat="1" ht="16.5" customHeight="1">
      <c r="B259" s="73"/>
      <c r="C259" s="300" t="s">
        <v>1566</v>
      </c>
      <c r="D259" s="300" t="s">
        <v>621</v>
      </c>
      <c r="E259" s="301" t="s">
        <v>8745</v>
      </c>
      <c r="F259" s="302" t="s">
        <v>8746</v>
      </c>
      <c r="G259" s="303" t="s">
        <v>630</v>
      </c>
      <c r="H259" s="304">
        <v>1</v>
      </c>
      <c r="I259" s="305"/>
      <c r="J259" s="306">
        <f t="shared" si="45"/>
        <v>0</v>
      </c>
      <c r="K259" s="307"/>
      <c r="L259" s="308"/>
      <c r="M259" s="309" t="s">
        <v>1</v>
      </c>
      <c r="N259" s="310" t="s">
        <v>43</v>
      </c>
      <c r="P259" s="269">
        <f t="shared" si="46"/>
        <v>0</v>
      </c>
      <c r="Q259" s="269">
        <v>0</v>
      </c>
      <c r="R259" s="269">
        <f t="shared" si="47"/>
        <v>0</v>
      </c>
      <c r="S259" s="269">
        <v>0</v>
      </c>
      <c r="T259" s="270">
        <f t="shared" si="48"/>
        <v>0</v>
      </c>
      <c r="AR259" s="271" t="s">
        <v>3401</v>
      </c>
      <c r="AT259" s="271" t="s">
        <v>621</v>
      </c>
      <c r="AU259" s="271" t="s">
        <v>84</v>
      </c>
      <c r="AY259" s="53" t="s">
        <v>366</v>
      </c>
      <c r="BE259" s="179">
        <f t="shared" si="49"/>
        <v>0</v>
      </c>
      <c r="BF259" s="179">
        <f t="shared" si="50"/>
        <v>0</v>
      </c>
      <c r="BG259" s="179">
        <f t="shared" si="51"/>
        <v>0</v>
      </c>
      <c r="BH259" s="179">
        <f t="shared" si="52"/>
        <v>0</v>
      </c>
      <c r="BI259" s="179">
        <f t="shared" si="53"/>
        <v>0</v>
      </c>
      <c r="BJ259" s="53" t="s">
        <v>90</v>
      </c>
      <c r="BK259" s="179">
        <f t="shared" si="54"/>
        <v>0</v>
      </c>
      <c r="BL259" s="53" t="s">
        <v>1003</v>
      </c>
      <c r="BM259" s="271" t="s">
        <v>3206</v>
      </c>
    </row>
    <row r="260" spans="2:65" s="74" customFormat="1" ht="66.75" customHeight="1">
      <c r="B260" s="73"/>
      <c r="C260" s="260" t="s">
        <v>1570</v>
      </c>
      <c r="D260" s="260" t="s">
        <v>368</v>
      </c>
      <c r="E260" s="261" t="s">
        <v>8747</v>
      </c>
      <c r="F260" s="262" t="s">
        <v>8748</v>
      </c>
      <c r="G260" s="263" t="s">
        <v>630</v>
      </c>
      <c r="H260" s="264">
        <v>1</v>
      </c>
      <c r="I260" s="265"/>
      <c r="J260" s="266">
        <f t="shared" si="45"/>
        <v>0</v>
      </c>
      <c r="K260" s="267"/>
      <c r="L260" s="73"/>
      <c r="M260" s="268" t="s">
        <v>1</v>
      </c>
      <c r="N260" s="233" t="s">
        <v>43</v>
      </c>
      <c r="P260" s="269">
        <f t="shared" si="46"/>
        <v>0</v>
      </c>
      <c r="Q260" s="269">
        <v>0</v>
      </c>
      <c r="R260" s="269">
        <f t="shared" si="47"/>
        <v>0</v>
      </c>
      <c r="S260" s="269">
        <v>0</v>
      </c>
      <c r="T260" s="270">
        <f t="shared" si="48"/>
        <v>0</v>
      </c>
      <c r="AR260" s="271" t="s">
        <v>1003</v>
      </c>
      <c r="AT260" s="271" t="s">
        <v>368</v>
      </c>
      <c r="AU260" s="271" t="s">
        <v>84</v>
      </c>
      <c r="AY260" s="53" t="s">
        <v>366</v>
      </c>
      <c r="BE260" s="179">
        <f t="shared" si="49"/>
        <v>0</v>
      </c>
      <c r="BF260" s="179">
        <f t="shared" si="50"/>
        <v>0</v>
      </c>
      <c r="BG260" s="179">
        <f t="shared" si="51"/>
        <v>0</v>
      </c>
      <c r="BH260" s="179">
        <f t="shared" si="52"/>
        <v>0</v>
      </c>
      <c r="BI260" s="179">
        <f t="shared" si="53"/>
        <v>0</v>
      </c>
      <c r="BJ260" s="53" t="s">
        <v>90</v>
      </c>
      <c r="BK260" s="179">
        <f t="shared" si="54"/>
        <v>0</v>
      </c>
      <c r="BL260" s="53" t="s">
        <v>1003</v>
      </c>
      <c r="BM260" s="271" t="s">
        <v>3215</v>
      </c>
    </row>
    <row r="261" spans="2:65" s="74" customFormat="1" ht="16.5" customHeight="1">
      <c r="B261" s="73"/>
      <c r="C261" s="300" t="s">
        <v>1574</v>
      </c>
      <c r="D261" s="300" t="s">
        <v>621</v>
      </c>
      <c r="E261" s="301" t="s">
        <v>8749</v>
      </c>
      <c r="F261" s="302" t="s">
        <v>8750</v>
      </c>
      <c r="G261" s="303" t="s">
        <v>630</v>
      </c>
      <c r="H261" s="304">
        <v>1</v>
      </c>
      <c r="I261" s="305"/>
      <c r="J261" s="306">
        <f t="shared" si="45"/>
        <v>0</v>
      </c>
      <c r="K261" s="307"/>
      <c r="L261" s="308"/>
      <c r="M261" s="309" t="s">
        <v>1</v>
      </c>
      <c r="N261" s="310" t="s">
        <v>43</v>
      </c>
      <c r="P261" s="269">
        <f t="shared" si="46"/>
        <v>0</v>
      </c>
      <c r="Q261" s="269">
        <v>0</v>
      </c>
      <c r="R261" s="269">
        <f t="shared" si="47"/>
        <v>0</v>
      </c>
      <c r="S261" s="269">
        <v>0</v>
      </c>
      <c r="T261" s="270">
        <f t="shared" si="48"/>
        <v>0</v>
      </c>
      <c r="AR261" s="271" t="s">
        <v>3401</v>
      </c>
      <c r="AT261" s="271" t="s">
        <v>621</v>
      </c>
      <c r="AU261" s="271" t="s">
        <v>84</v>
      </c>
      <c r="AY261" s="53" t="s">
        <v>366</v>
      </c>
      <c r="BE261" s="179">
        <f t="shared" si="49"/>
        <v>0</v>
      </c>
      <c r="BF261" s="179">
        <f t="shared" si="50"/>
        <v>0</v>
      </c>
      <c r="BG261" s="179">
        <f t="shared" si="51"/>
        <v>0</v>
      </c>
      <c r="BH261" s="179">
        <f t="shared" si="52"/>
        <v>0</v>
      </c>
      <c r="BI261" s="179">
        <f t="shared" si="53"/>
        <v>0</v>
      </c>
      <c r="BJ261" s="53" t="s">
        <v>90</v>
      </c>
      <c r="BK261" s="179">
        <f t="shared" si="54"/>
        <v>0</v>
      </c>
      <c r="BL261" s="53" t="s">
        <v>1003</v>
      </c>
      <c r="BM261" s="271" t="s">
        <v>3239</v>
      </c>
    </row>
    <row r="262" spans="2:65" s="74" customFormat="1" ht="66.75" customHeight="1">
      <c r="B262" s="73"/>
      <c r="C262" s="260" t="s">
        <v>1578</v>
      </c>
      <c r="D262" s="260" t="s">
        <v>368</v>
      </c>
      <c r="E262" s="261" t="s">
        <v>8751</v>
      </c>
      <c r="F262" s="262" t="s">
        <v>8752</v>
      </c>
      <c r="G262" s="263" t="s">
        <v>630</v>
      </c>
      <c r="H262" s="264">
        <v>1</v>
      </c>
      <c r="I262" s="265"/>
      <c r="J262" s="266">
        <f t="shared" si="45"/>
        <v>0</v>
      </c>
      <c r="K262" s="267"/>
      <c r="L262" s="73"/>
      <c r="M262" s="268" t="s">
        <v>1</v>
      </c>
      <c r="N262" s="233" t="s">
        <v>43</v>
      </c>
      <c r="P262" s="269">
        <f t="shared" si="46"/>
        <v>0</v>
      </c>
      <c r="Q262" s="269">
        <v>0</v>
      </c>
      <c r="R262" s="269">
        <f t="shared" si="47"/>
        <v>0</v>
      </c>
      <c r="S262" s="269">
        <v>0</v>
      </c>
      <c r="T262" s="270">
        <f t="shared" si="48"/>
        <v>0</v>
      </c>
      <c r="AR262" s="271" t="s">
        <v>1003</v>
      </c>
      <c r="AT262" s="271" t="s">
        <v>368</v>
      </c>
      <c r="AU262" s="271" t="s">
        <v>84</v>
      </c>
      <c r="AY262" s="53" t="s">
        <v>366</v>
      </c>
      <c r="BE262" s="179">
        <f t="shared" si="49"/>
        <v>0</v>
      </c>
      <c r="BF262" s="179">
        <f t="shared" si="50"/>
        <v>0</v>
      </c>
      <c r="BG262" s="179">
        <f t="shared" si="51"/>
        <v>0</v>
      </c>
      <c r="BH262" s="179">
        <f t="shared" si="52"/>
        <v>0</v>
      </c>
      <c r="BI262" s="179">
        <f t="shared" si="53"/>
        <v>0</v>
      </c>
      <c r="BJ262" s="53" t="s">
        <v>90</v>
      </c>
      <c r="BK262" s="179">
        <f t="shared" si="54"/>
        <v>0</v>
      </c>
      <c r="BL262" s="53" t="s">
        <v>1003</v>
      </c>
      <c r="BM262" s="271" t="s">
        <v>3346</v>
      </c>
    </row>
    <row r="263" spans="2:65" s="74" customFormat="1" ht="16.5" customHeight="1">
      <c r="B263" s="73"/>
      <c r="C263" s="300" t="s">
        <v>1582</v>
      </c>
      <c r="D263" s="300" t="s">
        <v>621</v>
      </c>
      <c r="E263" s="301" t="s">
        <v>8753</v>
      </c>
      <c r="F263" s="302" t="s">
        <v>8754</v>
      </c>
      <c r="G263" s="303" t="s">
        <v>630</v>
      </c>
      <c r="H263" s="304">
        <v>1</v>
      </c>
      <c r="I263" s="305"/>
      <c r="J263" s="306">
        <f t="shared" si="45"/>
        <v>0</v>
      </c>
      <c r="K263" s="307"/>
      <c r="L263" s="308"/>
      <c r="M263" s="309" t="s">
        <v>1</v>
      </c>
      <c r="N263" s="310" t="s">
        <v>43</v>
      </c>
      <c r="P263" s="269">
        <f t="shared" si="46"/>
        <v>0</v>
      </c>
      <c r="Q263" s="269">
        <v>0</v>
      </c>
      <c r="R263" s="269">
        <f t="shared" si="47"/>
        <v>0</v>
      </c>
      <c r="S263" s="269">
        <v>0</v>
      </c>
      <c r="T263" s="270">
        <f t="shared" si="48"/>
        <v>0</v>
      </c>
      <c r="AR263" s="271" t="s">
        <v>3401</v>
      </c>
      <c r="AT263" s="271" t="s">
        <v>621</v>
      </c>
      <c r="AU263" s="271" t="s">
        <v>84</v>
      </c>
      <c r="AY263" s="53" t="s">
        <v>366</v>
      </c>
      <c r="BE263" s="179">
        <f t="shared" si="49"/>
        <v>0</v>
      </c>
      <c r="BF263" s="179">
        <f t="shared" si="50"/>
        <v>0</v>
      </c>
      <c r="BG263" s="179">
        <f t="shared" si="51"/>
        <v>0</v>
      </c>
      <c r="BH263" s="179">
        <f t="shared" si="52"/>
        <v>0</v>
      </c>
      <c r="BI263" s="179">
        <f t="shared" si="53"/>
        <v>0</v>
      </c>
      <c r="BJ263" s="53" t="s">
        <v>90</v>
      </c>
      <c r="BK263" s="179">
        <f t="shared" si="54"/>
        <v>0</v>
      </c>
      <c r="BL263" s="53" t="s">
        <v>1003</v>
      </c>
      <c r="BM263" s="271" t="s">
        <v>3365</v>
      </c>
    </row>
    <row r="264" spans="2:65" s="74" customFormat="1" ht="66.75" customHeight="1">
      <c r="B264" s="73"/>
      <c r="C264" s="260" t="s">
        <v>1588</v>
      </c>
      <c r="D264" s="260" t="s">
        <v>368</v>
      </c>
      <c r="E264" s="261" t="s">
        <v>8755</v>
      </c>
      <c r="F264" s="262" t="s">
        <v>8756</v>
      </c>
      <c r="G264" s="263" t="s">
        <v>630</v>
      </c>
      <c r="H264" s="264">
        <v>1</v>
      </c>
      <c r="I264" s="265"/>
      <c r="J264" s="266">
        <f t="shared" si="45"/>
        <v>0</v>
      </c>
      <c r="K264" s="267"/>
      <c r="L264" s="73"/>
      <c r="M264" s="268" t="s">
        <v>1</v>
      </c>
      <c r="N264" s="233" t="s">
        <v>43</v>
      </c>
      <c r="P264" s="269">
        <f t="shared" si="46"/>
        <v>0</v>
      </c>
      <c r="Q264" s="269">
        <v>0</v>
      </c>
      <c r="R264" s="269">
        <f t="shared" si="47"/>
        <v>0</v>
      </c>
      <c r="S264" s="269">
        <v>0</v>
      </c>
      <c r="T264" s="270">
        <f t="shared" si="48"/>
        <v>0</v>
      </c>
      <c r="AR264" s="271" t="s">
        <v>1003</v>
      </c>
      <c r="AT264" s="271" t="s">
        <v>368</v>
      </c>
      <c r="AU264" s="271" t="s">
        <v>84</v>
      </c>
      <c r="AY264" s="53" t="s">
        <v>366</v>
      </c>
      <c r="BE264" s="179">
        <f t="shared" si="49"/>
        <v>0</v>
      </c>
      <c r="BF264" s="179">
        <f t="shared" si="50"/>
        <v>0</v>
      </c>
      <c r="BG264" s="179">
        <f t="shared" si="51"/>
        <v>0</v>
      </c>
      <c r="BH264" s="179">
        <f t="shared" si="52"/>
        <v>0</v>
      </c>
      <c r="BI264" s="179">
        <f t="shared" si="53"/>
        <v>0</v>
      </c>
      <c r="BJ264" s="53" t="s">
        <v>90</v>
      </c>
      <c r="BK264" s="179">
        <f t="shared" si="54"/>
        <v>0</v>
      </c>
      <c r="BL264" s="53" t="s">
        <v>1003</v>
      </c>
      <c r="BM264" s="271" t="s">
        <v>3387</v>
      </c>
    </row>
    <row r="265" spans="2:65" s="74" customFormat="1" ht="16.5" customHeight="1">
      <c r="B265" s="73"/>
      <c r="C265" s="300" t="s">
        <v>1604</v>
      </c>
      <c r="D265" s="300" t="s">
        <v>621</v>
      </c>
      <c r="E265" s="301" t="s">
        <v>8757</v>
      </c>
      <c r="F265" s="302" t="s">
        <v>8758</v>
      </c>
      <c r="G265" s="303" t="s">
        <v>630</v>
      </c>
      <c r="H265" s="304">
        <v>1</v>
      </c>
      <c r="I265" s="305"/>
      <c r="J265" s="306">
        <f t="shared" si="45"/>
        <v>0</v>
      </c>
      <c r="K265" s="307"/>
      <c r="L265" s="308"/>
      <c r="M265" s="309" t="s">
        <v>1</v>
      </c>
      <c r="N265" s="310" t="s">
        <v>43</v>
      </c>
      <c r="P265" s="269">
        <f t="shared" si="46"/>
        <v>0</v>
      </c>
      <c r="Q265" s="269">
        <v>0</v>
      </c>
      <c r="R265" s="269">
        <f t="shared" si="47"/>
        <v>0</v>
      </c>
      <c r="S265" s="269">
        <v>0</v>
      </c>
      <c r="T265" s="270">
        <f t="shared" si="48"/>
        <v>0</v>
      </c>
      <c r="AR265" s="271" t="s">
        <v>3401</v>
      </c>
      <c r="AT265" s="271" t="s">
        <v>621</v>
      </c>
      <c r="AU265" s="271" t="s">
        <v>84</v>
      </c>
      <c r="AY265" s="53" t="s">
        <v>366</v>
      </c>
      <c r="BE265" s="179">
        <f t="shared" si="49"/>
        <v>0</v>
      </c>
      <c r="BF265" s="179">
        <f t="shared" si="50"/>
        <v>0</v>
      </c>
      <c r="BG265" s="179">
        <f t="shared" si="51"/>
        <v>0</v>
      </c>
      <c r="BH265" s="179">
        <f t="shared" si="52"/>
        <v>0</v>
      </c>
      <c r="BI265" s="179">
        <f t="shared" si="53"/>
        <v>0</v>
      </c>
      <c r="BJ265" s="53" t="s">
        <v>90</v>
      </c>
      <c r="BK265" s="179">
        <f t="shared" si="54"/>
        <v>0</v>
      </c>
      <c r="BL265" s="53" t="s">
        <v>1003</v>
      </c>
      <c r="BM265" s="271" t="s">
        <v>3401</v>
      </c>
    </row>
    <row r="266" spans="2:65" s="74" customFormat="1" ht="66.75" customHeight="1">
      <c r="B266" s="73"/>
      <c r="C266" s="260" t="s">
        <v>1620</v>
      </c>
      <c r="D266" s="260" t="s">
        <v>368</v>
      </c>
      <c r="E266" s="261" t="s">
        <v>8759</v>
      </c>
      <c r="F266" s="262" t="s">
        <v>8760</v>
      </c>
      <c r="G266" s="263" t="s">
        <v>630</v>
      </c>
      <c r="H266" s="264">
        <v>1</v>
      </c>
      <c r="I266" s="265"/>
      <c r="J266" s="266">
        <f t="shared" si="45"/>
        <v>0</v>
      </c>
      <c r="K266" s="267"/>
      <c r="L266" s="73"/>
      <c r="M266" s="268" t="s">
        <v>1</v>
      </c>
      <c r="N266" s="233" t="s">
        <v>43</v>
      </c>
      <c r="P266" s="269">
        <f t="shared" si="46"/>
        <v>0</v>
      </c>
      <c r="Q266" s="269">
        <v>0</v>
      </c>
      <c r="R266" s="269">
        <f t="shared" si="47"/>
        <v>0</v>
      </c>
      <c r="S266" s="269">
        <v>0</v>
      </c>
      <c r="T266" s="270">
        <f t="shared" si="48"/>
        <v>0</v>
      </c>
      <c r="AR266" s="271" t="s">
        <v>1003</v>
      </c>
      <c r="AT266" s="271" t="s">
        <v>368</v>
      </c>
      <c r="AU266" s="271" t="s">
        <v>84</v>
      </c>
      <c r="AY266" s="53" t="s">
        <v>366</v>
      </c>
      <c r="BE266" s="179">
        <f t="shared" si="49"/>
        <v>0</v>
      </c>
      <c r="BF266" s="179">
        <f t="shared" si="50"/>
        <v>0</v>
      </c>
      <c r="BG266" s="179">
        <f t="shared" si="51"/>
        <v>0</v>
      </c>
      <c r="BH266" s="179">
        <f t="shared" si="52"/>
        <v>0</v>
      </c>
      <c r="BI266" s="179">
        <f t="shared" si="53"/>
        <v>0</v>
      </c>
      <c r="BJ266" s="53" t="s">
        <v>90</v>
      </c>
      <c r="BK266" s="179">
        <f t="shared" si="54"/>
        <v>0</v>
      </c>
      <c r="BL266" s="53" t="s">
        <v>1003</v>
      </c>
      <c r="BM266" s="271" t="s">
        <v>3414</v>
      </c>
    </row>
    <row r="267" spans="2:65" s="74" customFormat="1" ht="16.5" customHeight="1">
      <c r="B267" s="73"/>
      <c r="C267" s="300" t="s">
        <v>1737</v>
      </c>
      <c r="D267" s="300" t="s">
        <v>621</v>
      </c>
      <c r="E267" s="301" t="s">
        <v>8761</v>
      </c>
      <c r="F267" s="302" t="s">
        <v>8762</v>
      </c>
      <c r="G267" s="303" t="s">
        <v>630</v>
      </c>
      <c r="H267" s="304">
        <v>1</v>
      </c>
      <c r="I267" s="305"/>
      <c r="J267" s="306">
        <f t="shared" si="45"/>
        <v>0</v>
      </c>
      <c r="K267" s="307"/>
      <c r="L267" s="308"/>
      <c r="M267" s="309" t="s">
        <v>1</v>
      </c>
      <c r="N267" s="310" t="s">
        <v>43</v>
      </c>
      <c r="P267" s="269">
        <f t="shared" si="46"/>
        <v>0</v>
      </c>
      <c r="Q267" s="269">
        <v>0</v>
      </c>
      <c r="R267" s="269">
        <f t="shared" si="47"/>
        <v>0</v>
      </c>
      <c r="S267" s="269">
        <v>0</v>
      </c>
      <c r="T267" s="270">
        <f t="shared" si="48"/>
        <v>0</v>
      </c>
      <c r="AR267" s="271" t="s">
        <v>3401</v>
      </c>
      <c r="AT267" s="271" t="s">
        <v>621</v>
      </c>
      <c r="AU267" s="271" t="s">
        <v>84</v>
      </c>
      <c r="AY267" s="53" t="s">
        <v>366</v>
      </c>
      <c r="BE267" s="179">
        <f t="shared" si="49"/>
        <v>0</v>
      </c>
      <c r="BF267" s="179">
        <f t="shared" si="50"/>
        <v>0</v>
      </c>
      <c r="BG267" s="179">
        <f t="shared" si="51"/>
        <v>0</v>
      </c>
      <c r="BH267" s="179">
        <f t="shared" si="52"/>
        <v>0</v>
      </c>
      <c r="BI267" s="179">
        <f t="shared" si="53"/>
        <v>0</v>
      </c>
      <c r="BJ267" s="53" t="s">
        <v>90</v>
      </c>
      <c r="BK267" s="179">
        <f t="shared" si="54"/>
        <v>0</v>
      </c>
      <c r="BL267" s="53" t="s">
        <v>1003</v>
      </c>
      <c r="BM267" s="271" t="s">
        <v>3446</v>
      </c>
    </row>
    <row r="268" spans="2:65" s="74" customFormat="1" ht="66.75" customHeight="1">
      <c r="B268" s="73"/>
      <c r="C268" s="260" t="s">
        <v>1887</v>
      </c>
      <c r="D268" s="260" t="s">
        <v>368</v>
      </c>
      <c r="E268" s="261" t="s">
        <v>8763</v>
      </c>
      <c r="F268" s="262" t="s">
        <v>8764</v>
      </c>
      <c r="G268" s="263" t="s">
        <v>630</v>
      </c>
      <c r="H268" s="264">
        <v>1</v>
      </c>
      <c r="I268" s="265"/>
      <c r="J268" s="266">
        <f t="shared" si="45"/>
        <v>0</v>
      </c>
      <c r="K268" s="267"/>
      <c r="L268" s="73"/>
      <c r="M268" s="268" t="s">
        <v>1</v>
      </c>
      <c r="N268" s="233" t="s">
        <v>43</v>
      </c>
      <c r="P268" s="269">
        <f t="shared" si="46"/>
        <v>0</v>
      </c>
      <c r="Q268" s="269">
        <v>0</v>
      </c>
      <c r="R268" s="269">
        <f t="shared" si="47"/>
        <v>0</v>
      </c>
      <c r="S268" s="269">
        <v>0</v>
      </c>
      <c r="T268" s="270">
        <f t="shared" si="48"/>
        <v>0</v>
      </c>
      <c r="AR268" s="271" t="s">
        <v>1003</v>
      </c>
      <c r="AT268" s="271" t="s">
        <v>368</v>
      </c>
      <c r="AU268" s="271" t="s">
        <v>84</v>
      </c>
      <c r="AY268" s="53" t="s">
        <v>366</v>
      </c>
      <c r="BE268" s="179">
        <f t="shared" si="49"/>
        <v>0</v>
      </c>
      <c r="BF268" s="179">
        <f t="shared" si="50"/>
        <v>0</v>
      </c>
      <c r="BG268" s="179">
        <f t="shared" si="51"/>
        <v>0</v>
      </c>
      <c r="BH268" s="179">
        <f t="shared" si="52"/>
        <v>0</v>
      </c>
      <c r="BI268" s="179">
        <f t="shared" si="53"/>
        <v>0</v>
      </c>
      <c r="BJ268" s="53" t="s">
        <v>90</v>
      </c>
      <c r="BK268" s="179">
        <f t="shared" si="54"/>
        <v>0</v>
      </c>
      <c r="BL268" s="53" t="s">
        <v>1003</v>
      </c>
      <c r="BM268" s="271" t="s">
        <v>3464</v>
      </c>
    </row>
    <row r="269" spans="2:65" s="74" customFormat="1" ht="16.5" customHeight="1">
      <c r="B269" s="73"/>
      <c r="C269" s="300" t="s">
        <v>1956</v>
      </c>
      <c r="D269" s="300" t="s">
        <v>621</v>
      </c>
      <c r="E269" s="301" t="s">
        <v>8765</v>
      </c>
      <c r="F269" s="302" t="s">
        <v>8766</v>
      </c>
      <c r="G269" s="303" t="s">
        <v>630</v>
      </c>
      <c r="H269" s="304">
        <v>1</v>
      </c>
      <c r="I269" s="305"/>
      <c r="J269" s="306">
        <f t="shared" si="45"/>
        <v>0</v>
      </c>
      <c r="K269" s="307"/>
      <c r="L269" s="308"/>
      <c r="M269" s="309" t="s">
        <v>1</v>
      </c>
      <c r="N269" s="310" t="s">
        <v>43</v>
      </c>
      <c r="P269" s="269">
        <f t="shared" si="46"/>
        <v>0</v>
      </c>
      <c r="Q269" s="269">
        <v>0</v>
      </c>
      <c r="R269" s="269">
        <f t="shared" si="47"/>
        <v>0</v>
      </c>
      <c r="S269" s="269">
        <v>0</v>
      </c>
      <c r="T269" s="270">
        <f t="shared" si="48"/>
        <v>0</v>
      </c>
      <c r="AR269" s="271" t="s">
        <v>3401</v>
      </c>
      <c r="AT269" s="271" t="s">
        <v>621</v>
      </c>
      <c r="AU269" s="271" t="s">
        <v>84</v>
      </c>
      <c r="AY269" s="53" t="s">
        <v>366</v>
      </c>
      <c r="BE269" s="179">
        <f t="shared" si="49"/>
        <v>0</v>
      </c>
      <c r="BF269" s="179">
        <f t="shared" si="50"/>
        <v>0</v>
      </c>
      <c r="BG269" s="179">
        <f t="shared" si="51"/>
        <v>0</v>
      </c>
      <c r="BH269" s="179">
        <f t="shared" si="52"/>
        <v>0</v>
      </c>
      <c r="BI269" s="179">
        <f t="shared" si="53"/>
        <v>0</v>
      </c>
      <c r="BJ269" s="53" t="s">
        <v>90</v>
      </c>
      <c r="BK269" s="179">
        <f t="shared" si="54"/>
        <v>0</v>
      </c>
      <c r="BL269" s="53" t="s">
        <v>1003</v>
      </c>
      <c r="BM269" s="271" t="s">
        <v>1409</v>
      </c>
    </row>
    <row r="270" spans="2:65" s="74" customFormat="1" ht="66.75" customHeight="1">
      <c r="B270" s="73"/>
      <c r="C270" s="260" t="s">
        <v>2024</v>
      </c>
      <c r="D270" s="260" t="s">
        <v>368</v>
      </c>
      <c r="E270" s="261" t="s">
        <v>8767</v>
      </c>
      <c r="F270" s="262" t="s">
        <v>8768</v>
      </c>
      <c r="G270" s="263" t="s">
        <v>630</v>
      </c>
      <c r="H270" s="264">
        <v>1</v>
      </c>
      <c r="I270" s="265"/>
      <c r="J270" s="266">
        <f t="shared" si="45"/>
        <v>0</v>
      </c>
      <c r="K270" s="267"/>
      <c r="L270" s="73"/>
      <c r="M270" s="268" t="s">
        <v>1</v>
      </c>
      <c r="N270" s="233" t="s">
        <v>43</v>
      </c>
      <c r="P270" s="269">
        <f t="shared" si="46"/>
        <v>0</v>
      </c>
      <c r="Q270" s="269">
        <v>0</v>
      </c>
      <c r="R270" s="269">
        <f t="shared" si="47"/>
        <v>0</v>
      </c>
      <c r="S270" s="269">
        <v>0</v>
      </c>
      <c r="T270" s="270">
        <f t="shared" si="48"/>
        <v>0</v>
      </c>
      <c r="AR270" s="271" t="s">
        <v>1003</v>
      </c>
      <c r="AT270" s="271" t="s">
        <v>368</v>
      </c>
      <c r="AU270" s="271" t="s">
        <v>84</v>
      </c>
      <c r="AY270" s="53" t="s">
        <v>366</v>
      </c>
      <c r="BE270" s="179">
        <f t="shared" si="49"/>
        <v>0</v>
      </c>
      <c r="BF270" s="179">
        <f t="shared" si="50"/>
        <v>0</v>
      </c>
      <c r="BG270" s="179">
        <f t="shared" si="51"/>
        <v>0</v>
      </c>
      <c r="BH270" s="179">
        <f t="shared" si="52"/>
        <v>0</v>
      </c>
      <c r="BI270" s="179">
        <f t="shared" si="53"/>
        <v>0</v>
      </c>
      <c r="BJ270" s="53" t="s">
        <v>90</v>
      </c>
      <c r="BK270" s="179">
        <f t="shared" si="54"/>
        <v>0</v>
      </c>
      <c r="BL270" s="53" t="s">
        <v>1003</v>
      </c>
      <c r="BM270" s="271" t="s">
        <v>3508</v>
      </c>
    </row>
    <row r="271" spans="2:65" s="74" customFormat="1" ht="16.5" customHeight="1">
      <c r="B271" s="73"/>
      <c r="C271" s="300" t="s">
        <v>2033</v>
      </c>
      <c r="D271" s="300" t="s">
        <v>621</v>
      </c>
      <c r="E271" s="301" t="s">
        <v>8769</v>
      </c>
      <c r="F271" s="302" t="s">
        <v>8770</v>
      </c>
      <c r="G271" s="303" t="s">
        <v>630</v>
      </c>
      <c r="H271" s="304">
        <v>1</v>
      </c>
      <c r="I271" s="305"/>
      <c r="J271" s="306">
        <f t="shared" si="45"/>
        <v>0</v>
      </c>
      <c r="K271" s="307"/>
      <c r="L271" s="308"/>
      <c r="M271" s="309" t="s">
        <v>1</v>
      </c>
      <c r="N271" s="310" t="s">
        <v>43</v>
      </c>
      <c r="P271" s="269">
        <f t="shared" si="46"/>
        <v>0</v>
      </c>
      <c r="Q271" s="269">
        <v>0</v>
      </c>
      <c r="R271" s="269">
        <f t="shared" si="47"/>
        <v>0</v>
      </c>
      <c r="S271" s="269">
        <v>0</v>
      </c>
      <c r="T271" s="270">
        <f t="shared" si="48"/>
        <v>0</v>
      </c>
      <c r="AR271" s="271" t="s">
        <v>3401</v>
      </c>
      <c r="AT271" s="271" t="s">
        <v>621</v>
      </c>
      <c r="AU271" s="271" t="s">
        <v>84</v>
      </c>
      <c r="AY271" s="53" t="s">
        <v>366</v>
      </c>
      <c r="BE271" s="179">
        <f t="shared" si="49"/>
        <v>0</v>
      </c>
      <c r="BF271" s="179">
        <f t="shared" si="50"/>
        <v>0</v>
      </c>
      <c r="BG271" s="179">
        <f t="shared" si="51"/>
        <v>0</v>
      </c>
      <c r="BH271" s="179">
        <f t="shared" si="52"/>
        <v>0</v>
      </c>
      <c r="BI271" s="179">
        <f t="shared" si="53"/>
        <v>0</v>
      </c>
      <c r="BJ271" s="53" t="s">
        <v>90</v>
      </c>
      <c r="BK271" s="179">
        <f t="shared" si="54"/>
        <v>0</v>
      </c>
      <c r="BL271" s="53" t="s">
        <v>1003</v>
      </c>
      <c r="BM271" s="271" t="s">
        <v>3522</v>
      </c>
    </row>
    <row r="272" spans="2:65" s="249" customFormat="1" ht="25.9" customHeight="1">
      <c r="B272" s="248"/>
      <c r="D272" s="250" t="s">
        <v>76</v>
      </c>
      <c r="E272" s="251" t="s">
        <v>7180</v>
      </c>
      <c r="F272" s="251" t="s">
        <v>8771</v>
      </c>
      <c r="J272" s="252">
        <f>BK272</f>
        <v>0</v>
      </c>
      <c r="L272" s="248"/>
      <c r="M272" s="253"/>
      <c r="P272" s="254">
        <f>SUM(P273:P361)</f>
        <v>0</v>
      </c>
      <c r="R272" s="254">
        <f>SUM(R273:R361)</f>
        <v>0</v>
      </c>
      <c r="T272" s="255">
        <f>SUM(T273:T361)</f>
        <v>0</v>
      </c>
      <c r="AR272" s="250" t="s">
        <v>84</v>
      </c>
      <c r="AT272" s="256" t="s">
        <v>76</v>
      </c>
      <c r="AU272" s="256" t="s">
        <v>77</v>
      </c>
      <c r="AY272" s="250" t="s">
        <v>366</v>
      </c>
      <c r="BK272" s="257">
        <f>SUM(BK273:BK361)</f>
        <v>0</v>
      </c>
    </row>
    <row r="273" spans="2:65" s="74" customFormat="1" ht="55.5" customHeight="1">
      <c r="B273" s="73"/>
      <c r="C273" s="260" t="s">
        <v>2123</v>
      </c>
      <c r="D273" s="260" t="s">
        <v>368</v>
      </c>
      <c r="E273" s="261" t="s">
        <v>8772</v>
      </c>
      <c r="F273" s="262" t="s">
        <v>8773</v>
      </c>
      <c r="G273" s="263" t="s">
        <v>630</v>
      </c>
      <c r="H273" s="264">
        <v>13</v>
      </c>
      <c r="I273" s="265"/>
      <c r="J273" s="266">
        <f t="shared" ref="J273:J280" si="55">ROUND(I273*H273,2)</f>
        <v>0</v>
      </c>
      <c r="K273" s="267"/>
      <c r="L273" s="73"/>
      <c r="M273" s="268" t="s">
        <v>1</v>
      </c>
      <c r="N273" s="233" t="s">
        <v>43</v>
      </c>
      <c r="P273" s="269">
        <f t="shared" ref="P273:P280" si="56">O273*H273</f>
        <v>0</v>
      </c>
      <c r="Q273" s="269">
        <v>0</v>
      </c>
      <c r="R273" s="269">
        <f t="shared" ref="R273:R280" si="57">Q273*H273</f>
        <v>0</v>
      </c>
      <c r="S273" s="269">
        <v>0</v>
      </c>
      <c r="T273" s="270">
        <f t="shared" ref="T273:T280" si="58">S273*H273</f>
        <v>0</v>
      </c>
      <c r="AR273" s="271" t="s">
        <v>1003</v>
      </c>
      <c r="AT273" s="271" t="s">
        <v>368</v>
      </c>
      <c r="AU273" s="271" t="s">
        <v>84</v>
      </c>
      <c r="AY273" s="53" t="s">
        <v>366</v>
      </c>
      <c r="BE273" s="179">
        <f t="shared" ref="BE273:BE280" si="59">IF(N273="základná",J273,0)</f>
        <v>0</v>
      </c>
      <c r="BF273" s="179">
        <f t="shared" ref="BF273:BF280" si="60">IF(N273="znížená",J273,0)</f>
        <v>0</v>
      </c>
      <c r="BG273" s="179">
        <f t="shared" ref="BG273:BG280" si="61">IF(N273="zákl. prenesená",J273,0)</f>
        <v>0</v>
      </c>
      <c r="BH273" s="179">
        <f t="shared" ref="BH273:BH280" si="62">IF(N273="zníž. prenesená",J273,0)</f>
        <v>0</v>
      </c>
      <c r="BI273" s="179">
        <f t="shared" ref="BI273:BI280" si="63">IF(N273="nulová",J273,0)</f>
        <v>0</v>
      </c>
      <c r="BJ273" s="53" t="s">
        <v>90</v>
      </c>
      <c r="BK273" s="179">
        <f t="shared" ref="BK273:BK280" si="64">ROUND(I273*H273,2)</f>
        <v>0</v>
      </c>
      <c r="BL273" s="53" t="s">
        <v>1003</v>
      </c>
      <c r="BM273" s="271" t="s">
        <v>3543</v>
      </c>
    </row>
    <row r="274" spans="2:65" s="74" customFormat="1" ht="66.75" customHeight="1">
      <c r="B274" s="73"/>
      <c r="C274" s="300" t="s">
        <v>1392</v>
      </c>
      <c r="D274" s="300" t="s">
        <v>621</v>
      </c>
      <c r="E274" s="301" t="s">
        <v>8774</v>
      </c>
      <c r="F274" s="302" t="s">
        <v>8775</v>
      </c>
      <c r="G274" s="303" t="s">
        <v>630</v>
      </c>
      <c r="H274" s="304">
        <v>13</v>
      </c>
      <c r="I274" s="305"/>
      <c r="J274" s="306">
        <f t="shared" si="55"/>
        <v>0</v>
      </c>
      <c r="K274" s="307"/>
      <c r="L274" s="308"/>
      <c r="M274" s="309" t="s">
        <v>1</v>
      </c>
      <c r="N274" s="310" t="s">
        <v>43</v>
      </c>
      <c r="P274" s="269">
        <f t="shared" si="56"/>
        <v>0</v>
      </c>
      <c r="Q274" s="269">
        <v>0</v>
      </c>
      <c r="R274" s="269">
        <f t="shared" si="57"/>
        <v>0</v>
      </c>
      <c r="S274" s="269">
        <v>0</v>
      </c>
      <c r="T274" s="270">
        <f t="shared" si="58"/>
        <v>0</v>
      </c>
      <c r="AR274" s="271" t="s">
        <v>3401</v>
      </c>
      <c r="AT274" s="271" t="s">
        <v>621</v>
      </c>
      <c r="AU274" s="271" t="s">
        <v>84</v>
      </c>
      <c r="AY274" s="53" t="s">
        <v>366</v>
      </c>
      <c r="BE274" s="179">
        <f t="shared" si="59"/>
        <v>0</v>
      </c>
      <c r="BF274" s="179">
        <f t="shared" si="60"/>
        <v>0</v>
      </c>
      <c r="BG274" s="179">
        <f t="shared" si="61"/>
        <v>0</v>
      </c>
      <c r="BH274" s="179">
        <f t="shared" si="62"/>
        <v>0</v>
      </c>
      <c r="BI274" s="179">
        <f t="shared" si="63"/>
        <v>0</v>
      </c>
      <c r="BJ274" s="53" t="s">
        <v>90</v>
      </c>
      <c r="BK274" s="179">
        <f t="shared" si="64"/>
        <v>0</v>
      </c>
      <c r="BL274" s="53" t="s">
        <v>1003</v>
      </c>
      <c r="BM274" s="271" t="s">
        <v>3554</v>
      </c>
    </row>
    <row r="275" spans="2:65" s="74" customFormat="1" ht="55.5" customHeight="1">
      <c r="B275" s="73"/>
      <c r="C275" s="260" t="s">
        <v>2336</v>
      </c>
      <c r="D275" s="260" t="s">
        <v>368</v>
      </c>
      <c r="E275" s="261" t="s">
        <v>8776</v>
      </c>
      <c r="F275" s="262" t="s">
        <v>8777</v>
      </c>
      <c r="G275" s="263" t="s">
        <v>630</v>
      </c>
      <c r="H275" s="264">
        <v>3</v>
      </c>
      <c r="I275" s="265"/>
      <c r="J275" s="266">
        <f t="shared" si="55"/>
        <v>0</v>
      </c>
      <c r="K275" s="267"/>
      <c r="L275" s="73"/>
      <c r="M275" s="268" t="s">
        <v>1</v>
      </c>
      <c r="N275" s="233" t="s">
        <v>43</v>
      </c>
      <c r="P275" s="269">
        <f t="shared" si="56"/>
        <v>0</v>
      </c>
      <c r="Q275" s="269">
        <v>0</v>
      </c>
      <c r="R275" s="269">
        <f t="shared" si="57"/>
        <v>0</v>
      </c>
      <c r="S275" s="269">
        <v>0</v>
      </c>
      <c r="T275" s="270">
        <f t="shared" si="58"/>
        <v>0</v>
      </c>
      <c r="AR275" s="271" t="s">
        <v>1003</v>
      </c>
      <c r="AT275" s="271" t="s">
        <v>368</v>
      </c>
      <c r="AU275" s="271" t="s">
        <v>84</v>
      </c>
      <c r="AY275" s="53" t="s">
        <v>366</v>
      </c>
      <c r="BE275" s="179">
        <f t="shared" si="59"/>
        <v>0</v>
      </c>
      <c r="BF275" s="179">
        <f t="shared" si="60"/>
        <v>0</v>
      </c>
      <c r="BG275" s="179">
        <f t="shared" si="61"/>
        <v>0</v>
      </c>
      <c r="BH275" s="179">
        <f t="shared" si="62"/>
        <v>0</v>
      </c>
      <c r="BI275" s="179">
        <f t="shared" si="63"/>
        <v>0</v>
      </c>
      <c r="BJ275" s="53" t="s">
        <v>90</v>
      </c>
      <c r="BK275" s="179">
        <f t="shared" si="64"/>
        <v>0</v>
      </c>
      <c r="BL275" s="53" t="s">
        <v>1003</v>
      </c>
      <c r="BM275" s="271" t="s">
        <v>3572</v>
      </c>
    </row>
    <row r="276" spans="2:65" s="74" customFormat="1" ht="66.75" customHeight="1">
      <c r="B276" s="73"/>
      <c r="C276" s="300" t="s">
        <v>2342</v>
      </c>
      <c r="D276" s="300" t="s">
        <v>621</v>
      </c>
      <c r="E276" s="301" t="s">
        <v>8778</v>
      </c>
      <c r="F276" s="302" t="s">
        <v>8779</v>
      </c>
      <c r="G276" s="303" t="s">
        <v>630</v>
      </c>
      <c r="H276" s="304">
        <v>3</v>
      </c>
      <c r="I276" s="305"/>
      <c r="J276" s="306">
        <f t="shared" si="55"/>
        <v>0</v>
      </c>
      <c r="K276" s="307"/>
      <c r="L276" s="308"/>
      <c r="M276" s="309" t="s">
        <v>1</v>
      </c>
      <c r="N276" s="310" t="s">
        <v>43</v>
      </c>
      <c r="P276" s="269">
        <f t="shared" si="56"/>
        <v>0</v>
      </c>
      <c r="Q276" s="269">
        <v>0</v>
      </c>
      <c r="R276" s="269">
        <f t="shared" si="57"/>
        <v>0</v>
      </c>
      <c r="S276" s="269">
        <v>0</v>
      </c>
      <c r="T276" s="270">
        <f t="shared" si="58"/>
        <v>0</v>
      </c>
      <c r="AR276" s="271" t="s">
        <v>3401</v>
      </c>
      <c r="AT276" s="271" t="s">
        <v>621</v>
      </c>
      <c r="AU276" s="271" t="s">
        <v>84</v>
      </c>
      <c r="AY276" s="53" t="s">
        <v>366</v>
      </c>
      <c r="BE276" s="179">
        <f t="shared" si="59"/>
        <v>0</v>
      </c>
      <c r="BF276" s="179">
        <f t="shared" si="60"/>
        <v>0</v>
      </c>
      <c r="BG276" s="179">
        <f t="shared" si="61"/>
        <v>0</v>
      </c>
      <c r="BH276" s="179">
        <f t="shared" si="62"/>
        <v>0</v>
      </c>
      <c r="BI276" s="179">
        <f t="shared" si="63"/>
        <v>0</v>
      </c>
      <c r="BJ276" s="53" t="s">
        <v>90</v>
      </c>
      <c r="BK276" s="179">
        <f t="shared" si="64"/>
        <v>0</v>
      </c>
      <c r="BL276" s="53" t="s">
        <v>1003</v>
      </c>
      <c r="BM276" s="271" t="s">
        <v>3582</v>
      </c>
    </row>
    <row r="277" spans="2:65" s="74" customFormat="1" ht="37.9" customHeight="1">
      <c r="B277" s="73"/>
      <c r="C277" s="260" t="s">
        <v>1380</v>
      </c>
      <c r="D277" s="260" t="s">
        <v>368</v>
      </c>
      <c r="E277" s="261" t="s">
        <v>8780</v>
      </c>
      <c r="F277" s="262" t="s">
        <v>8781</v>
      </c>
      <c r="G277" s="263" t="s">
        <v>630</v>
      </c>
      <c r="H277" s="264">
        <v>51</v>
      </c>
      <c r="I277" s="265"/>
      <c r="J277" s="266">
        <f t="shared" si="55"/>
        <v>0</v>
      </c>
      <c r="K277" s="267"/>
      <c r="L277" s="73"/>
      <c r="M277" s="268" t="s">
        <v>1</v>
      </c>
      <c r="N277" s="233" t="s">
        <v>43</v>
      </c>
      <c r="P277" s="269">
        <f t="shared" si="56"/>
        <v>0</v>
      </c>
      <c r="Q277" s="269">
        <v>0</v>
      </c>
      <c r="R277" s="269">
        <f t="shared" si="57"/>
        <v>0</v>
      </c>
      <c r="S277" s="269">
        <v>0</v>
      </c>
      <c r="T277" s="270">
        <f t="shared" si="58"/>
        <v>0</v>
      </c>
      <c r="AR277" s="271" t="s">
        <v>1003</v>
      </c>
      <c r="AT277" s="271" t="s">
        <v>368</v>
      </c>
      <c r="AU277" s="271" t="s">
        <v>84</v>
      </c>
      <c r="AY277" s="53" t="s">
        <v>366</v>
      </c>
      <c r="BE277" s="179">
        <f t="shared" si="59"/>
        <v>0</v>
      </c>
      <c r="BF277" s="179">
        <f t="shared" si="60"/>
        <v>0</v>
      </c>
      <c r="BG277" s="179">
        <f t="shared" si="61"/>
        <v>0</v>
      </c>
      <c r="BH277" s="179">
        <f t="shared" si="62"/>
        <v>0</v>
      </c>
      <c r="BI277" s="179">
        <f t="shared" si="63"/>
        <v>0</v>
      </c>
      <c r="BJ277" s="53" t="s">
        <v>90</v>
      </c>
      <c r="BK277" s="179">
        <f t="shared" si="64"/>
        <v>0</v>
      </c>
      <c r="BL277" s="53" t="s">
        <v>1003</v>
      </c>
      <c r="BM277" s="271" t="s">
        <v>3591</v>
      </c>
    </row>
    <row r="278" spans="2:65" s="74" customFormat="1" ht="78" customHeight="1">
      <c r="B278" s="73"/>
      <c r="C278" s="300" t="s">
        <v>2352</v>
      </c>
      <c r="D278" s="300" t="s">
        <v>621</v>
      </c>
      <c r="E278" s="301" t="s">
        <v>8782</v>
      </c>
      <c r="F278" s="302" t="s">
        <v>8783</v>
      </c>
      <c r="G278" s="303" t="s">
        <v>630</v>
      </c>
      <c r="H278" s="304">
        <v>51</v>
      </c>
      <c r="I278" s="305"/>
      <c r="J278" s="306">
        <f t="shared" si="55"/>
        <v>0</v>
      </c>
      <c r="K278" s="307"/>
      <c r="L278" s="308"/>
      <c r="M278" s="309" t="s">
        <v>1</v>
      </c>
      <c r="N278" s="310" t="s">
        <v>43</v>
      </c>
      <c r="P278" s="269">
        <f t="shared" si="56"/>
        <v>0</v>
      </c>
      <c r="Q278" s="269">
        <v>0</v>
      </c>
      <c r="R278" s="269">
        <f t="shared" si="57"/>
        <v>0</v>
      </c>
      <c r="S278" s="269">
        <v>0</v>
      </c>
      <c r="T278" s="270">
        <f t="shared" si="58"/>
        <v>0</v>
      </c>
      <c r="AR278" s="271" t="s">
        <v>3401</v>
      </c>
      <c r="AT278" s="271" t="s">
        <v>621</v>
      </c>
      <c r="AU278" s="271" t="s">
        <v>84</v>
      </c>
      <c r="AY278" s="53" t="s">
        <v>366</v>
      </c>
      <c r="BE278" s="179">
        <f t="shared" si="59"/>
        <v>0</v>
      </c>
      <c r="BF278" s="179">
        <f t="shared" si="60"/>
        <v>0</v>
      </c>
      <c r="BG278" s="179">
        <f t="shared" si="61"/>
        <v>0</v>
      </c>
      <c r="BH278" s="179">
        <f t="shared" si="62"/>
        <v>0</v>
      </c>
      <c r="BI278" s="179">
        <f t="shared" si="63"/>
        <v>0</v>
      </c>
      <c r="BJ278" s="53" t="s">
        <v>90</v>
      </c>
      <c r="BK278" s="179">
        <f t="shared" si="64"/>
        <v>0</v>
      </c>
      <c r="BL278" s="53" t="s">
        <v>1003</v>
      </c>
      <c r="BM278" s="271" t="s">
        <v>3604</v>
      </c>
    </row>
    <row r="279" spans="2:65" s="74" customFormat="1" ht="16.5" customHeight="1">
      <c r="B279" s="73"/>
      <c r="C279" s="260" t="s">
        <v>2358</v>
      </c>
      <c r="D279" s="260" t="s">
        <v>368</v>
      </c>
      <c r="E279" s="261" t="s">
        <v>8784</v>
      </c>
      <c r="F279" s="262" t="s">
        <v>8785</v>
      </c>
      <c r="G279" s="263" t="s">
        <v>630</v>
      </c>
      <c r="H279" s="264">
        <v>114</v>
      </c>
      <c r="I279" s="265"/>
      <c r="J279" s="266">
        <f t="shared" si="55"/>
        <v>0</v>
      </c>
      <c r="K279" s="267"/>
      <c r="L279" s="73"/>
      <c r="M279" s="268" t="s">
        <v>1</v>
      </c>
      <c r="N279" s="233" t="s">
        <v>43</v>
      </c>
      <c r="P279" s="269">
        <f t="shared" si="56"/>
        <v>0</v>
      </c>
      <c r="Q279" s="269">
        <v>0</v>
      </c>
      <c r="R279" s="269">
        <f t="shared" si="57"/>
        <v>0</v>
      </c>
      <c r="S279" s="269">
        <v>0</v>
      </c>
      <c r="T279" s="270">
        <f t="shared" si="58"/>
        <v>0</v>
      </c>
      <c r="AR279" s="271" t="s">
        <v>1003</v>
      </c>
      <c r="AT279" s="271" t="s">
        <v>368</v>
      </c>
      <c r="AU279" s="271" t="s">
        <v>84</v>
      </c>
      <c r="AY279" s="53" t="s">
        <v>366</v>
      </c>
      <c r="BE279" s="179">
        <f t="shared" si="59"/>
        <v>0</v>
      </c>
      <c r="BF279" s="179">
        <f t="shared" si="60"/>
        <v>0</v>
      </c>
      <c r="BG279" s="179">
        <f t="shared" si="61"/>
        <v>0</v>
      </c>
      <c r="BH279" s="179">
        <f t="shared" si="62"/>
        <v>0</v>
      </c>
      <c r="BI279" s="179">
        <f t="shared" si="63"/>
        <v>0</v>
      </c>
      <c r="BJ279" s="53" t="s">
        <v>90</v>
      </c>
      <c r="BK279" s="179">
        <f t="shared" si="64"/>
        <v>0</v>
      </c>
      <c r="BL279" s="53" t="s">
        <v>1003</v>
      </c>
      <c r="BM279" s="271" t="s">
        <v>3623</v>
      </c>
    </row>
    <row r="280" spans="2:65" s="74" customFormat="1" ht="78" customHeight="1">
      <c r="B280" s="73"/>
      <c r="C280" s="300" t="s">
        <v>2362</v>
      </c>
      <c r="D280" s="300" t="s">
        <v>621</v>
      </c>
      <c r="E280" s="301" t="s">
        <v>8786</v>
      </c>
      <c r="F280" s="302" t="s">
        <v>8787</v>
      </c>
      <c r="G280" s="303" t="s">
        <v>630</v>
      </c>
      <c r="H280" s="304">
        <v>114</v>
      </c>
      <c r="I280" s="305"/>
      <c r="J280" s="306">
        <f t="shared" si="55"/>
        <v>0</v>
      </c>
      <c r="K280" s="307"/>
      <c r="L280" s="308"/>
      <c r="M280" s="309" t="s">
        <v>1</v>
      </c>
      <c r="N280" s="310" t="s">
        <v>43</v>
      </c>
      <c r="P280" s="269">
        <f t="shared" si="56"/>
        <v>0</v>
      </c>
      <c r="Q280" s="269">
        <v>0</v>
      </c>
      <c r="R280" s="269">
        <f t="shared" si="57"/>
        <v>0</v>
      </c>
      <c r="S280" s="269">
        <v>0</v>
      </c>
      <c r="T280" s="270">
        <f t="shared" si="58"/>
        <v>0</v>
      </c>
      <c r="AR280" s="271" t="s">
        <v>3401</v>
      </c>
      <c r="AT280" s="271" t="s">
        <v>621</v>
      </c>
      <c r="AU280" s="271" t="s">
        <v>84</v>
      </c>
      <c r="AY280" s="53" t="s">
        <v>366</v>
      </c>
      <c r="BE280" s="179">
        <f t="shared" si="59"/>
        <v>0</v>
      </c>
      <c r="BF280" s="179">
        <f t="shared" si="60"/>
        <v>0</v>
      </c>
      <c r="BG280" s="179">
        <f t="shared" si="61"/>
        <v>0</v>
      </c>
      <c r="BH280" s="179">
        <f t="shared" si="62"/>
        <v>0</v>
      </c>
      <c r="BI280" s="179">
        <f t="shared" si="63"/>
        <v>0</v>
      </c>
      <c r="BJ280" s="53" t="s">
        <v>90</v>
      </c>
      <c r="BK280" s="179">
        <f t="shared" si="64"/>
        <v>0</v>
      </c>
      <c r="BL280" s="53" t="s">
        <v>1003</v>
      </c>
      <c r="BM280" s="271" t="s">
        <v>3650</v>
      </c>
    </row>
    <row r="281" spans="2:65" s="280" customFormat="1">
      <c r="B281" s="279"/>
      <c r="D281" s="274" t="s">
        <v>373</v>
      </c>
      <c r="E281" s="281" t="s">
        <v>1</v>
      </c>
      <c r="F281" s="282" t="s">
        <v>1534</v>
      </c>
      <c r="H281" s="283">
        <v>114</v>
      </c>
      <c r="L281" s="279"/>
      <c r="M281" s="284"/>
      <c r="T281" s="285"/>
      <c r="AT281" s="281" t="s">
        <v>373</v>
      </c>
      <c r="AU281" s="281" t="s">
        <v>84</v>
      </c>
      <c r="AV281" s="280" t="s">
        <v>90</v>
      </c>
      <c r="AW281" s="280" t="s">
        <v>31</v>
      </c>
      <c r="AX281" s="280" t="s">
        <v>84</v>
      </c>
      <c r="AY281" s="281" t="s">
        <v>366</v>
      </c>
    </row>
    <row r="282" spans="2:65" s="273" customFormat="1" ht="33.75">
      <c r="B282" s="272"/>
      <c r="D282" s="274" t="s">
        <v>373</v>
      </c>
      <c r="E282" s="275" t="s">
        <v>1</v>
      </c>
      <c r="F282" s="276" t="s">
        <v>8788</v>
      </c>
      <c r="H282" s="275" t="s">
        <v>1</v>
      </c>
      <c r="L282" s="272"/>
      <c r="M282" s="277"/>
      <c r="T282" s="278"/>
      <c r="AT282" s="275" t="s">
        <v>373</v>
      </c>
      <c r="AU282" s="275" t="s">
        <v>84</v>
      </c>
      <c r="AV282" s="273" t="s">
        <v>84</v>
      </c>
      <c r="AW282" s="273" t="s">
        <v>31</v>
      </c>
      <c r="AX282" s="273" t="s">
        <v>77</v>
      </c>
      <c r="AY282" s="275" t="s">
        <v>366</v>
      </c>
    </row>
    <row r="283" spans="2:65" s="74" customFormat="1" ht="37.9" customHeight="1">
      <c r="B283" s="73"/>
      <c r="C283" s="260" t="s">
        <v>2431</v>
      </c>
      <c r="D283" s="260" t="s">
        <v>368</v>
      </c>
      <c r="E283" s="261" t="s">
        <v>8789</v>
      </c>
      <c r="F283" s="262" t="s">
        <v>8790</v>
      </c>
      <c r="G283" s="263" t="s">
        <v>630</v>
      </c>
      <c r="H283" s="264">
        <v>20</v>
      </c>
      <c r="I283" s="265"/>
      <c r="J283" s="266">
        <f>ROUND(I283*H283,2)</f>
        <v>0</v>
      </c>
      <c r="K283" s="267"/>
      <c r="L283" s="73"/>
      <c r="M283" s="268" t="s">
        <v>1</v>
      </c>
      <c r="N283" s="233" t="s">
        <v>43</v>
      </c>
      <c r="P283" s="269">
        <f>O283*H283</f>
        <v>0</v>
      </c>
      <c r="Q283" s="269">
        <v>0</v>
      </c>
      <c r="R283" s="269">
        <f>Q283*H283</f>
        <v>0</v>
      </c>
      <c r="S283" s="269">
        <v>0</v>
      </c>
      <c r="T283" s="270">
        <f>S283*H283</f>
        <v>0</v>
      </c>
      <c r="AR283" s="271" t="s">
        <v>1003</v>
      </c>
      <c r="AT283" s="271" t="s">
        <v>368</v>
      </c>
      <c r="AU283" s="271" t="s">
        <v>84</v>
      </c>
      <c r="AY283" s="53" t="s">
        <v>366</v>
      </c>
      <c r="BE283" s="179">
        <f>IF(N283="základná",J283,0)</f>
        <v>0</v>
      </c>
      <c r="BF283" s="179">
        <f>IF(N283="znížená",J283,0)</f>
        <v>0</v>
      </c>
      <c r="BG283" s="179">
        <f>IF(N283="zákl. prenesená",J283,0)</f>
        <v>0</v>
      </c>
      <c r="BH283" s="179">
        <f>IF(N283="zníž. prenesená",J283,0)</f>
        <v>0</v>
      </c>
      <c r="BI283" s="179">
        <f>IF(N283="nulová",J283,0)</f>
        <v>0</v>
      </c>
      <c r="BJ283" s="53" t="s">
        <v>90</v>
      </c>
      <c r="BK283" s="179">
        <f>ROUND(I283*H283,2)</f>
        <v>0</v>
      </c>
      <c r="BL283" s="53" t="s">
        <v>1003</v>
      </c>
      <c r="BM283" s="271" t="s">
        <v>3662</v>
      </c>
    </row>
    <row r="284" spans="2:65" s="74" customFormat="1" ht="66.75" customHeight="1">
      <c r="B284" s="73"/>
      <c r="C284" s="300" t="s">
        <v>2447</v>
      </c>
      <c r="D284" s="300" t="s">
        <v>621</v>
      </c>
      <c r="E284" s="301" t="s">
        <v>8791</v>
      </c>
      <c r="F284" s="302" t="s">
        <v>8792</v>
      </c>
      <c r="G284" s="303" t="s">
        <v>630</v>
      </c>
      <c r="H284" s="304">
        <v>20</v>
      </c>
      <c r="I284" s="305"/>
      <c r="J284" s="306">
        <f>ROUND(I284*H284,2)</f>
        <v>0</v>
      </c>
      <c r="K284" s="307"/>
      <c r="L284" s="308"/>
      <c r="M284" s="309" t="s">
        <v>1</v>
      </c>
      <c r="N284" s="310" t="s">
        <v>43</v>
      </c>
      <c r="P284" s="269">
        <f>O284*H284</f>
        <v>0</v>
      </c>
      <c r="Q284" s="269">
        <v>0</v>
      </c>
      <c r="R284" s="269">
        <f>Q284*H284</f>
        <v>0</v>
      </c>
      <c r="S284" s="269">
        <v>0</v>
      </c>
      <c r="T284" s="270">
        <f>S284*H284</f>
        <v>0</v>
      </c>
      <c r="AR284" s="271" t="s">
        <v>3401</v>
      </c>
      <c r="AT284" s="271" t="s">
        <v>621</v>
      </c>
      <c r="AU284" s="271" t="s">
        <v>84</v>
      </c>
      <c r="AY284" s="53" t="s">
        <v>366</v>
      </c>
      <c r="BE284" s="179">
        <f>IF(N284="základná",J284,0)</f>
        <v>0</v>
      </c>
      <c r="BF284" s="179">
        <f>IF(N284="znížená",J284,0)</f>
        <v>0</v>
      </c>
      <c r="BG284" s="179">
        <f>IF(N284="zákl. prenesená",J284,0)</f>
        <v>0</v>
      </c>
      <c r="BH284" s="179">
        <f>IF(N284="zníž. prenesená",J284,0)</f>
        <v>0</v>
      </c>
      <c r="BI284" s="179">
        <f>IF(N284="nulová",J284,0)</f>
        <v>0</v>
      </c>
      <c r="BJ284" s="53" t="s">
        <v>90</v>
      </c>
      <c r="BK284" s="179">
        <f>ROUND(I284*H284,2)</f>
        <v>0</v>
      </c>
      <c r="BL284" s="53" t="s">
        <v>1003</v>
      </c>
      <c r="BM284" s="271" t="s">
        <v>3673</v>
      </c>
    </row>
    <row r="285" spans="2:65" s="280" customFormat="1">
      <c r="B285" s="279"/>
      <c r="D285" s="274" t="s">
        <v>373</v>
      </c>
      <c r="E285" s="281" t="s">
        <v>1</v>
      </c>
      <c r="F285" s="282" t="s">
        <v>7</v>
      </c>
      <c r="H285" s="283">
        <v>20</v>
      </c>
      <c r="L285" s="279"/>
      <c r="M285" s="284"/>
      <c r="T285" s="285"/>
      <c r="AT285" s="281" t="s">
        <v>373</v>
      </c>
      <c r="AU285" s="281" t="s">
        <v>84</v>
      </c>
      <c r="AV285" s="280" t="s">
        <v>90</v>
      </c>
      <c r="AW285" s="280" t="s">
        <v>31</v>
      </c>
      <c r="AX285" s="280" t="s">
        <v>84</v>
      </c>
      <c r="AY285" s="281" t="s">
        <v>366</v>
      </c>
    </row>
    <row r="286" spans="2:65" s="273" customFormat="1">
      <c r="B286" s="272"/>
      <c r="D286" s="274" t="s">
        <v>373</v>
      </c>
      <c r="E286" s="275" t="s">
        <v>1</v>
      </c>
      <c r="F286" s="276" t="s">
        <v>8793</v>
      </c>
      <c r="H286" s="275" t="s">
        <v>1</v>
      </c>
      <c r="L286" s="272"/>
      <c r="M286" s="277"/>
      <c r="T286" s="278"/>
      <c r="AT286" s="275" t="s">
        <v>373</v>
      </c>
      <c r="AU286" s="275" t="s">
        <v>84</v>
      </c>
      <c r="AV286" s="273" t="s">
        <v>84</v>
      </c>
      <c r="AW286" s="273" t="s">
        <v>31</v>
      </c>
      <c r="AX286" s="273" t="s">
        <v>77</v>
      </c>
      <c r="AY286" s="275" t="s">
        <v>366</v>
      </c>
    </row>
    <row r="287" spans="2:65" s="74" customFormat="1" ht="37.9" customHeight="1">
      <c r="B287" s="73"/>
      <c r="C287" s="260" t="s">
        <v>2451</v>
      </c>
      <c r="D287" s="260" t="s">
        <v>368</v>
      </c>
      <c r="E287" s="261" t="s">
        <v>8794</v>
      </c>
      <c r="F287" s="262" t="s">
        <v>8795</v>
      </c>
      <c r="G287" s="263" t="s">
        <v>630</v>
      </c>
      <c r="H287" s="264">
        <v>5</v>
      </c>
      <c r="I287" s="265"/>
      <c r="J287" s="266">
        <f>ROUND(I287*H287,2)</f>
        <v>0</v>
      </c>
      <c r="K287" s="267"/>
      <c r="L287" s="73"/>
      <c r="M287" s="268" t="s">
        <v>1</v>
      </c>
      <c r="N287" s="233" t="s">
        <v>43</v>
      </c>
      <c r="P287" s="269">
        <f>O287*H287</f>
        <v>0</v>
      </c>
      <c r="Q287" s="269">
        <v>0</v>
      </c>
      <c r="R287" s="269">
        <f>Q287*H287</f>
        <v>0</v>
      </c>
      <c r="S287" s="269">
        <v>0</v>
      </c>
      <c r="T287" s="270">
        <f>S287*H287</f>
        <v>0</v>
      </c>
      <c r="AR287" s="271" t="s">
        <v>1003</v>
      </c>
      <c r="AT287" s="271" t="s">
        <v>368</v>
      </c>
      <c r="AU287" s="271" t="s">
        <v>84</v>
      </c>
      <c r="AY287" s="53" t="s">
        <v>366</v>
      </c>
      <c r="BE287" s="179">
        <f>IF(N287="základná",J287,0)</f>
        <v>0</v>
      </c>
      <c r="BF287" s="179">
        <f>IF(N287="znížená",J287,0)</f>
        <v>0</v>
      </c>
      <c r="BG287" s="179">
        <f>IF(N287="zákl. prenesená",J287,0)</f>
        <v>0</v>
      </c>
      <c r="BH287" s="179">
        <f>IF(N287="zníž. prenesená",J287,0)</f>
        <v>0</v>
      </c>
      <c r="BI287" s="179">
        <f>IF(N287="nulová",J287,0)</f>
        <v>0</v>
      </c>
      <c r="BJ287" s="53" t="s">
        <v>90</v>
      </c>
      <c r="BK287" s="179">
        <f>ROUND(I287*H287,2)</f>
        <v>0</v>
      </c>
      <c r="BL287" s="53" t="s">
        <v>1003</v>
      </c>
      <c r="BM287" s="271" t="s">
        <v>3687</v>
      </c>
    </row>
    <row r="288" spans="2:65" s="74" customFormat="1" ht="66.75" customHeight="1">
      <c r="B288" s="73"/>
      <c r="C288" s="300" t="s">
        <v>2455</v>
      </c>
      <c r="D288" s="300" t="s">
        <v>621</v>
      </c>
      <c r="E288" s="301" t="s">
        <v>8796</v>
      </c>
      <c r="F288" s="302" t="s">
        <v>8797</v>
      </c>
      <c r="G288" s="303" t="s">
        <v>630</v>
      </c>
      <c r="H288" s="304">
        <v>5</v>
      </c>
      <c r="I288" s="305"/>
      <c r="J288" s="306">
        <f>ROUND(I288*H288,2)</f>
        <v>0</v>
      </c>
      <c r="K288" s="307"/>
      <c r="L288" s="308"/>
      <c r="M288" s="309" t="s">
        <v>1</v>
      </c>
      <c r="N288" s="310" t="s">
        <v>43</v>
      </c>
      <c r="P288" s="269">
        <f>O288*H288</f>
        <v>0</v>
      </c>
      <c r="Q288" s="269">
        <v>0</v>
      </c>
      <c r="R288" s="269">
        <f>Q288*H288</f>
        <v>0</v>
      </c>
      <c r="S288" s="269">
        <v>0</v>
      </c>
      <c r="T288" s="270">
        <f>S288*H288</f>
        <v>0</v>
      </c>
      <c r="AR288" s="271" t="s">
        <v>3401</v>
      </c>
      <c r="AT288" s="271" t="s">
        <v>621</v>
      </c>
      <c r="AU288" s="271" t="s">
        <v>84</v>
      </c>
      <c r="AY288" s="53" t="s">
        <v>366</v>
      </c>
      <c r="BE288" s="179">
        <f>IF(N288="základná",J288,0)</f>
        <v>0</v>
      </c>
      <c r="BF288" s="179">
        <f>IF(N288="znížená",J288,0)</f>
        <v>0</v>
      </c>
      <c r="BG288" s="179">
        <f>IF(N288="zákl. prenesená",J288,0)</f>
        <v>0</v>
      </c>
      <c r="BH288" s="179">
        <f>IF(N288="zníž. prenesená",J288,0)</f>
        <v>0</v>
      </c>
      <c r="BI288" s="179">
        <f>IF(N288="nulová",J288,0)</f>
        <v>0</v>
      </c>
      <c r="BJ288" s="53" t="s">
        <v>90</v>
      </c>
      <c r="BK288" s="179">
        <f>ROUND(I288*H288,2)</f>
        <v>0</v>
      </c>
      <c r="BL288" s="53" t="s">
        <v>1003</v>
      </c>
      <c r="BM288" s="271" t="s">
        <v>3698</v>
      </c>
    </row>
    <row r="289" spans="2:65" s="280" customFormat="1">
      <c r="B289" s="279"/>
      <c r="D289" s="274" t="s">
        <v>373</v>
      </c>
      <c r="E289" s="281" t="s">
        <v>1</v>
      </c>
      <c r="F289" s="282" t="s">
        <v>399</v>
      </c>
      <c r="H289" s="283">
        <v>5</v>
      </c>
      <c r="L289" s="279"/>
      <c r="M289" s="284"/>
      <c r="T289" s="285"/>
      <c r="AT289" s="281" t="s">
        <v>373</v>
      </c>
      <c r="AU289" s="281" t="s">
        <v>84</v>
      </c>
      <c r="AV289" s="280" t="s">
        <v>90</v>
      </c>
      <c r="AW289" s="280" t="s">
        <v>31</v>
      </c>
      <c r="AX289" s="280" t="s">
        <v>84</v>
      </c>
      <c r="AY289" s="281" t="s">
        <v>366</v>
      </c>
    </row>
    <row r="290" spans="2:65" s="273" customFormat="1">
      <c r="B290" s="272"/>
      <c r="D290" s="274" t="s">
        <v>373</v>
      </c>
      <c r="E290" s="275" t="s">
        <v>1</v>
      </c>
      <c r="F290" s="276" t="s">
        <v>8798</v>
      </c>
      <c r="H290" s="275" t="s">
        <v>1</v>
      </c>
      <c r="L290" s="272"/>
      <c r="M290" s="277"/>
      <c r="T290" s="278"/>
      <c r="AT290" s="275" t="s">
        <v>373</v>
      </c>
      <c r="AU290" s="275" t="s">
        <v>84</v>
      </c>
      <c r="AV290" s="273" t="s">
        <v>84</v>
      </c>
      <c r="AW290" s="273" t="s">
        <v>31</v>
      </c>
      <c r="AX290" s="273" t="s">
        <v>77</v>
      </c>
      <c r="AY290" s="275" t="s">
        <v>366</v>
      </c>
    </row>
    <row r="291" spans="2:65" s="74" customFormat="1" ht="44.25" customHeight="1">
      <c r="B291" s="73"/>
      <c r="C291" s="260" t="s">
        <v>2459</v>
      </c>
      <c r="D291" s="260" t="s">
        <v>368</v>
      </c>
      <c r="E291" s="261" t="s">
        <v>8799</v>
      </c>
      <c r="F291" s="262" t="s">
        <v>8800</v>
      </c>
      <c r="G291" s="263" t="s">
        <v>630</v>
      </c>
      <c r="H291" s="264">
        <v>32</v>
      </c>
      <c r="I291" s="265"/>
      <c r="J291" s="266">
        <f>ROUND(I291*H291,2)</f>
        <v>0</v>
      </c>
      <c r="K291" s="267"/>
      <c r="L291" s="73"/>
      <c r="M291" s="268" t="s">
        <v>1</v>
      </c>
      <c r="N291" s="233" t="s">
        <v>43</v>
      </c>
      <c r="P291" s="269">
        <f>O291*H291</f>
        <v>0</v>
      </c>
      <c r="Q291" s="269">
        <v>0</v>
      </c>
      <c r="R291" s="269">
        <f>Q291*H291</f>
        <v>0</v>
      </c>
      <c r="S291" s="269">
        <v>0</v>
      </c>
      <c r="T291" s="270">
        <f>S291*H291</f>
        <v>0</v>
      </c>
      <c r="AR291" s="271" t="s">
        <v>1003</v>
      </c>
      <c r="AT291" s="271" t="s">
        <v>368</v>
      </c>
      <c r="AU291" s="271" t="s">
        <v>84</v>
      </c>
      <c r="AY291" s="53" t="s">
        <v>366</v>
      </c>
      <c r="BE291" s="179">
        <f>IF(N291="základná",J291,0)</f>
        <v>0</v>
      </c>
      <c r="BF291" s="179">
        <f>IF(N291="znížená",J291,0)</f>
        <v>0</v>
      </c>
      <c r="BG291" s="179">
        <f>IF(N291="zákl. prenesená",J291,0)</f>
        <v>0</v>
      </c>
      <c r="BH291" s="179">
        <f>IF(N291="zníž. prenesená",J291,0)</f>
        <v>0</v>
      </c>
      <c r="BI291" s="179">
        <f>IF(N291="nulová",J291,0)</f>
        <v>0</v>
      </c>
      <c r="BJ291" s="53" t="s">
        <v>90</v>
      </c>
      <c r="BK291" s="179">
        <f>ROUND(I291*H291,2)</f>
        <v>0</v>
      </c>
      <c r="BL291" s="53" t="s">
        <v>1003</v>
      </c>
      <c r="BM291" s="271" t="s">
        <v>3708</v>
      </c>
    </row>
    <row r="292" spans="2:65" s="74" customFormat="1" ht="66.75" customHeight="1">
      <c r="B292" s="73"/>
      <c r="C292" s="300" t="s">
        <v>2463</v>
      </c>
      <c r="D292" s="300" t="s">
        <v>621</v>
      </c>
      <c r="E292" s="301" t="s">
        <v>8801</v>
      </c>
      <c r="F292" s="302" t="s">
        <v>8802</v>
      </c>
      <c r="G292" s="303" t="s">
        <v>630</v>
      </c>
      <c r="H292" s="304">
        <v>32</v>
      </c>
      <c r="I292" s="305"/>
      <c r="J292" s="306">
        <f>ROUND(I292*H292,2)</f>
        <v>0</v>
      </c>
      <c r="K292" s="307"/>
      <c r="L292" s="308"/>
      <c r="M292" s="309" t="s">
        <v>1</v>
      </c>
      <c r="N292" s="310" t="s">
        <v>43</v>
      </c>
      <c r="P292" s="269">
        <f>O292*H292</f>
        <v>0</v>
      </c>
      <c r="Q292" s="269">
        <v>0</v>
      </c>
      <c r="R292" s="269">
        <f>Q292*H292</f>
        <v>0</v>
      </c>
      <c r="S292" s="269">
        <v>0</v>
      </c>
      <c r="T292" s="270">
        <f>S292*H292</f>
        <v>0</v>
      </c>
      <c r="AR292" s="271" t="s">
        <v>3401</v>
      </c>
      <c r="AT292" s="271" t="s">
        <v>621</v>
      </c>
      <c r="AU292" s="271" t="s">
        <v>84</v>
      </c>
      <c r="AY292" s="53" t="s">
        <v>366</v>
      </c>
      <c r="BE292" s="179">
        <f>IF(N292="základná",J292,0)</f>
        <v>0</v>
      </c>
      <c r="BF292" s="179">
        <f>IF(N292="znížená",J292,0)</f>
        <v>0</v>
      </c>
      <c r="BG292" s="179">
        <f>IF(N292="zákl. prenesená",J292,0)</f>
        <v>0</v>
      </c>
      <c r="BH292" s="179">
        <f>IF(N292="zníž. prenesená",J292,0)</f>
        <v>0</v>
      </c>
      <c r="BI292" s="179">
        <f>IF(N292="nulová",J292,0)</f>
        <v>0</v>
      </c>
      <c r="BJ292" s="53" t="s">
        <v>90</v>
      </c>
      <c r="BK292" s="179">
        <f>ROUND(I292*H292,2)</f>
        <v>0</v>
      </c>
      <c r="BL292" s="53" t="s">
        <v>1003</v>
      </c>
      <c r="BM292" s="271" t="s">
        <v>3717</v>
      </c>
    </row>
    <row r="293" spans="2:65" s="280" customFormat="1">
      <c r="B293" s="279"/>
      <c r="D293" s="274" t="s">
        <v>373</v>
      </c>
      <c r="E293" s="281" t="s">
        <v>1</v>
      </c>
      <c r="F293" s="282" t="s">
        <v>608</v>
      </c>
      <c r="H293" s="283">
        <v>32</v>
      </c>
      <c r="L293" s="279"/>
      <c r="M293" s="284"/>
      <c r="T293" s="285"/>
      <c r="AT293" s="281" t="s">
        <v>373</v>
      </c>
      <c r="AU293" s="281" t="s">
        <v>84</v>
      </c>
      <c r="AV293" s="280" t="s">
        <v>90</v>
      </c>
      <c r="AW293" s="280" t="s">
        <v>31</v>
      </c>
      <c r="AX293" s="280" t="s">
        <v>84</v>
      </c>
      <c r="AY293" s="281" t="s">
        <v>366</v>
      </c>
    </row>
    <row r="294" spans="2:65" s="273" customFormat="1">
      <c r="B294" s="272"/>
      <c r="D294" s="274" t="s">
        <v>373</v>
      </c>
      <c r="E294" s="275" t="s">
        <v>1</v>
      </c>
      <c r="F294" s="276" t="s">
        <v>8803</v>
      </c>
      <c r="H294" s="275" t="s">
        <v>1</v>
      </c>
      <c r="L294" s="272"/>
      <c r="M294" s="277"/>
      <c r="T294" s="278"/>
      <c r="AT294" s="275" t="s">
        <v>373</v>
      </c>
      <c r="AU294" s="275" t="s">
        <v>84</v>
      </c>
      <c r="AV294" s="273" t="s">
        <v>84</v>
      </c>
      <c r="AW294" s="273" t="s">
        <v>31</v>
      </c>
      <c r="AX294" s="273" t="s">
        <v>77</v>
      </c>
      <c r="AY294" s="275" t="s">
        <v>366</v>
      </c>
    </row>
    <row r="295" spans="2:65" s="74" customFormat="1" ht="49.15" customHeight="1">
      <c r="B295" s="73"/>
      <c r="C295" s="260" t="s">
        <v>2469</v>
      </c>
      <c r="D295" s="260" t="s">
        <v>368</v>
      </c>
      <c r="E295" s="261" t="s">
        <v>8804</v>
      </c>
      <c r="F295" s="262" t="s">
        <v>8805</v>
      </c>
      <c r="G295" s="263" t="s">
        <v>630</v>
      </c>
      <c r="H295" s="264">
        <v>60</v>
      </c>
      <c r="I295" s="265"/>
      <c r="J295" s="266">
        <f>ROUND(I295*H295,2)</f>
        <v>0</v>
      </c>
      <c r="K295" s="267"/>
      <c r="L295" s="73"/>
      <c r="M295" s="268" t="s">
        <v>1</v>
      </c>
      <c r="N295" s="233" t="s">
        <v>43</v>
      </c>
      <c r="P295" s="269">
        <f>O295*H295</f>
        <v>0</v>
      </c>
      <c r="Q295" s="269">
        <v>0</v>
      </c>
      <c r="R295" s="269">
        <f>Q295*H295</f>
        <v>0</v>
      </c>
      <c r="S295" s="269">
        <v>0</v>
      </c>
      <c r="T295" s="270">
        <f>S295*H295</f>
        <v>0</v>
      </c>
      <c r="AR295" s="271" t="s">
        <v>1003</v>
      </c>
      <c r="AT295" s="271" t="s">
        <v>368</v>
      </c>
      <c r="AU295" s="271" t="s">
        <v>84</v>
      </c>
      <c r="AY295" s="53" t="s">
        <v>366</v>
      </c>
      <c r="BE295" s="179">
        <f>IF(N295="základná",J295,0)</f>
        <v>0</v>
      </c>
      <c r="BF295" s="179">
        <f>IF(N295="znížená",J295,0)</f>
        <v>0</v>
      </c>
      <c r="BG295" s="179">
        <f>IF(N295="zákl. prenesená",J295,0)</f>
        <v>0</v>
      </c>
      <c r="BH295" s="179">
        <f>IF(N295="zníž. prenesená",J295,0)</f>
        <v>0</v>
      </c>
      <c r="BI295" s="179">
        <f>IF(N295="nulová",J295,0)</f>
        <v>0</v>
      </c>
      <c r="BJ295" s="53" t="s">
        <v>90</v>
      </c>
      <c r="BK295" s="179">
        <f>ROUND(I295*H295,2)</f>
        <v>0</v>
      </c>
      <c r="BL295" s="53" t="s">
        <v>1003</v>
      </c>
      <c r="BM295" s="271" t="s">
        <v>3732</v>
      </c>
    </row>
    <row r="296" spans="2:65" s="74" customFormat="1" ht="76.349999999999994" customHeight="1">
      <c r="B296" s="73"/>
      <c r="C296" s="300" t="s">
        <v>2474</v>
      </c>
      <c r="D296" s="300" t="s">
        <v>621</v>
      </c>
      <c r="E296" s="301" t="s">
        <v>8806</v>
      </c>
      <c r="F296" s="302" t="s">
        <v>8807</v>
      </c>
      <c r="G296" s="303" t="s">
        <v>630</v>
      </c>
      <c r="H296" s="304">
        <v>60</v>
      </c>
      <c r="I296" s="305"/>
      <c r="J296" s="306">
        <f>ROUND(I296*H296,2)</f>
        <v>0</v>
      </c>
      <c r="K296" s="307"/>
      <c r="L296" s="308"/>
      <c r="M296" s="309" t="s">
        <v>1</v>
      </c>
      <c r="N296" s="310" t="s">
        <v>43</v>
      </c>
      <c r="P296" s="269">
        <f>O296*H296</f>
        <v>0</v>
      </c>
      <c r="Q296" s="269">
        <v>0</v>
      </c>
      <c r="R296" s="269">
        <f>Q296*H296</f>
        <v>0</v>
      </c>
      <c r="S296" s="269">
        <v>0</v>
      </c>
      <c r="T296" s="270">
        <f>S296*H296</f>
        <v>0</v>
      </c>
      <c r="AR296" s="271" t="s">
        <v>3401</v>
      </c>
      <c r="AT296" s="271" t="s">
        <v>621</v>
      </c>
      <c r="AU296" s="271" t="s">
        <v>84</v>
      </c>
      <c r="AY296" s="53" t="s">
        <v>366</v>
      </c>
      <c r="BE296" s="179">
        <f>IF(N296="základná",J296,0)</f>
        <v>0</v>
      </c>
      <c r="BF296" s="179">
        <f>IF(N296="znížená",J296,0)</f>
        <v>0</v>
      </c>
      <c r="BG296" s="179">
        <f>IF(N296="zákl. prenesená",J296,0)</f>
        <v>0</v>
      </c>
      <c r="BH296" s="179">
        <f>IF(N296="zníž. prenesená",J296,0)</f>
        <v>0</v>
      </c>
      <c r="BI296" s="179">
        <f>IF(N296="nulová",J296,0)</f>
        <v>0</v>
      </c>
      <c r="BJ296" s="53" t="s">
        <v>90</v>
      </c>
      <c r="BK296" s="179">
        <f>ROUND(I296*H296,2)</f>
        <v>0</v>
      </c>
      <c r="BL296" s="53" t="s">
        <v>1003</v>
      </c>
      <c r="BM296" s="271" t="s">
        <v>3752</v>
      </c>
    </row>
    <row r="297" spans="2:65" s="280" customFormat="1">
      <c r="B297" s="279"/>
      <c r="D297" s="274" t="s">
        <v>373</v>
      </c>
      <c r="E297" s="281" t="s">
        <v>1</v>
      </c>
      <c r="F297" s="282" t="s">
        <v>937</v>
      </c>
      <c r="H297" s="283">
        <v>60</v>
      </c>
      <c r="L297" s="279"/>
      <c r="M297" s="284"/>
      <c r="T297" s="285"/>
      <c r="AT297" s="281" t="s">
        <v>373</v>
      </c>
      <c r="AU297" s="281" t="s">
        <v>84</v>
      </c>
      <c r="AV297" s="280" t="s">
        <v>90</v>
      </c>
      <c r="AW297" s="280" t="s">
        <v>31</v>
      </c>
      <c r="AX297" s="280" t="s">
        <v>84</v>
      </c>
      <c r="AY297" s="281" t="s">
        <v>366</v>
      </c>
    </row>
    <row r="298" spans="2:65" s="273" customFormat="1">
      <c r="B298" s="272"/>
      <c r="D298" s="274" t="s">
        <v>373</v>
      </c>
      <c r="E298" s="275" t="s">
        <v>1</v>
      </c>
      <c r="F298" s="276" t="s">
        <v>8808</v>
      </c>
      <c r="H298" s="275" t="s">
        <v>1</v>
      </c>
      <c r="L298" s="272"/>
      <c r="M298" s="277"/>
      <c r="T298" s="278"/>
      <c r="AT298" s="275" t="s">
        <v>373</v>
      </c>
      <c r="AU298" s="275" t="s">
        <v>84</v>
      </c>
      <c r="AV298" s="273" t="s">
        <v>84</v>
      </c>
      <c r="AW298" s="273" t="s">
        <v>31</v>
      </c>
      <c r="AX298" s="273" t="s">
        <v>77</v>
      </c>
      <c r="AY298" s="275" t="s">
        <v>366</v>
      </c>
    </row>
    <row r="299" spans="2:65" s="74" customFormat="1" ht="49.15" customHeight="1">
      <c r="B299" s="73"/>
      <c r="C299" s="260" t="s">
        <v>2479</v>
      </c>
      <c r="D299" s="260" t="s">
        <v>368</v>
      </c>
      <c r="E299" s="261" t="s">
        <v>8809</v>
      </c>
      <c r="F299" s="262" t="s">
        <v>8810</v>
      </c>
      <c r="G299" s="263" t="s">
        <v>630</v>
      </c>
      <c r="H299" s="264">
        <v>35</v>
      </c>
      <c r="I299" s="265"/>
      <c r="J299" s="266">
        <f>ROUND(I299*H299,2)</f>
        <v>0</v>
      </c>
      <c r="K299" s="267"/>
      <c r="L299" s="73"/>
      <c r="M299" s="268" t="s">
        <v>1</v>
      </c>
      <c r="N299" s="233" t="s">
        <v>43</v>
      </c>
      <c r="P299" s="269">
        <f>O299*H299</f>
        <v>0</v>
      </c>
      <c r="Q299" s="269">
        <v>0</v>
      </c>
      <c r="R299" s="269">
        <f>Q299*H299</f>
        <v>0</v>
      </c>
      <c r="S299" s="269">
        <v>0</v>
      </c>
      <c r="T299" s="270">
        <f>S299*H299</f>
        <v>0</v>
      </c>
      <c r="AR299" s="271" t="s">
        <v>1003</v>
      </c>
      <c r="AT299" s="271" t="s">
        <v>368</v>
      </c>
      <c r="AU299" s="271" t="s">
        <v>84</v>
      </c>
      <c r="AY299" s="53" t="s">
        <v>366</v>
      </c>
      <c r="BE299" s="179">
        <f>IF(N299="základná",J299,0)</f>
        <v>0</v>
      </c>
      <c r="BF299" s="179">
        <f>IF(N299="znížená",J299,0)</f>
        <v>0</v>
      </c>
      <c r="BG299" s="179">
        <f>IF(N299="zákl. prenesená",J299,0)</f>
        <v>0</v>
      </c>
      <c r="BH299" s="179">
        <f>IF(N299="zníž. prenesená",J299,0)</f>
        <v>0</v>
      </c>
      <c r="BI299" s="179">
        <f>IF(N299="nulová",J299,0)</f>
        <v>0</v>
      </c>
      <c r="BJ299" s="53" t="s">
        <v>90</v>
      </c>
      <c r="BK299" s="179">
        <f>ROUND(I299*H299,2)</f>
        <v>0</v>
      </c>
      <c r="BL299" s="53" t="s">
        <v>1003</v>
      </c>
      <c r="BM299" s="271" t="s">
        <v>3775</v>
      </c>
    </row>
    <row r="300" spans="2:65" s="74" customFormat="1" ht="66.75" customHeight="1">
      <c r="B300" s="73"/>
      <c r="C300" s="300" t="s">
        <v>2484</v>
      </c>
      <c r="D300" s="300" t="s">
        <v>621</v>
      </c>
      <c r="E300" s="301" t="s">
        <v>8811</v>
      </c>
      <c r="F300" s="302" t="s">
        <v>8812</v>
      </c>
      <c r="G300" s="303" t="s">
        <v>630</v>
      </c>
      <c r="H300" s="304">
        <v>35</v>
      </c>
      <c r="I300" s="305"/>
      <c r="J300" s="306">
        <f>ROUND(I300*H300,2)</f>
        <v>0</v>
      </c>
      <c r="K300" s="307"/>
      <c r="L300" s="308"/>
      <c r="M300" s="309" t="s">
        <v>1</v>
      </c>
      <c r="N300" s="310" t="s">
        <v>43</v>
      </c>
      <c r="P300" s="269">
        <f>O300*H300</f>
        <v>0</v>
      </c>
      <c r="Q300" s="269">
        <v>0</v>
      </c>
      <c r="R300" s="269">
        <f>Q300*H300</f>
        <v>0</v>
      </c>
      <c r="S300" s="269">
        <v>0</v>
      </c>
      <c r="T300" s="270">
        <f>S300*H300</f>
        <v>0</v>
      </c>
      <c r="AR300" s="271" t="s">
        <v>3401</v>
      </c>
      <c r="AT300" s="271" t="s">
        <v>621</v>
      </c>
      <c r="AU300" s="271" t="s">
        <v>84</v>
      </c>
      <c r="AY300" s="53" t="s">
        <v>366</v>
      </c>
      <c r="BE300" s="179">
        <f>IF(N300="základná",J300,0)</f>
        <v>0</v>
      </c>
      <c r="BF300" s="179">
        <f>IF(N300="znížená",J300,0)</f>
        <v>0</v>
      </c>
      <c r="BG300" s="179">
        <f>IF(N300="zákl. prenesená",J300,0)</f>
        <v>0</v>
      </c>
      <c r="BH300" s="179">
        <f>IF(N300="zníž. prenesená",J300,0)</f>
        <v>0</v>
      </c>
      <c r="BI300" s="179">
        <f>IF(N300="nulová",J300,0)</f>
        <v>0</v>
      </c>
      <c r="BJ300" s="53" t="s">
        <v>90</v>
      </c>
      <c r="BK300" s="179">
        <f>ROUND(I300*H300,2)</f>
        <v>0</v>
      </c>
      <c r="BL300" s="53" t="s">
        <v>1003</v>
      </c>
      <c r="BM300" s="271" t="s">
        <v>3792</v>
      </c>
    </row>
    <row r="301" spans="2:65" s="280" customFormat="1">
      <c r="B301" s="279"/>
      <c r="D301" s="274" t="s">
        <v>373</v>
      </c>
      <c r="E301" s="281" t="s">
        <v>1</v>
      </c>
      <c r="F301" s="282" t="s">
        <v>627</v>
      </c>
      <c r="H301" s="283">
        <v>35</v>
      </c>
      <c r="L301" s="279"/>
      <c r="M301" s="284"/>
      <c r="T301" s="285"/>
      <c r="AT301" s="281" t="s">
        <v>373</v>
      </c>
      <c r="AU301" s="281" t="s">
        <v>84</v>
      </c>
      <c r="AV301" s="280" t="s">
        <v>90</v>
      </c>
      <c r="AW301" s="280" t="s">
        <v>31</v>
      </c>
      <c r="AX301" s="280" t="s">
        <v>84</v>
      </c>
      <c r="AY301" s="281" t="s">
        <v>366</v>
      </c>
    </row>
    <row r="302" spans="2:65" s="273" customFormat="1" ht="33.75">
      <c r="B302" s="272"/>
      <c r="D302" s="274" t="s">
        <v>373</v>
      </c>
      <c r="E302" s="275" t="s">
        <v>1</v>
      </c>
      <c r="F302" s="276" t="s">
        <v>8813</v>
      </c>
      <c r="H302" s="275" t="s">
        <v>1</v>
      </c>
      <c r="L302" s="272"/>
      <c r="M302" s="277"/>
      <c r="T302" s="278"/>
      <c r="AT302" s="275" t="s">
        <v>373</v>
      </c>
      <c r="AU302" s="275" t="s">
        <v>84</v>
      </c>
      <c r="AV302" s="273" t="s">
        <v>84</v>
      </c>
      <c r="AW302" s="273" t="s">
        <v>31</v>
      </c>
      <c r="AX302" s="273" t="s">
        <v>77</v>
      </c>
      <c r="AY302" s="275" t="s">
        <v>366</v>
      </c>
    </row>
    <row r="303" spans="2:65" s="273" customFormat="1" ht="22.5">
      <c r="B303" s="272"/>
      <c r="D303" s="274" t="s">
        <v>373</v>
      </c>
      <c r="E303" s="275" t="s">
        <v>1</v>
      </c>
      <c r="F303" s="276" t="s">
        <v>8814</v>
      </c>
      <c r="H303" s="275" t="s">
        <v>1</v>
      </c>
      <c r="L303" s="272"/>
      <c r="M303" s="277"/>
      <c r="T303" s="278"/>
      <c r="AT303" s="275" t="s">
        <v>373</v>
      </c>
      <c r="AU303" s="275" t="s">
        <v>84</v>
      </c>
      <c r="AV303" s="273" t="s">
        <v>84</v>
      </c>
      <c r="AW303" s="273" t="s">
        <v>31</v>
      </c>
      <c r="AX303" s="273" t="s">
        <v>77</v>
      </c>
      <c r="AY303" s="275" t="s">
        <v>366</v>
      </c>
    </row>
    <row r="304" spans="2:65" s="273" customFormat="1" ht="22.5">
      <c r="B304" s="272"/>
      <c r="D304" s="274" t="s">
        <v>373</v>
      </c>
      <c r="E304" s="275" t="s">
        <v>1</v>
      </c>
      <c r="F304" s="276" t="s">
        <v>8815</v>
      </c>
      <c r="H304" s="275" t="s">
        <v>1</v>
      </c>
      <c r="L304" s="272"/>
      <c r="M304" s="277"/>
      <c r="T304" s="278"/>
      <c r="AT304" s="275" t="s">
        <v>373</v>
      </c>
      <c r="AU304" s="275" t="s">
        <v>84</v>
      </c>
      <c r="AV304" s="273" t="s">
        <v>84</v>
      </c>
      <c r="AW304" s="273" t="s">
        <v>31</v>
      </c>
      <c r="AX304" s="273" t="s">
        <v>77</v>
      </c>
      <c r="AY304" s="275" t="s">
        <v>366</v>
      </c>
    </row>
    <row r="305" spans="2:65" s="74" customFormat="1" ht="49.15" customHeight="1">
      <c r="B305" s="73"/>
      <c r="C305" s="260" t="s">
        <v>2489</v>
      </c>
      <c r="D305" s="260" t="s">
        <v>368</v>
      </c>
      <c r="E305" s="261" t="s">
        <v>8816</v>
      </c>
      <c r="F305" s="262" t="s">
        <v>8817</v>
      </c>
      <c r="G305" s="263" t="s">
        <v>630</v>
      </c>
      <c r="H305" s="264">
        <v>57</v>
      </c>
      <c r="I305" s="265"/>
      <c r="J305" s="266">
        <f>ROUND(I305*H305,2)</f>
        <v>0</v>
      </c>
      <c r="K305" s="267"/>
      <c r="L305" s="73"/>
      <c r="M305" s="268" t="s">
        <v>1</v>
      </c>
      <c r="N305" s="233" t="s">
        <v>43</v>
      </c>
      <c r="P305" s="269">
        <f>O305*H305</f>
        <v>0</v>
      </c>
      <c r="Q305" s="269">
        <v>0</v>
      </c>
      <c r="R305" s="269">
        <f>Q305*H305</f>
        <v>0</v>
      </c>
      <c r="S305" s="269">
        <v>0</v>
      </c>
      <c r="T305" s="270">
        <f>S305*H305</f>
        <v>0</v>
      </c>
      <c r="AR305" s="271" t="s">
        <v>1003</v>
      </c>
      <c r="AT305" s="271" t="s">
        <v>368</v>
      </c>
      <c r="AU305" s="271" t="s">
        <v>84</v>
      </c>
      <c r="AY305" s="53" t="s">
        <v>366</v>
      </c>
      <c r="BE305" s="179">
        <f>IF(N305="základná",J305,0)</f>
        <v>0</v>
      </c>
      <c r="BF305" s="179">
        <f>IF(N305="znížená",J305,0)</f>
        <v>0</v>
      </c>
      <c r="BG305" s="179">
        <f>IF(N305="zákl. prenesená",J305,0)</f>
        <v>0</v>
      </c>
      <c r="BH305" s="179">
        <f>IF(N305="zníž. prenesená",J305,0)</f>
        <v>0</v>
      </c>
      <c r="BI305" s="179">
        <f>IF(N305="nulová",J305,0)</f>
        <v>0</v>
      </c>
      <c r="BJ305" s="53" t="s">
        <v>90</v>
      </c>
      <c r="BK305" s="179">
        <f>ROUND(I305*H305,2)</f>
        <v>0</v>
      </c>
      <c r="BL305" s="53" t="s">
        <v>1003</v>
      </c>
      <c r="BM305" s="271" t="s">
        <v>3802</v>
      </c>
    </row>
    <row r="306" spans="2:65" s="74" customFormat="1" ht="66.75" customHeight="1">
      <c r="B306" s="73"/>
      <c r="C306" s="300" t="s">
        <v>2493</v>
      </c>
      <c r="D306" s="300" t="s">
        <v>621</v>
      </c>
      <c r="E306" s="301" t="s">
        <v>8818</v>
      </c>
      <c r="F306" s="302" t="s">
        <v>8819</v>
      </c>
      <c r="G306" s="303" t="s">
        <v>630</v>
      </c>
      <c r="H306" s="304">
        <v>57</v>
      </c>
      <c r="I306" s="305"/>
      <c r="J306" s="306">
        <f>ROUND(I306*H306,2)</f>
        <v>0</v>
      </c>
      <c r="K306" s="307"/>
      <c r="L306" s="308"/>
      <c r="M306" s="309" t="s">
        <v>1</v>
      </c>
      <c r="N306" s="310" t="s">
        <v>43</v>
      </c>
      <c r="P306" s="269">
        <f>O306*H306</f>
        <v>0</v>
      </c>
      <c r="Q306" s="269">
        <v>0</v>
      </c>
      <c r="R306" s="269">
        <f>Q306*H306</f>
        <v>0</v>
      </c>
      <c r="S306" s="269">
        <v>0</v>
      </c>
      <c r="T306" s="270">
        <f>S306*H306</f>
        <v>0</v>
      </c>
      <c r="AR306" s="271" t="s">
        <v>3401</v>
      </c>
      <c r="AT306" s="271" t="s">
        <v>621</v>
      </c>
      <c r="AU306" s="271" t="s">
        <v>84</v>
      </c>
      <c r="AY306" s="53" t="s">
        <v>366</v>
      </c>
      <c r="BE306" s="179">
        <f>IF(N306="základná",J306,0)</f>
        <v>0</v>
      </c>
      <c r="BF306" s="179">
        <f>IF(N306="znížená",J306,0)</f>
        <v>0</v>
      </c>
      <c r="BG306" s="179">
        <f>IF(N306="zákl. prenesená",J306,0)</f>
        <v>0</v>
      </c>
      <c r="BH306" s="179">
        <f>IF(N306="zníž. prenesená",J306,0)</f>
        <v>0</v>
      </c>
      <c r="BI306" s="179">
        <f>IF(N306="nulová",J306,0)</f>
        <v>0</v>
      </c>
      <c r="BJ306" s="53" t="s">
        <v>90</v>
      </c>
      <c r="BK306" s="179">
        <f>ROUND(I306*H306,2)</f>
        <v>0</v>
      </c>
      <c r="BL306" s="53" t="s">
        <v>1003</v>
      </c>
      <c r="BM306" s="271" t="s">
        <v>3811</v>
      </c>
    </row>
    <row r="307" spans="2:65" s="280" customFormat="1">
      <c r="B307" s="279"/>
      <c r="D307" s="274" t="s">
        <v>373</v>
      </c>
      <c r="E307" s="281" t="s">
        <v>1</v>
      </c>
      <c r="F307" s="282" t="s">
        <v>919</v>
      </c>
      <c r="H307" s="283">
        <v>57</v>
      </c>
      <c r="L307" s="279"/>
      <c r="M307" s="284"/>
      <c r="T307" s="285"/>
      <c r="AT307" s="281" t="s">
        <v>373</v>
      </c>
      <c r="AU307" s="281" t="s">
        <v>84</v>
      </c>
      <c r="AV307" s="280" t="s">
        <v>90</v>
      </c>
      <c r="AW307" s="280" t="s">
        <v>31</v>
      </c>
      <c r="AX307" s="280" t="s">
        <v>84</v>
      </c>
      <c r="AY307" s="281" t="s">
        <v>366</v>
      </c>
    </row>
    <row r="308" spans="2:65" s="273" customFormat="1" ht="33.75">
      <c r="B308" s="272"/>
      <c r="D308" s="274" t="s">
        <v>373</v>
      </c>
      <c r="E308" s="275" t="s">
        <v>1</v>
      </c>
      <c r="F308" s="276" t="s">
        <v>8820</v>
      </c>
      <c r="H308" s="275" t="s">
        <v>1</v>
      </c>
      <c r="L308" s="272"/>
      <c r="M308" s="277"/>
      <c r="T308" s="278"/>
      <c r="AT308" s="275" t="s">
        <v>373</v>
      </c>
      <c r="AU308" s="275" t="s">
        <v>84</v>
      </c>
      <c r="AV308" s="273" t="s">
        <v>84</v>
      </c>
      <c r="AW308" s="273" t="s">
        <v>31</v>
      </c>
      <c r="AX308" s="273" t="s">
        <v>77</v>
      </c>
      <c r="AY308" s="275" t="s">
        <v>366</v>
      </c>
    </row>
    <row r="309" spans="2:65" s="273" customFormat="1" ht="22.5">
      <c r="B309" s="272"/>
      <c r="D309" s="274" t="s">
        <v>373</v>
      </c>
      <c r="E309" s="275" t="s">
        <v>1</v>
      </c>
      <c r="F309" s="276" t="s">
        <v>8821</v>
      </c>
      <c r="H309" s="275" t="s">
        <v>1</v>
      </c>
      <c r="L309" s="272"/>
      <c r="M309" s="277"/>
      <c r="T309" s="278"/>
      <c r="AT309" s="275" t="s">
        <v>373</v>
      </c>
      <c r="AU309" s="275" t="s">
        <v>84</v>
      </c>
      <c r="AV309" s="273" t="s">
        <v>84</v>
      </c>
      <c r="AW309" s="273" t="s">
        <v>31</v>
      </c>
      <c r="AX309" s="273" t="s">
        <v>77</v>
      </c>
      <c r="AY309" s="275" t="s">
        <v>366</v>
      </c>
    </row>
    <row r="310" spans="2:65" s="273" customFormat="1" ht="22.5">
      <c r="B310" s="272"/>
      <c r="D310" s="274" t="s">
        <v>373</v>
      </c>
      <c r="E310" s="275" t="s">
        <v>1</v>
      </c>
      <c r="F310" s="276" t="s">
        <v>8822</v>
      </c>
      <c r="H310" s="275" t="s">
        <v>1</v>
      </c>
      <c r="L310" s="272"/>
      <c r="M310" s="277"/>
      <c r="T310" s="278"/>
      <c r="AT310" s="275" t="s">
        <v>373</v>
      </c>
      <c r="AU310" s="275" t="s">
        <v>84</v>
      </c>
      <c r="AV310" s="273" t="s">
        <v>84</v>
      </c>
      <c r="AW310" s="273" t="s">
        <v>31</v>
      </c>
      <c r="AX310" s="273" t="s">
        <v>77</v>
      </c>
      <c r="AY310" s="275" t="s">
        <v>366</v>
      </c>
    </row>
    <row r="311" spans="2:65" s="74" customFormat="1" ht="24.2" customHeight="1">
      <c r="B311" s="73"/>
      <c r="C311" s="260" t="s">
        <v>2498</v>
      </c>
      <c r="D311" s="260" t="s">
        <v>368</v>
      </c>
      <c r="E311" s="261" t="s">
        <v>8823</v>
      </c>
      <c r="F311" s="262" t="s">
        <v>8824</v>
      </c>
      <c r="G311" s="263" t="s">
        <v>630</v>
      </c>
      <c r="H311" s="264">
        <v>7</v>
      </c>
      <c r="I311" s="265"/>
      <c r="J311" s="266">
        <f t="shared" ref="J311:J316" si="65">ROUND(I311*H311,2)</f>
        <v>0</v>
      </c>
      <c r="K311" s="267"/>
      <c r="L311" s="73"/>
      <c r="M311" s="268" t="s">
        <v>1</v>
      </c>
      <c r="N311" s="233" t="s">
        <v>43</v>
      </c>
      <c r="P311" s="269">
        <f t="shared" ref="P311:P316" si="66">O311*H311</f>
        <v>0</v>
      </c>
      <c r="Q311" s="269">
        <v>0</v>
      </c>
      <c r="R311" s="269">
        <f t="shared" ref="R311:R316" si="67">Q311*H311</f>
        <v>0</v>
      </c>
      <c r="S311" s="269">
        <v>0</v>
      </c>
      <c r="T311" s="270">
        <f t="shared" ref="T311:T316" si="68">S311*H311</f>
        <v>0</v>
      </c>
      <c r="AR311" s="271" t="s">
        <v>1003</v>
      </c>
      <c r="AT311" s="271" t="s">
        <v>368</v>
      </c>
      <c r="AU311" s="271" t="s">
        <v>84</v>
      </c>
      <c r="AY311" s="53" t="s">
        <v>366</v>
      </c>
      <c r="BE311" s="179">
        <f t="shared" ref="BE311:BE316" si="69">IF(N311="základná",J311,0)</f>
        <v>0</v>
      </c>
      <c r="BF311" s="179">
        <f t="shared" ref="BF311:BF316" si="70">IF(N311="znížená",J311,0)</f>
        <v>0</v>
      </c>
      <c r="BG311" s="179">
        <f t="shared" ref="BG311:BG316" si="71">IF(N311="zákl. prenesená",J311,0)</f>
        <v>0</v>
      </c>
      <c r="BH311" s="179">
        <f t="shared" ref="BH311:BH316" si="72">IF(N311="zníž. prenesená",J311,0)</f>
        <v>0</v>
      </c>
      <c r="BI311" s="179">
        <f t="shared" ref="BI311:BI316" si="73">IF(N311="nulová",J311,0)</f>
        <v>0</v>
      </c>
      <c r="BJ311" s="53" t="s">
        <v>90</v>
      </c>
      <c r="BK311" s="179">
        <f t="shared" ref="BK311:BK316" si="74">ROUND(I311*H311,2)</f>
        <v>0</v>
      </c>
      <c r="BL311" s="53" t="s">
        <v>1003</v>
      </c>
      <c r="BM311" s="271" t="s">
        <v>3912</v>
      </c>
    </row>
    <row r="312" spans="2:65" s="74" customFormat="1" ht="78" customHeight="1">
      <c r="B312" s="73"/>
      <c r="C312" s="300" t="s">
        <v>2525</v>
      </c>
      <c r="D312" s="300" t="s">
        <v>621</v>
      </c>
      <c r="E312" s="301" t="s">
        <v>8825</v>
      </c>
      <c r="F312" s="302" t="s">
        <v>8826</v>
      </c>
      <c r="G312" s="303" t="s">
        <v>630</v>
      </c>
      <c r="H312" s="304">
        <v>7</v>
      </c>
      <c r="I312" s="305"/>
      <c r="J312" s="306">
        <f t="shared" si="65"/>
        <v>0</v>
      </c>
      <c r="K312" s="307"/>
      <c r="L312" s="308"/>
      <c r="M312" s="309" t="s">
        <v>1</v>
      </c>
      <c r="N312" s="310" t="s">
        <v>43</v>
      </c>
      <c r="P312" s="269">
        <f t="shared" si="66"/>
        <v>0</v>
      </c>
      <c r="Q312" s="269">
        <v>0</v>
      </c>
      <c r="R312" s="269">
        <f t="shared" si="67"/>
        <v>0</v>
      </c>
      <c r="S312" s="269">
        <v>0</v>
      </c>
      <c r="T312" s="270">
        <f t="shared" si="68"/>
        <v>0</v>
      </c>
      <c r="AR312" s="271" t="s">
        <v>3401</v>
      </c>
      <c r="AT312" s="271" t="s">
        <v>621</v>
      </c>
      <c r="AU312" s="271" t="s">
        <v>84</v>
      </c>
      <c r="AY312" s="53" t="s">
        <v>366</v>
      </c>
      <c r="BE312" s="179">
        <f t="shared" si="69"/>
        <v>0</v>
      </c>
      <c r="BF312" s="179">
        <f t="shared" si="70"/>
        <v>0</v>
      </c>
      <c r="BG312" s="179">
        <f t="shared" si="71"/>
        <v>0</v>
      </c>
      <c r="BH312" s="179">
        <f t="shared" si="72"/>
        <v>0</v>
      </c>
      <c r="BI312" s="179">
        <f t="shared" si="73"/>
        <v>0</v>
      </c>
      <c r="BJ312" s="53" t="s">
        <v>90</v>
      </c>
      <c r="BK312" s="179">
        <f t="shared" si="74"/>
        <v>0</v>
      </c>
      <c r="BL312" s="53" t="s">
        <v>1003</v>
      </c>
      <c r="BM312" s="271" t="s">
        <v>3990</v>
      </c>
    </row>
    <row r="313" spans="2:65" s="74" customFormat="1" ht="24.2" customHeight="1">
      <c r="B313" s="73"/>
      <c r="C313" s="260" t="s">
        <v>2533</v>
      </c>
      <c r="D313" s="260" t="s">
        <v>368</v>
      </c>
      <c r="E313" s="261" t="s">
        <v>8827</v>
      </c>
      <c r="F313" s="262" t="s">
        <v>8828</v>
      </c>
      <c r="G313" s="263" t="s">
        <v>630</v>
      </c>
      <c r="H313" s="264">
        <v>66</v>
      </c>
      <c r="I313" s="265"/>
      <c r="J313" s="266">
        <f t="shared" si="65"/>
        <v>0</v>
      </c>
      <c r="K313" s="267"/>
      <c r="L313" s="73"/>
      <c r="M313" s="268" t="s">
        <v>1</v>
      </c>
      <c r="N313" s="233" t="s">
        <v>43</v>
      </c>
      <c r="P313" s="269">
        <f t="shared" si="66"/>
        <v>0</v>
      </c>
      <c r="Q313" s="269">
        <v>0</v>
      </c>
      <c r="R313" s="269">
        <f t="shared" si="67"/>
        <v>0</v>
      </c>
      <c r="S313" s="269">
        <v>0</v>
      </c>
      <c r="T313" s="270">
        <f t="shared" si="68"/>
        <v>0</v>
      </c>
      <c r="AR313" s="271" t="s">
        <v>1003</v>
      </c>
      <c r="AT313" s="271" t="s">
        <v>368</v>
      </c>
      <c r="AU313" s="271" t="s">
        <v>84</v>
      </c>
      <c r="AY313" s="53" t="s">
        <v>366</v>
      </c>
      <c r="BE313" s="179">
        <f t="shared" si="69"/>
        <v>0</v>
      </c>
      <c r="BF313" s="179">
        <f t="shared" si="70"/>
        <v>0</v>
      </c>
      <c r="BG313" s="179">
        <f t="shared" si="71"/>
        <v>0</v>
      </c>
      <c r="BH313" s="179">
        <f t="shared" si="72"/>
        <v>0</v>
      </c>
      <c r="BI313" s="179">
        <f t="shared" si="73"/>
        <v>0</v>
      </c>
      <c r="BJ313" s="53" t="s">
        <v>90</v>
      </c>
      <c r="BK313" s="179">
        <f t="shared" si="74"/>
        <v>0</v>
      </c>
      <c r="BL313" s="53" t="s">
        <v>1003</v>
      </c>
      <c r="BM313" s="271" t="s">
        <v>3998</v>
      </c>
    </row>
    <row r="314" spans="2:65" s="74" customFormat="1" ht="66.75" customHeight="1">
      <c r="B314" s="73"/>
      <c r="C314" s="300" t="s">
        <v>2540</v>
      </c>
      <c r="D314" s="300" t="s">
        <v>621</v>
      </c>
      <c r="E314" s="301" t="s">
        <v>8829</v>
      </c>
      <c r="F314" s="302" t="s">
        <v>8830</v>
      </c>
      <c r="G314" s="303" t="s">
        <v>630</v>
      </c>
      <c r="H314" s="304">
        <v>66</v>
      </c>
      <c r="I314" s="305"/>
      <c r="J314" s="306">
        <f t="shared" si="65"/>
        <v>0</v>
      </c>
      <c r="K314" s="307"/>
      <c r="L314" s="308"/>
      <c r="M314" s="309" t="s">
        <v>1</v>
      </c>
      <c r="N314" s="310" t="s">
        <v>43</v>
      </c>
      <c r="P314" s="269">
        <f t="shared" si="66"/>
        <v>0</v>
      </c>
      <c r="Q314" s="269">
        <v>0</v>
      </c>
      <c r="R314" s="269">
        <f t="shared" si="67"/>
        <v>0</v>
      </c>
      <c r="S314" s="269">
        <v>0</v>
      </c>
      <c r="T314" s="270">
        <f t="shared" si="68"/>
        <v>0</v>
      </c>
      <c r="AR314" s="271" t="s">
        <v>3401</v>
      </c>
      <c r="AT314" s="271" t="s">
        <v>621</v>
      </c>
      <c r="AU314" s="271" t="s">
        <v>84</v>
      </c>
      <c r="AY314" s="53" t="s">
        <v>366</v>
      </c>
      <c r="BE314" s="179">
        <f t="shared" si="69"/>
        <v>0</v>
      </c>
      <c r="BF314" s="179">
        <f t="shared" si="70"/>
        <v>0</v>
      </c>
      <c r="BG314" s="179">
        <f t="shared" si="71"/>
        <v>0</v>
      </c>
      <c r="BH314" s="179">
        <f t="shared" si="72"/>
        <v>0</v>
      </c>
      <c r="BI314" s="179">
        <f t="shared" si="73"/>
        <v>0</v>
      </c>
      <c r="BJ314" s="53" t="s">
        <v>90</v>
      </c>
      <c r="BK314" s="179">
        <f t="shared" si="74"/>
        <v>0</v>
      </c>
      <c r="BL314" s="53" t="s">
        <v>1003</v>
      </c>
      <c r="BM314" s="271" t="s">
        <v>4009</v>
      </c>
    </row>
    <row r="315" spans="2:65" s="74" customFormat="1" ht="33" customHeight="1">
      <c r="B315" s="73"/>
      <c r="C315" s="260" t="s">
        <v>2561</v>
      </c>
      <c r="D315" s="260" t="s">
        <v>368</v>
      </c>
      <c r="E315" s="261" t="s">
        <v>8831</v>
      </c>
      <c r="F315" s="262" t="s">
        <v>8832</v>
      </c>
      <c r="G315" s="263" t="s">
        <v>630</v>
      </c>
      <c r="H315" s="264">
        <v>1</v>
      </c>
      <c r="I315" s="265"/>
      <c r="J315" s="266">
        <f t="shared" si="65"/>
        <v>0</v>
      </c>
      <c r="K315" s="267"/>
      <c r="L315" s="73"/>
      <c r="M315" s="268" t="s">
        <v>1</v>
      </c>
      <c r="N315" s="233" t="s">
        <v>43</v>
      </c>
      <c r="P315" s="269">
        <f t="shared" si="66"/>
        <v>0</v>
      </c>
      <c r="Q315" s="269">
        <v>0</v>
      </c>
      <c r="R315" s="269">
        <f t="shared" si="67"/>
        <v>0</v>
      </c>
      <c r="S315" s="269">
        <v>0</v>
      </c>
      <c r="T315" s="270">
        <f t="shared" si="68"/>
        <v>0</v>
      </c>
      <c r="AR315" s="271" t="s">
        <v>1003</v>
      </c>
      <c r="AT315" s="271" t="s">
        <v>368</v>
      </c>
      <c r="AU315" s="271" t="s">
        <v>84</v>
      </c>
      <c r="AY315" s="53" t="s">
        <v>366</v>
      </c>
      <c r="BE315" s="179">
        <f t="shared" si="69"/>
        <v>0</v>
      </c>
      <c r="BF315" s="179">
        <f t="shared" si="70"/>
        <v>0</v>
      </c>
      <c r="BG315" s="179">
        <f t="shared" si="71"/>
        <v>0</v>
      </c>
      <c r="BH315" s="179">
        <f t="shared" si="72"/>
        <v>0</v>
      </c>
      <c r="BI315" s="179">
        <f t="shared" si="73"/>
        <v>0</v>
      </c>
      <c r="BJ315" s="53" t="s">
        <v>90</v>
      </c>
      <c r="BK315" s="179">
        <f t="shared" si="74"/>
        <v>0</v>
      </c>
      <c r="BL315" s="53" t="s">
        <v>1003</v>
      </c>
      <c r="BM315" s="271" t="s">
        <v>4119</v>
      </c>
    </row>
    <row r="316" spans="2:65" s="74" customFormat="1" ht="66.75" customHeight="1">
      <c r="B316" s="73"/>
      <c r="C316" s="300" t="s">
        <v>2565</v>
      </c>
      <c r="D316" s="300" t="s">
        <v>621</v>
      </c>
      <c r="E316" s="301" t="s">
        <v>8833</v>
      </c>
      <c r="F316" s="302" t="s">
        <v>8834</v>
      </c>
      <c r="G316" s="303" t="s">
        <v>630</v>
      </c>
      <c r="H316" s="304">
        <v>1</v>
      </c>
      <c r="I316" s="305"/>
      <c r="J316" s="306">
        <f t="shared" si="65"/>
        <v>0</v>
      </c>
      <c r="K316" s="307"/>
      <c r="L316" s="308"/>
      <c r="M316" s="309" t="s">
        <v>1</v>
      </c>
      <c r="N316" s="310" t="s">
        <v>43</v>
      </c>
      <c r="P316" s="269">
        <f t="shared" si="66"/>
        <v>0</v>
      </c>
      <c r="Q316" s="269">
        <v>0</v>
      </c>
      <c r="R316" s="269">
        <f t="shared" si="67"/>
        <v>0</v>
      </c>
      <c r="S316" s="269">
        <v>0</v>
      </c>
      <c r="T316" s="270">
        <f t="shared" si="68"/>
        <v>0</v>
      </c>
      <c r="AR316" s="271" t="s">
        <v>3401</v>
      </c>
      <c r="AT316" s="271" t="s">
        <v>621</v>
      </c>
      <c r="AU316" s="271" t="s">
        <v>84</v>
      </c>
      <c r="AY316" s="53" t="s">
        <v>366</v>
      </c>
      <c r="BE316" s="179">
        <f t="shared" si="69"/>
        <v>0</v>
      </c>
      <c r="BF316" s="179">
        <f t="shared" si="70"/>
        <v>0</v>
      </c>
      <c r="BG316" s="179">
        <f t="shared" si="71"/>
        <v>0</v>
      </c>
      <c r="BH316" s="179">
        <f t="shared" si="72"/>
        <v>0</v>
      </c>
      <c r="BI316" s="179">
        <f t="shared" si="73"/>
        <v>0</v>
      </c>
      <c r="BJ316" s="53" t="s">
        <v>90</v>
      </c>
      <c r="BK316" s="179">
        <f t="shared" si="74"/>
        <v>0</v>
      </c>
      <c r="BL316" s="53" t="s">
        <v>1003</v>
      </c>
      <c r="BM316" s="271" t="s">
        <v>4130</v>
      </c>
    </row>
    <row r="317" spans="2:65" s="280" customFormat="1">
      <c r="B317" s="279"/>
      <c r="D317" s="274" t="s">
        <v>373</v>
      </c>
      <c r="E317" s="281" t="s">
        <v>1</v>
      </c>
      <c r="F317" s="282" t="s">
        <v>84</v>
      </c>
      <c r="H317" s="283">
        <v>1</v>
      </c>
      <c r="L317" s="279"/>
      <c r="M317" s="284"/>
      <c r="T317" s="285"/>
      <c r="AT317" s="281" t="s">
        <v>373</v>
      </c>
      <c r="AU317" s="281" t="s">
        <v>84</v>
      </c>
      <c r="AV317" s="280" t="s">
        <v>90</v>
      </c>
      <c r="AW317" s="280" t="s">
        <v>31</v>
      </c>
      <c r="AX317" s="280" t="s">
        <v>84</v>
      </c>
      <c r="AY317" s="281" t="s">
        <v>366</v>
      </c>
    </row>
    <row r="318" spans="2:65" s="273" customFormat="1" ht="22.5">
      <c r="B318" s="272"/>
      <c r="D318" s="274" t="s">
        <v>373</v>
      </c>
      <c r="E318" s="275" t="s">
        <v>1</v>
      </c>
      <c r="F318" s="276" t="s">
        <v>8835</v>
      </c>
      <c r="H318" s="275" t="s">
        <v>1</v>
      </c>
      <c r="L318" s="272"/>
      <c r="M318" s="277"/>
      <c r="T318" s="278"/>
      <c r="AT318" s="275" t="s">
        <v>373</v>
      </c>
      <c r="AU318" s="275" t="s">
        <v>84</v>
      </c>
      <c r="AV318" s="273" t="s">
        <v>84</v>
      </c>
      <c r="AW318" s="273" t="s">
        <v>31</v>
      </c>
      <c r="AX318" s="273" t="s">
        <v>77</v>
      </c>
      <c r="AY318" s="275" t="s">
        <v>366</v>
      </c>
    </row>
    <row r="319" spans="2:65" s="74" customFormat="1" ht="37.9" customHeight="1">
      <c r="B319" s="73"/>
      <c r="C319" s="260" t="s">
        <v>2570</v>
      </c>
      <c r="D319" s="260" t="s">
        <v>368</v>
      </c>
      <c r="E319" s="261" t="s">
        <v>8836</v>
      </c>
      <c r="F319" s="262" t="s">
        <v>8837</v>
      </c>
      <c r="G319" s="263" t="s">
        <v>630</v>
      </c>
      <c r="H319" s="264">
        <v>4</v>
      </c>
      <c r="I319" s="265"/>
      <c r="J319" s="266">
        <f>ROUND(I319*H319,2)</f>
        <v>0</v>
      </c>
      <c r="K319" s="267"/>
      <c r="L319" s="73"/>
      <c r="M319" s="268" t="s">
        <v>1</v>
      </c>
      <c r="N319" s="233" t="s">
        <v>43</v>
      </c>
      <c r="P319" s="269">
        <f>O319*H319</f>
        <v>0</v>
      </c>
      <c r="Q319" s="269">
        <v>0</v>
      </c>
      <c r="R319" s="269">
        <f>Q319*H319</f>
        <v>0</v>
      </c>
      <c r="S319" s="269">
        <v>0</v>
      </c>
      <c r="T319" s="270">
        <f>S319*H319</f>
        <v>0</v>
      </c>
      <c r="AR319" s="271" t="s">
        <v>1003</v>
      </c>
      <c r="AT319" s="271" t="s">
        <v>368</v>
      </c>
      <c r="AU319" s="271" t="s">
        <v>84</v>
      </c>
      <c r="AY319" s="53" t="s">
        <v>366</v>
      </c>
      <c r="BE319" s="179">
        <f>IF(N319="základná",J319,0)</f>
        <v>0</v>
      </c>
      <c r="BF319" s="179">
        <f>IF(N319="znížená",J319,0)</f>
        <v>0</v>
      </c>
      <c r="BG319" s="179">
        <f>IF(N319="zákl. prenesená",J319,0)</f>
        <v>0</v>
      </c>
      <c r="BH319" s="179">
        <f>IF(N319="zníž. prenesená",J319,0)</f>
        <v>0</v>
      </c>
      <c r="BI319" s="179">
        <f>IF(N319="nulová",J319,0)</f>
        <v>0</v>
      </c>
      <c r="BJ319" s="53" t="s">
        <v>90</v>
      </c>
      <c r="BK319" s="179">
        <f>ROUND(I319*H319,2)</f>
        <v>0</v>
      </c>
      <c r="BL319" s="53" t="s">
        <v>1003</v>
      </c>
      <c r="BM319" s="271" t="s">
        <v>4139</v>
      </c>
    </row>
    <row r="320" spans="2:65" s="74" customFormat="1" ht="66.75" customHeight="1">
      <c r="B320" s="73"/>
      <c r="C320" s="300" t="s">
        <v>2574</v>
      </c>
      <c r="D320" s="300" t="s">
        <v>621</v>
      </c>
      <c r="E320" s="301" t="s">
        <v>8838</v>
      </c>
      <c r="F320" s="302" t="s">
        <v>8839</v>
      </c>
      <c r="G320" s="303" t="s">
        <v>630</v>
      </c>
      <c r="H320" s="304">
        <v>4</v>
      </c>
      <c r="I320" s="305"/>
      <c r="J320" s="306">
        <f>ROUND(I320*H320,2)</f>
        <v>0</v>
      </c>
      <c r="K320" s="307"/>
      <c r="L320" s="308"/>
      <c r="M320" s="309" t="s">
        <v>1</v>
      </c>
      <c r="N320" s="310" t="s">
        <v>43</v>
      </c>
      <c r="P320" s="269">
        <f>O320*H320</f>
        <v>0</v>
      </c>
      <c r="Q320" s="269">
        <v>0</v>
      </c>
      <c r="R320" s="269">
        <f>Q320*H320</f>
        <v>0</v>
      </c>
      <c r="S320" s="269">
        <v>0</v>
      </c>
      <c r="T320" s="270">
        <f>S320*H320</f>
        <v>0</v>
      </c>
      <c r="AR320" s="271" t="s">
        <v>3401</v>
      </c>
      <c r="AT320" s="271" t="s">
        <v>621</v>
      </c>
      <c r="AU320" s="271" t="s">
        <v>84</v>
      </c>
      <c r="AY320" s="53" t="s">
        <v>366</v>
      </c>
      <c r="BE320" s="179">
        <f>IF(N320="základná",J320,0)</f>
        <v>0</v>
      </c>
      <c r="BF320" s="179">
        <f>IF(N320="znížená",J320,0)</f>
        <v>0</v>
      </c>
      <c r="BG320" s="179">
        <f>IF(N320="zákl. prenesená",J320,0)</f>
        <v>0</v>
      </c>
      <c r="BH320" s="179">
        <f>IF(N320="zníž. prenesená",J320,0)</f>
        <v>0</v>
      </c>
      <c r="BI320" s="179">
        <f>IF(N320="nulová",J320,0)</f>
        <v>0</v>
      </c>
      <c r="BJ320" s="53" t="s">
        <v>90</v>
      </c>
      <c r="BK320" s="179">
        <f>ROUND(I320*H320,2)</f>
        <v>0</v>
      </c>
      <c r="BL320" s="53" t="s">
        <v>1003</v>
      </c>
      <c r="BM320" s="271" t="s">
        <v>4150</v>
      </c>
    </row>
    <row r="321" spans="2:65" s="280" customFormat="1">
      <c r="B321" s="279"/>
      <c r="D321" s="274" t="s">
        <v>373</v>
      </c>
      <c r="E321" s="281" t="s">
        <v>1</v>
      </c>
      <c r="F321" s="282" t="s">
        <v>371</v>
      </c>
      <c r="H321" s="283">
        <v>4</v>
      </c>
      <c r="L321" s="279"/>
      <c r="M321" s="284"/>
      <c r="T321" s="285"/>
      <c r="AT321" s="281" t="s">
        <v>373</v>
      </c>
      <c r="AU321" s="281" t="s">
        <v>84</v>
      </c>
      <c r="AV321" s="280" t="s">
        <v>90</v>
      </c>
      <c r="AW321" s="280" t="s">
        <v>31</v>
      </c>
      <c r="AX321" s="280" t="s">
        <v>84</v>
      </c>
      <c r="AY321" s="281" t="s">
        <v>366</v>
      </c>
    </row>
    <row r="322" spans="2:65" s="273" customFormat="1" ht="22.5">
      <c r="B322" s="272"/>
      <c r="D322" s="274" t="s">
        <v>373</v>
      </c>
      <c r="E322" s="275" t="s">
        <v>1</v>
      </c>
      <c r="F322" s="276" t="s">
        <v>8840</v>
      </c>
      <c r="H322" s="275" t="s">
        <v>1</v>
      </c>
      <c r="L322" s="272"/>
      <c r="M322" s="277"/>
      <c r="T322" s="278"/>
      <c r="AT322" s="275" t="s">
        <v>373</v>
      </c>
      <c r="AU322" s="275" t="s">
        <v>84</v>
      </c>
      <c r="AV322" s="273" t="s">
        <v>84</v>
      </c>
      <c r="AW322" s="273" t="s">
        <v>31</v>
      </c>
      <c r="AX322" s="273" t="s">
        <v>77</v>
      </c>
      <c r="AY322" s="275" t="s">
        <v>366</v>
      </c>
    </row>
    <row r="323" spans="2:65" s="74" customFormat="1" ht="37.9" customHeight="1">
      <c r="B323" s="73"/>
      <c r="C323" s="260" t="s">
        <v>2578</v>
      </c>
      <c r="D323" s="260" t="s">
        <v>368</v>
      </c>
      <c r="E323" s="261" t="s">
        <v>8841</v>
      </c>
      <c r="F323" s="262" t="s">
        <v>8842</v>
      </c>
      <c r="G323" s="263" t="s">
        <v>630</v>
      </c>
      <c r="H323" s="264">
        <v>3</v>
      </c>
      <c r="I323" s="265"/>
      <c r="J323" s="266">
        <f>ROUND(I323*H323,2)</f>
        <v>0</v>
      </c>
      <c r="K323" s="267"/>
      <c r="L323" s="73"/>
      <c r="M323" s="268" t="s">
        <v>1</v>
      </c>
      <c r="N323" s="233" t="s">
        <v>43</v>
      </c>
      <c r="P323" s="269">
        <f>O323*H323</f>
        <v>0</v>
      </c>
      <c r="Q323" s="269">
        <v>0</v>
      </c>
      <c r="R323" s="269">
        <f>Q323*H323</f>
        <v>0</v>
      </c>
      <c r="S323" s="269">
        <v>0</v>
      </c>
      <c r="T323" s="270">
        <f>S323*H323</f>
        <v>0</v>
      </c>
      <c r="AR323" s="271" t="s">
        <v>1003</v>
      </c>
      <c r="AT323" s="271" t="s">
        <v>368</v>
      </c>
      <c r="AU323" s="271" t="s">
        <v>84</v>
      </c>
      <c r="AY323" s="53" t="s">
        <v>366</v>
      </c>
      <c r="BE323" s="179">
        <f>IF(N323="základná",J323,0)</f>
        <v>0</v>
      </c>
      <c r="BF323" s="179">
        <f>IF(N323="znížená",J323,0)</f>
        <v>0</v>
      </c>
      <c r="BG323" s="179">
        <f>IF(N323="zákl. prenesená",J323,0)</f>
        <v>0</v>
      </c>
      <c r="BH323" s="179">
        <f>IF(N323="zníž. prenesená",J323,0)</f>
        <v>0</v>
      </c>
      <c r="BI323" s="179">
        <f>IF(N323="nulová",J323,0)</f>
        <v>0</v>
      </c>
      <c r="BJ323" s="53" t="s">
        <v>90</v>
      </c>
      <c r="BK323" s="179">
        <f>ROUND(I323*H323,2)</f>
        <v>0</v>
      </c>
      <c r="BL323" s="53" t="s">
        <v>1003</v>
      </c>
      <c r="BM323" s="271" t="s">
        <v>4159</v>
      </c>
    </row>
    <row r="324" spans="2:65" s="74" customFormat="1" ht="76.349999999999994" customHeight="1">
      <c r="B324" s="73"/>
      <c r="C324" s="300" t="s">
        <v>2582</v>
      </c>
      <c r="D324" s="300" t="s">
        <v>621</v>
      </c>
      <c r="E324" s="301" t="s">
        <v>8841</v>
      </c>
      <c r="F324" s="302" t="s">
        <v>8843</v>
      </c>
      <c r="G324" s="303" t="s">
        <v>630</v>
      </c>
      <c r="H324" s="304">
        <v>3</v>
      </c>
      <c r="I324" s="305"/>
      <c r="J324" s="306">
        <f>ROUND(I324*H324,2)</f>
        <v>0</v>
      </c>
      <c r="K324" s="307"/>
      <c r="L324" s="308"/>
      <c r="M324" s="309" t="s">
        <v>1</v>
      </c>
      <c r="N324" s="310" t="s">
        <v>43</v>
      </c>
      <c r="P324" s="269">
        <f>O324*H324</f>
        <v>0</v>
      </c>
      <c r="Q324" s="269">
        <v>0</v>
      </c>
      <c r="R324" s="269">
        <f>Q324*H324</f>
        <v>0</v>
      </c>
      <c r="S324" s="269">
        <v>0</v>
      </c>
      <c r="T324" s="270">
        <f>S324*H324</f>
        <v>0</v>
      </c>
      <c r="AR324" s="271" t="s">
        <v>3401</v>
      </c>
      <c r="AT324" s="271" t="s">
        <v>621</v>
      </c>
      <c r="AU324" s="271" t="s">
        <v>84</v>
      </c>
      <c r="AY324" s="53" t="s">
        <v>366</v>
      </c>
      <c r="BE324" s="179">
        <f>IF(N324="základná",J324,0)</f>
        <v>0</v>
      </c>
      <c r="BF324" s="179">
        <f>IF(N324="znížená",J324,0)</f>
        <v>0</v>
      </c>
      <c r="BG324" s="179">
        <f>IF(N324="zákl. prenesená",J324,0)</f>
        <v>0</v>
      </c>
      <c r="BH324" s="179">
        <f>IF(N324="zníž. prenesená",J324,0)</f>
        <v>0</v>
      </c>
      <c r="BI324" s="179">
        <f>IF(N324="nulová",J324,0)</f>
        <v>0</v>
      </c>
      <c r="BJ324" s="53" t="s">
        <v>90</v>
      </c>
      <c r="BK324" s="179">
        <f>ROUND(I324*H324,2)</f>
        <v>0</v>
      </c>
      <c r="BL324" s="53" t="s">
        <v>1003</v>
      </c>
      <c r="BM324" s="271" t="s">
        <v>4167</v>
      </c>
    </row>
    <row r="325" spans="2:65" s="280" customFormat="1">
      <c r="B325" s="279"/>
      <c r="D325" s="274" t="s">
        <v>373</v>
      </c>
      <c r="E325" s="281" t="s">
        <v>1</v>
      </c>
      <c r="F325" s="282" t="s">
        <v>149</v>
      </c>
      <c r="H325" s="283">
        <v>3</v>
      </c>
      <c r="L325" s="279"/>
      <c r="M325" s="284"/>
      <c r="T325" s="285"/>
      <c r="AT325" s="281" t="s">
        <v>373</v>
      </c>
      <c r="AU325" s="281" t="s">
        <v>84</v>
      </c>
      <c r="AV325" s="280" t="s">
        <v>90</v>
      </c>
      <c r="AW325" s="280" t="s">
        <v>31</v>
      </c>
      <c r="AX325" s="280" t="s">
        <v>84</v>
      </c>
      <c r="AY325" s="281" t="s">
        <v>366</v>
      </c>
    </row>
    <row r="326" spans="2:65" s="273" customFormat="1">
      <c r="B326" s="272"/>
      <c r="D326" s="274" t="s">
        <v>373</v>
      </c>
      <c r="E326" s="275" t="s">
        <v>1</v>
      </c>
      <c r="F326" s="276" t="s">
        <v>8844</v>
      </c>
      <c r="H326" s="275" t="s">
        <v>1</v>
      </c>
      <c r="L326" s="272"/>
      <c r="M326" s="277"/>
      <c r="T326" s="278"/>
      <c r="AT326" s="275" t="s">
        <v>373</v>
      </c>
      <c r="AU326" s="275" t="s">
        <v>84</v>
      </c>
      <c r="AV326" s="273" t="s">
        <v>84</v>
      </c>
      <c r="AW326" s="273" t="s">
        <v>31</v>
      </c>
      <c r="AX326" s="273" t="s">
        <v>77</v>
      </c>
      <c r="AY326" s="275" t="s">
        <v>366</v>
      </c>
    </row>
    <row r="327" spans="2:65" s="74" customFormat="1" ht="24.2" customHeight="1">
      <c r="B327" s="73"/>
      <c r="C327" s="260" t="s">
        <v>2586</v>
      </c>
      <c r="D327" s="260" t="s">
        <v>368</v>
      </c>
      <c r="E327" s="261" t="s">
        <v>8845</v>
      </c>
      <c r="F327" s="262" t="s">
        <v>8846</v>
      </c>
      <c r="G327" s="263" t="s">
        <v>630</v>
      </c>
      <c r="H327" s="264">
        <v>1</v>
      </c>
      <c r="I327" s="265"/>
      <c r="J327" s="266">
        <f>ROUND(I327*H327,2)</f>
        <v>0</v>
      </c>
      <c r="K327" s="267"/>
      <c r="L327" s="73"/>
      <c r="M327" s="268" t="s">
        <v>1</v>
      </c>
      <c r="N327" s="233" t="s">
        <v>43</v>
      </c>
      <c r="P327" s="269">
        <f>O327*H327</f>
        <v>0</v>
      </c>
      <c r="Q327" s="269">
        <v>0</v>
      </c>
      <c r="R327" s="269">
        <f>Q327*H327</f>
        <v>0</v>
      </c>
      <c r="S327" s="269">
        <v>0</v>
      </c>
      <c r="T327" s="270">
        <f>S327*H327</f>
        <v>0</v>
      </c>
      <c r="AR327" s="271" t="s">
        <v>1003</v>
      </c>
      <c r="AT327" s="271" t="s">
        <v>368</v>
      </c>
      <c r="AU327" s="271" t="s">
        <v>84</v>
      </c>
      <c r="AY327" s="53" t="s">
        <v>366</v>
      </c>
      <c r="BE327" s="179">
        <f>IF(N327="základná",J327,0)</f>
        <v>0</v>
      </c>
      <c r="BF327" s="179">
        <f>IF(N327="znížená",J327,0)</f>
        <v>0</v>
      </c>
      <c r="BG327" s="179">
        <f>IF(N327="zákl. prenesená",J327,0)</f>
        <v>0</v>
      </c>
      <c r="BH327" s="179">
        <f>IF(N327="zníž. prenesená",J327,0)</f>
        <v>0</v>
      </c>
      <c r="BI327" s="179">
        <f>IF(N327="nulová",J327,0)</f>
        <v>0</v>
      </c>
      <c r="BJ327" s="53" t="s">
        <v>90</v>
      </c>
      <c r="BK327" s="179">
        <f>ROUND(I327*H327,2)</f>
        <v>0</v>
      </c>
      <c r="BL327" s="53" t="s">
        <v>1003</v>
      </c>
      <c r="BM327" s="271" t="s">
        <v>4177</v>
      </c>
    </row>
    <row r="328" spans="2:65" s="74" customFormat="1" ht="78" customHeight="1">
      <c r="B328" s="73"/>
      <c r="C328" s="300" t="s">
        <v>2590</v>
      </c>
      <c r="D328" s="300" t="s">
        <v>621</v>
      </c>
      <c r="E328" s="301" t="s">
        <v>8847</v>
      </c>
      <c r="F328" s="302" t="s">
        <v>8848</v>
      </c>
      <c r="G328" s="303" t="s">
        <v>630</v>
      </c>
      <c r="H328" s="304">
        <v>1</v>
      </c>
      <c r="I328" s="305"/>
      <c r="J328" s="306">
        <f>ROUND(I328*H328,2)</f>
        <v>0</v>
      </c>
      <c r="K328" s="307"/>
      <c r="L328" s="308"/>
      <c r="M328" s="309" t="s">
        <v>1</v>
      </c>
      <c r="N328" s="310" t="s">
        <v>43</v>
      </c>
      <c r="P328" s="269">
        <f>O328*H328</f>
        <v>0</v>
      </c>
      <c r="Q328" s="269">
        <v>0</v>
      </c>
      <c r="R328" s="269">
        <f>Q328*H328</f>
        <v>0</v>
      </c>
      <c r="S328" s="269">
        <v>0</v>
      </c>
      <c r="T328" s="270">
        <f>S328*H328</f>
        <v>0</v>
      </c>
      <c r="AR328" s="271" t="s">
        <v>3401</v>
      </c>
      <c r="AT328" s="271" t="s">
        <v>621</v>
      </c>
      <c r="AU328" s="271" t="s">
        <v>84</v>
      </c>
      <c r="AY328" s="53" t="s">
        <v>366</v>
      </c>
      <c r="BE328" s="179">
        <f>IF(N328="základná",J328,0)</f>
        <v>0</v>
      </c>
      <c r="BF328" s="179">
        <f>IF(N328="znížená",J328,0)</f>
        <v>0</v>
      </c>
      <c r="BG328" s="179">
        <f>IF(N328="zákl. prenesená",J328,0)</f>
        <v>0</v>
      </c>
      <c r="BH328" s="179">
        <f>IF(N328="zníž. prenesená",J328,0)</f>
        <v>0</v>
      </c>
      <c r="BI328" s="179">
        <f>IF(N328="nulová",J328,0)</f>
        <v>0</v>
      </c>
      <c r="BJ328" s="53" t="s">
        <v>90</v>
      </c>
      <c r="BK328" s="179">
        <f>ROUND(I328*H328,2)</f>
        <v>0</v>
      </c>
      <c r="BL328" s="53" t="s">
        <v>1003</v>
      </c>
      <c r="BM328" s="271" t="s">
        <v>4189</v>
      </c>
    </row>
    <row r="329" spans="2:65" s="280" customFormat="1">
      <c r="B329" s="279"/>
      <c r="D329" s="274" t="s">
        <v>373</v>
      </c>
      <c r="E329" s="281" t="s">
        <v>1</v>
      </c>
      <c r="F329" s="282" t="s">
        <v>84</v>
      </c>
      <c r="H329" s="283">
        <v>1</v>
      </c>
      <c r="L329" s="279"/>
      <c r="M329" s="284"/>
      <c r="T329" s="285"/>
      <c r="AT329" s="281" t="s">
        <v>373</v>
      </c>
      <c r="AU329" s="281" t="s">
        <v>84</v>
      </c>
      <c r="AV329" s="280" t="s">
        <v>90</v>
      </c>
      <c r="AW329" s="280" t="s">
        <v>31</v>
      </c>
      <c r="AX329" s="280" t="s">
        <v>84</v>
      </c>
      <c r="AY329" s="281" t="s">
        <v>366</v>
      </c>
    </row>
    <row r="330" spans="2:65" s="273" customFormat="1" ht="22.5">
      <c r="B330" s="272"/>
      <c r="D330" s="274" t="s">
        <v>373</v>
      </c>
      <c r="E330" s="275" t="s">
        <v>1</v>
      </c>
      <c r="F330" s="276" t="s">
        <v>8849</v>
      </c>
      <c r="H330" s="275" t="s">
        <v>1</v>
      </c>
      <c r="L330" s="272"/>
      <c r="M330" s="277"/>
      <c r="T330" s="278"/>
      <c r="AT330" s="275" t="s">
        <v>373</v>
      </c>
      <c r="AU330" s="275" t="s">
        <v>84</v>
      </c>
      <c r="AV330" s="273" t="s">
        <v>84</v>
      </c>
      <c r="AW330" s="273" t="s">
        <v>31</v>
      </c>
      <c r="AX330" s="273" t="s">
        <v>77</v>
      </c>
      <c r="AY330" s="275" t="s">
        <v>366</v>
      </c>
    </row>
    <row r="331" spans="2:65" s="74" customFormat="1" ht="33" customHeight="1">
      <c r="B331" s="73"/>
      <c r="C331" s="260" t="s">
        <v>2594</v>
      </c>
      <c r="D331" s="260" t="s">
        <v>368</v>
      </c>
      <c r="E331" s="261" t="s">
        <v>8850</v>
      </c>
      <c r="F331" s="262" t="s">
        <v>8851</v>
      </c>
      <c r="G331" s="263" t="s">
        <v>630</v>
      </c>
      <c r="H331" s="264">
        <v>6</v>
      </c>
      <c r="I331" s="265"/>
      <c r="J331" s="266">
        <f>ROUND(I331*H331,2)</f>
        <v>0</v>
      </c>
      <c r="K331" s="267"/>
      <c r="L331" s="73"/>
      <c r="M331" s="268" t="s">
        <v>1</v>
      </c>
      <c r="N331" s="233" t="s">
        <v>43</v>
      </c>
      <c r="P331" s="269">
        <f>O331*H331</f>
        <v>0</v>
      </c>
      <c r="Q331" s="269">
        <v>0</v>
      </c>
      <c r="R331" s="269">
        <f>Q331*H331</f>
        <v>0</v>
      </c>
      <c r="S331" s="269">
        <v>0</v>
      </c>
      <c r="T331" s="270">
        <f>S331*H331</f>
        <v>0</v>
      </c>
      <c r="AR331" s="271" t="s">
        <v>1003</v>
      </c>
      <c r="AT331" s="271" t="s">
        <v>368</v>
      </c>
      <c r="AU331" s="271" t="s">
        <v>84</v>
      </c>
      <c r="AY331" s="53" t="s">
        <v>366</v>
      </c>
      <c r="BE331" s="179">
        <f>IF(N331="základná",J331,0)</f>
        <v>0</v>
      </c>
      <c r="BF331" s="179">
        <f>IF(N331="znížená",J331,0)</f>
        <v>0</v>
      </c>
      <c r="BG331" s="179">
        <f>IF(N331="zákl. prenesená",J331,0)</f>
        <v>0</v>
      </c>
      <c r="BH331" s="179">
        <f>IF(N331="zníž. prenesená",J331,0)</f>
        <v>0</v>
      </c>
      <c r="BI331" s="179">
        <f>IF(N331="nulová",J331,0)</f>
        <v>0</v>
      </c>
      <c r="BJ331" s="53" t="s">
        <v>90</v>
      </c>
      <c r="BK331" s="179">
        <f>ROUND(I331*H331,2)</f>
        <v>0</v>
      </c>
      <c r="BL331" s="53" t="s">
        <v>1003</v>
      </c>
      <c r="BM331" s="271" t="s">
        <v>4197</v>
      </c>
    </row>
    <row r="332" spans="2:65" s="74" customFormat="1" ht="66.75" customHeight="1">
      <c r="B332" s="73"/>
      <c r="C332" s="300" t="s">
        <v>2598</v>
      </c>
      <c r="D332" s="300" t="s">
        <v>621</v>
      </c>
      <c r="E332" s="301" t="s">
        <v>8852</v>
      </c>
      <c r="F332" s="302" t="s">
        <v>8853</v>
      </c>
      <c r="G332" s="303" t="s">
        <v>630</v>
      </c>
      <c r="H332" s="304">
        <v>6</v>
      </c>
      <c r="I332" s="305"/>
      <c r="J332" s="306">
        <f>ROUND(I332*H332,2)</f>
        <v>0</v>
      </c>
      <c r="K332" s="307"/>
      <c r="L332" s="308"/>
      <c r="M332" s="309" t="s">
        <v>1</v>
      </c>
      <c r="N332" s="310" t="s">
        <v>43</v>
      </c>
      <c r="P332" s="269">
        <f>O332*H332</f>
        <v>0</v>
      </c>
      <c r="Q332" s="269">
        <v>0</v>
      </c>
      <c r="R332" s="269">
        <f>Q332*H332</f>
        <v>0</v>
      </c>
      <c r="S332" s="269">
        <v>0</v>
      </c>
      <c r="T332" s="270">
        <f>S332*H332</f>
        <v>0</v>
      </c>
      <c r="AR332" s="271" t="s">
        <v>3401</v>
      </c>
      <c r="AT332" s="271" t="s">
        <v>621</v>
      </c>
      <c r="AU332" s="271" t="s">
        <v>84</v>
      </c>
      <c r="AY332" s="53" t="s">
        <v>366</v>
      </c>
      <c r="BE332" s="179">
        <f>IF(N332="základná",J332,0)</f>
        <v>0</v>
      </c>
      <c r="BF332" s="179">
        <f>IF(N332="znížená",J332,0)</f>
        <v>0</v>
      </c>
      <c r="BG332" s="179">
        <f>IF(N332="zákl. prenesená",J332,0)</f>
        <v>0</v>
      </c>
      <c r="BH332" s="179">
        <f>IF(N332="zníž. prenesená",J332,0)</f>
        <v>0</v>
      </c>
      <c r="BI332" s="179">
        <f>IF(N332="nulová",J332,0)</f>
        <v>0</v>
      </c>
      <c r="BJ332" s="53" t="s">
        <v>90</v>
      </c>
      <c r="BK332" s="179">
        <f>ROUND(I332*H332,2)</f>
        <v>0</v>
      </c>
      <c r="BL332" s="53" t="s">
        <v>1003</v>
      </c>
      <c r="BM332" s="271" t="s">
        <v>4206</v>
      </c>
    </row>
    <row r="333" spans="2:65" s="280" customFormat="1">
      <c r="B333" s="279"/>
      <c r="D333" s="274" t="s">
        <v>373</v>
      </c>
      <c r="E333" s="281" t="s">
        <v>1</v>
      </c>
      <c r="F333" s="282" t="s">
        <v>408</v>
      </c>
      <c r="H333" s="283">
        <v>6</v>
      </c>
      <c r="L333" s="279"/>
      <c r="M333" s="284"/>
      <c r="T333" s="285"/>
      <c r="AT333" s="281" t="s">
        <v>373</v>
      </c>
      <c r="AU333" s="281" t="s">
        <v>84</v>
      </c>
      <c r="AV333" s="280" t="s">
        <v>90</v>
      </c>
      <c r="AW333" s="280" t="s">
        <v>31</v>
      </c>
      <c r="AX333" s="280" t="s">
        <v>84</v>
      </c>
      <c r="AY333" s="281" t="s">
        <v>366</v>
      </c>
    </row>
    <row r="334" spans="2:65" s="273" customFormat="1">
      <c r="B334" s="272"/>
      <c r="D334" s="274" t="s">
        <v>373</v>
      </c>
      <c r="E334" s="275" t="s">
        <v>1</v>
      </c>
      <c r="F334" s="276" t="s">
        <v>8854</v>
      </c>
      <c r="H334" s="275" t="s">
        <v>1</v>
      </c>
      <c r="L334" s="272"/>
      <c r="M334" s="277"/>
      <c r="T334" s="278"/>
      <c r="AT334" s="275" t="s">
        <v>373</v>
      </c>
      <c r="AU334" s="275" t="s">
        <v>84</v>
      </c>
      <c r="AV334" s="273" t="s">
        <v>84</v>
      </c>
      <c r="AW334" s="273" t="s">
        <v>31</v>
      </c>
      <c r="AX334" s="273" t="s">
        <v>77</v>
      </c>
      <c r="AY334" s="275" t="s">
        <v>366</v>
      </c>
    </row>
    <row r="335" spans="2:65" s="74" customFormat="1" ht="16.5" customHeight="1">
      <c r="B335" s="73"/>
      <c r="C335" s="260" t="s">
        <v>2602</v>
      </c>
      <c r="D335" s="260" t="s">
        <v>368</v>
      </c>
      <c r="E335" s="261" t="s">
        <v>8855</v>
      </c>
      <c r="F335" s="262" t="s">
        <v>8856</v>
      </c>
      <c r="G335" s="263" t="s">
        <v>630</v>
      </c>
      <c r="H335" s="264">
        <v>40</v>
      </c>
      <c r="I335" s="265"/>
      <c r="J335" s="266">
        <f t="shared" ref="J335:J352" si="75">ROUND(I335*H335,2)</f>
        <v>0</v>
      </c>
      <c r="K335" s="267"/>
      <c r="L335" s="73"/>
      <c r="M335" s="268" t="s">
        <v>1</v>
      </c>
      <c r="N335" s="233" t="s">
        <v>43</v>
      </c>
      <c r="P335" s="269">
        <f t="shared" ref="P335:P352" si="76">O335*H335</f>
        <v>0</v>
      </c>
      <c r="Q335" s="269">
        <v>0</v>
      </c>
      <c r="R335" s="269">
        <f t="shared" ref="R335:R352" si="77">Q335*H335</f>
        <v>0</v>
      </c>
      <c r="S335" s="269">
        <v>0</v>
      </c>
      <c r="T335" s="270">
        <f t="shared" ref="T335:T352" si="78">S335*H335</f>
        <v>0</v>
      </c>
      <c r="AR335" s="271" t="s">
        <v>1003</v>
      </c>
      <c r="AT335" s="271" t="s">
        <v>368</v>
      </c>
      <c r="AU335" s="271" t="s">
        <v>84</v>
      </c>
      <c r="AY335" s="53" t="s">
        <v>366</v>
      </c>
      <c r="BE335" s="179">
        <f t="shared" ref="BE335:BE352" si="79">IF(N335="základná",J335,0)</f>
        <v>0</v>
      </c>
      <c r="BF335" s="179">
        <f t="shared" ref="BF335:BF352" si="80">IF(N335="znížená",J335,0)</f>
        <v>0</v>
      </c>
      <c r="BG335" s="179">
        <f t="shared" ref="BG335:BG352" si="81">IF(N335="zákl. prenesená",J335,0)</f>
        <v>0</v>
      </c>
      <c r="BH335" s="179">
        <f t="shared" ref="BH335:BH352" si="82">IF(N335="zníž. prenesená",J335,0)</f>
        <v>0</v>
      </c>
      <c r="BI335" s="179">
        <f t="shared" ref="BI335:BI352" si="83">IF(N335="nulová",J335,0)</f>
        <v>0</v>
      </c>
      <c r="BJ335" s="53" t="s">
        <v>90</v>
      </c>
      <c r="BK335" s="179">
        <f t="shared" ref="BK335:BK352" si="84">ROUND(I335*H335,2)</f>
        <v>0</v>
      </c>
      <c r="BL335" s="53" t="s">
        <v>1003</v>
      </c>
      <c r="BM335" s="271" t="s">
        <v>4215</v>
      </c>
    </row>
    <row r="336" spans="2:65" s="74" customFormat="1" ht="16.5" customHeight="1">
      <c r="B336" s="73"/>
      <c r="C336" s="300" t="s">
        <v>2606</v>
      </c>
      <c r="D336" s="300" t="s">
        <v>621</v>
      </c>
      <c r="E336" s="301" t="s">
        <v>8857</v>
      </c>
      <c r="F336" s="302" t="s">
        <v>8856</v>
      </c>
      <c r="G336" s="303" t="s">
        <v>630</v>
      </c>
      <c r="H336" s="304">
        <v>40</v>
      </c>
      <c r="I336" s="305"/>
      <c r="J336" s="306">
        <f t="shared" si="75"/>
        <v>0</v>
      </c>
      <c r="K336" s="307"/>
      <c r="L336" s="308"/>
      <c r="M336" s="309" t="s">
        <v>1</v>
      </c>
      <c r="N336" s="310" t="s">
        <v>43</v>
      </c>
      <c r="P336" s="269">
        <f t="shared" si="76"/>
        <v>0</v>
      </c>
      <c r="Q336" s="269">
        <v>0</v>
      </c>
      <c r="R336" s="269">
        <f t="shared" si="77"/>
        <v>0</v>
      </c>
      <c r="S336" s="269">
        <v>0</v>
      </c>
      <c r="T336" s="270">
        <f t="shared" si="78"/>
        <v>0</v>
      </c>
      <c r="AR336" s="271" t="s">
        <v>3401</v>
      </c>
      <c r="AT336" s="271" t="s">
        <v>621</v>
      </c>
      <c r="AU336" s="271" t="s">
        <v>84</v>
      </c>
      <c r="AY336" s="53" t="s">
        <v>366</v>
      </c>
      <c r="BE336" s="179">
        <f t="shared" si="79"/>
        <v>0</v>
      </c>
      <c r="BF336" s="179">
        <f t="shared" si="80"/>
        <v>0</v>
      </c>
      <c r="BG336" s="179">
        <f t="shared" si="81"/>
        <v>0</v>
      </c>
      <c r="BH336" s="179">
        <f t="shared" si="82"/>
        <v>0</v>
      </c>
      <c r="BI336" s="179">
        <f t="shared" si="83"/>
        <v>0</v>
      </c>
      <c r="BJ336" s="53" t="s">
        <v>90</v>
      </c>
      <c r="BK336" s="179">
        <f t="shared" si="84"/>
        <v>0</v>
      </c>
      <c r="BL336" s="53" t="s">
        <v>1003</v>
      </c>
      <c r="BM336" s="271" t="s">
        <v>4235</v>
      </c>
    </row>
    <row r="337" spans="2:65" s="74" customFormat="1" ht="16.5" customHeight="1">
      <c r="B337" s="73"/>
      <c r="C337" s="260" t="s">
        <v>2611</v>
      </c>
      <c r="D337" s="260" t="s">
        <v>368</v>
      </c>
      <c r="E337" s="261" t="s">
        <v>8858</v>
      </c>
      <c r="F337" s="262" t="s">
        <v>8859</v>
      </c>
      <c r="G337" s="263" t="s">
        <v>630</v>
      </c>
      <c r="H337" s="264">
        <v>40</v>
      </c>
      <c r="I337" s="265"/>
      <c r="J337" s="266">
        <f t="shared" si="75"/>
        <v>0</v>
      </c>
      <c r="K337" s="267"/>
      <c r="L337" s="73"/>
      <c r="M337" s="268" t="s">
        <v>1</v>
      </c>
      <c r="N337" s="233" t="s">
        <v>43</v>
      </c>
      <c r="P337" s="269">
        <f t="shared" si="76"/>
        <v>0</v>
      </c>
      <c r="Q337" s="269">
        <v>0</v>
      </c>
      <c r="R337" s="269">
        <f t="shared" si="77"/>
        <v>0</v>
      </c>
      <c r="S337" s="269">
        <v>0</v>
      </c>
      <c r="T337" s="270">
        <f t="shared" si="78"/>
        <v>0</v>
      </c>
      <c r="AR337" s="271" t="s">
        <v>1003</v>
      </c>
      <c r="AT337" s="271" t="s">
        <v>368</v>
      </c>
      <c r="AU337" s="271" t="s">
        <v>84</v>
      </c>
      <c r="AY337" s="53" t="s">
        <v>366</v>
      </c>
      <c r="BE337" s="179">
        <f t="shared" si="79"/>
        <v>0</v>
      </c>
      <c r="BF337" s="179">
        <f t="shared" si="80"/>
        <v>0</v>
      </c>
      <c r="BG337" s="179">
        <f t="shared" si="81"/>
        <v>0</v>
      </c>
      <c r="BH337" s="179">
        <f t="shared" si="82"/>
        <v>0</v>
      </c>
      <c r="BI337" s="179">
        <f t="shared" si="83"/>
        <v>0</v>
      </c>
      <c r="BJ337" s="53" t="s">
        <v>90</v>
      </c>
      <c r="BK337" s="179">
        <f t="shared" si="84"/>
        <v>0</v>
      </c>
      <c r="BL337" s="53" t="s">
        <v>1003</v>
      </c>
      <c r="BM337" s="271" t="s">
        <v>4278</v>
      </c>
    </row>
    <row r="338" spans="2:65" s="74" customFormat="1" ht="55.5" customHeight="1">
      <c r="B338" s="73"/>
      <c r="C338" s="300" t="s">
        <v>2615</v>
      </c>
      <c r="D338" s="300" t="s">
        <v>621</v>
      </c>
      <c r="E338" s="301" t="s">
        <v>8860</v>
      </c>
      <c r="F338" s="302" t="s">
        <v>8861</v>
      </c>
      <c r="G338" s="303" t="s">
        <v>630</v>
      </c>
      <c r="H338" s="304">
        <v>40</v>
      </c>
      <c r="I338" s="305"/>
      <c r="J338" s="306">
        <f t="shared" si="75"/>
        <v>0</v>
      </c>
      <c r="K338" s="307"/>
      <c r="L338" s="308"/>
      <c r="M338" s="309" t="s">
        <v>1</v>
      </c>
      <c r="N338" s="310" t="s">
        <v>43</v>
      </c>
      <c r="P338" s="269">
        <f t="shared" si="76"/>
        <v>0</v>
      </c>
      <c r="Q338" s="269">
        <v>0</v>
      </c>
      <c r="R338" s="269">
        <f t="shared" si="77"/>
        <v>0</v>
      </c>
      <c r="S338" s="269">
        <v>0</v>
      </c>
      <c r="T338" s="270">
        <f t="shared" si="78"/>
        <v>0</v>
      </c>
      <c r="AR338" s="271" t="s">
        <v>3401</v>
      </c>
      <c r="AT338" s="271" t="s">
        <v>621</v>
      </c>
      <c r="AU338" s="271" t="s">
        <v>84</v>
      </c>
      <c r="AY338" s="53" t="s">
        <v>366</v>
      </c>
      <c r="BE338" s="179">
        <f t="shared" si="79"/>
        <v>0</v>
      </c>
      <c r="BF338" s="179">
        <f t="shared" si="80"/>
        <v>0</v>
      </c>
      <c r="BG338" s="179">
        <f t="shared" si="81"/>
        <v>0</v>
      </c>
      <c r="BH338" s="179">
        <f t="shared" si="82"/>
        <v>0</v>
      </c>
      <c r="BI338" s="179">
        <f t="shared" si="83"/>
        <v>0</v>
      </c>
      <c r="BJ338" s="53" t="s">
        <v>90</v>
      </c>
      <c r="BK338" s="179">
        <f t="shared" si="84"/>
        <v>0</v>
      </c>
      <c r="BL338" s="53" t="s">
        <v>1003</v>
      </c>
      <c r="BM338" s="271" t="s">
        <v>4290</v>
      </c>
    </row>
    <row r="339" spans="2:65" s="74" customFormat="1" ht="16.5" customHeight="1">
      <c r="B339" s="73"/>
      <c r="C339" s="260" t="s">
        <v>2619</v>
      </c>
      <c r="D339" s="260" t="s">
        <v>368</v>
      </c>
      <c r="E339" s="261" t="s">
        <v>8862</v>
      </c>
      <c r="F339" s="262" t="s">
        <v>8863</v>
      </c>
      <c r="G339" s="263" t="s">
        <v>630</v>
      </c>
      <c r="H339" s="264">
        <v>2</v>
      </c>
      <c r="I339" s="265"/>
      <c r="J339" s="266">
        <f t="shared" si="75"/>
        <v>0</v>
      </c>
      <c r="K339" s="267"/>
      <c r="L339" s="73"/>
      <c r="M339" s="268" t="s">
        <v>1</v>
      </c>
      <c r="N339" s="233" t="s">
        <v>43</v>
      </c>
      <c r="P339" s="269">
        <f t="shared" si="76"/>
        <v>0</v>
      </c>
      <c r="Q339" s="269">
        <v>0</v>
      </c>
      <c r="R339" s="269">
        <f t="shared" si="77"/>
        <v>0</v>
      </c>
      <c r="S339" s="269">
        <v>0</v>
      </c>
      <c r="T339" s="270">
        <f t="shared" si="78"/>
        <v>0</v>
      </c>
      <c r="AR339" s="271" t="s">
        <v>1003</v>
      </c>
      <c r="AT339" s="271" t="s">
        <v>368</v>
      </c>
      <c r="AU339" s="271" t="s">
        <v>84</v>
      </c>
      <c r="AY339" s="53" t="s">
        <v>366</v>
      </c>
      <c r="BE339" s="179">
        <f t="shared" si="79"/>
        <v>0</v>
      </c>
      <c r="BF339" s="179">
        <f t="shared" si="80"/>
        <v>0</v>
      </c>
      <c r="BG339" s="179">
        <f t="shared" si="81"/>
        <v>0</v>
      </c>
      <c r="BH339" s="179">
        <f t="shared" si="82"/>
        <v>0</v>
      </c>
      <c r="BI339" s="179">
        <f t="shared" si="83"/>
        <v>0</v>
      </c>
      <c r="BJ339" s="53" t="s">
        <v>90</v>
      </c>
      <c r="BK339" s="179">
        <f t="shared" si="84"/>
        <v>0</v>
      </c>
      <c r="BL339" s="53" t="s">
        <v>1003</v>
      </c>
      <c r="BM339" s="271" t="s">
        <v>4299</v>
      </c>
    </row>
    <row r="340" spans="2:65" s="74" customFormat="1" ht="44.25" customHeight="1">
      <c r="B340" s="73"/>
      <c r="C340" s="300" t="s">
        <v>2623</v>
      </c>
      <c r="D340" s="300" t="s">
        <v>621</v>
      </c>
      <c r="E340" s="301" t="s">
        <v>8864</v>
      </c>
      <c r="F340" s="302" t="s">
        <v>8865</v>
      </c>
      <c r="G340" s="303" t="s">
        <v>630</v>
      </c>
      <c r="H340" s="304">
        <v>2</v>
      </c>
      <c r="I340" s="305"/>
      <c r="J340" s="306">
        <f t="shared" si="75"/>
        <v>0</v>
      </c>
      <c r="K340" s="307"/>
      <c r="L340" s="308"/>
      <c r="M340" s="309" t="s">
        <v>1</v>
      </c>
      <c r="N340" s="310" t="s">
        <v>43</v>
      </c>
      <c r="P340" s="269">
        <f t="shared" si="76"/>
        <v>0</v>
      </c>
      <c r="Q340" s="269">
        <v>0</v>
      </c>
      <c r="R340" s="269">
        <f t="shared" si="77"/>
        <v>0</v>
      </c>
      <c r="S340" s="269">
        <v>0</v>
      </c>
      <c r="T340" s="270">
        <f t="shared" si="78"/>
        <v>0</v>
      </c>
      <c r="AR340" s="271" t="s">
        <v>3401</v>
      </c>
      <c r="AT340" s="271" t="s">
        <v>621</v>
      </c>
      <c r="AU340" s="271" t="s">
        <v>84</v>
      </c>
      <c r="AY340" s="53" t="s">
        <v>366</v>
      </c>
      <c r="BE340" s="179">
        <f t="shared" si="79"/>
        <v>0</v>
      </c>
      <c r="BF340" s="179">
        <f t="shared" si="80"/>
        <v>0</v>
      </c>
      <c r="BG340" s="179">
        <f t="shared" si="81"/>
        <v>0</v>
      </c>
      <c r="BH340" s="179">
        <f t="shared" si="82"/>
        <v>0</v>
      </c>
      <c r="BI340" s="179">
        <f t="shared" si="83"/>
        <v>0</v>
      </c>
      <c r="BJ340" s="53" t="s">
        <v>90</v>
      </c>
      <c r="BK340" s="179">
        <f t="shared" si="84"/>
        <v>0</v>
      </c>
      <c r="BL340" s="53" t="s">
        <v>1003</v>
      </c>
      <c r="BM340" s="271" t="s">
        <v>4313</v>
      </c>
    </row>
    <row r="341" spans="2:65" s="74" customFormat="1" ht="16.5" customHeight="1">
      <c r="B341" s="73"/>
      <c r="C341" s="260" t="s">
        <v>2627</v>
      </c>
      <c r="D341" s="260" t="s">
        <v>368</v>
      </c>
      <c r="E341" s="261" t="s">
        <v>8866</v>
      </c>
      <c r="F341" s="262" t="s">
        <v>8867</v>
      </c>
      <c r="G341" s="263" t="s">
        <v>630</v>
      </c>
      <c r="H341" s="264">
        <v>8</v>
      </c>
      <c r="I341" s="265"/>
      <c r="J341" s="266">
        <f t="shared" si="75"/>
        <v>0</v>
      </c>
      <c r="K341" s="267"/>
      <c r="L341" s="73"/>
      <c r="M341" s="268" t="s">
        <v>1</v>
      </c>
      <c r="N341" s="233" t="s">
        <v>43</v>
      </c>
      <c r="P341" s="269">
        <f t="shared" si="76"/>
        <v>0</v>
      </c>
      <c r="Q341" s="269">
        <v>0</v>
      </c>
      <c r="R341" s="269">
        <f t="shared" si="77"/>
        <v>0</v>
      </c>
      <c r="S341" s="269">
        <v>0</v>
      </c>
      <c r="T341" s="270">
        <f t="shared" si="78"/>
        <v>0</v>
      </c>
      <c r="AR341" s="271" t="s">
        <v>1003</v>
      </c>
      <c r="AT341" s="271" t="s">
        <v>368</v>
      </c>
      <c r="AU341" s="271" t="s">
        <v>84</v>
      </c>
      <c r="AY341" s="53" t="s">
        <v>366</v>
      </c>
      <c r="BE341" s="179">
        <f t="shared" si="79"/>
        <v>0</v>
      </c>
      <c r="BF341" s="179">
        <f t="shared" si="80"/>
        <v>0</v>
      </c>
      <c r="BG341" s="179">
        <f t="shared" si="81"/>
        <v>0</v>
      </c>
      <c r="BH341" s="179">
        <f t="shared" si="82"/>
        <v>0</v>
      </c>
      <c r="BI341" s="179">
        <f t="shared" si="83"/>
        <v>0</v>
      </c>
      <c r="BJ341" s="53" t="s">
        <v>90</v>
      </c>
      <c r="BK341" s="179">
        <f t="shared" si="84"/>
        <v>0</v>
      </c>
      <c r="BL341" s="53" t="s">
        <v>1003</v>
      </c>
      <c r="BM341" s="271" t="s">
        <v>4323</v>
      </c>
    </row>
    <row r="342" spans="2:65" s="74" customFormat="1" ht="55.5" customHeight="1">
      <c r="B342" s="73"/>
      <c r="C342" s="300" t="s">
        <v>2631</v>
      </c>
      <c r="D342" s="300" t="s">
        <v>621</v>
      </c>
      <c r="E342" s="301" t="s">
        <v>8868</v>
      </c>
      <c r="F342" s="302" t="s">
        <v>8869</v>
      </c>
      <c r="G342" s="303" t="s">
        <v>630</v>
      </c>
      <c r="H342" s="304">
        <v>8</v>
      </c>
      <c r="I342" s="305"/>
      <c r="J342" s="306">
        <f t="shared" si="75"/>
        <v>0</v>
      </c>
      <c r="K342" s="307"/>
      <c r="L342" s="308"/>
      <c r="M342" s="309" t="s">
        <v>1</v>
      </c>
      <c r="N342" s="310" t="s">
        <v>43</v>
      </c>
      <c r="P342" s="269">
        <f t="shared" si="76"/>
        <v>0</v>
      </c>
      <c r="Q342" s="269">
        <v>0</v>
      </c>
      <c r="R342" s="269">
        <f t="shared" si="77"/>
        <v>0</v>
      </c>
      <c r="S342" s="269">
        <v>0</v>
      </c>
      <c r="T342" s="270">
        <f t="shared" si="78"/>
        <v>0</v>
      </c>
      <c r="AR342" s="271" t="s">
        <v>3401</v>
      </c>
      <c r="AT342" s="271" t="s">
        <v>621</v>
      </c>
      <c r="AU342" s="271" t="s">
        <v>84</v>
      </c>
      <c r="AY342" s="53" t="s">
        <v>366</v>
      </c>
      <c r="BE342" s="179">
        <f t="shared" si="79"/>
        <v>0</v>
      </c>
      <c r="BF342" s="179">
        <f t="shared" si="80"/>
        <v>0</v>
      </c>
      <c r="BG342" s="179">
        <f t="shared" si="81"/>
        <v>0</v>
      </c>
      <c r="BH342" s="179">
        <f t="shared" si="82"/>
        <v>0</v>
      </c>
      <c r="BI342" s="179">
        <f t="shared" si="83"/>
        <v>0</v>
      </c>
      <c r="BJ342" s="53" t="s">
        <v>90</v>
      </c>
      <c r="BK342" s="179">
        <f t="shared" si="84"/>
        <v>0</v>
      </c>
      <c r="BL342" s="53" t="s">
        <v>1003</v>
      </c>
      <c r="BM342" s="271" t="s">
        <v>4332</v>
      </c>
    </row>
    <row r="343" spans="2:65" s="74" customFormat="1" ht="16.5" customHeight="1">
      <c r="B343" s="73"/>
      <c r="C343" s="260" t="s">
        <v>2635</v>
      </c>
      <c r="D343" s="260" t="s">
        <v>368</v>
      </c>
      <c r="E343" s="261" t="s">
        <v>8870</v>
      </c>
      <c r="F343" s="262" t="s">
        <v>8871</v>
      </c>
      <c r="G343" s="263" t="s">
        <v>630</v>
      </c>
      <c r="H343" s="264">
        <v>60</v>
      </c>
      <c r="I343" s="265"/>
      <c r="J343" s="266">
        <f t="shared" si="75"/>
        <v>0</v>
      </c>
      <c r="K343" s="267"/>
      <c r="L343" s="73"/>
      <c r="M343" s="268" t="s">
        <v>1</v>
      </c>
      <c r="N343" s="233" t="s">
        <v>43</v>
      </c>
      <c r="P343" s="269">
        <f t="shared" si="76"/>
        <v>0</v>
      </c>
      <c r="Q343" s="269">
        <v>0</v>
      </c>
      <c r="R343" s="269">
        <f t="shared" si="77"/>
        <v>0</v>
      </c>
      <c r="S343" s="269">
        <v>0</v>
      </c>
      <c r="T343" s="270">
        <f t="shared" si="78"/>
        <v>0</v>
      </c>
      <c r="AR343" s="271" t="s">
        <v>1003</v>
      </c>
      <c r="AT343" s="271" t="s">
        <v>368</v>
      </c>
      <c r="AU343" s="271" t="s">
        <v>84</v>
      </c>
      <c r="AY343" s="53" t="s">
        <v>366</v>
      </c>
      <c r="BE343" s="179">
        <f t="shared" si="79"/>
        <v>0</v>
      </c>
      <c r="BF343" s="179">
        <f t="shared" si="80"/>
        <v>0</v>
      </c>
      <c r="BG343" s="179">
        <f t="shared" si="81"/>
        <v>0</v>
      </c>
      <c r="BH343" s="179">
        <f t="shared" si="82"/>
        <v>0</v>
      </c>
      <c r="BI343" s="179">
        <f t="shared" si="83"/>
        <v>0</v>
      </c>
      <c r="BJ343" s="53" t="s">
        <v>90</v>
      </c>
      <c r="BK343" s="179">
        <f t="shared" si="84"/>
        <v>0</v>
      </c>
      <c r="BL343" s="53" t="s">
        <v>1003</v>
      </c>
      <c r="BM343" s="271" t="s">
        <v>4342</v>
      </c>
    </row>
    <row r="344" spans="2:65" s="74" customFormat="1" ht="55.5" customHeight="1">
      <c r="B344" s="73"/>
      <c r="C344" s="300" t="s">
        <v>2639</v>
      </c>
      <c r="D344" s="300" t="s">
        <v>621</v>
      </c>
      <c r="E344" s="301" t="s">
        <v>8872</v>
      </c>
      <c r="F344" s="302" t="s">
        <v>8873</v>
      </c>
      <c r="G344" s="303" t="s">
        <v>630</v>
      </c>
      <c r="H344" s="304">
        <v>60</v>
      </c>
      <c r="I344" s="305"/>
      <c r="J344" s="306">
        <f t="shared" si="75"/>
        <v>0</v>
      </c>
      <c r="K344" s="307"/>
      <c r="L344" s="308"/>
      <c r="M344" s="309" t="s">
        <v>1</v>
      </c>
      <c r="N344" s="310" t="s">
        <v>43</v>
      </c>
      <c r="P344" s="269">
        <f t="shared" si="76"/>
        <v>0</v>
      </c>
      <c r="Q344" s="269">
        <v>0</v>
      </c>
      <c r="R344" s="269">
        <f t="shared" si="77"/>
        <v>0</v>
      </c>
      <c r="S344" s="269">
        <v>0</v>
      </c>
      <c r="T344" s="270">
        <f t="shared" si="78"/>
        <v>0</v>
      </c>
      <c r="AR344" s="271" t="s">
        <v>3401</v>
      </c>
      <c r="AT344" s="271" t="s">
        <v>621</v>
      </c>
      <c r="AU344" s="271" t="s">
        <v>84</v>
      </c>
      <c r="AY344" s="53" t="s">
        <v>366</v>
      </c>
      <c r="BE344" s="179">
        <f t="shared" si="79"/>
        <v>0</v>
      </c>
      <c r="BF344" s="179">
        <f t="shared" si="80"/>
        <v>0</v>
      </c>
      <c r="BG344" s="179">
        <f t="shared" si="81"/>
        <v>0</v>
      </c>
      <c r="BH344" s="179">
        <f t="shared" si="82"/>
        <v>0</v>
      </c>
      <c r="BI344" s="179">
        <f t="shared" si="83"/>
        <v>0</v>
      </c>
      <c r="BJ344" s="53" t="s">
        <v>90</v>
      </c>
      <c r="BK344" s="179">
        <f t="shared" si="84"/>
        <v>0</v>
      </c>
      <c r="BL344" s="53" t="s">
        <v>1003</v>
      </c>
      <c r="BM344" s="271" t="s">
        <v>4354</v>
      </c>
    </row>
    <row r="345" spans="2:65" s="74" customFormat="1" ht="16.5" customHeight="1">
      <c r="B345" s="73"/>
      <c r="C345" s="260" t="s">
        <v>2644</v>
      </c>
      <c r="D345" s="260" t="s">
        <v>368</v>
      </c>
      <c r="E345" s="261" t="s">
        <v>8874</v>
      </c>
      <c r="F345" s="262" t="s">
        <v>8871</v>
      </c>
      <c r="G345" s="263" t="s">
        <v>630</v>
      </c>
      <c r="H345" s="264">
        <v>5</v>
      </c>
      <c r="I345" s="265"/>
      <c r="J345" s="266">
        <f t="shared" si="75"/>
        <v>0</v>
      </c>
      <c r="K345" s="267"/>
      <c r="L345" s="73"/>
      <c r="M345" s="268" t="s">
        <v>1</v>
      </c>
      <c r="N345" s="233" t="s">
        <v>43</v>
      </c>
      <c r="P345" s="269">
        <f t="shared" si="76"/>
        <v>0</v>
      </c>
      <c r="Q345" s="269">
        <v>0</v>
      </c>
      <c r="R345" s="269">
        <f t="shared" si="77"/>
        <v>0</v>
      </c>
      <c r="S345" s="269">
        <v>0</v>
      </c>
      <c r="T345" s="270">
        <f t="shared" si="78"/>
        <v>0</v>
      </c>
      <c r="AR345" s="271" t="s">
        <v>1003</v>
      </c>
      <c r="AT345" s="271" t="s">
        <v>368</v>
      </c>
      <c r="AU345" s="271" t="s">
        <v>84</v>
      </c>
      <c r="AY345" s="53" t="s">
        <v>366</v>
      </c>
      <c r="BE345" s="179">
        <f t="shared" si="79"/>
        <v>0</v>
      </c>
      <c r="BF345" s="179">
        <f t="shared" si="80"/>
        <v>0</v>
      </c>
      <c r="BG345" s="179">
        <f t="shared" si="81"/>
        <v>0</v>
      </c>
      <c r="BH345" s="179">
        <f t="shared" si="82"/>
        <v>0</v>
      </c>
      <c r="BI345" s="179">
        <f t="shared" si="83"/>
        <v>0</v>
      </c>
      <c r="BJ345" s="53" t="s">
        <v>90</v>
      </c>
      <c r="BK345" s="179">
        <f t="shared" si="84"/>
        <v>0</v>
      </c>
      <c r="BL345" s="53" t="s">
        <v>1003</v>
      </c>
      <c r="BM345" s="271" t="s">
        <v>4364</v>
      </c>
    </row>
    <row r="346" spans="2:65" s="74" customFormat="1" ht="55.5" customHeight="1">
      <c r="B346" s="73"/>
      <c r="C346" s="300" t="s">
        <v>2652</v>
      </c>
      <c r="D346" s="300" t="s">
        <v>621</v>
      </c>
      <c r="E346" s="301" t="s">
        <v>8875</v>
      </c>
      <c r="F346" s="302" t="s">
        <v>8876</v>
      </c>
      <c r="G346" s="303" t="s">
        <v>630</v>
      </c>
      <c r="H346" s="304">
        <v>5</v>
      </c>
      <c r="I346" s="305"/>
      <c r="J346" s="306">
        <f t="shared" si="75"/>
        <v>0</v>
      </c>
      <c r="K346" s="307"/>
      <c r="L346" s="308"/>
      <c r="M346" s="309" t="s">
        <v>1</v>
      </c>
      <c r="N346" s="310" t="s">
        <v>43</v>
      </c>
      <c r="P346" s="269">
        <f t="shared" si="76"/>
        <v>0</v>
      </c>
      <c r="Q346" s="269">
        <v>0</v>
      </c>
      <c r="R346" s="269">
        <f t="shared" si="77"/>
        <v>0</v>
      </c>
      <c r="S346" s="269">
        <v>0</v>
      </c>
      <c r="T346" s="270">
        <f t="shared" si="78"/>
        <v>0</v>
      </c>
      <c r="AR346" s="271" t="s">
        <v>3401</v>
      </c>
      <c r="AT346" s="271" t="s">
        <v>621</v>
      </c>
      <c r="AU346" s="271" t="s">
        <v>84</v>
      </c>
      <c r="AY346" s="53" t="s">
        <v>366</v>
      </c>
      <c r="BE346" s="179">
        <f t="shared" si="79"/>
        <v>0</v>
      </c>
      <c r="BF346" s="179">
        <f t="shared" si="80"/>
        <v>0</v>
      </c>
      <c r="BG346" s="179">
        <f t="shared" si="81"/>
        <v>0</v>
      </c>
      <c r="BH346" s="179">
        <f t="shared" si="82"/>
        <v>0</v>
      </c>
      <c r="BI346" s="179">
        <f t="shared" si="83"/>
        <v>0</v>
      </c>
      <c r="BJ346" s="53" t="s">
        <v>90</v>
      </c>
      <c r="BK346" s="179">
        <f t="shared" si="84"/>
        <v>0</v>
      </c>
      <c r="BL346" s="53" t="s">
        <v>1003</v>
      </c>
      <c r="BM346" s="271" t="s">
        <v>4375</v>
      </c>
    </row>
    <row r="347" spans="2:65" s="74" customFormat="1" ht="16.5" customHeight="1">
      <c r="B347" s="73"/>
      <c r="C347" s="260" t="s">
        <v>2660</v>
      </c>
      <c r="D347" s="260" t="s">
        <v>368</v>
      </c>
      <c r="E347" s="261" t="s">
        <v>8877</v>
      </c>
      <c r="F347" s="262" t="s">
        <v>8871</v>
      </c>
      <c r="G347" s="263" t="s">
        <v>630</v>
      </c>
      <c r="H347" s="264">
        <v>14</v>
      </c>
      <c r="I347" s="265"/>
      <c r="J347" s="266">
        <f t="shared" si="75"/>
        <v>0</v>
      </c>
      <c r="K347" s="267"/>
      <c r="L347" s="73"/>
      <c r="M347" s="268" t="s">
        <v>1</v>
      </c>
      <c r="N347" s="233" t="s">
        <v>43</v>
      </c>
      <c r="P347" s="269">
        <f t="shared" si="76"/>
        <v>0</v>
      </c>
      <c r="Q347" s="269">
        <v>0</v>
      </c>
      <c r="R347" s="269">
        <f t="shared" si="77"/>
        <v>0</v>
      </c>
      <c r="S347" s="269">
        <v>0</v>
      </c>
      <c r="T347" s="270">
        <f t="shared" si="78"/>
        <v>0</v>
      </c>
      <c r="AR347" s="271" t="s">
        <v>1003</v>
      </c>
      <c r="AT347" s="271" t="s">
        <v>368</v>
      </c>
      <c r="AU347" s="271" t="s">
        <v>84</v>
      </c>
      <c r="AY347" s="53" t="s">
        <v>366</v>
      </c>
      <c r="BE347" s="179">
        <f t="shared" si="79"/>
        <v>0</v>
      </c>
      <c r="BF347" s="179">
        <f t="shared" si="80"/>
        <v>0</v>
      </c>
      <c r="BG347" s="179">
        <f t="shared" si="81"/>
        <v>0</v>
      </c>
      <c r="BH347" s="179">
        <f t="shared" si="82"/>
        <v>0</v>
      </c>
      <c r="BI347" s="179">
        <f t="shared" si="83"/>
        <v>0</v>
      </c>
      <c r="BJ347" s="53" t="s">
        <v>90</v>
      </c>
      <c r="BK347" s="179">
        <f t="shared" si="84"/>
        <v>0</v>
      </c>
      <c r="BL347" s="53" t="s">
        <v>1003</v>
      </c>
      <c r="BM347" s="271" t="s">
        <v>4399</v>
      </c>
    </row>
    <row r="348" spans="2:65" s="74" customFormat="1" ht="55.5" customHeight="1">
      <c r="B348" s="73"/>
      <c r="C348" s="300" t="s">
        <v>2668</v>
      </c>
      <c r="D348" s="300" t="s">
        <v>621</v>
      </c>
      <c r="E348" s="301" t="s">
        <v>8878</v>
      </c>
      <c r="F348" s="302" t="s">
        <v>8879</v>
      </c>
      <c r="G348" s="303" t="s">
        <v>630</v>
      </c>
      <c r="H348" s="304">
        <v>14</v>
      </c>
      <c r="I348" s="305"/>
      <c r="J348" s="306">
        <f t="shared" si="75"/>
        <v>0</v>
      </c>
      <c r="K348" s="307"/>
      <c r="L348" s="308"/>
      <c r="M348" s="309" t="s">
        <v>1</v>
      </c>
      <c r="N348" s="310" t="s">
        <v>43</v>
      </c>
      <c r="P348" s="269">
        <f t="shared" si="76"/>
        <v>0</v>
      </c>
      <c r="Q348" s="269">
        <v>0</v>
      </c>
      <c r="R348" s="269">
        <f t="shared" si="77"/>
        <v>0</v>
      </c>
      <c r="S348" s="269">
        <v>0</v>
      </c>
      <c r="T348" s="270">
        <f t="shared" si="78"/>
        <v>0</v>
      </c>
      <c r="AR348" s="271" t="s">
        <v>3401</v>
      </c>
      <c r="AT348" s="271" t="s">
        <v>621</v>
      </c>
      <c r="AU348" s="271" t="s">
        <v>84</v>
      </c>
      <c r="AY348" s="53" t="s">
        <v>366</v>
      </c>
      <c r="BE348" s="179">
        <f t="shared" si="79"/>
        <v>0</v>
      </c>
      <c r="BF348" s="179">
        <f t="shared" si="80"/>
        <v>0</v>
      </c>
      <c r="BG348" s="179">
        <f t="shared" si="81"/>
        <v>0</v>
      </c>
      <c r="BH348" s="179">
        <f t="shared" si="82"/>
        <v>0</v>
      </c>
      <c r="BI348" s="179">
        <f t="shared" si="83"/>
        <v>0</v>
      </c>
      <c r="BJ348" s="53" t="s">
        <v>90</v>
      </c>
      <c r="BK348" s="179">
        <f t="shared" si="84"/>
        <v>0</v>
      </c>
      <c r="BL348" s="53" t="s">
        <v>1003</v>
      </c>
      <c r="BM348" s="271" t="s">
        <v>4411</v>
      </c>
    </row>
    <row r="349" spans="2:65" s="74" customFormat="1" ht="16.5" customHeight="1">
      <c r="B349" s="73"/>
      <c r="C349" s="260" t="s">
        <v>2688</v>
      </c>
      <c r="D349" s="260" t="s">
        <v>368</v>
      </c>
      <c r="E349" s="261" t="s">
        <v>8880</v>
      </c>
      <c r="F349" s="262" t="s">
        <v>8871</v>
      </c>
      <c r="G349" s="263" t="s">
        <v>630</v>
      </c>
      <c r="H349" s="264">
        <v>8</v>
      </c>
      <c r="I349" s="265"/>
      <c r="J349" s="266">
        <f t="shared" si="75"/>
        <v>0</v>
      </c>
      <c r="K349" s="267"/>
      <c r="L349" s="73"/>
      <c r="M349" s="268" t="s">
        <v>1</v>
      </c>
      <c r="N349" s="233" t="s">
        <v>43</v>
      </c>
      <c r="P349" s="269">
        <f t="shared" si="76"/>
        <v>0</v>
      </c>
      <c r="Q349" s="269">
        <v>0</v>
      </c>
      <c r="R349" s="269">
        <f t="shared" si="77"/>
        <v>0</v>
      </c>
      <c r="S349" s="269">
        <v>0</v>
      </c>
      <c r="T349" s="270">
        <f t="shared" si="78"/>
        <v>0</v>
      </c>
      <c r="AR349" s="271" t="s">
        <v>1003</v>
      </c>
      <c r="AT349" s="271" t="s">
        <v>368</v>
      </c>
      <c r="AU349" s="271" t="s">
        <v>84</v>
      </c>
      <c r="AY349" s="53" t="s">
        <v>366</v>
      </c>
      <c r="BE349" s="179">
        <f t="shared" si="79"/>
        <v>0</v>
      </c>
      <c r="BF349" s="179">
        <f t="shared" si="80"/>
        <v>0</v>
      </c>
      <c r="BG349" s="179">
        <f t="shared" si="81"/>
        <v>0</v>
      </c>
      <c r="BH349" s="179">
        <f t="shared" si="82"/>
        <v>0</v>
      </c>
      <c r="BI349" s="179">
        <f t="shared" si="83"/>
        <v>0</v>
      </c>
      <c r="BJ349" s="53" t="s">
        <v>90</v>
      </c>
      <c r="BK349" s="179">
        <f t="shared" si="84"/>
        <v>0</v>
      </c>
      <c r="BL349" s="53" t="s">
        <v>1003</v>
      </c>
      <c r="BM349" s="271" t="s">
        <v>4427</v>
      </c>
    </row>
    <row r="350" spans="2:65" s="74" customFormat="1" ht="66.75" customHeight="1">
      <c r="B350" s="73"/>
      <c r="C350" s="300" t="s">
        <v>2694</v>
      </c>
      <c r="D350" s="300" t="s">
        <v>621</v>
      </c>
      <c r="E350" s="301" t="s">
        <v>8881</v>
      </c>
      <c r="F350" s="302" t="s">
        <v>8882</v>
      </c>
      <c r="G350" s="303" t="s">
        <v>630</v>
      </c>
      <c r="H350" s="304">
        <v>8</v>
      </c>
      <c r="I350" s="305"/>
      <c r="J350" s="306">
        <f t="shared" si="75"/>
        <v>0</v>
      </c>
      <c r="K350" s="307"/>
      <c r="L350" s="308"/>
      <c r="M350" s="309" t="s">
        <v>1</v>
      </c>
      <c r="N350" s="310" t="s">
        <v>43</v>
      </c>
      <c r="P350" s="269">
        <f t="shared" si="76"/>
        <v>0</v>
      </c>
      <c r="Q350" s="269">
        <v>0</v>
      </c>
      <c r="R350" s="269">
        <f t="shared" si="77"/>
        <v>0</v>
      </c>
      <c r="S350" s="269">
        <v>0</v>
      </c>
      <c r="T350" s="270">
        <f t="shared" si="78"/>
        <v>0</v>
      </c>
      <c r="AR350" s="271" t="s">
        <v>3401</v>
      </c>
      <c r="AT350" s="271" t="s">
        <v>621</v>
      </c>
      <c r="AU350" s="271" t="s">
        <v>84</v>
      </c>
      <c r="AY350" s="53" t="s">
        <v>366</v>
      </c>
      <c r="BE350" s="179">
        <f t="shared" si="79"/>
        <v>0</v>
      </c>
      <c r="BF350" s="179">
        <f t="shared" si="80"/>
        <v>0</v>
      </c>
      <c r="BG350" s="179">
        <f t="shared" si="81"/>
        <v>0</v>
      </c>
      <c r="BH350" s="179">
        <f t="shared" si="82"/>
        <v>0</v>
      </c>
      <c r="BI350" s="179">
        <f t="shared" si="83"/>
        <v>0</v>
      </c>
      <c r="BJ350" s="53" t="s">
        <v>90</v>
      </c>
      <c r="BK350" s="179">
        <f t="shared" si="84"/>
        <v>0</v>
      </c>
      <c r="BL350" s="53" t="s">
        <v>1003</v>
      </c>
      <c r="BM350" s="271" t="s">
        <v>4436</v>
      </c>
    </row>
    <row r="351" spans="2:65" s="74" customFormat="1" ht="33" customHeight="1">
      <c r="B351" s="73"/>
      <c r="C351" s="260" t="s">
        <v>2698</v>
      </c>
      <c r="D351" s="260" t="s">
        <v>368</v>
      </c>
      <c r="E351" s="261" t="s">
        <v>8883</v>
      </c>
      <c r="F351" s="262" t="s">
        <v>8884</v>
      </c>
      <c r="G351" s="263" t="s">
        <v>630</v>
      </c>
      <c r="H351" s="264">
        <v>43</v>
      </c>
      <c r="I351" s="265"/>
      <c r="J351" s="266">
        <f t="shared" si="75"/>
        <v>0</v>
      </c>
      <c r="K351" s="267"/>
      <c r="L351" s="73"/>
      <c r="M351" s="268" t="s">
        <v>1</v>
      </c>
      <c r="N351" s="233" t="s">
        <v>43</v>
      </c>
      <c r="P351" s="269">
        <f t="shared" si="76"/>
        <v>0</v>
      </c>
      <c r="Q351" s="269">
        <v>0</v>
      </c>
      <c r="R351" s="269">
        <f t="shared" si="77"/>
        <v>0</v>
      </c>
      <c r="S351" s="269">
        <v>0</v>
      </c>
      <c r="T351" s="270">
        <f t="shared" si="78"/>
        <v>0</v>
      </c>
      <c r="AR351" s="271" t="s">
        <v>1003</v>
      </c>
      <c r="AT351" s="271" t="s">
        <v>368</v>
      </c>
      <c r="AU351" s="271" t="s">
        <v>84</v>
      </c>
      <c r="AY351" s="53" t="s">
        <v>366</v>
      </c>
      <c r="BE351" s="179">
        <f t="shared" si="79"/>
        <v>0</v>
      </c>
      <c r="BF351" s="179">
        <f t="shared" si="80"/>
        <v>0</v>
      </c>
      <c r="BG351" s="179">
        <f t="shared" si="81"/>
        <v>0</v>
      </c>
      <c r="BH351" s="179">
        <f t="shared" si="82"/>
        <v>0</v>
      </c>
      <c r="BI351" s="179">
        <f t="shared" si="83"/>
        <v>0</v>
      </c>
      <c r="BJ351" s="53" t="s">
        <v>90</v>
      </c>
      <c r="BK351" s="179">
        <f t="shared" si="84"/>
        <v>0</v>
      </c>
      <c r="BL351" s="53" t="s">
        <v>1003</v>
      </c>
      <c r="BM351" s="271" t="s">
        <v>4445</v>
      </c>
    </row>
    <row r="352" spans="2:65" s="74" customFormat="1" ht="62.65" customHeight="1">
      <c r="B352" s="73"/>
      <c r="C352" s="300" t="s">
        <v>2709</v>
      </c>
      <c r="D352" s="300" t="s">
        <v>621</v>
      </c>
      <c r="E352" s="301" t="s">
        <v>8885</v>
      </c>
      <c r="F352" s="302" t="s">
        <v>8886</v>
      </c>
      <c r="G352" s="303" t="s">
        <v>630</v>
      </c>
      <c r="H352" s="304">
        <v>43</v>
      </c>
      <c r="I352" s="305"/>
      <c r="J352" s="306">
        <f t="shared" si="75"/>
        <v>0</v>
      </c>
      <c r="K352" s="307"/>
      <c r="L352" s="308"/>
      <c r="M352" s="309" t="s">
        <v>1</v>
      </c>
      <c r="N352" s="310" t="s">
        <v>43</v>
      </c>
      <c r="P352" s="269">
        <f t="shared" si="76"/>
        <v>0</v>
      </c>
      <c r="Q352" s="269">
        <v>0</v>
      </c>
      <c r="R352" s="269">
        <f t="shared" si="77"/>
        <v>0</v>
      </c>
      <c r="S352" s="269">
        <v>0</v>
      </c>
      <c r="T352" s="270">
        <f t="shared" si="78"/>
        <v>0</v>
      </c>
      <c r="AR352" s="271" t="s">
        <v>3401</v>
      </c>
      <c r="AT352" s="271" t="s">
        <v>621</v>
      </c>
      <c r="AU352" s="271" t="s">
        <v>84</v>
      </c>
      <c r="AY352" s="53" t="s">
        <v>366</v>
      </c>
      <c r="BE352" s="179">
        <f t="shared" si="79"/>
        <v>0</v>
      </c>
      <c r="BF352" s="179">
        <f t="shared" si="80"/>
        <v>0</v>
      </c>
      <c r="BG352" s="179">
        <f t="shared" si="81"/>
        <v>0</v>
      </c>
      <c r="BH352" s="179">
        <f t="shared" si="82"/>
        <v>0</v>
      </c>
      <c r="BI352" s="179">
        <f t="shared" si="83"/>
        <v>0</v>
      </c>
      <c r="BJ352" s="53" t="s">
        <v>90</v>
      </c>
      <c r="BK352" s="179">
        <f t="shared" si="84"/>
        <v>0</v>
      </c>
      <c r="BL352" s="53" t="s">
        <v>1003</v>
      </c>
      <c r="BM352" s="271" t="s">
        <v>4456</v>
      </c>
    </row>
    <row r="353" spans="2:65" s="280" customFormat="1">
      <c r="B353" s="279"/>
      <c r="D353" s="274" t="s">
        <v>373</v>
      </c>
      <c r="E353" s="281" t="s">
        <v>1</v>
      </c>
      <c r="F353" s="282" t="s">
        <v>716</v>
      </c>
      <c r="H353" s="283">
        <v>43</v>
      </c>
      <c r="L353" s="279"/>
      <c r="M353" s="284"/>
      <c r="T353" s="285"/>
      <c r="AT353" s="281" t="s">
        <v>373</v>
      </c>
      <c r="AU353" s="281" t="s">
        <v>84</v>
      </c>
      <c r="AV353" s="280" t="s">
        <v>90</v>
      </c>
      <c r="AW353" s="280" t="s">
        <v>31</v>
      </c>
      <c r="AX353" s="280" t="s">
        <v>84</v>
      </c>
      <c r="AY353" s="281" t="s">
        <v>366</v>
      </c>
    </row>
    <row r="354" spans="2:65" s="273" customFormat="1" ht="22.5">
      <c r="B354" s="272"/>
      <c r="D354" s="274" t="s">
        <v>373</v>
      </c>
      <c r="E354" s="275" t="s">
        <v>1</v>
      </c>
      <c r="F354" s="276" t="s">
        <v>8887</v>
      </c>
      <c r="H354" s="275" t="s">
        <v>1</v>
      </c>
      <c r="L354" s="272"/>
      <c r="M354" s="277"/>
      <c r="T354" s="278"/>
      <c r="AT354" s="275" t="s">
        <v>373</v>
      </c>
      <c r="AU354" s="275" t="s">
        <v>84</v>
      </c>
      <c r="AV354" s="273" t="s">
        <v>84</v>
      </c>
      <c r="AW354" s="273" t="s">
        <v>31</v>
      </c>
      <c r="AX354" s="273" t="s">
        <v>77</v>
      </c>
      <c r="AY354" s="275" t="s">
        <v>366</v>
      </c>
    </row>
    <row r="355" spans="2:65" s="74" customFormat="1" ht="24.2" customHeight="1">
      <c r="B355" s="73"/>
      <c r="C355" s="260" t="s">
        <v>2715</v>
      </c>
      <c r="D355" s="260" t="s">
        <v>368</v>
      </c>
      <c r="E355" s="261" t="s">
        <v>8888</v>
      </c>
      <c r="F355" s="262" t="s">
        <v>8889</v>
      </c>
      <c r="G355" s="263" t="s">
        <v>630</v>
      </c>
      <c r="H355" s="264">
        <v>4</v>
      </c>
      <c r="I355" s="265"/>
      <c r="J355" s="266">
        <f>ROUND(I355*H355,2)</f>
        <v>0</v>
      </c>
      <c r="K355" s="267"/>
      <c r="L355" s="73"/>
      <c r="M355" s="268" t="s">
        <v>1</v>
      </c>
      <c r="N355" s="233" t="s">
        <v>43</v>
      </c>
      <c r="P355" s="269">
        <f>O355*H355</f>
        <v>0</v>
      </c>
      <c r="Q355" s="269">
        <v>0</v>
      </c>
      <c r="R355" s="269">
        <f>Q355*H355</f>
        <v>0</v>
      </c>
      <c r="S355" s="269">
        <v>0</v>
      </c>
      <c r="T355" s="270">
        <f>S355*H355</f>
        <v>0</v>
      </c>
      <c r="AR355" s="271" t="s">
        <v>1003</v>
      </c>
      <c r="AT355" s="271" t="s">
        <v>368</v>
      </c>
      <c r="AU355" s="271" t="s">
        <v>84</v>
      </c>
      <c r="AY355" s="53" t="s">
        <v>366</v>
      </c>
      <c r="BE355" s="179">
        <f>IF(N355="základná",J355,0)</f>
        <v>0</v>
      </c>
      <c r="BF355" s="179">
        <f>IF(N355="znížená",J355,0)</f>
        <v>0</v>
      </c>
      <c r="BG355" s="179">
        <f>IF(N355="zákl. prenesená",J355,0)</f>
        <v>0</v>
      </c>
      <c r="BH355" s="179">
        <f>IF(N355="zníž. prenesená",J355,0)</f>
        <v>0</v>
      </c>
      <c r="BI355" s="179">
        <f>IF(N355="nulová",J355,0)</f>
        <v>0</v>
      </c>
      <c r="BJ355" s="53" t="s">
        <v>90</v>
      </c>
      <c r="BK355" s="179">
        <f>ROUND(I355*H355,2)</f>
        <v>0</v>
      </c>
      <c r="BL355" s="53" t="s">
        <v>1003</v>
      </c>
      <c r="BM355" s="271" t="s">
        <v>4465</v>
      </c>
    </row>
    <row r="356" spans="2:65" s="74" customFormat="1" ht="55.5" customHeight="1">
      <c r="B356" s="73"/>
      <c r="C356" s="300" t="s">
        <v>2719</v>
      </c>
      <c r="D356" s="300" t="s">
        <v>621</v>
      </c>
      <c r="E356" s="301" t="s">
        <v>8890</v>
      </c>
      <c r="F356" s="302" t="s">
        <v>8891</v>
      </c>
      <c r="G356" s="303" t="s">
        <v>630</v>
      </c>
      <c r="H356" s="304">
        <v>4</v>
      </c>
      <c r="I356" s="305"/>
      <c r="J356" s="306">
        <f>ROUND(I356*H356,2)</f>
        <v>0</v>
      </c>
      <c r="K356" s="307"/>
      <c r="L356" s="308"/>
      <c r="M356" s="309" t="s">
        <v>1</v>
      </c>
      <c r="N356" s="310" t="s">
        <v>43</v>
      </c>
      <c r="P356" s="269">
        <f>O356*H356</f>
        <v>0</v>
      </c>
      <c r="Q356" s="269">
        <v>0</v>
      </c>
      <c r="R356" s="269">
        <f>Q356*H356</f>
        <v>0</v>
      </c>
      <c r="S356" s="269">
        <v>0</v>
      </c>
      <c r="T356" s="270">
        <f>S356*H356</f>
        <v>0</v>
      </c>
      <c r="AR356" s="271" t="s">
        <v>3401</v>
      </c>
      <c r="AT356" s="271" t="s">
        <v>621</v>
      </c>
      <c r="AU356" s="271" t="s">
        <v>84</v>
      </c>
      <c r="AY356" s="53" t="s">
        <v>366</v>
      </c>
      <c r="BE356" s="179">
        <f>IF(N356="základná",J356,0)</f>
        <v>0</v>
      </c>
      <c r="BF356" s="179">
        <f>IF(N356="znížená",J356,0)</f>
        <v>0</v>
      </c>
      <c r="BG356" s="179">
        <f>IF(N356="zákl. prenesená",J356,0)</f>
        <v>0</v>
      </c>
      <c r="BH356" s="179">
        <f>IF(N356="zníž. prenesená",J356,0)</f>
        <v>0</v>
      </c>
      <c r="BI356" s="179">
        <f>IF(N356="nulová",J356,0)</f>
        <v>0</v>
      </c>
      <c r="BJ356" s="53" t="s">
        <v>90</v>
      </c>
      <c r="BK356" s="179">
        <f>ROUND(I356*H356,2)</f>
        <v>0</v>
      </c>
      <c r="BL356" s="53" t="s">
        <v>1003</v>
      </c>
      <c r="BM356" s="271" t="s">
        <v>4475</v>
      </c>
    </row>
    <row r="357" spans="2:65" s="74" customFormat="1" ht="44.25" customHeight="1">
      <c r="B357" s="73"/>
      <c r="C357" s="260" t="s">
        <v>2723</v>
      </c>
      <c r="D357" s="260" t="s">
        <v>368</v>
      </c>
      <c r="E357" s="261" t="s">
        <v>8892</v>
      </c>
      <c r="F357" s="262" t="s">
        <v>8893</v>
      </c>
      <c r="G357" s="263" t="s">
        <v>630</v>
      </c>
      <c r="H357" s="264">
        <v>4</v>
      </c>
      <c r="I357" s="265"/>
      <c r="J357" s="266">
        <f>ROUND(I357*H357,2)</f>
        <v>0</v>
      </c>
      <c r="K357" s="267"/>
      <c r="L357" s="73"/>
      <c r="M357" s="268" t="s">
        <v>1</v>
      </c>
      <c r="N357" s="233" t="s">
        <v>43</v>
      </c>
      <c r="P357" s="269">
        <f>O357*H357</f>
        <v>0</v>
      </c>
      <c r="Q357" s="269">
        <v>0</v>
      </c>
      <c r="R357" s="269">
        <f>Q357*H357</f>
        <v>0</v>
      </c>
      <c r="S357" s="269">
        <v>0</v>
      </c>
      <c r="T357" s="270">
        <f>S357*H357</f>
        <v>0</v>
      </c>
      <c r="AR357" s="271" t="s">
        <v>1003</v>
      </c>
      <c r="AT357" s="271" t="s">
        <v>368</v>
      </c>
      <c r="AU357" s="271" t="s">
        <v>84</v>
      </c>
      <c r="AY357" s="53" t="s">
        <v>366</v>
      </c>
      <c r="BE357" s="179">
        <f>IF(N357="základná",J357,0)</f>
        <v>0</v>
      </c>
      <c r="BF357" s="179">
        <f>IF(N357="znížená",J357,0)</f>
        <v>0</v>
      </c>
      <c r="BG357" s="179">
        <f>IF(N357="zákl. prenesená",J357,0)</f>
        <v>0</v>
      </c>
      <c r="BH357" s="179">
        <f>IF(N357="zníž. prenesená",J357,0)</f>
        <v>0</v>
      </c>
      <c r="BI357" s="179">
        <f>IF(N357="nulová",J357,0)</f>
        <v>0</v>
      </c>
      <c r="BJ357" s="53" t="s">
        <v>90</v>
      </c>
      <c r="BK357" s="179">
        <f>ROUND(I357*H357,2)</f>
        <v>0</v>
      </c>
      <c r="BL357" s="53" t="s">
        <v>1003</v>
      </c>
      <c r="BM357" s="271" t="s">
        <v>4484</v>
      </c>
    </row>
    <row r="358" spans="2:65" s="74" customFormat="1" ht="66.75" customHeight="1">
      <c r="B358" s="73"/>
      <c r="C358" s="300" t="s">
        <v>2729</v>
      </c>
      <c r="D358" s="300" t="s">
        <v>621</v>
      </c>
      <c r="E358" s="301" t="s">
        <v>8894</v>
      </c>
      <c r="F358" s="302" t="s">
        <v>8895</v>
      </c>
      <c r="G358" s="303" t="s">
        <v>630</v>
      </c>
      <c r="H358" s="304">
        <v>4</v>
      </c>
      <c r="I358" s="305"/>
      <c r="J358" s="306">
        <f>ROUND(I358*H358,2)</f>
        <v>0</v>
      </c>
      <c r="K358" s="307"/>
      <c r="L358" s="308"/>
      <c r="M358" s="309" t="s">
        <v>1</v>
      </c>
      <c r="N358" s="310" t="s">
        <v>43</v>
      </c>
      <c r="P358" s="269">
        <f>O358*H358</f>
        <v>0</v>
      </c>
      <c r="Q358" s="269">
        <v>0</v>
      </c>
      <c r="R358" s="269">
        <f>Q358*H358</f>
        <v>0</v>
      </c>
      <c r="S358" s="269">
        <v>0</v>
      </c>
      <c r="T358" s="270">
        <f>S358*H358</f>
        <v>0</v>
      </c>
      <c r="AR358" s="271" t="s">
        <v>3401</v>
      </c>
      <c r="AT358" s="271" t="s">
        <v>621</v>
      </c>
      <c r="AU358" s="271" t="s">
        <v>84</v>
      </c>
      <c r="AY358" s="53" t="s">
        <v>366</v>
      </c>
      <c r="BE358" s="179">
        <f>IF(N358="základná",J358,0)</f>
        <v>0</v>
      </c>
      <c r="BF358" s="179">
        <f>IF(N358="znížená",J358,0)</f>
        <v>0</v>
      </c>
      <c r="BG358" s="179">
        <f>IF(N358="zákl. prenesená",J358,0)</f>
        <v>0</v>
      </c>
      <c r="BH358" s="179">
        <f>IF(N358="zníž. prenesená",J358,0)</f>
        <v>0</v>
      </c>
      <c r="BI358" s="179">
        <f>IF(N358="nulová",J358,0)</f>
        <v>0</v>
      </c>
      <c r="BJ358" s="53" t="s">
        <v>90</v>
      </c>
      <c r="BK358" s="179">
        <f>ROUND(I358*H358,2)</f>
        <v>0</v>
      </c>
      <c r="BL358" s="53" t="s">
        <v>1003</v>
      </c>
      <c r="BM358" s="271" t="s">
        <v>4493</v>
      </c>
    </row>
    <row r="359" spans="2:65" s="280" customFormat="1">
      <c r="B359" s="279"/>
      <c r="D359" s="274" t="s">
        <v>373</v>
      </c>
      <c r="E359" s="281" t="s">
        <v>1</v>
      </c>
      <c r="F359" s="282" t="s">
        <v>371</v>
      </c>
      <c r="H359" s="283">
        <v>4</v>
      </c>
      <c r="L359" s="279"/>
      <c r="M359" s="284"/>
      <c r="T359" s="285"/>
      <c r="AT359" s="281" t="s">
        <v>373</v>
      </c>
      <c r="AU359" s="281" t="s">
        <v>84</v>
      </c>
      <c r="AV359" s="280" t="s">
        <v>90</v>
      </c>
      <c r="AW359" s="280" t="s">
        <v>31</v>
      </c>
      <c r="AX359" s="280" t="s">
        <v>84</v>
      </c>
      <c r="AY359" s="281" t="s">
        <v>366</v>
      </c>
    </row>
    <row r="360" spans="2:65" s="273" customFormat="1">
      <c r="B360" s="272"/>
      <c r="D360" s="274" t="s">
        <v>373</v>
      </c>
      <c r="E360" s="275" t="s">
        <v>1</v>
      </c>
      <c r="F360" s="276" t="s">
        <v>8896</v>
      </c>
      <c r="H360" s="275" t="s">
        <v>1</v>
      </c>
      <c r="L360" s="272"/>
      <c r="M360" s="277"/>
      <c r="T360" s="278"/>
      <c r="AT360" s="275" t="s">
        <v>373</v>
      </c>
      <c r="AU360" s="275" t="s">
        <v>84</v>
      </c>
      <c r="AV360" s="273" t="s">
        <v>84</v>
      </c>
      <c r="AW360" s="273" t="s">
        <v>31</v>
      </c>
      <c r="AX360" s="273" t="s">
        <v>77</v>
      </c>
      <c r="AY360" s="275" t="s">
        <v>366</v>
      </c>
    </row>
    <row r="361" spans="2:65" s="74" customFormat="1" ht="16.5" customHeight="1">
      <c r="B361" s="73"/>
      <c r="C361" s="260" t="s">
        <v>1378</v>
      </c>
      <c r="D361" s="260" t="s">
        <v>368</v>
      </c>
      <c r="E361" s="261" t="s">
        <v>8897</v>
      </c>
      <c r="F361" s="262" t="s">
        <v>8898</v>
      </c>
      <c r="G361" s="263" t="s">
        <v>630</v>
      </c>
      <c r="H361" s="264">
        <v>706</v>
      </c>
      <c r="I361" s="265"/>
      <c r="J361" s="266">
        <f>ROUND(I361*H361,2)</f>
        <v>0</v>
      </c>
      <c r="K361" s="267"/>
      <c r="L361" s="73"/>
      <c r="M361" s="268" t="s">
        <v>1</v>
      </c>
      <c r="N361" s="233" t="s">
        <v>43</v>
      </c>
      <c r="P361" s="269">
        <f>O361*H361</f>
        <v>0</v>
      </c>
      <c r="Q361" s="269">
        <v>0</v>
      </c>
      <c r="R361" s="269">
        <f>Q361*H361</f>
        <v>0</v>
      </c>
      <c r="S361" s="269">
        <v>0</v>
      </c>
      <c r="T361" s="270">
        <f>S361*H361</f>
        <v>0</v>
      </c>
      <c r="AR361" s="271" t="s">
        <v>1003</v>
      </c>
      <c r="AT361" s="271" t="s">
        <v>368</v>
      </c>
      <c r="AU361" s="271" t="s">
        <v>84</v>
      </c>
      <c r="AY361" s="53" t="s">
        <v>366</v>
      </c>
      <c r="BE361" s="179">
        <f>IF(N361="základná",J361,0)</f>
        <v>0</v>
      </c>
      <c r="BF361" s="179">
        <f>IF(N361="znížená",J361,0)</f>
        <v>0</v>
      </c>
      <c r="BG361" s="179">
        <f>IF(N361="zákl. prenesená",J361,0)</f>
        <v>0</v>
      </c>
      <c r="BH361" s="179">
        <f>IF(N361="zníž. prenesená",J361,0)</f>
        <v>0</v>
      </c>
      <c r="BI361" s="179">
        <f>IF(N361="nulová",J361,0)</f>
        <v>0</v>
      </c>
      <c r="BJ361" s="53" t="s">
        <v>90</v>
      </c>
      <c r="BK361" s="179">
        <f>ROUND(I361*H361,2)</f>
        <v>0</v>
      </c>
      <c r="BL361" s="53" t="s">
        <v>1003</v>
      </c>
      <c r="BM361" s="271" t="s">
        <v>4507</v>
      </c>
    </row>
    <row r="362" spans="2:65" s="249" customFormat="1" ht="25.9" customHeight="1">
      <c r="B362" s="248"/>
      <c r="D362" s="250" t="s">
        <v>76</v>
      </c>
      <c r="E362" s="251" t="s">
        <v>6833</v>
      </c>
      <c r="F362" s="251" t="s">
        <v>8899</v>
      </c>
      <c r="J362" s="252">
        <f>BK362</f>
        <v>0</v>
      </c>
      <c r="L362" s="248"/>
      <c r="M362" s="253"/>
      <c r="P362" s="254">
        <f>SUM(P363:P393)</f>
        <v>0</v>
      </c>
      <c r="R362" s="254">
        <f>SUM(R363:R393)</f>
        <v>0</v>
      </c>
      <c r="T362" s="255">
        <f>SUM(T363:T393)</f>
        <v>0</v>
      </c>
      <c r="AR362" s="250" t="s">
        <v>84</v>
      </c>
      <c r="AT362" s="256" t="s">
        <v>76</v>
      </c>
      <c r="AU362" s="256" t="s">
        <v>77</v>
      </c>
      <c r="AY362" s="250" t="s">
        <v>366</v>
      </c>
      <c r="BK362" s="257">
        <f>SUM(BK363:BK393)</f>
        <v>0</v>
      </c>
    </row>
    <row r="363" spans="2:65" s="74" customFormat="1" ht="16.5" customHeight="1">
      <c r="B363" s="73"/>
      <c r="C363" s="260" t="s">
        <v>2749</v>
      </c>
      <c r="D363" s="260" t="s">
        <v>368</v>
      </c>
      <c r="E363" s="261" t="s">
        <v>8900</v>
      </c>
      <c r="F363" s="262" t="s">
        <v>8901</v>
      </c>
      <c r="G363" s="263" t="s">
        <v>265</v>
      </c>
      <c r="H363" s="264">
        <v>150</v>
      </c>
      <c r="I363" s="265"/>
      <c r="J363" s="266">
        <f t="shared" ref="J363:J393" si="85">ROUND(I363*H363,2)</f>
        <v>0</v>
      </c>
      <c r="K363" s="267"/>
      <c r="L363" s="73"/>
      <c r="M363" s="268" t="s">
        <v>1</v>
      </c>
      <c r="N363" s="233" t="s">
        <v>43</v>
      </c>
      <c r="P363" s="269">
        <f t="shared" ref="P363:P393" si="86">O363*H363</f>
        <v>0</v>
      </c>
      <c r="Q363" s="269">
        <v>0</v>
      </c>
      <c r="R363" s="269">
        <f t="shared" ref="R363:R393" si="87">Q363*H363</f>
        <v>0</v>
      </c>
      <c r="S363" s="269">
        <v>0</v>
      </c>
      <c r="T363" s="270">
        <f t="shared" ref="T363:T393" si="88">S363*H363</f>
        <v>0</v>
      </c>
      <c r="AR363" s="271" t="s">
        <v>1003</v>
      </c>
      <c r="AT363" s="271" t="s">
        <v>368</v>
      </c>
      <c r="AU363" s="271" t="s">
        <v>84</v>
      </c>
      <c r="AY363" s="53" t="s">
        <v>366</v>
      </c>
      <c r="BE363" s="179">
        <f t="shared" ref="BE363:BE393" si="89">IF(N363="základná",J363,0)</f>
        <v>0</v>
      </c>
      <c r="BF363" s="179">
        <f t="shared" ref="BF363:BF393" si="90">IF(N363="znížená",J363,0)</f>
        <v>0</v>
      </c>
      <c r="BG363" s="179">
        <f t="shared" ref="BG363:BG393" si="91">IF(N363="zákl. prenesená",J363,0)</f>
        <v>0</v>
      </c>
      <c r="BH363" s="179">
        <f t="shared" ref="BH363:BH393" si="92">IF(N363="zníž. prenesená",J363,0)</f>
        <v>0</v>
      </c>
      <c r="BI363" s="179">
        <f t="shared" ref="BI363:BI393" si="93">IF(N363="nulová",J363,0)</f>
        <v>0</v>
      </c>
      <c r="BJ363" s="53" t="s">
        <v>90</v>
      </c>
      <c r="BK363" s="179">
        <f t="shared" ref="BK363:BK393" si="94">ROUND(I363*H363,2)</f>
        <v>0</v>
      </c>
      <c r="BL363" s="53" t="s">
        <v>1003</v>
      </c>
      <c r="BM363" s="271" t="s">
        <v>4528</v>
      </c>
    </row>
    <row r="364" spans="2:65" s="74" customFormat="1" ht="16.5" customHeight="1">
      <c r="B364" s="73"/>
      <c r="C364" s="300" t="s">
        <v>2754</v>
      </c>
      <c r="D364" s="300" t="s">
        <v>621</v>
      </c>
      <c r="E364" s="301" t="s">
        <v>8902</v>
      </c>
      <c r="F364" s="302" t="s">
        <v>8903</v>
      </c>
      <c r="G364" s="303" t="s">
        <v>265</v>
      </c>
      <c r="H364" s="304">
        <v>150</v>
      </c>
      <c r="I364" s="305"/>
      <c r="J364" s="306">
        <f t="shared" si="85"/>
        <v>0</v>
      </c>
      <c r="K364" s="307"/>
      <c r="L364" s="308"/>
      <c r="M364" s="309" t="s">
        <v>1</v>
      </c>
      <c r="N364" s="310" t="s">
        <v>43</v>
      </c>
      <c r="P364" s="269">
        <f t="shared" si="86"/>
        <v>0</v>
      </c>
      <c r="Q364" s="269">
        <v>0</v>
      </c>
      <c r="R364" s="269">
        <f t="shared" si="87"/>
        <v>0</v>
      </c>
      <c r="S364" s="269">
        <v>0</v>
      </c>
      <c r="T364" s="270">
        <f t="shared" si="88"/>
        <v>0</v>
      </c>
      <c r="AR364" s="271" t="s">
        <v>3401</v>
      </c>
      <c r="AT364" s="271" t="s">
        <v>621</v>
      </c>
      <c r="AU364" s="271" t="s">
        <v>84</v>
      </c>
      <c r="AY364" s="53" t="s">
        <v>366</v>
      </c>
      <c r="BE364" s="179">
        <f t="shared" si="89"/>
        <v>0</v>
      </c>
      <c r="BF364" s="179">
        <f t="shared" si="90"/>
        <v>0</v>
      </c>
      <c r="BG364" s="179">
        <f t="shared" si="91"/>
        <v>0</v>
      </c>
      <c r="BH364" s="179">
        <f t="shared" si="92"/>
        <v>0</v>
      </c>
      <c r="BI364" s="179">
        <f t="shared" si="93"/>
        <v>0</v>
      </c>
      <c r="BJ364" s="53" t="s">
        <v>90</v>
      </c>
      <c r="BK364" s="179">
        <f t="shared" si="94"/>
        <v>0</v>
      </c>
      <c r="BL364" s="53" t="s">
        <v>1003</v>
      </c>
      <c r="BM364" s="271" t="s">
        <v>4537</v>
      </c>
    </row>
    <row r="365" spans="2:65" s="74" customFormat="1" ht="24.2" customHeight="1">
      <c r="B365" s="73"/>
      <c r="C365" s="260" t="s">
        <v>2765</v>
      </c>
      <c r="D365" s="260" t="s">
        <v>368</v>
      </c>
      <c r="E365" s="261" t="s">
        <v>8904</v>
      </c>
      <c r="F365" s="262" t="s">
        <v>8905</v>
      </c>
      <c r="G365" s="263" t="s">
        <v>265</v>
      </c>
      <c r="H365" s="264">
        <v>40</v>
      </c>
      <c r="I365" s="265"/>
      <c r="J365" s="266">
        <f t="shared" si="85"/>
        <v>0</v>
      </c>
      <c r="K365" s="267"/>
      <c r="L365" s="73"/>
      <c r="M365" s="268" t="s">
        <v>1</v>
      </c>
      <c r="N365" s="233" t="s">
        <v>43</v>
      </c>
      <c r="P365" s="269">
        <f t="shared" si="86"/>
        <v>0</v>
      </c>
      <c r="Q365" s="269">
        <v>0</v>
      </c>
      <c r="R365" s="269">
        <f t="shared" si="87"/>
        <v>0</v>
      </c>
      <c r="S365" s="269">
        <v>0</v>
      </c>
      <c r="T365" s="270">
        <f t="shared" si="88"/>
        <v>0</v>
      </c>
      <c r="AR365" s="271" t="s">
        <v>1003</v>
      </c>
      <c r="AT365" s="271" t="s">
        <v>368</v>
      </c>
      <c r="AU365" s="271" t="s">
        <v>84</v>
      </c>
      <c r="AY365" s="53" t="s">
        <v>366</v>
      </c>
      <c r="BE365" s="179">
        <f t="shared" si="89"/>
        <v>0</v>
      </c>
      <c r="BF365" s="179">
        <f t="shared" si="90"/>
        <v>0</v>
      </c>
      <c r="BG365" s="179">
        <f t="shared" si="91"/>
        <v>0</v>
      </c>
      <c r="BH365" s="179">
        <f t="shared" si="92"/>
        <v>0</v>
      </c>
      <c r="BI365" s="179">
        <f t="shared" si="93"/>
        <v>0</v>
      </c>
      <c r="BJ365" s="53" t="s">
        <v>90</v>
      </c>
      <c r="BK365" s="179">
        <f t="shared" si="94"/>
        <v>0</v>
      </c>
      <c r="BL365" s="53" t="s">
        <v>1003</v>
      </c>
      <c r="BM365" s="271" t="s">
        <v>4559</v>
      </c>
    </row>
    <row r="366" spans="2:65" s="74" customFormat="1" ht="33" customHeight="1">
      <c r="B366" s="73"/>
      <c r="C366" s="300" t="s">
        <v>2770</v>
      </c>
      <c r="D366" s="300" t="s">
        <v>621</v>
      </c>
      <c r="E366" s="301" t="s">
        <v>8906</v>
      </c>
      <c r="F366" s="302" t="s">
        <v>8907</v>
      </c>
      <c r="G366" s="303" t="s">
        <v>265</v>
      </c>
      <c r="H366" s="304">
        <v>40</v>
      </c>
      <c r="I366" s="305"/>
      <c r="J366" s="306">
        <f t="shared" si="85"/>
        <v>0</v>
      </c>
      <c r="K366" s="307"/>
      <c r="L366" s="308"/>
      <c r="M366" s="309" t="s">
        <v>1</v>
      </c>
      <c r="N366" s="310" t="s">
        <v>43</v>
      </c>
      <c r="P366" s="269">
        <f t="shared" si="86"/>
        <v>0</v>
      </c>
      <c r="Q366" s="269">
        <v>0</v>
      </c>
      <c r="R366" s="269">
        <f t="shared" si="87"/>
        <v>0</v>
      </c>
      <c r="S366" s="269">
        <v>0</v>
      </c>
      <c r="T366" s="270">
        <f t="shared" si="88"/>
        <v>0</v>
      </c>
      <c r="AR366" s="271" t="s">
        <v>3401</v>
      </c>
      <c r="AT366" s="271" t="s">
        <v>621</v>
      </c>
      <c r="AU366" s="271" t="s">
        <v>84</v>
      </c>
      <c r="AY366" s="53" t="s">
        <v>366</v>
      </c>
      <c r="BE366" s="179">
        <f t="shared" si="89"/>
        <v>0</v>
      </c>
      <c r="BF366" s="179">
        <f t="shared" si="90"/>
        <v>0</v>
      </c>
      <c r="BG366" s="179">
        <f t="shared" si="91"/>
        <v>0</v>
      </c>
      <c r="BH366" s="179">
        <f t="shared" si="92"/>
        <v>0</v>
      </c>
      <c r="BI366" s="179">
        <f t="shared" si="93"/>
        <v>0</v>
      </c>
      <c r="BJ366" s="53" t="s">
        <v>90</v>
      </c>
      <c r="BK366" s="179">
        <f t="shared" si="94"/>
        <v>0</v>
      </c>
      <c r="BL366" s="53" t="s">
        <v>1003</v>
      </c>
      <c r="BM366" s="271" t="s">
        <v>4606</v>
      </c>
    </row>
    <row r="367" spans="2:65" s="74" customFormat="1" ht="16.5" customHeight="1">
      <c r="B367" s="73"/>
      <c r="C367" s="260" t="s">
        <v>2777</v>
      </c>
      <c r="D367" s="260" t="s">
        <v>368</v>
      </c>
      <c r="E367" s="261" t="s">
        <v>8908</v>
      </c>
      <c r="F367" s="262" t="s">
        <v>8909</v>
      </c>
      <c r="G367" s="263" t="s">
        <v>265</v>
      </c>
      <c r="H367" s="264">
        <v>160</v>
      </c>
      <c r="I367" s="265"/>
      <c r="J367" s="266">
        <f t="shared" si="85"/>
        <v>0</v>
      </c>
      <c r="K367" s="267"/>
      <c r="L367" s="73"/>
      <c r="M367" s="268" t="s">
        <v>1</v>
      </c>
      <c r="N367" s="233" t="s">
        <v>43</v>
      </c>
      <c r="P367" s="269">
        <f t="shared" si="86"/>
        <v>0</v>
      </c>
      <c r="Q367" s="269">
        <v>0</v>
      </c>
      <c r="R367" s="269">
        <f t="shared" si="87"/>
        <v>0</v>
      </c>
      <c r="S367" s="269">
        <v>0</v>
      </c>
      <c r="T367" s="270">
        <f t="shared" si="88"/>
        <v>0</v>
      </c>
      <c r="AR367" s="271" t="s">
        <v>1003</v>
      </c>
      <c r="AT367" s="271" t="s">
        <v>368</v>
      </c>
      <c r="AU367" s="271" t="s">
        <v>84</v>
      </c>
      <c r="AY367" s="53" t="s">
        <v>366</v>
      </c>
      <c r="BE367" s="179">
        <f t="shared" si="89"/>
        <v>0</v>
      </c>
      <c r="BF367" s="179">
        <f t="shared" si="90"/>
        <v>0</v>
      </c>
      <c r="BG367" s="179">
        <f t="shared" si="91"/>
        <v>0</v>
      </c>
      <c r="BH367" s="179">
        <f t="shared" si="92"/>
        <v>0</v>
      </c>
      <c r="BI367" s="179">
        <f t="shared" si="93"/>
        <v>0</v>
      </c>
      <c r="BJ367" s="53" t="s">
        <v>90</v>
      </c>
      <c r="BK367" s="179">
        <f t="shared" si="94"/>
        <v>0</v>
      </c>
      <c r="BL367" s="53" t="s">
        <v>1003</v>
      </c>
      <c r="BM367" s="271" t="s">
        <v>4638</v>
      </c>
    </row>
    <row r="368" spans="2:65" s="74" customFormat="1" ht="21.75" customHeight="1">
      <c r="B368" s="73"/>
      <c r="C368" s="300" t="s">
        <v>2782</v>
      </c>
      <c r="D368" s="300" t="s">
        <v>621</v>
      </c>
      <c r="E368" s="301" t="s">
        <v>8910</v>
      </c>
      <c r="F368" s="302" t="s">
        <v>8911</v>
      </c>
      <c r="G368" s="303" t="s">
        <v>265</v>
      </c>
      <c r="H368" s="304">
        <v>160</v>
      </c>
      <c r="I368" s="305"/>
      <c r="J368" s="306">
        <f t="shared" si="85"/>
        <v>0</v>
      </c>
      <c r="K368" s="307"/>
      <c r="L368" s="308"/>
      <c r="M368" s="309" t="s">
        <v>1</v>
      </c>
      <c r="N368" s="310" t="s">
        <v>43</v>
      </c>
      <c r="P368" s="269">
        <f t="shared" si="86"/>
        <v>0</v>
      </c>
      <c r="Q368" s="269">
        <v>0</v>
      </c>
      <c r="R368" s="269">
        <f t="shared" si="87"/>
        <v>0</v>
      </c>
      <c r="S368" s="269">
        <v>0</v>
      </c>
      <c r="T368" s="270">
        <f t="shared" si="88"/>
        <v>0</v>
      </c>
      <c r="AR368" s="271" t="s">
        <v>3401</v>
      </c>
      <c r="AT368" s="271" t="s">
        <v>621</v>
      </c>
      <c r="AU368" s="271" t="s">
        <v>84</v>
      </c>
      <c r="AY368" s="53" t="s">
        <v>366</v>
      </c>
      <c r="BE368" s="179">
        <f t="shared" si="89"/>
        <v>0</v>
      </c>
      <c r="BF368" s="179">
        <f t="shared" si="90"/>
        <v>0</v>
      </c>
      <c r="BG368" s="179">
        <f t="shared" si="91"/>
        <v>0</v>
      </c>
      <c r="BH368" s="179">
        <f t="shared" si="92"/>
        <v>0</v>
      </c>
      <c r="BI368" s="179">
        <f t="shared" si="93"/>
        <v>0</v>
      </c>
      <c r="BJ368" s="53" t="s">
        <v>90</v>
      </c>
      <c r="BK368" s="179">
        <f t="shared" si="94"/>
        <v>0</v>
      </c>
      <c r="BL368" s="53" t="s">
        <v>1003</v>
      </c>
      <c r="BM368" s="271" t="s">
        <v>4665</v>
      </c>
    </row>
    <row r="369" spans="2:65" s="74" customFormat="1" ht="16.5" customHeight="1">
      <c r="B369" s="73"/>
      <c r="C369" s="260" t="s">
        <v>2789</v>
      </c>
      <c r="D369" s="260" t="s">
        <v>368</v>
      </c>
      <c r="E369" s="261" t="s">
        <v>8912</v>
      </c>
      <c r="F369" s="262" t="s">
        <v>8913</v>
      </c>
      <c r="G369" s="263" t="s">
        <v>630</v>
      </c>
      <c r="H369" s="264">
        <v>10</v>
      </c>
      <c r="I369" s="265"/>
      <c r="J369" s="266">
        <f t="shared" si="85"/>
        <v>0</v>
      </c>
      <c r="K369" s="267"/>
      <c r="L369" s="73"/>
      <c r="M369" s="268" t="s">
        <v>1</v>
      </c>
      <c r="N369" s="233" t="s">
        <v>43</v>
      </c>
      <c r="P369" s="269">
        <f t="shared" si="86"/>
        <v>0</v>
      </c>
      <c r="Q369" s="269">
        <v>0</v>
      </c>
      <c r="R369" s="269">
        <f t="shared" si="87"/>
        <v>0</v>
      </c>
      <c r="S369" s="269">
        <v>0</v>
      </c>
      <c r="T369" s="270">
        <f t="shared" si="88"/>
        <v>0</v>
      </c>
      <c r="AR369" s="271" t="s">
        <v>1003</v>
      </c>
      <c r="AT369" s="271" t="s">
        <v>368</v>
      </c>
      <c r="AU369" s="271" t="s">
        <v>84</v>
      </c>
      <c r="AY369" s="53" t="s">
        <v>366</v>
      </c>
      <c r="BE369" s="179">
        <f t="shared" si="89"/>
        <v>0</v>
      </c>
      <c r="BF369" s="179">
        <f t="shared" si="90"/>
        <v>0</v>
      </c>
      <c r="BG369" s="179">
        <f t="shared" si="91"/>
        <v>0</v>
      </c>
      <c r="BH369" s="179">
        <f t="shared" si="92"/>
        <v>0</v>
      </c>
      <c r="BI369" s="179">
        <f t="shared" si="93"/>
        <v>0</v>
      </c>
      <c r="BJ369" s="53" t="s">
        <v>90</v>
      </c>
      <c r="BK369" s="179">
        <f t="shared" si="94"/>
        <v>0</v>
      </c>
      <c r="BL369" s="53" t="s">
        <v>1003</v>
      </c>
      <c r="BM369" s="271" t="s">
        <v>4683</v>
      </c>
    </row>
    <row r="370" spans="2:65" s="74" customFormat="1" ht="21.75" customHeight="1">
      <c r="B370" s="73"/>
      <c r="C370" s="300" t="s">
        <v>2793</v>
      </c>
      <c r="D370" s="300" t="s">
        <v>621</v>
      </c>
      <c r="E370" s="301" t="s">
        <v>8914</v>
      </c>
      <c r="F370" s="302" t="s">
        <v>8915</v>
      </c>
      <c r="G370" s="303" t="s">
        <v>630</v>
      </c>
      <c r="H370" s="304">
        <v>10</v>
      </c>
      <c r="I370" s="305"/>
      <c r="J370" s="306">
        <f t="shared" si="85"/>
        <v>0</v>
      </c>
      <c r="K370" s="307"/>
      <c r="L370" s="308"/>
      <c r="M370" s="309" t="s">
        <v>1</v>
      </c>
      <c r="N370" s="310" t="s">
        <v>43</v>
      </c>
      <c r="P370" s="269">
        <f t="shared" si="86"/>
        <v>0</v>
      </c>
      <c r="Q370" s="269">
        <v>0</v>
      </c>
      <c r="R370" s="269">
        <f t="shared" si="87"/>
        <v>0</v>
      </c>
      <c r="S370" s="269">
        <v>0</v>
      </c>
      <c r="T370" s="270">
        <f t="shared" si="88"/>
        <v>0</v>
      </c>
      <c r="AR370" s="271" t="s">
        <v>3401</v>
      </c>
      <c r="AT370" s="271" t="s">
        <v>621</v>
      </c>
      <c r="AU370" s="271" t="s">
        <v>84</v>
      </c>
      <c r="AY370" s="53" t="s">
        <v>366</v>
      </c>
      <c r="BE370" s="179">
        <f t="shared" si="89"/>
        <v>0</v>
      </c>
      <c r="BF370" s="179">
        <f t="shared" si="90"/>
        <v>0</v>
      </c>
      <c r="BG370" s="179">
        <f t="shared" si="91"/>
        <v>0</v>
      </c>
      <c r="BH370" s="179">
        <f t="shared" si="92"/>
        <v>0</v>
      </c>
      <c r="BI370" s="179">
        <f t="shared" si="93"/>
        <v>0</v>
      </c>
      <c r="BJ370" s="53" t="s">
        <v>90</v>
      </c>
      <c r="BK370" s="179">
        <f t="shared" si="94"/>
        <v>0</v>
      </c>
      <c r="BL370" s="53" t="s">
        <v>1003</v>
      </c>
      <c r="BM370" s="271" t="s">
        <v>4706</v>
      </c>
    </row>
    <row r="371" spans="2:65" s="74" customFormat="1" ht="16.5" customHeight="1">
      <c r="B371" s="73"/>
      <c r="C371" s="260" t="s">
        <v>2799</v>
      </c>
      <c r="D371" s="260" t="s">
        <v>368</v>
      </c>
      <c r="E371" s="261" t="s">
        <v>8916</v>
      </c>
      <c r="F371" s="262" t="s">
        <v>8917</v>
      </c>
      <c r="G371" s="263" t="s">
        <v>630</v>
      </c>
      <c r="H371" s="264">
        <v>6</v>
      </c>
      <c r="I371" s="265"/>
      <c r="J371" s="266">
        <f t="shared" si="85"/>
        <v>0</v>
      </c>
      <c r="K371" s="267"/>
      <c r="L371" s="73"/>
      <c r="M371" s="268" t="s">
        <v>1</v>
      </c>
      <c r="N371" s="233" t="s">
        <v>43</v>
      </c>
      <c r="P371" s="269">
        <f t="shared" si="86"/>
        <v>0</v>
      </c>
      <c r="Q371" s="269">
        <v>0</v>
      </c>
      <c r="R371" s="269">
        <f t="shared" si="87"/>
        <v>0</v>
      </c>
      <c r="S371" s="269">
        <v>0</v>
      </c>
      <c r="T371" s="270">
        <f t="shared" si="88"/>
        <v>0</v>
      </c>
      <c r="AR371" s="271" t="s">
        <v>1003</v>
      </c>
      <c r="AT371" s="271" t="s">
        <v>368</v>
      </c>
      <c r="AU371" s="271" t="s">
        <v>84</v>
      </c>
      <c r="AY371" s="53" t="s">
        <v>366</v>
      </c>
      <c r="BE371" s="179">
        <f t="shared" si="89"/>
        <v>0</v>
      </c>
      <c r="BF371" s="179">
        <f t="shared" si="90"/>
        <v>0</v>
      </c>
      <c r="BG371" s="179">
        <f t="shared" si="91"/>
        <v>0</v>
      </c>
      <c r="BH371" s="179">
        <f t="shared" si="92"/>
        <v>0</v>
      </c>
      <c r="BI371" s="179">
        <f t="shared" si="93"/>
        <v>0</v>
      </c>
      <c r="BJ371" s="53" t="s">
        <v>90</v>
      </c>
      <c r="BK371" s="179">
        <f t="shared" si="94"/>
        <v>0</v>
      </c>
      <c r="BL371" s="53" t="s">
        <v>1003</v>
      </c>
      <c r="BM371" s="271" t="s">
        <v>4721</v>
      </c>
    </row>
    <row r="372" spans="2:65" s="74" customFormat="1" ht="16.5" customHeight="1">
      <c r="B372" s="73"/>
      <c r="C372" s="300" t="s">
        <v>2804</v>
      </c>
      <c r="D372" s="300" t="s">
        <v>621</v>
      </c>
      <c r="E372" s="301" t="s">
        <v>8918</v>
      </c>
      <c r="F372" s="302" t="s">
        <v>8919</v>
      </c>
      <c r="G372" s="303" t="s">
        <v>630</v>
      </c>
      <c r="H372" s="304">
        <v>6</v>
      </c>
      <c r="I372" s="305"/>
      <c r="J372" s="306">
        <f t="shared" si="85"/>
        <v>0</v>
      </c>
      <c r="K372" s="307"/>
      <c r="L372" s="308"/>
      <c r="M372" s="309" t="s">
        <v>1</v>
      </c>
      <c r="N372" s="310" t="s">
        <v>43</v>
      </c>
      <c r="P372" s="269">
        <f t="shared" si="86"/>
        <v>0</v>
      </c>
      <c r="Q372" s="269">
        <v>0</v>
      </c>
      <c r="R372" s="269">
        <f t="shared" si="87"/>
        <v>0</v>
      </c>
      <c r="S372" s="269">
        <v>0</v>
      </c>
      <c r="T372" s="270">
        <f t="shared" si="88"/>
        <v>0</v>
      </c>
      <c r="AR372" s="271" t="s">
        <v>3401</v>
      </c>
      <c r="AT372" s="271" t="s">
        <v>621</v>
      </c>
      <c r="AU372" s="271" t="s">
        <v>84</v>
      </c>
      <c r="AY372" s="53" t="s">
        <v>366</v>
      </c>
      <c r="BE372" s="179">
        <f t="shared" si="89"/>
        <v>0</v>
      </c>
      <c r="BF372" s="179">
        <f t="shared" si="90"/>
        <v>0</v>
      </c>
      <c r="BG372" s="179">
        <f t="shared" si="91"/>
        <v>0</v>
      </c>
      <c r="BH372" s="179">
        <f t="shared" si="92"/>
        <v>0</v>
      </c>
      <c r="BI372" s="179">
        <f t="shared" si="93"/>
        <v>0</v>
      </c>
      <c r="BJ372" s="53" t="s">
        <v>90</v>
      </c>
      <c r="BK372" s="179">
        <f t="shared" si="94"/>
        <v>0</v>
      </c>
      <c r="BL372" s="53" t="s">
        <v>1003</v>
      </c>
      <c r="BM372" s="271" t="s">
        <v>4739</v>
      </c>
    </row>
    <row r="373" spans="2:65" s="74" customFormat="1" ht="16.5" customHeight="1">
      <c r="B373" s="73"/>
      <c r="C373" s="260" t="s">
        <v>2809</v>
      </c>
      <c r="D373" s="260" t="s">
        <v>368</v>
      </c>
      <c r="E373" s="261" t="s">
        <v>8920</v>
      </c>
      <c r="F373" s="262" t="s">
        <v>8921</v>
      </c>
      <c r="G373" s="263" t="s">
        <v>630</v>
      </c>
      <c r="H373" s="264">
        <v>29</v>
      </c>
      <c r="I373" s="265"/>
      <c r="J373" s="266">
        <f t="shared" si="85"/>
        <v>0</v>
      </c>
      <c r="K373" s="267"/>
      <c r="L373" s="73"/>
      <c r="M373" s="268" t="s">
        <v>1</v>
      </c>
      <c r="N373" s="233" t="s">
        <v>43</v>
      </c>
      <c r="P373" s="269">
        <f t="shared" si="86"/>
        <v>0</v>
      </c>
      <c r="Q373" s="269">
        <v>0</v>
      </c>
      <c r="R373" s="269">
        <f t="shared" si="87"/>
        <v>0</v>
      </c>
      <c r="S373" s="269">
        <v>0</v>
      </c>
      <c r="T373" s="270">
        <f t="shared" si="88"/>
        <v>0</v>
      </c>
      <c r="AR373" s="271" t="s">
        <v>1003</v>
      </c>
      <c r="AT373" s="271" t="s">
        <v>368</v>
      </c>
      <c r="AU373" s="271" t="s">
        <v>84</v>
      </c>
      <c r="AY373" s="53" t="s">
        <v>366</v>
      </c>
      <c r="BE373" s="179">
        <f t="shared" si="89"/>
        <v>0</v>
      </c>
      <c r="BF373" s="179">
        <f t="shared" si="90"/>
        <v>0</v>
      </c>
      <c r="BG373" s="179">
        <f t="shared" si="91"/>
        <v>0</v>
      </c>
      <c r="BH373" s="179">
        <f t="shared" si="92"/>
        <v>0</v>
      </c>
      <c r="BI373" s="179">
        <f t="shared" si="93"/>
        <v>0</v>
      </c>
      <c r="BJ373" s="53" t="s">
        <v>90</v>
      </c>
      <c r="BK373" s="179">
        <f t="shared" si="94"/>
        <v>0</v>
      </c>
      <c r="BL373" s="53" t="s">
        <v>1003</v>
      </c>
      <c r="BM373" s="271" t="s">
        <v>4761</v>
      </c>
    </row>
    <row r="374" spans="2:65" s="74" customFormat="1" ht="16.5" customHeight="1">
      <c r="B374" s="73"/>
      <c r="C374" s="300" t="s">
        <v>2814</v>
      </c>
      <c r="D374" s="300" t="s">
        <v>621</v>
      </c>
      <c r="E374" s="301" t="s">
        <v>8922</v>
      </c>
      <c r="F374" s="302" t="s">
        <v>8923</v>
      </c>
      <c r="G374" s="303" t="s">
        <v>630</v>
      </c>
      <c r="H374" s="304">
        <v>29</v>
      </c>
      <c r="I374" s="305"/>
      <c r="J374" s="306">
        <f t="shared" si="85"/>
        <v>0</v>
      </c>
      <c r="K374" s="307"/>
      <c r="L374" s="308"/>
      <c r="M374" s="309" t="s">
        <v>1</v>
      </c>
      <c r="N374" s="310" t="s">
        <v>43</v>
      </c>
      <c r="P374" s="269">
        <f t="shared" si="86"/>
        <v>0</v>
      </c>
      <c r="Q374" s="269">
        <v>0</v>
      </c>
      <c r="R374" s="269">
        <f t="shared" si="87"/>
        <v>0</v>
      </c>
      <c r="S374" s="269">
        <v>0</v>
      </c>
      <c r="T374" s="270">
        <f t="shared" si="88"/>
        <v>0</v>
      </c>
      <c r="AR374" s="271" t="s">
        <v>3401</v>
      </c>
      <c r="AT374" s="271" t="s">
        <v>621</v>
      </c>
      <c r="AU374" s="271" t="s">
        <v>84</v>
      </c>
      <c r="AY374" s="53" t="s">
        <v>366</v>
      </c>
      <c r="BE374" s="179">
        <f t="shared" si="89"/>
        <v>0</v>
      </c>
      <c r="BF374" s="179">
        <f t="shared" si="90"/>
        <v>0</v>
      </c>
      <c r="BG374" s="179">
        <f t="shared" si="91"/>
        <v>0</v>
      </c>
      <c r="BH374" s="179">
        <f t="shared" si="92"/>
        <v>0</v>
      </c>
      <c r="BI374" s="179">
        <f t="shared" si="93"/>
        <v>0</v>
      </c>
      <c r="BJ374" s="53" t="s">
        <v>90</v>
      </c>
      <c r="BK374" s="179">
        <f t="shared" si="94"/>
        <v>0</v>
      </c>
      <c r="BL374" s="53" t="s">
        <v>1003</v>
      </c>
      <c r="BM374" s="271" t="s">
        <v>4774</v>
      </c>
    </row>
    <row r="375" spans="2:65" s="74" customFormat="1" ht="21.75" customHeight="1">
      <c r="B375" s="73"/>
      <c r="C375" s="260" t="s">
        <v>2819</v>
      </c>
      <c r="D375" s="260" t="s">
        <v>368</v>
      </c>
      <c r="E375" s="261" t="s">
        <v>8924</v>
      </c>
      <c r="F375" s="262" t="s">
        <v>8925</v>
      </c>
      <c r="G375" s="263" t="s">
        <v>630</v>
      </c>
      <c r="H375" s="264">
        <v>10</v>
      </c>
      <c r="I375" s="265"/>
      <c r="J375" s="266">
        <f t="shared" si="85"/>
        <v>0</v>
      </c>
      <c r="K375" s="267"/>
      <c r="L375" s="73"/>
      <c r="M375" s="268" t="s">
        <v>1</v>
      </c>
      <c r="N375" s="233" t="s">
        <v>43</v>
      </c>
      <c r="P375" s="269">
        <f t="shared" si="86"/>
        <v>0</v>
      </c>
      <c r="Q375" s="269">
        <v>0</v>
      </c>
      <c r="R375" s="269">
        <f t="shared" si="87"/>
        <v>0</v>
      </c>
      <c r="S375" s="269">
        <v>0</v>
      </c>
      <c r="T375" s="270">
        <f t="shared" si="88"/>
        <v>0</v>
      </c>
      <c r="AR375" s="271" t="s">
        <v>1003</v>
      </c>
      <c r="AT375" s="271" t="s">
        <v>368</v>
      </c>
      <c r="AU375" s="271" t="s">
        <v>84</v>
      </c>
      <c r="AY375" s="53" t="s">
        <v>366</v>
      </c>
      <c r="BE375" s="179">
        <f t="shared" si="89"/>
        <v>0</v>
      </c>
      <c r="BF375" s="179">
        <f t="shared" si="90"/>
        <v>0</v>
      </c>
      <c r="BG375" s="179">
        <f t="shared" si="91"/>
        <v>0</v>
      </c>
      <c r="BH375" s="179">
        <f t="shared" si="92"/>
        <v>0</v>
      </c>
      <c r="BI375" s="179">
        <f t="shared" si="93"/>
        <v>0</v>
      </c>
      <c r="BJ375" s="53" t="s">
        <v>90</v>
      </c>
      <c r="BK375" s="179">
        <f t="shared" si="94"/>
        <v>0</v>
      </c>
      <c r="BL375" s="53" t="s">
        <v>1003</v>
      </c>
      <c r="BM375" s="271" t="s">
        <v>4789</v>
      </c>
    </row>
    <row r="376" spans="2:65" s="74" customFormat="1" ht="24.2" customHeight="1">
      <c r="B376" s="73"/>
      <c r="C376" s="300" t="s">
        <v>2823</v>
      </c>
      <c r="D376" s="300" t="s">
        <v>621</v>
      </c>
      <c r="E376" s="301" t="s">
        <v>8926</v>
      </c>
      <c r="F376" s="302" t="s">
        <v>8927</v>
      </c>
      <c r="G376" s="303" t="s">
        <v>630</v>
      </c>
      <c r="H376" s="304">
        <v>10</v>
      </c>
      <c r="I376" s="305"/>
      <c r="J376" s="306">
        <f t="shared" si="85"/>
        <v>0</v>
      </c>
      <c r="K376" s="307"/>
      <c r="L376" s="308"/>
      <c r="M376" s="309" t="s">
        <v>1</v>
      </c>
      <c r="N376" s="310" t="s">
        <v>43</v>
      </c>
      <c r="P376" s="269">
        <f t="shared" si="86"/>
        <v>0</v>
      </c>
      <c r="Q376" s="269">
        <v>0</v>
      </c>
      <c r="R376" s="269">
        <f t="shared" si="87"/>
        <v>0</v>
      </c>
      <c r="S376" s="269">
        <v>0</v>
      </c>
      <c r="T376" s="270">
        <f t="shared" si="88"/>
        <v>0</v>
      </c>
      <c r="AR376" s="271" t="s">
        <v>3401</v>
      </c>
      <c r="AT376" s="271" t="s">
        <v>621</v>
      </c>
      <c r="AU376" s="271" t="s">
        <v>84</v>
      </c>
      <c r="AY376" s="53" t="s">
        <v>366</v>
      </c>
      <c r="BE376" s="179">
        <f t="shared" si="89"/>
        <v>0</v>
      </c>
      <c r="BF376" s="179">
        <f t="shared" si="90"/>
        <v>0</v>
      </c>
      <c r="BG376" s="179">
        <f t="shared" si="91"/>
        <v>0</v>
      </c>
      <c r="BH376" s="179">
        <f t="shared" si="92"/>
        <v>0</v>
      </c>
      <c r="BI376" s="179">
        <f t="shared" si="93"/>
        <v>0</v>
      </c>
      <c r="BJ376" s="53" t="s">
        <v>90</v>
      </c>
      <c r="BK376" s="179">
        <f t="shared" si="94"/>
        <v>0</v>
      </c>
      <c r="BL376" s="53" t="s">
        <v>1003</v>
      </c>
      <c r="BM376" s="271" t="s">
        <v>4797</v>
      </c>
    </row>
    <row r="377" spans="2:65" s="74" customFormat="1" ht="33" customHeight="1">
      <c r="B377" s="73"/>
      <c r="C377" s="260" t="s">
        <v>2827</v>
      </c>
      <c r="D377" s="260" t="s">
        <v>368</v>
      </c>
      <c r="E377" s="261" t="s">
        <v>8928</v>
      </c>
      <c r="F377" s="262" t="s">
        <v>8929</v>
      </c>
      <c r="G377" s="263" t="s">
        <v>630</v>
      </c>
      <c r="H377" s="264">
        <v>6</v>
      </c>
      <c r="I377" s="265"/>
      <c r="J377" s="266">
        <f t="shared" si="85"/>
        <v>0</v>
      </c>
      <c r="K377" s="267"/>
      <c r="L377" s="73"/>
      <c r="M377" s="268" t="s">
        <v>1</v>
      </c>
      <c r="N377" s="233" t="s">
        <v>43</v>
      </c>
      <c r="P377" s="269">
        <f t="shared" si="86"/>
        <v>0</v>
      </c>
      <c r="Q377" s="269">
        <v>0</v>
      </c>
      <c r="R377" s="269">
        <f t="shared" si="87"/>
        <v>0</v>
      </c>
      <c r="S377" s="269">
        <v>0</v>
      </c>
      <c r="T377" s="270">
        <f t="shared" si="88"/>
        <v>0</v>
      </c>
      <c r="AR377" s="271" t="s">
        <v>1003</v>
      </c>
      <c r="AT377" s="271" t="s">
        <v>368</v>
      </c>
      <c r="AU377" s="271" t="s">
        <v>84</v>
      </c>
      <c r="AY377" s="53" t="s">
        <v>366</v>
      </c>
      <c r="BE377" s="179">
        <f t="shared" si="89"/>
        <v>0</v>
      </c>
      <c r="BF377" s="179">
        <f t="shared" si="90"/>
        <v>0</v>
      </c>
      <c r="BG377" s="179">
        <f t="shared" si="91"/>
        <v>0</v>
      </c>
      <c r="BH377" s="179">
        <f t="shared" si="92"/>
        <v>0</v>
      </c>
      <c r="BI377" s="179">
        <f t="shared" si="93"/>
        <v>0</v>
      </c>
      <c r="BJ377" s="53" t="s">
        <v>90</v>
      </c>
      <c r="BK377" s="179">
        <f t="shared" si="94"/>
        <v>0</v>
      </c>
      <c r="BL377" s="53" t="s">
        <v>1003</v>
      </c>
      <c r="BM377" s="271" t="s">
        <v>4808</v>
      </c>
    </row>
    <row r="378" spans="2:65" s="74" customFormat="1" ht="33" customHeight="1">
      <c r="B378" s="73"/>
      <c r="C378" s="300" t="s">
        <v>2831</v>
      </c>
      <c r="D378" s="300" t="s">
        <v>621</v>
      </c>
      <c r="E378" s="301" t="s">
        <v>8930</v>
      </c>
      <c r="F378" s="302" t="s">
        <v>8931</v>
      </c>
      <c r="G378" s="303" t="s">
        <v>630</v>
      </c>
      <c r="H378" s="304">
        <v>6</v>
      </c>
      <c r="I378" s="305"/>
      <c r="J378" s="306">
        <f t="shared" si="85"/>
        <v>0</v>
      </c>
      <c r="K378" s="307"/>
      <c r="L378" s="308"/>
      <c r="M378" s="309" t="s">
        <v>1</v>
      </c>
      <c r="N378" s="310" t="s">
        <v>43</v>
      </c>
      <c r="P378" s="269">
        <f t="shared" si="86"/>
        <v>0</v>
      </c>
      <c r="Q378" s="269">
        <v>0</v>
      </c>
      <c r="R378" s="269">
        <f t="shared" si="87"/>
        <v>0</v>
      </c>
      <c r="S378" s="269">
        <v>0</v>
      </c>
      <c r="T378" s="270">
        <f t="shared" si="88"/>
        <v>0</v>
      </c>
      <c r="AR378" s="271" t="s">
        <v>3401</v>
      </c>
      <c r="AT378" s="271" t="s">
        <v>621</v>
      </c>
      <c r="AU378" s="271" t="s">
        <v>84</v>
      </c>
      <c r="AY378" s="53" t="s">
        <v>366</v>
      </c>
      <c r="BE378" s="179">
        <f t="shared" si="89"/>
        <v>0</v>
      </c>
      <c r="BF378" s="179">
        <f t="shared" si="90"/>
        <v>0</v>
      </c>
      <c r="BG378" s="179">
        <f t="shared" si="91"/>
        <v>0</v>
      </c>
      <c r="BH378" s="179">
        <f t="shared" si="92"/>
        <v>0</v>
      </c>
      <c r="BI378" s="179">
        <f t="shared" si="93"/>
        <v>0</v>
      </c>
      <c r="BJ378" s="53" t="s">
        <v>90</v>
      </c>
      <c r="BK378" s="179">
        <f t="shared" si="94"/>
        <v>0</v>
      </c>
      <c r="BL378" s="53" t="s">
        <v>1003</v>
      </c>
      <c r="BM378" s="271" t="s">
        <v>4817</v>
      </c>
    </row>
    <row r="379" spans="2:65" s="74" customFormat="1" ht="16.5" customHeight="1">
      <c r="B379" s="73"/>
      <c r="C379" s="260" t="s">
        <v>2835</v>
      </c>
      <c r="D379" s="260" t="s">
        <v>368</v>
      </c>
      <c r="E379" s="261" t="s">
        <v>8932</v>
      </c>
      <c r="F379" s="262" t="s">
        <v>8933</v>
      </c>
      <c r="G379" s="263" t="s">
        <v>630</v>
      </c>
      <c r="H379" s="264">
        <v>30</v>
      </c>
      <c r="I379" s="265"/>
      <c r="J379" s="266">
        <f t="shared" si="85"/>
        <v>0</v>
      </c>
      <c r="K379" s="267"/>
      <c r="L379" s="73"/>
      <c r="M379" s="268" t="s">
        <v>1</v>
      </c>
      <c r="N379" s="233" t="s">
        <v>43</v>
      </c>
      <c r="P379" s="269">
        <f t="shared" si="86"/>
        <v>0</v>
      </c>
      <c r="Q379" s="269">
        <v>0</v>
      </c>
      <c r="R379" s="269">
        <f t="shared" si="87"/>
        <v>0</v>
      </c>
      <c r="S379" s="269">
        <v>0</v>
      </c>
      <c r="T379" s="270">
        <f t="shared" si="88"/>
        <v>0</v>
      </c>
      <c r="AR379" s="271" t="s">
        <v>1003</v>
      </c>
      <c r="AT379" s="271" t="s">
        <v>368</v>
      </c>
      <c r="AU379" s="271" t="s">
        <v>84</v>
      </c>
      <c r="AY379" s="53" t="s">
        <v>366</v>
      </c>
      <c r="BE379" s="179">
        <f t="shared" si="89"/>
        <v>0</v>
      </c>
      <c r="BF379" s="179">
        <f t="shared" si="90"/>
        <v>0</v>
      </c>
      <c r="BG379" s="179">
        <f t="shared" si="91"/>
        <v>0</v>
      </c>
      <c r="BH379" s="179">
        <f t="shared" si="92"/>
        <v>0</v>
      </c>
      <c r="BI379" s="179">
        <f t="shared" si="93"/>
        <v>0</v>
      </c>
      <c r="BJ379" s="53" t="s">
        <v>90</v>
      </c>
      <c r="BK379" s="179">
        <f t="shared" si="94"/>
        <v>0</v>
      </c>
      <c r="BL379" s="53" t="s">
        <v>1003</v>
      </c>
      <c r="BM379" s="271" t="s">
        <v>4828</v>
      </c>
    </row>
    <row r="380" spans="2:65" s="74" customFormat="1" ht="16.5" customHeight="1">
      <c r="B380" s="73"/>
      <c r="C380" s="300" t="s">
        <v>2841</v>
      </c>
      <c r="D380" s="300" t="s">
        <v>621</v>
      </c>
      <c r="E380" s="301" t="s">
        <v>8934</v>
      </c>
      <c r="F380" s="302" t="s">
        <v>8935</v>
      </c>
      <c r="G380" s="303" t="s">
        <v>630</v>
      </c>
      <c r="H380" s="304">
        <v>30</v>
      </c>
      <c r="I380" s="305"/>
      <c r="J380" s="306">
        <f t="shared" si="85"/>
        <v>0</v>
      </c>
      <c r="K380" s="307"/>
      <c r="L380" s="308"/>
      <c r="M380" s="309" t="s">
        <v>1</v>
      </c>
      <c r="N380" s="310" t="s">
        <v>43</v>
      </c>
      <c r="P380" s="269">
        <f t="shared" si="86"/>
        <v>0</v>
      </c>
      <c r="Q380" s="269">
        <v>0</v>
      </c>
      <c r="R380" s="269">
        <f t="shared" si="87"/>
        <v>0</v>
      </c>
      <c r="S380" s="269">
        <v>0</v>
      </c>
      <c r="T380" s="270">
        <f t="shared" si="88"/>
        <v>0</v>
      </c>
      <c r="AR380" s="271" t="s">
        <v>3401</v>
      </c>
      <c r="AT380" s="271" t="s">
        <v>621</v>
      </c>
      <c r="AU380" s="271" t="s">
        <v>84</v>
      </c>
      <c r="AY380" s="53" t="s">
        <v>366</v>
      </c>
      <c r="BE380" s="179">
        <f t="shared" si="89"/>
        <v>0</v>
      </c>
      <c r="BF380" s="179">
        <f t="shared" si="90"/>
        <v>0</v>
      </c>
      <c r="BG380" s="179">
        <f t="shared" si="91"/>
        <v>0</v>
      </c>
      <c r="BH380" s="179">
        <f t="shared" si="92"/>
        <v>0</v>
      </c>
      <c r="BI380" s="179">
        <f t="shared" si="93"/>
        <v>0</v>
      </c>
      <c r="BJ380" s="53" t="s">
        <v>90</v>
      </c>
      <c r="BK380" s="179">
        <f t="shared" si="94"/>
        <v>0</v>
      </c>
      <c r="BL380" s="53" t="s">
        <v>1003</v>
      </c>
      <c r="BM380" s="271" t="s">
        <v>4003</v>
      </c>
    </row>
    <row r="381" spans="2:65" s="74" customFormat="1" ht="16.5" customHeight="1">
      <c r="B381" s="73"/>
      <c r="C381" s="260" t="s">
        <v>2846</v>
      </c>
      <c r="D381" s="260" t="s">
        <v>368</v>
      </c>
      <c r="E381" s="261" t="s">
        <v>8936</v>
      </c>
      <c r="F381" s="262" t="s">
        <v>8937</v>
      </c>
      <c r="G381" s="263" t="s">
        <v>630</v>
      </c>
      <c r="H381" s="264">
        <v>50</v>
      </c>
      <c r="I381" s="265"/>
      <c r="J381" s="266">
        <f t="shared" si="85"/>
        <v>0</v>
      </c>
      <c r="K381" s="267"/>
      <c r="L381" s="73"/>
      <c r="M381" s="268" t="s">
        <v>1</v>
      </c>
      <c r="N381" s="233" t="s">
        <v>43</v>
      </c>
      <c r="P381" s="269">
        <f t="shared" si="86"/>
        <v>0</v>
      </c>
      <c r="Q381" s="269">
        <v>0</v>
      </c>
      <c r="R381" s="269">
        <f t="shared" si="87"/>
        <v>0</v>
      </c>
      <c r="S381" s="269">
        <v>0</v>
      </c>
      <c r="T381" s="270">
        <f t="shared" si="88"/>
        <v>0</v>
      </c>
      <c r="AR381" s="271" t="s">
        <v>1003</v>
      </c>
      <c r="AT381" s="271" t="s">
        <v>368</v>
      </c>
      <c r="AU381" s="271" t="s">
        <v>84</v>
      </c>
      <c r="AY381" s="53" t="s">
        <v>366</v>
      </c>
      <c r="BE381" s="179">
        <f t="shared" si="89"/>
        <v>0</v>
      </c>
      <c r="BF381" s="179">
        <f t="shared" si="90"/>
        <v>0</v>
      </c>
      <c r="BG381" s="179">
        <f t="shared" si="91"/>
        <v>0</v>
      </c>
      <c r="BH381" s="179">
        <f t="shared" si="92"/>
        <v>0</v>
      </c>
      <c r="BI381" s="179">
        <f t="shared" si="93"/>
        <v>0</v>
      </c>
      <c r="BJ381" s="53" t="s">
        <v>90</v>
      </c>
      <c r="BK381" s="179">
        <f t="shared" si="94"/>
        <v>0</v>
      </c>
      <c r="BL381" s="53" t="s">
        <v>1003</v>
      </c>
      <c r="BM381" s="271" t="s">
        <v>4845</v>
      </c>
    </row>
    <row r="382" spans="2:65" s="74" customFormat="1" ht="16.5" customHeight="1">
      <c r="B382" s="73"/>
      <c r="C382" s="300" t="s">
        <v>2851</v>
      </c>
      <c r="D382" s="300" t="s">
        <v>621</v>
      </c>
      <c r="E382" s="301" t="s">
        <v>8938</v>
      </c>
      <c r="F382" s="302" t="s">
        <v>8939</v>
      </c>
      <c r="G382" s="303" t="s">
        <v>630</v>
      </c>
      <c r="H382" s="304">
        <v>50</v>
      </c>
      <c r="I382" s="305"/>
      <c r="J382" s="306">
        <f t="shared" si="85"/>
        <v>0</v>
      </c>
      <c r="K382" s="307"/>
      <c r="L382" s="308"/>
      <c r="M382" s="309" t="s">
        <v>1</v>
      </c>
      <c r="N382" s="310" t="s">
        <v>43</v>
      </c>
      <c r="P382" s="269">
        <f t="shared" si="86"/>
        <v>0</v>
      </c>
      <c r="Q382" s="269">
        <v>0</v>
      </c>
      <c r="R382" s="269">
        <f t="shared" si="87"/>
        <v>0</v>
      </c>
      <c r="S382" s="269">
        <v>0</v>
      </c>
      <c r="T382" s="270">
        <f t="shared" si="88"/>
        <v>0</v>
      </c>
      <c r="AR382" s="271" t="s">
        <v>3401</v>
      </c>
      <c r="AT382" s="271" t="s">
        <v>621</v>
      </c>
      <c r="AU382" s="271" t="s">
        <v>84</v>
      </c>
      <c r="AY382" s="53" t="s">
        <v>366</v>
      </c>
      <c r="BE382" s="179">
        <f t="shared" si="89"/>
        <v>0</v>
      </c>
      <c r="BF382" s="179">
        <f t="shared" si="90"/>
        <v>0</v>
      </c>
      <c r="BG382" s="179">
        <f t="shared" si="91"/>
        <v>0</v>
      </c>
      <c r="BH382" s="179">
        <f t="shared" si="92"/>
        <v>0</v>
      </c>
      <c r="BI382" s="179">
        <f t="shared" si="93"/>
        <v>0</v>
      </c>
      <c r="BJ382" s="53" t="s">
        <v>90</v>
      </c>
      <c r="BK382" s="179">
        <f t="shared" si="94"/>
        <v>0</v>
      </c>
      <c r="BL382" s="53" t="s">
        <v>1003</v>
      </c>
      <c r="BM382" s="271" t="s">
        <v>4871</v>
      </c>
    </row>
    <row r="383" spans="2:65" s="74" customFormat="1" ht="24.2" customHeight="1">
      <c r="B383" s="73"/>
      <c r="C383" s="260" t="s">
        <v>2866</v>
      </c>
      <c r="D383" s="260" t="s">
        <v>368</v>
      </c>
      <c r="E383" s="261" t="s">
        <v>8940</v>
      </c>
      <c r="F383" s="262" t="s">
        <v>8941</v>
      </c>
      <c r="G383" s="263" t="s">
        <v>630</v>
      </c>
      <c r="H383" s="264">
        <v>4</v>
      </c>
      <c r="I383" s="265"/>
      <c r="J383" s="266">
        <f t="shared" si="85"/>
        <v>0</v>
      </c>
      <c r="K383" s="267"/>
      <c r="L383" s="73"/>
      <c r="M383" s="268" t="s">
        <v>1</v>
      </c>
      <c r="N383" s="233" t="s">
        <v>43</v>
      </c>
      <c r="P383" s="269">
        <f t="shared" si="86"/>
        <v>0</v>
      </c>
      <c r="Q383" s="269">
        <v>0</v>
      </c>
      <c r="R383" s="269">
        <f t="shared" si="87"/>
        <v>0</v>
      </c>
      <c r="S383" s="269">
        <v>0</v>
      </c>
      <c r="T383" s="270">
        <f t="shared" si="88"/>
        <v>0</v>
      </c>
      <c r="AR383" s="271" t="s">
        <v>1003</v>
      </c>
      <c r="AT383" s="271" t="s">
        <v>368</v>
      </c>
      <c r="AU383" s="271" t="s">
        <v>84</v>
      </c>
      <c r="AY383" s="53" t="s">
        <v>366</v>
      </c>
      <c r="BE383" s="179">
        <f t="shared" si="89"/>
        <v>0</v>
      </c>
      <c r="BF383" s="179">
        <f t="shared" si="90"/>
        <v>0</v>
      </c>
      <c r="BG383" s="179">
        <f t="shared" si="91"/>
        <v>0</v>
      </c>
      <c r="BH383" s="179">
        <f t="shared" si="92"/>
        <v>0</v>
      </c>
      <c r="BI383" s="179">
        <f t="shared" si="93"/>
        <v>0</v>
      </c>
      <c r="BJ383" s="53" t="s">
        <v>90</v>
      </c>
      <c r="BK383" s="179">
        <f t="shared" si="94"/>
        <v>0</v>
      </c>
      <c r="BL383" s="53" t="s">
        <v>1003</v>
      </c>
      <c r="BM383" s="271" t="s">
        <v>4881</v>
      </c>
    </row>
    <row r="384" spans="2:65" s="74" customFormat="1" ht="24.2" customHeight="1">
      <c r="B384" s="73"/>
      <c r="C384" s="300" t="s">
        <v>2870</v>
      </c>
      <c r="D384" s="300" t="s">
        <v>621</v>
      </c>
      <c r="E384" s="301" t="s">
        <v>8942</v>
      </c>
      <c r="F384" s="302" t="s">
        <v>8943</v>
      </c>
      <c r="G384" s="303" t="s">
        <v>630</v>
      </c>
      <c r="H384" s="304">
        <v>4</v>
      </c>
      <c r="I384" s="305"/>
      <c r="J384" s="306">
        <f t="shared" si="85"/>
        <v>0</v>
      </c>
      <c r="K384" s="307"/>
      <c r="L384" s="308"/>
      <c r="M384" s="309" t="s">
        <v>1</v>
      </c>
      <c r="N384" s="310" t="s">
        <v>43</v>
      </c>
      <c r="P384" s="269">
        <f t="shared" si="86"/>
        <v>0</v>
      </c>
      <c r="Q384" s="269">
        <v>0</v>
      </c>
      <c r="R384" s="269">
        <f t="shared" si="87"/>
        <v>0</v>
      </c>
      <c r="S384" s="269">
        <v>0</v>
      </c>
      <c r="T384" s="270">
        <f t="shared" si="88"/>
        <v>0</v>
      </c>
      <c r="AR384" s="271" t="s">
        <v>3401</v>
      </c>
      <c r="AT384" s="271" t="s">
        <v>621</v>
      </c>
      <c r="AU384" s="271" t="s">
        <v>84</v>
      </c>
      <c r="AY384" s="53" t="s">
        <v>366</v>
      </c>
      <c r="BE384" s="179">
        <f t="shared" si="89"/>
        <v>0</v>
      </c>
      <c r="BF384" s="179">
        <f t="shared" si="90"/>
        <v>0</v>
      </c>
      <c r="BG384" s="179">
        <f t="shared" si="91"/>
        <v>0</v>
      </c>
      <c r="BH384" s="179">
        <f t="shared" si="92"/>
        <v>0</v>
      </c>
      <c r="BI384" s="179">
        <f t="shared" si="93"/>
        <v>0</v>
      </c>
      <c r="BJ384" s="53" t="s">
        <v>90</v>
      </c>
      <c r="BK384" s="179">
        <f t="shared" si="94"/>
        <v>0</v>
      </c>
      <c r="BL384" s="53" t="s">
        <v>1003</v>
      </c>
      <c r="BM384" s="271" t="s">
        <v>4890</v>
      </c>
    </row>
    <row r="385" spans="2:65" s="74" customFormat="1" ht="16.5" customHeight="1">
      <c r="B385" s="73"/>
      <c r="C385" s="260" t="s">
        <v>2874</v>
      </c>
      <c r="D385" s="260" t="s">
        <v>368</v>
      </c>
      <c r="E385" s="261" t="s">
        <v>8944</v>
      </c>
      <c r="F385" s="262" t="s">
        <v>8945</v>
      </c>
      <c r="G385" s="263" t="s">
        <v>630</v>
      </c>
      <c r="H385" s="264">
        <v>6</v>
      </c>
      <c r="I385" s="265"/>
      <c r="J385" s="266">
        <f t="shared" si="85"/>
        <v>0</v>
      </c>
      <c r="K385" s="267"/>
      <c r="L385" s="73"/>
      <c r="M385" s="268" t="s">
        <v>1</v>
      </c>
      <c r="N385" s="233" t="s">
        <v>43</v>
      </c>
      <c r="P385" s="269">
        <f t="shared" si="86"/>
        <v>0</v>
      </c>
      <c r="Q385" s="269">
        <v>0</v>
      </c>
      <c r="R385" s="269">
        <f t="shared" si="87"/>
        <v>0</v>
      </c>
      <c r="S385" s="269">
        <v>0</v>
      </c>
      <c r="T385" s="270">
        <f t="shared" si="88"/>
        <v>0</v>
      </c>
      <c r="AR385" s="271" t="s">
        <v>1003</v>
      </c>
      <c r="AT385" s="271" t="s">
        <v>368</v>
      </c>
      <c r="AU385" s="271" t="s">
        <v>84</v>
      </c>
      <c r="AY385" s="53" t="s">
        <v>366</v>
      </c>
      <c r="BE385" s="179">
        <f t="shared" si="89"/>
        <v>0</v>
      </c>
      <c r="BF385" s="179">
        <f t="shared" si="90"/>
        <v>0</v>
      </c>
      <c r="BG385" s="179">
        <f t="shared" si="91"/>
        <v>0</v>
      </c>
      <c r="BH385" s="179">
        <f t="shared" si="92"/>
        <v>0</v>
      </c>
      <c r="BI385" s="179">
        <f t="shared" si="93"/>
        <v>0</v>
      </c>
      <c r="BJ385" s="53" t="s">
        <v>90</v>
      </c>
      <c r="BK385" s="179">
        <f t="shared" si="94"/>
        <v>0</v>
      </c>
      <c r="BL385" s="53" t="s">
        <v>1003</v>
      </c>
      <c r="BM385" s="271" t="s">
        <v>4900</v>
      </c>
    </row>
    <row r="386" spans="2:65" s="74" customFormat="1" ht="16.5" customHeight="1">
      <c r="B386" s="73"/>
      <c r="C386" s="300" t="s">
        <v>2888</v>
      </c>
      <c r="D386" s="300" t="s">
        <v>621</v>
      </c>
      <c r="E386" s="301" t="s">
        <v>8946</v>
      </c>
      <c r="F386" s="302" t="s">
        <v>8947</v>
      </c>
      <c r="G386" s="303" t="s">
        <v>630</v>
      </c>
      <c r="H386" s="304">
        <v>6</v>
      </c>
      <c r="I386" s="305"/>
      <c r="J386" s="306">
        <f t="shared" si="85"/>
        <v>0</v>
      </c>
      <c r="K386" s="307"/>
      <c r="L386" s="308"/>
      <c r="M386" s="309" t="s">
        <v>1</v>
      </c>
      <c r="N386" s="310" t="s">
        <v>43</v>
      </c>
      <c r="P386" s="269">
        <f t="shared" si="86"/>
        <v>0</v>
      </c>
      <c r="Q386" s="269">
        <v>0</v>
      </c>
      <c r="R386" s="269">
        <f t="shared" si="87"/>
        <v>0</v>
      </c>
      <c r="S386" s="269">
        <v>0</v>
      </c>
      <c r="T386" s="270">
        <f t="shared" si="88"/>
        <v>0</v>
      </c>
      <c r="AR386" s="271" t="s">
        <v>3401</v>
      </c>
      <c r="AT386" s="271" t="s">
        <v>621</v>
      </c>
      <c r="AU386" s="271" t="s">
        <v>84</v>
      </c>
      <c r="AY386" s="53" t="s">
        <v>366</v>
      </c>
      <c r="BE386" s="179">
        <f t="shared" si="89"/>
        <v>0</v>
      </c>
      <c r="BF386" s="179">
        <f t="shared" si="90"/>
        <v>0</v>
      </c>
      <c r="BG386" s="179">
        <f t="shared" si="91"/>
        <v>0</v>
      </c>
      <c r="BH386" s="179">
        <f t="shared" si="92"/>
        <v>0</v>
      </c>
      <c r="BI386" s="179">
        <f t="shared" si="93"/>
        <v>0</v>
      </c>
      <c r="BJ386" s="53" t="s">
        <v>90</v>
      </c>
      <c r="BK386" s="179">
        <f t="shared" si="94"/>
        <v>0</v>
      </c>
      <c r="BL386" s="53" t="s">
        <v>1003</v>
      </c>
      <c r="BM386" s="271" t="s">
        <v>4909</v>
      </c>
    </row>
    <row r="387" spans="2:65" s="74" customFormat="1" ht="16.5" customHeight="1">
      <c r="B387" s="73"/>
      <c r="C387" s="260" t="s">
        <v>2894</v>
      </c>
      <c r="D387" s="260" t="s">
        <v>368</v>
      </c>
      <c r="E387" s="261" t="s">
        <v>8948</v>
      </c>
      <c r="F387" s="262" t="s">
        <v>8949</v>
      </c>
      <c r="G387" s="263" t="s">
        <v>630</v>
      </c>
      <c r="H387" s="264">
        <v>6</v>
      </c>
      <c r="I387" s="265"/>
      <c r="J387" s="266">
        <f t="shared" si="85"/>
        <v>0</v>
      </c>
      <c r="K387" s="267"/>
      <c r="L387" s="73"/>
      <c r="M387" s="268" t="s">
        <v>1</v>
      </c>
      <c r="N387" s="233" t="s">
        <v>43</v>
      </c>
      <c r="P387" s="269">
        <f t="shared" si="86"/>
        <v>0</v>
      </c>
      <c r="Q387" s="269">
        <v>0</v>
      </c>
      <c r="R387" s="269">
        <f t="shared" si="87"/>
        <v>0</v>
      </c>
      <c r="S387" s="269">
        <v>0</v>
      </c>
      <c r="T387" s="270">
        <f t="shared" si="88"/>
        <v>0</v>
      </c>
      <c r="AR387" s="271" t="s">
        <v>1003</v>
      </c>
      <c r="AT387" s="271" t="s">
        <v>368</v>
      </c>
      <c r="AU387" s="271" t="s">
        <v>84</v>
      </c>
      <c r="AY387" s="53" t="s">
        <v>366</v>
      </c>
      <c r="BE387" s="179">
        <f t="shared" si="89"/>
        <v>0</v>
      </c>
      <c r="BF387" s="179">
        <f t="shared" si="90"/>
        <v>0</v>
      </c>
      <c r="BG387" s="179">
        <f t="shared" si="91"/>
        <v>0</v>
      </c>
      <c r="BH387" s="179">
        <f t="shared" si="92"/>
        <v>0</v>
      </c>
      <c r="BI387" s="179">
        <f t="shared" si="93"/>
        <v>0</v>
      </c>
      <c r="BJ387" s="53" t="s">
        <v>90</v>
      </c>
      <c r="BK387" s="179">
        <f t="shared" si="94"/>
        <v>0</v>
      </c>
      <c r="BL387" s="53" t="s">
        <v>1003</v>
      </c>
      <c r="BM387" s="271" t="s">
        <v>4917</v>
      </c>
    </row>
    <row r="388" spans="2:65" s="74" customFormat="1" ht="16.5" customHeight="1">
      <c r="B388" s="73"/>
      <c r="C388" s="300" t="s">
        <v>2898</v>
      </c>
      <c r="D388" s="300" t="s">
        <v>621</v>
      </c>
      <c r="E388" s="301" t="s">
        <v>8950</v>
      </c>
      <c r="F388" s="302" t="s">
        <v>8951</v>
      </c>
      <c r="G388" s="303" t="s">
        <v>630</v>
      </c>
      <c r="H388" s="304">
        <v>6</v>
      </c>
      <c r="I388" s="305"/>
      <c r="J388" s="306">
        <f t="shared" si="85"/>
        <v>0</v>
      </c>
      <c r="K388" s="307"/>
      <c r="L388" s="308"/>
      <c r="M388" s="309" t="s">
        <v>1</v>
      </c>
      <c r="N388" s="310" t="s">
        <v>43</v>
      </c>
      <c r="P388" s="269">
        <f t="shared" si="86"/>
        <v>0</v>
      </c>
      <c r="Q388" s="269">
        <v>0</v>
      </c>
      <c r="R388" s="269">
        <f t="shared" si="87"/>
        <v>0</v>
      </c>
      <c r="S388" s="269">
        <v>0</v>
      </c>
      <c r="T388" s="270">
        <f t="shared" si="88"/>
        <v>0</v>
      </c>
      <c r="AR388" s="271" t="s">
        <v>3401</v>
      </c>
      <c r="AT388" s="271" t="s">
        <v>621</v>
      </c>
      <c r="AU388" s="271" t="s">
        <v>84</v>
      </c>
      <c r="AY388" s="53" t="s">
        <v>366</v>
      </c>
      <c r="BE388" s="179">
        <f t="shared" si="89"/>
        <v>0</v>
      </c>
      <c r="BF388" s="179">
        <f t="shared" si="90"/>
        <v>0</v>
      </c>
      <c r="BG388" s="179">
        <f t="shared" si="91"/>
        <v>0</v>
      </c>
      <c r="BH388" s="179">
        <f t="shared" si="92"/>
        <v>0</v>
      </c>
      <c r="BI388" s="179">
        <f t="shared" si="93"/>
        <v>0</v>
      </c>
      <c r="BJ388" s="53" t="s">
        <v>90</v>
      </c>
      <c r="BK388" s="179">
        <f t="shared" si="94"/>
        <v>0</v>
      </c>
      <c r="BL388" s="53" t="s">
        <v>1003</v>
      </c>
      <c r="BM388" s="271" t="s">
        <v>4925</v>
      </c>
    </row>
    <row r="389" spans="2:65" s="74" customFormat="1" ht="16.5" customHeight="1">
      <c r="B389" s="73"/>
      <c r="C389" s="260" t="s">
        <v>2903</v>
      </c>
      <c r="D389" s="260" t="s">
        <v>368</v>
      </c>
      <c r="E389" s="261" t="s">
        <v>8952</v>
      </c>
      <c r="F389" s="262" t="s">
        <v>8953</v>
      </c>
      <c r="G389" s="263" t="s">
        <v>630</v>
      </c>
      <c r="H389" s="264">
        <v>6</v>
      </c>
      <c r="I389" s="265"/>
      <c r="J389" s="266">
        <f t="shared" si="85"/>
        <v>0</v>
      </c>
      <c r="K389" s="267"/>
      <c r="L389" s="73"/>
      <c r="M389" s="268" t="s">
        <v>1</v>
      </c>
      <c r="N389" s="233" t="s">
        <v>43</v>
      </c>
      <c r="P389" s="269">
        <f t="shared" si="86"/>
        <v>0</v>
      </c>
      <c r="Q389" s="269">
        <v>0</v>
      </c>
      <c r="R389" s="269">
        <f t="shared" si="87"/>
        <v>0</v>
      </c>
      <c r="S389" s="269">
        <v>0</v>
      </c>
      <c r="T389" s="270">
        <f t="shared" si="88"/>
        <v>0</v>
      </c>
      <c r="AR389" s="271" t="s">
        <v>1003</v>
      </c>
      <c r="AT389" s="271" t="s">
        <v>368</v>
      </c>
      <c r="AU389" s="271" t="s">
        <v>84</v>
      </c>
      <c r="AY389" s="53" t="s">
        <v>366</v>
      </c>
      <c r="BE389" s="179">
        <f t="shared" si="89"/>
        <v>0</v>
      </c>
      <c r="BF389" s="179">
        <f t="shared" si="90"/>
        <v>0</v>
      </c>
      <c r="BG389" s="179">
        <f t="shared" si="91"/>
        <v>0</v>
      </c>
      <c r="BH389" s="179">
        <f t="shared" si="92"/>
        <v>0</v>
      </c>
      <c r="BI389" s="179">
        <f t="shared" si="93"/>
        <v>0</v>
      </c>
      <c r="BJ389" s="53" t="s">
        <v>90</v>
      </c>
      <c r="BK389" s="179">
        <f t="shared" si="94"/>
        <v>0</v>
      </c>
      <c r="BL389" s="53" t="s">
        <v>1003</v>
      </c>
      <c r="BM389" s="271" t="s">
        <v>4934</v>
      </c>
    </row>
    <row r="390" spans="2:65" s="74" customFormat="1" ht="16.5" customHeight="1">
      <c r="B390" s="73"/>
      <c r="C390" s="300" t="s">
        <v>2914</v>
      </c>
      <c r="D390" s="300" t="s">
        <v>621</v>
      </c>
      <c r="E390" s="301" t="s">
        <v>8954</v>
      </c>
      <c r="F390" s="302" t="s">
        <v>8955</v>
      </c>
      <c r="G390" s="303" t="s">
        <v>630</v>
      </c>
      <c r="H390" s="304">
        <v>6</v>
      </c>
      <c r="I390" s="305"/>
      <c r="J390" s="306">
        <f t="shared" si="85"/>
        <v>0</v>
      </c>
      <c r="K390" s="307"/>
      <c r="L390" s="308"/>
      <c r="M390" s="309" t="s">
        <v>1</v>
      </c>
      <c r="N390" s="310" t="s">
        <v>43</v>
      </c>
      <c r="P390" s="269">
        <f t="shared" si="86"/>
        <v>0</v>
      </c>
      <c r="Q390" s="269">
        <v>0</v>
      </c>
      <c r="R390" s="269">
        <f t="shared" si="87"/>
        <v>0</v>
      </c>
      <c r="S390" s="269">
        <v>0</v>
      </c>
      <c r="T390" s="270">
        <f t="shared" si="88"/>
        <v>0</v>
      </c>
      <c r="AR390" s="271" t="s">
        <v>3401</v>
      </c>
      <c r="AT390" s="271" t="s">
        <v>621</v>
      </c>
      <c r="AU390" s="271" t="s">
        <v>84</v>
      </c>
      <c r="AY390" s="53" t="s">
        <v>366</v>
      </c>
      <c r="BE390" s="179">
        <f t="shared" si="89"/>
        <v>0</v>
      </c>
      <c r="BF390" s="179">
        <f t="shared" si="90"/>
        <v>0</v>
      </c>
      <c r="BG390" s="179">
        <f t="shared" si="91"/>
        <v>0</v>
      </c>
      <c r="BH390" s="179">
        <f t="shared" si="92"/>
        <v>0</v>
      </c>
      <c r="BI390" s="179">
        <f t="shared" si="93"/>
        <v>0</v>
      </c>
      <c r="BJ390" s="53" t="s">
        <v>90</v>
      </c>
      <c r="BK390" s="179">
        <f t="shared" si="94"/>
        <v>0</v>
      </c>
      <c r="BL390" s="53" t="s">
        <v>1003</v>
      </c>
      <c r="BM390" s="271" t="s">
        <v>4942</v>
      </c>
    </row>
    <row r="391" spans="2:65" s="74" customFormat="1" ht="33" customHeight="1">
      <c r="B391" s="73"/>
      <c r="C391" s="260" t="s">
        <v>2920</v>
      </c>
      <c r="D391" s="260" t="s">
        <v>368</v>
      </c>
      <c r="E391" s="261" t="s">
        <v>8956</v>
      </c>
      <c r="F391" s="262" t="s">
        <v>8957</v>
      </c>
      <c r="G391" s="263" t="s">
        <v>630</v>
      </c>
      <c r="H391" s="264">
        <v>6</v>
      </c>
      <c r="I391" s="265"/>
      <c r="J391" s="266">
        <f t="shared" si="85"/>
        <v>0</v>
      </c>
      <c r="K391" s="267"/>
      <c r="L391" s="73"/>
      <c r="M391" s="268" t="s">
        <v>1</v>
      </c>
      <c r="N391" s="233" t="s">
        <v>43</v>
      </c>
      <c r="P391" s="269">
        <f t="shared" si="86"/>
        <v>0</v>
      </c>
      <c r="Q391" s="269">
        <v>0</v>
      </c>
      <c r="R391" s="269">
        <f t="shared" si="87"/>
        <v>0</v>
      </c>
      <c r="S391" s="269">
        <v>0</v>
      </c>
      <c r="T391" s="270">
        <f t="shared" si="88"/>
        <v>0</v>
      </c>
      <c r="AR391" s="271" t="s">
        <v>1003</v>
      </c>
      <c r="AT391" s="271" t="s">
        <v>368</v>
      </c>
      <c r="AU391" s="271" t="s">
        <v>84</v>
      </c>
      <c r="AY391" s="53" t="s">
        <v>366</v>
      </c>
      <c r="BE391" s="179">
        <f t="shared" si="89"/>
        <v>0</v>
      </c>
      <c r="BF391" s="179">
        <f t="shared" si="90"/>
        <v>0</v>
      </c>
      <c r="BG391" s="179">
        <f t="shared" si="91"/>
        <v>0</v>
      </c>
      <c r="BH391" s="179">
        <f t="shared" si="92"/>
        <v>0</v>
      </c>
      <c r="BI391" s="179">
        <f t="shared" si="93"/>
        <v>0</v>
      </c>
      <c r="BJ391" s="53" t="s">
        <v>90</v>
      </c>
      <c r="BK391" s="179">
        <f t="shared" si="94"/>
        <v>0</v>
      </c>
      <c r="BL391" s="53" t="s">
        <v>1003</v>
      </c>
      <c r="BM391" s="271" t="s">
        <v>4950</v>
      </c>
    </row>
    <row r="392" spans="2:65" s="74" customFormat="1" ht="24.2" customHeight="1">
      <c r="B392" s="73"/>
      <c r="C392" s="260" t="s">
        <v>2926</v>
      </c>
      <c r="D392" s="260" t="s">
        <v>368</v>
      </c>
      <c r="E392" s="261" t="s">
        <v>8958</v>
      </c>
      <c r="F392" s="262" t="s">
        <v>8959</v>
      </c>
      <c r="G392" s="263" t="s">
        <v>630</v>
      </c>
      <c r="H392" s="264">
        <v>8</v>
      </c>
      <c r="I392" s="265"/>
      <c r="J392" s="266">
        <f t="shared" si="85"/>
        <v>0</v>
      </c>
      <c r="K392" s="267"/>
      <c r="L392" s="73"/>
      <c r="M392" s="268" t="s">
        <v>1</v>
      </c>
      <c r="N392" s="233" t="s">
        <v>43</v>
      </c>
      <c r="P392" s="269">
        <f t="shared" si="86"/>
        <v>0</v>
      </c>
      <c r="Q392" s="269">
        <v>0</v>
      </c>
      <c r="R392" s="269">
        <f t="shared" si="87"/>
        <v>0</v>
      </c>
      <c r="S392" s="269">
        <v>0</v>
      </c>
      <c r="T392" s="270">
        <f t="shared" si="88"/>
        <v>0</v>
      </c>
      <c r="AR392" s="271" t="s">
        <v>1003</v>
      </c>
      <c r="AT392" s="271" t="s">
        <v>368</v>
      </c>
      <c r="AU392" s="271" t="s">
        <v>84</v>
      </c>
      <c r="AY392" s="53" t="s">
        <v>366</v>
      </c>
      <c r="BE392" s="179">
        <f t="shared" si="89"/>
        <v>0</v>
      </c>
      <c r="BF392" s="179">
        <f t="shared" si="90"/>
        <v>0</v>
      </c>
      <c r="BG392" s="179">
        <f t="shared" si="91"/>
        <v>0</v>
      </c>
      <c r="BH392" s="179">
        <f t="shared" si="92"/>
        <v>0</v>
      </c>
      <c r="BI392" s="179">
        <f t="shared" si="93"/>
        <v>0</v>
      </c>
      <c r="BJ392" s="53" t="s">
        <v>90</v>
      </c>
      <c r="BK392" s="179">
        <f t="shared" si="94"/>
        <v>0</v>
      </c>
      <c r="BL392" s="53" t="s">
        <v>1003</v>
      </c>
      <c r="BM392" s="271" t="s">
        <v>4966</v>
      </c>
    </row>
    <row r="393" spans="2:65" s="74" customFormat="1" ht="24.2" customHeight="1">
      <c r="B393" s="73"/>
      <c r="C393" s="300" t="s">
        <v>2934</v>
      </c>
      <c r="D393" s="300" t="s">
        <v>621</v>
      </c>
      <c r="E393" s="301" t="s">
        <v>8960</v>
      </c>
      <c r="F393" s="302" t="s">
        <v>8961</v>
      </c>
      <c r="G393" s="303" t="s">
        <v>630</v>
      </c>
      <c r="H393" s="304">
        <v>8</v>
      </c>
      <c r="I393" s="305"/>
      <c r="J393" s="306">
        <f t="shared" si="85"/>
        <v>0</v>
      </c>
      <c r="K393" s="307"/>
      <c r="L393" s="308"/>
      <c r="M393" s="309" t="s">
        <v>1</v>
      </c>
      <c r="N393" s="310" t="s">
        <v>43</v>
      </c>
      <c r="P393" s="269">
        <f t="shared" si="86"/>
        <v>0</v>
      </c>
      <c r="Q393" s="269">
        <v>0</v>
      </c>
      <c r="R393" s="269">
        <f t="shared" si="87"/>
        <v>0</v>
      </c>
      <c r="S393" s="269">
        <v>0</v>
      </c>
      <c r="T393" s="270">
        <f t="shared" si="88"/>
        <v>0</v>
      </c>
      <c r="AR393" s="271" t="s">
        <v>3401</v>
      </c>
      <c r="AT393" s="271" t="s">
        <v>621</v>
      </c>
      <c r="AU393" s="271" t="s">
        <v>84</v>
      </c>
      <c r="AY393" s="53" t="s">
        <v>366</v>
      </c>
      <c r="BE393" s="179">
        <f t="shared" si="89"/>
        <v>0</v>
      </c>
      <c r="BF393" s="179">
        <f t="shared" si="90"/>
        <v>0</v>
      </c>
      <c r="BG393" s="179">
        <f t="shared" si="91"/>
        <v>0</v>
      </c>
      <c r="BH393" s="179">
        <f t="shared" si="92"/>
        <v>0</v>
      </c>
      <c r="BI393" s="179">
        <f t="shared" si="93"/>
        <v>0</v>
      </c>
      <c r="BJ393" s="53" t="s">
        <v>90</v>
      </c>
      <c r="BK393" s="179">
        <f t="shared" si="94"/>
        <v>0</v>
      </c>
      <c r="BL393" s="53" t="s">
        <v>1003</v>
      </c>
      <c r="BM393" s="271" t="s">
        <v>4974</v>
      </c>
    </row>
    <row r="394" spans="2:65" s="249" customFormat="1" ht="25.9" customHeight="1">
      <c r="B394" s="248"/>
      <c r="D394" s="250" t="s">
        <v>76</v>
      </c>
      <c r="E394" s="251" t="s">
        <v>6930</v>
      </c>
      <c r="F394" s="251" t="s">
        <v>8962</v>
      </c>
      <c r="J394" s="252">
        <f>BK394</f>
        <v>0</v>
      </c>
      <c r="L394" s="248"/>
      <c r="M394" s="253"/>
      <c r="P394" s="254">
        <f>SUM(P395:P450)</f>
        <v>0</v>
      </c>
      <c r="R394" s="254">
        <f>SUM(R395:R450)</f>
        <v>0</v>
      </c>
      <c r="T394" s="255">
        <f>SUM(T395:T450)</f>
        <v>0</v>
      </c>
      <c r="AR394" s="250" t="s">
        <v>84</v>
      </c>
      <c r="AT394" s="256" t="s">
        <v>76</v>
      </c>
      <c r="AU394" s="256" t="s">
        <v>77</v>
      </c>
      <c r="AY394" s="250" t="s">
        <v>366</v>
      </c>
      <c r="BK394" s="257">
        <f>SUM(BK395:BK450)</f>
        <v>0</v>
      </c>
    </row>
    <row r="395" spans="2:65" s="74" customFormat="1" ht="24.2" customHeight="1">
      <c r="B395" s="73"/>
      <c r="C395" s="260" t="s">
        <v>2940</v>
      </c>
      <c r="D395" s="260" t="s">
        <v>368</v>
      </c>
      <c r="E395" s="261" t="s">
        <v>8963</v>
      </c>
      <c r="F395" s="262" t="s">
        <v>8964</v>
      </c>
      <c r="G395" s="263" t="s">
        <v>630</v>
      </c>
      <c r="H395" s="264">
        <v>15</v>
      </c>
      <c r="I395" s="265"/>
      <c r="J395" s="266">
        <f t="shared" ref="J395:J426" si="95">ROUND(I395*H395,2)</f>
        <v>0</v>
      </c>
      <c r="K395" s="267"/>
      <c r="L395" s="73"/>
      <c r="M395" s="268" t="s">
        <v>1</v>
      </c>
      <c r="N395" s="233" t="s">
        <v>43</v>
      </c>
      <c r="P395" s="269">
        <f t="shared" ref="P395:P426" si="96">O395*H395</f>
        <v>0</v>
      </c>
      <c r="Q395" s="269">
        <v>0</v>
      </c>
      <c r="R395" s="269">
        <f t="shared" ref="R395:R426" si="97">Q395*H395</f>
        <v>0</v>
      </c>
      <c r="S395" s="269">
        <v>0</v>
      </c>
      <c r="T395" s="270">
        <f t="shared" ref="T395:T426" si="98">S395*H395</f>
        <v>0</v>
      </c>
      <c r="AR395" s="271" t="s">
        <v>1003</v>
      </c>
      <c r="AT395" s="271" t="s">
        <v>368</v>
      </c>
      <c r="AU395" s="271" t="s">
        <v>84</v>
      </c>
      <c r="AY395" s="53" t="s">
        <v>366</v>
      </c>
      <c r="BE395" s="179">
        <f t="shared" ref="BE395:BE426" si="99">IF(N395="základná",J395,0)</f>
        <v>0</v>
      </c>
      <c r="BF395" s="179">
        <f t="shared" ref="BF395:BF426" si="100">IF(N395="znížená",J395,0)</f>
        <v>0</v>
      </c>
      <c r="BG395" s="179">
        <f t="shared" ref="BG395:BG426" si="101">IF(N395="zákl. prenesená",J395,0)</f>
        <v>0</v>
      </c>
      <c r="BH395" s="179">
        <f t="shared" ref="BH395:BH426" si="102">IF(N395="zníž. prenesená",J395,0)</f>
        <v>0</v>
      </c>
      <c r="BI395" s="179">
        <f t="shared" ref="BI395:BI426" si="103">IF(N395="nulová",J395,0)</f>
        <v>0</v>
      </c>
      <c r="BJ395" s="53" t="s">
        <v>90</v>
      </c>
      <c r="BK395" s="179">
        <f t="shared" ref="BK395:BK426" si="104">ROUND(I395*H395,2)</f>
        <v>0</v>
      </c>
      <c r="BL395" s="53" t="s">
        <v>1003</v>
      </c>
      <c r="BM395" s="271" t="s">
        <v>4982</v>
      </c>
    </row>
    <row r="396" spans="2:65" s="74" customFormat="1" ht="24.2" customHeight="1">
      <c r="B396" s="73"/>
      <c r="C396" s="300" t="s">
        <v>2944</v>
      </c>
      <c r="D396" s="300" t="s">
        <v>621</v>
      </c>
      <c r="E396" s="301" t="s">
        <v>8965</v>
      </c>
      <c r="F396" s="302" t="s">
        <v>8964</v>
      </c>
      <c r="G396" s="303" t="s">
        <v>630</v>
      </c>
      <c r="H396" s="304">
        <v>15</v>
      </c>
      <c r="I396" s="305"/>
      <c r="J396" s="306">
        <f t="shared" si="95"/>
        <v>0</v>
      </c>
      <c r="K396" s="307"/>
      <c r="L396" s="308"/>
      <c r="M396" s="309" t="s">
        <v>1</v>
      </c>
      <c r="N396" s="310" t="s">
        <v>43</v>
      </c>
      <c r="P396" s="269">
        <f t="shared" si="96"/>
        <v>0</v>
      </c>
      <c r="Q396" s="269">
        <v>0</v>
      </c>
      <c r="R396" s="269">
        <f t="shared" si="97"/>
        <v>0</v>
      </c>
      <c r="S396" s="269">
        <v>0</v>
      </c>
      <c r="T396" s="270">
        <f t="shared" si="98"/>
        <v>0</v>
      </c>
      <c r="AR396" s="271" t="s">
        <v>3401</v>
      </c>
      <c r="AT396" s="271" t="s">
        <v>621</v>
      </c>
      <c r="AU396" s="271" t="s">
        <v>84</v>
      </c>
      <c r="AY396" s="53" t="s">
        <v>366</v>
      </c>
      <c r="BE396" s="179">
        <f t="shared" si="99"/>
        <v>0</v>
      </c>
      <c r="BF396" s="179">
        <f t="shared" si="100"/>
        <v>0</v>
      </c>
      <c r="BG396" s="179">
        <f t="shared" si="101"/>
        <v>0</v>
      </c>
      <c r="BH396" s="179">
        <f t="shared" si="102"/>
        <v>0</v>
      </c>
      <c r="BI396" s="179">
        <f t="shared" si="103"/>
        <v>0</v>
      </c>
      <c r="BJ396" s="53" t="s">
        <v>90</v>
      </c>
      <c r="BK396" s="179">
        <f t="shared" si="104"/>
        <v>0</v>
      </c>
      <c r="BL396" s="53" t="s">
        <v>1003</v>
      </c>
      <c r="BM396" s="271" t="s">
        <v>4990</v>
      </c>
    </row>
    <row r="397" spans="2:65" s="74" customFormat="1" ht="24.2" customHeight="1">
      <c r="B397" s="73"/>
      <c r="C397" s="260" t="s">
        <v>2949</v>
      </c>
      <c r="D397" s="260" t="s">
        <v>368</v>
      </c>
      <c r="E397" s="261" t="s">
        <v>8966</v>
      </c>
      <c r="F397" s="262" t="s">
        <v>8967</v>
      </c>
      <c r="G397" s="263" t="s">
        <v>630</v>
      </c>
      <c r="H397" s="264">
        <v>62</v>
      </c>
      <c r="I397" s="265"/>
      <c r="J397" s="266">
        <f t="shared" si="95"/>
        <v>0</v>
      </c>
      <c r="K397" s="267"/>
      <c r="L397" s="73"/>
      <c r="M397" s="268" t="s">
        <v>1</v>
      </c>
      <c r="N397" s="233" t="s">
        <v>43</v>
      </c>
      <c r="P397" s="269">
        <f t="shared" si="96"/>
        <v>0</v>
      </c>
      <c r="Q397" s="269">
        <v>0</v>
      </c>
      <c r="R397" s="269">
        <f t="shared" si="97"/>
        <v>0</v>
      </c>
      <c r="S397" s="269">
        <v>0</v>
      </c>
      <c r="T397" s="270">
        <f t="shared" si="98"/>
        <v>0</v>
      </c>
      <c r="AR397" s="271" t="s">
        <v>1003</v>
      </c>
      <c r="AT397" s="271" t="s">
        <v>368</v>
      </c>
      <c r="AU397" s="271" t="s">
        <v>84</v>
      </c>
      <c r="AY397" s="53" t="s">
        <v>366</v>
      </c>
      <c r="BE397" s="179">
        <f t="shared" si="99"/>
        <v>0</v>
      </c>
      <c r="BF397" s="179">
        <f t="shared" si="100"/>
        <v>0</v>
      </c>
      <c r="BG397" s="179">
        <f t="shared" si="101"/>
        <v>0</v>
      </c>
      <c r="BH397" s="179">
        <f t="shared" si="102"/>
        <v>0</v>
      </c>
      <c r="BI397" s="179">
        <f t="shared" si="103"/>
        <v>0</v>
      </c>
      <c r="BJ397" s="53" t="s">
        <v>90</v>
      </c>
      <c r="BK397" s="179">
        <f t="shared" si="104"/>
        <v>0</v>
      </c>
      <c r="BL397" s="53" t="s">
        <v>1003</v>
      </c>
      <c r="BM397" s="271" t="s">
        <v>4998</v>
      </c>
    </row>
    <row r="398" spans="2:65" s="74" customFormat="1" ht="24.2" customHeight="1">
      <c r="B398" s="73"/>
      <c r="C398" s="300" t="s">
        <v>2953</v>
      </c>
      <c r="D398" s="300" t="s">
        <v>621</v>
      </c>
      <c r="E398" s="301" t="s">
        <v>8968</v>
      </c>
      <c r="F398" s="302" t="s">
        <v>8967</v>
      </c>
      <c r="G398" s="303" t="s">
        <v>630</v>
      </c>
      <c r="H398" s="304">
        <v>62</v>
      </c>
      <c r="I398" s="305"/>
      <c r="J398" s="306">
        <f t="shared" si="95"/>
        <v>0</v>
      </c>
      <c r="K398" s="307"/>
      <c r="L398" s="308"/>
      <c r="M398" s="309" t="s">
        <v>1</v>
      </c>
      <c r="N398" s="310" t="s">
        <v>43</v>
      </c>
      <c r="P398" s="269">
        <f t="shared" si="96"/>
        <v>0</v>
      </c>
      <c r="Q398" s="269">
        <v>0</v>
      </c>
      <c r="R398" s="269">
        <f t="shared" si="97"/>
        <v>0</v>
      </c>
      <c r="S398" s="269">
        <v>0</v>
      </c>
      <c r="T398" s="270">
        <f t="shared" si="98"/>
        <v>0</v>
      </c>
      <c r="AR398" s="271" t="s">
        <v>3401</v>
      </c>
      <c r="AT398" s="271" t="s">
        <v>621</v>
      </c>
      <c r="AU398" s="271" t="s">
        <v>84</v>
      </c>
      <c r="AY398" s="53" t="s">
        <v>366</v>
      </c>
      <c r="BE398" s="179">
        <f t="shared" si="99"/>
        <v>0</v>
      </c>
      <c r="BF398" s="179">
        <f t="shared" si="100"/>
        <v>0</v>
      </c>
      <c r="BG398" s="179">
        <f t="shared" si="101"/>
        <v>0</v>
      </c>
      <c r="BH398" s="179">
        <f t="shared" si="102"/>
        <v>0</v>
      </c>
      <c r="BI398" s="179">
        <f t="shared" si="103"/>
        <v>0</v>
      </c>
      <c r="BJ398" s="53" t="s">
        <v>90</v>
      </c>
      <c r="BK398" s="179">
        <f t="shared" si="104"/>
        <v>0</v>
      </c>
      <c r="BL398" s="53" t="s">
        <v>1003</v>
      </c>
      <c r="BM398" s="271" t="s">
        <v>5006</v>
      </c>
    </row>
    <row r="399" spans="2:65" s="74" customFormat="1" ht="24.2" customHeight="1">
      <c r="B399" s="73"/>
      <c r="C399" s="260" t="s">
        <v>2957</v>
      </c>
      <c r="D399" s="260" t="s">
        <v>368</v>
      </c>
      <c r="E399" s="261" t="s">
        <v>8969</v>
      </c>
      <c r="F399" s="262" t="s">
        <v>8970</v>
      </c>
      <c r="G399" s="263" t="s">
        <v>630</v>
      </c>
      <c r="H399" s="264">
        <v>26</v>
      </c>
      <c r="I399" s="265"/>
      <c r="J399" s="266">
        <f t="shared" si="95"/>
        <v>0</v>
      </c>
      <c r="K399" s="267"/>
      <c r="L399" s="73"/>
      <c r="M399" s="268" t="s">
        <v>1</v>
      </c>
      <c r="N399" s="233" t="s">
        <v>43</v>
      </c>
      <c r="P399" s="269">
        <f t="shared" si="96"/>
        <v>0</v>
      </c>
      <c r="Q399" s="269">
        <v>0</v>
      </c>
      <c r="R399" s="269">
        <f t="shared" si="97"/>
        <v>0</v>
      </c>
      <c r="S399" s="269">
        <v>0</v>
      </c>
      <c r="T399" s="270">
        <f t="shared" si="98"/>
        <v>0</v>
      </c>
      <c r="AR399" s="271" t="s">
        <v>1003</v>
      </c>
      <c r="AT399" s="271" t="s">
        <v>368</v>
      </c>
      <c r="AU399" s="271" t="s">
        <v>84</v>
      </c>
      <c r="AY399" s="53" t="s">
        <v>366</v>
      </c>
      <c r="BE399" s="179">
        <f t="shared" si="99"/>
        <v>0</v>
      </c>
      <c r="BF399" s="179">
        <f t="shared" si="100"/>
        <v>0</v>
      </c>
      <c r="BG399" s="179">
        <f t="shared" si="101"/>
        <v>0</v>
      </c>
      <c r="BH399" s="179">
        <f t="shared" si="102"/>
        <v>0</v>
      </c>
      <c r="BI399" s="179">
        <f t="shared" si="103"/>
        <v>0</v>
      </c>
      <c r="BJ399" s="53" t="s">
        <v>90</v>
      </c>
      <c r="BK399" s="179">
        <f t="shared" si="104"/>
        <v>0</v>
      </c>
      <c r="BL399" s="53" t="s">
        <v>1003</v>
      </c>
      <c r="BM399" s="271" t="s">
        <v>5015</v>
      </c>
    </row>
    <row r="400" spans="2:65" s="74" customFormat="1" ht="24.2" customHeight="1">
      <c r="B400" s="73"/>
      <c r="C400" s="300" t="s">
        <v>2961</v>
      </c>
      <c r="D400" s="300" t="s">
        <v>621</v>
      </c>
      <c r="E400" s="301" t="s">
        <v>8971</v>
      </c>
      <c r="F400" s="302" t="s">
        <v>8970</v>
      </c>
      <c r="G400" s="303" t="s">
        <v>630</v>
      </c>
      <c r="H400" s="304">
        <v>26</v>
      </c>
      <c r="I400" s="305"/>
      <c r="J400" s="306">
        <f t="shared" si="95"/>
        <v>0</v>
      </c>
      <c r="K400" s="307"/>
      <c r="L400" s="308"/>
      <c r="M400" s="309" t="s">
        <v>1</v>
      </c>
      <c r="N400" s="310" t="s">
        <v>43</v>
      </c>
      <c r="P400" s="269">
        <f t="shared" si="96"/>
        <v>0</v>
      </c>
      <c r="Q400" s="269">
        <v>0</v>
      </c>
      <c r="R400" s="269">
        <f t="shared" si="97"/>
        <v>0</v>
      </c>
      <c r="S400" s="269">
        <v>0</v>
      </c>
      <c r="T400" s="270">
        <f t="shared" si="98"/>
        <v>0</v>
      </c>
      <c r="AR400" s="271" t="s">
        <v>3401</v>
      </c>
      <c r="AT400" s="271" t="s">
        <v>621</v>
      </c>
      <c r="AU400" s="271" t="s">
        <v>84</v>
      </c>
      <c r="AY400" s="53" t="s">
        <v>366</v>
      </c>
      <c r="BE400" s="179">
        <f t="shared" si="99"/>
        <v>0</v>
      </c>
      <c r="BF400" s="179">
        <f t="shared" si="100"/>
        <v>0</v>
      </c>
      <c r="BG400" s="179">
        <f t="shared" si="101"/>
        <v>0</v>
      </c>
      <c r="BH400" s="179">
        <f t="shared" si="102"/>
        <v>0</v>
      </c>
      <c r="BI400" s="179">
        <f t="shared" si="103"/>
        <v>0</v>
      </c>
      <c r="BJ400" s="53" t="s">
        <v>90</v>
      </c>
      <c r="BK400" s="179">
        <f t="shared" si="104"/>
        <v>0</v>
      </c>
      <c r="BL400" s="53" t="s">
        <v>1003</v>
      </c>
      <c r="BM400" s="271" t="s">
        <v>1391</v>
      </c>
    </row>
    <row r="401" spans="2:65" s="74" customFormat="1" ht="24.2" customHeight="1">
      <c r="B401" s="73"/>
      <c r="C401" s="260" t="s">
        <v>2969</v>
      </c>
      <c r="D401" s="260" t="s">
        <v>368</v>
      </c>
      <c r="E401" s="261" t="s">
        <v>8972</v>
      </c>
      <c r="F401" s="262" t="s">
        <v>8973</v>
      </c>
      <c r="G401" s="263" t="s">
        <v>265</v>
      </c>
      <c r="H401" s="264">
        <v>6800</v>
      </c>
      <c r="I401" s="265"/>
      <c r="J401" s="266">
        <f t="shared" si="95"/>
        <v>0</v>
      </c>
      <c r="K401" s="267"/>
      <c r="L401" s="73"/>
      <c r="M401" s="268" t="s">
        <v>1</v>
      </c>
      <c r="N401" s="233" t="s">
        <v>43</v>
      </c>
      <c r="P401" s="269">
        <f t="shared" si="96"/>
        <v>0</v>
      </c>
      <c r="Q401" s="269">
        <v>0</v>
      </c>
      <c r="R401" s="269">
        <f t="shared" si="97"/>
        <v>0</v>
      </c>
      <c r="S401" s="269">
        <v>0</v>
      </c>
      <c r="T401" s="270">
        <f t="shared" si="98"/>
        <v>0</v>
      </c>
      <c r="AR401" s="271" t="s">
        <v>1003</v>
      </c>
      <c r="AT401" s="271" t="s">
        <v>368</v>
      </c>
      <c r="AU401" s="271" t="s">
        <v>84</v>
      </c>
      <c r="AY401" s="53" t="s">
        <v>366</v>
      </c>
      <c r="BE401" s="179">
        <f t="shared" si="99"/>
        <v>0</v>
      </c>
      <c r="BF401" s="179">
        <f t="shared" si="100"/>
        <v>0</v>
      </c>
      <c r="BG401" s="179">
        <f t="shared" si="101"/>
        <v>0</v>
      </c>
      <c r="BH401" s="179">
        <f t="shared" si="102"/>
        <v>0</v>
      </c>
      <c r="BI401" s="179">
        <f t="shared" si="103"/>
        <v>0</v>
      </c>
      <c r="BJ401" s="53" t="s">
        <v>90</v>
      </c>
      <c r="BK401" s="179">
        <f t="shared" si="104"/>
        <v>0</v>
      </c>
      <c r="BL401" s="53" t="s">
        <v>1003</v>
      </c>
      <c r="BM401" s="271" t="s">
        <v>5031</v>
      </c>
    </row>
    <row r="402" spans="2:65" s="74" customFormat="1" ht="24.2" customHeight="1">
      <c r="B402" s="73"/>
      <c r="C402" s="300" t="s">
        <v>2974</v>
      </c>
      <c r="D402" s="300" t="s">
        <v>621</v>
      </c>
      <c r="E402" s="301" t="s">
        <v>8974</v>
      </c>
      <c r="F402" s="302" t="s">
        <v>8973</v>
      </c>
      <c r="G402" s="303" t="s">
        <v>265</v>
      </c>
      <c r="H402" s="304">
        <v>6800</v>
      </c>
      <c r="I402" s="305"/>
      <c r="J402" s="306">
        <f t="shared" si="95"/>
        <v>0</v>
      </c>
      <c r="K402" s="307"/>
      <c r="L402" s="308"/>
      <c r="M402" s="309" t="s">
        <v>1</v>
      </c>
      <c r="N402" s="310" t="s">
        <v>43</v>
      </c>
      <c r="P402" s="269">
        <f t="shared" si="96"/>
        <v>0</v>
      </c>
      <c r="Q402" s="269">
        <v>0</v>
      </c>
      <c r="R402" s="269">
        <f t="shared" si="97"/>
        <v>0</v>
      </c>
      <c r="S402" s="269">
        <v>0</v>
      </c>
      <c r="T402" s="270">
        <f t="shared" si="98"/>
        <v>0</v>
      </c>
      <c r="AR402" s="271" t="s">
        <v>3401</v>
      </c>
      <c r="AT402" s="271" t="s">
        <v>621</v>
      </c>
      <c r="AU402" s="271" t="s">
        <v>84</v>
      </c>
      <c r="AY402" s="53" t="s">
        <v>366</v>
      </c>
      <c r="BE402" s="179">
        <f t="shared" si="99"/>
        <v>0</v>
      </c>
      <c r="BF402" s="179">
        <f t="shared" si="100"/>
        <v>0</v>
      </c>
      <c r="BG402" s="179">
        <f t="shared" si="101"/>
        <v>0</v>
      </c>
      <c r="BH402" s="179">
        <f t="shared" si="102"/>
        <v>0</v>
      </c>
      <c r="BI402" s="179">
        <f t="shared" si="103"/>
        <v>0</v>
      </c>
      <c r="BJ402" s="53" t="s">
        <v>90</v>
      </c>
      <c r="BK402" s="179">
        <f t="shared" si="104"/>
        <v>0</v>
      </c>
      <c r="BL402" s="53" t="s">
        <v>1003</v>
      </c>
      <c r="BM402" s="271" t="s">
        <v>5043</v>
      </c>
    </row>
    <row r="403" spans="2:65" s="74" customFormat="1" ht="16.5" customHeight="1">
      <c r="B403" s="73"/>
      <c r="C403" s="260" t="s">
        <v>2979</v>
      </c>
      <c r="D403" s="260" t="s">
        <v>368</v>
      </c>
      <c r="E403" s="261" t="s">
        <v>8975</v>
      </c>
      <c r="F403" s="262" t="s">
        <v>8976</v>
      </c>
      <c r="G403" s="263" t="s">
        <v>630</v>
      </c>
      <c r="H403" s="264">
        <v>8</v>
      </c>
      <c r="I403" s="265"/>
      <c r="J403" s="266">
        <f t="shared" si="95"/>
        <v>0</v>
      </c>
      <c r="K403" s="267"/>
      <c r="L403" s="73"/>
      <c r="M403" s="268" t="s">
        <v>1</v>
      </c>
      <c r="N403" s="233" t="s">
        <v>43</v>
      </c>
      <c r="P403" s="269">
        <f t="shared" si="96"/>
        <v>0</v>
      </c>
      <c r="Q403" s="269">
        <v>0</v>
      </c>
      <c r="R403" s="269">
        <f t="shared" si="97"/>
        <v>0</v>
      </c>
      <c r="S403" s="269">
        <v>0</v>
      </c>
      <c r="T403" s="270">
        <f t="shared" si="98"/>
        <v>0</v>
      </c>
      <c r="AR403" s="271" t="s">
        <v>1003</v>
      </c>
      <c r="AT403" s="271" t="s">
        <v>368</v>
      </c>
      <c r="AU403" s="271" t="s">
        <v>84</v>
      </c>
      <c r="AY403" s="53" t="s">
        <v>366</v>
      </c>
      <c r="BE403" s="179">
        <f t="shared" si="99"/>
        <v>0</v>
      </c>
      <c r="BF403" s="179">
        <f t="shared" si="100"/>
        <v>0</v>
      </c>
      <c r="BG403" s="179">
        <f t="shared" si="101"/>
        <v>0</v>
      </c>
      <c r="BH403" s="179">
        <f t="shared" si="102"/>
        <v>0</v>
      </c>
      <c r="BI403" s="179">
        <f t="shared" si="103"/>
        <v>0</v>
      </c>
      <c r="BJ403" s="53" t="s">
        <v>90</v>
      </c>
      <c r="BK403" s="179">
        <f t="shared" si="104"/>
        <v>0</v>
      </c>
      <c r="BL403" s="53" t="s">
        <v>1003</v>
      </c>
      <c r="BM403" s="271" t="s">
        <v>5072</v>
      </c>
    </row>
    <row r="404" spans="2:65" s="74" customFormat="1" ht="16.5" customHeight="1">
      <c r="B404" s="73"/>
      <c r="C404" s="300" t="s">
        <v>2994</v>
      </c>
      <c r="D404" s="300" t="s">
        <v>621</v>
      </c>
      <c r="E404" s="301" t="s">
        <v>8977</v>
      </c>
      <c r="F404" s="302" t="s">
        <v>8976</v>
      </c>
      <c r="G404" s="303" t="s">
        <v>630</v>
      </c>
      <c r="H404" s="304">
        <v>8</v>
      </c>
      <c r="I404" s="305"/>
      <c r="J404" s="306">
        <f t="shared" si="95"/>
        <v>0</v>
      </c>
      <c r="K404" s="307"/>
      <c r="L404" s="308"/>
      <c r="M404" s="309" t="s">
        <v>1</v>
      </c>
      <c r="N404" s="310" t="s">
        <v>43</v>
      </c>
      <c r="P404" s="269">
        <f t="shared" si="96"/>
        <v>0</v>
      </c>
      <c r="Q404" s="269">
        <v>0</v>
      </c>
      <c r="R404" s="269">
        <f t="shared" si="97"/>
        <v>0</v>
      </c>
      <c r="S404" s="269">
        <v>0</v>
      </c>
      <c r="T404" s="270">
        <f t="shared" si="98"/>
        <v>0</v>
      </c>
      <c r="AR404" s="271" t="s">
        <v>3401</v>
      </c>
      <c r="AT404" s="271" t="s">
        <v>621</v>
      </c>
      <c r="AU404" s="271" t="s">
        <v>84</v>
      </c>
      <c r="AY404" s="53" t="s">
        <v>366</v>
      </c>
      <c r="BE404" s="179">
        <f t="shared" si="99"/>
        <v>0</v>
      </c>
      <c r="BF404" s="179">
        <f t="shared" si="100"/>
        <v>0</v>
      </c>
      <c r="BG404" s="179">
        <f t="shared" si="101"/>
        <v>0</v>
      </c>
      <c r="BH404" s="179">
        <f t="shared" si="102"/>
        <v>0</v>
      </c>
      <c r="BI404" s="179">
        <f t="shared" si="103"/>
        <v>0</v>
      </c>
      <c r="BJ404" s="53" t="s">
        <v>90</v>
      </c>
      <c r="BK404" s="179">
        <f t="shared" si="104"/>
        <v>0</v>
      </c>
      <c r="BL404" s="53" t="s">
        <v>1003</v>
      </c>
      <c r="BM404" s="271" t="s">
        <v>5082</v>
      </c>
    </row>
    <row r="405" spans="2:65" s="74" customFormat="1" ht="16.5" customHeight="1">
      <c r="B405" s="73"/>
      <c r="C405" s="260" t="s">
        <v>3001</v>
      </c>
      <c r="D405" s="260" t="s">
        <v>368</v>
      </c>
      <c r="E405" s="261" t="s">
        <v>8978</v>
      </c>
      <c r="F405" s="262" t="s">
        <v>8979</v>
      </c>
      <c r="G405" s="263" t="s">
        <v>265</v>
      </c>
      <c r="H405" s="264">
        <v>140</v>
      </c>
      <c r="I405" s="265"/>
      <c r="J405" s="266">
        <f t="shared" si="95"/>
        <v>0</v>
      </c>
      <c r="K405" s="267"/>
      <c r="L405" s="73"/>
      <c r="M405" s="268" t="s">
        <v>1</v>
      </c>
      <c r="N405" s="233" t="s">
        <v>43</v>
      </c>
      <c r="P405" s="269">
        <f t="shared" si="96"/>
        <v>0</v>
      </c>
      <c r="Q405" s="269">
        <v>0</v>
      </c>
      <c r="R405" s="269">
        <f t="shared" si="97"/>
        <v>0</v>
      </c>
      <c r="S405" s="269">
        <v>0</v>
      </c>
      <c r="T405" s="270">
        <f t="shared" si="98"/>
        <v>0</v>
      </c>
      <c r="AR405" s="271" t="s">
        <v>1003</v>
      </c>
      <c r="AT405" s="271" t="s">
        <v>368</v>
      </c>
      <c r="AU405" s="271" t="s">
        <v>84</v>
      </c>
      <c r="AY405" s="53" t="s">
        <v>366</v>
      </c>
      <c r="BE405" s="179">
        <f t="shared" si="99"/>
        <v>0</v>
      </c>
      <c r="BF405" s="179">
        <f t="shared" si="100"/>
        <v>0</v>
      </c>
      <c r="BG405" s="179">
        <f t="shared" si="101"/>
        <v>0</v>
      </c>
      <c r="BH405" s="179">
        <f t="shared" si="102"/>
        <v>0</v>
      </c>
      <c r="BI405" s="179">
        <f t="shared" si="103"/>
        <v>0</v>
      </c>
      <c r="BJ405" s="53" t="s">
        <v>90</v>
      </c>
      <c r="BK405" s="179">
        <f t="shared" si="104"/>
        <v>0</v>
      </c>
      <c r="BL405" s="53" t="s">
        <v>1003</v>
      </c>
      <c r="BM405" s="271" t="s">
        <v>5091</v>
      </c>
    </row>
    <row r="406" spans="2:65" s="74" customFormat="1" ht="16.5" customHeight="1">
      <c r="B406" s="73"/>
      <c r="C406" s="300" t="s">
        <v>3006</v>
      </c>
      <c r="D406" s="300" t="s">
        <v>621</v>
      </c>
      <c r="E406" s="301" t="s">
        <v>8980</v>
      </c>
      <c r="F406" s="302" t="s">
        <v>8979</v>
      </c>
      <c r="G406" s="303" t="s">
        <v>265</v>
      </c>
      <c r="H406" s="304">
        <v>140</v>
      </c>
      <c r="I406" s="305"/>
      <c r="J406" s="306">
        <f t="shared" si="95"/>
        <v>0</v>
      </c>
      <c r="K406" s="307"/>
      <c r="L406" s="308"/>
      <c r="M406" s="309" t="s">
        <v>1</v>
      </c>
      <c r="N406" s="310" t="s">
        <v>43</v>
      </c>
      <c r="P406" s="269">
        <f t="shared" si="96"/>
        <v>0</v>
      </c>
      <c r="Q406" s="269">
        <v>0</v>
      </c>
      <c r="R406" s="269">
        <f t="shared" si="97"/>
        <v>0</v>
      </c>
      <c r="S406" s="269">
        <v>0</v>
      </c>
      <c r="T406" s="270">
        <f t="shared" si="98"/>
        <v>0</v>
      </c>
      <c r="AR406" s="271" t="s">
        <v>3401</v>
      </c>
      <c r="AT406" s="271" t="s">
        <v>621</v>
      </c>
      <c r="AU406" s="271" t="s">
        <v>84</v>
      </c>
      <c r="AY406" s="53" t="s">
        <v>366</v>
      </c>
      <c r="BE406" s="179">
        <f t="shared" si="99"/>
        <v>0</v>
      </c>
      <c r="BF406" s="179">
        <f t="shared" si="100"/>
        <v>0</v>
      </c>
      <c r="BG406" s="179">
        <f t="shared" si="101"/>
        <v>0</v>
      </c>
      <c r="BH406" s="179">
        <f t="shared" si="102"/>
        <v>0</v>
      </c>
      <c r="BI406" s="179">
        <f t="shared" si="103"/>
        <v>0</v>
      </c>
      <c r="BJ406" s="53" t="s">
        <v>90</v>
      </c>
      <c r="BK406" s="179">
        <f t="shared" si="104"/>
        <v>0</v>
      </c>
      <c r="BL406" s="53" t="s">
        <v>1003</v>
      </c>
      <c r="BM406" s="271" t="s">
        <v>5101</v>
      </c>
    </row>
    <row r="407" spans="2:65" s="74" customFormat="1" ht="21.75" customHeight="1">
      <c r="B407" s="73"/>
      <c r="C407" s="260" t="s">
        <v>3017</v>
      </c>
      <c r="D407" s="260" t="s">
        <v>368</v>
      </c>
      <c r="E407" s="261" t="s">
        <v>8981</v>
      </c>
      <c r="F407" s="262" t="s">
        <v>8982</v>
      </c>
      <c r="G407" s="263" t="s">
        <v>265</v>
      </c>
      <c r="H407" s="264">
        <v>110</v>
      </c>
      <c r="I407" s="265"/>
      <c r="J407" s="266">
        <f t="shared" si="95"/>
        <v>0</v>
      </c>
      <c r="K407" s="267"/>
      <c r="L407" s="73"/>
      <c r="M407" s="268" t="s">
        <v>1</v>
      </c>
      <c r="N407" s="233" t="s">
        <v>43</v>
      </c>
      <c r="P407" s="269">
        <f t="shared" si="96"/>
        <v>0</v>
      </c>
      <c r="Q407" s="269">
        <v>0</v>
      </c>
      <c r="R407" s="269">
        <f t="shared" si="97"/>
        <v>0</v>
      </c>
      <c r="S407" s="269">
        <v>0</v>
      </c>
      <c r="T407" s="270">
        <f t="shared" si="98"/>
        <v>0</v>
      </c>
      <c r="AR407" s="271" t="s">
        <v>1003</v>
      </c>
      <c r="AT407" s="271" t="s">
        <v>368</v>
      </c>
      <c r="AU407" s="271" t="s">
        <v>84</v>
      </c>
      <c r="AY407" s="53" t="s">
        <v>366</v>
      </c>
      <c r="BE407" s="179">
        <f t="shared" si="99"/>
        <v>0</v>
      </c>
      <c r="BF407" s="179">
        <f t="shared" si="100"/>
        <v>0</v>
      </c>
      <c r="BG407" s="179">
        <f t="shared" si="101"/>
        <v>0</v>
      </c>
      <c r="BH407" s="179">
        <f t="shared" si="102"/>
        <v>0</v>
      </c>
      <c r="BI407" s="179">
        <f t="shared" si="103"/>
        <v>0</v>
      </c>
      <c r="BJ407" s="53" t="s">
        <v>90</v>
      </c>
      <c r="BK407" s="179">
        <f t="shared" si="104"/>
        <v>0</v>
      </c>
      <c r="BL407" s="53" t="s">
        <v>1003</v>
      </c>
      <c r="BM407" s="271" t="s">
        <v>5110</v>
      </c>
    </row>
    <row r="408" spans="2:65" s="74" customFormat="1" ht="21.75" customHeight="1">
      <c r="B408" s="73"/>
      <c r="C408" s="300" t="s">
        <v>3051</v>
      </c>
      <c r="D408" s="300" t="s">
        <v>621</v>
      </c>
      <c r="E408" s="301" t="s">
        <v>8983</v>
      </c>
      <c r="F408" s="302" t="s">
        <v>8982</v>
      </c>
      <c r="G408" s="303" t="s">
        <v>265</v>
      </c>
      <c r="H408" s="304">
        <v>110</v>
      </c>
      <c r="I408" s="305"/>
      <c r="J408" s="306">
        <f t="shared" si="95"/>
        <v>0</v>
      </c>
      <c r="K408" s="307"/>
      <c r="L408" s="308"/>
      <c r="M408" s="309" t="s">
        <v>1</v>
      </c>
      <c r="N408" s="310" t="s">
        <v>43</v>
      </c>
      <c r="P408" s="269">
        <f t="shared" si="96"/>
        <v>0</v>
      </c>
      <c r="Q408" s="269">
        <v>0</v>
      </c>
      <c r="R408" s="269">
        <f t="shared" si="97"/>
        <v>0</v>
      </c>
      <c r="S408" s="269">
        <v>0</v>
      </c>
      <c r="T408" s="270">
        <f t="shared" si="98"/>
        <v>0</v>
      </c>
      <c r="AR408" s="271" t="s">
        <v>3401</v>
      </c>
      <c r="AT408" s="271" t="s">
        <v>621</v>
      </c>
      <c r="AU408" s="271" t="s">
        <v>84</v>
      </c>
      <c r="AY408" s="53" t="s">
        <v>366</v>
      </c>
      <c r="BE408" s="179">
        <f t="shared" si="99"/>
        <v>0</v>
      </c>
      <c r="BF408" s="179">
        <f t="shared" si="100"/>
        <v>0</v>
      </c>
      <c r="BG408" s="179">
        <f t="shared" si="101"/>
        <v>0</v>
      </c>
      <c r="BH408" s="179">
        <f t="shared" si="102"/>
        <v>0</v>
      </c>
      <c r="BI408" s="179">
        <f t="shared" si="103"/>
        <v>0</v>
      </c>
      <c r="BJ408" s="53" t="s">
        <v>90</v>
      </c>
      <c r="BK408" s="179">
        <f t="shared" si="104"/>
        <v>0</v>
      </c>
      <c r="BL408" s="53" t="s">
        <v>1003</v>
      </c>
      <c r="BM408" s="271" t="s">
        <v>5119</v>
      </c>
    </row>
    <row r="409" spans="2:65" s="74" customFormat="1" ht="24.2" customHeight="1">
      <c r="B409" s="73"/>
      <c r="C409" s="260" t="s">
        <v>3140</v>
      </c>
      <c r="D409" s="260" t="s">
        <v>368</v>
      </c>
      <c r="E409" s="261" t="s">
        <v>8984</v>
      </c>
      <c r="F409" s="262" t="s">
        <v>8985</v>
      </c>
      <c r="G409" s="263" t="s">
        <v>265</v>
      </c>
      <c r="H409" s="264">
        <v>40</v>
      </c>
      <c r="I409" s="265"/>
      <c r="J409" s="266">
        <f t="shared" si="95"/>
        <v>0</v>
      </c>
      <c r="K409" s="267"/>
      <c r="L409" s="73"/>
      <c r="M409" s="268" t="s">
        <v>1</v>
      </c>
      <c r="N409" s="233" t="s">
        <v>43</v>
      </c>
      <c r="P409" s="269">
        <f t="shared" si="96"/>
        <v>0</v>
      </c>
      <c r="Q409" s="269">
        <v>0</v>
      </c>
      <c r="R409" s="269">
        <f t="shared" si="97"/>
        <v>0</v>
      </c>
      <c r="S409" s="269">
        <v>0</v>
      </c>
      <c r="T409" s="270">
        <f t="shared" si="98"/>
        <v>0</v>
      </c>
      <c r="AR409" s="271" t="s">
        <v>1003</v>
      </c>
      <c r="AT409" s="271" t="s">
        <v>368</v>
      </c>
      <c r="AU409" s="271" t="s">
        <v>84</v>
      </c>
      <c r="AY409" s="53" t="s">
        <v>366</v>
      </c>
      <c r="BE409" s="179">
        <f t="shared" si="99"/>
        <v>0</v>
      </c>
      <c r="BF409" s="179">
        <f t="shared" si="100"/>
        <v>0</v>
      </c>
      <c r="BG409" s="179">
        <f t="shared" si="101"/>
        <v>0</v>
      </c>
      <c r="BH409" s="179">
        <f t="shared" si="102"/>
        <v>0</v>
      </c>
      <c r="BI409" s="179">
        <f t="shared" si="103"/>
        <v>0</v>
      </c>
      <c r="BJ409" s="53" t="s">
        <v>90</v>
      </c>
      <c r="BK409" s="179">
        <f t="shared" si="104"/>
        <v>0</v>
      </c>
      <c r="BL409" s="53" t="s">
        <v>1003</v>
      </c>
      <c r="BM409" s="271" t="s">
        <v>5129</v>
      </c>
    </row>
    <row r="410" spans="2:65" s="74" customFormat="1" ht="24.2" customHeight="1">
      <c r="B410" s="73"/>
      <c r="C410" s="300" t="s">
        <v>3151</v>
      </c>
      <c r="D410" s="300" t="s">
        <v>621</v>
      </c>
      <c r="E410" s="301" t="s">
        <v>8986</v>
      </c>
      <c r="F410" s="302" t="s">
        <v>8985</v>
      </c>
      <c r="G410" s="303" t="s">
        <v>265</v>
      </c>
      <c r="H410" s="304">
        <v>40</v>
      </c>
      <c r="I410" s="305"/>
      <c r="J410" s="306">
        <f t="shared" si="95"/>
        <v>0</v>
      </c>
      <c r="K410" s="307"/>
      <c r="L410" s="308"/>
      <c r="M410" s="309" t="s">
        <v>1</v>
      </c>
      <c r="N410" s="310" t="s">
        <v>43</v>
      </c>
      <c r="P410" s="269">
        <f t="shared" si="96"/>
        <v>0</v>
      </c>
      <c r="Q410" s="269">
        <v>0</v>
      </c>
      <c r="R410" s="269">
        <f t="shared" si="97"/>
        <v>0</v>
      </c>
      <c r="S410" s="269">
        <v>0</v>
      </c>
      <c r="T410" s="270">
        <f t="shared" si="98"/>
        <v>0</v>
      </c>
      <c r="AR410" s="271" t="s">
        <v>3401</v>
      </c>
      <c r="AT410" s="271" t="s">
        <v>621</v>
      </c>
      <c r="AU410" s="271" t="s">
        <v>84</v>
      </c>
      <c r="AY410" s="53" t="s">
        <v>366</v>
      </c>
      <c r="BE410" s="179">
        <f t="shared" si="99"/>
        <v>0</v>
      </c>
      <c r="BF410" s="179">
        <f t="shared" si="100"/>
        <v>0</v>
      </c>
      <c r="BG410" s="179">
        <f t="shared" si="101"/>
        <v>0</v>
      </c>
      <c r="BH410" s="179">
        <f t="shared" si="102"/>
        <v>0</v>
      </c>
      <c r="BI410" s="179">
        <f t="shared" si="103"/>
        <v>0</v>
      </c>
      <c r="BJ410" s="53" t="s">
        <v>90</v>
      </c>
      <c r="BK410" s="179">
        <f t="shared" si="104"/>
        <v>0</v>
      </c>
      <c r="BL410" s="53" t="s">
        <v>1003</v>
      </c>
      <c r="BM410" s="271" t="s">
        <v>5139</v>
      </c>
    </row>
    <row r="411" spans="2:65" s="74" customFormat="1" ht="16.5" customHeight="1">
      <c r="B411" s="73"/>
      <c r="C411" s="260" t="s">
        <v>3156</v>
      </c>
      <c r="D411" s="260" t="s">
        <v>368</v>
      </c>
      <c r="E411" s="261" t="s">
        <v>8987</v>
      </c>
      <c r="F411" s="262" t="s">
        <v>8988</v>
      </c>
      <c r="G411" s="263" t="s">
        <v>630</v>
      </c>
      <c r="H411" s="264">
        <v>2</v>
      </c>
      <c r="I411" s="265"/>
      <c r="J411" s="266">
        <f t="shared" si="95"/>
        <v>0</v>
      </c>
      <c r="K411" s="267"/>
      <c r="L411" s="73"/>
      <c r="M411" s="268" t="s">
        <v>1</v>
      </c>
      <c r="N411" s="233" t="s">
        <v>43</v>
      </c>
      <c r="P411" s="269">
        <f t="shared" si="96"/>
        <v>0</v>
      </c>
      <c r="Q411" s="269">
        <v>0</v>
      </c>
      <c r="R411" s="269">
        <f t="shared" si="97"/>
        <v>0</v>
      </c>
      <c r="S411" s="269">
        <v>0</v>
      </c>
      <c r="T411" s="270">
        <f t="shared" si="98"/>
        <v>0</v>
      </c>
      <c r="AR411" s="271" t="s">
        <v>1003</v>
      </c>
      <c r="AT411" s="271" t="s">
        <v>368</v>
      </c>
      <c r="AU411" s="271" t="s">
        <v>84</v>
      </c>
      <c r="AY411" s="53" t="s">
        <v>366</v>
      </c>
      <c r="BE411" s="179">
        <f t="shared" si="99"/>
        <v>0</v>
      </c>
      <c r="BF411" s="179">
        <f t="shared" si="100"/>
        <v>0</v>
      </c>
      <c r="BG411" s="179">
        <f t="shared" si="101"/>
        <v>0</v>
      </c>
      <c r="BH411" s="179">
        <f t="shared" si="102"/>
        <v>0</v>
      </c>
      <c r="BI411" s="179">
        <f t="shared" si="103"/>
        <v>0</v>
      </c>
      <c r="BJ411" s="53" t="s">
        <v>90</v>
      </c>
      <c r="BK411" s="179">
        <f t="shared" si="104"/>
        <v>0</v>
      </c>
      <c r="BL411" s="53" t="s">
        <v>1003</v>
      </c>
      <c r="BM411" s="271" t="s">
        <v>5149</v>
      </c>
    </row>
    <row r="412" spans="2:65" s="74" customFormat="1" ht="16.5" customHeight="1">
      <c r="B412" s="73"/>
      <c r="C412" s="300" t="s">
        <v>3162</v>
      </c>
      <c r="D412" s="300" t="s">
        <v>621</v>
      </c>
      <c r="E412" s="301" t="s">
        <v>8989</v>
      </c>
      <c r="F412" s="302" t="s">
        <v>8988</v>
      </c>
      <c r="G412" s="303" t="s">
        <v>630</v>
      </c>
      <c r="H412" s="304">
        <v>2</v>
      </c>
      <c r="I412" s="305"/>
      <c r="J412" s="306">
        <f t="shared" si="95"/>
        <v>0</v>
      </c>
      <c r="K412" s="307"/>
      <c r="L412" s="308"/>
      <c r="M412" s="309" t="s">
        <v>1</v>
      </c>
      <c r="N412" s="310" t="s">
        <v>43</v>
      </c>
      <c r="P412" s="269">
        <f t="shared" si="96"/>
        <v>0</v>
      </c>
      <c r="Q412" s="269">
        <v>0</v>
      </c>
      <c r="R412" s="269">
        <f t="shared" si="97"/>
        <v>0</v>
      </c>
      <c r="S412" s="269">
        <v>0</v>
      </c>
      <c r="T412" s="270">
        <f t="shared" si="98"/>
        <v>0</v>
      </c>
      <c r="AR412" s="271" t="s">
        <v>3401</v>
      </c>
      <c r="AT412" s="271" t="s">
        <v>621</v>
      </c>
      <c r="AU412" s="271" t="s">
        <v>84</v>
      </c>
      <c r="AY412" s="53" t="s">
        <v>366</v>
      </c>
      <c r="BE412" s="179">
        <f t="shared" si="99"/>
        <v>0</v>
      </c>
      <c r="BF412" s="179">
        <f t="shared" si="100"/>
        <v>0</v>
      </c>
      <c r="BG412" s="179">
        <f t="shared" si="101"/>
        <v>0</v>
      </c>
      <c r="BH412" s="179">
        <f t="shared" si="102"/>
        <v>0</v>
      </c>
      <c r="BI412" s="179">
        <f t="shared" si="103"/>
        <v>0</v>
      </c>
      <c r="BJ412" s="53" t="s">
        <v>90</v>
      </c>
      <c r="BK412" s="179">
        <f t="shared" si="104"/>
        <v>0</v>
      </c>
      <c r="BL412" s="53" t="s">
        <v>1003</v>
      </c>
      <c r="BM412" s="271" t="s">
        <v>5159</v>
      </c>
    </row>
    <row r="413" spans="2:65" s="74" customFormat="1" ht="16.5" customHeight="1">
      <c r="B413" s="73"/>
      <c r="C413" s="260" t="s">
        <v>3168</v>
      </c>
      <c r="D413" s="260" t="s">
        <v>368</v>
      </c>
      <c r="E413" s="261" t="s">
        <v>8990</v>
      </c>
      <c r="F413" s="262" t="s">
        <v>8991</v>
      </c>
      <c r="G413" s="263" t="s">
        <v>7135</v>
      </c>
      <c r="H413" s="264">
        <v>1</v>
      </c>
      <c r="I413" s="265"/>
      <c r="J413" s="266">
        <f t="shared" si="95"/>
        <v>0</v>
      </c>
      <c r="K413" s="267"/>
      <c r="L413" s="73"/>
      <c r="M413" s="268" t="s">
        <v>1</v>
      </c>
      <c r="N413" s="233" t="s">
        <v>43</v>
      </c>
      <c r="P413" s="269">
        <f t="shared" si="96"/>
        <v>0</v>
      </c>
      <c r="Q413" s="269">
        <v>0</v>
      </c>
      <c r="R413" s="269">
        <f t="shared" si="97"/>
        <v>0</v>
      </c>
      <c r="S413" s="269">
        <v>0</v>
      </c>
      <c r="T413" s="270">
        <f t="shared" si="98"/>
        <v>0</v>
      </c>
      <c r="AR413" s="271" t="s">
        <v>1003</v>
      </c>
      <c r="AT413" s="271" t="s">
        <v>368</v>
      </c>
      <c r="AU413" s="271" t="s">
        <v>84</v>
      </c>
      <c r="AY413" s="53" t="s">
        <v>366</v>
      </c>
      <c r="BE413" s="179">
        <f t="shared" si="99"/>
        <v>0</v>
      </c>
      <c r="BF413" s="179">
        <f t="shared" si="100"/>
        <v>0</v>
      </c>
      <c r="BG413" s="179">
        <f t="shared" si="101"/>
        <v>0</v>
      </c>
      <c r="BH413" s="179">
        <f t="shared" si="102"/>
        <v>0</v>
      </c>
      <c r="BI413" s="179">
        <f t="shared" si="103"/>
        <v>0</v>
      </c>
      <c r="BJ413" s="53" t="s">
        <v>90</v>
      </c>
      <c r="BK413" s="179">
        <f t="shared" si="104"/>
        <v>0</v>
      </c>
      <c r="BL413" s="53" t="s">
        <v>1003</v>
      </c>
      <c r="BM413" s="271" t="s">
        <v>5169</v>
      </c>
    </row>
    <row r="414" spans="2:65" s="74" customFormat="1" ht="66.75" customHeight="1">
      <c r="B414" s="73"/>
      <c r="C414" s="260" t="s">
        <v>3177</v>
      </c>
      <c r="D414" s="260" t="s">
        <v>368</v>
      </c>
      <c r="E414" s="261" t="s">
        <v>8992</v>
      </c>
      <c r="F414" s="262" t="s">
        <v>8993</v>
      </c>
      <c r="G414" s="263" t="s">
        <v>630</v>
      </c>
      <c r="H414" s="264">
        <v>1</v>
      </c>
      <c r="I414" s="265"/>
      <c r="J414" s="266">
        <f t="shared" si="95"/>
        <v>0</v>
      </c>
      <c r="K414" s="267"/>
      <c r="L414" s="73"/>
      <c r="M414" s="268" t="s">
        <v>1</v>
      </c>
      <c r="N414" s="233" t="s">
        <v>43</v>
      </c>
      <c r="P414" s="269">
        <f t="shared" si="96"/>
        <v>0</v>
      </c>
      <c r="Q414" s="269">
        <v>0</v>
      </c>
      <c r="R414" s="269">
        <f t="shared" si="97"/>
        <v>0</v>
      </c>
      <c r="S414" s="269">
        <v>0</v>
      </c>
      <c r="T414" s="270">
        <f t="shared" si="98"/>
        <v>0</v>
      </c>
      <c r="AR414" s="271" t="s">
        <v>1003</v>
      </c>
      <c r="AT414" s="271" t="s">
        <v>368</v>
      </c>
      <c r="AU414" s="271" t="s">
        <v>84</v>
      </c>
      <c r="AY414" s="53" t="s">
        <v>366</v>
      </c>
      <c r="BE414" s="179">
        <f t="shared" si="99"/>
        <v>0</v>
      </c>
      <c r="BF414" s="179">
        <f t="shared" si="100"/>
        <v>0</v>
      </c>
      <c r="BG414" s="179">
        <f t="shared" si="101"/>
        <v>0</v>
      </c>
      <c r="BH414" s="179">
        <f t="shared" si="102"/>
        <v>0</v>
      </c>
      <c r="BI414" s="179">
        <f t="shared" si="103"/>
        <v>0</v>
      </c>
      <c r="BJ414" s="53" t="s">
        <v>90</v>
      </c>
      <c r="BK414" s="179">
        <f t="shared" si="104"/>
        <v>0</v>
      </c>
      <c r="BL414" s="53" t="s">
        <v>1003</v>
      </c>
      <c r="BM414" s="271" t="s">
        <v>5189</v>
      </c>
    </row>
    <row r="415" spans="2:65" s="74" customFormat="1" ht="66.75" customHeight="1">
      <c r="B415" s="73"/>
      <c r="C415" s="300" t="s">
        <v>3185</v>
      </c>
      <c r="D415" s="300" t="s">
        <v>621</v>
      </c>
      <c r="E415" s="301" t="s">
        <v>8994</v>
      </c>
      <c r="F415" s="302" t="s">
        <v>8993</v>
      </c>
      <c r="G415" s="303" t="s">
        <v>630</v>
      </c>
      <c r="H415" s="304">
        <v>1</v>
      </c>
      <c r="I415" s="305"/>
      <c r="J415" s="306">
        <f t="shared" si="95"/>
        <v>0</v>
      </c>
      <c r="K415" s="307"/>
      <c r="L415" s="308"/>
      <c r="M415" s="309" t="s">
        <v>1</v>
      </c>
      <c r="N415" s="310" t="s">
        <v>43</v>
      </c>
      <c r="P415" s="269">
        <f t="shared" si="96"/>
        <v>0</v>
      </c>
      <c r="Q415" s="269">
        <v>0</v>
      </c>
      <c r="R415" s="269">
        <f t="shared" si="97"/>
        <v>0</v>
      </c>
      <c r="S415" s="269">
        <v>0</v>
      </c>
      <c r="T415" s="270">
        <f t="shared" si="98"/>
        <v>0</v>
      </c>
      <c r="AR415" s="271" t="s">
        <v>3401</v>
      </c>
      <c r="AT415" s="271" t="s">
        <v>621</v>
      </c>
      <c r="AU415" s="271" t="s">
        <v>84</v>
      </c>
      <c r="AY415" s="53" t="s">
        <v>366</v>
      </c>
      <c r="BE415" s="179">
        <f t="shared" si="99"/>
        <v>0</v>
      </c>
      <c r="BF415" s="179">
        <f t="shared" si="100"/>
        <v>0</v>
      </c>
      <c r="BG415" s="179">
        <f t="shared" si="101"/>
        <v>0</v>
      </c>
      <c r="BH415" s="179">
        <f t="shared" si="102"/>
        <v>0</v>
      </c>
      <c r="BI415" s="179">
        <f t="shared" si="103"/>
        <v>0</v>
      </c>
      <c r="BJ415" s="53" t="s">
        <v>90</v>
      </c>
      <c r="BK415" s="179">
        <f t="shared" si="104"/>
        <v>0</v>
      </c>
      <c r="BL415" s="53" t="s">
        <v>1003</v>
      </c>
      <c r="BM415" s="271" t="s">
        <v>5199</v>
      </c>
    </row>
    <row r="416" spans="2:65" s="74" customFormat="1" ht="66.75" customHeight="1">
      <c r="B416" s="73"/>
      <c r="C416" s="260" t="s">
        <v>3194</v>
      </c>
      <c r="D416" s="260" t="s">
        <v>368</v>
      </c>
      <c r="E416" s="261" t="s">
        <v>8995</v>
      </c>
      <c r="F416" s="262" t="s">
        <v>8996</v>
      </c>
      <c r="G416" s="263" t="s">
        <v>630</v>
      </c>
      <c r="H416" s="264">
        <v>4</v>
      </c>
      <c r="I416" s="265"/>
      <c r="J416" s="266">
        <f t="shared" si="95"/>
        <v>0</v>
      </c>
      <c r="K416" s="267"/>
      <c r="L416" s="73"/>
      <c r="M416" s="268" t="s">
        <v>1</v>
      </c>
      <c r="N416" s="233" t="s">
        <v>43</v>
      </c>
      <c r="P416" s="269">
        <f t="shared" si="96"/>
        <v>0</v>
      </c>
      <c r="Q416" s="269">
        <v>0</v>
      </c>
      <c r="R416" s="269">
        <f t="shared" si="97"/>
        <v>0</v>
      </c>
      <c r="S416" s="269">
        <v>0</v>
      </c>
      <c r="T416" s="270">
        <f t="shared" si="98"/>
        <v>0</v>
      </c>
      <c r="AR416" s="271" t="s">
        <v>1003</v>
      </c>
      <c r="AT416" s="271" t="s">
        <v>368</v>
      </c>
      <c r="AU416" s="271" t="s">
        <v>84</v>
      </c>
      <c r="AY416" s="53" t="s">
        <v>366</v>
      </c>
      <c r="BE416" s="179">
        <f t="shared" si="99"/>
        <v>0</v>
      </c>
      <c r="BF416" s="179">
        <f t="shared" si="100"/>
        <v>0</v>
      </c>
      <c r="BG416" s="179">
        <f t="shared" si="101"/>
        <v>0</v>
      </c>
      <c r="BH416" s="179">
        <f t="shared" si="102"/>
        <v>0</v>
      </c>
      <c r="BI416" s="179">
        <f t="shared" si="103"/>
        <v>0</v>
      </c>
      <c r="BJ416" s="53" t="s">
        <v>90</v>
      </c>
      <c r="BK416" s="179">
        <f t="shared" si="104"/>
        <v>0</v>
      </c>
      <c r="BL416" s="53" t="s">
        <v>1003</v>
      </c>
      <c r="BM416" s="271" t="s">
        <v>5209</v>
      </c>
    </row>
    <row r="417" spans="2:65" s="74" customFormat="1" ht="66.75" customHeight="1">
      <c r="B417" s="73"/>
      <c r="C417" s="300" t="s">
        <v>3206</v>
      </c>
      <c r="D417" s="300" t="s">
        <v>621</v>
      </c>
      <c r="E417" s="301" t="s">
        <v>8997</v>
      </c>
      <c r="F417" s="302" t="s">
        <v>8996</v>
      </c>
      <c r="G417" s="303" t="s">
        <v>630</v>
      </c>
      <c r="H417" s="304">
        <v>4</v>
      </c>
      <c r="I417" s="305"/>
      <c r="J417" s="306">
        <f t="shared" si="95"/>
        <v>0</v>
      </c>
      <c r="K417" s="307"/>
      <c r="L417" s="308"/>
      <c r="M417" s="309" t="s">
        <v>1</v>
      </c>
      <c r="N417" s="310" t="s">
        <v>43</v>
      </c>
      <c r="P417" s="269">
        <f t="shared" si="96"/>
        <v>0</v>
      </c>
      <c r="Q417" s="269">
        <v>0</v>
      </c>
      <c r="R417" s="269">
        <f t="shared" si="97"/>
        <v>0</v>
      </c>
      <c r="S417" s="269">
        <v>0</v>
      </c>
      <c r="T417" s="270">
        <f t="shared" si="98"/>
        <v>0</v>
      </c>
      <c r="AR417" s="271" t="s">
        <v>3401</v>
      </c>
      <c r="AT417" s="271" t="s">
        <v>621</v>
      </c>
      <c r="AU417" s="271" t="s">
        <v>84</v>
      </c>
      <c r="AY417" s="53" t="s">
        <v>366</v>
      </c>
      <c r="BE417" s="179">
        <f t="shared" si="99"/>
        <v>0</v>
      </c>
      <c r="BF417" s="179">
        <f t="shared" si="100"/>
        <v>0</v>
      </c>
      <c r="BG417" s="179">
        <f t="shared" si="101"/>
        <v>0</v>
      </c>
      <c r="BH417" s="179">
        <f t="shared" si="102"/>
        <v>0</v>
      </c>
      <c r="BI417" s="179">
        <f t="shared" si="103"/>
        <v>0</v>
      </c>
      <c r="BJ417" s="53" t="s">
        <v>90</v>
      </c>
      <c r="BK417" s="179">
        <f t="shared" si="104"/>
        <v>0</v>
      </c>
      <c r="BL417" s="53" t="s">
        <v>1003</v>
      </c>
      <c r="BM417" s="271" t="s">
        <v>5218</v>
      </c>
    </row>
    <row r="418" spans="2:65" s="74" customFormat="1" ht="16.5" customHeight="1">
      <c r="B418" s="73"/>
      <c r="C418" s="260" t="s">
        <v>3211</v>
      </c>
      <c r="D418" s="260" t="s">
        <v>368</v>
      </c>
      <c r="E418" s="261" t="s">
        <v>8998</v>
      </c>
      <c r="F418" s="262" t="s">
        <v>8999</v>
      </c>
      <c r="G418" s="263" t="s">
        <v>630</v>
      </c>
      <c r="H418" s="264">
        <v>2</v>
      </c>
      <c r="I418" s="265"/>
      <c r="J418" s="266">
        <f t="shared" si="95"/>
        <v>0</v>
      </c>
      <c r="K418" s="267"/>
      <c r="L418" s="73"/>
      <c r="M418" s="268" t="s">
        <v>1</v>
      </c>
      <c r="N418" s="233" t="s">
        <v>43</v>
      </c>
      <c r="P418" s="269">
        <f t="shared" si="96"/>
        <v>0</v>
      </c>
      <c r="Q418" s="269">
        <v>0</v>
      </c>
      <c r="R418" s="269">
        <f t="shared" si="97"/>
        <v>0</v>
      </c>
      <c r="S418" s="269">
        <v>0</v>
      </c>
      <c r="T418" s="270">
        <f t="shared" si="98"/>
        <v>0</v>
      </c>
      <c r="AR418" s="271" t="s">
        <v>1003</v>
      </c>
      <c r="AT418" s="271" t="s">
        <v>368</v>
      </c>
      <c r="AU418" s="271" t="s">
        <v>84</v>
      </c>
      <c r="AY418" s="53" t="s">
        <v>366</v>
      </c>
      <c r="BE418" s="179">
        <f t="shared" si="99"/>
        <v>0</v>
      </c>
      <c r="BF418" s="179">
        <f t="shared" si="100"/>
        <v>0</v>
      </c>
      <c r="BG418" s="179">
        <f t="shared" si="101"/>
        <v>0</v>
      </c>
      <c r="BH418" s="179">
        <f t="shared" si="102"/>
        <v>0</v>
      </c>
      <c r="BI418" s="179">
        <f t="shared" si="103"/>
        <v>0</v>
      </c>
      <c r="BJ418" s="53" t="s">
        <v>90</v>
      </c>
      <c r="BK418" s="179">
        <f t="shared" si="104"/>
        <v>0</v>
      </c>
      <c r="BL418" s="53" t="s">
        <v>1003</v>
      </c>
      <c r="BM418" s="271" t="s">
        <v>5228</v>
      </c>
    </row>
    <row r="419" spans="2:65" s="74" customFormat="1" ht="16.5" customHeight="1">
      <c r="B419" s="73"/>
      <c r="C419" s="300" t="s">
        <v>3215</v>
      </c>
      <c r="D419" s="300" t="s">
        <v>621</v>
      </c>
      <c r="E419" s="301" t="s">
        <v>9000</v>
      </c>
      <c r="F419" s="302" t="s">
        <v>8999</v>
      </c>
      <c r="G419" s="303" t="s">
        <v>630</v>
      </c>
      <c r="H419" s="304">
        <v>2</v>
      </c>
      <c r="I419" s="305"/>
      <c r="J419" s="306">
        <f t="shared" si="95"/>
        <v>0</v>
      </c>
      <c r="K419" s="307"/>
      <c r="L419" s="308"/>
      <c r="M419" s="309" t="s">
        <v>1</v>
      </c>
      <c r="N419" s="310" t="s">
        <v>43</v>
      </c>
      <c r="P419" s="269">
        <f t="shared" si="96"/>
        <v>0</v>
      </c>
      <c r="Q419" s="269">
        <v>0</v>
      </c>
      <c r="R419" s="269">
        <f t="shared" si="97"/>
        <v>0</v>
      </c>
      <c r="S419" s="269">
        <v>0</v>
      </c>
      <c r="T419" s="270">
        <f t="shared" si="98"/>
        <v>0</v>
      </c>
      <c r="AR419" s="271" t="s">
        <v>3401</v>
      </c>
      <c r="AT419" s="271" t="s">
        <v>621</v>
      </c>
      <c r="AU419" s="271" t="s">
        <v>84</v>
      </c>
      <c r="AY419" s="53" t="s">
        <v>366</v>
      </c>
      <c r="BE419" s="179">
        <f t="shared" si="99"/>
        <v>0</v>
      </c>
      <c r="BF419" s="179">
        <f t="shared" si="100"/>
        <v>0</v>
      </c>
      <c r="BG419" s="179">
        <f t="shared" si="101"/>
        <v>0</v>
      </c>
      <c r="BH419" s="179">
        <f t="shared" si="102"/>
        <v>0</v>
      </c>
      <c r="BI419" s="179">
        <f t="shared" si="103"/>
        <v>0</v>
      </c>
      <c r="BJ419" s="53" t="s">
        <v>90</v>
      </c>
      <c r="BK419" s="179">
        <f t="shared" si="104"/>
        <v>0</v>
      </c>
      <c r="BL419" s="53" t="s">
        <v>1003</v>
      </c>
      <c r="BM419" s="271" t="s">
        <v>5238</v>
      </c>
    </row>
    <row r="420" spans="2:65" s="74" customFormat="1" ht="16.5" customHeight="1">
      <c r="B420" s="73"/>
      <c r="C420" s="260" t="s">
        <v>3230</v>
      </c>
      <c r="D420" s="260" t="s">
        <v>368</v>
      </c>
      <c r="E420" s="261" t="s">
        <v>9001</v>
      </c>
      <c r="F420" s="262" t="s">
        <v>9002</v>
      </c>
      <c r="G420" s="263" t="s">
        <v>630</v>
      </c>
      <c r="H420" s="264">
        <v>2</v>
      </c>
      <c r="I420" s="265"/>
      <c r="J420" s="266">
        <f t="shared" si="95"/>
        <v>0</v>
      </c>
      <c r="K420" s="267"/>
      <c r="L420" s="73"/>
      <c r="M420" s="268" t="s">
        <v>1</v>
      </c>
      <c r="N420" s="233" t="s">
        <v>43</v>
      </c>
      <c r="P420" s="269">
        <f t="shared" si="96"/>
        <v>0</v>
      </c>
      <c r="Q420" s="269">
        <v>0</v>
      </c>
      <c r="R420" s="269">
        <f t="shared" si="97"/>
        <v>0</v>
      </c>
      <c r="S420" s="269">
        <v>0</v>
      </c>
      <c r="T420" s="270">
        <f t="shared" si="98"/>
        <v>0</v>
      </c>
      <c r="AR420" s="271" t="s">
        <v>1003</v>
      </c>
      <c r="AT420" s="271" t="s">
        <v>368</v>
      </c>
      <c r="AU420" s="271" t="s">
        <v>84</v>
      </c>
      <c r="AY420" s="53" t="s">
        <v>366</v>
      </c>
      <c r="BE420" s="179">
        <f t="shared" si="99"/>
        <v>0</v>
      </c>
      <c r="BF420" s="179">
        <f t="shared" si="100"/>
        <v>0</v>
      </c>
      <c r="BG420" s="179">
        <f t="shared" si="101"/>
        <v>0</v>
      </c>
      <c r="BH420" s="179">
        <f t="shared" si="102"/>
        <v>0</v>
      </c>
      <c r="BI420" s="179">
        <f t="shared" si="103"/>
        <v>0</v>
      </c>
      <c r="BJ420" s="53" t="s">
        <v>90</v>
      </c>
      <c r="BK420" s="179">
        <f t="shared" si="104"/>
        <v>0</v>
      </c>
      <c r="BL420" s="53" t="s">
        <v>1003</v>
      </c>
      <c r="BM420" s="271" t="s">
        <v>5248</v>
      </c>
    </row>
    <row r="421" spans="2:65" s="74" customFormat="1" ht="16.5" customHeight="1">
      <c r="B421" s="73"/>
      <c r="C421" s="300" t="s">
        <v>3239</v>
      </c>
      <c r="D421" s="300" t="s">
        <v>621</v>
      </c>
      <c r="E421" s="301" t="s">
        <v>9003</v>
      </c>
      <c r="F421" s="302" t="s">
        <v>9002</v>
      </c>
      <c r="G421" s="303" t="s">
        <v>630</v>
      </c>
      <c r="H421" s="304">
        <v>2</v>
      </c>
      <c r="I421" s="305"/>
      <c r="J421" s="306">
        <f t="shared" si="95"/>
        <v>0</v>
      </c>
      <c r="K421" s="307"/>
      <c r="L421" s="308"/>
      <c r="M421" s="309" t="s">
        <v>1</v>
      </c>
      <c r="N421" s="310" t="s">
        <v>43</v>
      </c>
      <c r="P421" s="269">
        <f t="shared" si="96"/>
        <v>0</v>
      </c>
      <c r="Q421" s="269">
        <v>0</v>
      </c>
      <c r="R421" s="269">
        <f t="shared" si="97"/>
        <v>0</v>
      </c>
      <c r="S421" s="269">
        <v>0</v>
      </c>
      <c r="T421" s="270">
        <f t="shared" si="98"/>
        <v>0</v>
      </c>
      <c r="AR421" s="271" t="s">
        <v>3401</v>
      </c>
      <c r="AT421" s="271" t="s">
        <v>621</v>
      </c>
      <c r="AU421" s="271" t="s">
        <v>84</v>
      </c>
      <c r="AY421" s="53" t="s">
        <v>366</v>
      </c>
      <c r="BE421" s="179">
        <f t="shared" si="99"/>
        <v>0</v>
      </c>
      <c r="BF421" s="179">
        <f t="shared" si="100"/>
        <v>0</v>
      </c>
      <c r="BG421" s="179">
        <f t="shared" si="101"/>
        <v>0</v>
      </c>
      <c r="BH421" s="179">
        <f t="shared" si="102"/>
        <v>0</v>
      </c>
      <c r="BI421" s="179">
        <f t="shared" si="103"/>
        <v>0</v>
      </c>
      <c r="BJ421" s="53" t="s">
        <v>90</v>
      </c>
      <c r="BK421" s="179">
        <f t="shared" si="104"/>
        <v>0</v>
      </c>
      <c r="BL421" s="53" t="s">
        <v>1003</v>
      </c>
      <c r="BM421" s="271" t="s">
        <v>5258</v>
      </c>
    </row>
    <row r="422" spans="2:65" s="74" customFormat="1" ht="33" customHeight="1">
      <c r="B422" s="73"/>
      <c r="C422" s="260" t="s">
        <v>3323</v>
      </c>
      <c r="D422" s="260" t="s">
        <v>368</v>
      </c>
      <c r="E422" s="261" t="s">
        <v>9004</v>
      </c>
      <c r="F422" s="262" t="s">
        <v>9005</v>
      </c>
      <c r="G422" s="263" t="s">
        <v>630</v>
      </c>
      <c r="H422" s="264">
        <v>2</v>
      </c>
      <c r="I422" s="265"/>
      <c r="J422" s="266">
        <f t="shared" si="95"/>
        <v>0</v>
      </c>
      <c r="K422" s="267"/>
      <c r="L422" s="73"/>
      <c r="M422" s="268" t="s">
        <v>1</v>
      </c>
      <c r="N422" s="233" t="s">
        <v>43</v>
      </c>
      <c r="P422" s="269">
        <f t="shared" si="96"/>
        <v>0</v>
      </c>
      <c r="Q422" s="269">
        <v>0</v>
      </c>
      <c r="R422" s="269">
        <f t="shared" si="97"/>
        <v>0</v>
      </c>
      <c r="S422" s="269">
        <v>0</v>
      </c>
      <c r="T422" s="270">
        <f t="shared" si="98"/>
        <v>0</v>
      </c>
      <c r="AR422" s="271" t="s">
        <v>1003</v>
      </c>
      <c r="AT422" s="271" t="s">
        <v>368</v>
      </c>
      <c r="AU422" s="271" t="s">
        <v>84</v>
      </c>
      <c r="AY422" s="53" t="s">
        <v>366</v>
      </c>
      <c r="BE422" s="179">
        <f t="shared" si="99"/>
        <v>0</v>
      </c>
      <c r="BF422" s="179">
        <f t="shared" si="100"/>
        <v>0</v>
      </c>
      <c r="BG422" s="179">
        <f t="shared" si="101"/>
        <v>0</v>
      </c>
      <c r="BH422" s="179">
        <f t="shared" si="102"/>
        <v>0</v>
      </c>
      <c r="BI422" s="179">
        <f t="shared" si="103"/>
        <v>0</v>
      </c>
      <c r="BJ422" s="53" t="s">
        <v>90</v>
      </c>
      <c r="BK422" s="179">
        <f t="shared" si="104"/>
        <v>0</v>
      </c>
      <c r="BL422" s="53" t="s">
        <v>1003</v>
      </c>
      <c r="BM422" s="271" t="s">
        <v>5268</v>
      </c>
    </row>
    <row r="423" spans="2:65" s="74" customFormat="1" ht="33" customHeight="1">
      <c r="B423" s="73"/>
      <c r="C423" s="300" t="s">
        <v>3346</v>
      </c>
      <c r="D423" s="300" t="s">
        <v>621</v>
      </c>
      <c r="E423" s="301" t="s">
        <v>9006</v>
      </c>
      <c r="F423" s="302" t="s">
        <v>9005</v>
      </c>
      <c r="G423" s="303" t="s">
        <v>630</v>
      </c>
      <c r="H423" s="304">
        <v>2</v>
      </c>
      <c r="I423" s="305"/>
      <c r="J423" s="306">
        <f t="shared" si="95"/>
        <v>0</v>
      </c>
      <c r="K423" s="307"/>
      <c r="L423" s="308"/>
      <c r="M423" s="309" t="s">
        <v>1</v>
      </c>
      <c r="N423" s="310" t="s">
        <v>43</v>
      </c>
      <c r="P423" s="269">
        <f t="shared" si="96"/>
        <v>0</v>
      </c>
      <c r="Q423" s="269">
        <v>0</v>
      </c>
      <c r="R423" s="269">
        <f t="shared" si="97"/>
        <v>0</v>
      </c>
      <c r="S423" s="269">
        <v>0</v>
      </c>
      <c r="T423" s="270">
        <f t="shared" si="98"/>
        <v>0</v>
      </c>
      <c r="AR423" s="271" t="s">
        <v>3401</v>
      </c>
      <c r="AT423" s="271" t="s">
        <v>621</v>
      </c>
      <c r="AU423" s="271" t="s">
        <v>84</v>
      </c>
      <c r="AY423" s="53" t="s">
        <v>366</v>
      </c>
      <c r="BE423" s="179">
        <f t="shared" si="99"/>
        <v>0</v>
      </c>
      <c r="BF423" s="179">
        <f t="shared" si="100"/>
        <v>0</v>
      </c>
      <c r="BG423" s="179">
        <f t="shared" si="101"/>
        <v>0</v>
      </c>
      <c r="BH423" s="179">
        <f t="shared" si="102"/>
        <v>0</v>
      </c>
      <c r="BI423" s="179">
        <f t="shared" si="103"/>
        <v>0</v>
      </c>
      <c r="BJ423" s="53" t="s">
        <v>90</v>
      </c>
      <c r="BK423" s="179">
        <f t="shared" si="104"/>
        <v>0</v>
      </c>
      <c r="BL423" s="53" t="s">
        <v>1003</v>
      </c>
      <c r="BM423" s="271" t="s">
        <v>5278</v>
      </c>
    </row>
    <row r="424" spans="2:65" s="74" customFormat="1" ht="16.5" customHeight="1">
      <c r="B424" s="73"/>
      <c r="C424" s="260" t="s">
        <v>3355</v>
      </c>
      <c r="D424" s="260" t="s">
        <v>368</v>
      </c>
      <c r="E424" s="261" t="s">
        <v>9007</v>
      </c>
      <c r="F424" s="262" t="s">
        <v>9008</v>
      </c>
      <c r="G424" s="263" t="s">
        <v>7135</v>
      </c>
      <c r="H424" s="264">
        <v>1</v>
      </c>
      <c r="I424" s="265"/>
      <c r="J424" s="266">
        <f t="shared" si="95"/>
        <v>0</v>
      </c>
      <c r="K424" s="267"/>
      <c r="L424" s="73"/>
      <c r="M424" s="268" t="s">
        <v>1</v>
      </c>
      <c r="N424" s="233" t="s">
        <v>43</v>
      </c>
      <c r="P424" s="269">
        <f t="shared" si="96"/>
        <v>0</v>
      </c>
      <c r="Q424" s="269">
        <v>0</v>
      </c>
      <c r="R424" s="269">
        <f t="shared" si="97"/>
        <v>0</v>
      </c>
      <c r="S424" s="269">
        <v>0</v>
      </c>
      <c r="T424" s="270">
        <f t="shared" si="98"/>
        <v>0</v>
      </c>
      <c r="AR424" s="271" t="s">
        <v>1003</v>
      </c>
      <c r="AT424" s="271" t="s">
        <v>368</v>
      </c>
      <c r="AU424" s="271" t="s">
        <v>84</v>
      </c>
      <c r="AY424" s="53" t="s">
        <v>366</v>
      </c>
      <c r="BE424" s="179">
        <f t="shared" si="99"/>
        <v>0</v>
      </c>
      <c r="BF424" s="179">
        <f t="shared" si="100"/>
        <v>0</v>
      </c>
      <c r="BG424" s="179">
        <f t="shared" si="101"/>
        <v>0</v>
      </c>
      <c r="BH424" s="179">
        <f t="shared" si="102"/>
        <v>0</v>
      </c>
      <c r="BI424" s="179">
        <f t="shared" si="103"/>
        <v>0</v>
      </c>
      <c r="BJ424" s="53" t="s">
        <v>90</v>
      </c>
      <c r="BK424" s="179">
        <f t="shared" si="104"/>
        <v>0</v>
      </c>
      <c r="BL424" s="53" t="s">
        <v>1003</v>
      </c>
      <c r="BM424" s="271" t="s">
        <v>5288</v>
      </c>
    </row>
    <row r="425" spans="2:65" s="74" customFormat="1" ht="21.75" customHeight="1">
      <c r="B425" s="73"/>
      <c r="C425" s="260" t="s">
        <v>3365</v>
      </c>
      <c r="D425" s="260" t="s">
        <v>368</v>
      </c>
      <c r="E425" s="261" t="s">
        <v>9009</v>
      </c>
      <c r="F425" s="262" t="s">
        <v>9010</v>
      </c>
      <c r="G425" s="263" t="s">
        <v>630</v>
      </c>
      <c r="H425" s="264">
        <v>36</v>
      </c>
      <c r="I425" s="265"/>
      <c r="J425" s="266">
        <f t="shared" si="95"/>
        <v>0</v>
      </c>
      <c r="K425" s="267"/>
      <c r="L425" s="73"/>
      <c r="M425" s="268" t="s">
        <v>1</v>
      </c>
      <c r="N425" s="233" t="s">
        <v>43</v>
      </c>
      <c r="P425" s="269">
        <f t="shared" si="96"/>
        <v>0</v>
      </c>
      <c r="Q425" s="269">
        <v>0</v>
      </c>
      <c r="R425" s="269">
        <f t="shared" si="97"/>
        <v>0</v>
      </c>
      <c r="S425" s="269">
        <v>0</v>
      </c>
      <c r="T425" s="270">
        <f t="shared" si="98"/>
        <v>0</v>
      </c>
      <c r="AR425" s="271" t="s">
        <v>1003</v>
      </c>
      <c r="AT425" s="271" t="s">
        <v>368</v>
      </c>
      <c r="AU425" s="271" t="s">
        <v>84</v>
      </c>
      <c r="AY425" s="53" t="s">
        <v>366</v>
      </c>
      <c r="BE425" s="179">
        <f t="shared" si="99"/>
        <v>0</v>
      </c>
      <c r="BF425" s="179">
        <f t="shared" si="100"/>
        <v>0</v>
      </c>
      <c r="BG425" s="179">
        <f t="shared" si="101"/>
        <v>0</v>
      </c>
      <c r="BH425" s="179">
        <f t="shared" si="102"/>
        <v>0</v>
      </c>
      <c r="BI425" s="179">
        <f t="shared" si="103"/>
        <v>0</v>
      </c>
      <c r="BJ425" s="53" t="s">
        <v>90</v>
      </c>
      <c r="BK425" s="179">
        <f t="shared" si="104"/>
        <v>0</v>
      </c>
      <c r="BL425" s="53" t="s">
        <v>1003</v>
      </c>
      <c r="BM425" s="271" t="s">
        <v>5308</v>
      </c>
    </row>
    <row r="426" spans="2:65" s="74" customFormat="1" ht="21.75" customHeight="1">
      <c r="B426" s="73"/>
      <c r="C426" s="300" t="s">
        <v>3372</v>
      </c>
      <c r="D426" s="300" t="s">
        <v>621</v>
      </c>
      <c r="E426" s="301" t="s">
        <v>9011</v>
      </c>
      <c r="F426" s="302" t="s">
        <v>9010</v>
      </c>
      <c r="G426" s="303" t="s">
        <v>630</v>
      </c>
      <c r="H426" s="304">
        <v>36</v>
      </c>
      <c r="I426" s="305"/>
      <c r="J426" s="306">
        <f t="shared" si="95"/>
        <v>0</v>
      </c>
      <c r="K426" s="307"/>
      <c r="L426" s="308"/>
      <c r="M426" s="309" t="s">
        <v>1</v>
      </c>
      <c r="N426" s="310" t="s">
        <v>43</v>
      </c>
      <c r="P426" s="269">
        <f t="shared" si="96"/>
        <v>0</v>
      </c>
      <c r="Q426" s="269">
        <v>0</v>
      </c>
      <c r="R426" s="269">
        <f t="shared" si="97"/>
        <v>0</v>
      </c>
      <c r="S426" s="269">
        <v>0</v>
      </c>
      <c r="T426" s="270">
        <f t="shared" si="98"/>
        <v>0</v>
      </c>
      <c r="AR426" s="271" t="s">
        <v>3401</v>
      </c>
      <c r="AT426" s="271" t="s">
        <v>621</v>
      </c>
      <c r="AU426" s="271" t="s">
        <v>84</v>
      </c>
      <c r="AY426" s="53" t="s">
        <v>366</v>
      </c>
      <c r="BE426" s="179">
        <f t="shared" si="99"/>
        <v>0</v>
      </c>
      <c r="BF426" s="179">
        <f t="shared" si="100"/>
        <v>0</v>
      </c>
      <c r="BG426" s="179">
        <f t="shared" si="101"/>
        <v>0</v>
      </c>
      <c r="BH426" s="179">
        <f t="shared" si="102"/>
        <v>0</v>
      </c>
      <c r="BI426" s="179">
        <f t="shared" si="103"/>
        <v>0</v>
      </c>
      <c r="BJ426" s="53" t="s">
        <v>90</v>
      </c>
      <c r="BK426" s="179">
        <f t="shared" si="104"/>
        <v>0</v>
      </c>
      <c r="BL426" s="53" t="s">
        <v>1003</v>
      </c>
      <c r="BM426" s="271" t="s">
        <v>5318</v>
      </c>
    </row>
    <row r="427" spans="2:65" s="74" customFormat="1" ht="21.75" customHeight="1">
      <c r="B427" s="73"/>
      <c r="C427" s="260" t="s">
        <v>3387</v>
      </c>
      <c r="D427" s="260" t="s">
        <v>368</v>
      </c>
      <c r="E427" s="261" t="s">
        <v>9012</v>
      </c>
      <c r="F427" s="262" t="s">
        <v>9013</v>
      </c>
      <c r="G427" s="263" t="s">
        <v>630</v>
      </c>
      <c r="H427" s="264">
        <v>32</v>
      </c>
      <c r="I427" s="265"/>
      <c r="J427" s="266">
        <f t="shared" ref="J427:J450" si="105">ROUND(I427*H427,2)</f>
        <v>0</v>
      </c>
      <c r="K427" s="267"/>
      <c r="L427" s="73"/>
      <c r="M427" s="268" t="s">
        <v>1</v>
      </c>
      <c r="N427" s="233" t="s">
        <v>43</v>
      </c>
      <c r="P427" s="269">
        <f t="shared" ref="P427:P450" si="106">O427*H427</f>
        <v>0</v>
      </c>
      <c r="Q427" s="269">
        <v>0</v>
      </c>
      <c r="R427" s="269">
        <f t="shared" ref="R427:R450" si="107">Q427*H427</f>
        <v>0</v>
      </c>
      <c r="S427" s="269">
        <v>0</v>
      </c>
      <c r="T427" s="270">
        <f t="shared" ref="T427:T450" si="108">S427*H427</f>
        <v>0</v>
      </c>
      <c r="AR427" s="271" t="s">
        <v>1003</v>
      </c>
      <c r="AT427" s="271" t="s">
        <v>368</v>
      </c>
      <c r="AU427" s="271" t="s">
        <v>84</v>
      </c>
      <c r="AY427" s="53" t="s">
        <v>366</v>
      </c>
      <c r="BE427" s="179">
        <f t="shared" ref="BE427:BE450" si="109">IF(N427="základná",J427,0)</f>
        <v>0</v>
      </c>
      <c r="BF427" s="179">
        <f t="shared" ref="BF427:BF450" si="110">IF(N427="znížená",J427,0)</f>
        <v>0</v>
      </c>
      <c r="BG427" s="179">
        <f t="shared" ref="BG427:BG450" si="111">IF(N427="zákl. prenesená",J427,0)</f>
        <v>0</v>
      </c>
      <c r="BH427" s="179">
        <f t="shared" ref="BH427:BH450" si="112">IF(N427="zníž. prenesená",J427,0)</f>
        <v>0</v>
      </c>
      <c r="BI427" s="179">
        <f t="shared" ref="BI427:BI450" si="113">IF(N427="nulová",J427,0)</f>
        <v>0</v>
      </c>
      <c r="BJ427" s="53" t="s">
        <v>90</v>
      </c>
      <c r="BK427" s="179">
        <f t="shared" ref="BK427:BK450" si="114">ROUND(I427*H427,2)</f>
        <v>0</v>
      </c>
      <c r="BL427" s="53" t="s">
        <v>1003</v>
      </c>
      <c r="BM427" s="271" t="s">
        <v>5328</v>
      </c>
    </row>
    <row r="428" spans="2:65" s="74" customFormat="1" ht="21.75" customHeight="1">
      <c r="B428" s="73"/>
      <c r="C428" s="300" t="s">
        <v>3392</v>
      </c>
      <c r="D428" s="300" t="s">
        <v>621</v>
      </c>
      <c r="E428" s="301" t="s">
        <v>9014</v>
      </c>
      <c r="F428" s="302" t="s">
        <v>9013</v>
      </c>
      <c r="G428" s="303" t="s">
        <v>630</v>
      </c>
      <c r="H428" s="304">
        <v>32</v>
      </c>
      <c r="I428" s="305"/>
      <c r="J428" s="306">
        <f t="shared" si="105"/>
        <v>0</v>
      </c>
      <c r="K428" s="307"/>
      <c r="L428" s="308"/>
      <c r="M428" s="309" t="s">
        <v>1</v>
      </c>
      <c r="N428" s="310" t="s">
        <v>43</v>
      </c>
      <c r="P428" s="269">
        <f t="shared" si="106"/>
        <v>0</v>
      </c>
      <c r="Q428" s="269">
        <v>0</v>
      </c>
      <c r="R428" s="269">
        <f t="shared" si="107"/>
        <v>0</v>
      </c>
      <c r="S428" s="269">
        <v>0</v>
      </c>
      <c r="T428" s="270">
        <f t="shared" si="108"/>
        <v>0</v>
      </c>
      <c r="AR428" s="271" t="s">
        <v>3401</v>
      </c>
      <c r="AT428" s="271" t="s">
        <v>621</v>
      </c>
      <c r="AU428" s="271" t="s">
        <v>84</v>
      </c>
      <c r="AY428" s="53" t="s">
        <v>366</v>
      </c>
      <c r="BE428" s="179">
        <f t="shared" si="109"/>
        <v>0</v>
      </c>
      <c r="BF428" s="179">
        <f t="shared" si="110"/>
        <v>0</v>
      </c>
      <c r="BG428" s="179">
        <f t="shared" si="111"/>
        <v>0</v>
      </c>
      <c r="BH428" s="179">
        <f t="shared" si="112"/>
        <v>0</v>
      </c>
      <c r="BI428" s="179">
        <f t="shared" si="113"/>
        <v>0</v>
      </c>
      <c r="BJ428" s="53" t="s">
        <v>90</v>
      </c>
      <c r="BK428" s="179">
        <f t="shared" si="114"/>
        <v>0</v>
      </c>
      <c r="BL428" s="53" t="s">
        <v>1003</v>
      </c>
      <c r="BM428" s="271" t="s">
        <v>5338</v>
      </c>
    </row>
    <row r="429" spans="2:65" s="74" customFormat="1" ht="66.75" customHeight="1">
      <c r="B429" s="73"/>
      <c r="C429" s="260" t="s">
        <v>3401</v>
      </c>
      <c r="D429" s="260" t="s">
        <v>368</v>
      </c>
      <c r="E429" s="261" t="s">
        <v>9015</v>
      </c>
      <c r="F429" s="262" t="s">
        <v>9016</v>
      </c>
      <c r="G429" s="263" t="s">
        <v>7135</v>
      </c>
      <c r="H429" s="264">
        <v>1</v>
      </c>
      <c r="I429" s="265"/>
      <c r="J429" s="266">
        <f t="shared" si="105"/>
        <v>0</v>
      </c>
      <c r="K429" s="267"/>
      <c r="L429" s="73"/>
      <c r="M429" s="268" t="s">
        <v>1</v>
      </c>
      <c r="N429" s="233" t="s">
        <v>43</v>
      </c>
      <c r="P429" s="269">
        <f t="shared" si="106"/>
        <v>0</v>
      </c>
      <c r="Q429" s="269">
        <v>0</v>
      </c>
      <c r="R429" s="269">
        <f t="shared" si="107"/>
        <v>0</v>
      </c>
      <c r="S429" s="269">
        <v>0</v>
      </c>
      <c r="T429" s="270">
        <f t="shared" si="108"/>
        <v>0</v>
      </c>
      <c r="AR429" s="271" t="s">
        <v>1003</v>
      </c>
      <c r="AT429" s="271" t="s">
        <v>368</v>
      </c>
      <c r="AU429" s="271" t="s">
        <v>84</v>
      </c>
      <c r="AY429" s="53" t="s">
        <v>366</v>
      </c>
      <c r="BE429" s="179">
        <f t="shared" si="109"/>
        <v>0</v>
      </c>
      <c r="BF429" s="179">
        <f t="shared" si="110"/>
        <v>0</v>
      </c>
      <c r="BG429" s="179">
        <f t="shared" si="111"/>
        <v>0</v>
      </c>
      <c r="BH429" s="179">
        <f t="shared" si="112"/>
        <v>0</v>
      </c>
      <c r="BI429" s="179">
        <f t="shared" si="113"/>
        <v>0</v>
      </c>
      <c r="BJ429" s="53" t="s">
        <v>90</v>
      </c>
      <c r="BK429" s="179">
        <f t="shared" si="114"/>
        <v>0</v>
      </c>
      <c r="BL429" s="53" t="s">
        <v>1003</v>
      </c>
      <c r="BM429" s="271" t="s">
        <v>5348</v>
      </c>
    </row>
    <row r="430" spans="2:65" s="74" customFormat="1" ht="66.75" customHeight="1">
      <c r="B430" s="73"/>
      <c r="C430" s="300" t="s">
        <v>3409</v>
      </c>
      <c r="D430" s="300" t="s">
        <v>621</v>
      </c>
      <c r="E430" s="301" t="s">
        <v>9017</v>
      </c>
      <c r="F430" s="302" t="s">
        <v>9016</v>
      </c>
      <c r="G430" s="303" t="s">
        <v>7135</v>
      </c>
      <c r="H430" s="304">
        <v>1</v>
      </c>
      <c r="I430" s="305"/>
      <c r="J430" s="306">
        <f t="shared" si="105"/>
        <v>0</v>
      </c>
      <c r="K430" s="307"/>
      <c r="L430" s="308"/>
      <c r="M430" s="309" t="s">
        <v>1</v>
      </c>
      <c r="N430" s="310" t="s">
        <v>43</v>
      </c>
      <c r="P430" s="269">
        <f t="shared" si="106"/>
        <v>0</v>
      </c>
      <c r="Q430" s="269">
        <v>0</v>
      </c>
      <c r="R430" s="269">
        <f t="shared" si="107"/>
        <v>0</v>
      </c>
      <c r="S430" s="269">
        <v>0</v>
      </c>
      <c r="T430" s="270">
        <f t="shared" si="108"/>
        <v>0</v>
      </c>
      <c r="AR430" s="271" t="s">
        <v>3401</v>
      </c>
      <c r="AT430" s="271" t="s">
        <v>621</v>
      </c>
      <c r="AU430" s="271" t="s">
        <v>84</v>
      </c>
      <c r="AY430" s="53" t="s">
        <v>366</v>
      </c>
      <c r="BE430" s="179">
        <f t="shared" si="109"/>
        <v>0</v>
      </c>
      <c r="BF430" s="179">
        <f t="shared" si="110"/>
        <v>0</v>
      </c>
      <c r="BG430" s="179">
        <f t="shared" si="111"/>
        <v>0</v>
      </c>
      <c r="BH430" s="179">
        <f t="shared" si="112"/>
        <v>0</v>
      </c>
      <c r="BI430" s="179">
        <f t="shared" si="113"/>
        <v>0</v>
      </c>
      <c r="BJ430" s="53" t="s">
        <v>90</v>
      </c>
      <c r="BK430" s="179">
        <f t="shared" si="114"/>
        <v>0</v>
      </c>
      <c r="BL430" s="53" t="s">
        <v>1003</v>
      </c>
      <c r="BM430" s="271" t="s">
        <v>5358</v>
      </c>
    </row>
    <row r="431" spans="2:65" s="74" customFormat="1" ht="21.75" customHeight="1">
      <c r="B431" s="73"/>
      <c r="C431" s="260" t="s">
        <v>3414</v>
      </c>
      <c r="D431" s="260" t="s">
        <v>368</v>
      </c>
      <c r="E431" s="261" t="s">
        <v>9018</v>
      </c>
      <c r="F431" s="262" t="s">
        <v>9019</v>
      </c>
      <c r="G431" s="263" t="s">
        <v>7135</v>
      </c>
      <c r="H431" s="264">
        <v>2</v>
      </c>
      <c r="I431" s="265"/>
      <c r="J431" s="266">
        <f t="shared" si="105"/>
        <v>0</v>
      </c>
      <c r="K431" s="267"/>
      <c r="L431" s="73"/>
      <c r="M431" s="268" t="s">
        <v>1</v>
      </c>
      <c r="N431" s="233" t="s">
        <v>43</v>
      </c>
      <c r="P431" s="269">
        <f t="shared" si="106"/>
        <v>0</v>
      </c>
      <c r="Q431" s="269">
        <v>0</v>
      </c>
      <c r="R431" s="269">
        <f t="shared" si="107"/>
        <v>0</v>
      </c>
      <c r="S431" s="269">
        <v>0</v>
      </c>
      <c r="T431" s="270">
        <f t="shared" si="108"/>
        <v>0</v>
      </c>
      <c r="AR431" s="271" t="s">
        <v>1003</v>
      </c>
      <c r="AT431" s="271" t="s">
        <v>368</v>
      </c>
      <c r="AU431" s="271" t="s">
        <v>84</v>
      </c>
      <c r="AY431" s="53" t="s">
        <v>366</v>
      </c>
      <c r="BE431" s="179">
        <f t="shared" si="109"/>
        <v>0</v>
      </c>
      <c r="BF431" s="179">
        <f t="shared" si="110"/>
        <v>0</v>
      </c>
      <c r="BG431" s="179">
        <f t="shared" si="111"/>
        <v>0</v>
      </c>
      <c r="BH431" s="179">
        <f t="shared" si="112"/>
        <v>0</v>
      </c>
      <c r="BI431" s="179">
        <f t="shared" si="113"/>
        <v>0</v>
      </c>
      <c r="BJ431" s="53" t="s">
        <v>90</v>
      </c>
      <c r="BK431" s="179">
        <f t="shared" si="114"/>
        <v>0</v>
      </c>
      <c r="BL431" s="53" t="s">
        <v>1003</v>
      </c>
      <c r="BM431" s="271" t="s">
        <v>5368</v>
      </c>
    </row>
    <row r="432" spans="2:65" s="74" customFormat="1" ht="78" customHeight="1">
      <c r="B432" s="73"/>
      <c r="C432" s="260" t="s">
        <v>3438</v>
      </c>
      <c r="D432" s="260" t="s">
        <v>368</v>
      </c>
      <c r="E432" s="261" t="s">
        <v>9020</v>
      </c>
      <c r="F432" s="262" t="s">
        <v>9021</v>
      </c>
      <c r="G432" s="263" t="s">
        <v>630</v>
      </c>
      <c r="H432" s="264">
        <v>2</v>
      </c>
      <c r="I432" s="265"/>
      <c r="J432" s="266">
        <f t="shared" si="105"/>
        <v>0</v>
      </c>
      <c r="K432" s="267"/>
      <c r="L432" s="73"/>
      <c r="M432" s="268" t="s">
        <v>1</v>
      </c>
      <c r="N432" s="233" t="s">
        <v>43</v>
      </c>
      <c r="P432" s="269">
        <f t="shared" si="106"/>
        <v>0</v>
      </c>
      <c r="Q432" s="269">
        <v>0</v>
      </c>
      <c r="R432" s="269">
        <f t="shared" si="107"/>
        <v>0</v>
      </c>
      <c r="S432" s="269">
        <v>0</v>
      </c>
      <c r="T432" s="270">
        <f t="shared" si="108"/>
        <v>0</v>
      </c>
      <c r="AR432" s="271" t="s">
        <v>1003</v>
      </c>
      <c r="AT432" s="271" t="s">
        <v>368</v>
      </c>
      <c r="AU432" s="271" t="s">
        <v>84</v>
      </c>
      <c r="AY432" s="53" t="s">
        <v>366</v>
      </c>
      <c r="BE432" s="179">
        <f t="shared" si="109"/>
        <v>0</v>
      </c>
      <c r="BF432" s="179">
        <f t="shared" si="110"/>
        <v>0</v>
      </c>
      <c r="BG432" s="179">
        <f t="shared" si="111"/>
        <v>0</v>
      </c>
      <c r="BH432" s="179">
        <f t="shared" si="112"/>
        <v>0</v>
      </c>
      <c r="BI432" s="179">
        <f t="shared" si="113"/>
        <v>0</v>
      </c>
      <c r="BJ432" s="53" t="s">
        <v>90</v>
      </c>
      <c r="BK432" s="179">
        <f t="shared" si="114"/>
        <v>0</v>
      </c>
      <c r="BL432" s="53" t="s">
        <v>1003</v>
      </c>
      <c r="BM432" s="271" t="s">
        <v>5388</v>
      </c>
    </row>
    <row r="433" spans="2:65" s="74" customFormat="1" ht="78" customHeight="1">
      <c r="B433" s="73"/>
      <c r="C433" s="300" t="s">
        <v>3446</v>
      </c>
      <c r="D433" s="300" t="s">
        <v>621</v>
      </c>
      <c r="E433" s="301" t="s">
        <v>9022</v>
      </c>
      <c r="F433" s="302" t="s">
        <v>9021</v>
      </c>
      <c r="G433" s="303" t="s">
        <v>630</v>
      </c>
      <c r="H433" s="304">
        <v>2</v>
      </c>
      <c r="I433" s="305"/>
      <c r="J433" s="306">
        <f t="shared" si="105"/>
        <v>0</v>
      </c>
      <c r="K433" s="307"/>
      <c r="L433" s="308"/>
      <c r="M433" s="309" t="s">
        <v>1</v>
      </c>
      <c r="N433" s="310" t="s">
        <v>43</v>
      </c>
      <c r="P433" s="269">
        <f t="shared" si="106"/>
        <v>0</v>
      </c>
      <c r="Q433" s="269">
        <v>0</v>
      </c>
      <c r="R433" s="269">
        <f t="shared" si="107"/>
        <v>0</v>
      </c>
      <c r="S433" s="269">
        <v>0</v>
      </c>
      <c r="T433" s="270">
        <f t="shared" si="108"/>
        <v>0</v>
      </c>
      <c r="AR433" s="271" t="s">
        <v>3401</v>
      </c>
      <c r="AT433" s="271" t="s">
        <v>621</v>
      </c>
      <c r="AU433" s="271" t="s">
        <v>84</v>
      </c>
      <c r="AY433" s="53" t="s">
        <v>366</v>
      </c>
      <c r="BE433" s="179">
        <f t="shared" si="109"/>
        <v>0</v>
      </c>
      <c r="BF433" s="179">
        <f t="shared" si="110"/>
        <v>0</v>
      </c>
      <c r="BG433" s="179">
        <f t="shared" si="111"/>
        <v>0</v>
      </c>
      <c r="BH433" s="179">
        <f t="shared" si="112"/>
        <v>0</v>
      </c>
      <c r="BI433" s="179">
        <f t="shared" si="113"/>
        <v>0</v>
      </c>
      <c r="BJ433" s="53" t="s">
        <v>90</v>
      </c>
      <c r="BK433" s="179">
        <f t="shared" si="114"/>
        <v>0</v>
      </c>
      <c r="BL433" s="53" t="s">
        <v>1003</v>
      </c>
      <c r="BM433" s="271" t="s">
        <v>5398</v>
      </c>
    </row>
    <row r="434" spans="2:65" s="74" customFormat="1" ht="66.75" customHeight="1">
      <c r="B434" s="73"/>
      <c r="C434" s="260" t="s">
        <v>3452</v>
      </c>
      <c r="D434" s="260" t="s">
        <v>368</v>
      </c>
      <c r="E434" s="261" t="s">
        <v>9023</v>
      </c>
      <c r="F434" s="262" t="s">
        <v>9024</v>
      </c>
      <c r="G434" s="263" t="s">
        <v>630</v>
      </c>
      <c r="H434" s="264">
        <v>27</v>
      </c>
      <c r="I434" s="265"/>
      <c r="J434" s="266">
        <f t="shared" si="105"/>
        <v>0</v>
      </c>
      <c r="K434" s="267"/>
      <c r="L434" s="73"/>
      <c r="M434" s="268" t="s">
        <v>1</v>
      </c>
      <c r="N434" s="233" t="s">
        <v>43</v>
      </c>
      <c r="P434" s="269">
        <f t="shared" si="106"/>
        <v>0</v>
      </c>
      <c r="Q434" s="269">
        <v>0</v>
      </c>
      <c r="R434" s="269">
        <f t="shared" si="107"/>
        <v>0</v>
      </c>
      <c r="S434" s="269">
        <v>0</v>
      </c>
      <c r="T434" s="270">
        <f t="shared" si="108"/>
        <v>0</v>
      </c>
      <c r="AR434" s="271" t="s">
        <v>1003</v>
      </c>
      <c r="AT434" s="271" t="s">
        <v>368</v>
      </c>
      <c r="AU434" s="271" t="s">
        <v>84</v>
      </c>
      <c r="AY434" s="53" t="s">
        <v>366</v>
      </c>
      <c r="BE434" s="179">
        <f t="shared" si="109"/>
        <v>0</v>
      </c>
      <c r="BF434" s="179">
        <f t="shared" si="110"/>
        <v>0</v>
      </c>
      <c r="BG434" s="179">
        <f t="shared" si="111"/>
        <v>0</v>
      </c>
      <c r="BH434" s="179">
        <f t="shared" si="112"/>
        <v>0</v>
      </c>
      <c r="BI434" s="179">
        <f t="shared" si="113"/>
        <v>0</v>
      </c>
      <c r="BJ434" s="53" t="s">
        <v>90</v>
      </c>
      <c r="BK434" s="179">
        <f t="shared" si="114"/>
        <v>0</v>
      </c>
      <c r="BL434" s="53" t="s">
        <v>1003</v>
      </c>
      <c r="BM434" s="271" t="s">
        <v>5408</v>
      </c>
    </row>
    <row r="435" spans="2:65" s="74" customFormat="1" ht="66.75" customHeight="1">
      <c r="B435" s="73"/>
      <c r="C435" s="300" t="s">
        <v>3464</v>
      </c>
      <c r="D435" s="300" t="s">
        <v>621</v>
      </c>
      <c r="E435" s="301" t="s">
        <v>9025</v>
      </c>
      <c r="F435" s="302" t="s">
        <v>9024</v>
      </c>
      <c r="G435" s="303" t="s">
        <v>630</v>
      </c>
      <c r="H435" s="304">
        <v>27</v>
      </c>
      <c r="I435" s="305"/>
      <c r="J435" s="306">
        <f t="shared" si="105"/>
        <v>0</v>
      </c>
      <c r="K435" s="307"/>
      <c r="L435" s="308"/>
      <c r="M435" s="309" t="s">
        <v>1</v>
      </c>
      <c r="N435" s="310" t="s">
        <v>43</v>
      </c>
      <c r="P435" s="269">
        <f t="shared" si="106"/>
        <v>0</v>
      </c>
      <c r="Q435" s="269">
        <v>0</v>
      </c>
      <c r="R435" s="269">
        <f t="shared" si="107"/>
        <v>0</v>
      </c>
      <c r="S435" s="269">
        <v>0</v>
      </c>
      <c r="T435" s="270">
        <f t="shared" si="108"/>
        <v>0</v>
      </c>
      <c r="AR435" s="271" t="s">
        <v>3401</v>
      </c>
      <c r="AT435" s="271" t="s">
        <v>621</v>
      </c>
      <c r="AU435" s="271" t="s">
        <v>84</v>
      </c>
      <c r="AY435" s="53" t="s">
        <v>366</v>
      </c>
      <c r="BE435" s="179">
        <f t="shared" si="109"/>
        <v>0</v>
      </c>
      <c r="BF435" s="179">
        <f t="shared" si="110"/>
        <v>0</v>
      </c>
      <c r="BG435" s="179">
        <f t="shared" si="111"/>
        <v>0</v>
      </c>
      <c r="BH435" s="179">
        <f t="shared" si="112"/>
        <v>0</v>
      </c>
      <c r="BI435" s="179">
        <f t="shared" si="113"/>
        <v>0</v>
      </c>
      <c r="BJ435" s="53" t="s">
        <v>90</v>
      </c>
      <c r="BK435" s="179">
        <f t="shared" si="114"/>
        <v>0</v>
      </c>
      <c r="BL435" s="53" t="s">
        <v>1003</v>
      </c>
      <c r="BM435" s="271" t="s">
        <v>5418</v>
      </c>
    </row>
    <row r="436" spans="2:65" s="74" customFormat="1" ht="78" customHeight="1">
      <c r="B436" s="73"/>
      <c r="C436" s="260" t="s">
        <v>3469</v>
      </c>
      <c r="D436" s="260" t="s">
        <v>368</v>
      </c>
      <c r="E436" s="261" t="s">
        <v>9026</v>
      </c>
      <c r="F436" s="262" t="s">
        <v>9027</v>
      </c>
      <c r="G436" s="263" t="s">
        <v>630</v>
      </c>
      <c r="H436" s="264">
        <v>2</v>
      </c>
      <c r="I436" s="265"/>
      <c r="J436" s="266">
        <f t="shared" si="105"/>
        <v>0</v>
      </c>
      <c r="K436" s="267"/>
      <c r="L436" s="73"/>
      <c r="M436" s="268" t="s">
        <v>1</v>
      </c>
      <c r="N436" s="233" t="s">
        <v>43</v>
      </c>
      <c r="P436" s="269">
        <f t="shared" si="106"/>
        <v>0</v>
      </c>
      <c r="Q436" s="269">
        <v>0</v>
      </c>
      <c r="R436" s="269">
        <f t="shared" si="107"/>
        <v>0</v>
      </c>
      <c r="S436" s="269">
        <v>0</v>
      </c>
      <c r="T436" s="270">
        <f t="shared" si="108"/>
        <v>0</v>
      </c>
      <c r="AR436" s="271" t="s">
        <v>1003</v>
      </c>
      <c r="AT436" s="271" t="s">
        <v>368</v>
      </c>
      <c r="AU436" s="271" t="s">
        <v>84</v>
      </c>
      <c r="AY436" s="53" t="s">
        <v>366</v>
      </c>
      <c r="BE436" s="179">
        <f t="shared" si="109"/>
        <v>0</v>
      </c>
      <c r="BF436" s="179">
        <f t="shared" si="110"/>
        <v>0</v>
      </c>
      <c r="BG436" s="179">
        <f t="shared" si="111"/>
        <v>0</v>
      </c>
      <c r="BH436" s="179">
        <f t="shared" si="112"/>
        <v>0</v>
      </c>
      <c r="BI436" s="179">
        <f t="shared" si="113"/>
        <v>0</v>
      </c>
      <c r="BJ436" s="53" t="s">
        <v>90</v>
      </c>
      <c r="BK436" s="179">
        <f t="shared" si="114"/>
        <v>0</v>
      </c>
      <c r="BL436" s="53" t="s">
        <v>1003</v>
      </c>
      <c r="BM436" s="271" t="s">
        <v>5428</v>
      </c>
    </row>
    <row r="437" spans="2:65" s="74" customFormat="1" ht="78" customHeight="1">
      <c r="B437" s="73"/>
      <c r="C437" s="300" t="s">
        <v>1409</v>
      </c>
      <c r="D437" s="300" t="s">
        <v>621</v>
      </c>
      <c r="E437" s="301" t="s">
        <v>9028</v>
      </c>
      <c r="F437" s="302" t="s">
        <v>9027</v>
      </c>
      <c r="G437" s="303" t="s">
        <v>630</v>
      </c>
      <c r="H437" s="304">
        <v>2</v>
      </c>
      <c r="I437" s="305"/>
      <c r="J437" s="306">
        <f t="shared" si="105"/>
        <v>0</v>
      </c>
      <c r="K437" s="307"/>
      <c r="L437" s="308"/>
      <c r="M437" s="309" t="s">
        <v>1</v>
      </c>
      <c r="N437" s="310" t="s">
        <v>43</v>
      </c>
      <c r="P437" s="269">
        <f t="shared" si="106"/>
        <v>0</v>
      </c>
      <c r="Q437" s="269">
        <v>0</v>
      </c>
      <c r="R437" s="269">
        <f t="shared" si="107"/>
        <v>0</v>
      </c>
      <c r="S437" s="269">
        <v>0</v>
      </c>
      <c r="T437" s="270">
        <f t="shared" si="108"/>
        <v>0</v>
      </c>
      <c r="AR437" s="271" t="s">
        <v>3401</v>
      </c>
      <c r="AT437" s="271" t="s">
        <v>621</v>
      </c>
      <c r="AU437" s="271" t="s">
        <v>84</v>
      </c>
      <c r="AY437" s="53" t="s">
        <v>366</v>
      </c>
      <c r="BE437" s="179">
        <f t="shared" si="109"/>
        <v>0</v>
      </c>
      <c r="BF437" s="179">
        <f t="shared" si="110"/>
        <v>0</v>
      </c>
      <c r="BG437" s="179">
        <f t="shared" si="111"/>
        <v>0</v>
      </c>
      <c r="BH437" s="179">
        <f t="shared" si="112"/>
        <v>0</v>
      </c>
      <c r="BI437" s="179">
        <f t="shared" si="113"/>
        <v>0</v>
      </c>
      <c r="BJ437" s="53" t="s">
        <v>90</v>
      </c>
      <c r="BK437" s="179">
        <f t="shared" si="114"/>
        <v>0</v>
      </c>
      <c r="BL437" s="53" t="s">
        <v>1003</v>
      </c>
      <c r="BM437" s="271" t="s">
        <v>5438</v>
      </c>
    </row>
    <row r="438" spans="2:65" s="74" customFormat="1" ht="16.5" customHeight="1">
      <c r="B438" s="73"/>
      <c r="C438" s="260" t="s">
        <v>3479</v>
      </c>
      <c r="D438" s="260" t="s">
        <v>368</v>
      </c>
      <c r="E438" s="261" t="s">
        <v>9029</v>
      </c>
      <c r="F438" s="262" t="s">
        <v>9030</v>
      </c>
      <c r="G438" s="263" t="s">
        <v>7135</v>
      </c>
      <c r="H438" s="264">
        <v>2</v>
      </c>
      <c r="I438" s="265"/>
      <c r="J438" s="266">
        <f t="shared" si="105"/>
        <v>0</v>
      </c>
      <c r="K438" s="267"/>
      <c r="L438" s="73"/>
      <c r="M438" s="268" t="s">
        <v>1</v>
      </c>
      <c r="N438" s="233" t="s">
        <v>43</v>
      </c>
      <c r="P438" s="269">
        <f t="shared" si="106"/>
        <v>0</v>
      </c>
      <c r="Q438" s="269">
        <v>0</v>
      </c>
      <c r="R438" s="269">
        <f t="shared" si="107"/>
        <v>0</v>
      </c>
      <c r="S438" s="269">
        <v>0</v>
      </c>
      <c r="T438" s="270">
        <f t="shared" si="108"/>
        <v>0</v>
      </c>
      <c r="AR438" s="271" t="s">
        <v>1003</v>
      </c>
      <c r="AT438" s="271" t="s">
        <v>368</v>
      </c>
      <c r="AU438" s="271" t="s">
        <v>84</v>
      </c>
      <c r="AY438" s="53" t="s">
        <v>366</v>
      </c>
      <c r="BE438" s="179">
        <f t="shared" si="109"/>
        <v>0</v>
      </c>
      <c r="BF438" s="179">
        <f t="shared" si="110"/>
        <v>0</v>
      </c>
      <c r="BG438" s="179">
        <f t="shared" si="111"/>
        <v>0</v>
      </c>
      <c r="BH438" s="179">
        <f t="shared" si="112"/>
        <v>0</v>
      </c>
      <c r="BI438" s="179">
        <f t="shared" si="113"/>
        <v>0</v>
      </c>
      <c r="BJ438" s="53" t="s">
        <v>90</v>
      </c>
      <c r="BK438" s="179">
        <f t="shared" si="114"/>
        <v>0</v>
      </c>
      <c r="BL438" s="53" t="s">
        <v>1003</v>
      </c>
      <c r="BM438" s="271" t="s">
        <v>5448</v>
      </c>
    </row>
    <row r="439" spans="2:65" s="74" customFormat="1" ht="33" customHeight="1">
      <c r="B439" s="73"/>
      <c r="C439" s="260" t="s">
        <v>3508</v>
      </c>
      <c r="D439" s="260" t="s">
        <v>368</v>
      </c>
      <c r="E439" s="261" t="s">
        <v>9031</v>
      </c>
      <c r="F439" s="262" t="s">
        <v>9032</v>
      </c>
      <c r="G439" s="263" t="s">
        <v>630</v>
      </c>
      <c r="H439" s="264">
        <v>8</v>
      </c>
      <c r="I439" s="265"/>
      <c r="J439" s="266">
        <f t="shared" si="105"/>
        <v>0</v>
      </c>
      <c r="K439" s="267"/>
      <c r="L439" s="73"/>
      <c r="M439" s="268" t="s">
        <v>1</v>
      </c>
      <c r="N439" s="233" t="s">
        <v>43</v>
      </c>
      <c r="P439" s="269">
        <f t="shared" si="106"/>
        <v>0</v>
      </c>
      <c r="Q439" s="269">
        <v>0</v>
      </c>
      <c r="R439" s="269">
        <f t="shared" si="107"/>
        <v>0</v>
      </c>
      <c r="S439" s="269">
        <v>0</v>
      </c>
      <c r="T439" s="270">
        <f t="shared" si="108"/>
        <v>0</v>
      </c>
      <c r="AR439" s="271" t="s">
        <v>1003</v>
      </c>
      <c r="AT439" s="271" t="s">
        <v>368</v>
      </c>
      <c r="AU439" s="271" t="s">
        <v>84</v>
      </c>
      <c r="AY439" s="53" t="s">
        <v>366</v>
      </c>
      <c r="BE439" s="179">
        <f t="shared" si="109"/>
        <v>0</v>
      </c>
      <c r="BF439" s="179">
        <f t="shared" si="110"/>
        <v>0</v>
      </c>
      <c r="BG439" s="179">
        <f t="shared" si="111"/>
        <v>0</v>
      </c>
      <c r="BH439" s="179">
        <f t="shared" si="112"/>
        <v>0</v>
      </c>
      <c r="BI439" s="179">
        <f t="shared" si="113"/>
        <v>0</v>
      </c>
      <c r="BJ439" s="53" t="s">
        <v>90</v>
      </c>
      <c r="BK439" s="179">
        <f t="shared" si="114"/>
        <v>0</v>
      </c>
      <c r="BL439" s="53" t="s">
        <v>1003</v>
      </c>
      <c r="BM439" s="271" t="s">
        <v>5468</v>
      </c>
    </row>
    <row r="440" spans="2:65" s="74" customFormat="1" ht="33" customHeight="1">
      <c r="B440" s="73"/>
      <c r="C440" s="300" t="s">
        <v>3515</v>
      </c>
      <c r="D440" s="300" t="s">
        <v>621</v>
      </c>
      <c r="E440" s="301" t="s">
        <v>9033</v>
      </c>
      <c r="F440" s="302" t="s">
        <v>9032</v>
      </c>
      <c r="G440" s="303" t="s">
        <v>630</v>
      </c>
      <c r="H440" s="304">
        <v>8</v>
      </c>
      <c r="I440" s="305"/>
      <c r="J440" s="306">
        <f t="shared" si="105"/>
        <v>0</v>
      </c>
      <c r="K440" s="307"/>
      <c r="L440" s="308"/>
      <c r="M440" s="309" t="s">
        <v>1</v>
      </c>
      <c r="N440" s="310" t="s">
        <v>43</v>
      </c>
      <c r="P440" s="269">
        <f t="shared" si="106"/>
        <v>0</v>
      </c>
      <c r="Q440" s="269">
        <v>0</v>
      </c>
      <c r="R440" s="269">
        <f t="shared" si="107"/>
        <v>0</v>
      </c>
      <c r="S440" s="269">
        <v>0</v>
      </c>
      <c r="T440" s="270">
        <f t="shared" si="108"/>
        <v>0</v>
      </c>
      <c r="AR440" s="271" t="s">
        <v>3401</v>
      </c>
      <c r="AT440" s="271" t="s">
        <v>621</v>
      </c>
      <c r="AU440" s="271" t="s">
        <v>84</v>
      </c>
      <c r="AY440" s="53" t="s">
        <v>366</v>
      </c>
      <c r="BE440" s="179">
        <f t="shared" si="109"/>
        <v>0</v>
      </c>
      <c r="BF440" s="179">
        <f t="shared" si="110"/>
        <v>0</v>
      </c>
      <c r="BG440" s="179">
        <f t="shared" si="111"/>
        <v>0</v>
      </c>
      <c r="BH440" s="179">
        <f t="shared" si="112"/>
        <v>0</v>
      </c>
      <c r="BI440" s="179">
        <f t="shared" si="113"/>
        <v>0</v>
      </c>
      <c r="BJ440" s="53" t="s">
        <v>90</v>
      </c>
      <c r="BK440" s="179">
        <f t="shared" si="114"/>
        <v>0</v>
      </c>
      <c r="BL440" s="53" t="s">
        <v>1003</v>
      </c>
      <c r="BM440" s="271" t="s">
        <v>5478</v>
      </c>
    </row>
    <row r="441" spans="2:65" s="74" customFormat="1" ht="24.2" customHeight="1">
      <c r="B441" s="73"/>
      <c r="C441" s="260" t="s">
        <v>3522</v>
      </c>
      <c r="D441" s="260" t="s">
        <v>368</v>
      </c>
      <c r="E441" s="261" t="s">
        <v>9034</v>
      </c>
      <c r="F441" s="262" t="s">
        <v>9035</v>
      </c>
      <c r="G441" s="263" t="s">
        <v>630</v>
      </c>
      <c r="H441" s="264">
        <v>4</v>
      </c>
      <c r="I441" s="265"/>
      <c r="J441" s="266">
        <f t="shared" si="105"/>
        <v>0</v>
      </c>
      <c r="K441" s="267"/>
      <c r="L441" s="73"/>
      <c r="M441" s="268" t="s">
        <v>1</v>
      </c>
      <c r="N441" s="233" t="s">
        <v>43</v>
      </c>
      <c r="P441" s="269">
        <f t="shared" si="106"/>
        <v>0</v>
      </c>
      <c r="Q441" s="269">
        <v>0</v>
      </c>
      <c r="R441" s="269">
        <f t="shared" si="107"/>
        <v>0</v>
      </c>
      <c r="S441" s="269">
        <v>0</v>
      </c>
      <c r="T441" s="270">
        <f t="shared" si="108"/>
        <v>0</v>
      </c>
      <c r="AR441" s="271" t="s">
        <v>1003</v>
      </c>
      <c r="AT441" s="271" t="s">
        <v>368</v>
      </c>
      <c r="AU441" s="271" t="s">
        <v>84</v>
      </c>
      <c r="AY441" s="53" t="s">
        <v>366</v>
      </c>
      <c r="BE441" s="179">
        <f t="shared" si="109"/>
        <v>0</v>
      </c>
      <c r="BF441" s="179">
        <f t="shared" si="110"/>
        <v>0</v>
      </c>
      <c r="BG441" s="179">
        <f t="shared" si="111"/>
        <v>0</v>
      </c>
      <c r="BH441" s="179">
        <f t="shared" si="112"/>
        <v>0</v>
      </c>
      <c r="BI441" s="179">
        <f t="shared" si="113"/>
        <v>0</v>
      </c>
      <c r="BJ441" s="53" t="s">
        <v>90</v>
      </c>
      <c r="BK441" s="179">
        <f t="shared" si="114"/>
        <v>0</v>
      </c>
      <c r="BL441" s="53" t="s">
        <v>1003</v>
      </c>
      <c r="BM441" s="271" t="s">
        <v>5488</v>
      </c>
    </row>
    <row r="442" spans="2:65" s="74" customFormat="1" ht="24.2" customHeight="1">
      <c r="B442" s="73"/>
      <c r="C442" s="300" t="s">
        <v>3528</v>
      </c>
      <c r="D442" s="300" t="s">
        <v>621</v>
      </c>
      <c r="E442" s="301" t="s">
        <v>9036</v>
      </c>
      <c r="F442" s="302" t="s">
        <v>9035</v>
      </c>
      <c r="G442" s="303" t="s">
        <v>630</v>
      </c>
      <c r="H442" s="304">
        <v>4</v>
      </c>
      <c r="I442" s="305"/>
      <c r="J442" s="306">
        <f t="shared" si="105"/>
        <v>0</v>
      </c>
      <c r="K442" s="307"/>
      <c r="L442" s="308"/>
      <c r="M442" s="309" t="s">
        <v>1</v>
      </c>
      <c r="N442" s="310" t="s">
        <v>43</v>
      </c>
      <c r="P442" s="269">
        <f t="shared" si="106"/>
        <v>0</v>
      </c>
      <c r="Q442" s="269">
        <v>0</v>
      </c>
      <c r="R442" s="269">
        <f t="shared" si="107"/>
        <v>0</v>
      </c>
      <c r="S442" s="269">
        <v>0</v>
      </c>
      <c r="T442" s="270">
        <f t="shared" si="108"/>
        <v>0</v>
      </c>
      <c r="AR442" s="271" t="s">
        <v>3401</v>
      </c>
      <c r="AT442" s="271" t="s">
        <v>621</v>
      </c>
      <c r="AU442" s="271" t="s">
        <v>84</v>
      </c>
      <c r="AY442" s="53" t="s">
        <v>366</v>
      </c>
      <c r="BE442" s="179">
        <f t="shared" si="109"/>
        <v>0</v>
      </c>
      <c r="BF442" s="179">
        <f t="shared" si="110"/>
        <v>0</v>
      </c>
      <c r="BG442" s="179">
        <f t="shared" si="111"/>
        <v>0</v>
      </c>
      <c r="BH442" s="179">
        <f t="shared" si="112"/>
        <v>0</v>
      </c>
      <c r="BI442" s="179">
        <f t="shared" si="113"/>
        <v>0</v>
      </c>
      <c r="BJ442" s="53" t="s">
        <v>90</v>
      </c>
      <c r="BK442" s="179">
        <f t="shared" si="114"/>
        <v>0</v>
      </c>
      <c r="BL442" s="53" t="s">
        <v>1003</v>
      </c>
      <c r="BM442" s="271" t="s">
        <v>5498</v>
      </c>
    </row>
    <row r="443" spans="2:65" s="74" customFormat="1" ht="24.2" customHeight="1">
      <c r="B443" s="73"/>
      <c r="C443" s="260" t="s">
        <v>3543</v>
      </c>
      <c r="D443" s="260" t="s">
        <v>368</v>
      </c>
      <c r="E443" s="261" t="s">
        <v>9037</v>
      </c>
      <c r="F443" s="262" t="s">
        <v>9038</v>
      </c>
      <c r="G443" s="263" t="s">
        <v>630</v>
      </c>
      <c r="H443" s="264">
        <v>2</v>
      </c>
      <c r="I443" s="265"/>
      <c r="J443" s="266">
        <f t="shared" si="105"/>
        <v>0</v>
      </c>
      <c r="K443" s="267"/>
      <c r="L443" s="73"/>
      <c r="M443" s="268" t="s">
        <v>1</v>
      </c>
      <c r="N443" s="233" t="s">
        <v>43</v>
      </c>
      <c r="P443" s="269">
        <f t="shared" si="106"/>
        <v>0</v>
      </c>
      <c r="Q443" s="269">
        <v>0</v>
      </c>
      <c r="R443" s="269">
        <f t="shared" si="107"/>
        <v>0</v>
      </c>
      <c r="S443" s="269">
        <v>0</v>
      </c>
      <c r="T443" s="270">
        <f t="shared" si="108"/>
        <v>0</v>
      </c>
      <c r="AR443" s="271" t="s">
        <v>1003</v>
      </c>
      <c r="AT443" s="271" t="s">
        <v>368</v>
      </c>
      <c r="AU443" s="271" t="s">
        <v>84</v>
      </c>
      <c r="AY443" s="53" t="s">
        <v>366</v>
      </c>
      <c r="BE443" s="179">
        <f t="shared" si="109"/>
        <v>0</v>
      </c>
      <c r="BF443" s="179">
        <f t="shared" si="110"/>
        <v>0</v>
      </c>
      <c r="BG443" s="179">
        <f t="shared" si="111"/>
        <v>0</v>
      </c>
      <c r="BH443" s="179">
        <f t="shared" si="112"/>
        <v>0</v>
      </c>
      <c r="BI443" s="179">
        <f t="shared" si="113"/>
        <v>0</v>
      </c>
      <c r="BJ443" s="53" t="s">
        <v>90</v>
      </c>
      <c r="BK443" s="179">
        <f t="shared" si="114"/>
        <v>0</v>
      </c>
      <c r="BL443" s="53" t="s">
        <v>1003</v>
      </c>
      <c r="BM443" s="271" t="s">
        <v>5508</v>
      </c>
    </row>
    <row r="444" spans="2:65" s="74" customFormat="1" ht="24.2" customHeight="1">
      <c r="B444" s="73"/>
      <c r="C444" s="300" t="s">
        <v>3550</v>
      </c>
      <c r="D444" s="300" t="s">
        <v>621</v>
      </c>
      <c r="E444" s="301" t="s">
        <v>9039</v>
      </c>
      <c r="F444" s="302" t="s">
        <v>9038</v>
      </c>
      <c r="G444" s="303" t="s">
        <v>630</v>
      </c>
      <c r="H444" s="304">
        <v>2</v>
      </c>
      <c r="I444" s="305"/>
      <c r="J444" s="306">
        <f t="shared" si="105"/>
        <v>0</v>
      </c>
      <c r="K444" s="307"/>
      <c r="L444" s="308"/>
      <c r="M444" s="309" t="s">
        <v>1</v>
      </c>
      <c r="N444" s="310" t="s">
        <v>43</v>
      </c>
      <c r="P444" s="269">
        <f t="shared" si="106"/>
        <v>0</v>
      </c>
      <c r="Q444" s="269">
        <v>0</v>
      </c>
      <c r="R444" s="269">
        <f t="shared" si="107"/>
        <v>0</v>
      </c>
      <c r="S444" s="269">
        <v>0</v>
      </c>
      <c r="T444" s="270">
        <f t="shared" si="108"/>
        <v>0</v>
      </c>
      <c r="AR444" s="271" t="s">
        <v>3401</v>
      </c>
      <c r="AT444" s="271" t="s">
        <v>621</v>
      </c>
      <c r="AU444" s="271" t="s">
        <v>84</v>
      </c>
      <c r="AY444" s="53" t="s">
        <v>366</v>
      </c>
      <c r="BE444" s="179">
        <f t="shared" si="109"/>
        <v>0</v>
      </c>
      <c r="BF444" s="179">
        <f t="shared" si="110"/>
        <v>0</v>
      </c>
      <c r="BG444" s="179">
        <f t="shared" si="111"/>
        <v>0</v>
      </c>
      <c r="BH444" s="179">
        <f t="shared" si="112"/>
        <v>0</v>
      </c>
      <c r="BI444" s="179">
        <f t="shared" si="113"/>
        <v>0</v>
      </c>
      <c r="BJ444" s="53" t="s">
        <v>90</v>
      </c>
      <c r="BK444" s="179">
        <f t="shared" si="114"/>
        <v>0</v>
      </c>
      <c r="BL444" s="53" t="s">
        <v>1003</v>
      </c>
      <c r="BM444" s="271" t="s">
        <v>5518</v>
      </c>
    </row>
    <row r="445" spans="2:65" s="74" customFormat="1" ht="24.2" customHeight="1">
      <c r="B445" s="73"/>
      <c r="C445" s="260" t="s">
        <v>3554</v>
      </c>
      <c r="D445" s="260" t="s">
        <v>368</v>
      </c>
      <c r="E445" s="261" t="s">
        <v>9040</v>
      </c>
      <c r="F445" s="262" t="s">
        <v>9041</v>
      </c>
      <c r="G445" s="263" t="s">
        <v>630</v>
      </c>
      <c r="H445" s="264">
        <v>2</v>
      </c>
      <c r="I445" s="265"/>
      <c r="J445" s="266">
        <f t="shared" si="105"/>
        <v>0</v>
      </c>
      <c r="K445" s="267"/>
      <c r="L445" s="73"/>
      <c r="M445" s="268" t="s">
        <v>1</v>
      </c>
      <c r="N445" s="233" t="s">
        <v>43</v>
      </c>
      <c r="P445" s="269">
        <f t="shared" si="106"/>
        <v>0</v>
      </c>
      <c r="Q445" s="269">
        <v>0</v>
      </c>
      <c r="R445" s="269">
        <f t="shared" si="107"/>
        <v>0</v>
      </c>
      <c r="S445" s="269">
        <v>0</v>
      </c>
      <c r="T445" s="270">
        <f t="shared" si="108"/>
        <v>0</v>
      </c>
      <c r="AR445" s="271" t="s">
        <v>1003</v>
      </c>
      <c r="AT445" s="271" t="s">
        <v>368</v>
      </c>
      <c r="AU445" s="271" t="s">
        <v>84</v>
      </c>
      <c r="AY445" s="53" t="s">
        <v>366</v>
      </c>
      <c r="BE445" s="179">
        <f t="shared" si="109"/>
        <v>0</v>
      </c>
      <c r="BF445" s="179">
        <f t="shared" si="110"/>
        <v>0</v>
      </c>
      <c r="BG445" s="179">
        <f t="shared" si="111"/>
        <v>0</v>
      </c>
      <c r="BH445" s="179">
        <f t="shared" si="112"/>
        <v>0</v>
      </c>
      <c r="BI445" s="179">
        <f t="shared" si="113"/>
        <v>0</v>
      </c>
      <c r="BJ445" s="53" t="s">
        <v>90</v>
      </c>
      <c r="BK445" s="179">
        <f t="shared" si="114"/>
        <v>0</v>
      </c>
      <c r="BL445" s="53" t="s">
        <v>1003</v>
      </c>
      <c r="BM445" s="271" t="s">
        <v>5528</v>
      </c>
    </row>
    <row r="446" spans="2:65" s="74" customFormat="1" ht="24.2" customHeight="1">
      <c r="B446" s="73"/>
      <c r="C446" s="300" t="s">
        <v>3559</v>
      </c>
      <c r="D446" s="300" t="s">
        <v>621</v>
      </c>
      <c r="E446" s="301" t="s">
        <v>9042</v>
      </c>
      <c r="F446" s="302" t="s">
        <v>9041</v>
      </c>
      <c r="G446" s="303" t="s">
        <v>630</v>
      </c>
      <c r="H446" s="304">
        <v>2</v>
      </c>
      <c r="I446" s="305"/>
      <c r="J446" s="306">
        <f t="shared" si="105"/>
        <v>0</v>
      </c>
      <c r="K446" s="307"/>
      <c r="L446" s="308"/>
      <c r="M446" s="309" t="s">
        <v>1</v>
      </c>
      <c r="N446" s="310" t="s">
        <v>43</v>
      </c>
      <c r="P446" s="269">
        <f t="shared" si="106"/>
        <v>0</v>
      </c>
      <c r="Q446" s="269">
        <v>0</v>
      </c>
      <c r="R446" s="269">
        <f t="shared" si="107"/>
        <v>0</v>
      </c>
      <c r="S446" s="269">
        <v>0</v>
      </c>
      <c r="T446" s="270">
        <f t="shared" si="108"/>
        <v>0</v>
      </c>
      <c r="AR446" s="271" t="s">
        <v>3401</v>
      </c>
      <c r="AT446" s="271" t="s">
        <v>621</v>
      </c>
      <c r="AU446" s="271" t="s">
        <v>84</v>
      </c>
      <c r="AY446" s="53" t="s">
        <v>366</v>
      </c>
      <c r="BE446" s="179">
        <f t="shared" si="109"/>
        <v>0</v>
      </c>
      <c r="BF446" s="179">
        <f t="shared" si="110"/>
        <v>0</v>
      </c>
      <c r="BG446" s="179">
        <f t="shared" si="111"/>
        <v>0</v>
      </c>
      <c r="BH446" s="179">
        <f t="shared" si="112"/>
        <v>0</v>
      </c>
      <c r="BI446" s="179">
        <f t="shared" si="113"/>
        <v>0</v>
      </c>
      <c r="BJ446" s="53" t="s">
        <v>90</v>
      </c>
      <c r="BK446" s="179">
        <f t="shared" si="114"/>
        <v>0</v>
      </c>
      <c r="BL446" s="53" t="s">
        <v>1003</v>
      </c>
      <c r="BM446" s="271" t="s">
        <v>5538</v>
      </c>
    </row>
    <row r="447" spans="2:65" s="74" customFormat="1" ht="16.5" customHeight="1">
      <c r="B447" s="73"/>
      <c r="C447" s="260" t="s">
        <v>3572</v>
      </c>
      <c r="D447" s="260" t="s">
        <v>368</v>
      </c>
      <c r="E447" s="261" t="s">
        <v>9043</v>
      </c>
      <c r="F447" s="262" t="s">
        <v>9044</v>
      </c>
      <c r="G447" s="263" t="s">
        <v>265</v>
      </c>
      <c r="H447" s="264">
        <v>480</v>
      </c>
      <c r="I447" s="265"/>
      <c r="J447" s="266">
        <f t="shared" si="105"/>
        <v>0</v>
      </c>
      <c r="K447" s="267"/>
      <c r="L447" s="73"/>
      <c r="M447" s="268" t="s">
        <v>1</v>
      </c>
      <c r="N447" s="233" t="s">
        <v>43</v>
      </c>
      <c r="P447" s="269">
        <f t="shared" si="106"/>
        <v>0</v>
      </c>
      <c r="Q447" s="269">
        <v>0</v>
      </c>
      <c r="R447" s="269">
        <f t="shared" si="107"/>
        <v>0</v>
      </c>
      <c r="S447" s="269">
        <v>0</v>
      </c>
      <c r="T447" s="270">
        <f t="shared" si="108"/>
        <v>0</v>
      </c>
      <c r="AR447" s="271" t="s">
        <v>1003</v>
      </c>
      <c r="AT447" s="271" t="s">
        <v>368</v>
      </c>
      <c r="AU447" s="271" t="s">
        <v>84</v>
      </c>
      <c r="AY447" s="53" t="s">
        <v>366</v>
      </c>
      <c r="BE447" s="179">
        <f t="shared" si="109"/>
        <v>0</v>
      </c>
      <c r="BF447" s="179">
        <f t="shared" si="110"/>
        <v>0</v>
      </c>
      <c r="BG447" s="179">
        <f t="shared" si="111"/>
        <v>0</v>
      </c>
      <c r="BH447" s="179">
        <f t="shared" si="112"/>
        <v>0</v>
      </c>
      <c r="BI447" s="179">
        <f t="shared" si="113"/>
        <v>0</v>
      </c>
      <c r="BJ447" s="53" t="s">
        <v>90</v>
      </c>
      <c r="BK447" s="179">
        <f t="shared" si="114"/>
        <v>0</v>
      </c>
      <c r="BL447" s="53" t="s">
        <v>1003</v>
      </c>
      <c r="BM447" s="271" t="s">
        <v>5548</v>
      </c>
    </row>
    <row r="448" spans="2:65" s="74" customFormat="1" ht="16.5" customHeight="1">
      <c r="B448" s="73"/>
      <c r="C448" s="300" t="s">
        <v>3577</v>
      </c>
      <c r="D448" s="300" t="s">
        <v>621</v>
      </c>
      <c r="E448" s="301" t="s">
        <v>9045</v>
      </c>
      <c r="F448" s="302" t="s">
        <v>9044</v>
      </c>
      <c r="G448" s="303" t="s">
        <v>265</v>
      </c>
      <c r="H448" s="304">
        <v>480</v>
      </c>
      <c r="I448" s="305"/>
      <c r="J448" s="306">
        <f t="shared" si="105"/>
        <v>0</v>
      </c>
      <c r="K448" s="307"/>
      <c r="L448" s="308"/>
      <c r="M448" s="309" t="s">
        <v>1</v>
      </c>
      <c r="N448" s="310" t="s">
        <v>43</v>
      </c>
      <c r="P448" s="269">
        <f t="shared" si="106"/>
        <v>0</v>
      </c>
      <c r="Q448" s="269">
        <v>0</v>
      </c>
      <c r="R448" s="269">
        <f t="shared" si="107"/>
        <v>0</v>
      </c>
      <c r="S448" s="269">
        <v>0</v>
      </c>
      <c r="T448" s="270">
        <f t="shared" si="108"/>
        <v>0</v>
      </c>
      <c r="AR448" s="271" t="s">
        <v>3401</v>
      </c>
      <c r="AT448" s="271" t="s">
        <v>621</v>
      </c>
      <c r="AU448" s="271" t="s">
        <v>84</v>
      </c>
      <c r="AY448" s="53" t="s">
        <v>366</v>
      </c>
      <c r="BE448" s="179">
        <f t="shared" si="109"/>
        <v>0</v>
      </c>
      <c r="BF448" s="179">
        <f t="shared" si="110"/>
        <v>0</v>
      </c>
      <c r="BG448" s="179">
        <f t="shared" si="111"/>
        <v>0</v>
      </c>
      <c r="BH448" s="179">
        <f t="shared" si="112"/>
        <v>0</v>
      </c>
      <c r="BI448" s="179">
        <f t="shared" si="113"/>
        <v>0</v>
      </c>
      <c r="BJ448" s="53" t="s">
        <v>90</v>
      </c>
      <c r="BK448" s="179">
        <f t="shared" si="114"/>
        <v>0</v>
      </c>
      <c r="BL448" s="53" t="s">
        <v>1003</v>
      </c>
      <c r="BM448" s="271" t="s">
        <v>5558</v>
      </c>
    </row>
    <row r="449" spans="2:65" s="74" customFormat="1" ht="16.5" customHeight="1">
      <c r="B449" s="73"/>
      <c r="C449" s="260" t="s">
        <v>3582</v>
      </c>
      <c r="D449" s="260" t="s">
        <v>368</v>
      </c>
      <c r="E449" s="261" t="s">
        <v>9046</v>
      </c>
      <c r="F449" s="262" t="s">
        <v>9047</v>
      </c>
      <c r="G449" s="263" t="s">
        <v>265</v>
      </c>
      <c r="H449" s="264">
        <v>360</v>
      </c>
      <c r="I449" s="265"/>
      <c r="J449" s="266">
        <f t="shared" si="105"/>
        <v>0</v>
      </c>
      <c r="K449" s="267"/>
      <c r="L449" s="73"/>
      <c r="M449" s="268" t="s">
        <v>1</v>
      </c>
      <c r="N449" s="233" t="s">
        <v>43</v>
      </c>
      <c r="P449" s="269">
        <f t="shared" si="106"/>
        <v>0</v>
      </c>
      <c r="Q449" s="269">
        <v>0</v>
      </c>
      <c r="R449" s="269">
        <f t="shared" si="107"/>
        <v>0</v>
      </c>
      <c r="S449" s="269">
        <v>0</v>
      </c>
      <c r="T449" s="270">
        <f t="shared" si="108"/>
        <v>0</v>
      </c>
      <c r="AR449" s="271" t="s">
        <v>1003</v>
      </c>
      <c r="AT449" s="271" t="s">
        <v>368</v>
      </c>
      <c r="AU449" s="271" t="s">
        <v>84</v>
      </c>
      <c r="AY449" s="53" t="s">
        <v>366</v>
      </c>
      <c r="BE449" s="179">
        <f t="shared" si="109"/>
        <v>0</v>
      </c>
      <c r="BF449" s="179">
        <f t="shared" si="110"/>
        <v>0</v>
      </c>
      <c r="BG449" s="179">
        <f t="shared" si="111"/>
        <v>0</v>
      </c>
      <c r="BH449" s="179">
        <f t="shared" si="112"/>
        <v>0</v>
      </c>
      <c r="BI449" s="179">
        <f t="shared" si="113"/>
        <v>0</v>
      </c>
      <c r="BJ449" s="53" t="s">
        <v>90</v>
      </c>
      <c r="BK449" s="179">
        <f t="shared" si="114"/>
        <v>0</v>
      </c>
      <c r="BL449" s="53" t="s">
        <v>1003</v>
      </c>
      <c r="BM449" s="271" t="s">
        <v>5568</v>
      </c>
    </row>
    <row r="450" spans="2:65" s="74" customFormat="1" ht="16.5" customHeight="1">
      <c r="B450" s="73"/>
      <c r="C450" s="300" t="s">
        <v>3586</v>
      </c>
      <c r="D450" s="300" t="s">
        <v>621</v>
      </c>
      <c r="E450" s="301" t="s">
        <v>9048</v>
      </c>
      <c r="F450" s="302" t="s">
        <v>9047</v>
      </c>
      <c r="G450" s="303" t="s">
        <v>265</v>
      </c>
      <c r="H450" s="304">
        <v>360</v>
      </c>
      <c r="I450" s="305"/>
      <c r="J450" s="306">
        <f t="shared" si="105"/>
        <v>0</v>
      </c>
      <c r="K450" s="307"/>
      <c r="L450" s="308"/>
      <c r="M450" s="309" t="s">
        <v>1</v>
      </c>
      <c r="N450" s="310" t="s">
        <v>43</v>
      </c>
      <c r="P450" s="269">
        <f t="shared" si="106"/>
        <v>0</v>
      </c>
      <c r="Q450" s="269">
        <v>0</v>
      </c>
      <c r="R450" s="269">
        <f t="shared" si="107"/>
        <v>0</v>
      </c>
      <c r="S450" s="269">
        <v>0</v>
      </c>
      <c r="T450" s="270">
        <f t="shared" si="108"/>
        <v>0</v>
      </c>
      <c r="AR450" s="271" t="s">
        <v>3401</v>
      </c>
      <c r="AT450" s="271" t="s">
        <v>621</v>
      </c>
      <c r="AU450" s="271" t="s">
        <v>84</v>
      </c>
      <c r="AY450" s="53" t="s">
        <v>366</v>
      </c>
      <c r="BE450" s="179">
        <f t="shared" si="109"/>
        <v>0</v>
      </c>
      <c r="BF450" s="179">
        <f t="shared" si="110"/>
        <v>0</v>
      </c>
      <c r="BG450" s="179">
        <f t="shared" si="111"/>
        <v>0</v>
      </c>
      <c r="BH450" s="179">
        <f t="shared" si="112"/>
        <v>0</v>
      </c>
      <c r="BI450" s="179">
        <f t="shared" si="113"/>
        <v>0</v>
      </c>
      <c r="BJ450" s="53" t="s">
        <v>90</v>
      </c>
      <c r="BK450" s="179">
        <f t="shared" si="114"/>
        <v>0</v>
      </c>
      <c r="BL450" s="53" t="s">
        <v>1003</v>
      </c>
      <c r="BM450" s="271" t="s">
        <v>5593</v>
      </c>
    </row>
    <row r="451" spans="2:65" s="249" customFormat="1" ht="25.9" customHeight="1">
      <c r="B451" s="248"/>
      <c r="D451" s="250" t="s">
        <v>76</v>
      </c>
      <c r="E451" s="251" t="s">
        <v>7010</v>
      </c>
      <c r="F451" s="251" t="s">
        <v>9049</v>
      </c>
      <c r="J451" s="252">
        <f>BK451</f>
        <v>0</v>
      </c>
      <c r="L451" s="248"/>
      <c r="M451" s="253"/>
      <c r="P451" s="254">
        <f>SUM(P452:P477)</f>
        <v>0</v>
      </c>
      <c r="R451" s="254">
        <f>SUM(R452:R477)</f>
        <v>0</v>
      </c>
      <c r="T451" s="255">
        <f>SUM(T452:T477)</f>
        <v>0</v>
      </c>
      <c r="AR451" s="250" t="s">
        <v>84</v>
      </c>
      <c r="AT451" s="256" t="s">
        <v>76</v>
      </c>
      <c r="AU451" s="256" t="s">
        <v>77</v>
      </c>
      <c r="AY451" s="250" t="s">
        <v>366</v>
      </c>
      <c r="BK451" s="257">
        <f>SUM(BK452:BK477)</f>
        <v>0</v>
      </c>
    </row>
    <row r="452" spans="2:65" s="74" customFormat="1" ht="16.5" customHeight="1">
      <c r="B452" s="73"/>
      <c r="C452" s="260" t="s">
        <v>3591</v>
      </c>
      <c r="D452" s="260" t="s">
        <v>368</v>
      </c>
      <c r="E452" s="261" t="s">
        <v>9050</v>
      </c>
      <c r="F452" s="262" t="s">
        <v>9051</v>
      </c>
      <c r="G452" s="263" t="s">
        <v>630</v>
      </c>
      <c r="H452" s="264">
        <v>1</v>
      </c>
      <c r="I452" s="265"/>
      <c r="J452" s="266">
        <f t="shared" ref="J452:J477" si="115">ROUND(I452*H452,2)</f>
        <v>0</v>
      </c>
      <c r="K452" s="267"/>
      <c r="L452" s="73"/>
      <c r="M452" s="268" t="s">
        <v>1</v>
      </c>
      <c r="N452" s="233" t="s">
        <v>43</v>
      </c>
      <c r="P452" s="269">
        <f t="shared" ref="P452:P477" si="116">O452*H452</f>
        <v>0</v>
      </c>
      <c r="Q452" s="269">
        <v>0</v>
      </c>
      <c r="R452" s="269">
        <f t="shared" ref="R452:R477" si="117">Q452*H452</f>
        <v>0</v>
      </c>
      <c r="S452" s="269">
        <v>0</v>
      </c>
      <c r="T452" s="270">
        <f t="shared" ref="T452:T477" si="118">S452*H452</f>
        <v>0</v>
      </c>
      <c r="AR452" s="271" t="s">
        <v>1003</v>
      </c>
      <c r="AT452" s="271" t="s">
        <v>368</v>
      </c>
      <c r="AU452" s="271" t="s">
        <v>84</v>
      </c>
      <c r="AY452" s="53" t="s">
        <v>366</v>
      </c>
      <c r="BE452" s="179">
        <f t="shared" ref="BE452:BE477" si="119">IF(N452="základná",J452,0)</f>
        <v>0</v>
      </c>
      <c r="BF452" s="179">
        <f t="shared" ref="BF452:BF477" si="120">IF(N452="znížená",J452,0)</f>
        <v>0</v>
      </c>
      <c r="BG452" s="179">
        <f t="shared" ref="BG452:BG477" si="121">IF(N452="zákl. prenesená",J452,0)</f>
        <v>0</v>
      </c>
      <c r="BH452" s="179">
        <f t="shared" ref="BH452:BH477" si="122">IF(N452="zníž. prenesená",J452,0)</f>
        <v>0</v>
      </c>
      <c r="BI452" s="179">
        <f t="shared" ref="BI452:BI477" si="123">IF(N452="nulová",J452,0)</f>
        <v>0</v>
      </c>
      <c r="BJ452" s="53" t="s">
        <v>90</v>
      </c>
      <c r="BK452" s="179">
        <f t="shared" ref="BK452:BK477" si="124">ROUND(I452*H452,2)</f>
        <v>0</v>
      </c>
      <c r="BL452" s="53" t="s">
        <v>1003</v>
      </c>
      <c r="BM452" s="271" t="s">
        <v>5623</v>
      </c>
    </row>
    <row r="453" spans="2:65" s="74" customFormat="1" ht="16.5" customHeight="1">
      <c r="B453" s="73"/>
      <c r="C453" s="300" t="s">
        <v>3596</v>
      </c>
      <c r="D453" s="300" t="s">
        <v>621</v>
      </c>
      <c r="E453" s="301" t="s">
        <v>9052</v>
      </c>
      <c r="F453" s="302" t="s">
        <v>9051</v>
      </c>
      <c r="G453" s="303" t="s">
        <v>630</v>
      </c>
      <c r="H453" s="304">
        <v>1</v>
      </c>
      <c r="I453" s="305"/>
      <c r="J453" s="306">
        <f t="shared" si="115"/>
        <v>0</v>
      </c>
      <c r="K453" s="307"/>
      <c r="L453" s="308"/>
      <c r="M453" s="309" t="s">
        <v>1</v>
      </c>
      <c r="N453" s="310" t="s">
        <v>43</v>
      </c>
      <c r="P453" s="269">
        <f t="shared" si="116"/>
        <v>0</v>
      </c>
      <c r="Q453" s="269">
        <v>0</v>
      </c>
      <c r="R453" s="269">
        <f t="shared" si="117"/>
        <v>0</v>
      </c>
      <c r="S453" s="269">
        <v>0</v>
      </c>
      <c r="T453" s="270">
        <f t="shared" si="118"/>
        <v>0</v>
      </c>
      <c r="AR453" s="271" t="s">
        <v>3401</v>
      </c>
      <c r="AT453" s="271" t="s">
        <v>621</v>
      </c>
      <c r="AU453" s="271" t="s">
        <v>84</v>
      </c>
      <c r="AY453" s="53" t="s">
        <v>366</v>
      </c>
      <c r="BE453" s="179">
        <f t="shared" si="119"/>
        <v>0</v>
      </c>
      <c r="BF453" s="179">
        <f t="shared" si="120"/>
        <v>0</v>
      </c>
      <c r="BG453" s="179">
        <f t="shared" si="121"/>
        <v>0</v>
      </c>
      <c r="BH453" s="179">
        <f t="shared" si="122"/>
        <v>0</v>
      </c>
      <c r="BI453" s="179">
        <f t="shared" si="123"/>
        <v>0</v>
      </c>
      <c r="BJ453" s="53" t="s">
        <v>90</v>
      </c>
      <c r="BK453" s="179">
        <f t="shared" si="124"/>
        <v>0</v>
      </c>
      <c r="BL453" s="53" t="s">
        <v>1003</v>
      </c>
      <c r="BM453" s="271" t="s">
        <v>5634</v>
      </c>
    </row>
    <row r="454" spans="2:65" s="74" customFormat="1" ht="16.5" customHeight="1">
      <c r="B454" s="73"/>
      <c r="C454" s="260" t="s">
        <v>3604</v>
      </c>
      <c r="D454" s="260" t="s">
        <v>368</v>
      </c>
      <c r="E454" s="261" t="s">
        <v>9053</v>
      </c>
      <c r="F454" s="262" t="s">
        <v>9054</v>
      </c>
      <c r="G454" s="263" t="s">
        <v>630</v>
      </c>
      <c r="H454" s="264">
        <v>1</v>
      </c>
      <c r="I454" s="265"/>
      <c r="J454" s="266">
        <f t="shared" si="115"/>
        <v>0</v>
      </c>
      <c r="K454" s="267"/>
      <c r="L454" s="73"/>
      <c r="M454" s="268" t="s">
        <v>1</v>
      </c>
      <c r="N454" s="233" t="s">
        <v>43</v>
      </c>
      <c r="P454" s="269">
        <f t="shared" si="116"/>
        <v>0</v>
      </c>
      <c r="Q454" s="269">
        <v>0</v>
      </c>
      <c r="R454" s="269">
        <f t="shared" si="117"/>
        <v>0</v>
      </c>
      <c r="S454" s="269">
        <v>0</v>
      </c>
      <c r="T454" s="270">
        <f t="shared" si="118"/>
        <v>0</v>
      </c>
      <c r="AR454" s="271" t="s">
        <v>1003</v>
      </c>
      <c r="AT454" s="271" t="s">
        <v>368</v>
      </c>
      <c r="AU454" s="271" t="s">
        <v>84</v>
      </c>
      <c r="AY454" s="53" t="s">
        <v>366</v>
      </c>
      <c r="BE454" s="179">
        <f t="shared" si="119"/>
        <v>0</v>
      </c>
      <c r="BF454" s="179">
        <f t="shared" si="120"/>
        <v>0</v>
      </c>
      <c r="BG454" s="179">
        <f t="shared" si="121"/>
        <v>0</v>
      </c>
      <c r="BH454" s="179">
        <f t="shared" si="122"/>
        <v>0</v>
      </c>
      <c r="BI454" s="179">
        <f t="shared" si="123"/>
        <v>0</v>
      </c>
      <c r="BJ454" s="53" t="s">
        <v>90</v>
      </c>
      <c r="BK454" s="179">
        <f t="shared" si="124"/>
        <v>0</v>
      </c>
      <c r="BL454" s="53" t="s">
        <v>1003</v>
      </c>
      <c r="BM454" s="271" t="s">
        <v>5646</v>
      </c>
    </row>
    <row r="455" spans="2:65" s="74" customFormat="1" ht="37.9" customHeight="1">
      <c r="B455" s="73"/>
      <c r="C455" s="260" t="s">
        <v>3611</v>
      </c>
      <c r="D455" s="260" t="s">
        <v>368</v>
      </c>
      <c r="E455" s="261" t="s">
        <v>9055</v>
      </c>
      <c r="F455" s="262" t="s">
        <v>9056</v>
      </c>
      <c r="G455" s="263" t="s">
        <v>4281</v>
      </c>
      <c r="H455" s="316"/>
      <c r="I455" s="265"/>
      <c r="J455" s="266">
        <f t="shared" si="115"/>
        <v>0</v>
      </c>
      <c r="K455" s="267"/>
      <c r="L455" s="73"/>
      <c r="M455" s="268" t="s">
        <v>1</v>
      </c>
      <c r="N455" s="233" t="s">
        <v>43</v>
      </c>
      <c r="P455" s="269">
        <f t="shared" si="116"/>
        <v>0</v>
      </c>
      <c r="Q455" s="269">
        <v>0</v>
      </c>
      <c r="R455" s="269">
        <f t="shared" si="117"/>
        <v>0</v>
      </c>
      <c r="S455" s="269">
        <v>0</v>
      </c>
      <c r="T455" s="270">
        <f t="shared" si="118"/>
        <v>0</v>
      </c>
      <c r="AR455" s="271" t="s">
        <v>1003</v>
      </c>
      <c r="AT455" s="271" t="s">
        <v>368</v>
      </c>
      <c r="AU455" s="271" t="s">
        <v>84</v>
      </c>
      <c r="AY455" s="53" t="s">
        <v>366</v>
      </c>
      <c r="BE455" s="179">
        <f t="shared" si="119"/>
        <v>0</v>
      </c>
      <c r="BF455" s="179">
        <f t="shared" si="120"/>
        <v>0</v>
      </c>
      <c r="BG455" s="179">
        <f t="shared" si="121"/>
        <v>0</v>
      </c>
      <c r="BH455" s="179">
        <f t="shared" si="122"/>
        <v>0</v>
      </c>
      <c r="BI455" s="179">
        <f t="shared" si="123"/>
        <v>0</v>
      </c>
      <c r="BJ455" s="53" t="s">
        <v>90</v>
      </c>
      <c r="BK455" s="179">
        <f t="shared" si="124"/>
        <v>0</v>
      </c>
      <c r="BL455" s="53" t="s">
        <v>1003</v>
      </c>
      <c r="BM455" s="271" t="s">
        <v>5669</v>
      </c>
    </row>
    <row r="456" spans="2:65" s="74" customFormat="1" ht="37.9" customHeight="1">
      <c r="B456" s="73"/>
      <c r="C456" s="300" t="s">
        <v>3623</v>
      </c>
      <c r="D456" s="300" t="s">
        <v>621</v>
      </c>
      <c r="E456" s="301" t="s">
        <v>9057</v>
      </c>
      <c r="F456" s="302" t="s">
        <v>9056</v>
      </c>
      <c r="G456" s="303" t="s">
        <v>4281</v>
      </c>
      <c r="H456" s="331"/>
      <c r="I456" s="305"/>
      <c r="J456" s="306">
        <f t="shared" si="115"/>
        <v>0</v>
      </c>
      <c r="K456" s="307"/>
      <c r="L456" s="308"/>
      <c r="M456" s="309" t="s">
        <v>1</v>
      </c>
      <c r="N456" s="310" t="s">
        <v>43</v>
      </c>
      <c r="P456" s="269">
        <f t="shared" si="116"/>
        <v>0</v>
      </c>
      <c r="Q456" s="269">
        <v>0</v>
      </c>
      <c r="R456" s="269">
        <f t="shared" si="117"/>
        <v>0</v>
      </c>
      <c r="S456" s="269">
        <v>0</v>
      </c>
      <c r="T456" s="270">
        <f t="shared" si="118"/>
        <v>0</v>
      </c>
      <c r="AR456" s="271" t="s">
        <v>3401</v>
      </c>
      <c r="AT456" s="271" t="s">
        <v>621</v>
      </c>
      <c r="AU456" s="271" t="s">
        <v>84</v>
      </c>
      <c r="AY456" s="53" t="s">
        <v>366</v>
      </c>
      <c r="BE456" s="179">
        <f t="shared" si="119"/>
        <v>0</v>
      </c>
      <c r="BF456" s="179">
        <f t="shared" si="120"/>
        <v>0</v>
      </c>
      <c r="BG456" s="179">
        <f t="shared" si="121"/>
        <v>0</v>
      </c>
      <c r="BH456" s="179">
        <f t="shared" si="122"/>
        <v>0</v>
      </c>
      <c r="BI456" s="179">
        <f t="shared" si="123"/>
        <v>0</v>
      </c>
      <c r="BJ456" s="53" t="s">
        <v>90</v>
      </c>
      <c r="BK456" s="179">
        <f t="shared" si="124"/>
        <v>0</v>
      </c>
      <c r="BL456" s="53" t="s">
        <v>1003</v>
      </c>
      <c r="BM456" s="271" t="s">
        <v>5685</v>
      </c>
    </row>
    <row r="457" spans="2:65" s="74" customFormat="1" ht="16.5" customHeight="1">
      <c r="B457" s="73"/>
      <c r="C457" s="260" t="s">
        <v>3632</v>
      </c>
      <c r="D457" s="260" t="s">
        <v>368</v>
      </c>
      <c r="E457" s="261" t="s">
        <v>9058</v>
      </c>
      <c r="F457" s="262" t="s">
        <v>9059</v>
      </c>
      <c r="G457" s="263" t="s">
        <v>4281</v>
      </c>
      <c r="H457" s="316"/>
      <c r="I457" s="265"/>
      <c r="J457" s="266">
        <f t="shared" si="115"/>
        <v>0</v>
      </c>
      <c r="K457" s="267"/>
      <c r="L457" s="73"/>
      <c r="M457" s="268" t="s">
        <v>1</v>
      </c>
      <c r="N457" s="233" t="s">
        <v>43</v>
      </c>
      <c r="P457" s="269">
        <f t="shared" si="116"/>
        <v>0</v>
      </c>
      <c r="Q457" s="269">
        <v>0</v>
      </c>
      <c r="R457" s="269">
        <f t="shared" si="117"/>
        <v>0</v>
      </c>
      <c r="S457" s="269">
        <v>0</v>
      </c>
      <c r="T457" s="270">
        <f t="shared" si="118"/>
        <v>0</v>
      </c>
      <c r="AR457" s="271" t="s">
        <v>1003</v>
      </c>
      <c r="AT457" s="271" t="s">
        <v>368</v>
      </c>
      <c r="AU457" s="271" t="s">
        <v>84</v>
      </c>
      <c r="AY457" s="53" t="s">
        <v>366</v>
      </c>
      <c r="BE457" s="179">
        <f t="shared" si="119"/>
        <v>0</v>
      </c>
      <c r="BF457" s="179">
        <f t="shared" si="120"/>
        <v>0</v>
      </c>
      <c r="BG457" s="179">
        <f t="shared" si="121"/>
        <v>0</v>
      </c>
      <c r="BH457" s="179">
        <f t="shared" si="122"/>
        <v>0</v>
      </c>
      <c r="BI457" s="179">
        <f t="shared" si="123"/>
        <v>0</v>
      </c>
      <c r="BJ457" s="53" t="s">
        <v>90</v>
      </c>
      <c r="BK457" s="179">
        <f t="shared" si="124"/>
        <v>0</v>
      </c>
      <c r="BL457" s="53" t="s">
        <v>1003</v>
      </c>
      <c r="BM457" s="271" t="s">
        <v>5693</v>
      </c>
    </row>
    <row r="458" spans="2:65" s="74" customFormat="1" ht="16.5" customHeight="1">
      <c r="B458" s="73"/>
      <c r="C458" s="300" t="s">
        <v>3650</v>
      </c>
      <c r="D458" s="300" t="s">
        <v>621</v>
      </c>
      <c r="E458" s="301" t="s">
        <v>9060</v>
      </c>
      <c r="F458" s="302" t="s">
        <v>9059</v>
      </c>
      <c r="G458" s="303" t="s">
        <v>4281</v>
      </c>
      <c r="H458" s="331"/>
      <c r="I458" s="305"/>
      <c r="J458" s="306">
        <f t="shared" si="115"/>
        <v>0</v>
      </c>
      <c r="K458" s="307"/>
      <c r="L458" s="308"/>
      <c r="M458" s="309" t="s">
        <v>1</v>
      </c>
      <c r="N458" s="310" t="s">
        <v>43</v>
      </c>
      <c r="P458" s="269">
        <f t="shared" si="116"/>
        <v>0</v>
      </c>
      <c r="Q458" s="269">
        <v>0</v>
      </c>
      <c r="R458" s="269">
        <f t="shared" si="117"/>
        <v>0</v>
      </c>
      <c r="S458" s="269">
        <v>0</v>
      </c>
      <c r="T458" s="270">
        <f t="shared" si="118"/>
        <v>0</v>
      </c>
      <c r="AR458" s="271" t="s">
        <v>3401</v>
      </c>
      <c r="AT458" s="271" t="s">
        <v>621</v>
      </c>
      <c r="AU458" s="271" t="s">
        <v>84</v>
      </c>
      <c r="AY458" s="53" t="s">
        <v>366</v>
      </c>
      <c r="BE458" s="179">
        <f t="shared" si="119"/>
        <v>0</v>
      </c>
      <c r="BF458" s="179">
        <f t="shared" si="120"/>
        <v>0</v>
      </c>
      <c r="BG458" s="179">
        <f t="shared" si="121"/>
        <v>0</v>
      </c>
      <c r="BH458" s="179">
        <f t="shared" si="122"/>
        <v>0</v>
      </c>
      <c r="BI458" s="179">
        <f t="shared" si="123"/>
        <v>0</v>
      </c>
      <c r="BJ458" s="53" t="s">
        <v>90</v>
      </c>
      <c r="BK458" s="179">
        <f t="shared" si="124"/>
        <v>0</v>
      </c>
      <c r="BL458" s="53" t="s">
        <v>1003</v>
      </c>
      <c r="BM458" s="271" t="s">
        <v>5702</v>
      </c>
    </row>
    <row r="459" spans="2:65" s="74" customFormat="1" ht="24.2" customHeight="1">
      <c r="B459" s="73"/>
      <c r="C459" s="260" t="s">
        <v>3657</v>
      </c>
      <c r="D459" s="260" t="s">
        <v>368</v>
      </c>
      <c r="E459" s="261" t="s">
        <v>9061</v>
      </c>
      <c r="F459" s="262" t="s">
        <v>9062</v>
      </c>
      <c r="G459" s="263" t="s">
        <v>265</v>
      </c>
      <c r="H459" s="264">
        <v>2300</v>
      </c>
      <c r="I459" s="265"/>
      <c r="J459" s="266">
        <f t="shared" si="115"/>
        <v>0</v>
      </c>
      <c r="K459" s="267"/>
      <c r="L459" s="73"/>
      <c r="M459" s="268" t="s">
        <v>1</v>
      </c>
      <c r="N459" s="233" t="s">
        <v>43</v>
      </c>
      <c r="P459" s="269">
        <f t="shared" si="116"/>
        <v>0</v>
      </c>
      <c r="Q459" s="269">
        <v>0</v>
      </c>
      <c r="R459" s="269">
        <f t="shared" si="117"/>
        <v>0</v>
      </c>
      <c r="S459" s="269">
        <v>0</v>
      </c>
      <c r="T459" s="270">
        <f t="shared" si="118"/>
        <v>0</v>
      </c>
      <c r="AR459" s="271" t="s">
        <v>1003</v>
      </c>
      <c r="AT459" s="271" t="s">
        <v>368</v>
      </c>
      <c r="AU459" s="271" t="s">
        <v>84</v>
      </c>
      <c r="AY459" s="53" t="s">
        <v>366</v>
      </c>
      <c r="BE459" s="179">
        <f t="shared" si="119"/>
        <v>0</v>
      </c>
      <c r="BF459" s="179">
        <f t="shared" si="120"/>
        <v>0</v>
      </c>
      <c r="BG459" s="179">
        <f t="shared" si="121"/>
        <v>0</v>
      </c>
      <c r="BH459" s="179">
        <f t="shared" si="122"/>
        <v>0</v>
      </c>
      <c r="BI459" s="179">
        <f t="shared" si="123"/>
        <v>0</v>
      </c>
      <c r="BJ459" s="53" t="s">
        <v>90</v>
      </c>
      <c r="BK459" s="179">
        <f t="shared" si="124"/>
        <v>0</v>
      </c>
      <c r="BL459" s="53" t="s">
        <v>1003</v>
      </c>
      <c r="BM459" s="271" t="s">
        <v>5711</v>
      </c>
    </row>
    <row r="460" spans="2:65" s="74" customFormat="1" ht="24.2" customHeight="1">
      <c r="B460" s="73"/>
      <c r="C460" s="260" t="s">
        <v>3662</v>
      </c>
      <c r="D460" s="260" t="s">
        <v>368</v>
      </c>
      <c r="E460" s="261" t="s">
        <v>9063</v>
      </c>
      <c r="F460" s="262" t="s">
        <v>9064</v>
      </c>
      <c r="G460" s="263" t="s">
        <v>265</v>
      </c>
      <c r="H460" s="264">
        <v>40</v>
      </c>
      <c r="I460" s="265"/>
      <c r="J460" s="266">
        <f t="shared" si="115"/>
        <v>0</v>
      </c>
      <c r="K460" s="267"/>
      <c r="L460" s="73"/>
      <c r="M460" s="268" t="s">
        <v>1</v>
      </c>
      <c r="N460" s="233" t="s">
        <v>43</v>
      </c>
      <c r="P460" s="269">
        <f t="shared" si="116"/>
        <v>0</v>
      </c>
      <c r="Q460" s="269">
        <v>0</v>
      </c>
      <c r="R460" s="269">
        <f t="shared" si="117"/>
        <v>0</v>
      </c>
      <c r="S460" s="269">
        <v>0</v>
      </c>
      <c r="T460" s="270">
        <f t="shared" si="118"/>
        <v>0</v>
      </c>
      <c r="AR460" s="271" t="s">
        <v>1003</v>
      </c>
      <c r="AT460" s="271" t="s">
        <v>368</v>
      </c>
      <c r="AU460" s="271" t="s">
        <v>84</v>
      </c>
      <c r="AY460" s="53" t="s">
        <v>366</v>
      </c>
      <c r="BE460" s="179">
        <f t="shared" si="119"/>
        <v>0</v>
      </c>
      <c r="BF460" s="179">
        <f t="shared" si="120"/>
        <v>0</v>
      </c>
      <c r="BG460" s="179">
        <f t="shared" si="121"/>
        <v>0</v>
      </c>
      <c r="BH460" s="179">
        <f t="shared" si="122"/>
        <v>0</v>
      </c>
      <c r="BI460" s="179">
        <f t="shared" si="123"/>
        <v>0</v>
      </c>
      <c r="BJ460" s="53" t="s">
        <v>90</v>
      </c>
      <c r="BK460" s="179">
        <f t="shared" si="124"/>
        <v>0</v>
      </c>
      <c r="BL460" s="53" t="s">
        <v>1003</v>
      </c>
      <c r="BM460" s="271" t="s">
        <v>5730</v>
      </c>
    </row>
    <row r="461" spans="2:65" s="74" customFormat="1" ht="16.5" customHeight="1">
      <c r="B461" s="73"/>
      <c r="C461" s="260" t="s">
        <v>3667</v>
      </c>
      <c r="D461" s="260" t="s">
        <v>368</v>
      </c>
      <c r="E461" s="261" t="s">
        <v>9065</v>
      </c>
      <c r="F461" s="262" t="s">
        <v>9066</v>
      </c>
      <c r="G461" s="263" t="s">
        <v>630</v>
      </c>
      <c r="H461" s="264">
        <v>10</v>
      </c>
      <c r="I461" s="265"/>
      <c r="J461" s="266">
        <f t="shared" si="115"/>
        <v>0</v>
      </c>
      <c r="K461" s="267"/>
      <c r="L461" s="73"/>
      <c r="M461" s="268" t="s">
        <v>1</v>
      </c>
      <c r="N461" s="233" t="s">
        <v>43</v>
      </c>
      <c r="P461" s="269">
        <f t="shared" si="116"/>
        <v>0</v>
      </c>
      <c r="Q461" s="269">
        <v>0</v>
      </c>
      <c r="R461" s="269">
        <f t="shared" si="117"/>
        <v>0</v>
      </c>
      <c r="S461" s="269">
        <v>0</v>
      </c>
      <c r="T461" s="270">
        <f t="shared" si="118"/>
        <v>0</v>
      </c>
      <c r="AR461" s="271" t="s">
        <v>1003</v>
      </c>
      <c r="AT461" s="271" t="s">
        <v>368</v>
      </c>
      <c r="AU461" s="271" t="s">
        <v>84</v>
      </c>
      <c r="AY461" s="53" t="s">
        <v>366</v>
      </c>
      <c r="BE461" s="179">
        <f t="shared" si="119"/>
        <v>0</v>
      </c>
      <c r="BF461" s="179">
        <f t="shared" si="120"/>
        <v>0</v>
      </c>
      <c r="BG461" s="179">
        <f t="shared" si="121"/>
        <v>0</v>
      </c>
      <c r="BH461" s="179">
        <f t="shared" si="122"/>
        <v>0</v>
      </c>
      <c r="BI461" s="179">
        <f t="shared" si="123"/>
        <v>0</v>
      </c>
      <c r="BJ461" s="53" t="s">
        <v>90</v>
      </c>
      <c r="BK461" s="179">
        <f t="shared" si="124"/>
        <v>0</v>
      </c>
      <c r="BL461" s="53" t="s">
        <v>1003</v>
      </c>
      <c r="BM461" s="271" t="s">
        <v>5750</v>
      </c>
    </row>
    <row r="462" spans="2:65" s="74" customFormat="1" ht="16.5" customHeight="1">
      <c r="B462" s="73"/>
      <c r="C462" s="300" t="s">
        <v>3673</v>
      </c>
      <c r="D462" s="300" t="s">
        <v>621</v>
      </c>
      <c r="E462" s="301" t="s">
        <v>9067</v>
      </c>
      <c r="F462" s="302" t="s">
        <v>9066</v>
      </c>
      <c r="G462" s="303" t="s">
        <v>630</v>
      </c>
      <c r="H462" s="304">
        <v>10</v>
      </c>
      <c r="I462" s="305"/>
      <c r="J462" s="306">
        <f t="shared" si="115"/>
        <v>0</v>
      </c>
      <c r="K462" s="307"/>
      <c r="L462" s="308"/>
      <c r="M462" s="309" t="s">
        <v>1</v>
      </c>
      <c r="N462" s="310" t="s">
        <v>43</v>
      </c>
      <c r="P462" s="269">
        <f t="shared" si="116"/>
        <v>0</v>
      </c>
      <c r="Q462" s="269">
        <v>0</v>
      </c>
      <c r="R462" s="269">
        <f t="shared" si="117"/>
        <v>0</v>
      </c>
      <c r="S462" s="269">
        <v>0</v>
      </c>
      <c r="T462" s="270">
        <f t="shared" si="118"/>
        <v>0</v>
      </c>
      <c r="AR462" s="271" t="s">
        <v>3401</v>
      </c>
      <c r="AT462" s="271" t="s">
        <v>621</v>
      </c>
      <c r="AU462" s="271" t="s">
        <v>84</v>
      </c>
      <c r="AY462" s="53" t="s">
        <v>366</v>
      </c>
      <c r="BE462" s="179">
        <f t="shared" si="119"/>
        <v>0</v>
      </c>
      <c r="BF462" s="179">
        <f t="shared" si="120"/>
        <v>0</v>
      </c>
      <c r="BG462" s="179">
        <f t="shared" si="121"/>
        <v>0</v>
      </c>
      <c r="BH462" s="179">
        <f t="shared" si="122"/>
        <v>0</v>
      </c>
      <c r="BI462" s="179">
        <f t="shared" si="123"/>
        <v>0</v>
      </c>
      <c r="BJ462" s="53" t="s">
        <v>90</v>
      </c>
      <c r="BK462" s="179">
        <f t="shared" si="124"/>
        <v>0</v>
      </c>
      <c r="BL462" s="53" t="s">
        <v>1003</v>
      </c>
      <c r="BM462" s="271" t="s">
        <v>5760</v>
      </c>
    </row>
    <row r="463" spans="2:65" s="74" customFormat="1" ht="24.2" customHeight="1">
      <c r="B463" s="73"/>
      <c r="C463" s="260" t="s">
        <v>3680</v>
      </c>
      <c r="D463" s="260" t="s">
        <v>368</v>
      </c>
      <c r="E463" s="261" t="s">
        <v>9068</v>
      </c>
      <c r="F463" s="262" t="s">
        <v>9069</v>
      </c>
      <c r="G463" s="263" t="s">
        <v>630</v>
      </c>
      <c r="H463" s="264">
        <v>1</v>
      </c>
      <c r="I463" s="265"/>
      <c r="J463" s="266">
        <f t="shared" si="115"/>
        <v>0</v>
      </c>
      <c r="K463" s="267"/>
      <c r="L463" s="73"/>
      <c r="M463" s="268" t="s">
        <v>1</v>
      </c>
      <c r="N463" s="233" t="s">
        <v>43</v>
      </c>
      <c r="P463" s="269">
        <f t="shared" si="116"/>
        <v>0</v>
      </c>
      <c r="Q463" s="269">
        <v>0</v>
      </c>
      <c r="R463" s="269">
        <f t="shared" si="117"/>
        <v>0</v>
      </c>
      <c r="S463" s="269">
        <v>0</v>
      </c>
      <c r="T463" s="270">
        <f t="shared" si="118"/>
        <v>0</v>
      </c>
      <c r="AR463" s="271" t="s">
        <v>1003</v>
      </c>
      <c r="AT463" s="271" t="s">
        <v>368</v>
      </c>
      <c r="AU463" s="271" t="s">
        <v>84</v>
      </c>
      <c r="AY463" s="53" t="s">
        <v>366</v>
      </c>
      <c r="BE463" s="179">
        <f t="shared" si="119"/>
        <v>0</v>
      </c>
      <c r="BF463" s="179">
        <f t="shared" si="120"/>
        <v>0</v>
      </c>
      <c r="BG463" s="179">
        <f t="shared" si="121"/>
        <v>0</v>
      </c>
      <c r="BH463" s="179">
        <f t="shared" si="122"/>
        <v>0</v>
      </c>
      <c r="BI463" s="179">
        <f t="shared" si="123"/>
        <v>0</v>
      </c>
      <c r="BJ463" s="53" t="s">
        <v>90</v>
      </c>
      <c r="BK463" s="179">
        <f t="shared" si="124"/>
        <v>0</v>
      </c>
      <c r="BL463" s="53" t="s">
        <v>1003</v>
      </c>
      <c r="BM463" s="271" t="s">
        <v>5770</v>
      </c>
    </row>
    <row r="464" spans="2:65" s="74" customFormat="1" ht="24.2" customHeight="1">
      <c r="B464" s="73"/>
      <c r="C464" s="300" t="s">
        <v>3687</v>
      </c>
      <c r="D464" s="300" t="s">
        <v>621</v>
      </c>
      <c r="E464" s="301" t="s">
        <v>9070</v>
      </c>
      <c r="F464" s="302" t="s">
        <v>9069</v>
      </c>
      <c r="G464" s="303" t="s">
        <v>630</v>
      </c>
      <c r="H464" s="304">
        <v>1</v>
      </c>
      <c r="I464" s="305"/>
      <c r="J464" s="306">
        <f t="shared" si="115"/>
        <v>0</v>
      </c>
      <c r="K464" s="307"/>
      <c r="L464" s="308"/>
      <c r="M464" s="309" t="s">
        <v>1</v>
      </c>
      <c r="N464" s="310" t="s">
        <v>43</v>
      </c>
      <c r="P464" s="269">
        <f t="shared" si="116"/>
        <v>0</v>
      </c>
      <c r="Q464" s="269">
        <v>0</v>
      </c>
      <c r="R464" s="269">
        <f t="shared" si="117"/>
        <v>0</v>
      </c>
      <c r="S464" s="269">
        <v>0</v>
      </c>
      <c r="T464" s="270">
        <f t="shared" si="118"/>
        <v>0</v>
      </c>
      <c r="AR464" s="271" t="s">
        <v>3401</v>
      </c>
      <c r="AT464" s="271" t="s">
        <v>621</v>
      </c>
      <c r="AU464" s="271" t="s">
        <v>84</v>
      </c>
      <c r="AY464" s="53" t="s">
        <v>366</v>
      </c>
      <c r="BE464" s="179">
        <f t="shared" si="119"/>
        <v>0</v>
      </c>
      <c r="BF464" s="179">
        <f t="shared" si="120"/>
        <v>0</v>
      </c>
      <c r="BG464" s="179">
        <f t="shared" si="121"/>
        <v>0</v>
      </c>
      <c r="BH464" s="179">
        <f t="shared" si="122"/>
        <v>0</v>
      </c>
      <c r="BI464" s="179">
        <f t="shared" si="123"/>
        <v>0</v>
      </c>
      <c r="BJ464" s="53" t="s">
        <v>90</v>
      </c>
      <c r="BK464" s="179">
        <f t="shared" si="124"/>
        <v>0</v>
      </c>
      <c r="BL464" s="53" t="s">
        <v>1003</v>
      </c>
      <c r="BM464" s="271" t="s">
        <v>5780</v>
      </c>
    </row>
    <row r="465" spans="2:65" s="74" customFormat="1" ht="33" customHeight="1">
      <c r="B465" s="73"/>
      <c r="C465" s="260" t="s">
        <v>3693</v>
      </c>
      <c r="D465" s="260" t="s">
        <v>368</v>
      </c>
      <c r="E465" s="261" t="s">
        <v>9071</v>
      </c>
      <c r="F465" s="262" t="s">
        <v>9072</v>
      </c>
      <c r="G465" s="263" t="s">
        <v>2780</v>
      </c>
      <c r="H465" s="264">
        <v>300</v>
      </c>
      <c r="I465" s="265"/>
      <c r="J465" s="266">
        <f t="shared" si="115"/>
        <v>0</v>
      </c>
      <c r="K465" s="267"/>
      <c r="L465" s="73"/>
      <c r="M465" s="268" t="s">
        <v>1</v>
      </c>
      <c r="N465" s="233" t="s">
        <v>43</v>
      </c>
      <c r="P465" s="269">
        <f t="shared" si="116"/>
        <v>0</v>
      </c>
      <c r="Q465" s="269">
        <v>0</v>
      </c>
      <c r="R465" s="269">
        <f t="shared" si="117"/>
        <v>0</v>
      </c>
      <c r="S465" s="269">
        <v>0</v>
      </c>
      <c r="T465" s="270">
        <f t="shared" si="118"/>
        <v>0</v>
      </c>
      <c r="AR465" s="271" t="s">
        <v>1003</v>
      </c>
      <c r="AT465" s="271" t="s">
        <v>368</v>
      </c>
      <c r="AU465" s="271" t="s">
        <v>84</v>
      </c>
      <c r="AY465" s="53" t="s">
        <v>366</v>
      </c>
      <c r="BE465" s="179">
        <f t="shared" si="119"/>
        <v>0</v>
      </c>
      <c r="BF465" s="179">
        <f t="shared" si="120"/>
        <v>0</v>
      </c>
      <c r="BG465" s="179">
        <f t="shared" si="121"/>
        <v>0</v>
      </c>
      <c r="BH465" s="179">
        <f t="shared" si="122"/>
        <v>0</v>
      </c>
      <c r="BI465" s="179">
        <f t="shared" si="123"/>
        <v>0</v>
      </c>
      <c r="BJ465" s="53" t="s">
        <v>90</v>
      </c>
      <c r="BK465" s="179">
        <f t="shared" si="124"/>
        <v>0</v>
      </c>
      <c r="BL465" s="53" t="s">
        <v>1003</v>
      </c>
      <c r="BM465" s="271" t="s">
        <v>5790</v>
      </c>
    </row>
    <row r="466" spans="2:65" s="74" customFormat="1" ht="33" customHeight="1">
      <c r="B466" s="73"/>
      <c r="C466" s="300" t="s">
        <v>3698</v>
      </c>
      <c r="D466" s="300" t="s">
        <v>621</v>
      </c>
      <c r="E466" s="301" t="s">
        <v>9073</v>
      </c>
      <c r="F466" s="302" t="s">
        <v>9072</v>
      </c>
      <c r="G466" s="303" t="s">
        <v>2780</v>
      </c>
      <c r="H466" s="304">
        <v>300</v>
      </c>
      <c r="I466" s="305"/>
      <c r="J466" s="306">
        <f t="shared" si="115"/>
        <v>0</v>
      </c>
      <c r="K466" s="307"/>
      <c r="L466" s="308"/>
      <c r="M466" s="309" t="s">
        <v>1</v>
      </c>
      <c r="N466" s="310" t="s">
        <v>43</v>
      </c>
      <c r="P466" s="269">
        <f t="shared" si="116"/>
        <v>0</v>
      </c>
      <c r="Q466" s="269">
        <v>0</v>
      </c>
      <c r="R466" s="269">
        <f t="shared" si="117"/>
        <v>0</v>
      </c>
      <c r="S466" s="269">
        <v>0</v>
      </c>
      <c r="T466" s="270">
        <f t="shared" si="118"/>
        <v>0</v>
      </c>
      <c r="AR466" s="271" t="s">
        <v>3401</v>
      </c>
      <c r="AT466" s="271" t="s">
        <v>621</v>
      </c>
      <c r="AU466" s="271" t="s">
        <v>84</v>
      </c>
      <c r="AY466" s="53" t="s">
        <v>366</v>
      </c>
      <c r="BE466" s="179">
        <f t="shared" si="119"/>
        <v>0</v>
      </c>
      <c r="BF466" s="179">
        <f t="shared" si="120"/>
        <v>0</v>
      </c>
      <c r="BG466" s="179">
        <f t="shared" si="121"/>
        <v>0</v>
      </c>
      <c r="BH466" s="179">
        <f t="shared" si="122"/>
        <v>0</v>
      </c>
      <c r="BI466" s="179">
        <f t="shared" si="123"/>
        <v>0</v>
      </c>
      <c r="BJ466" s="53" t="s">
        <v>90</v>
      </c>
      <c r="BK466" s="179">
        <f t="shared" si="124"/>
        <v>0</v>
      </c>
      <c r="BL466" s="53" t="s">
        <v>1003</v>
      </c>
      <c r="BM466" s="271" t="s">
        <v>5799</v>
      </c>
    </row>
    <row r="467" spans="2:65" s="74" customFormat="1" ht="16.5" customHeight="1">
      <c r="B467" s="73"/>
      <c r="C467" s="260" t="s">
        <v>3702</v>
      </c>
      <c r="D467" s="260" t="s">
        <v>368</v>
      </c>
      <c r="E467" s="261" t="s">
        <v>9074</v>
      </c>
      <c r="F467" s="262" t="s">
        <v>9075</v>
      </c>
      <c r="G467" s="263" t="s">
        <v>630</v>
      </c>
      <c r="H467" s="264">
        <v>678</v>
      </c>
      <c r="I467" s="265"/>
      <c r="J467" s="266">
        <f t="shared" si="115"/>
        <v>0</v>
      </c>
      <c r="K467" s="267"/>
      <c r="L467" s="73"/>
      <c r="M467" s="268" t="s">
        <v>1</v>
      </c>
      <c r="N467" s="233" t="s">
        <v>43</v>
      </c>
      <c r="P467" s="269">
        <f t="shared" si="116"/>
        <v>0</v>
      </c>
      <c r="Q467" s="269">
        <v>0</v>
      </c>
      <c r="R467" s="269">
        <f t="shared" si="117"/>
        <v>0</v>
      </c>
      <c r="S467" s="269">
        <v>0</v>
      </c>
      <c r="T467" s="270">
        <f t="shared" si="118"/>
        <v>0</v>
      </c>
      <c r="AR467" s="271" t="s">
        <v>1003</v>
      </c>
      <c r="AT467" s="271" t="s">
        <v>368</v>
      </c>
      <c r="AU467" s="271" t="s">
        <v>84</v>
      </c>
      <c r="AY467" s="53" t="s">
        <v>366</v>
      </c>
      <c r="BE467" s="179">
        <f t="shared" si="119"/>
        <v>0</v>
      </c>
      <c r="BF467" s="179">
        <f t="shared" si="120"/>
        <v>0</v>
      </c>
      <c r="BG467" s="179">
        <f t="shared" si="121"/>
        <v>0</v>
      </c>
      <c r="BH467" s="179">
        <f t="shared" si="122"/>
        <v>0</v>
      </c>
      <c r="BI467" s="179">
        <f t="shared" si="123"/>
        <v>0</v>
      </c>
      <c r="BJ467" s="53" t="s">
        <v>90</v>
      </c>
      <c r="BK467" s="179">
        <f t="shared" si="124"/>
        <v>0</v>
      </c>
      <c r="BL467" s="53" t="s">
        <v>1003</v>
      </c>
      <c r="BM467" s="271" t="s">
        <v>5809</v>
      </c>
    </row>
    <row r="468" spans="2:65" s="74" customFormat="1" ht="16.5" customHeight="1">
      <c r="B468" s="73"/>
      <c r="C468" s="260" t="s">
        <v>3708</v>
      </c>
      <c r="D468" s="260" t="s">
        <v>368</v>
      </c>
      <c r="E468" s="261" t="s">
        <v>9076</v>
      </c>
      <c r="F468" s="262" t="s">
        <v>9077</v>
      </c>
      <c r="G468" s="263" t="s">
        <v>630</v>
      </c>
      <c r="H468" s="264">
        <v>96</v>
      </c>
      <c r="I468" s="265"/>
      <c r="J468" s="266">
        <f t="shared" si="115"/>
        <v>0</v>
      </c>
      <c r="K468" s="267"/>
      <c r="L468" s="73"/>
      <c r="M468" s="268" t="s">
        <v>1</v>
      </c>
      <c r="N468" s="233" t="s">
        <v>43</v>
      </c>
      <c r="P468" s="269">
        <f t="shared" si="116"/>
        <v>0</v>
      </c>
      <c r="Q468" s="269">
        <v>0</v>
      </c>
      <c r="R468" s="269">
        <f t="shared" si="117"/>
        <v>0</v>
      </c>
      <c r="S468" s="269">
        <v>0</v>
      </c>
      <c r="T468" s="270">
        <f t="shared" si="118"/>
        <v>0</v>
      </c>
      <c r="AR468" s="271" t="s">
        <v>1003</v>
      </c>
      <c r="AT468" s="271" t="s">
        <v>368</v>
      </c>
      <c r="AU468" s="271" t="s">
        <v>84</v>
      </c>
      <c r="AY468" s="53" t="s">
        <v>366</v>
      </c>
      <c r="BE468" s="179">
        <f t="shared" si="119"/>
        <v>0</v>
      </c>
      <c r="BF468" s="179">
        <f t="shared" si="120"/>
        <v>0</v>
      </c>
      <c r="BG468" s="179">
        <f t="shared" si="121"/>
        <v>0</v>
      </c>
      <c r="BH468" s="179">
        <f t="shared" si="122"/>
        <v>0</v>
      </c>
      <c r="BI468" s="179">
        <f t="shared" si="123"/>
        <v>0</v>
      </c>
      <c r="BJ468" s="53" t="s">
        <v>90</v>
      </c>
      <c r="BK468" s="179">
        <f t="shared" si="124"/>
        <v>0</v>
      </c>
      <c r="BL468" s="53" t="s">
        <v>1003</v>
      </c>
      <c r="BM468" s="271" t="s">
        <v>5829</v>
      </c>
    </row>
    <row r="469" spans="2:65" s="74" customFormat="1" ht="16.5" customHeight="1">
      <c r="B469" s="73"/>
      <c r="C469" s="260" t="s">
        <v>3712</v>
      </c>
      <c r="D469" s="260" t="s">
        <v>368</v>
      </c>
      <c r="E469" s="261" t="s">
        <v>9078</v>
      </c>
      <c r="F469" s="262" t="s">
        <v>9079</v>
      </c>
      <c r="G469" s="263" t="s">
        <v>630</v>
      </c>
      <c r="H469" s="264">
        <v>5500</v>
      </c>
      <c r="I469" s="265"/>
      <c r="J469" s="266">
        <f t="shared" si="115"/>
        <v>0</v>
      </c>
      <c r="K469" s="267"/>
      <c r="L469" s="73"/>
      <c r="M469" s="268" t="s">
        <v>1</v>
      </c>
      <c r="N469" s="233" t="s">
        <v>43</v>
      </c>
      <c r="P469" s="269">
        <f t="shared" si="116"/>
        <v>0</v>
      </c>
      <c r="Q469" s="269">
        <v>0</v>
      </c>
      <c r="R469" s="269">
        <f t="shared" si="117"/>
        <v>0</v>
      </c>
      <c r="S469" s="269">
        <v>0</v>
      </c>
      <c r="T469" s="270">
        <f t="shared" si="118"/>
        <v>0</v>
      </c>
      <c r="AR469" s="271" t="s">
        <v>1003</v>
      </c>
      <c r="AT469" s="271" t="s">
        <v>368</v>
      </c>
      <c r="AU469" s="271" t="s">
        <v>84</v>
      </c>
      <c r="AY469" s="53" t="s">
        <v>366</v>
      </c>
      <c r="BE469" s="179">
        <f t="shared" si="119"/>
        <v>0</v>
      </c>
      <c r="BF469" s="179">
        <f t="shared" si="120"/>
        <v>0</v>
      </c>
      <c r="BG469" s="179">
        <f t="shared" si="121"/>
        <v>0</v>
      </c>
      <c r="BH469" s="179">
        <f t="shared" si="122"/>
        <v>0</v>
      </c>
      <c r="BI469" s="179">
        <f t="shared" si="123"/>
        <v>0</v>
      </c>
      <c r="BJ469" s="53" t="s">
        <v>90</v>
      </c>
      <c r="BK469" s="179">
        <f t="shared" si="124"/>
        <v>0</v>
      </c>
      <c r="BL469" s="53" t="s">
        <v>1003</v>
      </c>
      <c r="BM469" s="271" t="s">
        <v>5849</v>
      </c>
    </row>
    <row r="470" spans="2:65" s="74" customFormat="1" ht="16.5" customHeight="1">
      <c r="B470" s="73"/>
      <c r="C470" s="300" t="s">
        <v>3717</v>
      </c>
      <c r="D470" s="300" t="s">
        <v>621</v>
      </c>
      <c r="E470" s="301" t="s">
        <v>9080</v>
      </c>
      <c r="F470" s="302" t="s">
        <v>9079</v>
      </c>
      <c r="G470" s="303" t="s">
        <v>630</v>
      </c>
      <c r="H470" s="304">
        <v>5500</v>
      </c>
      <c r="I470" s="305"/>
      <c r="J470" s="306">
        <f t="shared" si="115"/>
        <v>0</v>
      </c>
      <c r="K470" s="307"/>
      <c r="L470" s="308"/>
      <c r="M470" s="309" t="s">
        <v>1</v>
      </c>
      <c r="N470" s="310" t="s">
        <v>43</v>
      </c>
      <c r="P470" s="269">
        <f t="shared" si="116"/>
        <v>0</v>
      </c>
      <c r="Q470" s="269">
        <v>0</v>
      </c>
      <c r="R470" s="269">
        <f t="shared" si="117"/>
        <v>0</v>
      </c>
      <c r="S470" s="269">
        <v>0</v>
      </c>
      <c r="T470" s="270">
        <f t="shared" si="118"/>
        <v>0</v>
      </c>
      <c r="AR470" s="271" t="s">
        <v>3401</v>
      </c>
      <c r="AT470" s="271" t="s">
        <v>621</v>
      </c>
      <c r="AU470" s="271" t="s">
        <v>84</v>
      </c>
      <c r="AY470" s="53" t="s">
        <v>366</v>
      </c>
      <c r="BE470" s="179">
        <f t="shared" si="119"/>
        <v>0</v>
      </c>
      <c r="BF470" s="179">
        <f t="shared" si="120"/>
        <v>0</v>
      </c>
      <c r="BG470" s="179">
        <f t="shared" si="121"/>
        <v>0</v>
      </c>
      <c r="BH470" s="179">
        <f t="shared" si="122"/>
        <v>0</v>
      </c>
      <c r="BI470" s="179">
        <f t="shared" si="123"/>
        <v>0</v>
      </c>
      <c r="BJ470" s="53" t="s">
        <v>90</v>
      </c>
      <c r="BK470" s="179">
        <f t="shared" si="124"/>
        <v>0</v>
      </c>
      <c r="BL470" s="53" t="s">
        <v>1003</v>
      </c>
      <c r="BM470" s="271" t="s">
        <v>5859</v>
      </c>
    </row>
    <row r="471" spans="2:65" s="74" customFormat="1" ht="24.2" customHeight="1">
      <c r="B471" s="73"/>
      <c r="C471" s="260" t="s">
        <v>3727</v>
      </c>
      <c r="D471" s="260" t="s">
        <v>368</v>
      </c>
      <c r="E471" s="261" t="s">
        <v>9081</v>
      </c>
      <c r="F471" s="262" t="s">
        <v>9082</v>
      </c>
      <c r="G471" s="263" t="s">
        <v>630</v>
      </c>
      <c r="H471" s="264">
        <v>1</v>
      </c>
      <c r="I471" s="265"/>
      <c r="J471" s="266">
        <f t="shared" si="115"/>
        <v>0</v>
      </c>
      <c r="K471" s="267"/>
      <c r="L471" s="73"/>
      <c r="M471" s="268" t="s">
        <v>1</v>
      </c>
      <c r="N471" s="233" t="s">
        <v>43</v>
      </c>
      <c r="P471" s="269">
        <f t="shared" si="116"/>
        <v>0</v>
      </c>
      <c r="Q471" s="269">
        <v>0</v>
      </c>
      <c r="R471" s="269">
        <f t="shared" si="117"/>
        <v>0</v>
      </c>
      <c r="S471" s="269">
        <v>0</v>
      </c>
      <c r="T471" s="270">
        <f t="shared" si="118"/>
        <v>0</v>
      </c>
      <c r="AR471" s="271" t="s">
        <v>1003</v>
      </c>
      <c r="AT471" s="271" t="s">
        <v>368</v>
      </c>
      <c r="AU471" s="271" t="s">
        <v>84</v>
      </c>
      <c r="AY471" s="53" t="s">
        <v>366</v>
      </c>
      <c r="BE471" s="179">
        <f t="shared" si="119"/>
        <v>0</v>
      </c>
      <c r="BF471" s="179">
        <f t="shared" si="120"/>
        <v>0</v>
      </c>
      <c r="BG471" s="179">
        <f t="shared" si="121"/>
        <v>0</v>
      </c>
      <c r="BH471" s="179">
        <f t="shared" si="122"/>
        <v>0</v>
      </c>
      <c r="BI471" s="179">
        <f t="shared" si="123"/>
        <v>0</v>
      </c>
      <c r="BJ471" s="53" t="s">
        <v>90</v>
      </c>
      <c r="BK471" s="179">
        <f t="shared" si="124"/>
        <v>0</v>
      </c>
      <c r="BL471" s="53" t="s">
        <v>1003</v>
      </c>
      <c r="BM471" s="271" t="s">
        <v>5870</v>
      </c>
    </row>
    <row r="472" spans="2:65" s="74" customFormat="1" ht="37.9" customHeight="1">
      <c r="B472" s="73"/>
      <c r="C472" s="260" t="s">
        <v>3732</v>
      </c>
      <c r="D472" s="260" t="s">
        <v>368</v>
      </c>
      <c r="E472" s="261" t="s">
        <v>9083</v>
      </c>
      <c r="F472" s="262" t="s">
        <v>9084</v>
      </c>
      <c r="G472" s="263" t="s">
        <v>630</v>
      </c>
      <c r="H472" s="264">
        <v>1</v>
      </c>
      <c r="I472" s="265"/>
      <c r="J472" s="266">
        <f t="shared" si="115"/>
        <v>0</v>
      </c>
      <c r="K472" s="267"/>
      <c r="L472" s="73"/>
      <c r="M472" s="268" t="s">
        <v>1</v>
      </c>
      <c r="N472" s="233" t="s">
        <v>43</v>
      </c>
      <c r="P472" s="269">
        <f t="shared" si="116"/>
        <v>0</v>
      </c>
      <c r="Q472" s="269">
        <v>0</v>
      </c>
      <c r="R472" s="269">
        <f t="shared" si="117"/>
        <v>0</v>
      </c>
      <c r="S472" s="269">
        <v>0</v>
      </c>
      <c r="T472" s="270">
        <f t="shared" si="118"/>
        <v>0</v>
      </c>
      <c r="AR472" s="271" t="s">
        <v>1003</v>
      </c>
      <c r="AT472" s="271" t="s">
        <v>368</v>
      </c>
      <c r="AU472" s="271" t="s">
        <v>84</v>
      </c>
      <c r="AY472" s="53" t="s">
        <v>366</v>
      </c>
      <c r="BE472" s="179">
        <f t="shared" si="119"/>
        <v>0</v>
      </c>
      <c r="BF472" s="179">
        <f t="shared" si="120"/>
        <v>0</v>
      </c>
      <c r="BG472" s="179">
        <f t="shared" si="121"/>
        <v>0</v>
      </c>
      <c r="BH472" s="179">
        <f t="shared" si="122"/>
        <v>0</v>
      </c>
      <c r="BI472" s="179">
        <f t="shared" si="123"/>
        <v>0</v>
      </c>
      <c r="BJ472" s="53" t="s">
        <v>90</v>
      </c>
      <c r="BK472" s="179">
        <f t="shared" si="124"/>
        <v>0</v>
      </c>
      <c r="BL472" s="53" t="s">
        <v>1003</v>
      </c>
      <c r="BM472" s="271" t="s">
        <v>5891</v>
      </c>
    </row>
    <row r="473" spans="2:65" s="74" customFormat="1" ht="16.5" customHeight="1">
      <c r="B473" s="73"/>
      <c r="C473" s="260" t="s">
        <v>3740</v>
      </c>
      <c r="D473" s="260" t="s">
        <v>368</v>
      </c>
      <c r="E473" s="261" t="s">
        <v>9085</v>
      </c>
      <c r="F473" s="262" t="s">
        <v>9086</v>
      </c>
      <c r="G473" s="263" t="s">
        <v>630</v>
      </c>
      <c r="H473" s="264">
        <v>1</v>
      </c>
      <c r="I473" s="265"/>
      <c r="J473" s="266">
        <f t="shared" si="115"/>
        <v>0</v>
      </c>
      <c r="K473" s="267"/>
      <c r="L473" s="73"/>
      <c r="M473" s="268" t="s">
        <v>1</v>
      </c>
      <c r="N473" s="233" t="s">
        <v>43</v>
      </c>
      <c r="P473" s="269">
        <f t="shared" si="116"/>
        <v>0</v>
      </c>
      <c r="Q473" s="269">
        <v>0</v>
      </c>
      <c r="R473" s="269">
        <f t="shared" si="117"/>
        <v>0</v>
      </c>
      <c r="S473" s="269">
        <v>0</v>
      </c>
      <c r="T473" s="270">
        <f t="shared" si="118"/>
        <v>0</v>
      </c>
      <c r="AR473" s="271" t="s">
        <v>1003</v>
      </c>
      <c r="AT473" s="271" t="s">
        <v>368</v>
      </c>
      <c r="AU473" s="271" t="s">
        <v>84</v>
      </c>
      <c r="AY473" s="53" t="s">
        <v>366</v>
      </c>
      <c r="BE473" s="179">
        <f t="shared" si="119"/>
        <v>0</v>
      </c>
      <c r="BF473" s="179">
        <f t="shared" si="120"/>
        <v>0</v>
      </c>
      <c r="BG473" s="179">
        <f t="shared" si="121"/>
        <v>0</v>
      </c>
      <c r="BH473" s="179">
        <f t="shared" si="122"/>
        <v>0</v>
      </c>
      <c r="BI473" s="179">
        <f t="shared" si="123"/>
        <v>0</v>
      </c>
      <c r="BJ473" s="53" t="s">
        <v>90</v>
      </c>
      <c r="BK473" s="179">
        <f t="shared" si="124"/>
        <v>0</v>
      </c>
      <c r="BL473" s="53" t="s">
        <v>1003</v>
      </c>
      <c r="BM473" s="271" t="s">
        <v>5909</v>
      </c>
    </row>
    <row r="474" spans="2:65" s="74" customFormat="1" ht="16.5" customHeight="1">
      <c r="B474" s="73"/>
      <c r="C474" s="260" t="s">
        <v>3752</v>
      </c>
      <c r="D474" s="260" t="s">
        <v>368</v>
      </c>
      <c r="E474" s="261" t="s">
        <v>9087</v>
      </c>
      <c r="F474" s="262" t="s">
        <v>9088</v>
      </c>
      <c r="G474" s="263" t="s">
        <v>630</v>
      </c>
      <c r="H474" s="264">
        <v>1</v>
      </c>
      <c r="I474" s="265"/>
      <c r="J474" s="266">
        <f t="shared" si="115"/>
        <v>0</v>
      </c>
      <c r="K474" s="267"/>
      <c r="L474" s="73"/>
      <c r="M474" s="268" t="s">
        <v>1</v>
      </c>
      <c r="N474" s="233" t="s">
        <v>43</v>
      </c>
      <c r="P474" s="269">
        <f t="shared" si="116"/>
        <v>0</v>
      </c>
      <c r="Q474" s="269">
        <v>0</v>
      </c>
      <c r="R474" s="269">
        <f t="shared" si="117"/>
        <v>0</v>
      </c>
      <c r="S474" s="269">
        <v>0</v>
      </c>
      <c r="T474" s="270">
        <f t="shared" si="118"/>
        <v>0</v>
      </c>
      <c r="AR474" s="271" t="s">
        <v>1003</v>
      </c>
      <c r="AT474" s="271" t="s">
        <v>368</v>
      </c>
      <c r="AU474" s="271" t="s">
        <v>84</v>
      </c>
      <c r="AY474" s="53" t="s">
        <v>366</v>
      </c>
      <c r="BE474" s="179">
        <f t="shared" si="119"/>
        <v>0</v>
      </c>
      <c r="BF474" s="179">
        <f t="shared" si="120"/>
        <v>0</v>
      </c>
      <c r="BG474" s="179">
        <f t="shared" si="121"/>
        <v>0</v>
      </c>
      <c r="BH474" s="179">
        <f t="shared" si="122"/>
        <v>0</v>
      </c>
      <c r="BI474" s="179">
        <f t="shared" si="123"/>
        <v>0</v>
      </c>
      <c r="BJ474" s="53" t="s">
        <v>90</v>
      </c>
      <c r="BK474" s="179">
        <f t="shared" si="124"/>
        <v>0</v>
      </c>
      <c r="BL474" s="53" t="s">
        <v>1003</v>
      </c>
      <c r="BM474" s="271" t="s">
        <v>5929</v>
      </c>
    </row>
    <row r="475" spans="2:65" s="74" customFormat="1" ht="16.5" customHeight="1">
      <c r="B475" s="73"/>
      <c r="C475" s="260" t="s">
        <v>3764</v>
      </c>
      <c r="D475" s="260" t="s">
        <v>368</v>
      </c>
      <c r="E475" s="261" t="s">
        <v>9089</v>
      </c>
      <c r="F475" s="262" t="s">
        <v>9090</v>
      </c>
      <c r="G475" s="263" t="s">
        <v>630</v>
      </c>
      <c r="H475" s="264">
        <v>1</v>
      </c>
      <c r="I475" s="265"/>
      <c r="J475" s="266">
        <f t="shared" si="115"/>
        <v>0</v>
      </c>
      <c r="K475" s="267"/>
      <c r="L475" s="73"/>
      <c r="M475" s="268" t="s">
        <v>1</v>
      </c>
      <c r="N475" s="233" t="s">
        <v>43</v>
      </c>
      <c r="P475" s="269">
        <f t="shared" si="116"/>
        <v>0</v>
      </c>
      <c r="Q475" s="269">
        <v>0</v>
      </c>
      <c r="R475" s="269">
        <f t="shared" si="117"/>
        <v>0</v>
      </c>
      <c r="S475" s="269">
        <v>0</v>
      </c>
      <c r="T475" s="270">
        <f t="shared" si="118"/>
        <v>0</v>
      </c>
      <c r="AR475" s="271" t="s">
        <v>1003</v>
      </c>
      <c r="AT475" s="271" t="s">
        <v>368</v>
      </c>
      <c r="AU475" s="271" t="s">
        <v>84</v>
      </c>
      <c r="AY475" s="53" t="s">
        <v>366</v>
      </c>
      <c r="BE475" s="179">
        <f t="shared" si="119"/>
        <v>0</v>
      </c>
      <c r="BF475" s="179">
        <f t="shared" si="120"/>
        <v>0</v>
      </c>
      <c r="BG475" s="179">
        <f t="shared" si="121"/>
        <v>0</v>
      </c>
      <c r="BH475" s="179">
        <f t="shared" si="122"/>
        <v>0</v>
      </c>
      <c r="BI475" s="179">
        <f t="shared" si="123"/>
        <v>0</v>
      </c>
      <c r="BJ475" s="53" t="s">
        <v>90</v>
      </c>
      <c r="BK475" s="179">
        <f t="shared" si="124"/>
        <v>0</v>
      </c>
      <c r="BL475" s="53" t="s">
        <v>1003</v>
      </c>
      <c r="BM475" s="271" t="s">
        <v>5948</v>
      </c>
    </row>
    <row r="476" spans="2:65" s="74" customFormat="1" ht="16.5" customHeight="1">
      <c r="B476" s="73"/>
      <c r="C476" s="300" t="s">
        <v>3775</v>
      </c>
      <c r="D476" s="300" t="s">
        <v>621</v>
      </c>
      <c r="E476" s="301" t="s">
        <v>9091</v>
      </c>
      <c r="F476" s="302" t="s">
        <v>9090</v>
      </c>
      <c r="G476" s="303" t="s">
        <v>630</v>
      </c>
      <c r="H476" s="304">
        <v>1</v>
      </c>
      <c r="I476" s="305"/>
      <c r="J476" s="306">
        <f t="shared" si="115"/>
        <v>0</v>
      </c>
      <c r="K476" s="307"/>
      <c r="L476" s="308"/>
      <c r="M476" s="309" t="s">
        <v>1</v>
      </c>
      <c r="N476" s="310" t="s">
        <v>43</v>
      </c>
      <c r="P476" s="269">
        <f t="shared" si="116"/>
        <v>0</v>
      </c>
      <c r="Q476" s="269">
        <v>0</v>
      </c>
      <c r="R476" s="269">
        <f t="shared" si="117"/>
        <v>0</v>
      </c>
      <c r="S476" s="269">
        <v>0</v>
      </c>
      <c r="T476" s="270">
        <f t="shared" si="118"/>
        <v>0</v>
      </c>
      <c r="AR476" s="271" t="s">
        <v>3401</v>
      </c>
      <c r="AT476" s="271" t="s">
        <v>621</v>
      </c>
      <c r="AU476" s="271" t="s">
        <v>84</v>
      </c>
      <c r="AY476" s="53" t="s">
        <v>366</v>
      </c>
      <c r="BE476" s="179">
        <f t="shared" si="119"/>
        <v>0</v>
      </c>
      <c r="BF476" s="179">
        <f t="shared" si="120"/>
        <v>0</v>
      </c>
      <c r="BG476" s="179">
        <f t="shared" si="121"/>
        <v>0</v>
      </c>
      <c r="BH476" s="179">
        <f t="shared" si="122"/>
        <v>0</v>
      </c>
      <c r="BI476" s="179">
        <f t="shared" si="123"/>
        <v>0</v>
      </c>
      <c r="BJ476" s="53" t="s">
        <v>90</v>
      </c>
      <c r="BK476" s="179">
        <f t="shared" si="124"/>
        <v>0</v>
      </c>
      <c r="BL476" s="53" t="s">
        <v>1003</v>
      </c>
      <c r="BM476" s="271" t="s">
        <v>5959</v>
      </c>
    </row>
    <row r="477" spans="2:65" s="74" customFormat="1" ht="16.5" customHeight="1">
      <c r="B477" s="73"/>
      <c r="C477" s="260" t="s">
        <v>3780</v>
      </c>
      <c r="D477" s="260" t="s">
        <v>368</v>
      </c>
      <c r="E477" s="261" t="s">
        <v>9092</v>
      </c>
      <c r="F477" s="262" t="s">
        <v>9093</v>
      </c>
      <c r="G477" s="263" t="s">
        <v>630</v>
      </c>
      <c r="H477" s="264">
        <v>1</v>
      </c>
      <c r="I477" s="265"/>
      <c r="J477" s="266">
        <f t="shared" si="115"/>
        <v>0</v>
      </c>
      <c r="K477" s="267"/>
      <c r="L477" s="73"/>
      <c r="M477" s="321" t="s">
        <v>1</v>
      </c>
      <c r="N477" s="322" t="s">
        <v>43</v>
      </c>
      <c r="O477" s="323"/>
      <c r="P477" s="324">
        <f t="shared" si="116"/>
        <v>0</v>
      </c>
      <c r="Q477" s="324">
        <v>0</v>
      </c>
      <c r="R477" s="324">
        <f t="shared" si="117"/>
        <v>0</v>
      </c>
      <c r="S477" s="324">
        <v>0</v>
      </c>
      <c r="T477" s="325">
        <f t="shared" si="118"/>
        <v>0</v>
      </c>
      <c r="AR477" s="271" t="s">
        <v>1003</v>
      </c>
      <c r="AT477" s="271" t="s">
        <v>368</v>
      </c>
      <c r="AU477" s="271" t="s">
        <v>84</v>
      </c>
      <c r="AY477" s="53" t="s">
        <v>366</v>
      </c>
      <c r="BE477" s="179">
        <f t="shared" si="119"/>
        <v>0</v>
      </c>
      <c r="BF477" s="179">
        <f t="shared" si="120"/>
        <v>0</v>
      </c>
      <c r="BG477" s="179">
        <f t="shared" si="121"/>
        <v>0</v>
      </c>
      <c r="BH477" s="179">
        <f t="shared" si="122"/>
        <v>0</v>
      </c>
      <c r="BI477" s="179">
        <f t="shared" si="123"/>
        <v>0</v>
      </c>
      <c r="BJ477" s="53" t="s">
        <v>90</v>
      </c>
      <c r="BK477" s="179">
        <f t="shared" si="124"/>
        <v>0</v>
      </c>
      <c r="BL477" s="53" t="s">
        <v>1003</v>
      </c>
      <c r="BM477" s="271" t="s">
        <v>5982</v>
      </c>
    </row>
    <row r="478" spans="2:65" s="74" customFormat="1" ht="6.95" customHeight="1">
      <c r="B478" s="103"/>
      <c r="C478" s="104"/>
      <c r="D478" s="104"/>
      <c r="E478" s="104"/>
      <c r="F478" s="104"/>
      <c r="G478" s="104"/>
      <c r="H478" s="104"/>
      <c r="I478" s="104"/>
      <c r="J478" s="104"/>
      <c r="K478" s="104"/>
      <c r="L478" s="73"/>
    </row>
  </sheetData>
  <sheetProtection algorithmName="SHA-512" hashValue="awPTTSzXTeyUKRudAZPVh/v2ooVFWo+QoiJxvKEMg1yceGWFsRPws0dU5Yv92j2UO7iKBp8l2dooAB9ElC3WZQ==" saltValue="mAAJhK33Tb3MQKPVFapq8w==" spinCount="100000" sheet="1" objects="1" scenarios="1" selectLockedCells="1"/>
  <autoFilter ref="C135:K477" xr:uid="{00000000-0009-0000-0000-000006000000}"/>
  <mergeCells count="17">
    <mergeCell ref="E9:H9"/>
    <mergeCell ref="E11:H11"/>
    <mergeCell ref="E20:H20"/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B2:BM166"/>
  <sheetViews>
    <sheetView showGridLines="0" topLeftCell="A8" workbookViewId="0">
      <selection activeCell="E20" sqref="E20:H20"/>
    </sheetView>
  </sheetViews>
  <sheetFormatPr defaultRowHeight="11.25"/>
  <cols>
    <col min="1" max="1" width="8.33203125" style="50" customWidth="1"/>
    <col min="2" max="2" width="1.1640625" style="50" customWidth="1"/>
    <col min="3" max="3" width="4.1640625" style="50" customWidth="1"/>
    <col min="4" max="4" width="4.33203125" style="50" customWidth="1"/>
    <col min="5" max="5" width="17.1640625" style="50" customWidth="1"/>
    <col min="6" max="6" width="50.83203125" style="50" customWidth="1"/>
    <col min="7" max="7" width="7.5" style="50" customWidth="1"/>
    <col min="8" max="8" width="14" style="50" customWidth="1"/>
    <col min="9" max="9" width="15.83203125" style="50" customWidth="1"/>
    <col min="10" max="10" width="22.33203125" style="50" customWidth="1"/>
    <col min="11" max="11" width="22.33203125" style="50" hidden="1" customWidth="1"/>
    <col min="12" max="12" width="9.33203125" style="50" customWidth="1"/>
    <col min="13" max="13" width="10.83203125" style="50" hidden="1" customWidth="1"/>
    <col min="14" max="14" width="9.33203125" style="50" hidden="1"/>
    <col min="15" max="20" width="14.1640625" style="50" hidden="1" customWidth="1"/>
    <col min="21" max="21" width="16.33203125" style="50" hidden="1" customWidth="1"/>
    <col min="22" max="22" width="12.33203125" style="50" customWidth="1"/>
    <col min="23" max="23" width="16.33203125" style="50" customWidth="1"/>
    <col min="24" max="24" width="12.33203125" style="50" customWidth="1"/>
    <col min="25" max="25" width="15" style="50" customWidth="1"/>
    <col min="26" max="26" width="11" style="50" customWidth="1"/>
    <col min="27" max="27" width="15" style="50" customWidth="1"/>
    <col min="28" max="28" width="16.33203125" style="50" customWidth="1"/>
    <col min="29" max="29" width="11" style="50" customWidth="1"/>
    <col min="30" max="30" width="15" style="50" customWidth="1"/>
    <col min="31" max="31" width="16.33203125" style="50" customWidth="1"/>
    <col min="32" max="43" width="9.33203125" style="50"/>
    <col min="44" max="65" width="9.33203125" style="50" hidden="1"/>
    <col min="66" max="16384" width="9.33203125" style="50"/>
  </cols>
  <sheetData>
    <row r="2" spans="2:46" ht="36.950000000000003" customHeight="1">
      <c r="L2" s="51" t="s">
        <v>5</v>
      </c>
      <c r="M2" s="52"/>
      <c r="N2" s="52"/>
      <c r="O2" s="52"/>
      <c r="P2" s="52"/>
      <c r="Q2" s="52"/>
      <c r="R2" s="52"/>
      <c r="S2" s="52"/>
      <c r="T2" s="52"/>
      <c r="U2" s="52"/>
      <c r="V2" s="52"/>
      <c r="AT2" s="53" t="s">
        <v>109</v>
      </c>
    </row>
    <row r="3" spans="2:46" ht="6.95" customHeight="1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AT3" s="53" t="s">
        <v>77</v>
      </c>
    </row>
    <row r="4" spans="2:46" ht="24.95" customHeight="1">
      <c r="B4" s="56"/>
      <c r="D4" s="57" t="s">
        <v>152</v>
      </c>
      <c r="L4" s="56"/>
      <c r="M4" s="194" t="s">
        <v>9</v>
      </c>
      <c r="AT4" s="53" t="s">
        <v>3</v>
      </c>
    </row>
    <row r="5" spans="2:46" ht="6.95" customHeight="1">
      <c r="B5" s="56"/>
      <c r="L5" s="56"/>
    </row>
    <row r="6" spans="2:46" ht="12" customHeight="1">
      <c r="B6" s="56"/>
      <c r="D6" s="66" t="s">
        <v>15</v>
      </c>
      <c r="L6" s="56"/>
    </row>
    <row r="7" spans="2:46" ht="39.75" customHeight="1">
      <c r="B7" s="56"/>
      <c r="E7" s="195" t="str">
        <f>'Rekapitulácia stavby'!K6</f>
        <v>REKONŠTRUKCIA OBJEKTU NA VAJANSKÉHO NÁBREŽÍ 10, BRATISLAVA, ADAPTÁCIA OBJEKTU PRE POTREBY VÝUČBY UK</v>
      </c>
      <c r="F7" s="196"/>
      <c r="G7" s="196"/>
      <c r="H7" s="196"/>
      <c r="L7" s="56"/>
    </row>
    <row r="8" spans="2:46" ht="12" customHeight="1">
      <c r="B8" s="56"/>
      <c r="D8" s="66" t="s">
        <v>161</v>
      </c>
      <c r="L8" s="56"/>
    </row>
    <row r="9" spans="2:46" s="74" customFormat="1" ht="16.5" customHeight="1">
      <c r="B9" s="73"/>
      <c r="E9" s="195" t="s">
        <v>164</v>
      </c>
      <c r="F9" s="197"/>
      <c r="G9" s="197"/>
      <c r="H9" s="197"/>
      <c r="L9" s="73"/>
    </row>
    <row r="10" spans="2:46" s="74" customFormat="1" ht="12" customHeight="1">
      <c r="B10" s="73"/>
      <c r="D10" s="66" t="s">
        <v>167</v>
      </c>
      <c r="L10" s="73"/>
    </row>
    <row r="11" spans="2:46" s="74" customFormat="1" ht="16.5" customHeight="1">
      <c r="B11" s="73"/>
      <c r="E11" s="112" t="s">
        <v>9094</v>
      </c>
      <c r="F11" s="197"/>
      <c r="G11" s="197"/>
      <c r="H11" s="197"/>
      <c r="L11" s="73"/>
    </row>
    <row r="12" spans="2:46" s="74" customFormat="1">
      <c r="B12" s="73"/>
      <c r="L12" s="73"/>
    </row>
    <row r="13" spans="2:46" s="74" customFormat="1" ht="12" customHeight="1">
      <c r="B13" s="73"/>
      <c r="D13" s="66" t="s">
        <v>17</v>
      </c>
      <c r="F13" s="67" t="s">
        <v>1</v>
      </c>
      <c r="I13" s="66" t="s">
        <v>18</v>
      </c>
      <c r="J13" s="67" t="s">
        <v>1</v>
      </c>
      <c r="L13" s="73"/>
    </row>
    <row r="14" spans="2:46" s="74" customFormat="1" ht="12" customHeight="1">
      <c r="B14" s="73"/>
      <c r="D14" s="66" t="s">
        <v>19</v>
      </c>
      <c r="F14" s="67" t="s">
        <v>20</v>
      </c>
      <c r="I14" s="66" t="s">
        <v>21</v>
      </c>
      <c r="J14" s="198" t="str">
        <f>'Rekapitulácia stavby'!AN8</f>
        <v>30. 5. 2024</v>
      </c>
      <c r="L14" s="73"/>
    </row>
    <row r="15" spans="2:46" s="74" customFormat="1" ht="10.9" customHeight="1">
      <c r="B15" s="73"/>
      <c r="L15" s="73"/>
    </row>
    <row r="16" spans="2:46" s="74" customFormat="1" ht="12" customHeight="1">
      <c r="B16" s="73"/>
      <c r="D16" s="66" t="s">
        <v>23</v>
      </c>
      <c r="I16" s="66" t="s">
        <v>24</v>
      </c>
      <c r="J16" s="67" t="s">
        <v>1</v>
      </c>
      <c r="L16" s="73"/>
    </row>
    <row r="17" spans="2:12" s="74" customFormat="1" ht="18" customHeight="1">
      <c r="B17" s="73"/>
      <c r="E17" s="67" t="s">
        <v>25</v>
      </c>
      <c r="I17" s="66" t="s">
        <v>26</v>
      </c>
      <c r="J17" s="67" t="s">
        <v>1</v>
      </c>
      <c r="L17" s="73"/>
    </row>
    <row r="18" spans="2:12" s="74" customFormat="1" ht="6.95" customHeight="1">
      <c r="B18" s="73"/>
      <c r="L18" s="73"/>
    </row>
    <row r="19" spans="2:12" s="74" customFormat="1" ht="12" customHeight="1">
      <c r="B19" s="73"/>
      <c r="D19" s="66" t="s">
        <v>27</v>
      </c>
      <c r="I19" s="66" t="s">
        <v>24</v>
      </c>
      <c r="J19" s="11" t="str">
        <f>'Rekapitulácia stavby'!AN13</f>
        <v>Vyplň údaj</v>
      </c>
      <c r="L19" s="73"/>
    </row>
    <row r="20" spans="2:12" s="74" customFormat="1" ht="18" customHeight="1">
      <c r="B20" s="73"/>
      <c r="E20" s="47" t="str">
        <f>'Rekapitulácia stavby'!E14</f>
        <v>Vyplň údaj</v>
      </c>
      <c r="F20" s="320"/>
      <c r="G20" s="320"/>
      <c r="H20" s="320"/>
      <c r="I20" s="66" t="s">
        <v>26</v>
      </c>
      <c r="J20" s="11" t="str">
        <f>'Rekapitulácia stavby'!AN14</f>
        <v>Vyplň údaj</v>
      </c>
      <c r="L20" s="73"/>
    </row>
    <row r="21" spans="2:12" s="74" customFormat="1" ht="6.95" customHeight="1">
      <c r="B21" s="73"/>
      <c r="L21" s="73"/>
    </row>
    <row r="22" spans="2:12" s="74" customFormat="1" ht="12" customHeight="1">
      <c r="B22" s="73"/>
      <c r="D22" s="66" t="s">
        <v>29</v>
      </c>
      <c r="I22" s="66" t="s">
        <v>24</v>
      </c>
      <c r="J22" s="67" t="str">
        <f>IF('Rekapitulácia stavby'!AN16="","",'Rekapitulácia stavby'!AN16)</f>
        <v/>
      </c>
      <c r="L22" s="73"/>
    </row>
    <row r="23" spans="2:12" s="74" customFormat="1" ht="18" customHeight="1">
      <c r="B23" s="73"/>
      <c r="E23" s="67" t="str">
        <f>IF('Rekapitulácia stavby'!E17="","",'Rekapitulácia stavby'!E17)</f>
        <v xml:space="preserve"> </v>
      </c>
      <c r="I23" s="66" t="s">
        <v>26</v>
      </c>
      <c r="J23" s="67" t="str">
        <f>IF('Rekapitulácia stavby'!AN17="","",'Rekapitulácia stavby'!AN17)</f>
        <v/>
      </c>
      <c r="L23" s="73"/>
    </row>
    <row r="24" spans="2:12" s="74" customFormat="1" ht="6.95" customHeight="1">
      <c r="B24" s="73"/>
      <c r="L24" s="73"/>
    </row>
    <row r="25" spans="2:12" s="74" customFormat="1" ht="12" customHeight="1">
      <c r="B25" s="73"/>
      <c r="D25" s="66" t="s">
        <v>32</v>
      </c>
      <c r="I25" s="66" t="s">
        <v>24</v>
      </c>
      <c r="J25" s="67" t="s">
        <v>1</v>
      </c>
      <c r="L25" s="73"/>
    </row>
    <row r="26" spans="2:12" s="74" customFormat="1" ht="18" customHeight="1">
      <c r="B26" s="73"/>
      <c r="E26" s="67" t="s">
        <v>33</v>
      </c>
      <c r="I26" s="66" t="s">
        <v>26</v>
      </c>
      <c r="J26" s="67" t="s">
        <v>1</v>
      </c>
      <c r="L26" s="73"/>
    </row>
    <row r="27" spans="2:12" s="74" customFormat="1" ht="6.95" customHeight="1">
      <c r="B27" s="73"/>
      <c r="L27" s="73"/>
    </row>
    <row r="28" spans="2:12" s="74" customFormat="1" ht="12" customHeight="1">
      <c r="B28" s="73"/>
      <c r="D28" s="66" t="s">
        <v>34</v>
      </c>
      <c r="L28" s="73"/>
    </row>
    <row r="29" spans="2:12" s="201" customFormat="1" ht="16.5" customHeight="1">
      <c r="B29" s="200"/>
      <c r="E29" s="69" t="s">
        <v>1</v>
      </c>
      <c r="F29" s="69"/>
      <c r="G29" s="69"/>
      <c r="H29" s="69"/>
      <c r="L29" s="200"/>
    </row>
    <row r="30" spans="2:12" s="74" customFormat="1" ht="6.95" customHeight="1">
      <c r="B30" s="73"/>
      <c r="L30" s="73"/>
    </row>
    <row r="31" spans="2:12" s="74" customFormat="1" ht="6.95" customHeight="1">
      <c r="B31" s="73"/>
      <c r="D31" s="120"/>
      <c r="E31" s="120"/>
      <c r="F31" s="120"/>
      <c r="G31" s="120"/>
      <c r="H31" s="120"/>
      <c r="I31" s="120"/>
      <c r="J31" s="120"/>
      <c r="K31" s="120"/>
      <c r="L31" s="73"/>
    </row>
    <row r="32" spans="2:12" s="74" customFormat="1" ht="14.45" customHeight="1">
      <c r="B32" s="73"/>
      <c r="D32" s="67" t="s">
        <v>215</v>
      </c>
      <c r="J32" s="203">
        <f>J98</f>
        <v>0</v>
      </c>
      <c r="L32" s="73"/>
    </row>
    <row r="33" spans="2:12" s="74" customFormat="1" ht="14.45" customHeight="1">
      <c r="B33" s="73"/>
      <c r="D33" s="71" t="s">
        <v>141</v>
      </c>
      <c r="J33" s="203">
        <f>J103</f>
        <v>0</v>
      </c>
      <c r="L33" s="73"/>
    </row>
    <row r="34" spans="2:12" s="74" customFormat="1" ht="25.35" customHeight="1">
      <c r="B34" s="73"/>
      <c r="D34" s="204" t="s">
        <v>37</v>
      </c>
      <c r="J34" s="205">
        <f>ROUND(J32 + J33, 2)</f>
        <v>0</v>
      </c>
      <c r="L34" s="73"/>
    </row>
    <row r="35" spans="2:12" s="74" customFormat="1" ht="6.95" customHeight="1">
      <c r="B35" s="73"/>
      <c r="D35" s="120"/>
      <c r="E35" s="120"/>
      <c r="F35" s="120"/>
      <c r="G35" s="120"/>
      <c r="H35" s="120"/>
      <c r="I35" s="120"/>
      <c r="J35" s="120"/>
      <c r="K35" s="120"/>
      <c r="L35" s="73"/>
    </row>
    <row r="36" spans="2:12" s="74" customFormat="1" ht="14.45" customHeight="1">
      <c r="B36" s="73"/>
      <c r="F36" s="206" t="s">
        <v>39</v>
      </c>
      <c r="I36" s="206" t="s">
        <v>38</v>
      </c>
      <c r="J36" s="206" t="s">
        <v>40</v>
      </c>
      <c r="L36" s="73"/>
    </row>
    <row r="37" spans="2:12" s="74" customFormat="1" ht="14.45" customHeight="1">
      <c r="B37" s="73"/>
      <c r="D37" s="207" t="s">
        <v>41</v>
      </c>
      <c r="E37" s="82" t="s">
        <v>42</v>
      </c>
      <c r="F37" s="208">
        <f>ROUND((SUM(BE103:BE110) + SUM(BE132:BE165)),  2)</f>
        <v>0</v>
      </c>
      <c r="G37" s="209"/>
      <c r="H37" s="209"/>
      <c r="I37" s="210">
        <v>0.2</v>
      </c>
      <c r="J37" s="208">
        <f>ROUND(((SUM(BE103:BE110) + SUM(BE132:BE165))*I37),  2)</f>
        <v>0</v>
      </c>
      <c r="L37" s="73"/>
    </row>
    <row r="38" spans="2:12" s="74" customFormat="1" ht="14.45" customHeight="1">
      <c r="B38" s="73"/>
      <c r="E38" s="82" t="s">
        <v>43</v>
      </c>
      <c r="F38" s="208">
        <f>ROUND((SUM(BF103:BF110) + SUM(BF132:BF165)),  2)</f>
        <v>0</v>
      </c>
      <c r="G38" s="209"/>
      <c r="H38" s="209"/>
      <c r="I38" s="210">
        <v>0.2</v>
      </c>
      <c r="J38" s="208">
        <f>ROUND(((SUM(BF103:BF110) + SUM(BF132:BF165))*I38),  2)</f>
        <v>0</v>
      </c>
      <c r="L38" s="73"/>
    </row>
    <row r="39" spans="2:12" s="74" customFormat="1" ht="14.45" hidden="1" customHeight="1">
      <c r="B39" s="73"/>
      <c r="E39" s="66" t="s">
        <v>44</v>
      </c>
      <c r="F39" s="170">
        <f>ROUND((SUM(BG103:BG110) + SUM(BG132:BG165)),  2)</f>
        <v>0</v>
      </c>
      <c r="I39" s="211">
        <v>0.2</v>
      </c>
      <c r="J39" s="170">
        <f>0</f>
        <v>0</v>
      </c>
      <c r="L39" s="73"/>
    </row>
    <row r="40" spans="2:12" s="74" customFormat="1" ht="14.45" hidden="1" customHeight="1">
      <c r="B40" s="73"/>
      <c r="E40" s="66" t="s">
        <v>45</v>
      </c>
      <c r="F40" s="170">
        <f>ROUND((SUM(BH103:BH110) + SUM(BH132:BH165)),  2)</f>
        <v>0</v>
      </c>
      <c r="I40" s="211">
        <v>0.2</v>
      </c>
      <c r="J40" s="170">
        <f>0</f>
        <v>0</v>
      </c>
      <c r="L40" s="73"/>
    </row>
    <row r="41" spans="2:12" s="74" customFormat="1" ht="14.45" hidden="1" customHeight="1">
      <c r="B41" s="73"/>
      <c r="E41" s="82" t="s">
        <v>46</v>
      </c>
      <c r="F41" s="208">
        <f>ROUND((SUM(BI103:BI110) + SUM(BI132:BI165)),  2)</f>
        <v>0</v>
      </c>
      <c r="G41" s="209"/>
      <c r="H41" s="209"/>
      <c r="I41" s="210">
        <v>0</v>
      </c>
      <c r="J41" s="208">
        <f>0</f>
        <v>0</v>
      </c>
      <c r="L41" s="73"/>
    </row>
    <row r="42" spans="2:12" s="74" customFormat="1" ht="6.95" customHeight="1">
      <c r="B42" s="73"/>
      <c r="L42" s="73"/>
    </row>
    <row r="43" spans="2:12" s="74" customFormat="1" ht="25.35" customHeight="1">
      <c r="B43" s="73"/>
      <c r="C43" s="182"/>
      <c r="D43" s="212" t="s">
        <v>47</v>
      </c>
      <c r="E43" s="127"/>
      <c r="F43" s="127"/>
      <c r="G43" s="213" t="s">
        <v>48</v>
      </c>
      <c r="H43" s="214" t="s">
        <v>49</v>
      </c>
      <c r="I43" s="127"/>
      <c r="J43" s="215">
        <f>SUM(J34:J41)</f>
        <v>0</v>
      </c>
      <c r="K43" s="216"/>
      <c r="L43" s="73"/>
    </row>
    <row r="44" spans="2:12" s="74" customFormat="1" ht="14.45" customHeight="1">
      <c r="B44" s="73"/>
      <c r="L44" s="73"/>
    </row>
    <row r="45" spans="2:12" ht="14.45" customHeight="1">
      <c r="B45" s="56"/>
      <c r="L45" s="56"/>
    </row>
    <row r="46" spans="2:12" ht="14.45" customHeight="1">
      <c r="B46" s="56"/>
      <c r="L46" s="56"/>
    </row>
    <row r="47" spans="2:12" ht="14.45" customHeight="1">
      <c r="B47" s="56"/>
      <c r="L47" s="56"/>
    </row>
    <row r="48" spans="2:12" ht="14.45" customHeight="1">
      <c r="B48" s="56"/>
      <c r="L48" s="56"/>
    </row>
    <row r="49" spans="2:12" ht="14.45" customHeight="1">
      <c r="B49" s="56"/>
      <c r="L49" s="56"/>
    </row>
    <row r="50" spans="2:12" s="74" customFormat="1" ht="14.45" customHeight="1">
      <c r="B50" s="73"/>
      <c r="D50" s="100" t="s">
        <v>50</v>
      </c>
      <c r="E50" s="101"/>
      <c r="F50" s="101"/>
      <c r="G50" s="100" t="s">
        <v>51</v>
      </c>
      <c r="H50" s="101"/>
      <c r="I50" s="101"/>
      <c r="J50" s="101"/>
      <c r="K50" s="101"/>
      <c r="L50" s="73"/>
    </row>
    <row r="51" spans="2:12">
      <c r="B51" s="56"/>
      <c r="L51" s="56"/>
    </row>
    <row r="52" spans="2:12">
      <c r="B52" s="56"/>
      <c r="L52" s="56"/>
    </row>
    <row r="53" spans="2:12">
      <c r="B53" s="56"/>
      <c r="L53" s="56"/>
    </row>
    <row r="54" spans="2:12">
      <c r="B54" s="56"/>
      <c r="L54" s="56"/>
    </row>
    <row r="55" spans="2:12">
      <c r="B55" s="56"/>
      <c r="L55" s="56"/>
    </row>
    <row r="56" spans="2:12">
      <c r="B56" s="56"/>
      <c r="L56" s="56"/>
    </row>
    <row r="57" spans="2:12">
      <c r="B57" s="56"/>
      <c r="L57" s="56"/>
    </row>
    <row r="58" spans="2:12">
      <c r="B58" s="56"/>
      <c r="L58" s="56"/>
    </row>
    <row r="59" spans="2:12">
      <c r="B59" s="56"/>
      <c r="L59" s="56"/>
    </row>
    <row r="60" spans="2:12">
      <c r="B60" s="56"/>
      <c r="L60" s="56"/>
    </row>
    <row r="61" spans="2:12" s="74" customFormat="1" ht="12.75">
      <c r="B61" s="73"/>
      <c r="D61" s="102" t="s">
        <v>52</v>
      </c>
      <c r="E61" s="76"/>
      <c r="F61" s="217" t="s">
        <v>53</v>
      </c>
      <c r="G61" s="102" t="s">
        <v>52</v>
      </c>
      <c r="H61" s="76"/>
      <c r="I61" s="76"/>
      <c r="J61" s="218" t="s">
        <v>53</v>
      </c>
      <c r="K61" s="76"/>
      <c r="L61" s="73"/>
    </row>
    <row r="62" spans="2:12">
      <c r="B62" s="56"/>
      <c r="L62" s="56"/>
    </row>
    <row r="63" spans="2:12">
      <c r="B63" s="56"/>
      <c r="L63" s="56"/>
    </row>
    <row r="64" spans="2:12">
      <c r="B64" s="56"/>
      <c r="L64" s="56"/>
    </row>
    <row r="65" spans="2:12" s="74" customFormat="1" ht="12.75">
      <c r="B65" s="73"/>
      <c r="D65" s="100" t="s">
        <v>54</v>
      </c>
      <c r="E65" s="101"/>
      <c r="F65" s="101"/>
      <c r="G65" s="100" t="s">
        <v>55</v>
      </c>
      <c r="H65" s="101"/>
      <c r="I65" s="101"/>
      <c r="J65" s="101"/>
      <c r="K65" s="101"/>
      <c r="L65" s="73"/>
    </row>
    <row r="66" spans="2:12">
      <c r="B66" s="56"/>
      <c r="L66" s="56"/>
    </row>
    <row r="67" spans="2:12">
      <c r="B67" s="56"/>
      <c r="L67" s="56"/>
    </row>
    <row r="68" spans="2:12">
      <c r="B68" s="56"/>
      <c r="L68" s="56"/>
    </row>
    <row r="69" spans="2:12">
      <c r="B69" s="56"/>
      <c r="L69" s="56"/>
    </row>
    <row r="70" spans="2:12">
      <c r="B70" s="56"/>
      <c r="L70" s="56"/>
    </row>
    <row r="71" spans="2:12">
      <c r="B71" s="56"/>
      <c r="L71" s="56"/>
    </row>
    <row r="72" spans="2:12">
      <c r="B72" s="56"/>
      <c r="L72" s="56"/>
    </row>
    <row r="73" spans="2:12">
      <c r="B73" s="56"/>
      <c r="L73" s="56"/>
    </row>
    <row r="74" spans="2:12">
      <c r="B74" s="56"/>
      <c r="L74" s="56"/>
    </row>
    <row r="75" spans="2:12">
      <c r="B75" s="56"/>
      <c r="L75" s="56"/>
    </row>
    <row r="76" spans="2:12" s="74" customFormat="1" ht="12.75">
      <c r="B76" s="73"/>
      <c r="D76" s="102" t="s">
        <v>52</v>
      </c>
      <c r="E76" s="76"/>
      <c r="F76" s="217" t="s">
        <v>53</v>
      </c>
      <c r="G76" s="102" t="s">
        <v>52</v>
      </c>
      <c r="H76" s="76"/>
      <c r="I76" s="76"/>
      <c r="J76" s="218" t="s">
        <v>53</v>
      </c>
      <c r="K76" s="76"/>
      <c r="L76" s="73"/>
    </row>
    <row r="77" spans="2:12" s="74" customFormat="1" ht="14.45" customHeight="1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73"/>
    </row>
    <row r="81" spans="2:12" s="74" customFormat="1" ht="6.95" customHeight="1"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73"/>
    </row>
    <row r="82" spans="2:12" s="74" customFormat="1" ht="24.95" customHeight="1">
      <c r="B82" s="73"/>
      <c r="C82" s="57" t="s">
        <v>305</v>
      </c>
      <c r="L82" s="73"/>
    </row>
    <row r="83" spans="2:12" s="74" customFormat="1" ht="6.95" customHeight="1">
      <c r="B83" s="73"/>
      <c r="L83" s="73"/>
    </row>
    <row r="84" spans="2:12" s="74" customFormat="1" ht="12" customHeight="1">
      <c r="B84" s="73"/>
      <c r="C84" s="66" t="s">
        <v>15</v>
      </c>
      <c r="L84" s="73"/>
    </row>
    <row r="85" spans="2:12" s="74" customFormat="1" ht="39.75" customHeight="1">
      <c r="B85" s="73"/>
      <c r="E85" s="195" t="str">
        <f>E7</f>
        <v>REKONŠTRUKCIA OBJEKTU NA VAJANSKÉHO NÁBREŽÍ 10, BRATISLAVA, ADAPTÁCIA OBJEKTU PRE POTREBY VÝUČBY UK</v>
      </c>
      <c r="F85" s="196"/>
      <c r="G85" s="196"/>
      <c r="H85" s="196"/>
      <c r="L85" s="73"/>
    </row>
    <row r="86" spans="2:12" ht="12" customHeight="1">
      <c r="B86" s="56"/>
      <c r="C86" s="66" t="s">
        <v>161</v>
      </c>
      <c r="L86" s="56"/>
    </row>
    <row r="87" spans="2:12" s="74" customFormat="1" ht="16.5" customHeight="1">
      <c r="B87" s="73"/>
      <c r="E87" s="195" t="s">
        <v>164</v>
      </c>
      <c r="F87" s="197"/>
      <c r="G87" s="197"/>
      <c r="H87" s="197"/>
      <c r="L87" s="73"/>
    </row>
    <row r="88" spans="2:12" s="74" customFormat="1" ht="12" customHeight="1">
      <c r="B88" s="73"/>
      <c r="C88" s="66" t="s">
        <v>167</v>
      </c>
      <c r="L88" s="73"/>
    </row>
    <row r="89" spans="2:12" s="74" customFormat="1" ht="16.5" customHeight="1">
      <c r="B89" s="73"/>
      <c r="E89" s="112" t="str">
        <f>E11</f>
        <v>E09.2 - Uzemnenie merania plynu</v>
      </c>
      <c r="F89" s="197"/>
      <c r="G89" s="197"/>
      <c r="H89" s="197"/>
      <c r="L89" s="73"/>
    </row>
    <row r="90" spans="2:12" s="74" customFormat="1" ht="6.95" customHeight="1">
      <c r="B90" s="73"/>
      <c r="L90" s="73"/>
    </row>
    <row r="91" spans="2:12" s="74" customFormat="1" ht="12" customHeight="1">
      <c r="B91" s="73"/>
      <c r="C91" s="66" t="s">
        <v>19</v>
      </c>
      <c r="F91" s="67" t="str">
        <f>F14</f>
        <v xml:space="preserve">Vajanského nábrežie 56/10 </v>
      </c>
      <c r="I91" s="66" t="s">
        <v>21</v>
      </c>
      <c r="J91" s="198" t="str">
        <f>IF(J14="","",J14)</f>
        <v>30. 5. 2024</v>
      </c>
      <c r="L91" s="73"/>
    </row>
    <row r="92" spans="2:12" s="74" customFormat="1" ht="6.95" customHeight="1">
      <c r="B92" s="73"/>
      <c r="L92" s="73"/>
    </row>
    <row r="93" spans="2:12" s="74" customFormat="1" ht="15.2" customHeight="1">
      <c r="B93" s="73"/>
      <c r="C93" s="66" t="s">
        <v>23</v>
      </c>
      <c r="F93" s="67" t="str">
        <f>E17</f>
        <v>Univerzita Komenského v Bratislave</v>
      </c>
      <c r="I93" s="66" t="s">
        <v>29</v>
      </c>
      <c r="J93" s="219" t="str">
        <f>E23</f>
        <v xml:space="preserve"> </v>
      </c>
      <c r="L93" s="73"/>
    </row>
    <row r="94" spans="2:12" s="74" customFormat="1" ht="15.2" customHeight="1">
      <c r="B94" s="73"/>
      <c r="C94" s="66" t="s">
        <v>27</v>
      </c>
      <c r="F94" s="67" t="str">
        <f>IF(E20="","",E20)</f>
        <v>Vyplň údaj</v>
      </c>
      <c r="I94" s="66" t="s">
        <v>32</v>
      </c>
      <c r="J94" s="219" t="str">
        <f>E26</f>
        <v>precenil Rosoft,s.r.o.</v>
      </c>
      <c r="L94" s="73"/>
    </row>
    <row r="95" spans="2:12" s="74" customFormat="1" ht="10.35" customHeight="1">
      <c r="B95" s="73"/>
      <c r="L95" s="73"/>
    </row>
    <row r="96" spans="2:12" s="74" customFormat="1" ht="29.25" customHeight="1">
      <c r="B96" s="73"/>
      <c r="C96" s="220" t="s">
        <v>306</v>
      </c>
      <c r="D96" s="182"/>
      <c r="E96" s="182"/>
      <c r="F96" s="182"/>
      <c r="G96" s="182"/>
      <c r="H96" s="182"/>
      <c r="I96" s="182"/>
      <c r="J96" s="221" t="s">
        <v>307</v>
      </c>
      <c r="K96" s="182"/>
      <c r="L96" s="73"/>
    </row>
    <row r="97" spans="2:62" s="74" customFormat="1" ht="10.35" customHeight="1">
      <c r="B97" s="73"/>
      <c r="L97" s="73"/>
    </row>
    <row r="98" spans="2:62" s="74" customFormat="1" ht="22.9" customHeight="1">
      <c r="B98" s="73"/>
      <c r="C98" s="222" t="s">
        <v>308</v>
      </c>
      <c r="J98" s="205">
        <f>J132</f>
        <v>0</v>
      </c>
      <c r="L98" s="73"/>
      <c r="AU98" s="53" t="s">
        <v>309</v>
      </c>
    </row>
    <row r="99" spans="2:62" s="224" customFormat="1" ht="24.95" customHeight="1">
      <c r="B99" s="223"/>
      <c r="D99" s="225" t="s">
        <v>9095</v>
      </c>
      <c r="E99" s="226"/>
      <c r="F99" s="226"/>
      <c r="G99" s="226"/>
      <c r="H99" s="226"/>
      <c r="I99" s="226"/>
      <c r="J99" s="227">
        <f>J133</f>
        <v>0</v>
      </c>
      <c r="L99" s="223"/>
    </row>
    <row r="100" spans="2:62" s="224" customFormat="1" ht="24.95" customHeight="1">
      <c r="B100" s="223"/>
      <c r="D100" s="225" t="s">
        <v>9096</v>
      </c>
      <c r="E100" s="226"/>
      <c r="F100" s="226"/>
      <c r="G100" s="226"/>
      <c r="H100" s="226"/>
      <c r="I100" s="226"/>
      <c r="J100" s="227">
        <f>J151</f>
        <v>0</v>
      </c>
      <c r="L100" s="223"/>
    </row>
    <row r="101" spans="2:62" s="74" customFormat="1" ht="21.75" customHeight="1">
      <c r="B101" s="73"/>
      <c r="L101" s="73"/>
    </row>
    <row r="102" spans="2:62" s="74" customFormat="1" ht="6.95" customHeight="1">
      <c r="B102" s="73"/>
      <c r="L102" s="73"/>
    </row>
    <row r="103" spans="2:62" s="74" customFormat="1" ht="29.25" customHeight="1">
      <c r="B103" s="73"/>
      <c r="C103" s="222" t="s">
        <v>343</v>
      </c>
      <c r="J103" s="232">
        <f>ROUND(J104 + J105 + J106 + J107 + J108 + J109,2)</f>
        <v>0</v>
      </c>
      <c r="L103" s="73"/>
      <c r="N103" s="233" t="s">
        <v>41</v>
      </c>
    </row>
    <row r="104" spans="2:62" s="74" customFormat="1" ht="18" customHeight="1">
      <c r="B104" s="73"/>
      <c r="D104" s="41" t="s">
        <v>344</v>
      </c>
      <c r="E104" s="48"/>
      <c r="F104" s="48"/>
      <c r="J104" s="17">
        <v>0</v>
      </c>
      <c r="L104" s="73"/>
      <c r="N104" s="235" t="s">
        <v>43</v>
      </c>
      <c r="AY104" s="53" t="s">
        <v>345</v>
      </c>
      <c r="BE104" s="179">
        <f t="shared" ref="BE104:BE109" si="0">IF(N104="základná",J104,0)</f>
        <v>0</v>
      </c>
      <c r="BF104" s="179">
        <f t="shared" ref="BF104:BF109" si="1">IF(N104="znížená",J104,0)</f>
        <v>0</v>
      </c>
      <c r="BG104" s="179">
        <f t="shared" ref="BG104:BG109" si="2">IF(N104="zákl. prenesená",J104,0)</f>
        <v>0</v>
      </c>
      <c r="BH104" s="179">
        <f t="shared" ref="BH104:BH109" si="3">IF(N104="zníž. prenesená",J104,0)</f>
        <v>0</v>
      </c>
      <c r="BI104" s="179">
        <f t="shared" ref="BI104:BI109" si="4">IF(N104="nulová",J104,0)</f>
        <v>0</v>
      </c>
      <c r="BJ104" s="53" t="s">
        <v>90</v>
      </c>
    </row>
    <row r="105" spans="2:62" s="74" customFormat="1" ht="18" customHeight="1">
      <c r="B105" s="73"/>
      <c r="D105" s="41" t="s">
        <v>346</v>
      </c>
      <c r="E105" s="48"/>
      <c r="F105" s="48"/>
      <c r="J105" s="17">
        <v>0</v>
      </c>
      <c r="L105" s="73"/>
      <c r="N105" s="235" t="s">
        <v>43</v>
      </c>
      <c r="AY105" s="53" t="s">
        <v>345</v>
      </c>
      <c r="BE105" s="179">
        <f t="shared" si="0"/>
        <v>0</v>
      </c>
      <c r="BF105" s="179">
        <f t="shared" si="1"/>
        <v>0</v>
      </c>
      <c r="BG105" s="179">
        <f t="shared" si="2"/>
        <v>0</v>
      </c>
      <c r="BH105" s="179">
        <f t="shared" si="3"/>
        <v>0</v>
      </c>
      <c r="BI105" s="179">
        <f t="shared" si="4"/>
        <v>0</v>
      </c>
      <c r="BJ105" s="53" t="s">
        <v>90</v>
      </c>
    </row>
    <row r="106" spans="2:62" s="74" customFormat="1" ht="18" customHeight="1">
      <c r="B106" s="73"/>
      <c r="D106" s="41" t="s">
        <v>347</v>
      </c>
      <c r="E106" s="48"/>
      <c r="F106" s="48"/>
      <c r="J106" s="17">
        <v>0</v>
      </c>
      <c r="L106" s="73"/>
      <c r="N106" s="235" t="s">
        <v>43</v>
      </c>
      <c r="AY106" s="53" t="s">
        <v>345</v>
      </c>
      <c r="BE106" s="179">
        <f t="shared" si="0"/>
        <v>0</v>
      </c>
      <c r="BF106" s="179">
        <f t="shared" si="1"/>
        <v>0</v>
      </c>
      <c r="BG106" s="179">
        <f t="shared" si="2"/>
        <v>0</v>
      </c>
      <c r="BH106" s="179">
        <f t="shared" si="3"/>
        <v>0</v>
      </c>
      <c r="BI106" s="179">
        <f t="shared" si="4"/>
        <v>0</v>
      </c>
      <c r="BJ106" s="53" t="s">
        <v>90</v>
      </c>
    </row>
    <row r="107" spans="2:62" s="74" customFormat="1" ht="18" customHeight="1">
      <c r="B107" s="73"/>
      <c r="D107" s="41" t="s">
        <v>348</v>
      </c>
      <c r="E107" s="48"/>
      <c r="F107" s="48"/>
      <c r="J107" s="17">
        <v>0</v>
      </c>
      <c r="L107" s="73"/>
      <c r="N107" s="235" t="s">
        <v>43</v>
      </c>
      <c r="AY107" s="53" t="s">
        <v>345</v>
      </c>
      <c r="BE107" s="179">
        <f t="shared" si="0"/>
        <v>0</v>
      </c>
      <c r="BF107" s="179">
        <f t="shared" si="1"/>
        <v>0</v>
      </c>
      <c r="BG107" s="179">
        <f t="shared" si="2"/>
        <v>0</v>
      </c>
      <c r="BH107" s="179">
        <f t="shared" si="3"/>
        <v>0</v>
      </c>
      <c r="BI107" s="179">
        <f t="shared" si="4"/>
        <v>0</v>
      </c>
      <c r="BJ107" s="53" t="s">
        <v>90</v>
      </c>
    </row>
    <row r="108" spans="2:62" s="74" customFormat="1" ht="18" customHeight="1">
      <c r="B108" s="73"/>
      <c r="D108" s="41" t="s">
        <v>349</v>
      </c>
      <c r="E108" s="48"/>
      <c r="F108" s="48"/>
      <c r="J108" s="17">
        <v>0</v>
      </c>
      <c r="L108" s="73"/>
      <c r="N108" s="235" t="s">
        <v>43</v>
      </c>
      <c r="AY108" s="53" t="s">
        <v>345</v>
      </c>
      <c r="BE108" s="179">
        <f t="shared" si="0"/>
        <v>0</v>
      </c>
      <c r="BF108" s="179">
        <f t="shared" si="1"/>
        <v>0</v>
      </c>
      <c r="BG108" s="179">
        <f t="shared" si="2"/>
        <v>0</v>
      </c>
      <c r="BH108" s="179">
        <f t="shared" si="3"/>
        <v>0</v>
      </c>
      <c r="BI108" s="179">
        <f t="shared" si="4"/>
        <v>0</v>
      </c>
      <c r="BJ108" s="53" t="s">
        <v>90</v>
      </c>
    </row>
    <row r="109" spans="2:62" s="74" customFormat="1" ht="18" customHeight="1">
      <c r="B109" s="73"/>
      <c r="D109" s="236" t="s">
        <v>350</v>
      </c>
      <c r="J109" s="17">
        <f>ROUND(J32*T109,2)</f>
        <v>0</v>
      </c>
      <c r="L109" s="73"/>
      <c r="N109" s="235" t="s">
        <v>43</v>
      </c>
      <c r="AY109" s="53" t="s">
        <v>351</v>
      </c>
      <c r="BE109" s="179">
        <f t="shared" si="0"/>
        <v>0</v>
      </c>
      <c r="BF109" s="179">
        <f t="shared" si="1"/>
        <v>0</v>
      </c>
      <c r="BG109" s="179">
        <f t="shared" si="2"/>
        <v>0</v>
      </c>
      <c r="BH109" s="179">
        <f t="shared" si="3"/>
        <v>0</v>
      </c>
      <c r="BI109" s="179">
        <f t="shared" si="4"/>
        <v>0</v>
      </c>
      <c r="BJ109" s="53" t="s">
        <v>90</v>
      </c>
    </row>
    <row r="110" spans="2:62" s="74" customFormat="1">
      <c r="B110" s="73"/>
      <c r="L110" s="73"/>
    </row>
    <row r="111" spans="2:62" s="74" customFormat="1" ht="29.25" customHeight="1">
      <c r="B111" s="73"/>
      <c r="C111" s="181" t="s">
        <v>146</v>
      </c>
      <c r="D111" s="182"/>
      <c r="E111" s="182"/>
      <c r="F111" s="182"/>
      <c r="G111" s="182"/>
      <c r="H111" s="182"/>
      <c r="I111" s="182"/>
      <c r="J111" s="237">
        <f>ROUND(J98+J103,2)</f>
        <v>0</v>
      </c>
      <c r="K111" s="182"/>
      <c r="L111" s="73"/>
    </row>
    <row r="112" spans="2:62" s="74" customFormat="1" ht="6.95" customHeight="1">
      <c r="B112" s="103"/>
      <c r="C112" s="104"/>
      <c r="D112" s="104"/>
      <c r="E112" s="104"/>
      <c r="F112" s="104"/>
      <c r="G112" s="104"/>
      <c r="H112" s="104"/>
      <c r="I112" s="104"/>
      <c r="J112" s="104"/>
      <c r="K112" s="104"/>
      <c r="L112" s="73"/>
    </row>
    <row r="116" spans="2:12" s="74" customFormat="1" ht="6.95" customHeight="1">
      <c r="B116" s="105"/>
      <c r="C116" s="106"/>
      <c r="D116" s="106"/>
      <c r="E116" s="106"/>
      <c r="F116" s="106"/>
      <c r="G116" s="106"/>
      <c r="H116" s="106"/>
      <c r="I116" s="106"/>
      <c r="J116" s="106"/>
      <c r="K116" s="106"/>
      <c r="L116" s="73"/>
    </row>
    <row r="117" spans="2:12" s="74" customFormat="1" ht="24.95" customHeight="1">
      <c r="B117" s="73"/>
      <c r="C117" s="57" t="s">
        <v>352</v>
      </c>
      <c r="L117" s="73"/>
    </row>
    <row r="118" spans="2:12" s="74" customFormat="1" ht="6.95" customHeight="1">
      <c r="B118" s="73"/>
      <c r="L118" s="73"/>
    </row>
    <row r="119" spans="2:12" s="74" customFormat="1" ht="12" customHeight="1">
      <c r="B119" s="73"/>
      <c r="C119" s="66" t="s">
        <v>15</v>
      </c>
      <c r="L119" s="73"/>
    </row>
    <row r="120" spans="2:12" s="74" customFormat="1" ht="39.75" customHeight="1">
      <c r="B120" s="73"/>
      <c r="E120" s="195" t="str">
        <f>E7</f>
        <v>REKONŠTRUKCIA OBJEKTU NA VAJANSKÉHO NÁBREŽÍ 10, BRATISLAVA, ADAPTÁCIA OBJEKTU PRE POTREBY VÝUČBY UK</v>
      </c>
      <c r="F120" s="196"/>
      <c r="G120" s="196"/>
      <c r="H120" s="196"/>
      <c r="L120" s="73"/>
    </row>
    <row r="121" spans="2:12" ht="12" customHeight="1">
      <c r="B121" s="56"/>
      <c r="C121" s="66" t="s">
        <v>161</v>
      </c>
      <c r="L121" s="56"/>
    </row>
    <row r="122" spans="2:12" s="74" customFormat="1" ht="16.5" customHeight="1">
      <c r="B122" s="73"/>
      <c r="E122" s="195" t="s">
        <v>164</v>
      </c>
      <c r="F122" s="197"/>
      <c r="G122" s="197"/>
      <c r="H122" s="197"/>
      <c r="L122" s="73"/>
    </row>
    <row r="123" spans="2:12" s="74" customFormat="1" ht="12" customHeight="1">
      <c r="B123" s="73"/>
      <c r="C123" s="66" t="s">
        <v>167</v>
      </c>
      <c r="L123" s="73"/>
    </row>
    <row r="124" spans="2:12" s="74" customFormat="1" ht="16.5" customHeight="1">
      <c r="B124" s="73"/>
      <c r="E124" s="112" t="str">
        <f>E11</f>
        <v>E09.2 - Uzemnenie merania plynu</v>
      </c>
      <c r="F124" s="197"/>
      <c r="G124" s="197"/>
      <c r="H124" s="197"/>
      <c r="L124" s="73"/>
    </row>
    <row r="125" spans="2:12" s="74" customFormat="1" ht="6.95" customHeight="1">
      <c r="B125" s="73"/>
      <c r="L125" s="73"/>
    </row>
    <row r="126" spans="2:12" s="74" customFormat="1" ht="12" customHeight="1">
      <c r="B126" s="73"/>
      <c r="C126" s="66" t="s">
        <v>19</v>
      </c>
      <c r="F126" s="67" t="str">
        <f>F14</f>
        <v xml:space="preserve">Vajanského nábrežie 56/10 </v>
      </c>
      <c r="I126" s="66" t="s">
        <v>21</v>
      </c>
      <c r="J126" s="198" t="str">
        <f>IF(J14="","",J14)</f>
        <v>30. 5. 2024</v>
      </c>
      <c r="L126" s="73"/>
    </row>
    <row r="127" spans="2:12" s="74" customFormat="1" ht="6.95" customHeight="1">
      <c r="B127" s="73"/>
      <c r="L127" s="73"/>
    </row>
    <row r="128" spans="2:12" s="74" customFormat="1" ht="15.2" customHeight="1">
      <c r="B128" s="73"/>
      <c r="C128" s="66" t="s">
        <v>23</v>
      </c>
      <c r="F128" s="67" t="str">
        <f>E17</f>
        <v>Univerzita Komenského v Bratislave</v>
      </c>
      <c r="I128" s="66" t="s">
        <v>29</v>
      </c>
      <c r="J128" s="219" t="str">
        <f>E23</f>
        <v xml:space="preserve"> </v>
      </c>
      <c r="L128" s="73"/>
    </row>
    <row r="129" spans="2:65" s="74" customFormat="1" ht="15.2" customHeight="1">
      <c r="B129" s="73"/>
      <c r="C129" s="66" t="s">
        <v>27</v>
      </c>
      <c r="F129" s="67" t="str">
        <f>IF(E20="","",E20)</f>
        <v>Vyplň údaj</v>
      </c>
      <c r="I129" s="66" t="s">
        <v>32</v>
      </c>
      <c r="J129" s="219" t="str">
        <f>E26</f>
        <v>precenil Rosoft,s.r.o.</v>
      </c>
      <c r="L129" s="73"/>
    </row>
    <row r="130" spans="2:65" s="74" customFormat="1" ht="10.35" customHeight="1">
      <c r="B130" s="73"/>
      <c r="L130" s="73"/>
    </row>
    <row r="131" spans="2:65" s="243" customFormat="1" ht="29.25" customHeight="1">
      <c r="B131" s="238"/>
      <c r="C131" s="239" t="s">
        <v>353</v>
      </c>
      <c r="D131" s="240" t="s">
        <v>62</v>
      </c>
      <c r="E131" s="240" t="s">
        <v>58</v>
      </c>
      <c r="F131" s="240" t="s">
        <v>59</v>
      </c>
      <c r="G131" s="240" t="s">
        <v>354</v>
      </c>
      <c r="H131" s="240" t="s">
        <v>355</v>
      </c>
      <c r="I131" s="240" t="s">
        <v>356</v>
      </c>
      <c r="J131" s="241" t="s">
        <v>307</v>
      </c>
      <c r="K131" s="242" t="s">
        <v>357</v>
      </c>
      <c r="L131" s="238"/>
      <c r="M131" s="132" t="s">
        <v>1</v>
      </c>
      <c r="N131" s="133" t="s">
        <v>41</v>
      </c>
      <c r="O131" s="133" t="s">
        <v>358</v>
      </c>
      <c r="P131" s="133" t="s">
        <v>359</v>
      </c>
      <c r="Q131" s="133" t="s">
        <v>360</v>
      </c>
      <c r="R131" s="133" t="s">
        <v>361</v>
      </c>
      <c r="S131" s="133" t="s">
        <v>362</v>
      </c>
      <c r="T131" s="134" t="s">
        <v>363</v>
      </c>
    </row>
    <row r="132" spans="2:65" s="74" customFormat="1" ht="22.9" customHeight="1">
      <c r="B132" s="73"/>
      <c r="C132" s="138" t="s">
        <v>215</v>
      </c>
      <c r="J132" s="244">
        <f>BK132</f>
        <v>0</v>
      </c>
      <c r="L132" s="73"/>
      <c r="M132" s="135"/>
      <c r="N132" s="120"/>
      <c r="O132" s="120"/>
      <c r="P132" s="245">
        <f>P133+P151</f>
        <v>0</v>
      </c>
      <c r="Q132" s="120"/>
      <c r="R132" s="245">
        <f>R133+R151</f>
        <v>0</v>
      </c>
      <c r="S132" s="120"/>
      <c r="T132" s="246">
        <f>T133+T151</f>
        <v>0</v>
      </c>
      <c r="AT132" s="53" t="s">
        <v>76</v>
      </c>
      <c r="AU132" s="53" t="s">
        <v>309</v>
      </c>
      <c r="BK132" s="247">
        <f>BK133+BK151</f>
        <v>0</v>
      </c>
    </row>
    <row r="133" spans="2:65" s="249" customFormat="1" ht="25.9" customHeight="1">
      <c r="B133" s="248"/>
      <c r="D133" s="250" t="s">
        <v>76</v>
      </c>
      <c r="E133" s="251" t="s">
        <v>6680</v>
      </c>
      <c r="F133" s="251" t="s">
        <v>9097</v>
      </c>
      <c r="J133" s="252">
        <f>BK133</f>
        <v>0</v>
      </c>
      <c r="L133" s="248"/>
      <c r="M133" s="253"/>
      <c r="P133" s="254">
        <f>SUM(P134:P150)</f>
        <v>0</v>
      </c>
      <c r="R133" s="254">
        <f>SUM(R134:R150)</f>
        <v>0</v>
      </c>
      <c r="T133" s="255">
        <f>SUM(T134:T150)</f>
        <v>0</v>
      </c>
      <c r="AR133" s="250" t="s">
        <v>84</v>
      </c>
      <c r="AT133" s="256" t="s">
        <v>76</v>
      </c>
      <c r="AU133" s="256" t="s">
        <v>77</v>
      </c>
      <c r="AY133" s="250" t="s">
        <v>366</v>
      </c>
      <c r="BK133" s="257">
        <f>SUM(BK134:BK150)</f>
        <v>0</v>
      </c>
    </row>
    <row r="134" spans="2:65" s="74" customFormat="1" ht="16.5" customHeight="1">
      <c r="B134" s="73"/>
      <c r="C134" s="260" t="s">
        <v>84</v>
      </c>
      <c r="D134" s="260" t="s">
        <v>368</v>
      </c>
      <c r="E134" s="261" t="s">
        <v>9098</v>
      </c>
      <c r="F134" s="262" t="s">
        <v>8650</v>
      </c>
      <c r="G134" s="263" t="s">
        <v>265</v>
      </c>
      <c r="H134" s="264">
        <v>60</v>
      </c>
      <c r="I134" s="26"/>
      <c r="J134" s="266">
        <f t="shared" ref="J134:J150" si="5">ROUND(I134*H134,2)</f>
        <v>0</v>
      </c>
      <c r="K134" s="267"/>
      <c r="L134" s="73"/>
      <c r="M134" s="27" t="s">
        <v>1</v>
      </c>
      <c r="N134" s="233" t="s">
        <v>43</v>
      </c>
      <c r="P134" s="269">
        <f t="shared" ref="P134:P150" si="6">O134*H134</f>
        <v>0</v>
      </c>
      <c r="Q134" s="269">
        <v>0</v>
      </c>
      <c r="R134" s="269">
        <f t="shared" ref="R134:R150" si="7">Q134*H134</f>
        <v>0</v>
      </c>
      <c r="S134" s="269">
        <v>0</v>
      </c>
      <c r="T134" s="270">
        <f t="shared" ref="T134:T150" si="8">S134*H134</f>
        <v>0</v>
      </c>
      <c r="AR134" s="271" t="s">
        <v>1003</v>
      </c>
      <c r="AT134" s="271" t="s">
        <v>368</v>
      </c>
      <c r="AU134" s="271" t="s">
        <v>84</v>
      </c>
      <c r="AY134" s="53" t="s">
        <v>366</v>
      </c>
      <c r="BE134" s="179">
        <f t="shared" ref="BE134:BE150" si="9">IF(N134="základná",J134,0)</f>
        <v>0</v>
      </c>
      <c r="BF134" s="179">
        <f t="shared" ref="BF134:BF150" si="10">IF(N134="znížená",J134,0)</f>
        <v>0</v>
      </c>
      <c r="BG134" s="179">
        <f t="shared" ref="BG134:BG150" si="11">IF(N134="zákl. prenesená",J134,0)</f>
        <v>0</v>
      </c>
      <c r="BH134" s="179">
        <f t="shared" ref="BH134:BH150" si="12">IF(N134="zníž. prenesená",J134,0)</f>
        <v>0</v>
      </c>
      <c r="BI134" s="179">
        <f t="shared" ref="BI134:BI150" si="13">IF(N134="nulová",J134,0)</f>
        <v>0</v>
      </c>
      <c r="BJ134" s="53" t="s">
        <v>90</v>
      </c>
      <c r="BK134" s="179">
        <f t="shared" ref="BK134:BK150" si="14">ROUND(I134*H134,2)</f>
        <v>0</v>
      </c>
      <c r="BL134" s="53" t="s">
        <v>1003</v>
      </c>
      <c r="BM134" s="271" t="s">
        <v>90</v>
      </c>
    </row>
    <row r="135" spans="2:65" s="74" customFormat="1" ht="21.75" customHeight="1">
      <c r="B135" s="73"/>
      <c r="C135" s="300" t="s">
        <v>90</v>
      </c>
      <c r="D135" s="300" t="s">
        <v>621</v>
      </c>
      <c r="E135" s="301" t="s">
        <v>9099</v>
      </c>
      <c r="F135" s="302" t="s">
        <v>8652</v>
      </c>
      <c r="G135" s="303" t="s">
        <v>265</v>
      </c>
      <c r="H135" s="304">
        <v>60</v>
      </c>
      <c r="I135" s="28"/>
      <c r="J135" s="306">
        <f t="shared" si="5"/>
        <v>0</v>
      </c>
      <c r="K135" s="307"/>
      <c r="L135" s="308"/>
      <c r="M135" s="29" t="s">
        <v>1</v>
      </c>
      <c r="N135" s="310" t="s">
        <v>43</v>
      </c>
      <c r="P135" s="269">
        <f t="shared" si="6"/>
        <v>0</v>
      </c>
      <c r="Q135" s="269">
        <v>0</v>
      </c>
      <c r="R135" s="269">
        <f t="shared" si="7"/>
        <v>0</v>
      </c>
      <c r="S135" s="269">
        <v>0</v>
      </c>
      <c r="T135" s="270">
        <f t="shared" si="8"/>
        <v>0</v>
      </c>
      <c r="AR135" s="271" t="s">
        <v>3401</v>
      </c>
      <c r="AT135" s="271" t="s">
        <v>621</v>
      </c>
      <c r="AU135" s="271" t="s">
        <v>84</v>
      </c>
      <c r="AY135" s="53" t="s">
        <v>366</v>
      </c>
      <c r="BE135" s="179">
        <f t="shared" si="9"/>
        <v>0</v>
      </c>
      <c r="BF135" s="179">
        <f t="shared" si="10"/>
        <v>0</v>
      </c>
      <c r="BG135" s="179">
        <f t="shared" si="11"/>
        <v>0</v>
      </c>
      <c r="BH135" s="179">
        <f t="shared" si="12"/>
        <v>0</v>
      </c>
      <c r="BI135" s="179">
        <f t="shared" si="13"/>
        <v>0</v>
      </c>
      <c r="BJ135" s="53" t="s">
        <v>90</v>
      </c>
      <c r="BK135" s="179">
        <f t="shared" si="14"/>
        <v>0</v>
      </c>
      <c r="BL135" s="53" t="s">
        <v>1003</v>
      </c>
      <c r="BM135" s="271" t="s">
        <v>371</v>
      </c>
    </row>
    <row r="136" spans="2:65" s="74" customFormat="1" ht="16.5" customHeight="1">
      <c r="B136" s="73"/>
      <c r="C136" s="260" t="s">
        <v>149</v>
      </c>
      <c r="D136" s="260" t="s">
        <v>368</v>
      </c>
      <c r="E136" s="261" t="s">
        <v>9100</v>
      </c>
      <c r="F136" s="262" t="s">
        <v>8658</v>
      </c>
      <c r="G136" s="263" t="s">
        <v>265</v>
      </c>
      <c r="H136" s="264">
        <v>150</v>
      </c>
      <c r="I136" s="26"/>
      <c r="J136" s="266">
        <f t="shared" si="5"/>
        <v>0</v>
      </c>
      <c r="K136" s="267"/>
      <c r="L136" s="73"/>
      <c r="M136" s="27" t="s">
        <v>1</v>
      </c>
      <c r="N136" s="233" t="s">
        <v>43</v>
      </c>
      <c r="P136" s="269">
        <f t="shared" si="6"/>
        <v>0</v>
      </c>
      <c r="Q136" s="269">
        <v>0</v>
      </c>
      <c r="R136" s="269">
        <f t="shared" si="7"/>
        <v>0</v>
      </c>
      <c r="S136" s="269">
        <v>0</v>
      </c>
      <c r="T136" s="270">
        <f t="shared" si="8"/>
        <v>0</v>
      </c>
      <c r="AR136" s="271" t="s">
        <v>1003</v>
      </c>
      <c r="AT136" s="271" t="s">
        <v>368</v>
      </c>
      <c r="AU136" s="271" t="s">
        <v>84</v>
      </c>
      <c r="AY136" s="53" t="s">
        <v>366</v>
      </c>
      <c r="BE136" s="179">
        <f t="shared" si="9"/>
        <v>0</v>
      </c>
      <c r="BF136" s="179">
        <f t="shared" si="10"/>
        <v>0</v>
      </c>
      <c r="BG136" s="179">
        <f t="shared" si="11"/>
        <v>0</v>
      </c>
      <c r="BH136" s="179">
        <f t="shared" si="12"/>
        <v>0</v>
      </c>
      <c r="BI136" s="179">
        <f t="shared" si="13"/>
        <v>0</v>
      </c>
      <c r="BJ136" s="53" t="s">
        <v>90</v>
      </c>
      <c r="BK136" s="179">
        <f t="shared" si="14"/>
        <v>0</v>
      </c>
      <c r="BL136" s="53" t="s">
        <v>1003</v>
      </c>
      <c r="BM136" s="271" t="s">
        <v>408</v>
      </c>
    </row>
    <row r="137" spans="2:65" s="74" customFormat="1" ht="21.75" customHeight="1">
      <c r="B137" s="73"/>
      <c r="C137" s="300" t="s">
        <v>371</v>
      </c>
      <c r="D137" s="300" t="s">
        <v>621</v>
      </c>
      <c r="E137" s="301" t="s">
        <v>9101</v>
      </c>
      <c r="F137" s="302" t="s">
        <v>8660</v>
      </c>
      <c r="G137" s="303" t="s">
        <v>265</v>
      </c>
      <c r="H137" s="304">
        <v>150</v>
      </c>
      <c r="I137" s="28"/>
      <c r="J137" s="306">
        <f t="shared" si="5"/>
        <v>0</v>
      </c>
      <c r="K137" s="307"/>
      <c r="L137" s="308"/>
      <c r="M137" s="29" t="s">
        <v>1</v>
      </c>
      <c r="N137" s="310" t="s">
        <v>43</v>
      </c>
      <c r="P137" s="269">
        <f t="shared" si="6"/>
        <v>0</v>
      </c>
      <c r="Q137" s="269">
        <v>0</v>
      </c>
      <c r="R137" s="269">
        <f t="shared" si="7"/>
        <v>0</v>
      </c>
      <c r="S137" s="269">
        <v>0</v>
      </c>
      <c r="T137" s="270">
        <f t="shared" si="8"/>
        <v>0</v>
      </c>
      <c r="AR137" s="271" t="s">
        <v>3401</v>
      </c>
      <c r="AT137" s="271" t="s">
        <v>621</v>
      </c>
      <c r="AU137" s="271" t="s">
        <v>84</v>
      </c>
      <c r="AY137" s="53" t="s">
        <v>366</v>
      </c>
      <c r="BE137" s="179">
        <f t="shared" si="9"/>
        <v>0</v>
      </c>
      <c r="BF137" s="179">
        <f t="shared" si="10"/>
        <v>0</v>
      </c>
      <c r="BG137" s="179">
        <f t="shared" si="11"/>
        <v>0</v>
      </c>
      <c r="BH137" s="179">
        <f t="shared" si="12"/>
        <v>0</v>
      </c>
      <c r="BI137" s="179">
        <f t="shared" si="13"/>
        <v>0</v>
      </c>
      <c r="BJ137" s="53" t="s">
        <v>90</v>
      </c>
      <c r="BK137" s="179">
        <f t="shared" si="14"/>
        <v>0</v>
      </c>
      <c r="BL137" s="53" t="s">
        <v>1003</v>
      </c>
      <c r="BM137" s="271" t="s">
        <v>454</v>
      </c>
    </row>
    <row r="138" spans="2:65" s="74" customFormat="1" ht="21.75" customHeight="1">
      <c r="B138" s="73"/>
      <c r="C138" s="260" t="s">
        <v>399</v>
      </c>
      <c r="D138" s="260" t="s">
        <v>368</v>
      </c>
      <c r="E138" s="261" t="s">
        <v>9102</v>
      </c>
      <c r="F138" s="262" t="s">
        <v>9103</v>
      </c>
      <c r="G138" s="263" t="s">
        <v>630</v>
      </c>
      <c r="H138" s="264">
        <v>32</v>
      </c>
      <c r="I138" s="26"/>
      <c r="J138" s="266">
        <f t="shared" si="5"/>
        <v>0</v>
      </c>
      <c r="K138" s="267"/>
      <c r="L138" s="73"/>
      <c r="M138" s="27" t="s">
        <v>1</v>
      </c>
      <c r="N138" s="233" t="s">
        <v>43</v>
      </c>
      <c r="P138" s="269">
        <f t="shared" si="6"/>
        <v>0</v>
      </c>
      <c r="Q138" s="269">
        <v>0</v>
      </c>
      <c r="R138" s="269">
        <f t="shared" si="7"/>
        <v>0</v>
      </c>
      <c r="S138" s="269">
        <v>0</v>
      </c>
      <c r="T138" s="270">
        <f t="shared" si="8"/>
        <v>0</v>
      </c>
      <c r="AR138" s="271" t="s">
        <v>1003</v>
      </c>
      <c r="AT138" s="271" t="s">
        <v>368</v>
      </c>
      <c r="AU138" s="271" t="s">
        <v>84</v>
      </c>
      <c r="AY138" s="53" t="s">
        <v>366</v>
      </c>
      <c r="BE138" s="179">
        <f t="shared" si="9"/>
        <v>0</v>
      </c>
      <c r="BF138" s="179">
        <f t="shared" si="10"/>
        <v>0</v>
      </c>
      <c r="BG138" s="179">
        <f t="shared" si="11"/>
        <v>0</v>
      </c>
      <c r="BH138" s="179">
        <f t="shared" si="12"/>
        <v>0</v>
      </c>
      <c r="BI138" s="179">
        <f t="shared" si="13"/>
        <v>0</v>
      </c>
      <c r="BJ138" s="53" t="s">
        <v>90</v>
      </c>
      <c r="BK138" s="179">
        <f t="shared" si="14"/>
        <v>0</v>
      </c>
      <c r="BL138" s="53" t="s">
        <v>1003</v>
      </c>
      <c r="BM138" s="271" t="s">
        <v>467</v>
      </c>
    </row>
    <row r="139" spans="2:65" s="74" customFormat="1" ht="24.2" customHeight="1">
      <c r="B139" s="73"/>
      <c r="C139" s="260" t="s">
        <v>408</v>
      </c>
      <c r="D139" s="260" t="s">
        <v>368</v>
      </c>
      <c r="E139" s="261" t="s">
        <v>9104</v>
      </c>
      <c r="F139" s="262" t="s">
        <v>8727</v>
      </c>
      <c r="G139" s="263" t="s">
        <v>630</v>
      </c>
      <c r="H139" s="264">
        <v>1</v>
      </c>
      <c r="I139" s="26"/>
      <c r="J139" s="266">
        <f t="shared" si="5"/>
        <v>0</v>
      </c>
      <c r="K139" s="267"/>
      <c r="L139" s="73"/>
      <c r="M139" s="27" t="s">
        <v>1</v>
      </c>
      <c r="N139" s="233" t="s">
        <v>43</v>
      </c>
      <c r="P139" s="269">
        <f t="shared" si="6"/>
        <v>0</v>
      </c>
      <c r="Q139" s="269">
        <v>0</v>
      </c>
      <c r="R139" s="269">
        <f t="shared" si="7"/>
        <v>0</v>
      </c>
      <c r="S139" s="269">
        <v>0</v>
      </c>
      <c r="T139" s="270">
        <f t="shared" si="8"/>
        <v>0</v>
      </c>
      <c r="AR139" s="271" t="s">
        <v>1003</v>
      </c>
      <c r="AT139" s="271" t="s">
        <v>368</v>
      </c>
      <c r="AU139" s="271" t="s">
        <v>84</v>
      </c>
      <c r="AY139" s="53" t="s">
        <v>366</v>
      </c>
      <c r="BE139" s="179">
        <f t="shared" si="9"/>
        <v>0</v>
      </c>
      <c r="BF139" s="179">
        <f t="shared" si="10"/>
        <v>0</v>
      </c>
      <c r="BG139" s="179">
        <f t="shared" si="11"/>
        <v>0</v>
      </c>
      <c r="BH139" s="179">
        <f t="shared" si="12"/>
        <v>0</v>
      </c>
      <c r="BI139" s="179">
        <f t="shared" si="13"/>
        <v>0</v>
      </c>
      <c r="BJ139" s="53" t="s">
        <v>90</v>
      </c>
      <c r="BK139" s="179">
        <f t="shared" si="14"/>
        <v>0</v>
      </c>
      <c r="BL139" s="53" t="s">
        <v>1003</v>
      </c>
      <c r="BM139" s="271" t="s">
        <v>484</v>
      </c>
    </row>
    <row r="140" spans="2:65" s="74" customFormat="1" ht="24.2" customHeight="1">
      <c r="B140" s="73"/>
      <c r="C140" s="300" t="s">
        <v>449</v>
      </c>
      <c r="D140" s="300" t="s">
        <v>621</v>
      </c>
      <c r="E140" s="301" t="s">
        <v>9105</v>
      </c>
      <c r="F140" s="302" t="s">
        <v>8729</v>
      </c>
      <c r="G140" s="303" t="s">
        <v>630</v>
      </c>
      <c r="H140" s="304">
        <v>1</v>
      </c>
      <c r="I140" s="28"/>
      <c r="J140" s="306">
        <f t="shared" si="5"/>
        <v>0</v>
      </c>
      <c r="K140" s="307"/>
      <c r="L140" s="308"/>
      <c r="M140" s="29" t="s">
        <v>1</v>
      </c>
      <c r="N140" s="310" t="s">
        <v>43</v>
      </c>
      <c r="P140" s="269">
        <f t="shared" si="6"/>
        <v>0</v>
      </c>
      <c r="Q140" s="269">
        <v>0</v>
      </c>
      <c r="R140" s="269">
        <f t="shared" si="7"/>
        <v>0</v>
      </c>
      <c r="S140" s="269">
        <v>0</v>
      </c>
      <c r="T140" s="270">
        <f t="shared" si="8"/>
        <v>0</v>
      </c>
      <c r="AR140" s="271" t="s">
        <v>3401</v>
      </c>
      <c r="AT140" s="271" t="s">
        <v>621</v>
      </c>
      <c r="AU140" s="271" t="s">
        <v>84</v>
      </c>
      <c r="AY140" s="53" t="s">
        <v>366</v>
      </c>
      <c r="BE140" s="179">
        <f t="shared" si="9"/>
        <v>0</v>
      </c>
      <c r="BF140" s="179">
        <f t="shared" si="10"/>
        <v>0</v>
      </c>
      <c r="BG140" s="179">
        <f t="shared" si="11"/>
        <v>0</v>
      </c>
      <c r="BH140" s="179">
        <f t="shared" si="12"/>
        <v>0</v>
      </c>
      <c r="BI140" s="179">
        <f t="shared" si="13"/>
        <v>0</v>
      </c>
      <c r="BJ140" s="53" t="s">
        <v>90</v>
      </c>
      <c r="BK140" s="179">
        <f t="shared" si="14"/>
        <v>0</v>
      </c>
      <c r="BL140" s="53" t="s">
        <v>1003</v>
      </c>
      <c r="BM140" s="271" t="s">
        <v>495</v>
      </c>
    </row>
    <row r="141" spans="2:65" s="74" customFormat="1" ht="24.2" customHeight="1">
      <c r="B141" s="73"/>
      <c r="C141" s="260" t="s">
        <v>454</v>
      </c>
      <c r="D141" s="260" t="s">
        <v>368</v>
      </c>
      <c r="E141" s="261" t="s">
        <v>9106</v>
      </c>
      <c r="F141" s="262" t="s">
        <v>8722</v>
      </c>
      <c r="G141" s="263" t="s">
        <v>8723</v>
      </c>
      <c r="H141" s="264">
        <v>3</v>
      </c>
      <c r="I141" s="26"/>
      <c r="J141" s="266">
        <f t="shared" si="5"/>
        <v>0</v>
      </c>
      <c r="K141" s="267"/>
      <c r="L141" s="73"/>
      <c r="M141" s="27" t="s">
        <v>1</v>
      </c>
      <c r="N141" s="233" t="s">
        <v>43</v>
      </c>
      <c r="P141" s="269">
        <f t="shared" si="6"/>
        <v>0</v>
      </c>
      <c r="Q141" s="269">
        <v>0</v>
      </c>
      <c r="R141" s="269">
        <f t="shared" si="7"/>
        <v>0</v>
      </c>
      <c r="S141" s="269">
        <v>0</v>
      </c>
      <c r="T141" s="270">
        <f t="shared" si="8"/>
        <v>0</v>
      </c>
      <c r="AR141" s="271" t="s">
        <v>1003</v>
      </c>
      <c r="AT141" s="271" t="s">
        <v>368</v>
      </c>
      <c r="AU141" s="271" t="s">
        <v>84</v>
      </c>
      <c r="AY141" s="53" t="s">
        <v>366</v>
      </c>
      <c r="BE141" s="179">
        <f t="shared" si="9"/>
        <v>0</v>
      </c>
      <c r="BF141" s="179">
        <f t="shared" si="10"/>
        <v>0</v>
      </c>
      <c r="BG141" s="179">
        <f t="shared" si="11"/>
        <v>0</v>
      </c>
      <c r="BH141" s="179">
        <f t="shared" si="12"/>
        <v>0</v>
      </c>
      <c r="BI141" s="179">
        <f t="shared" si="13"/>
        <v>0</v>
      </c>
      <c r="BJ141" s="53" t="s">
        <v>90</v>
      </c>
      <c r="BK141" s="179">
        <f t="shared" si="14"/>
        <v>0</v>
      </c>
      <c r="BL141" s="53" t="s">
        <v>1003</v>
      </c>
      <c r="BM141" s="271" t="s">
        <v>506</v>
      </c>
    </row>
    <row r="142" spans="2:65" s="74" customFormat="1" ht="24.2" customHeight="1">
      <c r="B142" s="73"/>
      <c r="C142" s="300" t="s">
        <v>462</v>
      </c>
      <c r="D142" s="300" t="s">
        <v>621</v>
      </c>
      <c r="E142" s="301" t="s">
        <v>9107</v>
      </c>
      <c r="F142" s="302" t="s">
        <v>8725</v>
      </c>
      <c r="G142" s="303" t="s">
        <v>8723</v>
      </c>
      <c r="H142" s="304">
        <v>3</v>
      </c>
      <c r="I142" s="28"/>
      <c r="J142" s="306">
        <f t="shared" si="5"/>
        <v>0</v>
      </c>
      <c r="K142" s="307"/>
      <c r="L142" s="308"/>
      <c r="M142" s="29" t="s">
        <v>1</v>
      </c>
      <c r="N142" s="310" t="s">
        <v>43</v>
      </c>
      <c r="P142" s="269">
        <f t="shared" si="6"/>
        <v>0</v>
      </c>
      <c r="Q142" s="269">
        <v>0</v>
      </c>
      <c r="R142" s="269">
        <f t="shared" si="7"/>
        <v>0</v>
      </c>
      <c r="S142" s="269">
        <v>0</v>
      </c>
      <c r="T142" s="270">
        <f t="shared" si="8"/>
        <v>0</v>
      </c>
      <c r="AR142" s="271" t="s">
        <v>3401</v>
      </c>
      <c r="AT142" s="271" t="s">
        <v>621</v>
      </c>
      <c r="AU142" s="271" t="s">
        <v>84</v>
      </c>
      <c r="AY142" s="53" t="s">
        <v>366</v>
      </c>
      <c r="BE142" s="179">
        <f t="shared" si="9"/>
        <v>0</v>
      </c>
      <c r="BF142" s="179">
        <f t="shared" si="10"/>
        <v>0</v>
      </c>
      <c r="BG142" s="179">
        <f t="shared" si="11"/>
        <v>0</v>
      </c>
      <c r="BH142" s="179">
        <f t="shared" si="12"/>
        <v>0</v>
      </c>
      <c r="BI142" s="179">
        <f t="shared" si="13"/>
        <v>0</v>
      </c>
      <c r="BJ142" s="53" t="s">
        <v>90</v>
      </c>
      <c r="BK142" s="179">
        <f t="shared" si="14"/>
        <v>0</v>
      </c>
      <c r="BL142" s="53" t="s">
        <v>1003</v>
      </c>
      <c r="BM142" s="271" t="s">
        <v>7</v>
      </c>
    </row>
    <row r="143" spans="2:65" s="74" customFormat="1" ht="16.5" customHeight="1">
      <c r="B143" s="73"/>
      <c r="C143" s="260" t="s">
        <v>467</v>
      </c>
      <c r="D143" s="260" t="s">
        <v>368</v>
      </c>
      <c r="E143" s="261" t="s">
        <v>9108</v>
      </c>
      <c r="F143" s="262" t="s">
        <v>8714</v>
      </c>
      <c r="G143" s="263" t="s">
        <v>630</v>
      </c>
      <c r="H143" s="264">
        <v>32</v>
      </c>
      <c r="I143" s="26"/>
      <c r="J143" s="266">
        <f t="shared" si="5"/>
        <v>0</v>
      </c>
      <c r="K143" s="267"/>
      <c r="L143" s="73"/>
      <c r="M143" s="27" t="s">
        <v>1</v>
      </c>
      <c r="N143" s="233" t="s">
        <v>43</v>
      </c>
      <c r="P143" s="269">
        <f t="shared" si="6"/>
        <v>0</v>
      </c>
      <c r="Q143" s="269">
        <v>0</v>
      </c>
      <c r="R143" s="269">
        <f t="shared" si="7"/>
        <v>0</v>
      </c>
      <c r="S143" s="269">
        <v>0</v>
      </c>
      <c r="T143" s="270">
        <f t="shared" si="8"/>
        <v>0</v>
      </c>
      <c r="AR143" s="271" t="s">
        <v>1003</v>
      </c>
      <c r="AT143" s="271" t="s">
        <v>368</v>
      </c>
      <c r="AU143" s="271" t="s">
        <v>84</v>
      </c>
      <c r="AY143" s="53" t="s">
        <v>366</v>
      </c>
      <c r="BE143" s="179">
        <f t="shared" si="9"/>
        <v>0</v>
      </c>
      <c r="BF143" s="179">
        <f t="shared" si="10"/>
        <v>0</v>
      </c>
      <c r="BG143" s="179">
        <f t="shared" si="11"/>
        <v>0</v>
      </c>
      <c r="BH143" s="179">
        <f t="shared" si="12"/>
        <v>0</v>
      </c>
      <c r="BI143" s="179">
        <f t="shared" si="13"/>
        <v>0</v>
      </c>
      <c r="BJ143" s="53" t="s">
        <v>90</v>
      </c>
      <c r="BK143" s="179">
        <f t="shared" si="14"/>
        <v>0</v>
      </c>
      <c r="BL143" s="53" t="s">
        <v>1003</v>
      </c>
      <c r="BM143" s="271" t="s">
        <v>537</v>
      </c>
    </row>
    <row r="144" spans="2:65" s="74" customFormat="1" ht="21.75" customHeight="1">
      <c r="B144" s="73"/>
      <c r="C144" s="300" t="s">
        <v>471</v>
      </c>
      <c r="D144" s="300" t="s">
        <v>621</v>
      </c>
      <c r="E144" s="301" t="s">
        <v>9109</v>
      </c>
      <c r="F144" s="302" t="s">
        <v>8716</v>
      </c>
      <c r="G144" s="303" t="s">
        <v>630</v>
      </c>
      <c r="H144" s="304">
        <v>32</v>
      </c>
      <c r="I144" s="28"/>
      <c r="J144" s="306">
        <f t="shared" si="5"/>
        <v>0</v>
      </c>
      <c r="K144" s="307"/>
      <c r="L144" s="308"/>
      <c r="M144" s="29" t="s">
        <v>1</v>
      </c>
      <c r="N144" s="310" t="s">
        <v>43</v>
      </c>
      <c r="P144" s="269">
        <f t="shared" si="6"/>
        <v>0</v>
      </c>
      <c r="Q144" s="269">
        <v>0</v>
      </c>
      <c r="R144" s="269">
        <f t="shared" si="7"/>
        <v>0</v>
      </c>
      <c r="S144" s="269">
        <v>0</v>
      </c>
      <c r="T144" s="270">
        <f t="shared" si="8"/>
        <v>0</v>
      </c>
      <c r="AR144" s="271" t="s">
        <v>3401</v>
      </c>
      <c r="AT144" s="271" t="s">
        <v>621</v>
      </c>
      <c r="AU144" s="271" t="s">
        <v>84</v>
      </c>
      <c r="AY144" s="53" t="s">
        <v>366</v>
      </c>
      <c r="BE144" s="179">
        <f t="shared" si="9"/>
        <v>0</v>
      </c>
      <c r="BF144" s="179">
        <f t="shared" si="10"/>
        <v>0</v>
      </c>
      <c r="BG144" s="179">
        <f t="shared" si="11"/>
        <v>0</v>
      </c>
      <c r="BH144" s="179">
        <f t="shared" si="12"/>
        <v>0</v>
      </c>
      <c r="BI144" s="179">
        <f t="shared" si="13"/>
        <v>0</v>
      </c>
      <c r="BJ144" s="53" t="s">
        <v>90</v>
      </c>
      <c r="BK144" s="179">
        <f t="shared" si="14"/>
        <v>0</v>
      </c>
      <c r="BL144" s="53" t="s">
        <v>1003</v>
      </c>
      <c r="BM144" s="271" t="s">
        <v>548</v>
      </c>
    </row>
    <row r="145" spans="2:65" s="74" customFormat="1" ht="16.5" customHeight="1">
      <c r="B145" s="73"/>
      <c r="C145" s="260" t="s">
        <v>476</v>
      </c>
      <c r="D145" s="260" t="s">
        <v>368</v>
      </c>
      <c r="E145" s="261" t="s">
        <v>9110</v>
      </c>
      <c r="F145" s="262" t="s">
        <v>8718</v>
      </c>
      <c r="G145" s="263" t="s">
        <v>630</v>
      </c>
      <c r="H145" s="264">
        <v>32</v>
      </c>
      <c r="I145" s="26"/>
      <c r="J145" s="266">
        <f t="shared" si="5"/>
        <v>0</v>
      </c>
      <c r="K145" s="267"/>
      <c r="L145" s="73"/>
      <c r="M145" s="27" t="s">
        <v>1</v>
      </c>
      <c r="N145" s="233" t="s">
        <v>43</v>
      </c>
      <c r="P145" s="269">
        <f t="shared" si="6"/>
        <v>0</v>
      </c>
      <c r="Q145" s="269">
        <v>0</v>
      </c>
      <c r="R145" s="269">
        <f t="shared" si="7"/>
        <v>0</v>
      </c>
      <c r="S145" s="269">
        <v>0</v>
      </c>
      <c r="T145" s="270">
        <f t="shared" si="8"/>
        <v>0</v>
      </c>
      <c r="AR145" s="271" t="s">
        <v>1003</v>
      </c>
      <c r="AT145" s="271" t="s">
        <v>368</v>
      </c>
      <c r="AU145" s="271" t="s">
        <v>84</v>
      </c>
      <c r="AY145" s="53" t="s">
        <v>366</v>
      </c>
      <c r="BE145" s="179">
        <f t="shared" si="9"/>
        <v>0</v>
      </c>
      <c r="BF145" s="179">
        <f t="shared" si="10"/>
        <v>0</v>
      </c>
      <c r="BG145" s="179">
        <f t="shared" si="11"/>
        <v>0</v>
      </c>
      <c r="BH145" s="179">
        <f t="shared" si="12"/>
        <v>0</v>
      </c>
      <c r="BI145" s="179">
        <f t="shared" si="13"/>
        <v>0</v>
      </c>
      <c r="BJ145" s="53" t="s">
        <v>90</v>
      </c>
      <c r="BK145" s="179">
        <f t="shared" si="14"/>
        <v>0</v>
      </c>
      <c r="BL145" s="53" t="s">
        <v>1003</v>
      </c>
      <c r="BM145" s="271" t="s">
        <v>573</v>
      </c>
    </row>
    <row r="146" spans="2:65" s="74" customFormat="1" ht="21.75" customHeight="1">
      <c r="B146" s="73"/>
      <c r="C146" s="300" t="s">
        <v>480</v>
      </c>
      <c r="D146" s="300" t="s">
        <v>621</v>
      </c>
      <c r="E146" s="301" t="s">
        <v>9111</v>
      </c>
      <c r="F146" s="302" t="s">
        <v>8720</v>
      </c>
      <c r="G146" s="303" t="s">
        <v>630</v>
      </c>
      <c r="H146" s="304">
        <v>32</v>
      </c>
      <c r="I146" s="28"/>
      <c r="J146" s="306">
        <f t="shared" si="5"/>
        <v>0</v>
      </c>
      <c r="K146" s="307"/>
      <c r="L146" s="308"/>
      <c r="M146" s="29" t="s">
        <v>1</v>
      </c>
      <c r="N146" s="310" t="s">
        <v>43</v>
      </c>
      <c r="P146" s="269">
        <f t="shared" si="6"/>
        <v>0</v>
      </c>
      <c r="Q146" s="269">
        <v>0</v>
      </c>
      <c r="R146" s="269">
        <f t="shared" si="7"/>
        <v>0</v>
      </c>
      <c r="S146" s="269">
        <v>0</v>
      </c>
      <c r="T146" s="270">
        <f t="shared" si="8"/>
        <v>0</v>
      </c>
      <c r="AR146" s="271" t="s">
        <v>3401</v>
      </c>
      <c r="AT146" s="271" t="s">
        <v>621</v>
      </c>
      <c r="AU146" s="271" t="s">
        <v>84</v>
      </c>
      <c r="AY146" s="53" t="s">
        <v>366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53" t="s">
        <v>90</v>
      </c>
      <c r="BK146" s="179">
        <f t="shared" si="14"/>
        <v>0</v>
      </c>
      <c r="BL146" s="53" t="s">
        <v>1003</v>
      </c>
      <c r="BM146" s="271" t="s">
        <v>584</v>
      </c>
    </row>
    <row r="147" spans="2:65" s="74" customFormat="1" ht="16.5" customHeight="1">
      <c r="B147" s="73"/>
      <c r="C147" s="260" t="s">
        <v>484</v>
      </c>
      <c r="D147" s="260" t="s">
        <v>368</v>
      </c>
      <c r="E147" s="261" t="s">
        <v>9112</v>
      </c>
      <c r="F147" s="262" t="s">
        <v>8694</v>
      </c>
      <c r="G147" s="263" t="s">
        <v>265</v>
      </c>
      <c r="H147" s="264">
        <v>160</v>
      </c>
      <c r="I147" s="26"/>
      <c r="J147" s="266">
        <f t="shared" si="5"/>
        <v>0</v>
      </c>
      <c r="K147" s="267"/>
      <c r="L147" s="73"/>
      <c r="M147" s="27" t="s">
        <v>1</v>
      </c>
      <c r="N147" s="233" t="s">
        <v>43</v>
      </c>
      <c r="P147" s="269">
        <f t="shared" si="6"/>
        <v>0</v>
      </c>
      <c r="Q147" s="269">
        <v>0</v>
      </c>
      <c r="R147" s="269">
        <f t="shared" si="7"/>
        <v>0</v>
      </c>
      <c r="S147" s="269">
        <v>0</v>
      </c>
      <c r="T147" s="270">
        <f t="shared" si="8"/>
        <v>0</v>
      </c>
      <c r="AR147" s="271" t="s">
        <v>1003</v>
      </c>
      <c r="AT147" s="271" t="s">
        <v>368</v>
      </c>
      <c r="AU147" s="271" t="s">
        <v>84</v>
      </c>
      <c r="AY147" s="53" t="s">
        <v>366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53" t="s">
        <v>90</v>
      </c>
      <c r="BK147" s="179">
        <f t="shared" si="14"/>
        <v>0</v>
      </c>
      <c r="BL147" s="53" t="s">
        <v>1003</v>
      </c>
      <c r="BM147" s="271" t="s">
        <v>597</v>
      </c>
    </row>
    <row r="148" spans="2:65" s="74" customFormat="1" ht="16.5" customHeight="1">
      <c r="B148" s="73"/>
      <c r="C148" s="300" t="s">
        <v>490</v>
      </c>
      <c r="D148" s="300" t="s">
        <v>621</v>
      </c>
      <c r="E148" s="301" t="s">
        <v>9113</v>
      </c>
      <c r="F148" s="302" t="s">
        <v>8696</v>
      </c>
      <c r="G148" s="303" t="s">
        <v>265</v>
      </c>
      <c r="H148" s="304">
        <v>160</v>
      </c>
      <c r="I148" s="28"/>
      <c r="J148" s="306">
        <f t="shared" si="5"/>
        <v>0</v>
      </c>
      <c r="K148" s="307"/>
      <c r="L148" s="308"/>
      <c r="M148" s="29" t="s">
        <v>1</v>
      </c>
      <c r="N148" s="310" t="s">
        <v>43</v>
      </c>
      <c r="P148" s="269">
        <f t="shared" si="6"/>
        <v>0</v>
      </c>
      <c r="Q148" s="269">
        <v>0</v>
      </c>
      <c r="R148" s="269">
        <f t="shared" si="7"/>
        <v>0</v>
      </c>
      <c r="S148" s="269">
        <v>0</v>
      </c>
      <c r="T148" s="270">
        <f t="shared" si="8"/>
        <v>0</v>
      </c>
      <c r="AR148" s="271" t="s">
        <v>3401</v>
      </c>
      <c r="AT148" s="271" t="s">
        <v>621</v>
      </c>
      <c r="AU148" s="271" t="s">
        <v>84</v>
      </c>
      <c r="AY148" s="53" t="s">
        <v>366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53" t="s">
        <v>90</v>
      </c>
      <c r="BK148" s="179">
        <f t="shared" si="14"/>
        <v>0</v>
      </c>
      <c r="BL148" s="53" t="s">
        <v>1003</v>
      </c>
      <c r="BM148" s="271" t="s">
        <v>608</v>
      </c>
    </row>
    <row r="149" spans="2:65" s="74" customFormat="1" ht="16.5" customHeight="1">
      <c r="B149" s="73"/>
      <c r="C149" s="260" t="s">
        <v>495</v>
      </c>
      <c r="D149" s="260" t="s">
        <v>368</v>
      </c>
      <c r="E149" s="261" t="s">
        <v>9114</v>
      </c>
      <c r="F149" s="262" t="s">
        <v>8682</v>
      </c>
      <c r="G149" s="263" t="s">
        <v>249</v>
      </c>
      <c r="H149" s="264">
        <v>0.5</v>
      </c>
      <c r="I149" s="26"/>
      <c r="J149" s="266">
        <f t="shared" si="5"/>
        <v>0</v>
      </c>
      <c r="K149" s="267"/>
      <c r="L149" s="73"/>
      <c r="M149" s="27" t="s">
        <v>1</v>
      </c>
      <c r="N149" s="233" t="s">
        <v>43</v>
      </c>
      <c r="P149" s="269">
        <f t="shared" si="6"/>
        <v>0</v>
      </c>
      <c r="Q149" s="269">
        <v>0</v>
      </c>
      <c r="R149" s="269">
        <f t="shared" si="7"/>
        <v>0</v>
      </c>
      <c r="S149" s="269">
        <v>0</v>
      </c>
      <c r="T149" s="270">
        <f t="shared" si="8"/>
        <v>0</v>
      </c>
      <c r="AR149" s="271" t="s">
        <v>1003</v>
      </c>
      <c r="AT149" s="271" t="s">
        <v>368</v>
      </c>
      <c r="AU149" s="271" t="s">
        <v>84</v>
      </c>
      <c r="AY149" s="53" t="s">
        <v>366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53" t="s">
        <v>90</v>
      </c>
      <c r="BK149" s="179">
        <f t="shared" si="14"/>
        <v>0</v>
      </c>
      <c r="BL149" s="53" t="s">
        <v>1003</v>
      </c>
      <c r="BM149" s="271" t="s">
        <v>620</v>
      </c>
    </row>
    <row r="150" spans="2:65" s="74" customFormat="1" ht="16.5" customHeight="1">
      <c r="B150" s="73"/>
      <c r="C150" s="300" t="s">
        <v>502</v>
      </c>
      <c r="D150" s="300" t="s">
        <v>621</v>
      </c>
      <c r="E150" s="301" t="s">
        <v>9115</v>
      </c>
      <c r="F150" s="302" t="s">
        <v>8684</v>
      </c>
      <c r="G150" s="303" t="s">
        <v>249</v>
      </c>
      <c r="H150" s="304">
        <v>0.5</v>
      </c>
      <c r="I150" s="28"/>
      <c r="J150" s="306">
        <f t="shared" si="5"/>
        <v>0</v>
      </c>
      <c r="K150" s="307"/>
      <c r="L150" s="308"/>
      <c r="M150" s="29" t="s">
        <v>1</v>
      </c>
      <c r="N150" s="310" t="s">
        <v>43</v>
      </c>
      <c r="P150" s="269">
        <f t="shared" si="6"/>
        <v>0</v>
      </c>
      <c r="Q150" s="269">
        <v>0</v>
      </c>
      <c r="R150" s="269">
        <f t="shared" si="7"/>
        <v>0</v>
      </c>
      <c r="S150" s="269">
        <v>0</v>
      </c>
      <c r="T150" s="270">
        <f t="shared" si="8"/>
        <v>0</v>
      </c>
      <c r="AR150" s="271" t="s">
        <v>3401</v>
      </c>
      <c r="AT150" s="271" t="s">
        <v>621</v>
      </c>
      <c r="AU150" s="271" t="s">
        <v>84</v>
      </c>
      <c r="AY150" s="53" t="s">
        <v>366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53" t="s">
        <v>90</v>
      </c>
      <c r="BK150" s="179">
        <f t="shared" si="14"/>
        <v>0</v>
      </c>
      <c r="BL150" s="53" t="s">
        <v>1003</v>
      </c>
      <c r="BM150" s="271" t="s">
        <v>635</v>
      </c>
    </row>
    <row r="151" spans="2:65" s="249" customFormat="1" ht="25.9" customHeight="1">
      <c r="B151" s="248"/>
      <c r="D151" s="250" t="s">
        <v>76</v>
      </c>
      <c r="E151" s="251" t="s">
        <v>6756</v>
      </c>
      <c r="F151" s="251" t="s">
        <v>9049</v>
      </c>
      <c r="J151" s="252">
        <f>BK151</f>
        <v>0</v>
      </c>
      <c r="L151" s="248"/>
      <c r="M151" s="253"/>
      <c r="P151" s="254">
        <f>SUM(P152:P165)</f>
        <v>0</v>
      </c>
      <c r="R151" s="254">
        <f>SUM(R152:R165)</f>
        <v>0</v>
      </c>
      <c r="T151" s="255">
        <f>SUM(T152:T165)</f>
        <v>0</v>
      </c>
      <c r="AR151" s="250" t="s">
        <v>84</v>
      </c>
      <c r="AT151" s="256" t="s">
        <v>76</v>
      </c>
      <c r="AU151" s="256" t="s">
        <v>77</v>
      </c>
      <c r="AY151" s="250" t="s">
        <v>366</v>
      </c>
      <c r="BK151" s="257">
        <f>SUM(BK152:BK165)</f>
        <v>0</v>
      </c>
    </row>
    <row r="152" spans="2:65" s="74" customFormat="1" ht="16.5" customHeight="1">
      <c r="B152" s="73"/>
      <c r="C152" s="260" t="s">
        <v>506</v>
      </c>
      <c r="D152" s="260" t="s">
        <v>368</v>
      </c>
      <c r="E152" s="261" t="s">
        <v>9116</v>
      </c>
      <c r="F152" s="262" t="s">
        <v>9051</v>
      </c>
      <c r="G152" s="263" t="s">
        <v>630</v>
      </c>
      <c r="H152" s="264">
        <v>1</v>
      </c>
      <c r="I152" s="26"/>
      <c r="J152" s="266">
        <f t="shared" ref="J152:J165" si="15">ROUND(I152*H152,2)</f>
        <v>0</v>
      </c>
      <c r="K152" s="267"/>
      <c r="L152" s="73"/>
      <c r="M152" s="27" t="s">
        <v>1</v>
      </c>
      <c r="N152" s="233" t="s">
        <v>43</v>
      </c>
      <c r="P152" s="269">
        <f t="shared" ref="P152:P165" si="16">O152*H152</f>
        <v>0</v>
      </c>
      <c r="Q152" s="269">
        <v>0</v>
      </c>
      <c r="R152" s="269">
        <f t="shared" ref="R152:R165" si="17">Q152*H152</f>
        <v>0</v>
      </c>
      <c r="S152" s="269">
        <v>0</v>
      </c>
      <c r="T152" s="270">
        <f t="shared" ref="T152:T165" si="18">S152*H152</f>
        <v>0</v>
      </c>
      <c r="AR152" s="271" t="s">
        <v>1003</v>
      </c>
      <c r="AT152" s="271" t="s">
        <v>368</v>
      </c>
      <c r="AU152" s="271" t="s">
        <v>84</v>
      </c>
      <c r="AY152" s="53" t="s">
        <v>366</v>
      </c>
      <c r="BE152" s="179">
        <f t="shared" ref="BE152:BE165" si="19">IF(N152="základná",J152,0)</f>
        <v>0</v>
      </c>
      <c r="BF152" s="179">
        <f t="shared" ref="BF152:BF165" si="20">IF(N152="znížená",J152,0)</f>
        <v>0</v>
      </c>
      <c r="BG152" s="179">
        <f t="shared" ref="BG152:BG165" si="21">IF(N152="zákl. prenesená",J152,0)</f>
        <v>0</v>
      </c>
      <c r="BH152" s="179">
        <f t="shared" ref="BH152:BH165" si="22">IF(N152="zníž. prenesená",J152,0)</f>
        <v>0</v>
      </c>
      <c r="BI152" s="179">
        <f t="shared" ref="BI152:BI165" si="23">IF(N152="nulová",J152,0)</f>
        <v>0</v>
      </c>
      <c r="BJ152" s="53" t="s">
        <v>90</v>
      </c>
      <c r="BK152" s="179">
        <f t="shared" ref="BK152:BK165" si="24">ROUND(I152*H152,2)</f>
        <v>0</v>
      </c>
      <c r="BL152" s="53" t="s">
        <v>1003</v>
      </c>
      <c r="BM152" s="271" t="s">
        <v>689</v>
      </c>
    </row>
    <row r="153" spans="2:65" s="74" customFormat="1" ht="16.5" customHeight="1">
      <c r="B153" s="73"/>
      <c r="C153" s="300" t="s">
        <v>514</v>
      </c>
      <c r="D153" s="300" t="s">
        <v>621</v>
      </c>
      <c r="E153" s="301" t="s">
        <v>9117</v>
      </c>
      <c r="F153" s="302" t="s">
        <v>9118</v>
      </c>
      <c r="G153" s="303" t="s">
        <v>630</v>
      </c>
      <c r="H153" s="304">
        <v>1</v>
      </c>
      <c r="I153" s="28"/>
      <c r="J153" s="306">
        <f t="shared" si="15"/>
        <v>0</v>
      </c>
      <c r="K153" s="307"/>
      <c r="L153" s="308"/>
      <c r="M153" s="29" t="s">
        <v>1</v>
      </c>
      <c r="N153" s="310" t="s">
        <v>43</v>
      </c>
      <c r="P153" s="269">
        <f t="shared" si="16"/>
        <v>0</v>
      </c>
      <c r="Q153" s="269">
        <v>0</v>
      </c>
      <c r="R153" s="269">
        <f t="shared" si="17"/>
        <v>0</v>
      </c>
      <c r="S153" s="269">
        <v>0</v>
      </c>
      <c r="T153" s="270">
        <f t="shared" si="18"/>
        <v>0</v>
      </c>
      <c r="AR153" s="271" t="s">
        <v>3401</v>
      </c>
      <c r="AT153" s="271" t="s">
        <v>621</v>
      </c>
      <c r="AU153" s="271" t="s">
        <v>84</v>
      </c>
      <c r="AY153" s="53" t="s">
        <v>366</v>
      </c>
      <c r="BE153" s="179">
        <f t="shared" si="19"/>
        <v>0</v>
      </c>
      <c r="BF153" s="179">
        <f t="shared" si="20"/>
        <v>0</v>
      </c>
      <c r="BG153" s="179">
        <f t="shared" si="21"/>
        <v>0</v>
      </c>
      <c r="BH153" s="179">
        <f t="shared" si="22"/>
        <v>0</v>
      </c>
      <c r="BI153" s="179">
        <f t="shared" si="23"/>
        <v>0</v>
      </c>
      <c r="BJ153" s="53" t="s">
        <v>90</v>
      </c>
      <c r="BK153" s="179">
        <f t="shared" si="24"/>
        <v>0</v>
      </c>
      <c r="BL153" s="53" t="s">
        <v>1003</v>
      </c>
      <c r="BM153" s="271" t="s">
        <v>707</v>
      </c>
    </row>
    <row r="154" spans="2:65" s="74" customFormat="1" ht="16.5" customHeight="1">
      <c r="B154" s="73"/>
      <c r="C154" s="260" t="s">
        <v>7</v>
      </c>
      <c r="D154" s="260" t="s">
        <v>368</v>
      </c>
      <c r="E154" s="261" t="s">
        <v>9119</v>
      </c>
      <c r="F154" s="262" t="s">
        <v>9054</v>
      </c>
      <c r="G154" s="263" t="s">
        <v>630</v>
      </c>
      <c r="H154" s="264">
        <v>1</v>
      </c>
      <c r="I154" s="26"/>
      <c r="J154" s="266">
        <f t="shared" si="15"/>
        <v>0</v>
      </c>
      <c r="K154" s="267"/>
      <c r="L154" s="73"/>
      <c r="M154" s="27" t="s">
        <v>1</v>
      </c>
      <c r="N154" s="233" t="s">
        <v>43</v>
      </c>
      <c r="P154" s="269">
        <f t="shared" si="16"/>
        <v>0</v>
      </c>
      <c r="Q154" s="269">
        <v>0</v>
      </c>
      <c r="R154" s="269">
        <f t="shared" si="17"/>
        <v>0</v>
      </c>
      <c r="S154" s="269">
        <v>0</v>
      </c>
      <c r="T154" s="270">
        <f t="shared" si="18"/>
        <v>0</v>
      </c>
      <c r="AR154" s="271" t="s">
        <v>1003</v>
      </c>
      <c r="AT154" s="271" t="s">
        <v>368</v>
      </c>
      <c r="AU154" s="271" t="s">
        <v>84</v>
      </c>
      <c r="AY154" s="53" t="s">
        <v>366</v>
      </c>
      <c r="BE154" s="179">
        <f t="shared" si="19"/>
        <v>0</v>
      </c>
      <c r="BF154" s="179">
        <f t="shared" si="20"/>
        <v>0</v>
      </c>
      <c r="BG154" s="179">
        <f t="shared" si="21"/>
        <v>0</v>
      </c>
      <c r="BH154" s="179">
        <f t="shared" si="22"/>
        <v>0</v>
      </c>
      <c r="BI154" s="179">
        <f t="shared" si="23"/>
        <v>0</v>
      </c>
      <c r="BJ154" s="53" t="s">
        <v>90</v>
      </c>
      <c r="BK154" s="179">
        <f t="shared" si="24"/>
        <v>0</v>
      </c>
      <c r="BL154" s="53" t="s">
        <v>1003</v>
      </c>
      <c r="BM154" s="271" t="s">
        <v>735</v>
      </c>
    </row>
    <row r="155" spans="2:65" s="74" customFormat="1" ht="24.2" customHeight="1">
      <c r="B155" s="73"/>
      <c r="C155" s="260" t="s">
        <v>529</v>
      </c>
      <c r="D155" s="260" t="s">
        <v>368</v>
      </c>
      <c r="E155" s="261" t="s">
        <v>9120</v>
      </c>
      <c r="F155" s="262" t="s">
        <v>9121</v>
      </c>
      <c r="G155" s="263" t="s">
        <v>4281</v>
      </c>
      <c r="H155" s="30"/>
      <c r="I155" s="26"/>
      <c r="J155" s="266">
        <f t="shared" si="15"/>
        <v>0</v>
      </c>
      <c r="K155" s="267"/>
      <c r="L155" s="73"/>
      <c r="M155" s="27" t="s">
        <v>1</v>
      </c>
      <c r="N155" s="233" t="s">
        <v>43</v>
      </c>
      <c r="P155" s="269">
        <f t="shared" si="16"/>
        <v>0</v>
      </c>
      <c r="Q155" s="269">
        <v>0</v>
      </c>
      <c r="R155" s="269">
        <f t="shared" si="17"/>
        <v>0</v>
      </c>
      <c r="S155" s="269">
        <v>0</v>
      </c>
      <c r="T155" s="270">
        <f t="shared" si="18"/>
        <v>0</v>
      </c>
      <c r="AR155" s="271" t="s">
        <v>1003</v>
      </c>
      <c r="AT155" s="271" t="s">
        <v>368</v>
      </c>
      <c r="AU155" s="271" t="s">
        <v>84</v>
      </c>
      <c r="AY155" s="53" t="s">
        <v>366</v>
      </c>
      <c r="BE155" s="179">
        <f t="shared" si="19"/>
        <v>0</v>
      </c>
      <c r="BF155" s="179">
        <f t="shared" si="20"/>
        <v>0</v>
      </c>
      <c r="BG155" s="179">
        <f t="shared" si="21"/>
        <v>0</v>
      </c>
      <c r="BH155" s="179">
        <f t="shared" si="22"/>
        <v>0</v>
      </c>
      <c r="BI155" s="179">
        <f t="shared" si="23"/>
        <v>0</v>
      </c>
      <c r="BJ155" s="53" t="s">
        <v>90</v>
      </c>
      <c r="BK155" s="179">
        <f t="shared" si="24"/>
        <v>0</v>
      </c>
      <c r="BL155" s="53" t="s">
        <v>1003</v>
      </c>
      <c r="BM155" s="271" t="s">
        <v>761</v>
      </c>
    </row>
    <row r="156" spans="2:65" s="74" customFormat="1" ht="33" customHeight="1">
      <c r="B156" s="73"/>
      <c r="C156" s="300" t="s">
        <v>537</v>
      </c>
      <c r="D156" s="300" t="s">
        <v>621</v>
      </c>
      <c r="E156" s="301" t="s">
        <v>9122</v>
      </c>
      <c r="F156" s="302" t="s">
        <v>9123</v>
      </c>
      <c r="G156" s="303" t="s">
        <v>4281</v>
      </c>
      <c r="H156" s="32"/>
      <c r="I156" s="28"/>
      <c r="J156" s="306">
        <f t="shared" si="15"/>
        <v>0</v>
      </c>
      <c r="K156" s="307"/>
      <c r="L156" s="308"/>
      <c r="M156" s="29" t="s">
        <v>1</v>
      </c>
      <c r="N156" s="310" t="s">
        <v>43</v>
      </c>
      <c r="P156" s="269">
        <f t="shared" si="16"/>
        <v>0</v>
      </c>
      <c r="Q156" s="269">
        <v>0</v>
      </c>
      <c r="R156" s="269">
        <f t="shared" si="17"/>
        <v>0</v>
      </c>
      <c r="S156" s="269">
        <v>0</v>
      </c>
      <c r="T156" s="270">
        <f t="shared" si="18"/>
        <v>0</v>
      </c>
      <c r="AR156" s="271" t="s">
        <v>3401</v>
      </c>
      <c r="AT156" s="271" t="s">
        <v>621</v>
      </c>
      <c r="AU156" s="271" t="s">
        <v>84</v>
      </c>
      <c r="AY156" s="53" t="s">
        <v>366</v>
      </c>
      <c r="BE156" s="179">
        <f t="shared" si="19"/>
        <v>0</v>
      </c>
      <c r="BF156" s="179">
        <f t="shared" si="20"/>
        <v>0</v>
      </c>
      <c r="BG156" s="179">
        <f t="shared" si="21"/>
        <v>0</v>
      </c>
      <c r="BH156" s="179">
        <f t="shared" si="22"/>
        <v>0</v>
      </c>
      <c r="BI156" s="179">
        <f t="shared" si="23"/>
        <v>0</v>
      </c>
      <c r="BJ156" s="53" t="s">
        <v>90</v>
      </c>
      <c r="BK156" s="179">
        <f t="shared" si="24"/>
        <v>0</v>
      </c>
      <c r="BL156" s="53" t="s">
        <v>1003</v>
      </c>
      <c r="BM156" s="271" t="s">
        <v>783</v>
      </c>
    </row>
    <row r="157" spans="2:65" s="74" customFormat="1" ht="16.5" customHeight="1">
      <c r="B157" s="73"/>
      <c r="C157" s="260" t="s">
        <v>541</v>
      </c>
      <c r="D157" s="260" t="s">
        <v>368</v>
      </c>
      <c r="E157" s="261" t="s">
        <v>9124</v>
      </c>
      <c r="F157" s="262" t="s">
        <v>9059</v>
      </c>
      <c r="G157" s="263" t="s">
        <v>4281</v>
      </c>
      <c r="H157" s="30"/>
      <c r="I157" s="26"/>
      <c r="J157" s="266">
        <f t="shared" si="15"/>
        <v>0</v>
      </c>
      <c r="K157" s="267"/>
      <c r="L157" s="73"/>
      <c r="M157" s="27" t="s">
        <v>1</v>
      </c>
      <c r="N157" s="233" t="s">
        <v>43</v>
      </c>
      <c r="P157" s="269">
        <f t="shared" si="16"/>
        <v>0</v>
      </c>
      <c r="Q157" s="269">
        <v>0</v>
      </c>
      <c r="R157" s="269">
        <f t="shared" si="17"/>
        <v>0</v>
      </c>
      <c r="S157" s="269">
        <v>0</v>
      </c>
      <c r="T157" s="270">
        <f t="shared" si="18"/>
        <v>0</v>
      </c>
      <c r="AR157" s="271" t="s">
        <v>1003</v>
      </c>
      <c r="AT157" s="271" t="s">
        <v>368</v>
      </c>
      <c r="AU157" s="271" t="s">
        <v>84</v>
      </c>
      <c r="AY157" s="53" t="s">
        <v>366</v>
      </c>
      <c r="BE157" s="179">
        <f t="shared" si="19"/>
        <v>0</v>
      </c>
      <c r="BF157" s="179">
        <f t="shared" si="20"/>
        <v>0</v>
      </c>
      <c r="BG157" s="179">
        <f t="shared" si="21"/>
        <v>0</v>
      </c>
      <c r="BH157" s="179">
        <f t="shared" si="22"/>
        <v>0</v>
      </c>
      <c r="BI157" s="179">
        <f t="shared" si="23"/>
        <v>0</v>
      </c>
      <c r="BJ157" s="53" t="s">
        <v>90</v>
      </c>
      <c r="BK157" s="179">
        <f t="shared" si="24"/>
        <v>0</v>
      </c>
      <c r="BL157" s="53" t="s">
        <v>1003</v>
      </c>
      <c r="BM157" s="271" t="s">
        <v>866</v>
      </c>
    </row>
    <row r="158" spans="2:65" s="74" customFormat="1" ht="16.5" customHeight="1">
      <c r="B158" s="73"/>
      <c r="C158" s="300" t="s">
        <v>548</v>
      </c>
      <c r="D158" s="300" t="s">
        <v>621</v>
      </c>
      <c r="E158" s="301" t="s">
        <v>9125</v>
      </c>
      <c r="F158" s="302" t="s">
        <v>9126</v>
      </c>
      <c r="G158" s="303" t="s">
        <v>4281</v>
      </c>
      <c r="H158" s="32"/>
      <c r="I158" s="28"/>
      <c r="J158" s="306">
        <f t="shared" si="15"/>
        <v>0</v>
      </c>
      <c r="K158" s="307"/>
      <c r="L158" s="308"/>
      <c r="M158" s="29" t="s">
        <v>1</v>
      </c>
      <c r="N158" s="310" t="s">
        <v>43</v>
      </c>
      <c r="P158" s="269">
        <f t="shared" si="16"/>
        <v>0</v>
      </c>
      <c r="Q158" s="269">
        <v>0</v>
      </c>
      <c r="R158" s="269">
        <f t="shared" si="17"/>
        <v>0</v>
      </c>
      <c r="S158" s="269">
        <v>0</v>
      </c>
      <c r="T158" s="270">
        <f t="shared" si="18"/>
        <v>0</v>
      </c>
      <c r="AR158" s="271" t="s">
        <v>3401</v>
      </c>
      <c r="AT158" s="271" t="s">
        <v>621</v>
      </c>
      <c r="AU158" s="271" t="s">
        <v>84</v>
      </c>
      <c r="AY158" s="53" t="s">
        <v>366</v>
      </c>
      <c r="BE158" s="179">
        <f t="shared" si="19"/>
        <v>0</v>
      </c>
      <c r="BF158" s="179">
        <f t="shared" si="20"/>
        <v>0</v>
      </c>
      <c r="BG158" s="179">
        <f t="shared" si="21"/>
        <v>0</v>
      </c>
      <c r="BH158" s="179">
        <f t="shared" si="22"/>
        <v>0</v>
      </c>
      <c r="BI158" s="179">
        <f t="shared" si="23"/>
        <v>0</v>
      </c>
      <c r="BJ158" s="53" t="s">
        <v>90</v>
      </c>
      <c r="BK158" s="179">
        <f t="shared" si="24"/>
        <v>0</v>
      </c>
      <c r="BL158" s="53" t="s">
        <v>1003</v>
      </c>
      <c r="BM158" s="271" t="s">
        <v>882</v>
      </c>
    </row>
    <row r="159" spans="2:65" s="74" customFormat="1" ht="24.2" customHeight="1">
      <c r="B159" s="73"/>
      <c r="C159" s="260" t="s">
        <v>555</v>
      </c>
      <c r="D159" s="260" t="s">
        <v>368</v>
      </c>
      <c r="E159" s="261" t="s">
        <v>9127</v>
      </c>
      <c r="F159" s="262" t="s">
        <v>9062</v>
      </c>
      <c r="G159" s="263" t="s">
        <v>265</v>
      </c>
      <c r="H159" s="264">
        <v>100</v>
      </c>
      <c r="I159" s="26"/>
      <c r="J159" s="266">
        <f t="shared" si="15"/>
        <v>0</v>
      </c>
      <c r="K159" s="267"/>
      <c r="L159" s="73"/>
      <c r="M159" s="27" t="s">
        <v>1</v>
      </c>
      <c r="N159" s="233" t="s">
        <v>43</v>
      </c>
      <c r="P159" s="269">
        <f t="shared" si="16"/>
        <v>0</v>
      </c>
      <c r="Q159" s="269">
        <v>0</v>
      </c>
      <c r="R159" s="269">
        <f t="shared" si="17"/>
        <v>0</v>
      </c>
      <c r="S159" s="269">
        <v>0</v>
      </c>
      <c r="T159" s="270">
        <f t="shared" si="18"/>
        <v>0</v>
      </c>
      <c r="AR159" s="271" t="s">
        <v>1003</v>
      </c>
      <c r="AT159" s="271" t="s">
        <v>368</v>
      </c>
      <c r="AU159" s="271" t="s">
        <v>84</v>
      </c>
      <c r="AY159" s="53" t="s">
        <v>366</v>
      </c>
      <c r="BE159" s="179">
        <f t="shared" si="19"/>
        <v>0</v>
      </c>
      <c r="BF159" s="179">
        <f t="shared" si="20"/>
        <v>0</v>
      </c>
      <c r="BG159" s="179">
        <f t="shared" si="21"/>
        <v>0</v>
      </c>
      <c r="BH159" s="179">
        <f t="shared" si="22"/>
        <v>0</v>
      </c>
      <c r="BI159" s="179">
        <f t="shared" si="23"/>
        <v>0</v>
      </c>
      <c r="BJ159" s="53" t="s">
        <v>90</v>
      </c>
      <c r="BK159" s="179">
        <f t="shared" si="24"/>
        <v>0</v>
      </c>
      <c r="BL159" s="53" t="s">
        <v>1003</v>
      </c>
      <c r="BM159" s="271" t="s">
        <v>899</v>
      </c>
    </row>
    <row r="160" spans="2:65" s="74" customFormat="1" ht="16.5" customHeight="1">
      <c r="B160" s="73"/>
      <c r="C160" s="260" t="s">
        <v>573</v>
      </c>
      <c r="D160" s="260" t="s">
        <v>368</v>
      </c>
      <c r="E160" s="261" t="s">
        <v>9128</v>
      </c>
      <c r="F160" s="262" t="s">
        <v>9066</v>
      </c>
      <c r="G160" s="263" t="s">
        <v>630</v>
      </c>
      <c r="H160" s="264">
        <v>1</v>
      </c>
      <c r="I160" s="26"/>
      <c r="J160" s="266">
        <f t="shared" si="15"/>
        <v>0</v>
      </c>
      <c r="K160" s="267"/>
      <c r="L160" s="73"/>
      <c r="M160" s="27" t="s">
        <v>1</v>
      </c>
      <c r="N160" s="233" t="s">
        <v>43</v>
      </c>
      <c r="P160" s="269">
        <f t="shared" si="16"/>
        <v>0</v>
      </c>
      <c r="Q160" s="269">
        <v>0</v>
      </c>
      <c r="R160" s="269">
        <f t="shared" si="17"/>
        <v>0</v>
      </c>
      <c r="S160" s="269">
        <v>0</v>
      </c>
      <c r="T160" s="270">
        <f t="shared" si="18"/>
        <v>0</v>
      </c>
      <c r="AR160" s="271" t="s">
        <v>1003</v>
      </c>
      <c r="AT160" s="271" t="s">
        <v>368</v>
      </c>
      <c r="AU160" s="271" t="s">
        <v>84</v>
      </c>
      <c r="AY160" s="53" t="s">
        <v>366</v>
      </c>
      <c r="BE160" s="179">
        <f t="shared" si="19"/>
        <v>0</v>
      </c>
      <c r="BF160" s="179">
        <f t="shared" si="20"/>
        <v>0</v>
      </c>
      <c r="BG160" s="179">
        <f t="shared" si="21"/>
        <v>0</v>
      </c>
      <c r="BH160" s="179">
        <f t="shared" si="22"/>
        <v>0</v>
      </c>
      <c r="BI160" s="179">
        <f t="shared" si="23"/>
        <v>0</v>
      </c>
      <c r="BJ160" s="53" t="s">
        <v>90</v>
      </c>
      <c r="BK160" s="179">
        <f t="shared" si="24"/>
        <v>0</v>
      </c>
      <c r="BL160" s="53" t="s">
        <v>1003</v>
      </c>
      <c r="BM160" s="271" t="s">
        <v>912</v>
      </c>
    </row>
    <row r="161" spans="2:65" s="74" customFormat="1" ht="21.75" customHeight="1">
      <c r="B161" s="73"/>
      <c r="C161" s="300" t="s">
        <v>580</v>
      </c>
      <c r="D161" s="300" t="s">
        <v>621</v>
      </c>
      <c r="E161" s="301" t="s">
        <v>9129</v>
      </c>
      <c r="F161" s="302" t="s">
        <v>9130</v>
      </c>
      <c r="G161" s="303" t="s">
        <v>630</v>
      </c>
      <c r="H161" s="304">
        <v>1</v>
      </c>
      <c r="I161" s="28"/>
      <c r="J161" s="306">
        <f t="shared" si="15"/>
        <v>0</v>
      </c>
      <c r="K161" s="307"/>
      <c r="L161" s="308"/>
      <c r="M161" s="29" t="s">
        <v>1</v>
      </c>
      <c r="N161" s="310" t="s">
        <v>43</v>
      </c>
      <c r="P161" s="269">
        <f t="shared" si="16"/>
        <v>0</v>
      </c>
      <c r="Q161" s="269">
        <v>0</v>
      </c>
      <c r="R161" s="269">
        <f t="shared" si="17"/>
        <v>0</v>
      </c>
      <c r="S161" s="269">
        <v>0</v>
      </c>
      <c r="T161" s="270">
        <f t="shared" si="18"/>
        <v>0</v>
      </c>
      <c r="AR161" s="271" t="s">
        <v>3401</v>
      </c>
      <c r="AT161" s="271" t="s">
        <v>621</v>
      </c>
      <c r="AU161" s="271" t="s">
        <v>84</v>
      </c>
      <c r="AY161" s="53" t="s">
        <v>366</v>
      </c>
      <c r="BE161" s="179">
        <f t="shared" si="19"/>
        <v>0</v>
      </c>
      <c r="BF161" s="179">
        <f t="shared" si="20"/>
        <v>0</v>
      </c>
      <c r="BG161" s="179">
        <f t="shared" si="21"/>
        <v>0</v>
      </c>
      <c r="BH161" s="179">
        <f t="shared" si="22"/>
        <v>0</v>
      </c>
      <c r="BI161" s="179">
        <f t="shared" si="23"/>
        <v>0</v>
      </c>
      <c r="BJ161" s="53" t="s">
        <v>90</v>
      </c>
      <c r="BK161" s="179">
        <f t="shared" si="24"/>
        <v>0</v>
      </c>
      <c r="BL161" s="53" t="s">
        <v>1003</v>
      </c>
      <c r="BM161" s="271" t="s">
        <v>925</v>
      </c>
    </row>
    <row r="162" spans="2:65" s="74" customFormat="1" ht="24.2" customHeight="1">
      <c r="B162" s="73"/>
      <c r="C162" s="260" t="s">
        <v>584</v>
      </c>
      <c r="D162" s="260" t="s">
        <v>368</v>
      </c>
      <c r="E162" s="261" t="s">
        <v>9131</v>
      </c>
      <c r="F162" s="262" t="s">
        <v>9082</v>
      </c>
      <c r="G162" s="263" t="s">
        <v>630</v>
      </c>
      <c r="H162" s="264">
        <v>1</v>
      </c>
      <c r="I162" s="26"/>
      <c r="J162" s="266">
        <f t="shared" si="15"/>
        <v>0</v>
      </c>
      <c r="K162" s="267"/>
      <c r="L162" s="73"/>
      <c r="M162" s="27" t="s">
        <v>1</v>
      </c>
      <c r="N162" s="233" t="s">
        <v>43</v>
      </c>
      <c r="P162" s="269">
        <f t="shared" si="16"/>
        <v>0</v>
      </c>
      <c r="Q162" s="269">
        <v>0</v>
      </c>
      <c r="R162" s="269">
        <f t="shared" si="17"/>
        <v>0</v>
      </c>
      <c r="S162" s="269">
        <v>0</v>
      </c>
      <c r="T162" s="270">
        <f t="shared" si="18"/>
        <v>0</v>
      </c>
      <c r="AR162" s="271" t="s">
        <v>1003</v>
      </c>
      <c r="AT162" s="271" t="s">
        <v>368</v>
      </c>
      <c r="AU162" s="271" t="s">
        <v>84</v>
      </c>
      <c r="AY162" s="53" t="s">
        <v>366</v>
      </c>
      <c r="BE162" s="179">
        <f t="shared" si="19"/>
        <v>0</v>
      </c>
      <c r="BF162" s="179">
        <f t="shared" si="20"/>
        <v>0</v>
      </c>
      <c r="BG162" s="179">
        <f t="shared" si="21"/>
        <v>0</v>
      </c>
      <c r="BH162" s="179">
        <f t="shared" si="22"/>
        <v>0</v>
      </c>
      <c r="BI162" s="179">
        <f t="shared" si="23"/>
        <v>0</v>
      </c>
      <c r="BJ162" s="53" t="s">
        <v>90</v>
      </c>
      <c r="BK162" s="179">
        <f t="shared" si="24"/>
        <v>0</v>
      </c>
      <c r="BL162" s="53" t="s">
        <v>1003</v>
      </c>
      <c r="BM162" s="271" t="s">
        <v>937</v>
      </c>
    </row>
    <row r="163" spans="2:65" s="74" customFormat="1" ht="16.5" customHeight="1">
      <c r="B163" s="73"/>
      <c r="C163" s="260" t="s">
        <v>591</v>
      </c>
      <c r="D163" s="260" t="s">
        <v>368</v>
      </c>
      <c r="E163" s="261" t="s">
        <v>9132</v>
      </c>
      <c r="F163" s="262" t="s">
        <v>9086</v>
      </c>
      <c r="G163" s="263" t="s">
        <v>630</v>
      </c>
      <c r="H163" s="264">
        <v>1</v>
      </c>
      <c r="I163" s="26"/>
      <c r="J163" s="266">
        <f t="shared" si="15"/>
        <v>0</v>
      </c>
      <c r="K163" s="267"/>
      <c r="L163" s="73"/>
      <c r="M163" s="27" t="s">
        <v>1</v>
      </c>
      <c r="N163" s="233" t="s">
        <v>43</v>
      </c>
      <c r="P163" s="269">
        <f t="shared" si="16"/>
        <v>0</v>
      </c>
      <c r="Q163" s="269">
        <v>0</v>
      </c>
      <c r="R163" s="269">
        <f t="shared" si="17"/>
        <v>0</v>
      </c>
      <c r="S163" s="269">
        <v>0</v>
      </c>
      <c r="T163" s="270">
        <f t="shared" si="18"/>
        <v>0</v>
      </c>
      <c r="AR163" s="271" t="s">
        <v>1003</v>
      </c>
      <c r="AT163" s="271" t="s">
        <v>368</v>
      </c>
      <c r="AU163" s="271" t="s">
        <v>84</v>
      </c>
      <c r="AY163" s="53" t="s">
        <v>366</v>
      </c>
      <c r="BE163" s="179">
        <f t="shared" si="19"/>
        <v>0</v>
      </c>
      <c r="BF163" s="179">
        <f t="shared" si="20"/>
        <v>0</v>
      </c>
      <c r="BG163" s="179">
        <f t="shared" si="21"/>
        <v>0</v>
      </c>
      <c r="BH163" s="179">
        <f t="shared" si="22"/>
        <v>0</v>
      </c>
      <c r="BI163" s="179">
        <f t="shared" si="23"/>
        <v>0</v>
      </c>
      <c r="BJ163" s="53" t="s">
        <v>90</v>
      </c>
      <c r="BK163" s="179">
        <f t="shared" si="24"/>
        <v>0</v>
      </c>
      <c r="BL163" s="53" t="s">
        <v>1003</v>
      </c>
      <c r="BM163" s="271" t="s">
        <v>947</v>
      </c>
    </row>
    <row r="164" spans="2:65" s="74" customFormat="1" ht="16.5" customHeight="1">
      <c r="B164" s="73"/>
      <c r="C164" s="260" t="s">
        <v>597</v>
      </c>
      <c r="D164" s="260" t="s">
        <v>368</v>
      </c>
      <c r="E164" s="261" t="s">
        <v>9133</v>
      </c>
      <c r="F164" s="262" t="s">
        <v>9088</v>
      </c>
      <c r="G164" s="263" t="s">
        <v>630</v>
      </c>
      <c r="H164" s="264">
        <v>1</v>
      </c>
      <c r="I164" s="26"/>
      <c r="J164" s="266">
        <f t="shared" si="15"/>
        <v>0</v>
      </c>
      <c r="K164" s="267"/>
      <c r="L164" s="73"/>
      <c r="M164" s="27" t="s">
        <v>1</v>
      </c>
      <c r="N164" s="233" t="s">
        <v>43</v>
      </c>
      <c r="P164" s="269">
        <f t="shared" si="16"/>
        <v>0</v>
      </c>
      <c r="Q164" s="269">
        <v>0</v>
      </c>
      <c r="R164" s="269">
        <f t="shared" si="17"/>
        <v>0</v>
      </c>
      <c r="S164" s="269">
        <v>0</v>
      </c>
      <c r="T164" s="270">
        <f t="shared" si="18"/>
        <v>0</v>
      </c>
      <c r="AR164" s="271" t="s">
        <v>1003</v>
      </c>
      <c r="AT164" s="271" t="s">
        <v>368</v>
      </c>
      <c r="AU164" s="271" t="s">
        <v>84</v>
      </c>
      <c r="AY164" s="53" t="s">
        <v>366</v>
      </c>
      <c r="BE164" s="179">
        <f t="shared" si="19"/>
        <v>0</v>
      </c>
      <c r="BF164" s="179">
        <f t="shared" si="20"/>
        <v>0</v>
      </c>
      <c r="BG164" s="179">
        <f t="shared" si="21"/>
        <v>0</v>
      </c>
      <c r="BH164" s="179">
        <f t="shared" si="22"/>
        <v>0</v>
      </c>
      <c r="BI164" s="179">
        <f t="shared" si="23"/>
        <v>0</v>
      </c>
      <c r="BJ164" s="53" t="s">
        <v>90</v>
      </c>
      <c r="BK164" s="179">
        <f t="shared" si="24"/>
        <v>0</v>
      </c>
      <c r="BL164" s="53" t="s">
        <v>1003</v>
      </c>
      <c r="BM164" s="271" t="s">
        <v>1003</v>
      </c>
    </row>
    <row r="165" spans="2:65" s="74" customFormat="1" ht="16.5" customHeight="1">
      <c r="B165" s="73"/>
      <c r="C165" s="260" t="s">
        <v>604</v>
      </c>
      <c r="D165" s="260" t="s">
        <v>368</v>
      </c>
      <c r="E165" s="261" t="s">
        <v>9134</v>
      </c>
      <c r="F165" s="262" t="s">
        <v>9093</v>
      </c>
      <c r="G165" s="263" t="s">
        <v>630</v>
      </c>
      <c r="H165" s="264">
        <v>1</v>
      </c>
      <c r="I165" s="26"/>
      <c r="J165" s="266">
        <f t="shared" si="15"/>
        <v>0</v>
      </c>
      <c r="K165" s="267"/>
      <c r="L165" s="73"/>
      <c r="M165" s="31" t="s">
        <v>1</v>
      </c>
      <c r="N165" s="322" t="s">
        <v>43</v>
      </c>
      <c r="O165" s="323"/>
      <c r="P165" s="324">
        <f t="shared" si="16"/>
        <v>0</v>
      </c>
      <c r="Q165" s="324">
        <v>0</v>
      </c>
      <c r="R165" s="324">
        <f t="shared" si="17"/>
        <v>0</v>
      </c>
      <c r="S165" s="324">
        <v>0</v>
      </c>
      <c r="T165" s="325">
        <f t="shared" si="18"/>
        <v>0</v>
      </c>
      <c r="AR165" s="271" t="s">
        <v>1003</v>
      </c>
      <c r="AT165" s="271" t="s">
        <v>368</v>
      </c>
      <c r="AU165" s="271" t="s">
        <v>84</v>
      </c>
      <c r="AY165" s="53" t="s">
        <v>366</v>
      </c>
      <c r="BE165" s="179">
        <f t="shared" si="19"/>
        <v>0</v>
      </c>
      <c r="BF165" s="179">
        <f t="shared" si="20"/>
        <v>0</v>
      </c>
      <c r="BG165" s="179">
        <f t="shared" si="21"/>
        <v>0</v>
      </c>
      <c r="BH165" s="179">
        <f t="shared" si="22"/>
        <v>0</v>
      </c>
      <c r="BI165" s="179">
        <f t="shared" si="23"/>
        <v>0</v>
      </c>
      <c r="BJ165" s="53" t="s">
        <v>90</v>
      </c>
      <c r="BK165" s="179">
        <f t="shared" si="24"/>
        <v>0</v>
      </c>
      <c r="BL165" s="53" t="s">
        <v>1003</v>
      </c>
      <c r="BM165" s="271" t="s">
        <v>1027</v>
      </c>
    </row>
    <row r="166" spans="2:65" s="74" customFormat="1" ht="6.95" customHeight="1">
      <c r="B166" s="103"/>
      <c r="C166" s="104"/>
      <c r="D166" s="104"/>
      <c r="E166" s="104"/>
      <c r="F166" s="104"/>
      <c r="G166" s="104"/>
      <c r="H166" s="104"/>
      <c r="I166" s="104"/>
      <c r="J166" s="104"/>
      <c r="K166" s="104"/>
      <c r="L166" s="73"/>
    </row>
  </sheetData>
  <sheetProtection algorithmName="SHA-512" hashValue="AGUPyPdxYzfHH2nZNZF+4ig1hzHC6ivYTr3XIxIFk97A3KJyUt3or5sLde/Rb9VvTY78v8OP7N2irLVuWqNNnA==" saltValue="47B7KgPMDpiJctp2nBQWNA==" spinCount="100000" sheet="1" objects="1" scenarios="1" selectLockedCells="1"/>
  <autoFilter ref="C131:K165" xr:uid="{00000000-0009-0000-0000-000007000000}"/>
  <mergeCells count="17">
    <mergeCell ref="E9:H9"/>
    <mergeCell ref="E11:H11"/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16785B-C701-42DD-862D-FD0CA8D55C0D}"/>
</file>

<file path=customXml/itemProps2.xml><?xml version="1.0" encoding="utf-8"?>
<ds:datastoreItem xmlns:ds="http://schemas.openxmlformats.org/officeDocument/2006/customXml" ds:itemID="{5061A8F6-8053-4FAB-A506-0D20A0D879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38</vt:i4>
      </vt:variant>
    </vt:vector>
  </HeadingPairs>
  <TitlesOfParts>
    <vt:vector size="58" baseType="lpstr">
      <vt:lpstr>Rekapitulácia stavby</vt:lpstr>
      <vt:lpstr>Poznámky</vt:lpstr>
      <vt:lpstr>E01 - Stavebná časť</vt:lpstr>
      <vt:lpstr>E04 - Vzduchotechnika</vt:lpstr>
      <vt:lpstr>E06 - Vykurovanie</vt:lpstr>
      <vt:lpstr>E07 - Zdravotechnika</vt:lpstr>
      <vt:lpstr>E08 - Plynoinštalácia</vt:lpstr>
      <vt:lpstr>E09.1 - Elektroinštalácie...</vt:lpstr>
      <vt:lpstr>E09.2 - Uzemnenie merania...</vt:lpstr>
      <vt:lpstr>E10.2 - EPS</vt:lpstr>
      <vt:lpstr>E10.3 - HSP</vt:lpstr>
      <vt:lpstr>E12 - Krajinná architektúra</vt:lpstr>
      <vt:lpstr>E12b - Závlahy</vt:lpstr>
      <vt:lpstr>E01_1 - Stavebná časť</vt:lpstr>
      <vt:lpstr>E04_1 - Vzduchotechnika</vt:lpstr>
      <vt:lpstr>E06_1 - Vykurovanie</vt:lpstr>
      <vt:lpstr>E09.1_1 - Elektroinštalác...</vt:lpstr>
      <vt:lpstr>E10.3_1 - HSP</vt:lpstr>
      <vt:lpstr>E10-2_1 - EPS</vt:lpstr>
      <vt:lpstr>Zoznam figúr</vt:lpstr>
      <vt:lpstr>'E01 - Stavebná časť'!Print_Area</vt:lpstr>
      <vt:lpstr>'E01_1 - Stavebná časť'!Print_Area</vt:lpstr>
      <vt:lpstr>'E04 - Vzduchotechnika'!Print_Area</vt:lpstr>
      <vt:lpstr>'E04_1 - Vzduchotechnika'!Print_Area</vt:lpstr>
      <vt:lpstr>'E06 - Vykurovanie'!Print_Area</vt:lpstr>
      <vt:lpstr>'E06_1 - Vykurovanie'!Print_Area</vt:lpstr>
      <vt:lpstr>'E07 - Zdravotechnika'!Print_Area</vt:lpstr>
      <vt:lpstr>'E08 - Plynoinštalácia'!Print_Area</vt:lpstr>
      <vt:lpstr>'E09.1 - Elektroinštalácie...'!Print_Area</vt:lpstr>
      <vt:lpstr>'E09.1_1 - Elektroinštalác...'!Print_Area</vt:lpstr>
      <vt:lpstr>'E09.2 - Uzemnenie merania...'!Print_Area</vt:lpstr>
      <vt:lpstr>'E10.2 - EPS'!Print_Area</vt:lpstr>
      <vt:lpstr>'E10.3 - HSP'!Print_Area</vt:lpstr>
      <vt:lpstr>'E10.3_1 - HSP'!Print_Area</vt:lpstr>
      <vt:lpstr>'E10-2_1 - EPS'!Print_Area</vt:lpstr>
      <vt:lpstr>'E12 - Krajinná architektúra'!Print_Area</vt:lpstr>
      <vt:lpstr>'E12b - Závlahy'!Print_Area</vt:lpstr>
      <vt:lpstr>'Rekapitulácia stavby'!Print_Area</vt:lpstr>
      <vt:lpstr>'Zoznam figúr'!Print_Area</vt:lpstr>
      <vt:lpstr>'E01 - Stavebná časť'!Print_Titles</vt:lpstr>
      <vt:lpstr>'E01_1 - Stavebná časť'!Print_Titles</vt:lpstr>
      <vt:lpstr>'E04 - Vzduchotechnika'!Print_Titles</vt:lpstr>
      <vt:lpstr>'E04_1 - Vzduchotechnika'!Print_Titles</vt:lpstr>
      <vt:lpstr>'E06 - Vykurovanie'!Print_Titles</vt:lpstr>
      <vt:lpstr>'E06_1 - Vykurovanie'!Print_Titles</vt:lpstr>
      <vt:lpstr>'E07 - Zdravotechnika'!Print_Titles</vt:lpstr>
      <vt:lpstr>'E08 - Plynoinštalácia'!Print_Titles</vt:lpstr>
      <vt:lpstr>'E09.1 - Elektroinštalácie...'!Print_Titles</vt:lpstr>
      <vt:lpstr>'E09.1_1 - Elektroinštalác...'!Print_Titles</vt:lpstr>
      <vt:lpstr>'E09.2 - Uzemnenie merania...'!Print_Titles</vt:lpstr>
      <vt:lpstr>'E10.2 - EPS'!Print_Titles</vt:lpstr>
      <vt:lpstr>'E10.3 - HSP'!Print_Titles</vt:lpstr>
      <vt:lpstr>'E10.3_1 - HSP'!Print_Titles</vt:lpstr>
      <vt:lpstr>'E10-2_1 - EPS'!Print_Titles</vt:lpstr>
      <vt:lpstr>'E12 - Krajinná architektúra'!Print_Titles</vt:lpstr>
      <vt:lpstr>'E12b - Závlahy'!Print_Titles</vt:lpstr>
      <vt:lpstr>'Rekapitulácia stavby'!Print_Titles</vt:lpstr>
      <vt:lpstr>'Zoznam figúr'!Print_Titles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NTBDELL\Nika</dc:creator>
  <cp:lastModifiedBy>AP</cp:lastModifiedBy>
  <dcterms:created xsi:type="dcterms:W3CDTF">2024-08-28T14:06:13Z</dcterms:created>
  <dcterms:modified xsi:type="dcterms:W3CDTF">2024-09-06T12:18:33Z</dcterms:modified>
</cp:coreProperties>
</file>